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RNING REPORT\"/>
    </mc:Choice>
  </mc:AlternateContent>
  <xr:revisionPtr revIDLastSave="0" documentId="13_ncr:1_{A8AD5C62-7B5F-416C-8C05-D09EB9E62024}" xr6:coauthVersionLast="47" xr6:coauthVersionMax="47" xr10:uidLastSave="{00000000-0000-0000-0000-000000000000}"/>
  <workbookProtection workbookAlgorithmName="SHA-512" workbookHashValue="7rADGrFp//M0GM70gBOTc0Kp2XWGR3ekQeTLnMTUqqV+IFbyLP5Jl6H7mZu/k16zEGHsRo4qi6DAWfMi47poPg==" workbookSaltValue="GI+tSeGqLIlU3w3VQ4xj6g==" workbookSpinCount="100000" lockStructure="1"/>
  <bookViews>
    <workbookView xWindow="-120" yWindow="-120" windowWidth="29040" windowHeight="15720" tabRatio="670" xr2:uid="{00000000-000D-0000-FFFF-FFFF00000000}"/>
  </bookViews>
  <sheets>
    <sheet name="REPORT" sheetId="14" r:id="rId1"/>
    <sheet name="WELL TESTS" sheetId="4" r:id="rId2"/>
    <sheet name="WELL DATA" sheetId="2" r:id="rId3"/>
    <sheet name="WATER FLOOD WELLS" sheetId="17" r:id="rId4"/>
    <sheet name="DFL SHOTS" sheetId="7" r:id="rId5"/>
    <sheet name="LAB BS&amp;W" sheetId="18" r:id="rId6"/>
    <sheet name="DATA INPUT" sheetId="13" r:id="rId7"/>
    <sheet name="WELL LIST" sheetId="3" r:id="rId8"/>
    <sheet name="ADMIN" sheetId="16" r:id="rId9"/>
  </sheets>
  <externalReferences>
    <externalReference r:id="rId10"/>
  </externalReferences>
  <definedNames>
    <definedName name="_xlnm._FilterDatabase" localSheetId="2" hidden="1">'WELL DATA'!$B$1:$AN$116</definedName>
    <definedName name="AUTOFILL">'WELL DATA'!$CV$5:$DO$116</definedName>
    <definedName name="AUTOFILL_TEST">'WELL TESTS'!$AI$4:$AW$17</definedName>
    <definedName name="AUTOFILL02">'WATER FLOOD WELLS'!$AU$3:$BF$62</definedName>
    <definedName name="AUTOFILL04">'WELL TESTS'!$G$4:$G$17</definedName>
    <definedName name="AUTOFILL05">'WELL TESTS'!$I$4:$I$17</definedName>
    <definedName name="AUTOFILL08">'WELL DATA'!$F$5:$F$116</definedName>
    <definedName name="AUTOFILL09">'WELL DATA'!$AM$5:$AM$116</definedName>
    <definedName name="AUTOFILL10">'WATER FLOOD WELLS'!$N$3:$N$62</definedName>
    <definedName name="AUTOFILL11">'WELL DATA'!$O$5:$O$116</definedName>
    <definedName name="AUTOFILL12">'DFL SHOTS'!$H$3:$H$27</definedName>
    <definedName name="BFPD">'WELL DATA'!$AJ$5:$AJ$116</definedName>
    <definedName name="BOPD">'WELL DATA'!$AM:$AM</definedName>
    <definedName name="BSW">'WELL DATA'!$AK$5:$AK$116</definedName>
    <definedName name="CALC01">'WELL DATA'!$CV$5:$DO$5</definedName>
    <definedName name="CALC02" localSheetId="3">'WATER FLOOD WELLS'!$AU$3:$BF$3</definedName>
    <definedName name="CALC03">'WELL TESTS'!$AI$4:$AW$4</definedName>
    <definedName name="CALC04">'WELL TESTS'!$G$4</definedName>
    <definedName name="CALC05">'WELL TESTS'!$I$4</definedName>
    <definedName name="CALC06">'DFL SHOTS'!$Z$3:$AJ$3</definedName>
    <definedName name="CALC08">'WELL DATA'!$F$5</definedName>
    <definedName name="CALC09">'WELL DATA'!$AM$5</definedName>
    <definedName name="CALC10">'WATER FLOOD WELLS'!$N$3</definedName>
    <definedName name="CALC11">'WELL DATA'!$O$5</definedName>
    <definedName name="CALC12">'DFL SHOTS'!$H$3</definedName>
    <definedName name="CHOKE">ADMIN!$E$3:$E$36</definedName>
    <definedName name="CLEARRANGE01">REPORT!$B$55:$N$127</definedName>
    <definedName name="CLEARRANGE02">'WELL TESTS'!$B$5:$Q$17</definedName>
    <definedName name="CLEARRANGE05">'DFL SHOTS'!$B$4:$J$27</definedName>
    <definedName name="COMMENT">REPORT!$54:$127</definedName>
    <definedName name="CSG_TBG">ADMIN!$G$35:$G$42</definedName>
    <definedName name="DATA">'DFL SHOTS'!$L$7:$AQ$126</definedName>
    <definedName name="DATATAG">'WELL TESTS'!$AI$5:$AI$17</definedName>
    <definedName name="DATELIST">ADMIN!$G$5:$G$6</definedName>
    <definedName name="DEF_PROD">'WELL DATA'!$F:$F</definedName>
    <definedName name="DEP_FGM">ADMIN!$G$10:$G$14</definedName>
    <definedName name="DFL_FILL">'DFL SHOTS'!$Z$3:$AJ$27</definedName>
    <definedName name="DFLRANGE">'DFL SHOTS'!$Z$3:$Z$27</definedName>
    <definedName name="DTCAUSE">'WELL DATA'!$G:$G</definedName>
    <definedName name="E_FACTOR">REPORT!$N$42</definedName>
    <definedName name="EDATA">REPORT!$E$543:$E$586</definedName>
    <definedName name="EST_PROD">'WELL DATA'!$DN:$DN</definedName>
    <definedName name="FIELD">'WELL DATA'!$DO:$DO</definedName>
    <definedName name="FIELD_GM">ADMIN!$G$3:$G$7</definedName>
    <definedName name="FIELD_SHORT" localSheetId="3">'WATER FLOOD WELLS'!$BC:$BC</definedName>
    <definedName name="FLUIDTOTAL">'WELL TESTS'!$E$5:$E$17</definedName>
    <definedName name="FMGDATA">'WELL DATA'!$CV$6:$DN$116</definedName>
    <definedName name="GAS">'WELL TESTS'!$H$5:$H$17</definedName>
    <definedName name="HOURS">'WELL DATA'!$E:$E</definedName>
    <definedName name="INDATA">'DATA INPUT'!$E$3</definedName>
    <definedName name="INJ_ACTUAL" localSheetId="3">'WATER FLOOD WELLS'!$AV:$AV</definedName>
    <definedName name="INJ_FIELD" localSheetId="3">'WATER FLOOD WELLS'!$BE$3:$BE$62</definedName>
    <definedName name="INJ_RATE" localSheetId="3">'WATER FLOOD WELLS'!$H:$H</definedName>
    <definedName name="INJ_STATUS" localSheetId="3">'WATER FLOOD WELLS'!$D$3:$D$62</definedName>
    <definedName name="INJ_WATER" localSheetId="3">'WATER FLOOD WELLS'!$AX$3:$AX$62</definedName>
    <definedName name="INJCUMTARG" localSheetId="3">'WATER FLOOD WELLS'!$T$3</definedName>
    <definedName name="INJTARG" localSheetId="3">'WATER FLOOD WELLS'!$AZ:$AZ</definedName>
    <definedName name="INPUTDATA">'DATA INPUT'!$E$3:$E$127</definedName>
    <definedName name="INPUTTARGET">'DATA INPUT'!$F$3</definedName>
    <definedName name="LAB_CLEAR">'LAB BS&amp;W'!$B$4:$R$22</definedName>
    <definedName name="LN_FACTOR">REPORT!$N$41</definedName>
    <definedName name="LocalPath">REPORT!$C$593</definedName>
    <definedName name="OIL">'WELL TESTS'!$G$5:$G$17</definedName>
    <definedName name="ORFICE_SIZE">ADMIN!$E$39:$E$45</definedName>
    <definedName name="PASTEINJDATA" localSheetId="3">'WATER FLOOD WELLS'!$AU$4:$BD$62</definedName>
    <definedName name="PASTEMETERDATA" localSheetId="0">REPORT!$AV$2:$BD$5</definedName>
    <definedName name="PASTEWELLDATA">'WELL DATA'!$CV$6:$DM$116</definedName>
    <definedName name="_xlnm.Print_Area" localSheetId="4">'DFL SHOTS'!$A$1:$J$27</definedName>
    <definedName name="_xlnm.Print_Area" localSheetId="0">REPORT!$A$1:$O$130</definedName>
    <definedName name="_xlnm.Print_Area" localSheetId="3">'WATER FLOOD WELLS'!$B$1:$N$96</definedName>
    <definedName name="_xlnm.Print_Area" localSheetId="1">'WELL TESTS'!$B$1:$Q$17</definedName>
    <definedName name="_xlnm.Print_Titles" localSheetId="2">'WELL DATA'!$1:$4</definedName>
    <definedName name="PUMP_SIZE">ADMIN!$G$20:$G$23</definedName>
    <definedName name="REPDATE">REPORT!$C$591</definedName>
    <definedName name="REPORTDATE">REPORT!$M$2</definedName>
    <definedName name="ReportDate1">REPORT!$C$590</definedName>
    <definedName name="REPORTDAY">REPORT!$J$593:$K$623</definedName>
    <definedName name="ReportName">REPORT!$C$592</definedName>
    <definedName name="REQ_RATE" localSheetId="3">'WATER FLOOD WELLS'!$I:$I</definedName>
    <definedName name="RPTMONTH">REPORT!$G$593:$H$604</definedName>
    <definedName name="RPTNAME">REPORT!$C$594</definedName>
    <definedName name="SORTLIST01">'WELL LIST'!$A$2:$C$239</definedName>
    <definedName name="TARG_FIELD">'WATER FLOOD WELLS'!$BF$3:$BF$62</definedName>
    <definedName name="TARG_WATER" localSheetId="3">'WATER FLOOD WELLS'!$BB$3:$BB$62</definedName>
    <definedName name="TDYCUM" localSheetId="3">'WATER FLOOD WELLS'!$N$3:$N$62</definedName>
    <definedName name="TDYINJ">REPORT!$E$13</definedName>
    <definedName name="TDYPROD">REPORT!$E$8:$E$10</definedName>
    <definedName name="VERSION">ADMIN!$K$21</definedName>
    <definedName name="WATERWELL_DTCAUSE">ADMIN!$T$3:$T$124</definedName>
    <definedName name="WC">'WELL TESTS'!$F$5:$F$17</definedName>
    <definedName name="WELL_DTCAUSE">ADMIN!$C$3:$C$124</definedName>
    <definedName name="WELL_FIELD">'WELL LIST'!$A$2:$B$239</definedName>
    <definedName name="WELL_NAME">'WELL LIST'!$A$2:$A$239</definedName>
    <definedName name="WELL_STATUS">ADMIN!$G$25:$G$31</definedName>
    <definedName name="WELLDATA">'[1]WELLS DATA'!$B$7:$AO$196</definedName>
    <definedName name="WELLNAME">'WELL TESTS'!$B$5:$B$17</definedName>
    <definedName name="WFP_DTCAUSE">ADMIN!$R$3:$R$26</definedName>
    <definedName name="WSTATUS">'WELL DATA'!$D:$D</definedName>
    <definedName name="WSW_DTCAUSE">ADMIN!$P$3:$P$124</definedName>
    <definedName name="YSTCUM" localSheetId="3">'WATER FLOOD WELLS'!$T$3:$T$62</definedName>
    <definedName name="YTDINJ">REPORT!$D$13</definedName>
    <definedName name="YTDPROD">REPORT!$D$8:$D$10</definedName>
    <definedName name="ZONE">ADMIN!$M$3:$M$24</definedName>
    <definedName name="ZQ">'WELL DATA'!$B$6:$AM$116</definedName>
    <definedName name="ZQTEST">'WELL TESTS'!$B$5:$Q$17</definedName>
    <definedName name="ZQW">'WATER FLOOD WELLS'!$B$4:$P$62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30" i="18" l="1"/>
  <c r="J30" i="18"/>
  <c r="P29" i="18"/>
  <c r="J29" i="18"/>
  <c r="P28" i="18"/>
  <c r="J28" i="18"/>
  <c r="P27" i="18"/>
  <c r="J27" i="18"/>
  <c r="P26" i="18"/>
  <c r="J26" i="18"/>
  <c r="P25" i="18"/>
  <c r="J25" i="18"/>
  <c r="P24" i="18"/>
  <c r="J24" i="18"/>
  <c r="P23" i="18"/>
  <c r="J23" i="18"/>
  <c r="P22" i="18"/>
  <c r="J22" i="18"/>
  <c r="P21" i="18"/>
  <c r="J21" i="18"/>
  <c r="P20" i="18"/>
  <c r="J20" i="18"/>
  <c r="P19" i="18"/>
  <c r="J19" i="18"/>
  <c r="P18" i="18"/>
  <c r="J18" i="18"/>
  <c r="P17" i="18"/>
  <c r="J17" i="18"/>
  <c r="P16" i="18"/>
  <c r="J16" i="18"/>
  <c r="P15" i="18"/>
  <c r="J15" i="18"/>
  <c r="P14" i="18"/>
  <c r="J14" i="18"/>
  <c r="P13" i="18"/>
  <c r="J13" i="18"/>
  <c r="P12" i="18"/>
  <c r="J12" i="18"/>
  <c r="P11" i="18"/>
  <c r="J11" i="18"/>
  <c r="P10" i="18"/>
  <c r="J10" i="18"/>
  <c r="P9" i="18"/>
  <c r="J9" i="18"/>
  <c r="P8" i="18"/>
  <c r="J8" i="18"/>
  <c r="P7" i="18"/>
  <c r="J7" i="18"/>
  <c r="P6" i="18"/>
  <c r="J6" i="18"/>
  <c r="P5" i="18"/>
  <c r="J5" i="18"/>
  <c r="P4" i="18"/>
  <c r="J4" i="18"/>
  <c r="O6" i="2" l="1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AM6" i="2"/>
  <c r="AM7" i="2"/>
  <c r="AM8" i="2"/>
  <c r="AM9" i="2"/>
  <c r="AM10" i="2"/>
  <c r="DN10" i="2" s="1"/>
  <c r="AM11" i="2"/>
  <c r="AM12" i="2"/>
  <c r="DN12" i="2" s="1"/>
  <c r="AM13" i="2"/>
  <c r="F13" i="2" s="1"/>
  <c r="AM14" i="2"/>
  <c r="F14" i="2" s="1"/>
  <c r="AM15" i="2"/>
  <c r="F15" i="2" s="1"/>
  <c r="AM16" i="2"/>
  <c r="F16" i="2" s="1"/>
  <c r="AM17" i="2"/>
  <c r="F17" i="2" s="1"/>
  <c r="AM18" i="2"/>
  <c r="AM19" i="2"/>
  <c r="AM20" i="2"/>
  <c r="AM21" i="2"/>
  <c r="AM22" i="2"/>
  <c r="DN22" i="2" s="1"/>
  <c r="AM23" i="2"/>
  <c r="AM24" i="2"/>
  <c r="DN24" i="2" s="1"/>
  <c r="AM25" i="2"/>
  <c r="DN25" i="2" s="1"/>
  <c r="AM26" i="2"/>
  <c r="F26" i="2" s="1"/>
  <c r="AM27" i="2"/>
  <c r="AM28" i="2"/>
  <c r="F28" i="2" s="1"/>
  <c r="AM29" i="2"/>
  <c r="F29" i="2" s="1"/>
  <c r="AM30" i="2"/>
  <c r="AM31" i="2"/>
  <c r="AM32" i="2"/>
  <c r="AM33" i="2"/>
  <c r="AM34" i="2"/>
  <c r="DN34" i="2" s="1"/>
  <c r="AM35" i="2"/>
  <c r="AM36" i="2"/>
  <c r="F36" i="2" s="1"/>
  <c r="AM37" i="2"/>
  <c r="F37" i="2" s="1"/>
  <c r="AM38" i="2"/>
  <c r="DN38" i="2" s="1"/>
  <c r="AM39" i="2"/>
  <c r="AM40" i="2"/>
  <c r="F40" i="2" s="1"/>
  <c r="AM41" i="2"/>
  <c r="AM42" i="2"/>
  <c r="AM43" i="2"/>
  <c r="AM44" i="2"/>
  <c r="AM45" i="2"/>
  <c r="AM46" i="2"/>
  <c r="DN46" i="2" s="1"/>
  <c r="AM47" i="2"/>
  <c r="AM48" i="2"/>
  <c r="F48" i="2" s="1"/>
  <c r="AM49" i="2"/>
  <c r="F49" i="2" s="1"/>
  <c r="AM50" i="2"/>
  <c r="F50" i="2" s="1"/>
  <c r="AM51" i="2"/>
  <c r="AM52" i="2"/>
  <c r="AM53" i="2"/>
  <c r="AM54" i="2"/>
  <c r="AM55" i="2"/>
  <c r="AM56" i="2"/>
  <c r="AM57" i="2"/>
  <c r="AM58" i="2"/>
  <c r="DN58" i="2" s="1"/>
  <c r="AM59" i="2"/>
  <c r="AM60" i="2"/>
  <c r="F60" i="2" s="1"/>
  <c r="AM61" i="2"/>
  <c r="F61" i="2" s="1"/>
  <c r="AM62" i="2"/>
  <c r="DN62" i="2" s="1"/>
  <c r="AM63" i="2"/>
  <c r="AM64" i="2"/>
  <c r="AM65" i="2"/>
  <c r="AM66" i="2"/>
  <c r="AM67" i="2"/>
  <c r="AM68" i="2"/>
  <c r="AM69" i="2"/>
  <c r="AM70" i="2"/>
  <c r="DN70" i="2" s="1"/>
  <c r="AM71" i="2"/>
  <c r="AM72" i="2"/>
  <c r="F72" i="2" s="1"/>
  <c r="AM73" i="2"/>
  <c r="F73" i="2" s="1"/>
  <c r="AM74" i="2"/>
  <c r="F74" i="2" s="1"/>
  <c r="AM75" i="2"/>
  <c r="AM76" i="2"/>
  <c r="AM77" i="2"/>
  <c r="AM78" i="2"/>
  <c r="AM79" i="2"/>
  <c r="AM80" i="2"/>
  <c r="AM81" i="2"/>
  <c r="AM82" i="2"/>
  <c r="F82" i="2" s="1"/>
  <c r="AM83" i="2"/>
  <c r="AM84" i="2"/>
  <c r="DN84" i="2" s="1"/>
  <c r="AM85" i="2"/>
  <c r="F85" i="2" s="1"/>
  <c r="AM86" i="2"/>
  <c r="F86" i="2" s="1"/>
  <c r="AM87" i="2"/>
  <c r="AM88" i="2"/>
  <c r="AM89" i="2"/>
  <c r="AM90" i="2"/>
  <c r="AM91" i="2"/>
  <c r="AM92" i="2"/>
  <c r="AM93" i="2"/>
  <c r="AM94" i="2"/>
  <c r="F94" i="2" s="1"/>
  <c r="AM95" i="2"/>
  <c r="AM96" i="2"/>
  <c r="AM97" i="2"/>
  <c r="DN97" i="2" s="1"/>
  <c r="AM98" i="2"/>
  <c r="F98" i="2" s="1"/>
  <c r="AM99" i="2"/>
  <c r="AM100" i="2"/>
  <c r="AM101" i="2"/>
  <c r="AM102" i="2"/>
  <c r="AM103" i="2"/>
  <c r="AM104" i="2"/>
  <c r="AM105" i="2"/>
  <c r="AM106" i="2"/>
  <c r="F106" i="2" s="1"/>
  <c r="AM107" i="2"/>
  <c r="AM108" i="2"/>
  <c r="DN108" i="2" s="1"/>
  <c r="AM109" i="2"/>
  <c r="AM110" i="2"/>
  <c r="DN110" i="2" s="1"/>
  <c r="AM111" i="2"/>
  <c r="AM112" i="2"/>
  <c r="AM113" i="2"/>
  <c r="AM114" i="2"/>
  <c r="AM115" i="2"/>
  <c r="AM116" i="2"/>
  <c r="F6" i="2"/>
  <c r="F7" i="2"/>
  <c r="F8" i="2"/>
  <c r="F9" i="2"/>
  <c r="F11" i="2"/>
  <c r="F12" i="2"/>
  <c r="F18" i="2"/>
  <c r="F19" i="2"/>
  <c r="F20" i="2"/>
  <c r="F21" i="2"/>
  <c r="F23" i="2"/>
  <c r="F27" i="2"/>
  <c r="F30" i="2"/>
  <c r="F31" i="2"/>
  <c r="F32" i="2"/>
  <c r="F33" i="2"/>
  <c r="F35" i="2"/>
  <c r="F39" i="2"/>
  <c r="F41" i="2"/>
  <c r="F42" i="2"/>
  <c r="F43" i="2"/>
  <c r="F44" i="2"/>
  <c r="F45" i="2"/>
  <c r="F47" i="2"/>
  <c r="F51" i="2"/>
  <c r="F52" i="2"/>
  <c r="F53" i="2"/>
  <c r="F54" i="2"/>
  <c r="F55" i="2"/>
  <c r="F56" i="2"/>
  <c r="F57" i="2"/>
  <c r="F59" i="2"/>
  <c r="F63" i="2"/>
  <c r="F64" i="2"/>
  <c r="F65" i="2"/>
  <c r="F66" i="2"/>
  <c r="F67" i="2"/>
  <c r="F68" i="2"/>
  <c r="F69" i="2"/>
  <c r="F71" i="2"/>
  <c r="F75" i="2"/>
  <c r="F76" i="2"/>
  <c r="F77" i="2"/>
  <c r="F78" i="2"/>
  <c r="F79" i="2"/>
  <c r="F80" i="2"/>
  <c r="F81" i="2"/>
  <c r="F83" i="2"/>
  <c r="F84" i="2"/>
  <c r="F87" i="2"/>
  <c r="F88" i="2"/>
  <c r="F89" i="2"/>
  <c r="F90" i="2"/>
  <c r="F91" i="2"/>
  <c r="F92" i="2"/>
  <c r="F93" i="2"/>
  <c r="F95" i="2"/>
  <c r="F96" i="2"/>
  <c r="F97" i="2"/>
  <c r="F99" i="2"/>
  <c r="F100" i="2"/>
  <c r="F101" i="2"/>
  <c r="F102" i="2"/>
  <c r="F103" i="2"/>
  <c r="F104" i="2"/>
  <c r="F105" i="2"/>
  <c r="F107" i="2"/>
  <c r="F108" i="2"/>
  <c r="F109" i="2"/>
  <c r="F110" i="2"/>
  <c r="F111" i="2"/>
  <c r="F112" i="2"/>
  <c r="F113" i="2"/>
  <c r="F114" i="2"/>
  <c r="F115" i="2"/>
  <c r="F116" i="2"/>
  <c r="CX6" i="2"/>
  <c r="CY6" i="2"/>
  <c r="CZ6" i="2"/>
  <c r="DA6" i="2"/>
  <c r="DB6" i="2"/>
  <c r="DL6" i="2" s="1"/>
  <c r="DC6" i="2"/>
  <c r="DD6" i="2"/>
  <c r="DE6" i="2"/>
  <c r="DF6" i="2"/>
  <c r="DG6" i="2"/>
  <c r="DH6" i="2"/>
  <c r="DI6" i="2"/>
  <c r="DJ6" i="2"/>
  <c r="DK6" i="2"/>
  <c r="DM6" i="2"/>
  <c r="DN6" i="2"/>
  <c r="DO6" i="2"/>
  <c r="CX7" i="2"/>
  <c r="CY7" i="2"/>
  <c r="CZ7" i="2"/>
  <c r="DA7" i="2"/>
  <c r="DB7" i="2"/>
  <c r="DL7" i="2" s="1"/>
  <c r="DC7" i="2"/>
  <c r="DD7" i="2"/>
  <c r="DE7" i="2"/>
  <c r="DF7" i="2"/>
  <c r="DG7" i="2"/>
  <c r="DH7" i="2"/>
  <c r="DI7" i="2"/>
  <c r="DJ7" i="2"/>
  <c r="DK7" i="2"/>
  <c r="DM7" i="2"/>
  <c r="DN7" i="2"/>
  <c r="DO7" i="2"/>
  <c r="CX8" i="2"/>
  <c r="CY8" i="2"/>
  <c r="CZ8" i="2"/>
  <c r="DA8" i="2"/>
  <c r="DB8" i="2"/>
  <c r="DL8" i="2" s="1"/>
  <c r="DC8" i="2"/>
  <c r="DD8" i="2"/>
  <c r="DE8" i="2"/>
  <c r="DF8" i="2"/>
  <c r="DG8" i="2"/>
  <c r="DH8" i="2"/>
  <c r="DI8" i="2"/>
  <c r="DJ8" i="2"/>
  <c r="DK8" i="2"/>
  <c r="DM8" i="2"/>
  <c r="DN8" i="2"/>
  <c r="DO8" i="2"/>
  <c r="CX9" i="2"/>
  <c r="CY9" i="2"/>
  <c r="CZ9" i="2"/>
  <c r="DA9" i="2"/>
  <c r="DB9" i="2"/>
  <c r="DL9" i="2" s="1"/>
  <c r="DC9" i="2"/>
  <c r="DD9" i="2"/>
  <c r="DE9" i="2"/>
  <c r="DF9" i="2"/>
  <c r="DG9" i="2"/>
  <c r="DH9" i="2"/>
  <c r="DI9" i="2"/>
  <c r="DJ9" i="2"/>
  <c r="DK9" i="2"/>
  <c r="DM9" i="2"/>
  <c r="DN9" i="2"/>
  <c r="DO9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O10" i="2"/>
  <c r="CX11" i="2"/>
  <c r="CY11" i="2"/>
  <c r="CZ11" i="2"/>
  <c r="DA11" i="2"/>
  <c r="DB11" i="2"/>
  <c r="DL11" i="2" s="1"/>
  <c r="DC11" i="2"/>
  <c r="DD11" i="2"/>
  <c r="DE11" i="2"/>
  <c r="DF11" i="2"/>
  <c r="DG11" i="2"/>
  <c r="DH11" i="2"/>
  <c r="DI11" i="2"/>
  <c r="DJ11" i="2"/>
  <c r="DK11" i="2"/>
  <c r="DM11" i="2"/>
  <c r="DN11" i="2"/>
  <c r="DO11" i="2"/>
  <c r="CX12" i="2"/>
  <c r="CY12" i="2"/>
  <c r="CZ12" i="2"/>
  <c r="DA12" i="2"/>
  <c r="DB12" i="2"/>
  <c r="DL12" i="2" s="1"/>
  <c r="DC12" i="2"/>
  <c r="DD12" i="2"/>
  <c r="DE12" i="2"/>
  <c r="DF12" i="2"/>
  <c r="DG12" i="2"/>
  <c r="DH12" i="2"/>
  <c r="DI12" i="2"/>
  <c r="DJ12" i="2"/>
  <c r="DK12" i="2"/>
  <c r="DM12" i="2"/>
  <c r="DO12" i="2"/>
  <c r="CX13" i="2"/>
  <c r="CY13" i="2"/>
  <c r="CZ13" i="2"/>
  <c r="DA13" i="2"/>
  <c r="DB13" i="2"/>
  <c r="DL13" i="2" s="1"/>
  <c r="DC13" i="2"/>
  <c r="DD13" i="2"/>
  <c r="DE13" i="2"/>
  <c r="DF13" i="2"/>
  <c r="DG13" i="2"/>
  <c r="DH13" i="2"/>
  <c r="DI13" i="2"/>
  <c r="DJ13" i="2"/>
  <c r="DK13" i="2"/>
  <c r="DM13" i="2"/>
  <c r="DO13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O14" i="2"/>
  <c r="CX15" i="2"/>
  <c r="CY15" i="2"/>
  <c r="CZ15" i="2"/>
  <c r="DA15" i="2"/>
  <c r="DB15" i="2"/>
  <c r="DL15" i="2" s="1"/>
  <c r="DC15" i="2"/>
  <c r="DD15" i="2"/>
  <c r="DE15" i="2"/>
  <c r="DF15" i="2"/>
  <c r="DG15" i="2"/>
  <c r="DH15" i="2"/>
  <c r="DI15" i="2"/>
  <c r="DJ15" i="2"/>
  <c r="DK15" i="2"/>
  <c r="DM15" i="2"/>
  <c r="DN15" i="2"/>
  <c r="DO15" i="2"/>
  <c r="CX16" i="2"/>
  <c r="CY16" i="2"/>
  <c r="CZ16" i="2"/>
  <c r="DA16" i="2"/>
  <c r="DB16" i="2"/>
  <c r="DL16" i="2" s="1"/>
  <c r="DC16" i="2"/>
  <c r="DD16" i="2"/>
  <c r="DE16" i="2"/>
  <c r="DF16" i="2"/>
  <c r="DG16" i="2"/>
  <c r="DH16" i="2"/>
  <c r="DI16" i="2"/>
  <c r="DJ16" i="2"/>
  <c r="DK16" i="2"/>
  <c r="DM16" i="2"/>
  <c r="DN16" i="2"/>
  <c r="DO16" i="2"/>
  <c r="CX17" i="2"/>
  <c r="CY17" i="2"/>
  <c r="CZ17" i="2"/>
  <c r="DA17" i="2"/>
  <c r="DB17" i="2"/>
  <c r="DL17" i="2" s="1"/>
  <c r="DC17" i="2"/>
  <c r="DD17" i="2"/>
  <c r="DE17" i="2"/>
  <c r="DF17" i="2"/>
  <c r="DG17" i="2"/>
  <c r="DH17" i="2"/>
  <c r="DI17" i="2"/>
  <c r="DJ17" i="2"/>
  <c r="DK17" i="2"/>
  <c r="DM17" i="2"/>
  <c r="DN17" i="2"/>
  <c r="DO17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CX19" i="2"/>
  <c r="CY19" i="2"/>
  <c r="CZ19" i="2"/>
  <c r="DA19" i="2"/>
  <c r="DB19" i="2"/>
  <c r="DL19" i="2" s="1"/>
  <c r="DC19" i="2"/>
  <c r="DD19" i="2"/>
  <c r="DE19" i="2"/>
  <c r="DF19" i="2"/>
  <c r="DG19" i="2"/>
  <c r="DH19" i="2"/>
  <c r="DI19" i="2"/>
  <c r="DJ19" i="2"/>
  <c r="DK19" i="2"/>
  <c r="DM19" i="2"/>
  <c r="DN19" i="2"/>
  <c r="DO19" i="2"/>
  <c r="CX20" i="2"/>
  <c r="CY20" i="2"/>
  <c r="CZ20" i="2"/>
  <c r="DA20" i="2"/>
  <c r="DB20" i="2"/>
  <c r="DL20" i="2" s="1"/>
  <c r="DC20" i="2"/>
  <c r="DD20" i="2"/>
  <c r="DE20" i="2"/>
  <c r="DF20" i="2"/>
  <c r="DG20" i="2"/>
  <c r="DH20" i="2"/>
  <c r="DI20" i="2"/>
  <c r="DJ20" i="2"/>
  <c r="DK20" i="2"/>
  <c r="DM20" i="2"/>
  <c r="DN20" i="2"/>
  <c r="DO20" i="2"/>
  <c r="CX21" i="2"/>
  <c r="CY21" i="2"/>
  <c r="CZ21" i="2"/>
  <c r="DA21" i="2"/>
  <c r="DB21" i="2"/>
  <c r="DL21" i="2" s="1"/>
  <c r="DC21" i="2"/>
  <c r="DD21" i="2"/>
  <c r="DE21" i="2"/>
  <c r="DF21" i="2"/>
  <c r="DG21" i="2"/>
  <c r="DH21" i="2"/>
  <c r="DI21" i="2"/>
  <c r="DJ21" i="2"/>
  <c r="DK21" i="2"/>
  <c r="DM21" i="2"/>
  <c r="DN21" i="2"/>
  <c r="DO21" i="2"/>
  <c r="CX22" i="2"/>
  <c r="CY22" i="2"/>
  <c r="CZ22" i="2"/>
  <c r="DA22" i="2"/>
  <c r="DB22" i="2"/>
  <c r="DL22" i="2" s="1"/>
  <c r="DC22" i="2"/>
  <c r="DD22" i="2"/>
  <c r="DE22" i="2"/>
  <c r="DF22" i="2"/>
  <c r="DG22" i="2"/>
  <c r="DH22" i="2"/>
  <c r="DI22" i="2"/>
  <c r="DJ22" i="2"/>
  <c r="DK22" i="2"/>
  <c r="DM22" i="2"/>
  <c r="DO22" i="2"/>
  <c r="CX23" i="2"/>
  <c r="CY23" i="2"/>
  <c r="CZ23" i="2"/>
  <c r="DA23" i="2"/>
  <c r="DB23" i="2"/>
  <c r="DL23" i="2" s="1"/>
  <c r="DC23" i="2"/>
  <c r="DD23" i="2"/>
  <c r="DE23" i="2"/>
  <c r="DF23" i="2"/>
  <c r="DG23" i="2"/>
  <c r="DH23" i="2"/>
  <c r="DI23" i="2"/>
  <c r="DJ23" i="2"/>
  <c r="DK23" i="2"/>
  <c r="DM23" i="2"/>
  <c r="DN23" i="2"/>
  <c r="DO23" i="2"/>
  <c r="CX24" i="2"/>
  <c r="CY24" i="2"/>
  <c r="CZ24" i="2"/>
  <c r="DA24" i="2"/>
  <c r="DB24" i="2"/>
  <c r="DL24" i="2" s="1"/>
  <c r="DC24" i="2"/>
  <c r="DD24" i="2"/>
  <c r="DE24" i="2"/>
  <c r="DF24" i="2"/>
  <c r="DG24" i="2"/>
  <c r="DH24" i="2"/>
  <c r="DI24" i="2"/>
  <c r="DJ24" i="2"/>
  <c r="DK24" i="2"/>
  <c r="DM24" i="2"/>
  <c r="DO24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O25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O26" i="2"/>
  <c r="CX27" i="2"/>
  <c r="CY27" i="2"/>
  <c r="CZ27" i="2"/>
  <c r="DA27" i="2"/>
  <c r="DB27" i="2"/>
  <c r="DL27" i="2" s="1"/>
  <c r="DC27" i="2"/>
  <c r="DD27" i="2"/>
  <c r="DE27" i="2"/>
  <c r="DF27" i="2"/>
  <c r="DG27" i="2"/>
  <c r="DH27" i="2"/>
  <c r="DI27" i="2"/>
  <c r="DJ27" i="2"/>
  <c r="DK27" i="2"/>
  <c r="DM27" i="2"/>
  <c r="DN27" i="2"/>
  <c r="DO27" i="2"/>
  <c r="CX28" i="2"/>
  <c r="CY28" i="2"/>
  <c r="CZ28" i="2"/>
  <c r="DA28" i="2"/>
  <c r="DB28" i="2"/>
  <c r="DL28" i="2" s="1"/>
  <c r="DC28" i="2"/>
  <c r="DD28" i="2"/>
  <c r="DE28" i="2"/>
  <c r="DF28" i="2"/>
  <c r="DG28" i="2"/>
  <c r="DH28" i="2"/>
  <c r="DI28" i="2"/>
  <c r="DJ28" i="2"/>
  <c r="DK28" i="2"/>
  <c r="DM28" i="2"/>
  <c r="DN28" i="2"/>
  <c r="DO28" i="2"/>
  <c r="CX29" i="2"/>
  <c r="CY29" i="2"/>
  <c r="CZ29" i="2"/>
  <c r="DA29" i="2"/>
  <c r="DB29" i="2"/>
  <c r="DL29" i="2" s="1"/>
  <c r="DC29" i="2"/>
  <c r="DD29" i="2"/>
  <c r="DE29" i="2"/>
  <c r="DF29" i="2"/>
  <c r="DG29" i="2"/>
  <c r="DH29" i="2"/>
  <c r="DI29" i="2"/>
  <c r="DJ29" i="2"/>
  <c r="DK29" i="2"/>
  <c r="DM29" i="2"/>
  <c r="DN29" i="2"/>
  <c r="DO29" i="2"/>
  <c r="CX30" i="2"/>
  <c r="CY30" i="2"/>
  <c r="CZ30" i="2"/>
  <c r="DA30" i="2"/>
  <c r="DB30" i="2"/>
  <c r="DL30" i="2" s="1"/>
  <c r="DC30" i="2"/>
  <c r="DD30" i="2"/>
  <c r="DE30" i="2"/>
  <c r="DF30" i="2"/>
  <c r="DG30" i="2"/>
  <c r="DH30" i="2"/>
  <c r="DI30" i="2"/>
  <c r="DJ30" i="2"/>
  <c r="DK30" i="2"/>
  <c r="DM30" i="2"/>
  <c r="DN30" i="2"/>
  <c r="DO30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CX32" i="2"/>
  <c r="CY32" i="2"/>
  <c r="CZ32" i="2"/>
  <c r="DA32" i="2"/>
  <c r="DB32" i="2"/>
  <c r="DL32" i="2" s="1"/>
  <c r="DC32" i="2"/>
  <c r="DD32" i="2"/>
  <c r="DE32" i="2"/>
  <c r="DF32" i="2"/>
  <c r="DG32" i="2"/>
  <c r="DH32" i="2"/>
  <c r="DI32" i="2"/>
  <c r="DJ32" i="2"/>
  <c r="DK32" i="2"/>
  <c r="DM32" i="2"/>
  <c r="DN32" i="2"/>
  <c r="DO32" i="2"/>
  <c r="CX33" i="2"/>
  <c r="CY33" i="2"/>
  <c r="CZ33" i="2"/>
  <c r="DA33" i="2"/>
  <c r="DB33" i="2"/>
  <c r="DL33" i="2" s="1"/>
  <c r="DC33" i="2"/>
  <c r="DD33" i="2"/>
  <c r="DE33" i="2"/>
  <c r="DF33" i="2"/>
  <c r="DG33" i="2"/>
  <c r="DH33" i="2"/>
  <c r="DI33" i="2"/>
  <c r="DJ33" i="2"/>
  <c r="DK33" i="2"/>
  <c r="DM33" i="2"/>
  <c r="DN33" i="2"/>
  <c r="DO33" i="2"/>
  <c r="CX34" i="2"/>
  <c r="CY34" i="2"/>
  <c r="CZ34" i="2"/>
  <c r="DA34" i="2"/>
  <c r="DB34" i="2"/>
  <c r="DL34" i="2" s="1"/>
  <c r="DC34" i="2"/>
  <c r="DD34" i="2"/>
  <c r="DE34" i="2"/>
  <c r="DF34" i="2"/>
  <c r="DG34" i="2"/>
  <c r="DH34" i="2"/>
  <c r="DI34" i="2"/>
  <c r="DJ34" i="2"/>
  <c r="DK34" i="2"/>
  <c r="DM34" i="2"/>
  <c r="DO34" i="2"/>
  <c r="CX35" i="2"/>
  <c r="CY35" i="2"/>
  <c r="CZ35" i="2"/>
  <c r="DA35" i="2"/>
  <c r="DB35" i="2"/>
  <c r="DL35" i="2" s="1"/>
  <c r="DC35" i="2"/>
  <c r="DD35" i="2"/>
  <c r="DE35" i="2"/>
  <c r="DF35" i="2"/>
  <c r="DG35" i="2"/>
  <c r="DH35" i="2"/>
  <c r="DI35" i="2"/>
  <c r="DJ35" i="2"/>
  <c r="DK35" i="2"/>
  <c r="DM35" i="2"/>
  <c r="DN35" i="2"/>
  <c r="DO35" i="2"/>
  <c r="CX36" i="2"/>
  <c r="CY36" i="2"/>
  <c r="CZ36" i="2"/>
  <c r="DA36" i="2"/>
  <c r="DB36" i="2"/>
  <c r="DL36" i="2" s="1"/>
  <c r="DC36" i="2"/>
  <c r="DD36" i="2"/>
  <c r="DE36" i="2"/>
  <c r="DF36" i="2"/>
  <c r="DG36" i="2"/>
  <c r="DH36" i="2"/>
  <c r="DI36" i="2"/>
  <c r="DJ36" i="2"/>
  <c r="DK36" i="2"/>
  <c r="DM36" i="2"/>
  <c r="DN36" i="2"/>
  <c r="DO36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O37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O38" i="2"/>
  <c r="CX39" i="2"/>
  <c r="CY39" i="2"/>
  <c r="CZ39" i="2"/>
  <c r="DA39" i="2"/>
  <c r="DB39" i="2"/>
  <c r="DL39" i="2" s="1"/>
  <c r="DC39" i="2"/>
  <c r="DD39" i="2"/>
  <c r="DE39" i="2"/>
  <c r="DF39" i="2"/>
  <c r="DG39" i="2"/>
  <c r="DH39" i="2"/>
  <c r="DI39" i="2"/>
  <c r="DJ39" i="2"/>
  <c r="DK39" i="2"/>
  <c r="DM39" i="2"/>
  <c r="DN39" i="2"/>
  <c r="DO39" i="2"/>
  <c r="CX40" i="2"/>
  <c r="CY40" i="2"/>
  <c r="CZ40" i="2"/>
  <c r="DA40" i="2"/>
  <c r="DB40" i="2"/>
  <c r="DL40" i="2" s="1"/>
  <c r="DC40" i="2"/>
  <c r="DD40" i="2"/>
  <c r="DE40" i="2"/>
  <c r="DF40" i="2"/>
  <c r="DG40" i="2"/>
  <c r="DH40" i="2"/>
  <c r="DI40" i="2"/>
  <c r="DJ40" i="2"/>
  <c r="DK40" i="2"/>
  <c r="DM40" i="2"/>
  <c r="DN40" i="2"/>
  <c r="DO40" i="2"/>
  <c r="CX41" i="2"/>
  <c r="CY41" i="2"/>
  <c r="CZ41" i="2"/>
  <c r="DA41" i="2"/>
  <c r="DB41" i="2"/>
  <c r="DL41" i="2" s="1"/>
  <c r="DC41" i="2"/>
  <c r="DD41" i="2"/>
  <c r="DE41" i="2"/>
  <c r="DF41" i="2"/>
  <c r="DG41" i="2"/>
  <c r="DH41" i="2"/>
  <c r="DI41" i="2"/>
  <c r="DJ41" i="2"/>
  <c r="DK41" i="2"/>
  <c r="DM41" i="2"/>
  <c r="DN41" i="2"/>
  <c r="DO41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CX44" i="2"/>
  <c r="CY44" i="2"/>
  <c r="CZ44" i="2"/>
  <c r="DA44" i="2"/>
  <c r="DB44" i="2"/>
  <c r="DL44" i="2" s="1"/>
  <c r="DC44" i="2"/>
  <c r="DD44" i="2"/>
  <c r="DE44" i="2"/>
  <c r="DF44" i="2"/>
  <c r="DG44" i="2"/>
  <c r="DH44" i="2"/>
  <c r="DI44" i="2"/>
  <c r="DJ44" i="2"/>
  <c r="DK44" i="2"/>
  <c r="DM44" i="2"/>
  <c r="DN44" i="2"/>
  <c r="DO44" i="2"/>
  <c r="CX45" i="2"/>
  <c r="CY45" i="2"/>
  <c r="CZ45" i="2"/>
  <c r="DA45" i="2"/>
  <c r="DB45" i="2"/>
  <c r="DL45" i="2" s="1"/>
  <c r="DC45" i="2"/>
  <c r="DD45" i="2"/>
  <c r="DE45" i="2"/>
  <c r="DF45" i="2"/>
  <c r="DG45" i="2"/>
  <c r="DH45" i="2"/>
  <c r="DI45" i="2"/>
  <c r="DJ45" i="2"/>
  <c r="DK45" i="2"/>
  <c r="DM45" i="2"/>
  <c r="DN45" i="2"/>
  <c r="DO45" i="2"/>
  <c r="CX46" i="2"/>
  <c r="CY46" i="2"/>
  <c r="CZ46" i="2"/>
  <c r="DA46" i="2"/>
  <c r="DB46" i="2"/>
  <c r="DL46" i="2" s="1"/>
  <c r="DC46" i="2"/>
  <c r="DD46" i="2"/>
  <c r="DE46" i="2"/>
  <c r="DF46" i="2"/>
  <c r="DG46" i="2"/>
  <c r="DH46" i="2"/>
  <c r="DI46" i="2"/>
  <c r="DJ46" i="2"/>
  <c r="DK46" i="2"/>
  <c r="DM46" i="2"/>
  <c r="DO46" i="2"/>
  <c r="CX47" i="2"/>
  <c r="CY47" i="2"/>
  <c r="CZ47" i="2"/>
  <c r="DA47" i="2"/>
  <c r="DB47" i="2"/>
  <c r="DL47" i="2" s="1"/>
  <c r="DC47" i="2"/>
  <c r="DD47" i="2"/>
  <c r="DE47" i="2"/>
  <c r="DF47" i="2"/>
  <c r="DG47" i="2"/>
  <c r="DH47" i="2"/>
  <c r="DI47" i="2"/>
  <c r="DJ47" i="2"/>
  <c r="DK47" i="2"/>
  <c r="DM47" i="2"/>
  <c r="DN47" i="2"/>
  <c r="DO47" i="2"/>
  <c r="CX48" i="2"/>
  <c r="CY48" i="2"/>
  <c r="CZ48" i="2"/>
  <c r="DA48" i="2"/>
  <c r="DB48" i="2"/>
  <c r="DL48" i="2" s="1"/>
  <c r="DC48" i="2"/>
  <c r="DD48" i="2"/>
  <c r="DE48" i="2"/>
  <c r="DF48" i="2"/>
  <c r="DG48" i="2"/>
  <c r="DH48" i="2"/>
  <c r="DI48" i="2"/>
  <c r="DJ48" i="2"/>
  <c r="DK48" i="2"/>
  <c r="DM48" i="2"/>
  <c r="DO48" i="2"/>
  <c r="CX49" i="2"/>
  <c r="CY49" i="2"/>
  <c r="CZ49" i="2"/>
  <c r="DA49" i="2"/>
  <c r="DB49" i="2"/>
  <c r="DL49" i="2" s="1"/>
  <c r="DC49" i="2"/>
  <c r="DD49" i="2"/>
  <c r="DE49" i="2"/>
  <c r="DF49" i="2"/>
  <c r="DG49" i="2"/>
  <c r="DH49" i="2"/>
  <c r="DI49" i="2"/>
  <c r="DJ49" i="2"/>
  <c r="DK49" i="2"/>
  <c r="DM49" i="2"/>
  <c r="DN49" i="2"/>
  <c r="DO49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O50" i="2"/>
  <c r="CX51" i="2"/>
  <c r="CY51" i="2"/>
  <c r="CZ51" i="2"/>
  <c r="DA51" i="2"/>
  <c r="DB51" i="2"/>
  <c r="DL51" i="2" s="1"/>
  <c r="DC51" i="2"/>
  <c r="DD51" i="2"/>
  <c r="DE51" i="2"/>
  <c r="DF51" i="2"/>
  <c r="DG51" i="2"/>
  <c r="DH51" i="2"/>
  <c r="DI51" i="2"/>
  <c r="DJ51" i="2"/>
  <c r="DK51" i="2"/>
  <c r="DM51" i="2"/>
  <c r="DN51" i="2"/>
  <c r="DO51" i="2"/>
  <c r="CX52" i="2"/>
  <c r="CY52" i="2"/>
  <c r="CZ52" i="2"/>
  <c r="DA52" i="2"/>
  <c r="DB52" i="2"/>
  <c r="DL52" i="2" s="1"/>
  <c r="DC52" i="2"/>
  <c r="DD52" i="2"/>
  <c r="DE52" i="2"/>
  <c r="DF52" i="2"/>
  <c r="DG52" i="2"/>
  <c r="DH52" i="2"/>
  <c r="DI52" i="2"/>
  <c r="DJ52" i="2"/>
  <c r="DK52" i="2"/>
  <c r="DM52" i="2"/>
  <c r="DN52" i="2"/>
  <c r="DO52" i="2"/>
  <c r="CX53" i="2"/>
  <c r="CY53" i="2"/>
  <c r="CZ53" i="2"/>
  <c r="DA53" i="2"/>
  <c r="DB53" i="2"/>
  <c r="DL53" i="2" s="1"/>
  <c r="DC53" i="2"/>
  <c r="DD53" i="2"/>
  <c r="DE53" i="2"/>
  <c r="DF53" i="2"/>
  <c r="DG53" i="2"/>
  <c r="DH53" i="2"/>
  <c r="DI53" i="2"/>
  <c r="DJ53" i="2"/>
  <c r="DK53" i="2"/>
  <c r="DM53" i="2"/>
  <c r="DN53" i="2"/>
  <c r="DO53" i="2"/>
  <c r="CX54" i="2"/>
  <c r="CY54" i="2"/>
  <c r="CZ54" i="2"/>
  <c r="DA54" i="2"/>
  <c r="DB54" i="2"/>
  <c r="DC54" i="2"/>
  <c r="DD54" i="2"/>
  <c r="DE54" i="2"/>
  <c r="DF54" i="2"/>
  <c r="DG54" i="2"/>
  <c r="DH54" i="2"/>
  <c r="DI54" i="2"/>
  <c r="DJ54" i="2"/>
  <c r="DK54" i="2"/>
  <c r="DL54" i="2"/>
  <c r="DM54" i="2"/>
  <c r="DN54" i="2"/>
  <c r="DO54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CX56" i="2"/>
  <c r="CY56" i="2"/>
  <c r="CZ56" i="2"/>
  <c r="DA56" i="2"/>
  <c r="DB56" i="2"/>
  <c r="DL56" i="2" s="1"/>
  <c r="DC56" i="2"/>
  <c r="DD56" i="2"/>
  <c r="DE56" i="2"/>
  <c r="DF56" i="2"/>
  <c r="DG56" i="2"/>
  <c r="DH56" i="2"/>
  <c r="DI56" i="2"/>
  <c r="DJ56" i="2"/>
  <c r="DK56" i="2"/>
  <c r="DM56" i="2"/>
  <c r="DN56" i="2"/>
  <c r="DO56" i="2"/>
  <c r="CX57" i="2"/>
  <c r="CY57" i="2"/>
  <c r="CZ57" i="2"/>
  <c r="DA57" i="2"/>
  <c r="DB57" i="2"/>
  <c r="DL57" i="2" s="1"/>
  <c r="DC57" i="2"/>
  <c r="DD57" i="2"/>
  <c r="DE57" i="2"/>
  <c r="DF57" i="2"/>
  <c r="DG57" i="2"/>
  <c r="DH57" i="2"/>
  <c r="DI57" i="2"/>
  <c r="DJ57" i="2"/>
  <c r="DK57" i="2"/>
  <c r="DM57" i="2"/>
  <c r="DN57" i="2"/>
  <c r="DO57" i="2"/>
  <c r="CX58" i="2"/>
  <c r="CY58" i="2"/>
  <c r="CZ58" i="2"/>
  <c r="DA58" i="2"/>
  <c r="DB58" i="2"/>
  <c r="DC58" i="2"/>
  <c r="DD58" i="2"/>
  <c r="DE58" i="2"/>
  <c r="DF58" i="2"/>
  <c r="DG58" i="2"/>
  <c r="DH58" i="2"/>
  <c r="DI58" i="2"/>
  <c r="DJ58" i="2"/>
  <c r="DK58" i="2"/>
  <c r="DL58" i="2"/>
  <c r="DM58" i="2"/>
  <c r="DO58" i="2"/>
  <c r="CX59" i="2"/>
  <c r="CY59" i="2"/>
  <c r="CZ59" i="2"/>
  <c r="DA59" i="2"/>
  <c r="DB59" i="2"/>
  <c r="DC59" i="2"/>
  <c r="DD59" i="2"/>
  <c r="DE59" i="2"/>
  <c r="DF59" i="2"/>
  <c r="DG59" i="2"/>
  <c r="DH59" i="2"/>
  <c r="DI59" i="2"/>
  <c r="DJ59" i="2"/>
  <c r="DK59" i="2"/>
  <c r="DL59" i="2"/>
  <c r="DM59" i="2"/>
  <c r="DN59" i="2"/>
  <c r="DO59" i="2"/>
  <c r="CX60" i="2"/>
  <c r="CY60" i="2"/>
  <c r="CZ60" i="2"/>
  <c r="DA60" i="2"/>
  <c r="DB60" i="2"/>
  <c r="DL60" i="2" s="1"/>
  <c r="DC60" i="2"/>
  <c r="DD60" i="2"/>
  <c r="DE60" i="2"/>
  <c r="DF60" i="2"/>
  <c r="DG60" i="2"/>
  <c r="DH60" i="2"/>
  <c r="DI60" i="2"/>
  <c r="DJ60" i="2"/>
  <c r="DK60" i="2"/>
  <c r="DM60" i="2"/>
  <c r="DO60" i="2"/>
  <c r="CX61" i="2"/>
  <c r="CY61" i="2"/>
  <c r="CZ61" i="2"/>
  <c r="DA61" i="2"/>
  <c r="DB61" i="2"/>
  <c r="DL61" i="2" s="1"/>
  <c r="DC61" i="2"/>
  <c r="DD61" i="2"/>
  <c r="DE61" i="2"/>
  <c r="DF61" i="2"/>
  <c r="DG61" i="2"/>
  <c r="DH61" i="2"/>
  <c r="DI61" i="2"/>
  <c r="DJ61" i="2"/>
  <c r="DK61" i="2"/>
  <c r="DM61" i="2"/>
  <c r="DO61" i="2"/>
  <c r="CX62" i="2"/>
  <c r="CY62" i="2"/>
  <c r="CZ62" i="2"/>
  <c r="DA62" i="2"/>
  <c r="DB62" i="2"/>
  <c r="DL62" i="2" s="1"/>
  <c r="DC62" i="2"/>
  <c r="DD62" i="2"/>
  <c r="DE62" i="2"/>
  <c r="DF62" i="2"/>
  <c r="DG62" i="2"/>
  <c r="DH62" i="2"/>
  <c r="DI62" i="2"/>
  <c r="DJ62" i="2"/>
  <c r="DK62" i="2"/>
  <c r="DM62" i="2"/>
  <c r="DO62" i="2"/>
  <c r="CX63" i="2"/>
  <c r="CY63" i="2"/>
  <c r="CZ63" i="2"/>
  <c r="DA63" i="2"/>
  <c r="DB63" i="2"/>
  <c r="DL63" i="2" s="1"/>
  <c r="DC63" i="2"/>
  <c r="DD63" i="2"/>
  <c r="DE63" i="2"/>
  <c r="DF63" i="2"/>
  <c r="DG63" i="2"/>
  <c r="DH63" i="2"/>
  <c r="DI63" i="2"/>
  <c r="DJ63" i="2"/>
  <c r="DK63" i="2"/>
  <c r="DM63" i="2"/>
  <c r="DN63" i="2"/>
  <c r="DO63" i="2"/>
  <c r="CX64" i="2"/>
  <c r="CY64" i="2"/>
  <c r="CZ64" i="2"/>
  <c r="DA64" i="2"/>
  <c r="DB64" i="2"/>
  <c r="DL64" i="2" s="1"/>
  <c r="DC64" i="2"/>
  <c r="DD64" i="2"/>
  <c r="DE64" i="2"/>
  <c r="DF64" i="2"/>
  <c r="DG64" i="2"/>
  <c r="DH64" i="2"/>
  <c r="DI64" i="2"/>
  <c r="DJ64" i="2"/>
  <c r="DK64" i="2"/>
  <c r="DM64" i="2"/>
  <c r="DN64" i="2"/>
  <c r="DO64" i="2"/>
  <c r="CX65" i="2"/>
  <c r="CY65" i="2"/>
  <c r="CZ65" i="2"/>
  <c r="DA65" i="2"/>
  <c r="DB65" i="2"/>
  <c r="DL65" i="2" s="1"/>
  <c r="DC65" i="2"/>
  <c r="DD65" i="2"/>
  <c r="DE65" i="2"/>
  <c r="DF65" i="2"/>
  <c r="DG65" i="2"/>
  <c r="DH65" i="2"/>
  <c r="DI65" i="2"/>
  <c r="DJ65" i="2"/>
  <c r="DK65" i="2"/>
  <c r="DM65" i="2"/>
  <c r="DN65" i="2"/>
  <c r="DO65" i="2"/>
  <c r="CX66" i="2"/>
  <c r="CY66" i="2"/>
  <c r="CZ66" i="2"/>
  <c r="DA66" i="2"/>
  <c r="DB66" i="2"/>
  <c r="DL66" i="2" s="1"/>
  <c r="DC66" i="2"/>
  <c r="DD66" i="2"/>
  <c r="DE66" i="2"/>
  <c r="DF66" i="2"/>
  <c r="DG66" i="2"/>
  <c r="DH66" i="2"/>
  <c r="DI66" i="2"/>
  <c r="DJ66" i="2"/>
  <c r="DK66" i="2"/>
  <c r="DM66" i="2"/>
  <c r="DN66" i="2"/>
  <c r="DO66" i="2"/>
  <c r="CX67" i="2"/>
  <c r="CY67" i="2"/>
  <c r="CZ67" i="2"/>
  <c r="DA67" i="2"/>
  <c r="DB67" i="2"/>
  <c r="DL67" i="2" s="1"/>
  <c r="DC67" i="2"/>
  <c r="DD67" i="2"/>
  <c r="DE67" i="2"/>
  <c r="DF67" i="2"/>
  <c r="DG67" i="2"/>
  <c r="DH67" i="2"/>
  <c r="DI67" i="2"/>
  <c r="DJ67" i="2"/>
  <c r="DK67" i="2"/>
  <c r="DM67" i="2"/>
  <c r="DN67" i="2"/>
  <c r="DO67" i="2"/>
  <c r="CX68" i="2"/>
  <c r="CY68" i="2"/>
  <c r="CZ68" i="2"/>
  <c r="DA68" i="2"/>
  <c r="DB68" i="2"/>
  <c r="DL68" i="2" s="1"/>
  <c r="DC68" i="2"/>
  <c r="DD68" i="2"/>
  <c r="DE68" i="2"/>
  <c r="DF68" i="2"/>
  <c r="DG68" i="2"/>
  <c r="DH68" i="2"/>
  <c r="DI68" i="2"/>
  <c r="DJ68" i="2"/>
  <c r="DK68" i="2"/>
  <c r="DM68" i="2"/>
  <c r="DN68" i="2"/>
  <c r="DO68" i="2"/>
  <c r="CX69" i="2"/>
  <c r="CY69" i="2"/>
  <c r="CZ69" i="2"/>
  <c r="DA69" i="2"/>
  <c r="DB69" i="2"/>
  <c r="DL69" i="2" s="1"/>
  <c r="DC69" i="2"/>
  <c r="DD69" i="2"/>
  <c r="DE69" i="2"/>
  <c r="DF69" i="2"/>
  <c r="DG69" i="2"/>
  <c r="DH69" i="2"/>
  <c r="DI69" i="2"/>
  <c r="DJ69" i="2"/>
  <c r="DK69" i="2"/>
  <c r="DM69" i="2"/>
  <c r="DN69" i="2"/>
  <c r="DO69" i="2"/>
  <c r="CX70" i="2"/>
  <c r="CY70" i="2"/>
  <c r="CZ70" i="2"/>
  <c r="DA70" i="2"/>
  <c r="DB70" i="2"/>
  <c r="DC70" i="2"/>
  <c r="DD70" i="2"/>
  <c r="DE70" i="2"/>
  <c r="DF70" i="2"/>
  <c r="DG70" i="2"/>
  <c r="DH70" i="2"/>
  <c r="DI70" i="2"/>
  <c r="DJ70" i="2"/>
  <c r="DK70" i="2"/>
  <c r="DL70" i="2"/>
  <c r="DM70" i="2"/>
  <c r="DO70" i="2"/>
  <c r="CX71" i="2"/>
  <c r="CY71" i="2"/>
  <c r="CZ71" i="2"/>
  <c r="DA71" i="2"/>
  <c r="DB71" i="2"/>
  <c r="DC71" i="2"/>
  <c r="DD71" i="2"/>
  <c r="DE71" i="2"/>
  <c r="DF71" i="2"/>
  <c r="DG71" i="2"/>
  <c r="DH71" i="2"/>
  <c r="DI71" i="2"/>
  <c r="DJ71" i="2"/>
  <c r="DK71" i="2"/>
  <c r="DL71" i="2"/>
  <c r="DM71" i="2"/>
  <c r="DN71" i="2"/>
  <c r="DO71" i="2"/>
  <c r="CX72" i="2"/>
  <c r="CY72" i="2"/>
  <c r="CZ72" i="2"/>
  <c r="DA72" i="2"/>
  <c r="DB72" i="2"/>
  <c r="DL72" i="2" s="1"/>
  <c r="DC72" i="2"/>
  <c r="DD72" i="2"/>
  <c r="DE72" i="2"/>
  <c r="DF72" i="2"/>
  <c r="DG72" i="2"/>
  <c r="DH72" i="2"/>
  <c r="DI72" i="2"/>
  <c r="DJ72" i="2"/>
  <c r="DK72" i="2"/>
  <c r="DM72" i="2"/>
  <c r="DO72" i="2"/>
  <c r="CX73" i="2"/>
  <c r="CY73" i="2"/>
  <c r="CZ73" i="2"/>
  <c r="DA73" i="2"/>
  <c r="DB73" i="2"/>
  <c r="DC73" i="2"/>
  <c r="DD73" i="2"/>
  <c r="DE73" i="2"/>
  <c r="DF73" i="2"/>
  <c r="DG73" i="2"/>
  <c r="DH73" i="2"/>
  <c r="DI73" i="2"/>
  <c r="DJ73" i="2"/>
  <c r="DK73" i="2"/>
  <c r="DL73" i="2"/>
  <c r="DM73" i="2"/>
  <c r="DO73" i="2"/>
  <c r="CX74" i="2"/>
  <c r="CY74" i="2"/>
  <c r="CZ74" i="2"/>
  <c r="DA74" i="2"/>
  <c r="DB74" i="2"/>
  <c r="DC74" i="2"/>
  <c r="DD74" i="2"/>
  <c r="DE74" i="2"/>
  <c r="DF74" i="2"/>
  <c r="DG74" i="2"/>
  <c r="DH74" i="2"/>
  <c r="DI74" i="2"/>
  <c r="DJ74" i="2"/>
  <c r="DK74" i="2"/>
  <c r="DL74" i="2"/>
  <c r="DM74" i="2"/>
  <c r="DO74" i="2"/>
  <c r="CX75" i="2"/>
  <c r="CY75" i="2"/>
  <c r="CZ75" i="2"/>
  <c r="DA75" i="2"/>
  <c r="DB75" i="2"/>
  <c r="DL75" i="2" s="1"/>
  <c r="DC75" i="2"/>
  <c r="DD75" i="2"/>
  <c r="DE75" i="2"/>
  <c r="DF75" i="2"/>
  <c r="DG75" i="2"/>
  <c r="DH75" i="2"/>
  <c r="DI75" i="2"/>
  <c r="DJ75" i="2"/>
  <c r="DK75" i="2"/>
  <c r="DM75" i="2"/>
  <c r="DN75" i="2"/>
  <c r="DO75" i="2"/>
  <c r="CX76" i="2"/>
  <c r="CY76" i="2"/>
  <c r="CZ76" i="2"/>
  <c r="DA76" i="2"/>
  <c r="DB76" i="2"/>
  <c r="DL76" i="2" s="1"/>
  <c r="DC76" i="2"/>
  <c r="DD76" i="2"/>
  <c r="DE76" i="2"/>
  <c r="DF76" i="2"/>
  <c r="DG76" i="2"/>
  <c r="DH76" i="2"/>
  <c r="DI76" i="2"/>
  <c r="DJ76" i="2"/>
  <c r="DK76" i="2"/>
  <c r="DM76" i="2"/>
  <c r="DN76" i="2"/>
  <c r="DO76" i="2"/>
  <c r="CX77" i="2"/>
  <c r="CY77" i="2"/>
  <c r="CZ77" i="2"/>
  <c r="DA77" i="2"/>
  <c r="DB77" i="2"/>
  <c r="DL77" i="2" s="1"/>
  <c r="DC77" i="2"/>
  <c r="DD77" i="2"/>
  <c r="DE77" i="2"/>
  <c r="DF77" i="2"/>
  <c r="DG77" i="2"/>
  <c r="DH77" i="2"/>
  <c r="DI77" i="2"/>
  <c r="DJ77" i="2"/>
  <c r="DK77" i="2"/>
  <c r="DM77" i="2"/>
  <c r="DN77" i="2"/>
  <c r="DO77" i="2"/>
  <c r="CX78" i="2"/>
  <c r="CY78" i="2"/>
  <c r="CZ78" i="2"/>
  <c r="DA78" i="2"/>
  <c r="DB78" i="2"/>
  <c r="DL78" i="2" s="1"/>
  <c r="DC78" i="2"/>
  <c r="DD78" i="2"/>
  <c r="DE78" i="2"/>
  <c r="DF78" i="2"/>
  <c r="DG78" i="2"/>
  <c r="DH78" i="2"/>
  <c r="DI78" i="2"/>
  <c r="DJ78" i="2"/>
  <c r="DK78" i="2"/>
  <c r="DM78" i="2"/>
  <c r="DN78" i="2"/>
  <c r="DO78" i="2"/>
  <c r="CX79" i="2"/>
  <c r="CY79" i="2"/>
  <c r="CZ79" i="2"/>
  <c r="DA79" i="2"/>
  <c r="DB79" i="2"/>
  <c r="DL79" i="2" s="1"/>
  <c r="DC79" i="2"/>
  <c r="DD79" i="2"/>
  <c r="DE79" i="2"/>
  <c r="DF79" i="2"/>
  <c r="DG79" i="2"/>
  <c r="DH79" i="2"/>
  <c r="DI79" i="2"/>
  <c r="DJ79" i="2"/>
  <c r="DK79" i="2"/>
  <c r="DM79" i="2"/>
  <c r="DN79" i="2"/>
  <c r="DO79" i="2"/>
  <c r="CX80" i="2"/>
  <c r="CY80" i="2"/>
  <c r="CZ80" i="2"/>
  <c r="DA80" i="2"/>
  <c r="DB80" i="2"/>
  <c r="DL80" i="2" s="1"/>
  <c r="DC80" i="2"/>
  <c r="DD80" i="2"/>
  <c r="DE80" i="2"/>
  <c r="DF80" i="2"/>
  <c r="DG80" i="2"/>
  <c r="DH80" i="2"/>
  <c r="DI80" i="2"/>
  <c r="DJ80" i="2"/>
  <c r="DK80" i="2"/>
  <c r="DM80" i="2"/>
  <c r="DN80" i="2"/>
  <c r="DO80" i="2"/>
  <c r="CX81" i="2"/>
  <c r="CY81" i="2"/>
  <c r="CZ81" i="2"/>
  <c r="DA81" i="2"/>
  <c r="DB81" i="2"/>
  <c r="DL81" i="2" s="1"/>
  <c r="DC81" i="2"/>
  <c r="DD81" i="2"/>
  <c r="DE81" i="2"/>
  <c r="DF81" i="2"/>
  <c r="DG81" i="2"/>
  <c r="DH81" i="2"/>
  <c r="DI81" i="2"/>
  <c r="DJ81" i="2"/>
  <c r="DK81" i="2"/>
  <c r="DM81" i="2"/>
  <c r="DN81" i="2"/>
  <c r="DO81" i="2"/>
  <c r="CX82" i="2"/>
  <c r="CY82" i="2"/>
  <c r="CZ82" i="2"/>
  <c r="DA82" i="2"/>
  <c r="DB82" i="2"/>
  <c r="DL82" i="2" s="1"/>
  <c r="DC82" i="2"/>
  <c r="DD82" i="2"/>
  <c r="DE82" i="2"/>
  <c r="DF82" i="2"/>
  <c r="DG82" i="2"/>
  <c r="DH82" i="2"/>
  <c r="DI82" i="2"/>
  <c r="DJ82" i="2"/>
  <c r="DK82" i="2"/>
  <c r="DM82" i="2"/>
  <c r="DO82" i="2"/>
  <c r="CX83" i="2"/>
  <c r="CY83" i="2"/>
  <c r="CZ83" i="2"/>
  <c r="DA83" i="2"/>
  <c r="DB83" i="2"/>
  <c r="DL83" i="2" s="1"/>
  <c r="DC83" i="2"/>
  <c r="DD83" i="2"/>
  <c r="DE83" i="2"/>
  <c r="DF83" i="2"/>
  <c r="DG83" i="2"/>
  <c r="DH83" i="2"/>
  <c r="DI83" i="2"/>
  <c r="DJ83" i="2"/>
  <c r="DK83" i="2"/>
  <c r="DM83" i="2"/>
  <c r="DN83" i="2"/>
  <c r="DO83" i="2"/>
  <c r="CX84" i="2"/>
  <c r="CY84" i="2"/>
  <c r="CZ84" i="2"/>
  <c r="DA84" i="2"/>
  <c r="DB84" i="2"/>
  <c r="DL84" i="2" s="1"/>
  <c r="DC84" i="2"/>
  <c r="DD84" i="2"/>
  <c r="DE84" i="2"/>
  <c r="DF84" i="2"/>
  <c r="DG84" i="2"/>
  <c r="DH84" i="2"/>
  <c r="DI84" i="2"/>
  <c r="DJ84" i="2"/>
  <c r="DK84" i="2"/>
  <c r="DM84" i="2"/>
  <c r="DO84" i="2"/>
  <c r="CX85" i="2"/>
  <c r="CY85" i="2"/>
  <c r="CZ85" i="2"/>
  <c r="DA85" i="2"/>
  <c r="DB85" i="2"/>
  <c r="DL85" i="2" s="1"/>
  <c r="DC85" i="2"/>
  <c r="DD85" i="2"/>
  <c r="DE85" i="2"/>
  <c r="DF85" i="2"/>
  <c r="DG85" i="2"/>
  <c r="DH85" i="2"/>
  <c r="DI85" i="2"/>
  <c r="DJ85" i="2"/>
  <c r="DK85" i="2"/>
  <c r="DM85" i="2"/>
  <c r="DN85" i="2"/>
  <c r="DO85" i="2"/>
  <c r="CX86" i="2"/>
  <c r="CY86" i="2"/>
  <c r="CZ86" i="2"/>
  <c r="DA86" i="2"/>
  <c r="DB86" i="2"/>
  <c r="DC86" i="2"/>
  <c r="DD86" i="2"/>
  <c r="DE86" i="2"/>
  <c r="DF86" i="2"/>
  <c r="DG86" i="2"/>
  <c r="DH86" i="2"/>
  <c r="DI86" i="2"/>
  <c r="DJ86" i="2"/>
  <c r="DK86" i="2"/>
  <c r="DL86" i="2"/>
  <c r="DM86" i="2"/>
  <c r="DO86" i="2"/>
  <c r="CX87" i="2"/>
  <c r="CY87" i="2"/>
  <c r="CZ87" i="2"/>
  <c r="DA87" i="2"/>
  <c r="DB87" i="2"/>
  <c r="DL87" i="2" s="1"/>
  <c r="DC87" i="2"/>
  <c r="DD87" i="2"/>
  <c r="DE87" i="2"/>
  <c r="DF87" i="2"/>
  <c r="DG87" i="2"/>
  <c r="DH87" i="2"/>
  <c r="DI87" i="2"/>
  <c r="DJ87" i="2"/>
  <c r="DK87" i="2"/>
  <c r="DM87" i="2"/>
  <c r="DN87" i="2"/>
  <c r="DO87" i="2"/>
  <c r="CX88" i="2"/>
  <c r="CY88" i="2"/>
  <c r="CZ88" i="2"/>
  <c r="DA88" i="2"/>
  <c r="DB88" i="2"/>
  <c r="DL88" i="2" s="1"/>
  <c r="DC88" i="2"/>
  <c r="DD88" i="2"/>
  <c r="DE88" i="2"/>
  <c r="DF88" i="2"/>
  <c r="DG88" i="2"/>
  <c r="DH88" i="2"/>
  <c r="DI88" i="2"/>
  <c r="DJ88" i="2"/>
  <c r="DK88" i="2"/>
  <c r="DM88" i="2"/>
  <c r="DN88" i="2"/>
  <c r="DO88" i="2"/>
  <c r="CX89" i="2"/>
  <c r="CY89" i="2"/>
  <c r="CZ89" i="2"/>
  <c r="DA89" i="2"/>
  <c r="DB89" i="2"/>
  <c r="DC89" i="2"/>
  <c r="DD89" i="2"/>
  <c r="DE89" i="2"/>
  <c r="DF89" i="2"/>
  <c r="DG89" i="2"/>
  <c r="DH89" i="2"/>
  <c r="DI89" i="2"/>
  <c r="DJ89" i="2"/>
  <c r="DK89" i="2"/>
  <c r="DL89" i="2"/>
  <c r="DM89" i="2"/>
  <c r="DN89" i="2"/>
  <c r="DO89" i="2"/>
  <c r="CX90" i="2"/>
  <c r="CY90" i="2"/>
  <c r="CZ90" i="2"/>
  <c r="DA90" i="2"/>
  <c r="DB90" i="2"/>
  <c r="DC90" i="2"/>
  <c r="DD90" i="2"/>
  <c r="DE90" i="2"/>
  <c r="DF90" i="2"/>
  <c r="DG90" i="2"/>
  <c r="DH90" i="2"/>
  <c r="DI90" i="2"/>
  <c r="DJ90" i="2"/>
  <c r="DK90" i="2"/>
  <c r="DL90" i="2"/>
  <c r="DM90" i="2"/>
  <c r="DN90" i="2"/>
  <c r="DO90" i="2"/>
  <c r="CX91" i="2"/>
  <c r="CY91" i="2"/>
  <c r="CZ91" i="2"/>
  <c r="DA91" i="2"/>
  <c r="DB91" i="2"/>
  <c r="DL91" i="2" s="1"/>
  <c r="DC91" i="2"/>
  <c r="DD91" i="2"/>
  <c r="DE91" i="2"/>
  <c r="DF91" i="2"/>
  <c r="DG91" i="2"/>
  <c r="DH91" i="2"/>
  <c r="DI91" i="2"/>
  <c r="DJ91" i="2"/>
  <c r="DK91" i="2"/>
  <c r="DM91" i="2"/>
  <c r="DN91" i="2"/>
  <c r="DO91" i="2"/>
  <c r="CX92" i="2"/>
  <c r="CY92" i="2"/>
  <c r="CZ92" i="2"/>
  <c r="DA92" i="2"/>
  <c r="DB92" i="2"/>
  <c r="DL92" i="2" s="1"/>
  <c r="DC92" i="2"/>
  <c r="DD92" i="2"/>
  <c r="DE92" i="2"/>
  <c r="DF92" i="2"/>
  <c r="DG92" i="2"/>
  <c r="DH92" i="2"/>
  <c r="DI92" i="2"/>
  <c r="DJ92" i="2"/>
  <c r="DK92" i="2"/>
  <c r="DM92" i="2"/>
  <c r="DN92" i="2"/>
  <c r="DO92" i="2"/>
  <c r="CX93" i="2"/>
  <c r="CY93" i="2"/>
  <c r="CZ93" i="2"/>
  <c r="DA93" i="2"/>
  <c r="DB93" i="2"/>
  <c r="DL93" i="2" s="1"/>
  <c r="DC93" i="2"/>
  <c r="DD93" i="2"/>
  <c r="DE93" i="2"/>
  <c r="DF93" i="2"/>
  <c r="DG93" i="2"/>
  <c r="DH93" i="2"/>
  <c r="DI93" i="2"/>
  <c r="DJ93" i="2"/>
  <c r="DK93" i="2"/>
  <c r="DM93" i="2"/>
  <c r="DN93" i="2"/>
  <c r="DO93" i="2"/>
  <c r="CX94" i="2"/>
  <c r="CY94" i="2"/>
  <c r="CZ94" i="2"/>
  <c r="DA94" i="2"/>
  <c r="DB94" i="2"/>
  <c r="DL94" i="2" s="1"/>
  <c r="DC94" i="2"/>
  <c r="DD94" i="2"/>
  <c r="DE94" i="2"/>
  <c r="DF94" i="2"/>
  <c r="DG94" i="2"/>
  <c r="DH94" i="2"/>
  <c r="DI94" i="2"/>
  <c r="DJ94" i="2"/>
  <c r="DK94" i="2"/>
  <c r="DM94" i="2"/>
  <c r="DN94" i="2"/>
  <c r="DO94" i="2"/>
  <c r="CX95" i="2"/>
  <c r="CY95" i="2"/>
  <c r="CZ95" i="2"/>
  <c r="DA95" i="2"/>
  <c r="DB95" i="2"/>
  <c r="DC95" i="2"/>
  <c r="DD95" i="2"/>
  <c r="DE95" i="2"/>
  <c r="DF95" i="2"/>
  <c r="DG95" i="2"/>
  <c r="DH95" i="2"/>
  <c r="DI95" i="2"/>
  <c r="DJ95" i="2"/>
  <c r="DK95" i="2"/>
  <c r="DL95" i="2"/>
  <c r="DM95" i="2"/>
  <c r="DN95" i="2"/>
  <c r="DO95" i="2"/>
  <c r="CX96" i="2"/>
  <c r="CY96" i="2"/>
  <c r="CZ96" i="2"/>
  <c r="DA96" i="2"/>
  <c r="DB96" i="2"/>
  <c r="DL96" i="2" s="1"/>
  <c r="DC96" i="2"/>
  <c r="DD96" i="2"/>
  <c r="DE96" i="2"/>
  <c r="DF96" i="2"/>
  <c r="DG96" i="2"/>
  <c r="DH96" i="2"/>
  <c r="DI96" i="2"/>
  <c r="DJ96" i="2"/>
  <c r="DK96" i="2"/>
  <c r="DM96" i="2"/>
  <c r="DN96" i="2"/>
  <c r="DO96" i="2"/>
  <c r="CX97" i="2"/>
  <c r="CY97" i="2"/>
  <c r="CZ97" i="2"/>
  <c r="DA97" i="2"/>
  <c r="DB97" i="2"/>
  <c r="DL97" i="2" s="1"/>
  <c r="DC97" i="2"/>
  <c r="DD97" i="2"/>
  <c r="DE97" i="2"/>
  <c r="DF97" i="2"/>
  <c r="DG97" i="2"/>
  <c r="DH97" i="2"/>
  <c r="DI97" i="2"/>
  <c r="DJ97" i="2"/>
  <c r="DK97" i="2"/>
  <c r="DM97" i="2"/>
  <c r="DO97" i="2"/>
  <c r="CX98" i="2"/>
  <c r="CY98" i="2"/>
  <c r="CZ98" i="2"/>
  <c r="DA98" i="2"/>
  <c r="DB98" i="2"/>
  <c r="DC98" i="2"/>
  <c r="DD98" i="2"/>
  <c r="DE98" i="2"/>
  <c r="DF98" i="2"/>
  <c r="DG98" i="2"/>
  <c r="DH98" i="2"/>
  <c r="DI98" i="2"/>
  <c r="DJ98" i="2"/>
  <c r="DK98" i="2"/>
  <c r="DL98" i="2"/>
  <c r="DM98" i="2"/>
  <c r="DO98" i="2"/>
  <c r="CX99" i="2"/>
  <c r="CY99" i="2"/>
  <c r="CZ99" i="2"/>
  <c r="DA99" i="2"/>
  <c r="DB99" i="2"/>
  <c r="DL99" i="2" s="1"/>
  <c r="DC99" i="2"/>
  <c r="DD99" i="2"/>
  <c r="DE99" i="2"/>
  <c r="DF99" i="2"/>
  <c r="DG99" i="2"/>
  <c r="DH99" i="2"/>
  <c r="DI99" i="2"/>
  <c r="DJ99" i="2"/>
  <c r="DK99" i="2"/>
  <c r="DM99" i="2"/>
  <c r="DN99" i="2"/>
  <c r="DO99" i="2"/>
  <c r="CX100" i="2"/>
  <c r="CY100" i="2"/>
  <c r="CZ100" i="2"/>
  <c r="DA100" i="2"/>
  <c r="DB100" i="2"/>
  <c r="DL100" i="2" s="1"/>
  <c r="DC100" i="2"/>
  <c r="DD100" i="2"/>
  <c r="DE100" i="2"/>
  <c r="DF100" i="2"/>
  <c r="DG100" i="2"/>
  <c r="DH100" i="2"/>
  <c r="DI100" i="2"/>
  <c r="DJ100" i="2"/>
  <c r="DK100" i="2"/>
  <c r="DM100" i="2"/>
  <c r="DN100" i="2"/>
  <c r="DO100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CX102" i="2"/>
  <c r="CY102" i="2"/>
  <c r="CZ102" i="2"/>
  <c r="DA102" i="2"/>
  <c r="DB102" i="2"/>
  <c r="DL102" i="2" s="1"/>
  <c r="DC102" i="2"/>
  <c r="DD102" i="2"/>
  <c r="DE102" i="2"/>
  <c r="DF102" i="2"/>
  <c r="DG102" i="2"/>
  <c r="DH102" i="2"/>
  <c r="DI102" i="2"/>
  <c r="DJ102" i="2"/>
  <c r="DK102" i="2"/>
  <c r="DM102" i="2"/>
  <c r="DN102" i="2"/>
  <c r="DO102" i="2"/>
  <c r="CX103" i="2"/>
  <c r="CY103" i="2"/>
  <c r="CZ103" i="2"/>
  <c r="DA103" i="2"/>
  <c r="DB103" i="2"/>
  <c r="DL103" i="2" s="1"/>
  <c r="DC103" i="2"/>
  <c r="DD103" i="2"/>
  <c r="DE103" i="2"/>
  <c r="DF103" i="2"/>
  <c r="DG103" i="2"/>
  <c r="DH103" i="2"/>
  <c r="DI103" i="2"/>
  <c r="DJ103" i="2"/>
  <c r="DK103" i="2"/>
  <c r="DM103" i="2"/>
  <c r="DN103" i="2"/>
  <c r="DO103" i="2"/>
  <c r="CX104" i="2"/>
  <c r="CY104" i="2"/>
  <c r="CZ104" i="2"/>
  <c r="DA104" i="2"/>
  <c r="DB104" i="2"/>
  <c r="DL104" i="2" s="1"/>
  <c r="DC104" i="2"/>
  <c r="DD104" i="2"/>
  <c r="DE104" i="2"/>
  <c r="DF104" i="2"/>
  <c r="DG104" i="2"/>
  <c r="DH104" i="2"/>
  <c r="DI104" i="2"/>
  <c r="DJ104" i="2"/>
  <c r="DK104" i="2"/>
  <c r="DM104" i="2"/>
  <c r="DN104" i="2"/>
  <c r="DO104" i="2"/>
  <c r="CX105" i="2"/>
  <c r="CY105" i="2"/>
  <c r="CZ105" i="2"/>
  <c r="DA105" i="2"/>
  <c r="DB105" i="2"/>
  <c r="DL105" i="2" s="1"/>
  <c r="DC105" i="2"/>
  <c r="DD105" i="2"/>
  <c r="DE105" i="2"/>
  <c r="DF105" i="2"/>
  <c r="DG105" i="2"/>
  <c r="DH105" i="2"/>
  <c r="DI105" i="2"/>
  <c r="DJ105" i="2"/>
  <c r="DK105" i="2"/>
  <c r="DM105" i="2"/>
  <c r="DN105" i="2"/>
  <c r="DO105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O106" i="2"/>
  <c r="CX107" i="2"/>
  <c r="CY107" i="2"/>
  <c r="CZ107" i="2"/>
  <c r="DA107" i="2"/>
  <c r="DB107" i="2"/>
  <c r="DL107" i="2" s="1"/>
  <c r="DC107" i="2"/>
  <c r="DD107" i="2"/>
  <c r="DE107" i="2"/>
  <c r="DF107" i="2"/>
  <c r="DG107" i="2"/>
  <c r="DH107" i="2"/>
  <c r="DI107" i="2"/>
  <c r="DJ107" i="2"/>
  <c r="DK107" i="2"/>
  <c r="DM107" i="2"/>
  <c r="DN107" i="2"/>
  <c r="DO107" i="2"/>
  <c r="CX108" i="2"/>
  <c r="CY108" i="2"/>
  <c r="CZ108" i="2"/>
  <c r="DA108" i="2"/>
  <c r="DB108" i="2"/>
  <c r="DL108" i="2" s="1"/>
  <c r="DC108" i="2"/>
  <c r="DD108" i="2"/>
  <c r="DE108" i="2"/>
  <c r="DF108" i="2"/>
  <c r="DG108" i="2"/>
  <c r="DH108" i="2"/>
  <c r="DI108" i="2"/>
  <c r="DJ108" i="2"/>
  <c r="DK108" i="2"/>
  <c r="DM108" i="2"/>
  <c r="DO108" i="2"/>
  <c r="CX109" i="2"/>
  <c r="CY109" i="2"/>
  <c r="CZ109" i="2"/>
  <c r="DA109" i="2"/>
  <c r="DB109" i="2"/>
  <c r="DL109" i="2" s="1"/>
  <c r="DC109" i="2"/>
  <c r="DD109" i="2"/>
  <c r="DE109" i="2"/>
  <c r="DF109" i="2"/>
  <c r="DG109" i="2"/>
  <c r="DH109" i="2"/>
  <c r="DI109" i="2"/>
  <c r="DJ109" i="2"/>
  <c r="DK109" i="2"/>
  <c r="DM109" i="2"/>
  <c r="DN109" i="2"/>
  <c r="DO109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O110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CX112" i="2"/>
  <c r="CY112" i="2"/>
  <c r="CZ112" i="2"/>
  <c r="DA112" i="2"/>
  <c r="DB112" i="2"/>
  <c r="DL112" i="2" s="1"/>
  <c r="DC112" i="2"/>
  <c r="DD112" i="2"/>
  <c r="DE112" i="2"/>
  <c r="DF112" i="2"/>
  <c r="DG112" i="2"/>
  <c r="DH112" i="2"/>
  <c r="DI112" i="2"/>
  <c r="DJ112" i="2"/>
  <c r="DK112" i="2"/>
  <c r="DM112" i="2"/>
  <c r="DN112" i="2"/>
  <c r="DO112" i="2"/>
  <c r="CX113" i="2"/>
  <c r="CY113" i="2"/>
  <c r="CZ113" i="2"/>
  <c r="DA113" i="2"/>
  <c r="DB113" i="2"/>
  <c r="DL113" i="2" s="1"/>
  <c r="DC113" i="2"/>
  <c r="DD113" i="2"/>
  <c r="DE113" i="2"/>
  <c r="DF113" i="2"/>
  <c r="DG113" i="2"/>
  <c r="DH113" i="2"/>
  <c r="DI113" i="2"/>
  <c r="DJ113" i="2"/>
  <c r="DK113" i="2"/>
  <c r="DM113" i="2"/>
  <c r="DN113" i="2"/>
  <c r="DO113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CX115" i="2"/>
  <c r="CY115" i="2"/>
  <c r="CZ115" i="2"/>
  <c r="DA115" i="2"/>
  <c r="DB115" i="2"/>
  <c r="DL115" i="2" s="1"/>
  <c r="DC115" i="2"/>
  <c r="DD115" i="2"/>
  <c r="DE115" i="2"/>
  <c r="DF115" i="2"/>
  <c r="DG115" i="2"/>
  <c r="DH115" i="2"/>
  <c r="DI115" i="2"/>
  <c r="DJ115" i="2"/>
  <c r="DK115" i="2"/>
  <c r="DM115" i="2"/>
  <c r="DN115" i="2"/>
  <c r="DO115" i="2"/>
  <c r="CX116" i="2"/>
  <c r="CY116" i="2"/>
  <c r="CZ116" i="2"/>
  <c r="DA116" i="2"/>
  <c r="DB116" i="2"/>
  <c r="DL116" i="2" s="1"/>
  <c r="DC116" i="2"/>
  <c r="DD116" i="2"/>
  <c r="DE116" i="2"/>
  <c r="DF116" i="2"/>
  <c r="DG116" i="2"/>
  <c r="DH116" i="2"/>
  <c r="DI116" i="2"/>
  <c r="DJ116" i="2"/>
  <c r="DK116" i="2"/>
  <c r="DM116" i="2"/>
  <c r="DN116" i="2"/>
  <c r="DO116" i="2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Z4" i="7"/>
  <c r="AE4" i="7" s="1"/>
  <c r="Z5" i="7"/>
  <c r="AF5" i="7" s="1"/>
  <c r="AA5" i="7"/>
  <c r="AB5" i="7"/>
  <c r="AC5" i="7"/>
  <c r="AG5" i="7"/>
  <c r="AH5" i="7"/>
  <c r="AJ5" i="7"/>
  <c r="Z6" i="7"/>
  <c r="AC6" i="7" s="1"/>
  <c r="Z7" i="7"/>
  <c r="AD7" i="7" s="1"/>
  <c r="AE7" i="7"/>
  <c r="Z8" i="7"/>
  <c r="AE8" i="7" s="1"/>
  <c r="AA8" i="7"/>
  <c r="Z9" i="7"/>
  <c r="AJ9" i="7" s="1"/>
  <c r="AA9" i="7"/>
  <c r="AB9" i="7"/>
  <c r="AF9" i="7"/>
  <c r="AG9" i="7"/>
  <c r="AH9" i="7"/>
  <c r="AI9" i="7"/>
  <c r="Z10" i="7"/>
  <c r="AE10" i="7" s="1"/>
  <c r="AB10" i="7"/>
  <c r="AC10" i="7"/>
  <c r="AD10" i="7"/>
  <c r="AG10" i="7"/>
  <c r="AH10" i="7"/>
  <c r="AI10" i="7"/>
  <c r="AJ10" i="7"/>
  <c r="Z11" i="7"/>
  <c r="AC11" i="7" s="1"/>
  <c r="AA11" i="7"/>
  <c r="AB11" i="7"/>
  <c r="Z12" i="7"/>
  <c r="AI12" i="7" s="1"/>
  <c r="AD12" i="7"/>
  <c r="AE12" i="7"/>
  <c r="AF12" i="7"/>
  <c r="Z13" i="7"/>
  <c r="AJ13" i="7" s="1"/>
  <c r="AF13" i="7"/>
  <c r="Z14" i="7"/>
  <c r="AA14" i="7" s="1"/>
  <c r="AG14" i="7"/>
  <c r="AH14" i="7"/>
  <c r="Z15" i="7"/>
  <c r="AD15" i="7" s="1"/>
  <c r="AA15" i="7"/>
  <c r="AB15" i="7"/>
  <c r="AC15" i="7"/>
  <c r="AG15" i="7"/>
  <c r="AH15" i="7"/>
  <c r="Z16" i="7"/>
  <c r="AE16" i="7" s="1"/>
  <c r="AH16" i="7"/>
  <c r="AI16" i="7"/>
  <c r="AJ16" i="7"/>
  <c r="Z17" i="7"/>
  <c r="AF17" i="7" s="1"/>
  <c r="AB17" i="7"/>
  <c r="AI17" i="7"/>
  <c r="AJ17" i="7"/>
  <c r="Z18" i="7"/>
  <c r="AB18" i="7" s="1"/>
  <c r="Z19" i="7"/>
  <c r="AE19" i="7" s="1"/>
  <c r="Z20" i="7"/>
  <c r="AE20" i="7" s="1"/>
  <c r="AA20" i="7"/>
  <c r="AB20" i="7"/>
  <c r="AF20" i="7"/>
  <c r="AG20" i="7"/>
  <c r="AH20" i="7"/>
  <c r="Z21" i="7"/>
  <c r="AJ21" i="7" s="1"/>
  <c r="AA21" i="7"/>
  <c r="AB21" i="7"/>
  <c r="AC21" i="7"/>
  <c r="AF21" i="7"/>
  <c r="AG21" i="7"/>
  <c r="AH21" i="7"/>
  <c r="AI21" i="7"/>
  <c r="Z22" i="7"/>
  <c r="AF22" i="7" s="1"/>
  <c r="AH22" i="7"/>
  <c r="AI22" i="7"/>
  <c r="AJ22" i="7"/>
  <c r="Z23" i="7"/>
  <c r="AA23" i="7" s="1"/>
  <c r="AB23" i="7"/>
  <c r="AI23" i="7"/>
  <c r="AJ23" i="7"/>
  <c r="Z24" i="7"/>
  <c r="AI24" i="7" s="1"/>
  <c r="Z25" i="7"/>
  <c r="AI25" i="7" s="1"/>
  <c r="Z26" i="7"/>
  <c r="AC26" i="7" s="1"/>
  <c r="AG26" i="7"/>
  <c r="AH26" i="7"/>
  <c r="Z27" i="7"/>
  <c r="AD27" i="7" s="1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AU4" i="17"/>
  <c r="AW4" i="17"/>
  <c r="AY4" i="17"/>
  <c r="AZ4" i="17"/>
  <c r="AX4" i="17" s="1"/>
  <c r="BA4" i="17"/>
  <c r="BB4" i="17"/>
  <c r="BC4" i="17"/>
  <c r="BD4" i="17"/>
  <c r="BE4" i="17"/>
  <c r="BF4" i="17"/>
  <c r="AU5" i="17"/>
  <c r="AW5" i="17"/>
  <c r="AY5" i="17"/>
  <c r="AZ5" i="17"/>
  <c r="AX5" i="17" s="1"/>
  <c r="BA5" i="17"/>
  <c r="BB5" i="17"/>
  <c r="BC5" i="17"/>
  <c r="BD5" i="17"/>
  <c r="BE5" i="17"/>
  <c r="BF5" i="17"/>
  <c r="AU6" i="17"/>
  <c r="AW6" i="17"/>
  <c r="AY6" i="17"/>
  <c r="AZ6" i="17"/>
  <c r="AX6" i="17" s="1"/>
  <c r="BA6" i="17"/>
  <c r="BB6" i="17"/>
  <c r="BC6" i="17"/>
  <c r="BD6" i="17"/>
  <c r="BE6" i="17"/>
  <c r="BF6" i="17"/>
  <c r="AU7" i="17"/>
  <c r="AW7" i="17"/>
  <c r="AY7" i="17"/>
  <c r="AZ7" i="17"/>
  <c r="AX7" i="17" s="1"/>
  <c r="BA7" i="17"/>
  <c r="BB7" i="17"/>
  <c r="BC7" i="17"/>
  <c r="BD7" i="17"/>
  <c r="BE7" i="17"/>
  <c r="BF7" i="17"/>
  <c r="AU8" i="17"/>
  <c r="AW8" i="17"/>
  <c r="AY8" i="17"/>
  <c r="AZ8" i="17"/>
  <c r="AX8" i="17" s="1"/>
  <c r="BA8" i="17"/>
  <c r="BB8" i="17"/>
  <c r="BC8" i="17"/>
  <c r="BD8" i="17"/>
  <c r="BE8" i="17"/>
  <c r="BF8" i="17"/>
  <c r="AU9" i="17"/>
  <c r="AW9" i="17"/>
  <c r="AY9" i="17"/>
  <c r="AZ9" i="17"/>
  <c r="AX9" i="17" s="1"/>
  <c r="BA9" i="17"/>
  <c r="BB9" i="17"/>
  <c r="BC9" i="17"/>
  <c r="BD9" i="17"/>
  <c r="BE9" i="17"/>
  <c r="BF9" i="17"/>
  <c r="AU10" i="17"/>
  <c r="AW10" i="17"/>
  <c r="AY10" i="17"/>
  <c r="AZ10" i="17"/>
  <c r="AX10" i="17" s="1"/>
  <c r="BA10" i="17"/>
  <c r="BB10" i="17"/>
  <c r="BC10" i="17"/>
  <c r="BD10" i="17"/>
  <c r="BE10" i="17"/>
  <c r="BF10" i="17"/>
  <c r="AU11" i="17"/>
  <c r="AW11" i="17"/>
  <c r="AY11" i="17"/>
  <c r="AZ11" i="17"/>
  <c r="AX11" i="17" s="1"/>
  <c r="BA11" i="17"/>
  <c r="BB11" i="17"/>
  <c r="BC11" i="17"/>
  <c r="BD11" i="17"/>
  <c r="BE11" i="17"/>
  <c r="BF11" i="17"/>
  <c r="AU12" i="17"/>
  <c r="AW12" i="17"/>
  <c r="AY12" i="17"/>
  <c r="AZ12" i="17"/>
  <c r="AX12" i="17" s="1"/>
  <c r="BA12" i="17"/>
  <c r="BB12" i="17"/>
  <c r="BC12" i="17"/>
  <c r="BD12" i="17"/>
  <c r="BE12" i="17"/>
  <c r="BF12" i="17"/>
  <c r="AU13" i="17"/>
  <c r="AW13" i="17"/>
  <c r="AY13" i="17"/>
  <c r="AZ13" i="17"/>
  <c r="AX13" i="17" s="1"/>
  <c r="BA13" i="17"/>
  <c r="BB13" i="17"/>
  <c r="BC13" i="17"/>
  <c r="BD13" i="17"/>
  <c r="BE13" i="17"/>
  <c r="BF13" i="17"/>
  <c r="AU14" i="17"/>
  <c r="AW14" i="17"/>
  <c r="AY14" i="17"/>
  <c r="AZ14" i="17"/>
  <c r="AX14" i="17" s="1"/>
  <c r="BA14" i="17"/>
  <c r="BB14" i="17"/>
  <c r="BC14" i="17"/>
  <c r="BD14" i="17"/>
  <c r="BE14" i="17"/>
  <c r="BF14" i="17"/>
  <c r="AU15" i="17"/>
  <c r="AW15" i="17"/>
  <c r="AY15" i="17"/>
  <c r="AZ15" i="17"/>
  <c r="AX15" i="17" s="1"/>
  <c r="BA15" i="17"/>
  <c r="BB15" i="17"/>
  <c r="BC15" i="17"/>
  <c r="BD15" i="17"/>
  <c r="BE15" i="17"/>
  <c r="BF15" i="17"/>
  <c r="AU16" i="17"/>
  <c r="AW16" i="17"/>
  <c r="AY16" i="17"/>
  <c r="AZ16" i="17"/>
  <c r="AX16" i="17" s="1"/>
  <c r="BA16" i="17"/>
  <c r="BB16" i="17"/>
  <c r="BC16" i="17"/>
  <c r="BD16" i="17"/>
  <c r="BE16" i="17"/>
  <c r="BF16" i="17"/>
  <c r="AU17" i="17"/>
  <c r="AW17" i="17"/>
  <c r="AY17" i="17"/>
  <c r="AZ17" i="17"/>
  <c r="AX17" i="17" s="1"/>
  <c r="BA17" i="17"/>
  <c r="BB17" i="17"/>
  <c r="BC17" i="17"/>
  <c r="BD17" i="17"/>
  <c r="BE17" i="17"/>
  <c r="BF17" i="17"/>
  <c r="AU18" i="17"/>
  <c r="AW18" i="17"/>
  <c r="AY18" i="17"/>
  <c r="AZ18" i="17"/>
  <c r="AX18" i="17" s="1"/>
  <c r="BA18" i="17"/>
  <c r="BB18" i="17"/>
  <c r="BC18" i="17"/>
  <c r="BD18" i="17"/>
  <c r="BE18" i="17"/>
  <c r="BF18" i="17"/>
  <c r="AU19" i="17"/>
  <c r="AW19" i="17"/>
  <c r="AY19" i="17"/>
  <c r="AZ19" i="17"/>
  <c r="AX19" i="17" s="1"/>
  <c r="BA19" i="17"/>
  <c r="BB19" i="17"/>
  <c r="BC19" i="17"/>
  <c r="BD19" i="17"/>
  <c r="BE19" i="17"/>
  <c r="BF19" i="17"/>
  <c r="AU20" i="17"/>
  <c r="AW20" i="17"/>
  <c r="AY20" i="17"/>
  <c r="AZ20" i="17"/>
  <c r="AX20" i="17" s="1"/>
  <c r="BA20" i="17"/>
  <c r="BB20" i="17"/>
  <c r="BC20" i="17"/>
  <c r="BD20" i="17"/>
  <c r="BE20" i="17"/>
  <c r="BF20" i="17"/>
  <c r="AU21" i="17"/>
  <c r="AW21" i="17"/>
  <c r="AY21" i="17"/>
  <c r="AZ21" i="17"/>
  <c r="AX21" i="17" s="1"/>
  <c r="BA21" i="17"/>
  <c r="BB21" i="17"/>
  <c r="BC21" i="17"/>
  <c r="BD21" i="17"/>
  <c r="BE21" i="17"/>
  <c r="BF21" i="17"/>
  <c r="AU22" i="17"/>
  <c r="AW22" i="17"/>
  <c r="AY22" i="17"/>
  <c r="AZ22" i="17"/>
  <c r="AX22" i="17" s="1"/>
  <c r="BA22" i="17"/>
  <c r="BB22" i="17"/>
  <c r="BC22" i="17"/>
  <c r="BD22" i="17"/>
  <c r="BE22" i="17"/>
  <c r="BF22" i="17"/>
  <c r="AU23" i="17"/>
  <c r="AW23" i="17"/>
  <c r="AY23" i="17"/>
  <c r="AZ23" i="17"/>
  <c r="AX23" i="17" s="1"/>
  <c r="BA23" i="17"/>
  <c r="BB23" i="17"/>
  <c r="BC23" i="17"/>
  <c r="BD23" i="17"/>
  <c r="BE23" i="17"/>
  <c r="BF23" i="17"/>
  <c r="AU24" i="17"/>
  <c r="AW24" i="17"/>
  <c r="AY24" i="17"/>
  <c r="AZ24" i="17"/>
  <c r="AX24" i="17" s="1"/>
  <c r="BA24" i="17"/>
  <c r="BB24" i="17"/>
  <c r="BC24" i="17"/>
  <c r="BD24" i="17"/>
  <c r="BE24" i="17"/>
  <c r="BF24" i="17"/>
  <c r="AU25" i="17"/>
  <c r="AW25" i="17"/>
  <c r="AY25" i="17"/>
  <c r="AZ25" i="17"/>
  <c r="AX25" i="17" s="1"/>
  <c r="BA25" i="17"/>
  <c r="BB25" i="17"/>
  <c r="BC25" i="17"/>
  <c r="BD25" i="17"/>
  <c r="BE25" i="17"/>
  <c r="BF25" i="17"/>
  <c r="AU26" i="17"/>
  <c r="AW26" i="17"/>
  <c r="AY26" i="17"/>
  <c r="AZ26" i="17"/>
  <c r="AX26" i="17" s="1"/>
  <c r="BA26" i="17"/>
  <c r="BB26" i="17"/>
  <c r="BC26" i="17"/>
  <c r="BD26" i="17"/>
  <c r="BE26" i="17"/>
  <c r="BF26" i="17"/>
  <c r="AU27" i="17"/>
  <c r="AW27" i="17"/>
  <c r="AY27" i="17"/>
  <c r="AZ27" i="17"/>
  <c r="AX27" i="17" s="1"/>
  <c r="BA27" i="17"/>
  <c r="BB27" i="17"/>
  <c r="BC27" i="17"/>
  <c r="BD27" i="17"/>
  <c r="BE27" i="17"/>
  <c r="BF27" i="17"/>
  <c r="AU28" i="17"/>
  <c r="AW28" i="17"/>
  <c r="AY28" i="17"/>
  <c r="AZ28" i="17"/>
  <c r="AX28" i="17" s="1"/>
  <c r="BA28" i="17"/>
  <c r="BB28" i="17"/>
  <c r="BC28" i="17"/>
  <c r="BD28" i="17"/>
  <c r="BE28" i="17"/>
  <c r="BF28" i="17"/>
  <c r="AU29" i="17"/>
  <c r="AW29" i="17"/>
  <c r="AY29" i="17"/>
  <c r="AZ29" i="17"/>
  <c r="AX29" i="17" s="1"/>
  <c r="BA29" i="17"/>
  <c r="BB29" i="17"/>
  <c r="BC29" i="17"/>
  <c r="BD29" i="17"/>
  <c r="BE29" i="17"/>
  <c r="BF29" i="17"/>
  <c r="AU30" i="17"/>
  <c r="AW30" i="17"/>
  <c r="AY30" i="17"/>
  <c r="AZ30" i="17"/>
  <c r="AX30" i="17" s="1"/>
  <c r="BA30" i="17"/>
  <c r="BB30" i="17"/>
  <c r="BC30" i="17"/>
  <c r="BD30" i="17"/>
  <c r="BE30" i="17"/>
  <c r="BF30" i="17"/>
  <c r="AU31" i="17"/>
  <c r="AW31" i="17"/>
  <c r="AY31" i="17"/>
  <c r="AZ31" i="17"/>
  <c r="AX31" i="17" s="1"/>
  <c r="BA31" i="17"/>
  <c r="BB31" i="17"/>
  <c r="BC31" i="17"/>
  <c r="BD31" i="17"/>
  <c r="BE31" i="17"/>
  <c r="BF31" i="17"/>
  <c r="AU32" i="17"/>
  <c r="AW32" i="17"/>
  <c r="AY32" i="17"/>
  <c r="AZ32" i="17"/>
  <c r="AX32" i="17" s="1"/>
  <c r="BA32" i="17"/>
  <c r="BB32" i="17"/>
  <c r="BC32" i="17"/>
  <c r="BD32" i="17"/>
  <c r="BE32" i="17"/>
  <c r="BF32" i="17"/>
  <c r="AU33" i="17"/>
  <c r="AW33" i="17"/>
  <c r="AY33" i="17"/>
  <c r="AZ33" i="17"/>
  <c r="AX33" i="17" s="1"/>
  <c r="BA33" i="17"/>
  <c r="BB33" i="17"/>
  <c r="BC33" i="17"/>
  <c r="BD33" i="17"/>
  <c r="BE33" i="17"/>
  <c r="BF33" i="17"/>
  <c r="AU34" i="17"/>
  <c r="AW34" i="17"/>
  <c r="AY34" i="17"/>
  <c r="AZ34" i="17"/>
  <c r="AX34" i="17" s="1"/>
  <c r="BA34" i="17"/>
  <c r="BB34" i="17"/>
  <c r="BC34" i="17"/>
  <c r="BD34" i="17"/>
  <c r="BE34" i="17"/>
  <c r="BF34" i="17"/>
  <c r="AU35" i="17"/>
  <c r="AW35" i="17"/>
  <c r="AY35" i="17"/>
  <c r="AZ35" i="17"/>
  <c r="AX35" i="17" s="1"/>
  <c r="BA35" i="17"/>
  <c r="BB35" i="17"/>
  <c r="BC35" i="17"/>
  <c r="BD35" i="17"/>
  <c r="BE35" i="17"/>
  <c r="BF35" i="17"/>
  <c r="AU36" i="17"/>
  <c r="AW36" i="17"/>
  <c r="AY36" i="17"/>
  <c r="AZ36" i="17"/>
  <c r="AX36" i="17" s="1"/>
  <c r="BA36" i="17"/>
  <c r="BB36" i="17"/>
  <c r="BC36" i="17"/>
  <c r="BD36" i="17"/>
  <c r="BE36" i="17"/>
  <c r="BF36" i="17"/>
  <c r="AU37" i="17"/>
  <c r="AW37" i="17"/>
  <c r="AY37" i="17"/>
  <c r="AZ37" i="17"/>
  <c r="AX37" i="17" s="1"/>
  <c r="BA37" i="17"/>
  <c r="BB37" i="17"/>
  <c r="BC37" i="17"/>
  <c r="BD37" i="17"/>
  <c r="BE37" i="17"/>
  <c r="BF37" i="17"/>
  <c r="AU38" i="17"/>
  <c r="AW38" i="17"/>
  <c r="AY38" i="17"/>
  <c r="AZ38" i="17"/>
  <c r="AX38" i="17" s="1"/>
  <c r="BA38" i="17"/>
  <c r="BB38" i="17"/>
  <c r="BC38" i="17"/>
  <c r="BD38" i="17"/>
  <c r="BE38" i="17"/>
  <c r="BF38" i="17"/>
  <c r="AU39" i="17"/>
  <c r="AW39" i="17"/>
  <c r="AY39" i="17"/>
  <c r="AZ39" i="17"/>
  <c r="AX39" i="17" s="1"/>
  <c r="BA39" i="17"/>
  <c r="BB39" i="17"/>
  <c r="BC39" i="17"/>
  <c r="BD39" i="17"/>
  <c r="BE39" i="17"/>
  <c r="BF39" i="17"/>
  <c r="AU40" i="17"/>
  <c r="AW40" i="17"/>
  <c r="AY40" i="17"/>
  <c r="AZ40" i="17"/>
  <c r="AX40" i="17" s="1"/>
  <c r="BA40" i="17"/>
  <c r="BB40" i="17"/>
  <c r="BC40" i="17"/>
  <c r="BD40" i="17"/>
  <c r="BE40" i="17"/>
  <c r="BF40" i="17"/>
  <c r="AU41" i="17"/>
  <c r="AW41" i="17"/>
  <c r="AY41" i="17"/>
  <c r="AZ41" i="17"/>
  <c r="AX41" i="17" s="1"/>
  <c r="BA41" i="17"/>
  <c r="BB41" i="17"/>
  <c r="BC41" i="17"/>
  <c r="BD41" i="17"/>
  <c r="BE41" i="17"/>
  <c r="BF41" i="17"/>
  <c r="AU42" i="17"/>
  <c r="AW42" i="17"/>
  <c r="AY42" i="17"/>
  <c r="AZ42" i="17"/>
  <c r="AX42" i="17" s="1"/>
  <c r="BA42" i="17"/>
  <c r="BB42" i="17"/>
  <c r="BC42" i="17"/>
  <c r="BD42" i="17"/>
  <c r="BE42" i="17"/>
  <c r="BF42" i="17"/>
  <c r="AU43" i="17"/>
  <c r="AW43" i="17"/>
  <c r="AY43" i="17"/>
  <c r="AZ43" i="17"/>
  <c r="AX43" i="17" s="1"/>
  <c r="BA43" i="17"/>
  <c r="BB43" i="17"/>
  <c r="BC43" i="17"/>
  <c r="BD43" i="17"/>
  <c r="BE43" i="17"/>
  <c r="BF43" i="17"/>
  <c r="AU44" i="17"/>
  <c r="AW44" i="17"/>
  <c r="AY44" i="17"/>
  <c r="AZ44" i="17"/>
  <c r="AX44" i="17" s="1"/>
  <c r="BA44" i="17"/>
  <c r="BB44" i="17"/>
  <c r="BC44" i="17"/>
  <c r="BD44" i="17"/>
  <c r="BE44" i="17"/>
  <c r="BF44" i="17"/>
  <c r="AU45" i="17"/>
  <c r="AW45" i="17"/>
  <c r="AY45" i="17"/>
  <c r="AZ45" i="17"/>
  <c r="AX45" i="17" s="1"/>
  <c r="BA45" i="17"/>
  <c r="BB45" i="17"/>
  <c r="BC45" i="17"/>
  <c r="BD45" i="17"/>
  <c r="BE45" i="17"/>
  <c r="BF45" i="17"/>
  <c r="AU46" i="17"/>
  <c r="AW46" i="17"/>
  <c r="AY46" i="17"/>
  <c r="AZ46" i="17"/>
  <c r="AX46" i="17" s="1"/>
  <c r="BA46" i="17"/>
  <c r="BB46" i="17"/>
  <c r="BC46" i="17"/>
  <c r="BD46" i="17"/>
  <c r="BE46" i="17"/>
  <c r="BF46" i="17"/>
  <c r="AU47" i="17"/>
  <c r="AW47" i="17"/>
  <c r="AY47" i="17"/>
  <c r="AZ47" i="17"/>
  <c r="AX47" i="17" s="1"/>
  <c r="BA47" i="17"/>
  <c r="BB47" i="17"/>
  <c r="BC47" i="17"/>
  <c r="BD47" i="17"/>
  <c r="BE47" i="17"/>
  <c r="BF47" i="17"/>
  <c r="AU48" i="17"/>
  <c r="AW48" i="17"/>
  <c r="AY48" i="17"/>
  <c r="AZ48" i="17"/>
  <c r="AX48" i="17" s="1"/>
  <c r="BA48" i="17"/>
  <c r="BB48" i="17"/>
  <c r="BC48" i="17"/>
  <c r="BD48" i="17"/>
  <c r="BE48" i="17"/>
  <c r="BF48" i="17"/>
  <c r="AU49" i="17"/>
  <c r="AW49" i="17"/>
  <c r="AY49" i="17"/>
  <c r="AZ49" i="17"/>
  <c r="AX49" i="17" s="1"/>
  <c r="BA49" i="17"/>
  <c r="BB49" i="17"/>
  <c r="BC49" i="17"/>
  <c r="BD49" i="17"/>
  <c r="BE49" i="17"/>
  <c r="BF49" i="17"/>
  <c r="AU50" i="17"/>
  <c r="AW50" i="17"/>
  <c r="AY50" i="17"/>
  <c r="AZ50" i="17"/>
  <c r="AX50" i="17" s="1"/>
  <c r="BA50" i="17"/>
  <c r="BB50" i="17"/>
  <c r="BC50" i="17"/>
  <c r="BD50" i="17"/>
  <c r="BE50" i="17"/>
  <c r="BF50" i="17"/>
  <c r="AU51" i="17"/>
  <c r="AW51" i="17"/>
  <c r="AY51" i="17"/>
  <c r="AZ51" i="17"/>
  <c r="AX51" i="17" s="1"/>
  <c r="BA51" i="17"/>
  <c r="BB51" i="17"/>
  <c r="BC51" i="17"/>
  <c r="BD51" i="17"/>
  <c r="BE51" i="17"/>
  <c r="BF51" i="17"/>
  <c r="AU52" i="17"/>
  <c r="AW52" i="17"/>
  <c r="AY52" i="17"/>
  <c r="AZ52" i="17"/>
  <c r="AX52" i="17" s="1"/>
  <c r="BA52" i="17"/>
  <c r="BB52" i="17"/>
  <c r="BC52" i="17"/>
  <c r="BD52" i="17"/>
  <c r="BE52" i="17"/>
  <c r="BF52" i="17"/>
  <c r="AU53" i="17"/>
  <c r="AW53" i="17"/>
  <c r="AY53" i="17"/>
  <c r="AZ53" i="17"/>
  <c r="AX53" i="17" s="1"/>
  <c r="BA53" i="17"/>
  <c r="BB53" i="17"/>
  <c r="BC53" i="17"/>
  <c r="BD53" i="17"/>
  <c r="BE53" i="17"/>
  <c r="BF53" i="17"/>
  <c r="AU54" i="17"/>
  <c r="AW54" i="17"/>
  <c r="AY54" i="17"/>
  <c r="AZ54" i="17"/>
  <c r="AX54" i="17" s="1"/>
  <c r="BA54" i="17"/>
  <c r="BB54" i="17"/>
  <c r="BC54" i="17"/>
  <c r="BD54" i="17"/>
  <c r="BE54" i="17"/>
  <c r="BF54" i="17"/>
  <c r="AU55" i="17"/>
  <c r="AW55" i="17"/>
  <c r="AY55" i="17"/>
  <c r="AZ55" i="17"/>
  <c r="AX55" i="17" s="1"/>
  <c r="BA55" i="17"/>
  <c r="BB55" i="17"/>
  <c r="BC55" i="17"/>
  <c r="BD55" i="17"/>
  <c r="BE55" i="17"/>
  <c r="BF55" i="17"/>
  <c r="AU56" i="17"/>
  <c r="AW56" i="17"/>
  <c r="AY56" i="17"/>
  <c r="AZ56" i="17"/>
  <c r="AX56" i="17" s="1"/>
  <c r="BA56" i="17"/>
  <c r="BB56" i="17"/>
  <c r="BC56" i="17"/>
  <c r="BD56" i="17"/>
  <c r="BE56" i="17"/>
  <c r="BF56" i="17"/>
  <c r="AU57" i="17"/>
  <c r="AW57" i="17"/>
  <c r="AY57" i="17"/>
  <c r="AZ57" i="17"/>
  <c r="AX57" i="17" s="1"/>
  <c r="BA57" i="17"/>
  <c r="BB57" i="17"/>
  <c r="BC57" i="17"/>
  <c r="BD57" i="17"/>
  <c r="BE57" i="17"/>
  <c r="BF57" i="17"/>
  <c r="AU58" i="17"/>
  <c r="AW58" i="17"/>
  <c r="AY58" i="17"/>
  <c r="AZ58" i="17"/>
  <c r="AX58" i="17" s="1"/>
  <c r="BA58" i="17"/>
  <c r="BB58" i="17"/>
  <c r="BC58" i="17"/>
  <c r="BD58" i="17"/>
  <c r="BE58" i="17"/>
  <c r="BF58" i="17"/>
  <c r="AU59" i="17"/>
  <c r="AW59" i="17"/>
  <c r="AY59" i="17"/>
  <c r="AZ59" i="17"/>
  <c r="AX59" i="17" s="1"/>
  <c r="BA59" i="17"/>
  <c r="BB59" i="17"/>
  <c r="BC59" i="17"/>
  <c r="BD59" i="17"/>
  <c r="BE59" i="17"/>
  <c r="BF59" i="17"/>
  <c r="AU60" i="17"/>
  <c r="AW60" i="17"/>
  <c r="AY60" i="17"/>
  <c r="AZ60" i="17"/>
  <c r="AX60" i="17" s="1"/>
  <c r="BA60" i="17"/>
  <c r="BB60" i="17"/>
  <c r="BC60" i="17"/>
  <c r="BD60" i="17"/>
  <c r="BE60" i="17"/>
  <c r="BF60" i="17"/>
  <c r="AU61" i="17"/>
  <c r="AW61" i="17"/>
  <c r="AY61" i="17"/>
  <c r="AZ61" i="17"/>
  <c r="AX61" i="17" s="1"/>
  <c r="BA61" i="17"/>
  <c r="BB61" i="17"/>
  <c r="BC61" i="17"/>
  <c r="BD61" i="17"/>
  <c r="BE61" i="17"/>
  <c r="BF61" i="17"/>
  <c r="AU62" i="17"/>
  <c r="AV62" i="17" s="1"/>
  <c r="AW62" i="17"/>
  <c r="AX62" i="17"/>
  <c r="AY62" i="17"/>
  <c r="AZ62" i="17"/>
  <c r="BA62" i="17"/>
  <c r="BB62" i="17"/>
  <c r="BC62" i="17"/>
  <c r="BD62" i="17"/>
  <c r="BE62" i="17"/>
  <c r="BF62" i="17"/>
  <c r="AB26" i="7" l="1"/>
  <c r="AH23" i="7"/>
  <c r="AG22" i="7"/>
  <c r="AG16" i="7"/>
  <c r="DN60" i="2"/>
  <c r="F25" i="2"/>
  <c r="AA26" i="7"/>
  <c r="AG23" i="7"/>
  <c r="AD22" i="7"/>
  <c r="AH17" i="7"/>
  <c r="AF16" i="7"/>
  <c r="AJ11" i="7"/>
  <c r="AC9" i="7"/>
  <c r="AD6" i="7"/>
  <c r="AJ4" i="7"/>
  <c r="DN73" i="2"/>
  <c r="DN26" i="2"/>
  <c r="DN13" i="2"/>
  <c r="F24" i="2"/>
  <c r="AF23" i="7"/>
  <c r="AC22" i="7"/>
  <c r="AG17" i="7"/>
  <c r="AD16" i="7"/>
  <c r="AI11" i="7"/>
  <c r="AI4" i="7"/>
  <c r="DN86" i="2"/>
  <c r="F38" i="2"/>
  <c r="AI27" i="7"/>
  <c r="AG25" i="7"/>
  <c r="AE23" i="7"/>
  <c r="AB22" i="7"/>
  <c r="AE17" i="7"/>
  <c r="AC16" i="7"/>
  <c r="AH11" i="7"/>
  <c r="AH4" i="7"/>
  <c r="DN50" i="2"/>
  <c r="DN37" i="2"/>
  <c r="AH27" i="7"/>
  <c r="AF25" i="7"/>
  <c r="AD23" i="7"/>
  <c r="AA22" i="7"/>
  <c r="AD17" i="7"/>
  <c r="AB16" i="7"/>
  <c r="AG11" i="7"/>
  <c r="AI5" i="7"/>
  <c r="AG4" i="7"/>
  <c r="AG27" i="7"/>
  <c r="AA25" i="7"/>
  <c r="AC23" i="7"/>
  <c r="AC17" i="7"/>
  <c r="AA16" i="7"/>
  <c r="AG13" i="7"/>
  <c r="AF11" i="7"/>
  <c r="AH8" i="7"/>
  <c r="AD4" i="7"/>
  <c r="DN61" i="2"/>
  <c r="DN48" i="2"/>
  <c r="F62" i="2"/>
  <c r="AC27" i="7"/>
  <c r="AE11" i="7"/>
  <c r="AG8" i="7"/>
  <c r="AC4" i="7"/>
  <c r="DN74" i="2"/>
  <c r="DN14" i="2"/>
  <c r="AB27" i="7"/>
  <c r="AF24" i="7"/>
  <c r="AA17" i="7"/>
  <c r="AI15" i="7"/>
  <c r="AE13" i="7"/>
  <c r="AD11" i="7"/>
  <c r="AA10" i="7"/>
  <c r="AF8" i="7"/>
  <c r="AE5" i="7"/>
  <c r="AB4" i="7"/>
  <c r="AA27" i="7"/>
  <c r="AE24" i="7"/>
  <c r="AA19" i="7"/>
  <c r="AB8" i="7"/>
  <c r="AD5" i="7"/>
  <c r="AA4" i="7"/>
  <c r="DN98" i="2"/>
  <c r="DN72" i="2"/>
  <c r="DN106" i="2"/>
  <c r="DN82" i="2"/>
  <c r="F70" i="2"/>
  <c r="F58" i="2"/>
  <c r="F46" i="2"/>
  <c r="F34" i="2"/>
  <c r="F22" i="2"/>
  <c r="F10" i="2"/>
  <c r="AJ24" i="7"/>
  <c r="AJ25" i="7"/>
  <c r="AJ26" i="7"/>
  <c r="AH24" i="7"/>
  <c r="AE21" i="7"/>
  <c r="AD20" i="7"/>
  <c r="AC19" i="7"/>
  <c r="AJ14" i="7"/>
  <c r="AI13" i="7"/>
  <c r="AH12" i="7"/>
  <c r="AF10" i="7"/>
  <c r="AE9" i="7"/>
  <c r="AD8" i="7"/>
  <c r="AC7" i="7"/>
  <c r="AB6" i="7"/>
  <c r="AJ27" i="7"/>
  <c r="AI26" i="7"/>
  <c r="AH25" i="7"/>
  <c r="AG24" i="7"/>
  <c r="AE22" i="7"/>
  <c r="AD21" i="7"/>
  <c r="AC20" i="7"/>
  <c r="AB19" i="7"/>
  <c r="AA18" i="7"/>
  <c r="AJ15" i="7"/>
  <c r="AI14" i="7"/>
  <c r="AH13" i="7"/>
  <c r="AG12" i="7"/>
  <c r="AD9" i="7"/>
  <c r="AC8" i="7"/>
  <c r="AB7" i="7"/>
  <c r="AA6" i="7"/>
  <c r="AA7" i="7"/>
  <c r="AD24" i="7"/>
  <c r="AJ18" i="7"/>
  <c r="AF14" i="7"/>
  <c r="AJ6" i="7"/>
  <c r="AF27" i="7"/>
  <c r="AE26" i="7"/>
  <c r="AD25" i="7"/>
  <c r="AJ19" i="7"/>
  <c r="AI18" i="7"/>
  <c r="AF15" i="7"/>
  <c r="AE14" i="7"/>
  <c r="AD13" i="7"/>
  <c r="AC12" i="7"/>
  <c r="AJ7" i="7"/>
  <c r="AI6" i="7"/>
  <c r="AF26" i="7"/>
  <c r="AC24" i="7"/>
  <c r="AE15" i="7"/>
  <c r="AC13" i="7"/>
  <c r="AE25" i="7"/>
  <c r="AE27" i="7"/>
  <c r="AD26" i="7"/>
  <c r="AC25" i="7"/>
  <c r="AB24" i="7"/>
  <c r="AJ20" i="7"/>
  <c r="AI19" i="7"/>
  <c r="AH18" i="7"/>
  <c r="AD14" i="7"/>
  <c r="AB12" i="7"/>
  <c r="AJ8" i="7"/>
  <c r="AI7" i="7"/>
  <c r="AH6" i="7"/>
  <c r="AF4" i="7"/>
  <c r="AB25" i="7"/>
  <c r="AA24" i="7"/>
  <c r="AI20" i="7"/>
  <c r="AH19" i="7"/>
  <c r="AG18" i="7"/>
  <c r="AC14" i="7"/>
  <c r="AB13" i="7"/>
  <c r="AA12" i="7"/>
  <c r="AI8" i="7"/>
  <c r="AH7" i="7"/>
  <c r="AG6" i="7"/>
  <c r="AG19" i="7"/>
  <c r="AF18" i="7"/>
  <c r="AB14" i="7"/>
  <c r="AA13" i="7"/>
  <c r="AG7" i="7"/>
  <c r="AF6" i="7"/>
  <c r="AF19" i="7"/>
  <c r="AE18" i="7"/>
  <c r="AF7" i="7"/>
  <c r="AE6" i="7"/>
  <c r="AD18" i="7"/>
  <c r="AJ12" i="7"/>
  <c r="AD19" i="7"/>
  <c r="AC18" i="7"/>
  <c r="I5" i="4" l="1"/>
  <c r="I6" i="4"/>
  <c r="I7" i="4"/>
  <c r="I8" i="4"/>
  <c r="I9" i="4"/>
  <c r="I10" i="4"/>
  <c r="I11" i="4"/>
  <c r="I12" i="4"/>
  <c r="I13" i="4"/>
  <c r="I14" i="4"/>
  <c r="I15" i="4"/>
  <c r="I16" i="4"/>
  <c r="I17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AI5" i="4"/>
  <c r="AN5" i="4" s="1"/>
  <c r="AM5" i="4"/>
  <c r="AR5" i="4"/>
  <c r="AS5" i="4"/>
  <c r="AV5" i="4"/>
  <c r="AW5" i="4"/>
  <c r="AI6" i="4"/>
  <c r="AU6" i="4" s="1"/>
  <c r="AI7" i="4"/>
  <c r="AL7" i="4" s="1"/>
  <c r="AP7" i="4"/>
  <c r="AT7" i="4"/>
  <c r="AU7" i="4"/>
  <c r="AV7" i="4"/>
  <c r="AW7" i="4"/>
  <c r="AI8" i="4"/>
  <c r="AM8" i="4"/>
  <c r="AN8" i="4"/>
  <c r="AO8" i="4"/>
  <c r="AP8" i="4"/>
  <c r="AQ8" i="4"/>
  <c r="AR8" i="4"/>
  <c r="AS8" i="4"/>
  <c r="AT8" i="4"/>
  <c r="AU8" i="4"/>
  <c r="AV8" i="4"/>
  <c r="AI9" i="4"/>
  <c r="AR9" i="4" s="1"/>
  <c r="AO9" i="4"/>
  <c r="AP9" i="4"/>
  <c r="AQ9" i="4"/>
  <c r="AV9" i="4"/>
  <c r="AW9" i="4"/>
  <c r="AI10" i="4"/>
  <c r="AP10" i="4" s="1"/>
  <c r="AI11" i="4"/>
  <c r="AN11" i="4" s="1"/>
  <c r="AL11" i="4"/>
  <c r="AM11" i="4"/>
  <c r="AO11" i="4"/>
  <c r="AW11" i="4"/>
  <c r="AI12" i="4"/>
  <c r="AU12" i="4" s="1"/>
  <c r="AI13" i="4"/>
  <c r="AL13" i="4" s="1"/>
  <c r="AM13" i="4"/>
  <c r="AN13" i="4"/>
  <c r="AO13" i="4"/>
  <c r="AS13" i="4"/>
  <c r="AT13" i="4"/>
  <c r="AU13" i="4"/>
  <c r="AW13" i="4"/>
  <c r="AI14" i="4"/>
  <c r="AL14" i="4" s="1"/>
  <c r="AM14" i="4"/>
  <c r="AW14" i="4"/>
  <c r="AI15" i="4"/>
  <c r="AR15" i="4" s="1"/>
  <c r="AI16" i="4"/>
  <c r="AP16" i="4" s="1"/>
  <c r="AN16" i="4"/>
  <c r="AO16" i="4"/>
  <c r="AQ16" i="4"/>
  <c r="AS16" i="4"/>
  <c r="AI17" i="4"/>
  <c r="AN17" i="4" s="1"/>
  <c r="AL17" i="4"/>
  <c r="AR17" i="4"/>
  <c r="AS17" i="4"/>
  <c r="AW17" i="4"/>
  <c r="AV14" i="4" l="1"/>
  <c r="AM16" i="4"/>
  <c r="AU14" i="4"/>
  <c r="AS7" i="4"/>
  <c r="AM17" i="4"/>
  <c r="AL16" i="4"/>
  <c r="AT14" i="4"/>
  <c r="AV13" i="4"/>
  <c r="AW12" i="4"/>
  <c r="AV10" i="4"/>
  <c r="AR7" i="4"/>
  <c r="AS14" i="4"/>
  <c r="AU10" i="4"/>
  <c r="AQ7" i="4"/>
  <c r="AR14" i="4"/>
  <c r="AW15" i="4"/>
  <c r="AT10" i="4"/>
  <c r="AV15" i="4"/>
  <c r="AQ14" i="4"/>
  <c r="AS10" i="4"/>
  <c r="AO7" i="4"/>
  <c r="AV16" i="4"/>
  <c r="AQ15" i="4"/>
  <c r="AP14" i="4"/>
  <c r="AR13" i="4"/>
  <c r="AV11" i="4"/>
  <c r="AQ10" i="4"/>
  <c r="AL8" i="4"/>
  <c r="AN7" i="4"/>
  <c r="AL5" i="4"/>
  <c r="AU16" i="4"/>
  <c r="AP15" i="4"/>
  <c r="AO14" i="4"/>
  <c r="AQ13" i="4"/>
  <c r="AS11" i="4"/>
  <c r="AO10" i="4"/>
  <c r="AW8" i="4"/>
  <c r="AM7" i="4"/>
  <c r="AT16" i="4"/>
  <c r="AO15" i="4"/>
  <c r="AN14" i="4"/>
  <c r="AP13" i="4"/>
  <c r="AR11" i="4"/>
  <c r="AN10" i="4"/>
  <c r="AM10" i="4"/>
  <c r="AL10" i="4"/>
  <c r="AW6" i="4"/>
  <c r="AV17" i="4"/>
  <c r="AN15" i="4"/>
  <c r="AT12" i="4"/>
  <c r="AN9" i="4"/>
  <c r="AU17" i="4"/>
  <c r="AW16" i="4"/>
  <c r="AM15" i="4"/>
  <c r="AS12" i="4"/>
  <c r="AU11" i="4"/>
  <c r="AW10" i="4"/>
  <c r="AM9" i="4"/>
  <c r="AS6" i="4"/>
  <c r="AU5" i="4"/>
  <c r="AT6" i="4"/>
  <c r="AT17" i="4"/>
  <c r="AL15" i="4"/>
  <c r="AR12" i="4"/>
  <c r="AT11" i="4"/>
  <c r="AL9" i="4"/>
  <c r="AR6" i="4"/>
  <c r="AT5" i="4"/>
  <c r="AQ6" i="4"/>
  <c r="AP12" i="4"/>
  <c r="AQ17" i="4"/>
  <c r="AU15" i="4"/>
  <c r="AO12" i="4"/>
  <c r="AQ11" i="4"/>
  <c r="AU9" i="4"/>
  <c r="AO6" i="4"/>
  <c r="AQ5" i="4"/>
  <c r="AP17" i="4"/>
  <c r="AR16" i="4"/>
  <c r="AT15" i="4"/>
  <c r="AN12" i="4"/>
  <c r="AP11" i="4"/>
  <c r="AR10" i="4"/>
  <c r="AT9" i="4"/>
  <c r="AN6" i="4"/>
  <c r="AP5" i="4"/>
  <c r="AQ12" i="4"/>
  <c r="AP6" i="4"/>
  <c r="AO17" i="4"/>
  <c r="AS15" i="4"/>
  <c r="AM12" i="4"/>
  <c r="AS9" i="4"/>
  <c r="AM6" i="4"/>
  <c r="AO5" i="4"/>
  <c r="AL12" i="4"/>
  <c r="AL6" i="4"/>
  <c r="AV12" i="4"/>
  <c r="AV6" i="4"/>
  <c r="AS116" i="2" l="1"/>
  <c r="AS115" i="2"/>
  <c r="AS114" i="2"/>
  <c r="AS113" i="2"/>
  <c r="AS112" i="2"/>
  <c r="AS111" i="2"/>
  <c r="AS110" i="2"/>
  <c r="AS109" i="2"/>
  <c r="AS108" i="2"/>
  <c r="AS107" i="2"/>
  <c r="AS106" i="2"/>
  <c r="AS105" i="2"/>
  <c r="AS104" i="2"/>
  <c r="AS103" i="2"/>
  <c r="AS102" i="2"/>
  <c r="AS101" i="2"/>
  <c r="AS100" i="2"/>
  <c r="AS99" i="2"/>
  <c r="AS98" i="2"/>
  <c r="AS97" i="2"/>
  <c r="AS96" i="2"/>
  <c r="AS95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70" i="2"/>
  <c r="AS69" i="2"/>
  <c r="AS68" i="2"/>
  <c r="AS67" i="2"/>
  <c r="AS66" i="2"/>
  <c r="AS65" i="2"/>
  <c r="AS64" i="2"/>
  <c r="AS63" i="2"/>
  <c r="AS62" i="2"/>
  <c r="AS61" i="2"/>
  <c r="AS60" i="2"/>
  <c r="AS59" i="2"/>
  <c r="AS58" i="2"/>
  <c r="AS57" i="2"/>
  <c r="AS56" i="2"/>
  <c r="AS55" i="2"/>
  <c r="AS54" i="2"/>
  <c r="AS53" i="2"/>
  <c r="AS52" i="2"/>
  <c r="AS51" i="2"/>
  <c r="AS50" i="2"/>
  <c r="AS49" i="2"/>
  <c r="AS48" i="2"/>
  <c r="AS47" i="2"/>
  <c r="AS46" i="2"/>
  <c r="AS45" i="2"/>
  <c r="AS44" i="2"/>
  <c r="AS43" i="2"/>
  <c r="AS42" i="2"/>
  <c r="AS41" i="2"/>
  <c r="AS40" i="2"/>
  <c r="AS39" i="2"/>
  <c r="AS38" i="2"/>
  <c r="AS37" i="2"/>
  <c r="AS36" i="2"/>
  <c r="AS35" i="2"/>
  <c r="AS34" i="2"/>
  <c r="AS33" i="2"/>
  <c r="AS32" i="2"/>
  <c r="AS31" i="2"/>
  <c r="AS30" i="2"/>
  <c r="AS29" i="2"/>
  <c r="AS28" i="2"/>
  <c r="AS27" i="2"/>
  <c r="AS26" i="2"/>
  <c r="AS25" i="2"/>
  <c r="AS24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S11" i="2"/>
  <c r="AS10" i="2"/>
  <c r="AS9" i="2"/>
  <c r="AS8" i="2"/>
  <c r="AS7" i="2"/>
  <c r="AS5" i="2"/>
  <c r="AS6" i="2"/>
  <c r="AQ116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5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70" i="2"/>
  <c r="AQ69" i="2"/>
  <c r="AQ68" i="2"/>
  <c r="AQ67" i="2"/>
  <c r="AQ66" i="2"/>
  <c r="AQ65" i="2"/>
  <c r="AQ64" i="2"/>
  <c r="AQ63" i="2"/>
  <c r="AQ62" i="2"/>
  <c r="AQ61" i="2"/>
  <c r="AQ60" i="2"/>
  <c r="AQ59" i="2"/>
  <c r="AQ58" i="2"/>
  <c r="AQ57" i="2"/>
  <c r="AQ56" i="2"/>
  <c r="AQ55" i="2"/>
  <c r="AQ54" i="2"/>
  <c r="AQ53" i="2"/>
  <c r="AQ52" i="2"/>
  <c r="AQ51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6" i="2"/>
  <c r="AQ25" i="2"/>
  <c r="AQ24" i="2"/>
  <c r="AQ23" i="2"/>
  <c r="AQ22" i="2"/>
  <c r="AQ21" i="2"/>
  <c r="AQ20" i="2"/>
  <c r="AQ19" i="2"/>
  <c r="AQ18" i="2"/>
  <c r="AQ17" i="2"/>
  <c r="AQ16" i="2"/>
  <c r="AQ15" i="2"/>
  <c r="AQ14" i="2"/>
  <c r="AQ13" i="2"/>
  <c r="AQ12" i="2"/>
  <c r="AQ11" i="2"/>
  <c r="AQ10" i="2"/>
  <c r="AQ9" i="2"/>
  <c r="AQ8" i="2"/>
  <c r="AQ7" i="2"/>
  <c r="AQ5" i="2"/>
  <c r="AQ6" i="2"/>
  <c r="O5" i="2"/>
  <c r="C590" i="14" l="1"/>
  <c r="E41" i="14" l="1"/>
  <c r="E42" i="14"/>
  <c r="E43" i="14"/>
  <c r="E40" i="14"/>
  <c r="G104" i="13"/>
  <c r="G105" i="13"/>
  <c r="G106" i="13"/>
  <c r="G107" i="13"/>
  <c r="G124" i="13"/>
  <c r="G123" i="13"/>
  <c r="G122" i="13"/>
  <c r="G121" i="13"/>
  <c r="M32" i="14" l="1"/>
  <c r="M31" i="14"/>
  <c r="B41" i="16" l="1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F21" i="14" l="1"/>
  <c r="D45" i="14" l="1"/>
  <c r="D40" i="14" l="1"/>
  <c r="C41" i="14"/>
  <c r="D43" i="14"/>
  <c r="D42" i="14"/>
  <c r="D41" i="14"/>
  <c r="C43" i="14"/>
  <c r="C42" i="14"/>
  <c r="C40" i="14"/>
  <c r="G120" i="13"/>
  <c r="G119" i="13"/>
  <c r="G118" i="13"/>
  <c r="G117" i="13"/>
  <c r="G116" i="13"/>
  <c r="G115" i="13"/>
  <c r="G114" i="13"/>
  <c r="G113" i="13"/>
  <c r="D103" i="17"/>
  <c r="C103" i="17"/>
  <c r="D44" i="14" l="1"/>
  <c r="D46" i="14" s="1"/>
  <c r="E585" i="14" l="1"/>
  <c r="E582" i="14"/>
  <c r="G31" i="13" l="1"/>
  <c r="G30" i="13"/>
  <c r="G29" i="13"/>
  <c r="G28" i="13"/>
  <c r="G27" i="13"/>
  <c r="G26" i="13"/>
  <c r="G25" i="13"/>
  <c r="G24" i="13" l="1"/>
  <c r="E581" i="14" l="1"/>
  <c r="E578" i="14"/>
  <c r="M12" i="14" l="1"/>
  <c r="G81" i="13"/>
  <c r="G20" i="13"/>
  <c r="G19" i="13"/>
  <c r="G23" i="13"/>
  <c r="G22" i="13"/>
  <c r="G21" i="13"/>
  <c r="G18" i="13"/>
  <c r="E577" i="14"/>
  <c r="E574" i="14"/>
  <c r="G7" i="13" l="1"/>
  <c r="G17" i="13"/>
  <c r="G16" i="13"/>
  <c r="G15" i="13"/>
  <c r="G14" i="13"/>
  <c r="G13" i="13"/>
  <c r="G12" i="13"/>
  <c r="G11" i="13"/>
  <c r="G10" i="13"/>
  <c r="G9" i="13"/>
  <c r="G8" i="13"/>
  <c r="G6" i="13"/>
  <c r="G5" i="13"/>
  <c r="G4" i="13"/>
  <c r="N38" i="14" l="1"/>
  <c r="N37" i="14"/>
  <c r="L38" i="14"/>
  <c r="L37" i="14"/>
  <c r="K38" i="14"/>
  <c r="K37" i="14"/>
  <c r="M38" i="14" l="1"/>
  <c r="M37" i="14"/>
  <c r="J1" i="18"/>
  <c r="C13" i="14" l="1"/>
  <c r="AU1" i="4" l="1"/>
  <c r="H3" i="7" l="1"/>
  <c r="E29" i="14" l="1"/>
  <c r="G93" i="17" l="1"/>
  <c r="E93" i="17"/>
  <c r="D93" i="17"/>
  <c r="C93" i="17"/>
  <c r="B93" i="17"/>
  <c r="F20" i="14"/>
  <c r="F19" i="14"/>
  <c r="F18" i="14"/>
  <c r="F17" i="14"/>
  <c r="G111" i="13"/>
  <c r="G110" i="13"/>
  <c r="G109" i="13"/>
  <c r="G108" i="13"/>
  <c r="G89" i="17" l="1"/>
  <c r="G88" i="17"/>
  <c r="E89" i="17"/>
  <c r="E88" i="17"/>
  <c r="D89" i="17"/>
  <c r="D88" i="17"/>
  <c r="C89" i="17"/>
  <c r="C88" i="17"/>
  <c r="B89" i="17"/>
  <c r="B88" i="17"/>
  <c r="G96" i="13" l="1"/>
  <c r="G97" i="13"/>
  <c r="G98" i="13"/>
  <c r="G99" i="13"/>
  <c r="G100" i="13"/>
  <c r="G101" i="13"/>
  <c r="G102" i="13"/>
  <c r="G103" i="13"/>
  <c r="G126" i="13"/>
  <c r="E28" i="14"/>
  <c r="E27" i="14"/>
  <c r="E26" i="14"/>
  <c r="E25" i="14"/>
  <c r="D25" i="14"/>
  <c r="D28" i="14"/>
  <c r="D27" i="14"/>
  <c r="D26" i="14"/>
  <c r="G87" i="13"/>
  <c r="G88" i="13"/>
  <c r="G89" i="13"/>
  <c r="G90" i="13"/>
  <c r="G91" i="13"/>
  <c r="G92" i="13"/>
  <c r="G93" i="13"/>
  <c r="G94" i="13"/>
  <c r="D34" i="14" l="1"/>
  <c r="E34" i="14"/>
  <c r="F34" i="14"/>
  <c r="G34" i="14"/>
  <c r="G58" i="13"/>
  <c r="G53" i="13"/>
  <c r="G48" i="13"/>
  <c r="G43" i="13"/>
  <c r="G80" i="13" l="1"/>
  <c r="G82" i="13"/>
  <c r="H51" i="14" l="1"/>
  <c r="H50" i="14"/>
  <c r="G51" i="14"/>
  <c r="G50" i="14"/>
  <c r="H49" i="14"/>
  <c r="G49" i="14"/>
  <c r="G79" i="13"/>
  <c r="G78" i="13"/>
  <c r="G77" i="13"/>
  <c r="G76" i="13"/>
  <c r="G75" i="13"/>
  <c r="G74" i="13"/>
  <c r="M14" i="14" l="1"/>
  <c r="M13" i="14" l="1"/>
  <c r="E554" i="14" l="1"/>
  <c r="F51" i="14" l="1"/>
  <c r="E51" i="14"/>
  <c r="D51" i="14"/>
  <c r="C51" i="14"/>
  <c r="F50" i="14"/>
  <c r="E50" i="14"/>
  <c r="D50" i="14"/>
  <c r="C50" i="14"/>
  <c r="F49" i="14"/>
  <c r="E49" i="14"/>
  <c r="D49" i="14"/>
  <c r="C49" i="14"/>
  <c r="C28" i="14" l="1"/>
  <c r="C29" i="14" s="1"/>
  <c r="C27" i="14"/>
  <c r="C26" i="14"/>
  <c r="C25" i="14"/>
  <c r="E20" i="14"/>
  <c r="E19" i="14"/>
  <c r="E18" i="14"/>
  <c r="E17" i="14"/>
  <c r="D20" i="14"/>
  <c r="D19" i="14"/>
  <c r="D18" i="14"/>
  <c r="D17" i="14"/>
  <c r="C20" i="14"/>
  <c r="C19" i="14"/>
  <c r="C18" i="14"/>
  <c r="C17" i="14"/>
  <c r="C21" i="14" l="1"/>
  <c r="C22" i="14" s="1"/>
  <c r="C30" i="14"/>
  <c r="G73" i="13" l="1"/>
  <c r="G72" i="13"/>
  <c r="G71" i="13"/>
  <c r="G40" i="13" l="1"/>
  <c r="G39" i="13"/>
  <c r="G38" i="13"/>
  <c r="G37" i="13"/>
  <c r="G34" i="13"/>
  <c r="G33" i="13"/>
  <c r="G32" i="13"/>
  <c r="G35" i="13"/>
  <c r="E92" i="17" l="1"/>
  <c r="E91" i="17"/>
  <c r="E90" i="17"/>
  <c r="G4" i="4" l="1"/>
  <c r="G32" i="14" l="1"/>
  <c r="F32" i="14"/>
  <c r="E32" i="14"/>
  <c r="D32" i="14"/>
  <c r="D35" i="14"/>
  <c r="E35" i="14"/>
  <c r="F35" i="14"/>
  <c r="G35" i="14"/>
  <c r="D36" i="14"/>
  <c r="E36" i="14"/>
  <c r="F36" i="14"/>
  <c r="G36" i="14"/>
  <c r="D37" i="14"/>
  <c r="E37" i="14"/>
  <c r="F37" i="14"/>
  <c r="G37" i="14"/>
  <c r="G33" i="14"/>
  <c r="F33" i="14"/>
  <c r="E33" i="14"/>
  <c r="D33" i="14"/>
  <c r="G42" i="13"/>
  <c r="G44" i="13"/>
  <c r="G45" i="13"/>
  <c r="G46" i="13"/>
  <c r="G47" i="13"/>
  <c r="G49" i="13"/>
  <c r="G50" i="13"/>
  <c r="G51" i="13"/>
  <c r="G52" i="13"/>
  <c r="G54" i="13"/>
  <c r="G55" i="13"/>
  <c r="G56" i="13"/>
  <c r="G57" i="13"/>
  <c r="G59" i="13"/>
  <c r="G60" i="13"/>
  <c r="G61" i="13"/>
  <c r="C594" i="14" l="1"/>
  <c r="M2" i="14"/>
  <c r="DO140" i="2"/>
  <c r="DO139" i="2"/>
  <c r="DO138" i="2"/>
  <c r="DO137" i="2"/>
  <c r="DO136" i="2"/>
  <c r="DO135" i="2"/>
  <c r="DO134" i="2"/>
  <c r="DO133" i="2"/>
  <c r="DO132" i="2"/>
  <c r="DO131" i="2"/>
  <c r="DO130" i="2"/>
  <c r="DO129" i="2"/>
  <c r="DO128" i="2"/>
  <c r="DO127" i="2"/>
  <c r="DO126" i="2"/>
  <c r="DO125" i="2"/>
  <c r="DO124" i="2"/>
  <c r="DO123" i="2"/>
  <c r="DO122" i="2"/>
  <c r="DO121" i="2"/>
  <c r="DO120" i="2"/>
  <c r="DO119" i="2"/>
  <c r="DO118" i="2"/>
  <c r="DO117" i="2"/>
  <c r="DO5" i="2"/>
  <c r="BE3" i="17"/>
  <c r="G92" i="17"/>
  <c r="G91" i="17"/>
  <c r="G90" i="17"/>
  <c r="D92" i="17"/>
  <c r="D91" i="17"/>
  <c r="D90" i="17"/>
  <c r="B92" i="17"/>
  <c r="B91" i="17"/>
  <c r="B90" i="17"/>
  <c r="C92" i="17"/>
  <c r="C91" i="17"/>
  <c r="C90" i="17"/>
  <c r="G127" i="13"/>
  <c r="G87" i="17"/>
  <c r="E87" i="17"/>
  <c r="D87" i="17"/>
  <c r="C87" i="17"/>
  <c r="B87" i="17"/>
  <c r="G86" i="13"/>
  <c r="G85" i="13"/>
  <c r="G84" i="13"/>
  <c r="G83" i="13"/>
  <c r="G86" i="17"/>
  <c r="E86" i="17"/>
  <c r="D86" i="17"/>
  <c r="C86" i="17"/>
  <c r="B86" i="17"/>
  <c r="BF3" i="17"/>
  <c r="D65" i="17" s="1"/>
  <c r="G70" i="13"/>
  <c r="G69" i="13"/>
  <c r="G68" i="13"/>
  <c r="G67" i="13"/>
  <c r="G66" i="13"/>
  <c r="G65" i="13"/>
  <c r="G64" i="13"/>
  <c r="G63" i="13"/>
  <c r="G62" i="13"/>
  <c r="J1" i="16"/>
  <c r="K21" i="16"/>
  <c r="B2" i="14" s="1"/>
  <c r="E2" i="13"/>
  <c r="F2" i="13" s="1"/>
  <c r="G3" i="13"/>
  <c r="J1" i="7"/>
  <c r="Z3" i="7"/>
  <c r="M1" i="17"/>
  <c r="N3" i="17"/>
  <c r="AU3" i="17"/>
  <c r="AV3" i="17" s="1"/>
  <c r="AW3" i="17"/>
  <c r="AX3" i="17"/>
  <c r="E13" i="14" s="1"/>
  <c r="F13" i="14" s="1"/>
  <c r="AY3" i="17"/>
  <c r="AZ3" i="17"/>
  <c r="BA3" i="17"/>
  <c r="BB3" i="17"/>
  <c r="BC3" i="17"/>
  <c r="BD3" i="17"/>
  <c r="BC99" i="17"/>
  <c r="BC100" i="17"/>
  <c r="BC101" i="17"/>
  <c r="BC102" i="17"/>
  <c r="BC103" i="17"/>
  <c r="BC104" i="17"/>
  <c r="BC105" i="17"/>
  <c r="BC106" i="17"/>
  <c r="BC107" i="17"/>
  <c r="BC108" i="17"/>
  <c r="BC109" i="17"/>
  <c r="BC110" i="17"/>
  <c r="BC111" i="17"/>
  <c r="BC112" i="17"/>
  <c r="BC113" i="17"/>
  <c r="BC114" i="17"/>
  <c r="BC115" i="17"/>
  <c r="BC116" i="17"/>
  <c r="BC117" i="17"/>
  <c r="BC118" i="17"/>
  <c r="BC119" i="17"/>
  <c r="BC120" i="17"/>
  <c r="BC121" i="17"/>
  <c r="BC122" i="17"/>
  <c r="BC123" i="17"/>
  <c r="BC124" i="17"/>
  <c r="BC125" i="17"/>
  <c r="BC126" i="17"/>
  <c r="BC127" i="17"/>
  <c r="BC128" i="17"/>
  <c r="BC129" i="17"/>
  <c r="BC130" i="17"/>
  <c r="BC131" i="17"/>
  <c r="BC132" i="17"/>
  <c r="BC133" i="17"/>
  <c r="BC134" i="17"/>
  <c r="BC135" i="17"/>
  <c r="BC136" i="17"/>
  <c r="BC137" i="17"/>
  <c r="BC138" i="17"/>
  <c r="BC139" i="17"/>
  <c r="BC140" i="17"/>
  <c r="BC141" i="17"/>
  <c r="BC142" i="17"/>
  <c r="BC143" i="17"/>
  <c r="BC144" i="17"/>
  <c r="BC145" i="17"/>
  <c r="BC146" i="17"/>
  <c r="BC147" i="17"/>
  <c r="BC148" i="17"/>
  <c r="BC149" i="17"/>
  <c r="BC150" i="17"/>
  <c r="BC151" i="17"/>
  <c r="BC152" i="17"/>
  <c r="BC153" i="17"/>
  <c r="BC154" i="17"/>
  <c r="BC155" i="17"/>
  <c r="BC156" i="17"/>
  <c r="BC157" i="17"/>
  <c r="BC158" i="17"/>
  <c r="BC159" i="17"/>
  <c r="BC160" i="17"/>
  <c r="BC161" i="17"/>
  <c r="BC162" i="17"/>
  <c r="BC163" i="17"/>
  <c r="BC164" i="17"/>
  <c r="BC165" i="17"/>
  <c r="BC166" i="17"/>
  <c r="BC167" i="17"/>
  <c r="BC168" i="17"/>
  <c r="BC169" i="17"/>
  <c r="BC170" i="17"/>
  <c r="BC171" i="17"/>
  <c r="BC172" i="17"/>
  <c r="BC173" i="17"/>
  <c r="BC174" i="17"/>
  <c r="BC175" i="17"/>
  <c r="BC176" i="17"/>
  <c r="BC177" i="17"/>
  <c r="BC178" i="17"/>
  <c r="BC179" i="17"/>
  <c r="BC180" i="17"/>
  <c r="BC181" i="17"/>
  <c r="BC182" i="17"/>
  <c r="BC183" i="17"/>
  <c r="BC184" i="17"/>
  <c r="BC185" i="17"/>
  <c r="BC186" i="17"/>
  <c r="BC187" i="17"/>
  <c r="BC188" i="17"/>
  <c r="BC189" i="17"/>
  <c r="BC190" i="17"/>
  <c r="BC191" i="17"/>
  <c r="BC192" i="17"/>
  <c r="BC193" i="17"/>
  <c r="BC194" i="17"/>
  <c r="BC195" i="17"/>
  <c r="BC196" i="17"/>
  <c r="BC197" i="17"/>
  <c r="BC198" i="17"/>
  <c r="BC199" i="17"/>
  <c r="BC200" i="17"/>
  <c r="BC201" i="17"/>
  <c r="BC202" i="17"/>
  <c r="BC203" i="17"/>
  <c r="BC204" i="17"/>
  <c r="BC205" i="17"/>
  <c r="BC206" i="17"/>
  <c r="BC207" i="17"/>
  <c r="BC208" i="17"/>
  <c r="BC209" i="17"/>
  <c r="BC210" i="17"/>
  <c r="BC211" i="17"/>
  <c r="BC212" i="17"/>
  <c r="BC213" i="17"/>
  <c r="BC214" i="17"/>
  <c r="BC215" i="17"/>
  <c r="BC216" i="17"/>
  <c r="BC217" i="17"/>
  <c r="BC218" i="17"/>
  <c r="BC219" i="17"/>
  <c r="BC220" i="17"/>
  <c r="BC221" i="17"/>
  <c r="BC222" i="17"/>
  <c r="BC223" i="17"/>
  <c r="BC224" i="17"/>
  <c r="BC225" i="17"/>
  <c r="BC226" i="17"/>
  <c r="BC227" i="17"/>
  <c r="BC228" i="17"/>
  <c r="BC229" i="17"/>
  <c r="BC230" i="17"/>
  <c r="BC231" i="17"/>
  <c r="BC232" i="17"/>
  <c r="BC233" i="17"/>
  <c r="BC234" i="17"/>
  <c r="BC235" i="17"/>
  <c r="BC236" i="17"/>
  <c r="BC237" i="17"/>
  <c r="BC238" i="17"/>
  <c r="BC239" i="17"/>
  <c r="BC240" i="17"/>
  <c r="BC241" i="17"/>
  <c r="BC242" i="17"/>
  <c r="BC243" i="17"/>
  <c r="BC244" i="17"/>
  <c r="BC245" i="17"/>
  <c r="BC246" i="17"/>
  <c r="BC247" i="17"/>
  <c r="BC248" i="17"/>
  <c r="BC249" i="17"/>
  <c r="BC250" i="17"/>
  <c r="BC251" i="17"/>
  <c r="BC252" i="17"/>
  <c r="BC253" i="17"/>
  <c r="BC254" i="17"/>
  <c r="BC255" i="17"/>
  <c r="BC256" i="17"/>
  <c r="BC257" i="17"/>
  <c r="BC258" i="17"/>
  <c r="BC259" i="17"/>
  <c r="BC260" i="17"/>
  <c r="BC261" i="17"/>
  <c r="BC262" i="17"/>
  <c r="BC263" i="17"/>
  <c r="BC264" i="17"/>
  <c r="BC265" i="17"/>
  <c r="BC266" i="17"/>
  <c r="BC267" i="17"/>
  <c r="BC268" i="17"/>
  <c r="BC269" i="17"/>
  <c r="BC270" i="17"/>
  <c r="BC271" i="17"/>
  <c r="BC272" i="17"/>
  <c r="BC273" i="17"/>
  <c r="BC274" i="17"/>
  <c r="BC275" i="17"/>
  <c r="BC276" i="17"/>
  <c r="BC277" i="17"/>
  <c r="BC278" i="17"/>
  <c r="BC279" i="17"/>
  <c r="BC280" i="17"/>
  <c r="BC281" i="17"/>
  <c r="BC282" i="17"/>
  <c r="BC283" i="17"/>
  <c r="BC284" i="17"/>
  <c r="BC285" i="17"/>
  <c r="BC286" i="17"/>
  <c r="BC287" i="17"/>
  <c r="BC288" i="17"/>
  <c r="BC289" i="17"/>
  <c r="BC290" i="17"/>
  <c r="BC291" i="17"/>
  <c r="BC292" i="17"/>
  <c r="BC293" i="17"/>
  <c r="BC294" i="17"/>
  <c r="BC295" i="17"/>
  <c r="BC296" i="17"/>
  <c r="BC297" i="17"/>
  <c r="BC298" i="17"/>
  <c r="BC299" i="17"/>
  <c r="BC300" i="17"/>
  <c r="BC301" i="17"/>
  <c r="BC302" i="17"/>
  <c r="BC303" i="17"/>
  <c r="BC304" i="17"/>
  <c r="BC305" i="17"/>
  <c r="BC306" i="17"/>
  <c r="BC307" i="17"/>
  <c r="BC308" i="17"/>
  <c r="BC309" i="17"/>
  <c r="BC310" i="17"/>
  <c r="BC311" i="17"/>
  <c r="BC312" i="17"/>
  <c r="BC313" i="17"/>
  <c r="BC314" i="17"/>
  <c r="BC315" i="17"/>
  <c r="BC316" i="17"/>
  <c r="BC317" i="17"/>
  <c r="BC318" i="17"/>
  <c r="BC319" i="17"/>
  <c r="BC320" i="17"/>
  <c r="BC321" i="17"/>
  <c r="BC322" i="17"/>
  <c r="BC323" i="17"/>
  <c r="BC324" i="17"/>
  <c r="BC325" i="17"/>
  <c r="BC326" i="17"/>
  <c r="BC327" i="17"/>
  <c r="BC328" i="17"/>
  <c r="BC329" i="17"/>
  <c r="BC330" i="17"/>
  <c r="BC331" i="17"/>
  <c r="BC332" i="17"/>
  <c r="BC333" i="17"/>
  <c r="BC334" i="17"/>
  <c r="BC335" i="17"/>
  <c r="BC336" i="17"/>
  <c r="BC337" i="17"/>
  <c r="BC338" i="17"/>
  <c r="BC339" i="17"/>
  <c r="BC340" i="17"/>
  <c r="BC341" i="17"/>
  <c r="BC342" i="17"/>
  <c r="BC343" i="17"/>
  <c r="BC344" i="17"/>
  <c r="BC345" i="17"/>
  <c r="BC346" i="17"/>
  <c r="BC347" i="17"/>
  <c r="BC348" i="17"/>
  <c r="BC349" i="17"/>
  <c r="BC350" i="17"/>
  <c r="BC351" i="17"/>
  <c r="BC352" i="17"/>
  <c r="BC353" i="17"/>
  <c r="N1" i="2"/>
  <c r="AM5" i="2"/>
  <c r="F5" i="2" s="1"/>
  <c r="CX5" i="2"/>
  <c r="CY5" i="2"/>
  <c r="CZ5" i="2"/>
  <c r="DA5" i="2"/>
  <c r="DB5" i="2"/>
  <c r="DL5" i="2" s="1"/>
  <c r="DC5" i="2"/>
  <c r="DD5" i="2"/>
  <c r="DE5" i="2"/>
  <c r="DF5" i="2"/>
  <c r="DG5" i="2"/>
  <c r="DH5" i="2"/>
  <c r="DI5" i="2"/>
  <c r="DJ5" i="2"/>
  <c r="DK5" i="2"/>
  <c r="DM5" i="2"/>
  <c r="Q1" i="4"/>
  <c r="I4" i="4"/>
  <c r="AI4" i="4"/>
  <c r="AT4" i="4" s="1"/>
  <c r="D5" i="14"/>
  <c r="D11" i="14"/>
  <c r="M27" i="14"/>
  <c r="M28" i="14"/>
  <c r="E565" i="14"/>
  <c r="E566" i="14"/>
  <c r="E569" i="14"/>
  <c r="E570" i="14"/>
  <c r="E573" i="14"/>
  <c r="AS1" i="4"/>
  <c r="CW20" i="2" l="1"/>
  <c r="CW22" i="2"/>
  <c r="CW37" i="2"/>
  <c r="CW50" i="2"/>
  <c r="CW63" i="2"/>
  <c r="CW65" i="2"/>
  <c r="CW84" i="2"/>
  <c r="CW97" i="2"/>
  <c r="CW108" i="2"/>
  <c r="CW74" i="2"/>
  <c r="CW102" i="2"/>
  <c r="CW61" i="2"/>
  <c r="CW93" i="2"/>
  <c r="CW7" i="2"/>
  <c r="CW24" i="2"/>
  <c r="CW52" i="2"/>
  <c r="CW54" i="2"/>
  <c r="CW67" i="2"/>
  <c r="CW69" i="2"/>
  <c r="CW71" i="2"/>
  <c r="CW86" i="2"/>
  <c r="CW110" i="2"/>
  <c r="CW104" i="2"/>
  <c r="CW9" i="2"/>
  <c r="CW11" i="2"/>
  <c r="CW26" i="2"/>
  <c r="CW39" i="2"/>
  <c r="CW41" i="2"/>
  <c r="CW73" i="2"/>
  <c r="CW88" i="2"/>
  <c r="CW99" i="2"/>
  <c r="CW101" i="2"/>
  <c r="CW12" i="2"/>
  <c r="CW14" i="2"/>
  <c r="CW59" i="2"/>
  <c r="CW78" i="2"/>
  <c r="CW48" i="2"/>
  <c r="CW95" i="2"/>
  <c r="CW13" i="2"/>
  <c r="CW28" i="2"/>
  <c r="CW30" i="2"/>
  <c r="CW43" i="2"/>
  <c r="CW56" i="2"/>
  <c r="CW58" i="2"/>
  <c r="CW90" i="2"/>
  <c r="CW112" i="2"/>
  <c r="CW114" i="2"/>
  <c r="CW27" i="2"/>
  <c r="CW29" i="2"/>
  <c r="CW57" i="2"/>
  <c r="CW113" i="2"/>
  <c r="CW76" i="2"/>
  <c r="CW91" i="2"/>
  <c r="CW115" i="2"/>
  <c r="CW80" i="2"/>
  <c r="CW106" i="2"/>
  <c r="CW15" i="2"/>
  <c r="CW17" i="2"/>
  <c r="CW45" i="2"/>
  <c r="CW47" i="2"/>
  <c r="CW60" i="2"/>
  <c r="CW75" i="2"/>
  <c r="CW77" i="2"/>
  <c r="CW92" i="2"/>
  <c r="CW94" i="2"/>
  <c r="CW103" i="2"/>
  <c r="CW16" i="2"/>
  <c r="CW46" i="2"/>
  <c r="CW33" i="2"/>
  <c r="CW82" i="2"/>
  <c r="CW19" i="2"/>
  <c r="CW32" i="2"/>
  <c r="CW34" i="2"/>
  <c r="CW49" i="2"/>
  <c r="CW62" i="2"/>
  <c r="CW79" i="2"/>
  <c r="CW81" i="2"/>
  <c r="CW83" i="2"/>
  <c r="CW105" i="2"/>
  <c r="CW107" i="2"/>
  <c r="CW116" i="2"/>
  <c r="CW31" i="2"/>
  <c r="CW6" i="2"/>
  <c r="CW21" i="2"/>
  <c r="CW23" i="2"/>
  <c r="CW36" i="2"/>
  <c r="CW64" i="2"/>
  <c r="CW66" i="2"/>
  <c r="CW85" i="2"/>
  <c r="CW96" i="2"/>
  <c r="CW109" i="2"/>
  <c r="CW25" i="2"/>
  <c r="CW38" i="2"/>
  <c r="CW51" i="2"/>
  <c r="CW53" i="2"/>
  <c r="CW68" i="2"/>
  <c r="CW70" i="2"/>
  <c r="CW98" i="2"/>
  <c r="CW8" i="2"/>
  <c r="CW10" i="2"/>
  <c r="CW40" i="2"/>
  <c r="CW42" i="2"/>
  <c r="CW55" i="2"/>
  <c r="CW72" i="2"/>
  <c r="CW87" i="2"/>
  <c r="CW89" i="2"/>
  <c r="CW100" i="2"/>
  <c r="CW111" i="2"/>
  <c r="CW18" i="2"/>
  <c r="CW44" i="2"/>
  <c r="CW35" i="2"/>
  <c r="AV34" i="17"/>
  <c r="AV24" i="17"/>
  <c r="AV55" i="17"/>
  <c r="AV20" i="17"/>
  <c r="AV39" i="17"/>
  <c r="AV23" i="17"/>
  <c r="AV46" i="17"/>
  <c r="AV52" i="17"/>
  <c r="AV49" i="17"/>
  <c r="AV8" i="17"/>
  <c r="AV33" i="17"/>
  <c r="AV32" i="17"/>
  <c r="AV26" i="17"/>
  <c r="AV59" i="17"/>
  <c r="AV4" i="17"/>
  <c r="AV31" i="17"/>
  <c r="AV10" i="17"/>
  <c r="AV27" i="17"/>
  <c r="AV51" i="17"/>
  <c r="AV61" i="17"/>
  <c r="AV60" i="17"/>
  <c r="AV47" i="17"/>
  <c r="AV25" i="17"/>
  <c r="AV41" i="17"/>
  <c r="AV21" i="17"/>
  <c r="AV6" i="17"/>
  <c r="AV45" i="17"/>
  <c r="AV54" i="17"/>
  <c r="AV35" i="17"/>
  <c r="AV13" i="17"/>
  <c r="AV44" i="17"/>
  <c r="AV15" i="17"/>
  <c r="AV57" i="17"/>
  <c r="AV42" i="17"/>
  <c r="AV5" i="17"/>
  <c r="AV16" i="17"/>
  <c r="AV14" i="17"/>
  <c r="AV9" i="17"/>
  <c r="AV36" i="17"/>
  <c r="AV43" i="17"/>
  <c r="AV53" i="17"/>
  <c r="AV40" i="17"/>
  <c r="AV58" i="17"/>
  <c r="AV30" i="17"/>
  <c r="AV37" i="17"/>
  <c r="AV56" i="17"/>
  <c r="AV22" i="17"/>
  <c r="AV28" i="17"/>
  <c r="AV18" i="17"/>
  <c r="AV19" i="17"/>
  <c r="AV50" i="17"/>
  <c r="AV29" i="17"/>
  <c r="AV11" i="17"/>
  <c r="AV12" i="17"/>
  <c r="AV7" i="17"/>
  <c r="AV38" i="17"/>
  <c r="AV17" i="17"/>
  <c r="AV48" i="17"/>
  <c r="AJ15" i="4"/>
  <c r="AJ17" i="4"/>
  <c r="AJ13" i="4"/>
  <c r="AJ9" i="4"/>
  <c r="AJ6" i="4"/>
  <c r="AJ14" i="4"/>
  <c r="AJ11" i="4"/>
  <c r="AJ8" i="4"/>
  <c r="AJ12" i="4"/>
  <c r="AJ10" i="4"/>
  <c r="AJ5" i="4"/>
  <c r="AJ7" i="4"/>
  <c r="AJ16" i="4"/>
  <c r="C9" i="14"/>
  <c r="C10" i="14"/>
  <c r="E545" i="14" s="1"/>
  <c r="C8" i="14"/>
  <c r="AB3" i="7"/>
  <c r="AJ3" i="7"/>
  <c r="AI3" i="7"/>
  <c r="AC3" i="7"/>
  <c r="C66" i="17"/>
  <c r="C65" i="17"/>
  <c r="D66" i="17"/>
  <c r="E550" i="14" s="1"/>
  <c r="AF3" i="7"/>
  <c r="AH3" i="7"/>
  <c r="AE3" i="7"/>
  <c r="AU4" i="4"/>
  <c r="AQ4" i="4"/>
  <c r="AW4" i="4"/>
  <c r="AV4" i="4"/>
  <c r="AM4" i="4"/>
  <c r="CW5" i="2"/>
  <c r="AW2" i="14"/>
  <c r="DN5" i="2"/>
  <c r="AW3" i="14"/>
  <c r="AW4" i="14"/>
  <c r="AA3" i="7"/>
  <c r="AD3" i="7"/>
  <c r="AG3" i="7"/>
  <c r="AJ1" i="7"/>
  <c r="AH1" i="7"/>
  <c r="F96" i="17"/>
  <c r="AR4" i="4"/>
  <c r="AS4" i="4"/>
  <c r="AP4" i="4"/>
  <c r="AL4" i="4"/>
  <c r="AN4" i="4"/>
  <c r="AW5" i="14"/>
  <c r="AO4" i="4"/>
  <c r="AJ4" i="4"/>
  <c r="BD4" i="14" l="1"/>
  <c r="E552" i="14"/>
  <c r="E551" i="14"/>
  <c r="BB3" i="14"/>
  <c r="BD3" i="14"/>
  <c r="D69" i="17"/>
  <c r="BB4" i="14"/>
  <c r="E549" i="14"/>
  <c r="C69" i="17"/>
  <c r="G69" i="17" l="1"/>
  <c r="E1" i="2" l="1"/>
  <c r="E2" i="2" s="1"/>
  <c r="E544" i="14" l="1"/>
  <c r="C11" i="14" l="1"/>
  <c r="E543" i="14"/>
  <c r="B24" i="16" l="1"/>
  <c r="B13" i="16"/>
  <c r="B6" i="16"/>
  <c r="B8" i="16"/>
  <c r="B9" i="16"/>
  <c r="B26" i="16"/>
  <c r="B37" i="16"/>
  <c r="B36" i="16"/>
  <c r="B25" i="16"/>
  <c r="B5" i="16"/>
  <c r="B12" i="16"/>
  <c r="B32" i="16"/>
  <c r="B30" i="16"/>
  <c r="B29" i="16"/>
  <c r="B18" i="16"/>
  <c r="B21" i="16"/>
  <c r="B33" i="16"/>
  <c r="B11" i="16"/>
  <c r="B3" i="16"/>
  <c r="B28" i="16"/>
  <c r="B16" i="16"/>
  <c r="B34" i="16"/>
  <c r="B31" i="16"/>
  <c r="B22" i="16"/>
  <c r="B39" i="16"/>
  <c r="B38" i="16"/>
  <c r="B40" i="16"/>
  <c r="B10" i="16"/>
  <c r="B4" i="16"/>
  <c r="B14" i="16"/>
  <c r="B15" i="16"/>
  <c r="B35" i="16"/>
  <c r="B20" i="16"/>
  <c r="B27" i="16"/>
  <c r="B23" i="16"/>
  <c r="B7" i="16"/>
  <c r="B17" i="16"/>
  <c r="B19" i="16"/>
  <c r="E557" i="14" l="1"/>
  <c r="M10" i="14" s="1"/>
  <c r="E579" i="14"/>
  <c r="E580" i="14" s="1"/>
  <c r="E571" i="14"/>
  <c r="N41" i="14"/>
  <c r="E575" i="14" s="1"/>
  <c r="E576" i="14" s="1"/>
  <c r="E10" i="14" s="1"/>
  <c r="E567" i="14"/>
  <c r="E555" i="14"/>
  <c r="E558" i="14"/>
  <c r="M11" i="14" s="1"/>
  <c r="E556" i="14"/>
  <c r="E583" i="14"/>
  <c r="E584" i="14" s="1"/>
  <c r="E586" i="14"/>
  <c r="M9" i="14" l="1"/>
  <c r="E572" i="14"/>
  <c r="E8" i="14" s="1"/>
  <c r="E568" i="14"/>
  <c r="E9" i="14" s="1"/>
  <c r="M8" i="14"/>
  <c r="F10" i="14"/>
  <c r="E548" i="14"/>
  <c r="BB5" i="14" l="1"/>
  <c r="F9" i="14"/>
  <c r="E547" i="14"/>
  <c r="N18" i="14"/>
  <c r="N17" i="14"/>
  <c r="BB2" i="14"/>
  <c r="F8" i="14"/>
  <c r="E11" i="14"/>
  <c r="E546" i="14"/>
  <c r="F11" i="14" l="1"/>
  <c r="E553" i="14"/>
  <c r="N19" i="14"/>
  <c r="N23" i="14" l="1"/>
  <c r="N22" i="14"/>
  <c r="N24" i="14"/>
  <c r="E561" i="14" l="1"/>
  <c r="J24" i="14"/>
  <c r="E564" i="14" s="1"/>
  <c r="E559" i="14"/>
  <c r="J22" i="14"/>
  <c r="E562" i="14" s="1"/>
  <c r="J23" i="14"/>
  <c r="E563" i="14" s="1"/>
  <c r="E560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Bruce Barby</author>
  </authors>
  <commentList>
    <comment ref="B130" authorId="0" shapeId="0" xr:uid="{00000000-0006-0000-0000-000001000000}">
      <text>
        <r>
          <rPr>
            <sz val="8"/>
            <color indexed="81"/>
            <rFont val="Tahoma"/>
            <family val="2"/>
          </rPr>
          <t>These names can be changed in the Admin Panel.</t>
        </r>
      </text>
    </comment>
    <comment ref="L130" authorId="0" shapeId="0" xr:uid="{00000000-0006-0000-0000-000002000000}">
      <text>
        <r>
          <rPr>
            <sz val="8"/>
            <color indexed="81"/>
            <rFont val="Tahoma"/>
            <family val="2"/>
          </rPr>
          <t>These names can be changed in the Admin Panel.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Bruce Barby</author>
  </authors>
  <commentList>
    <comment ref="E2" authorId="0" shapeId="0" xr:uid="{00000000-0006-0000-0200-000001000000}">
      <text>
        <r>
          <rPr>
            <b/>
            <sz val="10"/>
            <color indexed="81"/>
            <rFont val="Tahoma"/>
            <family val="2"/>
          </rPr>
          <t>If this cell changes to red, it means there is a well shut-in with hours online. Set the hours to zero or correct the well status.</t>
        </r>
      </text>
    </comment>
  </commentList>
</comments>
</file>

<file path=xl/sharedStrings.xml><?xml version="1.0" encoding="utf-8"?>
<sst xmlns="http://schemas.openxmlformats.org/spreadsheetml/2006/main" count="2978" uniqueCount="959">
  <si>
    <t>BFPD</t>
  </si>
  <si>
    <t>NLAP</t>
  </si>
  <si>
    <t>F</t>
  </si>
  <si>
    <t>SRP</t>
  </si>
  <si>
    <t>ESP</t>
  </si>
  <si>
    <t>ZONE</t>
  </si>
  <si>
    <t>WELL NAME</t>
  </si>
  <si>
    <t>FIELD</t>
  </si>
  <si>
    <t>WELL</t>
  </si>
  <si>
    <t>TYPE</t>
  </si>
  <si>
    <t>CHOKE</t>
  </si>
  <si>
    <t>WELL DATA - OIL WELLS</t>
  </si>
  <si>
    <t>STATUS</t>
  </si>
  <si>
    <t>CHOKE
64"</t>
  </si>
  <si>
    <t>WHFP PSI</t>
  </si>
  <si>
    <t>CSG
PSI</t>
  </si>
  <si>
    <t>AMPS</t>
  </si>
  <si>
    <t>HRS ONLINE</t>
  </si>
  <si>
    <t>DATE</t>
  </si>
  <si>
    <t>WC %</t>
  </si>
  <si>
    <t>DFL</t>
  </si>
  <si>
    <t>SI</t>
  </si>
  <si>
    <t>UBAH</t>
  </si>
  <si>
    <t>LBAH</t>
  </si>
  <si>
    <t>U/LBAH</t>
  </si>
  <si>
    <t>ARG</t>
  </si>
  <si>
    <t>INJ</t>
  </si>
  <si>
    <t>DEP_FGM</t>
  </si>
  <si>
    <t>FIELD_GM</t>
  </si>
  <si>
    <t>BAH</t>
  </si>
  <si>
    <t>BOPD</t>
  </si>
  <si>
    <t>GOR scf/bbl</t>
  </si>
  <si>
    <t>HRS ON TEST</t>
  </si>
  <si>
    <t>ITEM</t>
  </si>
  <si>
    <t>COMMENTS</t>
  </si>
  <si>
    <t>WELL_STATUS</t>
  </si>
  <si>
    <t>CSG PSI</t>
  </si>
  <si>
    <t>WHP</t>
  </si>
  <si>
    <t>HOURS</t>
  </si>
  <si>
    <t>DYNAMIC FLUID LEVELS</t>
  </si>
  <si>
    <t>MID OF PERF DEPTH</t>
  </si>
  <si>
    <t>PUMP DEPTH</t>
  </si>
  <si>
    <t>FLUID LEVEL</t>
  </si>
  <si>
    <t>LIQUID IN FLUID</t>
  </si>
  <si>
    <t>BHP PUMP INTAKE</t>
  </si>
  <si>
    <t>BHP MID PERF</t>
  </si>
  <si>
    <t>REMARKS</t>
  </si>
  <si>
    <t>SEP
PSI</t>
  </si>
  <si>
    <t>BS&amp;W
%</t>
  </si>
  <si>
    <t>WELL TESTS</t>
  </si>
  <si>
    <t>GAS
mmscf</t>
  </si>
  <si>
    <t>TOTALS</t>
  </si>
  <si>
    <t>DATA TYPE</t>
  </si>
  <si>
    <t>UNITS</t>
  </si>
  <si>
    <t>DIFF</t>
  </si>
  <si>
    <t>BBLS</t>
  </si>
  <si>
    <t>STB</t>
  </si>
  <si>
    <t>PRODUCTION SUMMARY</t>
  </si>
  <si>
    <t>FIELD NAME</t>
  </si>
  <si>
    <t>OPERATIONS COMMENTS</t>
  </si>
  <si>
    <t>FV TAG</t>
  </si>
  <si>
    <t>BSW</t>
  </si>
  <si>
    <t>DESCRIPTION</t>
  </si>
  <si>
    <t>NUMBER</t>
  </si>
  <si>
    <t>Original report sheet</t>
  </si>
  <si>
    <t>B</t>
  </si>
  <si>
    <t>L</t>
  </si>
  <si>
    <t>RECORD</t>
  </si>
  <si>
    <t>GAS</t>
  </si>
  <si>
    <t>SEP</t>
  </si>
  <si>
    <t>LIQ TYPE</t>
  </si>
  <si>
    <t>DELTA STB</t>
  </si>
  <si>
    <t>AR</t>
  </si>
  <si>
    <t>ARB</t>
  </si>
  <si>
    <t>ARC</t>
  </si>
  <si>
    <t>ARC/E</t>
  </si>
  <si>
    <t>ARD</t>
  </si>
  <si>
    <t>ARE</t>
  </si>
  <si>
    <t>BAH/ARB</t>
  </si>
  <si>
    <t>G10</t>
  </si>
  <si>
    <t>G10/G20</t>
  </si>
  <si>
    <t>G20</t>
  </si>
  <si>
    <t>UBAH/ARG</t>
  </si>
  <si>
    <t>Hz</t>
  </si>
  <si>
    <t>MFOLD
PSI</t>
  </si>
  <si>
    <t>FTHT
°F</t>
  </si>
  <si>
    <t>FLUID LEVELS</t>
  </si>
  <si>
    <t>LAST WELL TEST</t>
  </si>
  <si>
    <t>BS&amp;W %</t>
  </si>
  <si>
    <t>FLOWING WELLS</t>
  </si>
  <si>
    <t>17</t>
  </si>
  <si>
    <t>30</t>
  </si>
  <si>
    <t>31</t>
  </si>
  <si>
    <t>18</t>
  </si>
  <si>
    <t>25</t>
  </si>
  <si>
    <t>26</t>
  </si>
  <si>
    <t>27</t>
  </si>
  <si>
    <t>28</t>
  </si>
  <si>
    <t>24</t>
  </si>
  <si>
    <t>15</t>
  </si>
  <si>
    <t>29</t>
  </si>
  <si>
    <t>14</t>
  </si>
  <si>
    <t>13</t>
  </si>
  <si>
    <t>16</t>
  </si>
  <si>
    <t>23</t>
  </si>
  <si>
    <t>20</t>
  </si>
  <si>
    <t>19</t>
  </si>
  <si>
    <t>12</t>
  </si>
  <si>
    <t>22</t>
  </si>
  <si>
    <t>21</t>
  </si>
  <si>
    <t>SFL</t>
  </si>
  <si>
    <t>WHP
PSI</t>
  </si>
  <si>
    <t>BOPD
STB</t>
  </si>
  <si>
    <t>DEFER'd PROD STB</t>
  </si>
  <si>
    <t>GAS mmscf</t>
  </si>
  <si>
    <t>PM</t>
  </si>
  <si>
    <t>QARUN_WELL</t>
  </si>
  <si>
    <t>DOWNTIME CAUSE</t>
  </si>
  <si>
    <t>WELL_DTCAUSE</t>
  </si>
  <si>
    <t>Lookup table for date string determination</t>
  </si>
  <si>
    <t>01</t>
  </si>
  <si>
    <t>02</t>
  </si>
  <si>
    <t>03</t>
  </si>
  <si>
    <t>05</t>
  </si>
  <si>
    <t>04</t>
  </si>
  <si>
    <t>07</t>
  </si>
  <si>
    <t>06</t>
  </si>
  <si>
    <t>08</t>
  </si>
  <si>
    <t>09</t>
  </si>
  <si>
    <t>10</t>
  </si>
  <si>
    <t>11</t>
  </si>
  <si>
    <t>LOCAL PATH</t>
  </si>
  <si>
    <t>C:\MORNING REPORT\</t>
  </si>
  <si>
    <t>GENERATOR PROBLEM/FAILURE</t>
  </si>
  <si>
    <t>NO RECOVERY</t>
  </si>
  <si>
    <t>QARUN_METER</t>
  </si>
  <si>
    <t>JAN</t>
  </si>
  <si>
    <t>FEB</t>
  </si>
  <si>
    <t>MAR</t>
  </si>
  <si>
    <t>APR</t>
  </si>
  <si>
    <t>MAY</t>
  </si>
  <si>
    <t>JUN</t>
  </si>
  <si>
    <t>JUL</t>
  </si>
  <si>
    <t>AUG</t>
  </si>
  <si>
    <t>OCT</t>
  </si>
  <si>
    <t>NOV</t>
  </si>
  <si>
    <t>DEC</t>
  </si>
  <si>
    <t>VALUE</t>
  </si>
  <si>
    <t>TODAY'S PROD</t>
  </si>
  <si>
    <t>TOTAL DEFERRED PROD</t>
  </si>
  <si>
    <t>DYNAMIC FLUID LEVEL</t>
  </si>
  <si>
    <t>SEQ</t>
  </si>
  <si>
    <t>Click this button to save the file to the X: drive (as FILE3.xls)</t>
  </si>
  <si>
    <t>PRODUCT MOVEMENT</t>
  </si>
  <si>
    <t>SHORT CIRCUIT</t>
  </si>
  <si>
    <t>Hours Online</t>
  </si>
  <si>
    <t>INJECTED WATER</t>
  </si>
  <si>
    <t>HOURS ONLINE</t>
  </si>
  <si>
    <t>PSI</t>
  </si>
  <si>
    <t>RPM</t>
  </si>
  <si>
    <t>TOTAL DEFERRED</t>
  </si>
  <si>
    <t>OIL STOCK - TODAY</t>
  </si>
  <si>
    <t>DISCHARGE PRESSURE</t>
  </si>
  <si>
    <t>DAILY BS&amp;W
%</t>
  </si>
  <si>
    <t>DHP</t>
  </si>
  <si>
    <t>SPM</t>
  </si>
  <si>
    <t>SL</t>
  </si>
  <si>
    <t>SUCKER ROD PUMP DATA</t>
  </si>
  <si>
    <t>PUMP_SIZE</t>
  </si>
  <si>
    <t>OIL STOCK - YESTERDAY</t>
  </si>
  <si>
    <t>BAHARIYA</t>
  </si>
  <si>
    <t>KHARITA</t>
  </si>
  <si>
    <t>LOWER BAHARIYA</t>
  </si>
  <si>
    <t>UPPER BAHARIYA</t>
  </si>
  <si>
    <t>Test is &gt; 30 days old</t>
  </si>
  <si>
    <t>RESERVOIR GROUP(S)</t>
  </si>
  <si>
    <t>ABU ROASH</t>
  </si>
  <si>
    <t>ABU ROASH B</t>
  </si>
  <si>
    <t>ABU ROASH C</t>
  </si>
  <si>
    <t>ABU ROASH C &amp; E</t>
  </si>
  <si>
    <t>ABU ROASH D</t>
  </si>
  <si>
    <t>ABU ROASH E</t>
  </si>
  <si>
    <t>ABU ROASH G</t>
  </si>
  <si>
    <t>KHAR</t>
  </si>
  <si>
    <t>LARG</t>
  </si>
  <si>
    <t>LOWER ABU ROASH</t>
  </si>
  <si>
    <t>M/LARG</t>
  </si>
  <si>
    <t>MID &amp; LOWER ABU ROASH G</t>
  </si>
  <si>
    <t>M/UARG</t>
  </si>
  <si>
    <t>MID &amp; UPPER ABU ROASH G</t>
  </si>
  <si>
    <t>MARG</t>
  </si>
  <si>
    <t>MID ABU ROASH G</t>
  </si>
  <si>
    <t>UPPER &amp; LOWER BAHARIYA</t>
  </si>
  <si>
    <t>DOWNHOLE PROBLEM</t>
  </si>
  <si>
    <t>NO GENERATOR</t>
  </si>
  <si>
    <t>OTHER</t>
  </si>
  <si>
    <t>EXECUTIVE SUMMARY DATA COLLECTION</t>
  </si>
  <si>
    <t>TOP THREE DOWNTIME CAUSES</t>
  </si>
  <si>
    <t>DOWNTIME 1</t>
  </si>
  <si>
    <t>DOWNTIME 2</t>
  </si>
  <si>
    <t>DOWNTIME 3</t>
  </si>
  <si>
    <t>DOWNTIME CAUSE 1</t>
  </si>
  <si>
    <t>DOWNTIME CAUSE 2</t>
  </si>
  <si>
    <t>DOWNTIME CAUSE 3</t>
  </si>
  <si>
    <t>DUE TO OPERATIONS</t>
  </si>
  <si>
    <t>DUE TO WORK OVER</t>
  </si>
  <si>
    <t>CONCESSION</t>
  </si>
  <si>
    <t>ADMINISTRATION PANEL</t>
  </si>
  <si>
    <t>AH4:AV4</t>
  </si>
  <si>
    <t>CURRENT VERSION</t>
  </si>
  <si>
    <t>RES ZONES</t>
  </si>
  <si>
    <t>BAHARIYA &amp; ABOU ROASH B</t>
  </si>
  <si>
    <t>UPPER BAHARIYA &amp; ABU ROASH</t>
  </si>
  <si>
    <t>W/O</t>
  </si>
  <si>
    <t>T&amp;A</t>
  </si>
  <si>
    <t>REVISION HISTORY</t>
  </si>
  <si>
    <t>NET PROD YESTERDAY</t>
  </si>
  <si>
    <t>NET PROD TODAY</t>
  </si>
  <si>
    <t>EST PROD</t>
  </si>
  <si>
    <t>DEFERRED PRODUCTION</t>
  </si>
  <si>
    <t>REPORT NAME</t>
  </si>
  <si>
    <t>NEW REPORT NAME</t>
  </si>
  <si>
    <t>DEFAULT DATE</t>
  </si>
  <si>
    <t>USER SELECTED DATE</t>
  </si>
  <si>
    <t>CLOSING TANK STOCK</t>
  </si>
  <si>
    <t>PRODUCTION</t>
  </si>
  <si>
    <t>DRAIN</t>
  </si>
  <si>
    <t>NET SHIPPING</t>
  </si>
  <si>
    <t>PUMP SIZE</t>
  </si>
  <si>
    <t>FC450</t>
  </si>
  <si>
    <t>SROD</t>
  </si>
  <si>
    <t>D725N</t>
  </si>
  <si>
    <t>AMP 1</t>
  </si>
  <si>
    <t>AMP 2</t>
  </si>
  <si>
    <t>AMP 3</t>
  </si>
  <si>
    <t>HZ</t>
  </si>
  <si>
    <t>FTHT</t>
  </si>
  <si>
    <t>DARAT</t>
  </si>
  <si>
    <t>DAILY BS&amp;W</t>
  </si>
  <si>
    <t>9AREA - QARUN</t>
  </si>
  <si>
    <t>EAST BAHAREA C</t>
  </si>
  <si>
    <t>SPEED</t>
  </si>
  <si>
    <t>EBAH-C-01</t>
  </si>
  <si>
    <t>EBAH-C-05</t>
  </si>
  <si>
    <t>EBAH-C-02</t>
  </si>
  <si>
    <t>EBAH-C-08</t>
  </si>
  <si>
    <t>EBAH-C-06</t>
  </si>
  <si>
    <t>EBAH-C-10</t>
  </si>
  <si>
    <t>HEBA RIDGE</t>
  </si>
  <si>
    <t>HEBA-100</t>
  </si>
  <si>
    <t>HEBA-200</t>
  </si>
  <si>
    <t>HEBA-400</t>
  </si>
  <si>
    <t>BS&amp;W</t>
  </si>
  <si>
    <t>%</t>
  </si>
  <si>
    <t>QPC PRORATION FACTOR @ QARUN</t>
  </si>
  <si>
    <t>9FIELD - HEBA RIDGE</t>
  </si>
  <si>
    <t>HEBA RIDGE OIL</t>
  </si>
  <si>
    <t>EBAH-G-01</t>
  </si>
  <si>
    <t>WATER FLOOD WELL DATA</t>
  </si>
  <si>
    <t>REQ RATE
bbls/d</t>
  </si>
  <si>
    <t>WHIP
PSI</t>
  </si>
  <si>
    <t>CUM INJ</t>
  </si>
  <si>
    <t>WELLS SUPPORTED</t>
  </si>
  <si>
    <t>INJECTION</t>
  </si>
  <si>
    <t>WHIP</t>
  </si>
  <si>
    <t>INJ TARG</t>
  </si>
  <si>
    <t>SUPPORTED WELLS</t>
  </si>
  <si>
    <t>DOWNTIME</t>
  </si>
  <si>
    <t>NOT REQUIRED</t>
  </si>
  <si>
    <t>WELL NOT TAKING WATER</t>
  </si>
  <si>
    <t>INJECTED WATER SUMMARY</t>
  </si>
  <si>
    <t>INJECTION BBLS</t>
  </si>
  <si>
    <t>TARGET
BBLS</t>
  </si>
  <si>
    <t>DELTA</t>
  </si>
  <si>
    <t>WATER FLOOD SOURCE WELLS</t>
  </si>
  <si>
    <t>WATER FLOOD PUMP DATA</t>
  </si>
  <si>
    <t>PUMP NAME</t>
  </si>
  <si>
    <t>DISCH (PSI)</t>
  </si>
  <si>
    <t>WATER INJ</t>
  </si>
  <si>
    <t>PUMP ENGINE FAILURE</t>
  </si>
  <si>
    <t>TOTAL WATER INJECTION</t>
  </si>
  <si>
    <r>
      <t>CHOKE 64</t>
    </r>
    <r>
      <rPr>
        <b/>
        <vertAlign val="superscript"/>
        <sz val="10"/>
        <color indexed="9"/>
        <rFont val="Verdana"/>
        <family val="2"/>
      </rPr>
      <t>th</t>
    </r>
  </si>
  <si>
    <t>WATERWELL_DTCAUSE</t>
  </si>
  <si>
    <t>FILTER/STRAINER PLUGGED</t>
  </si>
  <si>
    <t>NO SUPPLY WATER</t>
  </si>
  <si>
    <t>PUMP END FAILURE</t>
  </si>
  <si>
    <t>EBAH-C</t>
  </si>
  <si>
    <t xml:space="preserve">EBAH-C-15 </t>
  </si>
  <si>
    <t>EBAH-C-37</t>
  </si>
  <si>
    <t xml:space="preserve">EBAH-C-09 </t>
  </si>
  <si>
    <t xml:space="preserve">EBAH-C-03 </t>
  </si>
  <si>
    <t>EBAH-C INJ WATER</t>
  </si>
  <si>
    <t>ACTUAL INJECTION</t>
  </si>
  <si>
    <t>TARGET INJECTION</t>
  </si>
  <si>
    <t>C-5, C-7, C-16, C-17</t>
  </si>
  <si>
    <t>C-2, C-8, C6, C-11, C14</t>
  </si>
  <si>
    <t>EBAH-C-11</t>
  </si>
  <si>
    <t>EBAH-C-14</t>
  </si>
  <si>
    <t>HEBA-201</t>
  </si>
  <si>
    <t>DAILY
INJ VOL
bbls</t>
  </si>
  <si>
    <t>EBAH-C-07</t>
  </si>
  <si>
    <t>HEBA-202</t>
  </si>
  <si>
    <t>HEBA-401</t>
  </si>
  <si>
    <t>HEBA-203</t>
  </si>
  <si>
    <t>HEBA-204</t>
  </si>
  <si>
    <t>HEBA</t>
  </si>
  <si>
    <t>HEBA INJ WATER</t>
  </si>
  <si>
    <t>EBAH-C-13</t>
  </si>
  <si>
    <t>HEBA-101</t>
  </si>
  <si>
    <t>EBAH-C-12</t>
  </si>
  <si>
    <t>HEBA-102</t>
  </si>
  <si>
    <t>HEBA-205</t>
  </si>
  <si>
    <t>EBAH-C-23</t>
  </si>
  <si>
    <t>EBAH-C-17</t>
  </si>
  <si>
    <t>EBAH-C-20</t>
  </si>
  <si>
    <t>PRODUCED WATER TO REINJECTION</t>
  </si>
  <si>
    <t>ALL FIELDS</t>
  </si>
  <si>
    <t>EAST BAHAREA</t>
  </si>
  <si>
    <t>WATER PRODUCED TO REINJECTION</t>
  </si>
  <si>
    <t>EBAH</t>
  </si>
  <si>
    <t xml:space="preserve">EBAH PUMPED TO QRN BY P/L </t>
  </si>
  <si>
    <t>9FIELD - EAST BAHAREA C</t>
  </si>
  <si>
    <t>HEBA-103</t>
  </si>
  <si>
    <t>HEBA-114</t>
  </si>
  <si>
    <t>HEBA-105</t>
  </si>
  <si>
    <t>HEBA-212</t>
  </si>
  <si>
    <t>HEBA-226</t>
  </si>
  <si>
    <t>HEBA-104</t>
  </si>
  <si>
    <t>HEBA-208</t>
  </si>
  <si>
    <t>HEBA-107</t>
  </si>
  <si>
    <t>HEBA-211</t>
  </si>
  <si>
    <t>EBAH-C-16</t>
  </si>
  <si>
    <t>EBAH-C-36</t>
  </si>
  <si>
    <t>EBAH-C-39</t>
  </si>
  <si>
    <t>HEBA-450</t>
  </si>
  <si>
    <t>EBAH-C-18</t>
  </si>
  <si>
    <t>EBAH-C-33</t>
  </si>
  <si>
    <t>EBAH-C-40</t>
  </si>
  <si>
    <t>HEBA-110</t>
  </si>
  <si>
    <t>EBAH-C-34</t>
  </si>
  <si>
    <t>HEBA-122</t>
  </si>
  <si>
    <t>HEBA-235</t>
  </si>
  <si>
    <t>C-10, C-6, C-5, C-8</t>
  </si>
  <si>
    <t>C-7, C-17</t>
  </si>
  <si>
    <t>HEBA-227</t>
  </si>
  <si>
    <t>HEBA-109</t>
  </si>
  <si>
    <t>POWER HOUSE DATA</t>
  </si>
  <si>
    <t>TG-A</t>
  </si>
  <si>
    <t>TG-B</t>
  </si>
  <si>
    <t>TG-C</t>
  </si>
  <si>
    <t>Power Load (Kw)</t>
  </si>
  <si>
    <t>Average Power Factor (pf)</t>
  </si>
  <si>
    <t>TG- A</t>
  </si>
  <si>
    <t xml:space="preserve">TG- B </t>
  </si>
  <si>
    <t>TG- C</t>
  </si>
  <si>
    <t>POWER LOAD (KW)</t>
  </si>
  <si>
    <t>AVERAGE POWER FACTOR (PF)</t>
  </si>
  <si>
    <t>KW</t>
  </si>
  <si>
    <t>OHTL PROBLEM</t>
  </si>
  <si>
    <t>POWER HOUSE PROBLEM</t>
  </si>
  <si>
    <t>HEBA-112</t>
  </si>
  <si>
    <t>HEBA-113</t>
  </si>
  <si>
    <t>HEBA-448</t>
  </si>
  <si>
    <t>HEBA-106</t>
  </si>
  <si>
    <t>HEBA-206</t>
  </si>
  <si>
    <t>EBAH-C-31</t>
  </si>
  <si>
    <t>EBAH-C-21</t>
  </si>
  <si>
    <t>HEBA-232</t>
  </si>
  <si>
    <t>HEBA-446</t>
  </si>
  <si>
    <t>EBAH-C-04</t>
  </si>
  <si>
    <t>HEBA-108</t>
  </si>
  <si>
    <t>HEBA-115</t>
  </si>
  <si>
    <t>HEBA-210</t>
  </si>
  <si>
    <t>C-12, C-34</t>
  </si>
  <si>
    <t>100, 107</t>
  </si>
  <si>
    <t>102, 104, 101, 122</t>
  </si>
  <si>
    <t>202, 205A, 237, 212</t>
  </si>
  <si>
    <t>HEBA-237</t>
  </si>
  <si>
    <t>HEBA-221</t>
  </si>
  <si>
    <t>HEBA-222</t>
  </si>
  <si>
    <t>HEBA-445</t>
  </si>
  <si>
    <t>HEBA-403</t>
  </si>
  <si>
    <t>HEBA-404</t>
  </si>
  <si>
    <t>HEBA-124</t>
  </si>
  <si>
    <t>EBAH-C-22</t>
  </si>
  <si>
    <t>HEBA-447</t>
  </si>
  <si>
    <t>HEBA-402</t>
  </si>
  <si>
    <t>HEBA-219</t>
  </si>
  <si>
    <t>HEBA-449</t>
  </si>
  <si>
    <t>EBAH-G-03</t>
  </si>
  <si>
    <t>HEBA-225</t>
  </si>
  <si>
    <t>HEBA-405</t>
  </si>
  <si>
    <t>WATER FLOOD PUMP</t>
  </si>
  <si>
    <t>PUMP SPEED</t>
  </si>
  <si>
    <t>HEBA-216</t>
  </si>
  <si>
    <t>EBAH-C-19</t>
  </si>
  <si>
    <t>EBAH-C-24</t>
  </si>
  <si>
    <t>HEBA-217</t>
  </si>
  <si>
    <t>EBAH-C-41</t>
  </si>
  <si>
    <t>OPEN SPOOL</t>
  </si>
  <si>
    <t xml:space="preserve">C-08, C-10 </t>
  </si>
  <si>
    <t>C-17 , flank support for the field in general</t>
  </si>
  <si>
    <t>445, 448, 450A</t>
  </si>
  <si>
    <t>HEBA-220</t>
  </si>
  <si>
    <t>EBAH-G-04</t>
  </si>
  <si>
    <t>HEBA-111</t>
  </si>
  <si>
    <t>HEBA-231</t>
  </si>
  <si>
    <t>HEBA-209</t>
  </si>
  <si>
    <t>HEBA WG-105</t>
  </si>
  <si>
    <t>HEBA WG-106</t>
  </si>
  <si>
    <t>HEBA WG-107</t>
  </si>
  <si>
    <t>EBAH WG-103</t>
  </si>
  <si>
    <t>HEBA-213</t>
  </si>
  <si>
    <t>VIBRATION</t>
  </si>
  <si>
    <t>QPC PRORATION FACTOR</t>
  </si>
  <si>
    <t>AVOCET TAG</t>
  </si>
  <si>
    <t>PLANT</t>
  </si>
  <si>
    <t>METER NAME</t>
  </si>
  <si>
    <t>MT</t>
  </si>
  <si>
    <t>LIQUID</t>
  </si>
  <si>
    <t>TARGET</t>
  </si>
  <si>
    <t>OIL PUMPED</t>
  </si>
  <si>
    <t>DISCHARGE PRESSURE (PSI)</t>
  </si>
  <si>
    <t>HOUR ONLINE</t>
  </si>
  <si>
    <t>OIL PUMPED (bbls)</t>
  </si>
  <si>
    <t>MOTOR AMPERAGE</t>
  </si>
  <si>
    <t>HRS</t>
  </si>
  <si>
    <t>SHIPPING PUMPS - FIELD PUMPS</t>
  </si>
  <si>
    <t>HEBA-228</t>
  </si>
  <si>
    <t>HEBA-223</t>
  </si>
  <si>
    <t>HEBA-406</t>
  </si>
  <si>
    <t>EBAH-G-05</t>
  </si>
  <si>
    <t>400-700</t>
  </si>
  <si>
    <t xml:space="preserve">HEBA PUMPED TO QRN BY P/L </t>
  </si>
  <si>
    <t>HEBA-207</t>
  </si>
  <si>
    <t>HEBA-230</t>
  </si>
  <si>
    <t>EBAH-G-06</t>
  </si>
  <si>
    <t>HEBA H-102</t>
  </si>
  <si>
    <t>HEBA H-103</t>
  </si>
  <si>
    <t>EBAH H-105</t>
  </si>
  <si>
    <t>EBAH H-106</t>
  </si>
  <si>
    <t>EBAH-C-42</t>
  </si>
  <si>
    <t>HEBA-444</t>
  </si>
  <si>
    <t>400-1250</t>
  </si>
  <si>
    <t>HEBA-229</t>
  </si>
  <si>
    <t>HEBA-300</t>
  </si>
  <si>
    <t>400-950</t>
  </si>
  <si>
    <t>HEBA-224</t>
  </si>
  <si>
    <t>HEBA-443</t>
  </si>
  <si>
    <t>EBAH-G-07</t>
  </si>
  <si>
    <t>HEBA-252</t>
  </si>
  <si>
    <t>G-01, G-03 &amp; G-04</t>
  </si>
  <si>
    <t>HEBA-303</t>
  </si>
  <si>
    <t>HEBA-131</t>
  </si>
  <si>
    <t>HEBA-245</t>
  </si>
  <si>
    <t>400-180</t>
  </si>
  <si>
    <t>HEBA-301</t>
  </si>
  <si>
    <t>HEBA-126</t>
  </si>
  <si>
    <t>HEBA-128</t>
  </si>
  <si>
    <t>HEBA-129</t>
  </si>
  <si>
    <t>400-500</t>
  </si>
  <si>
    <t>HEBA-127</t>
  </si>
  <si>
    <t>538-1900</t>
  </si>
  <si>
    <t>HEBA-121</t>
  </si>
  <si>
    <t>HEBA-500</t>
  </si>
  <si>
    <t>VSD</t>
  </si>
  <si>
    <t>SALINITY</t>
  </si>
  <si>
    <t>HEBA-241</t>
  </si>
  <si>
    <t>HEBA-10</t>
  </si>
  <si>
    <t>POWER
SOURCE</t>
  </si>
  <si>
    <t>EBAH EMERSON METER</t>
  </si>
  <si>
    <t>GROSS</t>
  </si>
  <si>
    <t>NET</t>
  </si>
  <si>
    <t>HEBA EMERSON METER</t>
  </si>
  <si>
    <t>HEBA-441</t>
  </si>
  <si>
    <t>FC650</t>
  </si>
  <si>
    <t>EBAH-C-29</t>
  </si>
  <si>
    <t>HEBA-442</t>
  </si>
  <si>
    <t>EBAH-C-32</t>
  </si>
  <si>
    <t>538-2600</t>
  </si>
  <si>
    <t>HEBA-407</t>
  </si>
  <si>
    <t>HEBA-501</t>
  </si>
  <si>
    <t>HEBA-438</t>
  </si>
  <si>
    <t>HEBA-502</t>
  </si>
  <si>
    <t>HEBA-503</t>
  </si>
  <si>
    <t>HEBA-14</t>
  </si>
  <si>
    <t>HEBA-18</t>
  </si>
  <si>
    <t>HEBA-305</t>
  </si>
  <si>
    <t>HEBA-15</t>
  </si>
  <si>
    <t>HEBA-238</t>
  </si>
  <si>
    <t>HEBA-132</t>
  </si>
  <si>
    <t>HEBA-440</t>
  </si>
  <si>
    <t>HEBA-453</t>
  </si>
  <si>
    <t>HEBA-247</t>
  </si>
  <si>
    <t>HEBA-455</t>
  </si>
  <si>
    <t>HEBA-243</t>
  </si>
  <si>
    <t>HEBA-133</t>
  </si>
  <si>
    <t>HEBA-249</t>
  </si>
  <si>
    <t>D460N</t>
  </si>
  <si>
    <t>HEBA-240</t>
  </si>
  <si>
    <t>HEBA-505</t>
  </si>
  <si>
    <t>HEBA-239</t>
  </si>
  <si>
    <t>HEBA-504</t>
  </si>
  <si>
    <t>HEBA-255</t>
  </si>
  <si>
    <t>GN-1600</t>
  </si>
  <si>
    <t>FLOW RATE</t>
  </si>
  <si>
    <t>HEBA-244</t>
  </si>
  <si>
    <t>HEBA-302</t>
  </si>
  <si>
    <t>HEBA-310</t>
  </si>
  <si>
    <t>SN2600</t>
  </si>
  <si>
    <t>EBAH-C-43</t>
  </si>
  <si>
    <t>HEBA-246</t>
  </si>
  <si>
    <t>FC-450</t>
  </si>
  <si>
    <t>HEBA-350</t>
  </si>
  <si>
    <t>HEBA-457</t>
  </si>
  <si>
    <t>HEBA-254</t>
  </si>
  <si>
    <t>STOPPED ON 14-8-2013, HIGH WATER CUT.</t>
  </si>
  <si>
    <r>
      <t xml:space="preserve">H2S
</t>
    </r>
    <r>
      <rPr>
        <b/>
        <sz val="8"/>
        <color indexed="9"/>
        <rFont val="Verdana"/>
        <family val="2"/>
      </rPr>
      <t>PPM</t>
    </r>
  </si>
  <si>
    <t>HEBA-351</t>
  </si>
  <si>
    <t>HEBA-304</t>
  </si>
  <si>
    <t>HEBA-253</t>
  </si>
  <si>
    <t/>
  </si>
  <si>
    <t>EBAH-C-38</t>
  </si>
  <si>
    <t>EBAH-C-45</t>
  </si>
  <si>
    <t>P4 PMX</t>
  </si>
  <si>
    <t>EBAH REPORT</t>
  </si>
  <si>
    <t>TG- D</t>
  </si>
  <si>
    <t>EBAH &amp; HEBA BASE LIQUIDS INVENTORY</t>
  </si>
  <si>
    <t>EBAH &amp; HEBA FIELDS</t>
  </si>
  <si>
    <t>TG-D</t>
  </si>
  <si>
    <t>HEBA WATER FLOOD PUMPS DATA</t>
  </si>
  <si>
    <t>HEBA WG 105</t>
  </si>
  <si>
    <t>HEBA WG 106</t>
  </si>
  <si>
    <t>HEBA WG 107</t>
  </si>
  <si>
    <t>EBAH WATER FLOOD PUMPS DATA</t>
  </si>
  <si>
    <t>EBAH WG 103</t>
  </si>
  <si>
    <t>SHIPPING LINE</t>
  </si>
  <si>
    <t>GROSS SHIPPED  BBL</t>
  </si>
  <si>
    <t>AVERAGE BS&amp;W (%)</t>
  </si>
  <si>
    <t>NET SHIPPED BOPD</t>
  </si>
  <si>
    <t>EBAH &amp; HEBA EMERSON METER</t>
  </si>
  <si>
    <t>HEBA-242</t>
  </si>
  <si>
    <t>HEBA-451</t>
  </si>
  <si>
    <t>MMSCF</t>
  </si>
  <si>
    <t>Click this button to save the file to the C: drive (as FILE6.xlsm)</t>
  </si>
  <si>
    <t>EBAH &amp; HEBA NET OIL PUMPED</t>
  </si>
  <si>
    <t>HEBA GROSS PUMPED TO QRN</t>
  </si>
  <si>
    <t>TG- F</t>
  </si>
  <si>
    <t>TG- G</t>
  </si>
  <si>
    <t>TG-F</t>
  </si>
  <si>
    <t>HEBA-256</t>
  </si>
  <si>
    <t>HEBA-257</t>
  </si>
  <si>
    <t>MR. PATRICK LOCKHART</t>
  </si>
  <si>
    <t>HEBA-251</t>
  </si>
  <si>
    <t>WATER</t>
  </si>
  <si>
    <t>MR. CHRIS JONES</t>
  </si>
  <si>
    <t>`</t>
  </si>
  <si>
    <t>HEBA-461</t>
  </si>
  <si>
    <t>STOPPED ON 19-9-2012, HIGH WATER CUT.</t>
  </si>
  <si>
    <t>HEBA-408</t>
  </si>
  <si>
    <t>FC925</t>
  </si>
  <si>
    <t>LINE PRESSURE</t>
  </si>
  <si>
    <t>SHIPPING LINE PRESSURE</t>
  </si>
  <si>
    <t>HEBA-454</t>
  </si>
  <si>
    <t>EBAH HP
" A "</t>
  </si>
  <si>
    <t>EBAH HP
  " B "</t>
  </si>
  <si>
    <t>EBAH HP  P- A</t>
  </si>
  <si>
    <t>EBAH HP  P- B</t>
  </si>
  <si>
    <t>HEBA HP  P- B</t>
  </si>
  <si>
    <t>HEBA HP
  " B "</t>
  </si>
  <si>
    <t xml:space="preserve">OPEN SPOOL </t>
  </si>
  <si>
    <t>HEBA-356</t>
  </si>
  <si>
    <t>ENGINEERING REQ. PRESS. SURVEY ON 25-11-14</t>
  </si>
  <si>
    <t>EBAH-C-30</t>
  </si>
  <si>
    <t>400-350</t>
  </si>
  <si>
    <t>MR. CHRIS TRAHAN</t>
  </si>
  <si>
    <t>GC2200</t>
  </si>
  <si>
    <t>EBAH-C-44</t>
  </si>
  <si>
    <t>BR 1 HEBA L 1</t>
  </si>
  <si>
    <t>BR 11 HEBA L 2</t>
  </si>
  <si>
    <t>BR 8 HEBA L 1</t>
  </si>
  <si>
    <t>BR 10 HEBA L 2</t>
  </si>
  <si>
    <t>BR 9 HEBA L 1</t>
  </si>
  <si>
    <t>BR 5 HEBA L 2</t>
  </si>
  <si>
    <t>BR 6 HEBA L 1</t>
  </si>
  <si>
    <t>BR 7 HEBA L 2</t>
  </si>
  <si>
    <t>BR 4 HEBA L 1</t>
  </si>
  <si>
    <t>BR 3 HEBA L 2</t>
  </si>
  <si>
    <t>BR 2 HEBA L 2</t>
  </si>
  <si>
    <t>D800N</t>
  </si>
  <si>
    <t>WATER RECYCLED TO W/F TANKS</t>
  </si>
  <si>
    <t>EBAH WATER FLOOD TANKS</t>
  </si>
  <si>
    <t>HEBA WATER FLOOD TANKS</t>
  </si>
  <si>
    <t>TOTAL WATER PUMPED (BBLS)</t>
  </si>
  <si>
    <t>NET WATER PUMPED (BBLS)</t>
  </si>
  <si>
    <t xml:space="preserve"> C-14, C-6, C-20</t>
  </si>
  <si>
    <t>NO PUMP ACTION @ 7/7/2015</t>
  </si>
  <si>
    <t>MR.GRAHAM CHAMBERS</t>
  </si>
  <si>
    <t>EBAH TRANS.2</t>
  </si>
  <si>
    <t>EBAH TRANS.1</t>
  </si>
  <si>
    <t>WATER REC. TO W/F TKS</t>
  </si>
  <si>
    <t>ELECTRICAL PANEL PROB./FAILURE</t>
  </si>
  <si>
    <t>PUMP STUCK</t>
  </si>
  <si>
    <t>WEATHER/FOG</t>
  </si>
  <si>
    <t>FLOWLINE FAILURE/REPAIR</t>
  </si>
  <si>
    <t>CHEMICAL TREATMENT</t>
  </si>
  <si>
    <t>LOW TANK LEVEL</t>
  </si>
  <si>
    <t>METER PROBLEM/REPAIR</t>
  </si>
  <si>
    <t>WSW_DTCAUSE</t>
  </si>
  <si>
    <t>WFP_DTCAUSE</t>
  </si>
  <si>
    <t>LOW DISCHARGE PRESSURE</t>
  </si>
  <si>
    <t>LOW SUCTION PRESSURE</t>
  </si>
  <si>
    <t>HIGH DISCHARGE PRESSURE</t>
  </si>
  <si>
    <t>STAND BY</t>
  </si>
  <si>
    <t>PUMP MOTOR FAILURE</t>
  </si>
  <si>
    <t>modify down time code</t>
  </si>
  <si>
    <t>NO PUMP</t>
  </si>
  <si>
    <t>FACILITY CONSTRAINT</t>
  </si>
  <si>
    <t>PI</t>
  </si>
  <si>
    <t>PD</t>
  </si>
  <si>
    <t>TI</t>
  </si>
  <si>
    <t>TM</t>
  </si>
  <si>
    <t>ESP DATA</t>
  </si>
  <si>
    <t>ORFICE_SIZE</t>
  </si>
  <si>
    <t>1"</t>
  </si>
  <si>
    <t>1.5"</t>
  </si>
  <si>
    <t>2"</t>
  </si>
  <si>
    <t>3"</t>
  </si>
  <si>
    <t>4"</t>
  </si>
  <si>
    <t>OPEN</t>
  </si>
  <si>
    <t>LIQUID
%</t>
  </si>
  <si>
    <t>PREVIOUS
DFL</t>
  </si>
  <si>
    <t>T' WELL TEST</t>
  </si>
  <si>
    <t>PREVIOUS WELL TEST</t>
  </si>
  <si>
    <t>BFPD
STB</t>
  </si>
  <si>
    <t>ORIFICE
SIZE</t>
  </si>
  <si>
    <t>C-41 , C-34</t>
  </si>
  <si>
    <t>C-14 , C-13</t>
  </si>
  <si>
    <t>C-16, C-17 , C-44</t>
  </si>
  <si>
    <t>PUMP STUCK &amp; POLISHED ROD PLAN TO BE REPLACED</t>
  </si>
  <si>
    <t>C-14, C-13, C-12</t>
  </si>
  <si>
    <t>100, 104, 109</t>
  </si>
  <si>
    <t>DAILY WELLS SAMPLES BS&amp;W % FOLLOW UP</t>
  </si>
  <si>
    <t>REF. BS&amp;W %</t>
  </si>
  <si>
    <t xml:space="preserve"> DAILY NO. OF SAMPLES ( BS&amp;W % )</t>
  </si>
  <si>
    <t xml:space="preserve">DAILY AVG 
BS&amp;W </t>
  </si>
  <si>
    <t>AVG BS&amp;W  FOR FOLLOW UP DAYS</t>
  </si>
  <si>
    <t>AVG. FOR FOLLOW UP DAYS</t>
  </si>
  <si>
    <r>
      <t>1</t>
    </r>
    <r>
      <rPr>
        <b/>
        <vertAlign val="superscript"/>
        <sz val="10"/>
        <color indexed="9"/>
        <rFont val="Verdana"/>
        <family val="2"/>
      </rPr>
      <t>st SAMPLE</t>
    </r>
  </si>
  <si>
    <r>
      <t>2</t>
    </r>
    <r>
      <rPr>
        <b/>
        <vertAlign val="superscript"/>
        <sz val="10"/>
        <color indexed="9"/>
        <rFont val="Verdana"/>
        <family val="2"/>
      </rPr>
      <t>nd SAMPLE</t>
    </r>
  </si>
  <si>
    <r>
      <t>3</t>
    </r>
    <r>
      <rPr>
        <b/>
        <vertAlign val="superscript"/>
        <sz val="10"/>
        <color indexed="9"/>
        <rFont val="Verdana"/>
        <family val="2"/>
      </rPr>
      <t>rd SAMPLE</t>
    </r>
  </si>
  <si>
    <r>
      <t>4</t>
    </r>
    <r>
      <rPr>
        <b/>
        <vertAlign val="superscript"/>
        <sz val="10"/>
        <color indexed="9"/>
        <rFont val="Verdana"/>
        <family val="2"/>
      </rPr>
      <t>th SAMPLE</t>
    </r>
  </si>
  <si>
    <r>
      <t>5</t>
    </r>
    <r>
      <rPr>
        <b/>
        <vertAlign val="superscript"/>
        <sz val="10"/>
        <color indexed="9"/>
        <rFont val="Verdana"/>
        <family val="2"/>
      </rPr>
      <t>th SAMPLE</t>
    </r>
  </si>
  <si>
    <r>
      <t>6</t>
    </r>
    <r>
      <rPr>
        <b/>
        <vertAlign val="superscript"/>
        <sz val="10"/>
        <color indexed="9"/>
        <rFont val="Verdana"/>
        <family val="2"/>
      </rPr>
      <t>th SAMPLE</t>
    </r>
  </si>
  <si>
    <r>
      <t>1</t>
    </r>
    <r>
      <rPr>
        <b/>
        <vertAlign val="superscript"/>
        <sz val="10"/>
        <color indexed="9"/>
        <rFont val="Verdana"/>
        <family val="2"/>
      </rPr>
      <t xml:space="preserve">st </t>
    </r>
    <r>
      <rPr>
        <b/>
        <sz val="10"/>
        <color indexed="9"/>
        <rFont val="Verdana"/>
        <family val="2"/>
      </rPr>
      <t>DAY</t>
    </r>
  </si>
  <si>
    <r>
      <t>2</t>
    </r>
    <r>
      <rPr>
        <b/>
        <vertAlign val="superscript"/>
        <sz val="10"/>
        <color indexed="9"/>
        <rFont val="Verdana"/>
        <family val="2"/>
      </rPr>
      <t xml:space="preserve">nd </t>
    </r>
    <r>
      <rPr>
        <b/>
        <sz val="10"/>
        <color indexed="9"/>
        <rFont val="Verdana"/>
        <family val="2"/>
      </rPr>
      <t>DAY</t>
    </r>
  </si>
  <si>
    <r>
      <t>3</t>
    </r>
    <r>
      <rPr>
        <b/>
        <vertAlign val="superscript"/>
        <sz val="10"/>
        <color indexed="9"/>
        <rFont val="Verdana"/>
        <family val="2"/>
      </rPr>
      <t xml:space="preserve">rd </t>
    </r>
    <r>
      <rPr>
        <b/>
        <sz val="10"/>
        <color indexed="9"/>
        <rFont val="Verdana"/>
        <family val="2"/>
      </rPr>
      <t>DAY</t>
    </r>
  </si>
  <si>
    <r>
      <t>4</t>
    </r>
    <r>
      <rPr>
        <b/>
        <vertAlign val="superscript"/>
        <sz val="10"/>
        <color indexed="9"/>
        <rFont val="Verdana"/>
        <family val="2"/>
      </rPr>
      <t xml:space="preserve">th </t>
    </r>
    <r>
      <rPr>
        <b/>
        <sz val="10"/>
        <color indexed="9"/>
        <rFont val="Verdana"/>
        <family val="2"/>
      </rPr>
      <t>DAY</t>
    </r>
  </si>
  <si>
    <r>
      <t>5</t>
    </r>
    <r>
      <rPr>
        <b/>
        <vertAlign val="superscript"/>
        <sz val="10"/>
        <color indexed="9"/>
        <rFont val="Verdana"/>
        <family val="2"/>
      </rPr>
      <t xml:space="preserve">th </t>
    </r>
    <r>
      <rPr>
        <b/>
        <sz val="10"/>
        <color indexed="9"/>
        <rFont val="Verdana"/>
        <family val="2"/>
      </rPr>
      <t>DAY</t>
    </r>
  </si>
  <si>
    <t>STOPPED ON 29-6-2016, HIGH WATER CUT 100%.</t>
  </si>
  <si>
    <t>CSG_TBG 
COMMUNICATION</t>
  </si>
  <si>
    <t>WATER INJECTION (Bbls)</t>
  </si>
  <si>
    <t>H-300</t>
  </si>
  <si>
    <t>Good</t>
  </si>
  <si>
    <t>No Survey</t>
  </si>
  <si>
    <t>Confirmed</t>
  </si>
  <si>
    <t>Probable</t>
  </si>
  <si>
    <t>Other</t>
  </si>
  <si>
    <t>TCA STATUS</t>
  </si>
  <si>
    <t>1.5''</t>
  </si>
  <si>
    <t>P6 PMX</t>
  </si>
  <si>
    <t xml:space="preserve"> EBAH SHIPPING LINE SAMPLER </t>
  </si>
  <si>
    <t xml:space="preserve">HEBA SHIPPING LINE SAMPLER </t>
  </si>
  <si>
    <t>AUTOMATIC SAMPLER 
BS&amp;W  ( % )</t>
  </si>
  <si>
    <t>REDA, 700 KVA</t>
  </si>
  <si>
    <t>EAST BAHAREA LNX</t>
  </si>
  <si>
    <t>GROSS SHIPPING TO EBAH</t>
  </si>
  <si>
    <t>EBAH C GROSS PUMPED TO QRN</t>
  </si>
  <si>
    <t>EBAH-LN01</t>
  </si>
  <si>
    <t>EAST BAHAREA LN</t>
  </si>
  <si>
    <t>EAST BAHAREA EX-2</t>
  </si>
  <si>
    <t>EBAH LN PUMPED TO QRN</t>
  </si>
  <si>
    <r>
      <rPr>
        <b/>
        <sz val="8"/>
        <color rgb="FFFF0000"/>
        <rFont val="Verdana"/>
        <family val="2"/>
      </rPr>
      <t>EBAH</t>
    </r>
    <r>
      <rPr>
        <sz val="8"/>
        <color indexed="12"/>
        <rFont val="Verdana"/>
        <family val="2"/>
      </rPr>
      <t xml:space="preserve"> GROSS SHIPPING</t>
    </r>
  </si>
  <si>
    <r>
      <rPr>
        <b/>
        <sz val="8"/>
        <color rgb="FFFF0000"/>
        <rFont val="Verdana"/>
        <family val="2"/>
      </rPr>
      <t>EBAH</t>
    </r>
    <r>
      <rPr>
        <sz val="8"/>
        <color indexed="12"/>
        <rFont val="Verdana"/>
        <family val="2"/>
      </rPr>
      <t xml:space="preserve"> NET SHIPPING</t>
    </r>
  </si>
  <si>
    <r>
      <rPr>
        <b/>
        <sz val="8"/>
        <color rgb="FFFF0000"/>
        <rFont val="Verdana"/>
        <family val="2"/>
      </rPr>
      <t>HEBA</t>
    </r>
    <r>
      <rPr>
        <sz val="8"/>
        <color indexed="12"/>
        <rFont val="Verdana"/>
        <family val="2"/>
      </rPr>
      <t xml:space="preserve"> GROSS SHIPPING</t>
    </r>
  </si>
  <si>
    <r>
      <rPr>
        <b/>
        <sz val="8"/>
        <color rgb="FFFF0000"/>
        <rFont val="Verdana"/>
        <family val="2"/>
      </rPr>
      <t xml:space="preserve">HEBA </t>
    </r>
    <r>
      <rPr>
        <sz val="8"/>
        <color indexed="12"/>
        <rFont val="Verdana"/>
        <family val="2"/>
      </rPr>
      <t>NET SHIPPING</t>
    </r>
  </si>
  <si>
    <t>GROSS SHIPPING TO QRN</t>
  </si>
  <si>
    <t>NET SHIPPING TO QRN</t>
  </si>
  <si>
    <t>BORG AL-ARAB RECEIVIED OIL</t>
  </si>
  <si>
    <t>NET SHIPPING TO EBAH</t>
  </si>
  <si>
    <r>
      <rPr>
        <b/>
        <sz val="9"/>
        <color indexed="63"/>
        <rFont val="Verdana"/>
        <family val="2"/>
      </rPr>
      <t>EBAH LN</t>
    </r>
    <r>
      <rPr>
        <sz val="9"/>
        <color indexed="63"/>
        <rFont val="Verdana"/>
        <family val="2"/>
      </rPr>
      <t xml:space="preserve"> OIL PUMPED TO QRN</t>
    </r>
  </si>
  <si>
    <r>
      <rPr>
        <b/>
        <sz val="9"/>
        <color indexed="63"/>
        <rFont val="Verdana"/>
        <family val="2"/>
      </rPr>
      <t>EBAH C</t>
    </r>
    <r>
      <rPr>
        <sz val="9"/>
        <color indexed="63"/>
        <rFont val="Verdana"/>
        <family val="2"/>
      </rPr>
      <t xml:space="preserve"> OIL PUMPED TO QRN</t>
    </r>
  </si>
  <si>
    <r>
      <rPr>
        <b/>
        <sz val="9"/>
        <color indexed="63"/>
        <rFont val="Verdana"/>
        <family val="2"/>
      </rPr>
      <t>HEBA</t>
    </r>
    <r>
      <rPr>
        <sz val="9"/>
        <color indexed="63"/>
        <rFont val="Verdana"/>
        <family val="2"/>
      </rPr>
      <t xml:space="preserve"> OIL PUMPED TO QRN</t>
    </r>
  </si>
  <si>
    <t>EBAH LN SHIPPED OIL TO QARUN</t>
  </si>
  <si>
    <t>EAST BAHREA RECEIVING AREA</t>
  </si>
  <si>
    <t>NET SHIPPING TO QRN CPF</t>
  </si>
  <si>
    <t>EAST BAHREA LN</t>
  </si>
  <si>
    <t>NET OIL RECEIVED F/ EBAH LN</t>
  </si>
  <si>
    <t>EBAH LN PRORATION FACTOR</t>
  </si>
  <si>
    <t>TRUCKS ONWAY</t>
  </si>
  <si>
    <t>TRUCKS ONWAY F\EBAH LN TO EBAH REC. AREA</t>
  </si>
  <si>
    <t>RESERVOIR REQUEST</t>
  </si>
  <si>
    <t>CL-6000</t>
  </si>
  <si>
    <t xml:space="preserve"> P31-PMX</t>
  </si>
  <si>
    <t xml:space="preserve">                     .</t>
  </si>
  <si>
    <t>EBAH-LN02</t>
  </si>
  <si>
    <t>400FLX3.2</t>
  </si>
  <si>
    <t>400-1050</t>
  </si>
  <si>
    <t>P18 PMX</t>
  </si>
  <si>
    <t>SLB, 390 KVA</t>
  </si>
  <si>
    <t>EBAH-C-28</t>
  </si>
  <si>
    <t>STOPPED ON 28/08/2018 HIGH LAGOON LEVEL, 100% W.C.</t>
  </si>
  <si>
    <t>C-32, C-40,C-16, C-20, C-43</t>
  </si>
  <si>
    <t>H-461, H-442</t>
  </si>
  <si>
    <t>P17 PMX</t>
  </si>
  <si>
    <t>EAST BAHAREA 
RECEIVING AREA
(EBAH LN)</t>
  </si>
  <si>
    <t>GROSS RECEIVED F/ EBAH LN</t>
  </si>
  <si>
    <t>EAST BAHAREA 
RECEIVING AREA
(EBAH EX-3)</t>
  </si>
  <si>
    <t>GROSS RECEIVED F/ EBAH EX-3</t>
  </si>
  <si>
    <t>NET OIL RECEIVED F/ EBAH EX-3</t>
  </si>
  <si>
    <t>TRUCKS ONWAY F\EBAH EX-3 TO EBAH REC. AREA</t>
  </si>
  <si>
    <t>EBAH EX-3 PUMPED TO QRN</t>
  </si>
  <si>
    <t>EBAH LN</t>
  </si>
  <si>
    <t>EBAH EX-3</t>
  </si>
  <si>
    <r>
      <rPr>
        <b/>
        <sz val="9"/>
        <color indexed="63"/>
        <rFont val="Verdana"/>
        <family val="2"/>
      </rPr>
      <t>EBAH EX-3</t>
    </r>
    <r>
      <rPr>
        <sz val="9"/>
        <color indexed="63"/>
        <rFont val="Verdana"/>
        <family val="2"/>
      </rPr>
      <t xml:space="preserve"> OIL PUMPED TO QRN</t>
    </r>
  </si>
  <si>
    <t xml:space="preserve">SURFACE UNIT MOVED TO KARAMA </t>
  </si>
  <si>
    <t>STOPPED ON 21/04/2019, HIGH WATER CUT.</t>
  </si>
  <si>
    <t>0.5"</t>
  </si>
  <si>
    <t>STOPPED ON 26-5-2019, HIGH WATER CUT.</t>
  </si>
  <si>
    <t>Un Confirmed</t>
  </si>
  <si>
    <t>Can not Survey</t>
  </si>
  <si>
    <t>EBAH-C-62</t>
  </si>
  <si>
    <t>EBAH-GE-01X</t>
  </si>
  <si>
    <t>GN1600</t>
  </si>
  <si>
    <t>WATER DISPOSAL WELLS</t>
  </si>
  <si>
    <t>INJ VOLUME BBLS</t>
  </si>
  <si>
    <t>HEBA DISPOSAL PUMPS DATA</t>
  </si>
  <si>
    <t>WATER DISPOSAL PUMP</t>
  </si>
  <si>
    <t>TOTAL PUMPED WATER (BBLS)</t>
  </si>
  <si>
    <t>PUMPED WATER</t>
  </si>
  <si>
    <t>HEBA WATER DISPOSAL TANKS</t>
  </si>
  <si>
    <t>WATER RECYCLED TO DISPOSAL TANKS</t>
  </si>
  <si>
    <t>WATER RECYCLED TO TANKS</t>
  </si>
  <si>
    <t>FLEX80</t>
  </si>
  <si>
    <t>ADV, 748 KVA</t>
  </si>
  <si>
    <t>P23 PMX</t>
  </si>
  <si>
    <t>FLEX3.2</t>
  </si>
  <si>
    <t>TG-E</t>
  </si>
  <si>
    <t>ENG. AHMED GAMAL</t>
  </si>
  <si>
    <t>EBAH TRANS.3</t>
  </si>
  <si>
    <t xml:space="preserve">  </t>
  </si>
  <si>
    <t>Modify down time causes to match AVOCET</t>
  </si>
  <si>
    <t>Chemical Treatment</t>
  </si>
  <si>
    <t>Engineering Recommendation</t>
  </si>
  <si>
    <t>High Watercut</t>
  </si>
  <si>
    <t>Downhole Problem</t>
  </si>
  <si>
    <t>Pump Stuck</t>
  </si>
  <si>
    <t>Short Circuit</t>
  </si>
  <si>
    <t>Ohtl Problem</t>
  </si>
  <si>
    <t>Facility Constraint</t>
  </si>
  <si>
    <t>Flowline Failure</t>
  </si>
  <si>
    <t>Rod Parted</t>
  </si>
  <si>
    <t>Surface Unit Pm</t>
  </si>
  <si>
    <t>No Recovery</t>
  </si>
  <si>
    <t>RUN ON DISPOSAL WELL HEBA-114</t>
  </si>
  <si>
    <t>WE1500</t>
  </si>
  <si>
    <t>QARUN AREA</t>
  </si>
  <si>
    <t>FUEL GAS FROM AG</t>
  </si>
  <si>
    <t>FUEL GAS FROM AG TO EBAH</t>
  </si>
  <si>
    <t>539-1900</t>
  </si>
  <si>
    <t>GEN. SET.</t>
  </si>
  <si>
    <t>FLEX10</t>
  </si>
  <si>
    <t>EBAH District General Manager</t>
  </si>
  <si>
    <t>Deputy Field General Manager</t>
  </si>
  <si>
    <t>Production Day Ending @ 0600 Hours</t>
  </si>
  <si>
    <t>NOT CLEAR</t>
  </si>
  <si>
    <t>No Plan</t>
  </si>
  <si>
    <t>No Plan"WH DISCONNECTED"</t>
  </si>
  <si>
    <t>Ohtl Problem"WH DISCONNECTED"</t>
  </si>
  <si>
    <t>NOT REQUIRED"WH DISCONNECTED"</t>
  </si>
  <si>
    <t>OTHER"WH DISCONNECTED"</t>
  </si>
  <si>
    <t xml:space="preserve">NOT CLEAR </t>
  </si>
  <si>
    <t>PART OF HEADER DISCONNECTED, NO PLAN.</t>
  </si>
  <si>
    <t>SI / T&amp;A DAYS</t>
  </si>
  <si>
    <t>RUN LIFE DAYS</t>
  </si>
  <si>
    <t>SI DATE</t>
  </si>
  <si>
    <t>Y, M, D</t>
  </si>
  <si>
    <t>RUN DATE</t>
  </si>
  <si>
    <t>SLIP STREAM 5%, HANDLE (20 BBL)</t>
  </si>
  <si>
    <t>SLIP STREAM 5%, HANDLE 15 BBL</t>
  </si>
  <si>
    <t xml:space="preserve"> NO SLIP STREAM </t>
  </si>
  <si>
    <t>NO SLIP STREAM</t>
  </si>
  <si>
    <t>SLIP STREAM 5%, HANDLE 20 BBL</t>
  </si>
  <si>
    <t>'SLIP STREAM 5 %, HANDLE (15 BBL)</t>
  </si>
  <si>
    <t>'SLIP STREAM 5 %, HANDLE (20 BBL).</t>
  </si>
  <si>
    <t>24/03/2017</t>
  </si>
  <si>
    <t>SLIP STREAM 15 %, HANDLE (80 BBL).</t>
  </si>
  <si>
    <t>SLIP STREAM 10 %, HANDLE (85 BBL)</t>
  </si>
  <si>
    <t>SLIP STREAM 8%, HANDLE 50 BBL</t>
  </si>
  <si>
    <t xml:space="preserve">SLIP STREAM 5 %, </t>
  </si>
  <si>
    <t>WD 1000 MF</t>
  </si>
  <si>
    <t>ENG. AHMED ELAZAB</t>
  </si>
  <si>
    <t>C-30</t>
  </si>
  <si>
    <t>H-100, H-132</t>
  </si>
  <si>
    <t>H-133</t>
  </si>
  <si>
    <t>H-100, H-104</t>
  </si>
  <si>
    <t>H-10, H-14</t>
  </si>
  <si>
    <t>H-237, H-247ST, H-246,</t>
  </si>
  <si>
    <t>H-206, H-217, H-239, H-237ST</t>
  </si>
  <si>
    <t>H-205, H-206</t>
  </si>
  <si>
    <t>H-202, H-205A, H-212, H-237</t>
  </si>
  <si>
    <t>H-217</t>
  </si>
  <si>
    <t>H-251</t>
  </si>
  <si>
    <t>H-202, H-203, H-226, H-227</t>
  </si>
  <si>
    <t>H-200, H-203, H-232</t>
  </si>
  <si>
    <t>H-401,H-403</t>
  </si>
  <si>
    <t>H-401, H-404</t>
  </si>
  <si>
    <t>H-461, H-442, H-404</t>
  </si>
  <si>
    <t>H-449, H-444</t>
  </si>
  <si>
    <t>ENGINEERING RECOMMENDATION</t>
  </si>
  <si>
    <t xml:space="preserve">ENG. MOHAMED ABD ELHADY </t>
  </si>
  <si>
    <t>Capillary tube injection.</t>
  </si>
  <si>
    <t xml:space="preserve">Modifiy downtime cause to match new DT code </t>
  </si>
  <si>
    <t>Back Spin</t>
  </si>
  <si>
    <t>Casing</t>
  </si>
  <si>
    <t>Compressor Offline</t>
  </si>
  <si>
    <t>Construction</t>
  </si>
  <si>
    <t>Current Unbalance (ESP DH Electrical)</t>
  </si>
  <si>
    <t>Current Unbalance (ESP Power Related)</t>
  </si>
  <si>
    <t>Current Unbalance (PCP)</t>
  </si>
  <si>
    <t>Display No/Zero Reading (ESP DH Electrical)</t>
  </si>
  <si>
    <t>Display No/Zero Reading (ESP DH Sensor)</t>
  </si>
  <si>
    <t>Display No/Zero Reading (ESP Surface Electrical)</t>
  </si>
  <si>
    <t>Drive Overload (PCP)</t>
  </si>
  <si>
    <t>Drive Replacement</t>
  </si>
  <si>
    <t>Elective Slickline And Coil Tubing</t>
  </si>
  <si>
    <t>Elective Wireline</t>
  </si>
  <si>
    <t>Elective Workover</t>
  </si>
  <si>
    <t>Electrical Systems Khalda (Planned)</t>
  </si>
  <si>
    <t>Electrical Systems Khalda (Transformer Maintenance)</t>
  </si>
  <si>
    <t>Electrical Systems Khalda (Unplanned)</t>
  </si>
  <si>
    <t>Equipment Maintenance</t>
  </si>
  <si>
    <t>Flowline Maintenance</t>
  </si>
  <si>
    <t>Gas Lift Network Malfunction</t>
  </si>
  <si>
    <t>Gas Takeaway</t>
  </si>
  <si>
    <t>Generator (Planned)</t>
  </si>
  <si>
    <t>Generator (Unplanned)</t>
  </si>
  <si>
    <t>High Delta P</t>
  </si>
  <si>
    <t>High Frequency</t>
  </si>
  <si>
    <t>High Line Pressure</t>
  </si>
  <si>
    <t>High PD</t>
  </si>
  <si>
    <t>High PIP</t>
  </si>
  <si>
    <t>High TM</t>
  </si>
  <si>
    <t>High Vibration</t>
  </si>
  <si>
    <t>High Vsd Temp</t>
  </si>
  <si>
    <t>High Vsd Temp + Vsd Internal Codes</t>
  </si>
  <si>
    <t>Hydraulic/Solar Panel And Battery System (Planned)</t>
  </si>
  <si>
    <t>Hydraulic/Solar Panel And Battery System (Unplanned)</t>
  </si>
  <si>
    <t>Injection And Disposal Well Problems</t>
  </si>
  <si>
    <t>Low Delta P</t>
  </si>
  <si>
    <t>Low Flow</t>
  </si>
  <si>
    <t>Low Frequency</t>
  </si>
  <si>
    <t>Low PD</t>
  </si>
  <si>
    <t>Low PIP</t>
  </si>
  <si>
    <t>Low Reservoir Pressure/Depleted</t>
  </si>
  <si>
    <t>Low Suction</t>
  </si>
  <si>
    <t>Manual Stop</t>
  </si>
  <si>
    <t>Mechanical Weakening Detection (Over Torque)</t>
  </si>
  <si>
    <t>Mechanical Weakening Detection (Under Torque)</t>
  </si>
  <si>
    <t>Meter Calibration/Repair</t>
  </si>
  <si>
    <t>Motor High Temp Shutdown</t>
  </si>
  <si>
    <t>No Flow (ESP Mechanical Problems)</t>
  </si>
  <si>
    <t>No Flow (Gas Lift)</t>
  </si>
  <si>
    <t>No Production</t>
  </si>
  <si>
    <t>Oil Takeaway</t>
  </si>
  <si>
    <t>Optimize Lift Or Other Production Systems</t>
  </si>
  <si>
    <t>Over Load/Current (ESP DH Electrical)</t>
  </si>
  <si>
    <t>Over Load/Current (ESP Mechanical Problems)</t>
  </si>
  <si>
    <t>Over Load/Current (ESP Power Related)</t>
  </si>
  <si>
    <t>Over Load/Current (ESP Surface Electrical)</t>
  </si>
  <si>
    <t>Over Torque Detection</t>
  </si>
  <si>
    <t>Over Volt</t>
  </si>
  <si>
    <t>Overload (Rod Pump)</t>
  </si>
  <si>
    <t>Parted Rod</t>
  </si>
  <si>
    <t>PCP Over Current</t>
  </si>
  <si>
    <t>PCP Over Voltage</t>
  </si>
  <si>
    <t>PCP Overload</t>
  </si>
  <si>
    <t>PCP Under Voltage</t>
  </si>
  <si>
    <t>PCP Underload</t>
  </si>
  <si>
    <t>Peak Energy Management Mode</t>
  </si>
  <si>
    <t>Power Generation (Planned)</t>
  </si>
  <si>
    <t>Power Generation (Unplanned)</t>
  </si>
  <si>
    <t>Power House (Planned)</t>
  </si>
  <si>
    <t>Power House (Unplanned)</t>
  </si>
  <si>
    <t>Power Unit Output Phase Loss</t>
  </si>
  <si>
    <t>Production Flow Line High Pressure</t>
  </si>
  <si>
    <t>Production Network Bottleneck</t>
  </si>
  <si>
    <t>Pump Off (ESP)</t>
  </si>
  <si>
    <t>Pump Off Mode (SRP)</t>
  </si>
  <si>
    <t>Pumping Unit/Pump Jack (Planned)</t>
  </si>
  <si>
    <t>Pumping Unit/Pump Jack (Unplanned)</t>
  </si>
  <si>
    <t>Reservoir Study/Management</t>
  </si>
  <si>
    <t>Sam Alarm</t>
  </si>
  <si>
    <t>Sam/Vsd/Panel Failure</t>
  </si>
  <si>
    <t>Separation Issues</t>
  </si>
  <si>
    <t>Separator</t>
  </si>
  <si>
    <t>Short Circuit (ESP DH Electrical)</t>
  </si>
  <si>
    <t>Short Circuit (ESP Surface Electrical)</t>
  </si>
  <si>
    <t>Simops</t>
  </si>
  <si>
    <t>Spacing</t>
  </si>
  <si>
    <t>Stall (ESP DH Electrical)</t>
  </si>
  <si>
    <t>Stall (ESP Mechanical Problems)</t>
  </si>
  <si>
    <t>Stall (ESP Power Related)</t>
  </si>
  <si>
    <t>Stall (ESP Surface Electrical)</t>
  </si>
  <si>
    <t>Storage Full</t>
  </si>
  <si>
    <t>Stuffing Box Failure Or Repair</t>
  </si>
  <si>
    <t>Surface Short Circuit (ESP Power Related)</t>
  </si>
  <si>
    <t>Third Party Activity - General - Enter Description In Comments</t>
  </si>
  <si>
    <t>Third Party Utility</t>
  </si>
  <si>
    <t>Turnaround</t>
  </si>
  <si>
    <t>Under Load/Current (ESP DH Electrical)</t>
  </si>
  <si>
    <t>Under Load/Current (ESP Mechanical Problems)</t>
  </si>
  <si>
    <t>Under Load/Current (ESP Power Related)</t>
  </si>
  <si>
    <t>Under Load/Current (ESP Surface Electrical)</t>
  </si>
  <si>
    <t>Under Torque Detection</t>
  </si>
  <si>
    <t>Under Volt</t>
  </si>
  <si>
    <t>Underload (Rod Pump)</t>
  </si>
  <si>
    <t>Unplug Pump</t>
  </si>
  <si>
    <t>Weather General (Facilities)</t>
  </si>
  <si>
    <t>Weather General (Wells)</t>
  </si>
  <si>
    <t>Well Testing (Bhp, Potential, Plt)</t>
  </si>
  <si>
    <t>Wellhead/Xtree</t>
  </si>
  <si>
    <t>Wireline Intervention - Gauging</t>
  </si>
  <si>
    <t>Wireline Intervention - Gl Survey</t>
  </si>
  <si>
    <t>Wireline Intervention - Gl Valve Change</t>
  </si>
  <si>
    <t>Workvoer</t>
  </si>
  <si>
    <t>SLIP STREAM</t>
  </si>
  <si>
    <t>REQUIRED</t>
  </si>
  <si>
    <t>0</t>
  </si>
  <si>
    <t>ENG. MOHAMED MAHGOUB</t>
  </si>
  <si>
    <t xml:space="preserve">ENG. ALI SOLIMAN </t>
  </si>
  <si>
    <t>FISHING FAILED</t>
  </si>
  <si>
    <t xml:space="preserve">CASING LEAKING &amp; High Watercut </t>
  </si>
  <si>
    <t>As office request</t>
  </si>
  <si>
    <t>High Watercut &amp; High H2S (7500 ppm)</t>
  </si>
  <si>
    <t>SLIP STREAM 15 %, HANDLE (100 BBL</t>
  </si>
  <si>
    <t>538-1500</t>
  </si>
  <si>
    <t>1400</t>
  </si>
  <si>
    <t xml:space="preserve">42 AMP , 40 HZ </t>
  </si>
  <si>
    <t>EBAH &amp; HEBA JUSTIFICATION</t>
  </si>
  <si>
    <t>FACILITIES OUT OF SERVICE</t>
  </si>
  <si>
    <t>TANK 5K @ HEBA oil STATION: 
• Petroment company start with integrity works for the inlet ground of TK-05 dated 31/01/2026.
• Sand plasting was complete
• Mechanical repair on going by Petromaint crew, start work dated 02/07/2026.</t>
  </si>
  <si>
    <t>DRAIN PIT’S</t>
  </si>
  <si>
    <t xml:space="preserve">* EBAH LAGOON LEVEL: 57%. 
* HEBA LAGOON LEVEL: 78 % </t>
  </si>
  <si>
    <t>* EBAH WELLS: DOWN DIFF. 0 BO, TEST DIFF. -2 BO, BS&amp;W DIFF. 0 BO , TOTAL DIFF. (-2 BO).
* HEBA WELLS: DOWN DIFF. 0 BO, TEST DIFF. 0 BO, BS&amp;W DIFF. 0 BO  , TOTAL DIFF.  ( 0 BO).
* EBAH-LN WELLS: DOWN DIFF. 0 BO, TEST DIFF. 0 BO, BS&amp;W DIFF. 0 BO , TOTAL DIFF. ( 0 BO).</t>
  </si>
  <si>
    <t>LOOP SAMPLES, FOLLOW UP.</t>
  </si>
  <si>
    <t>NEW REF, 5 DAY AFTER W/O</t>
  </si>
  <si>
    <t>EXPRO TEST PKG, DIFF = -2 BO, -120 BF</t>
  </si>
  <si>
    <t>EXPRO TEST PKG, DIFF = 0 BO, -43 BF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</si>
</sst>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0.0000"/>
    <numFmt numFmtId="167" formatCode="0;\-"/>
    <numFmt numFmtId="168" formatCode="dd\-mmm\-yyyy"/>
    <numFmt numFmtId="169" formatCode="0&quot;/64th&quot;"/>
    <numFmt numFmtId="170" formatCode="0;;\-"/>
    <numFmt numFmtId="171" formatCode="0.000;;\-"/>
    <numFmt numFmtId="172" formatCode="0.0;;\-"/>
    <numFmt numFmtId="173" formatCode="0_ ;[Red]\-0\ "/>
    <numFmt numFmtId="174" formatCode="#,##0;;\-"/>
    <numFmt numFmtId="175" formatCode="yyyymmdd"/>
    <numFmt numFmtId="176" formatCode="0.0;\-"/>
    <numFmt numFmtId="177" formatCode="#,##0_ ;[Red]\-#,##0\ "/>
    <numFmt numFmtId="178" formatCode="dd/mmm/yyyy"/>
    <numFmt numFmtId="179" formatCode="dd\-mmmm\-yyyy"/>
    <numFmt numFmtId="180" formatCode="#,##0&quot; BBLS&quot;"/>
    <numFmt numFmtId="181" formatCode="#,##0.00;;\-"/>
    <numFmt numFmtId="182" formatCode="#,##0.000;;\-"/>
    <numFmt numFmtId="183" formatCode="0&quot; HZ&quot;"/>
    <numFmt numFmtId="184" formatCode="#,##0.0"/>
  </numFmts>
  <fonts count="1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color indexed="9"/>
      <name val="Verdana"/>
      <family val="2"/>
    </font>
    <font>
      <sz val="12"/>
      <color indexed="23"/>
      <name val="Verdana"/>
      <family val="2"/>
    </font>
    <font>
      <b/>
      <sz val="12"/>
      <color indexed="10"/>
      <name val="Verdana"/>
      <family val="2"/>
    </font>
    <font>
      <sz val="10"/>
      <color indexed="56"/>
      <name val="Verdana"/>
      <family val="2"/>
    </font>
    <font>
      <sz val="10"/>
      <name val="Verdana"/>
      <family val="2"/>
    </font>
    <font>
      <b/>
      <sz val="10"/>
      <color indexed="9"/>
      <name val="Verdana"/>
      <family val="2"/>
    </font>
    <font>
      <b/>
      <sz val="12"/>
      <color indexed="18"/>
      <name val="Verdana"/>
      <family val="2"/>
    </font>
    <font>
      <b/>
      <u/>
      <sz val="12"/>
      <color indexed="56"/>
      <name val="Verdana"/>
      <family val="2"/>
    </font>
    <font>
      <sz val="12"/>
      <name val="Verdana"/>
      <family val="2"/>
    </font>
    <font>
      <b/>
      <sz val="10"/>
      <color indexed="63"/>
      <name val="Verdana"/>
      <family val="2"/>
    </font>
    <font>
      <sz val="10"/>
      <color indexed="12"/>
      <name val="Verdana"/>
      <family val="2"/>
    </font>
    <font>
      <sz val="9"/>
      <name val="Verdana"/>
      <family val="2"/>
    </font>
    <font>
      <b/>
      <sz val="10"/>
      <color indexed="8"/>
      <name val="Verdana"/>
      <family val="2"/>
    </font>
    <font>
      <sz val="11"/>
      <name val="Verdana"/>
      <family val="2"/>
    </font>
    <font>
      <sz val="12"/>
      <color indexed="12"/>
      <name val="Verdana"/>
      <family val="2"/>
    </font>
    <font>
      <b/>
      <sz val="11"/>
      <color indexed="18"/>
      <name val="Verdana"/>
      <family val="2"/>
    </font>
    <font>
      <sz val="10"/>
      <color indexed="10"/>
      <name val="Verdana"/>
      <family val="2"/>
    </font>
    <font>
      <b/>
      <sz val="10"/>
      <color indexed="18"/>
      <name val="Verdana"/>
      <family val="2"/>
    </font>
    <font>
      <sz val="12"/>
      <color indexed="56"/>
      <name val="Verdana"/>
      <family val="2"/>
    </font>
    <font>
      <b/>
      <sz val="10"/>
      <name val="Verdana"/>
      <family val="2"/>
    </font>
    <font>
      <sz val="8"/>
      <color indexed="12"/>
      <name val="Verdana"/>
      <family val="2"/>
    </font>
    <font>
      <sz val="10"/>
      <color indexed="8"/>
      <name val="Verdana"/>
      <family val="2"/>
    </font>
    <font>
      <sz val="10"/>
      <color indexed="9"/>
      <name val="Verdana"/>
      <family val="2"/>
    </font>
    <font>
      <b/>
      <sz val="12"/>
      <color indexed="8"/>
      <name val="Verdana"/>
      <family val="2"/>
    </font>
    <font>
      <sz val="9"/>
      <color indexed="56"/>
      <name val="Verdana"/>
      <family val="2"/>
    </font>
    <font>
      <b/>
      <sz val="10"/>
      <color indexed="10"/>
      <name val="Verdana"/>
      <family val="2"/>
    </font>
    <font>
      <sz val="8"/>
      <name val="Verdana"/>
      <family val="2"/>
    </font>
    <font>
      <b/>
      <sz val="9"/>
      <color indexed="9"/>
      <name val="Arial"/>
      <family val="2"/>
    </font>
    <font>
      <b/>
      <sz val="9"/>
      <color indexed="9"/>
      <name val="Verdana"/>
      <family val="2"/>
    </font>
    <font>
      <sz val="10"/>
      <color indexed="16"/>
      <name val="Verdana"/>
      <family val="2"/>
    </font>
    <font>
      <sz val="10"/>
      <color indexed="21"/>
      <name val="Verdana"/>
      <family val="2"/>
    </font>
    <font>
      <b/>
      <sz val="12"/>
      <color indexed="56"/>
      <name val="Verdana"/>
      <family val="2"/>
    </font>
    <font>
      <b/>
      <sz val="16"/>
      <color indexed="9"/>
      <name val="Verdana"/>
      <family val="2"/>
    </font>
    <font>
      <sz val="9"/>
      <name val="Arial"/>
      <family val="2"/>
    </font>
    <font>
      <sz val="11"/>
      <color indexed="12"/>
      <name val="Verdana"/>
      <family val="2"/>
    </font>
    <font>
      <b/>
      <sz val="12"/>
      <color indexed="12"/>
      <name val="Verdana"/>
      <family val="2"/>
    </font>
    <font>
      <sz val="10"/>
      <name val="Verdana"/>
      <family val="2"/>
    </font>
    <font>
      <sz val="10"/>
      <color indexed="55"/>
      <name val="Times New Roman"/>
      <family val="1"/>
    </font>
    <font>
      <sz val="10"/>
      <color indexed="55"/>
      <name val="Verdana"/>
      <family val="2"/>
    </font>
    <font>
      <sz val="10"/>
      <color indexed="55"/>
      <name val="Arial"/>
      <family val="2"/>
    </font>
    <font>
      <sz val="11"/>
      <color indexed="10"/>
      <name val="Verdana"/>
      <family val="2"/>
    </font>
    <font>
      <sz val="8"/>
      <color indexed="81"/>
      <name val="Tahoma"/>
      <family val="2"/>
    </font>
    <font>
      <b/>
      <sz val="8"/>
      <name val="Verdana"/>
      <family val="2"/>
    </font>
    <font>
      <b/>
      <sz val="8"/>
      <color indexed="56"/>
      <name val="Verdana"/>
      <family val="2"/>
    </font>
    <font>
      <sz val="8"/>
      <name val="Verdana"/>
      <family val="2"/>
    </font>
    <font>
      <b/>
      <sz val="8"/>
      <color indexed="10"/>
      <name val="Verdana"/>
      <family val="2"/>
    </font>
    <font>
      <b/>
      <sz val="8"/>
      <color indexed="8"/>
      <name val="Verdana"/>
      <family val="2"/>
    </font>
    <font>
      <sz val="8"/>
      <color indexed="8"/>
      <name val="Verdana"/>
      <family val="2"/>
    </font>
    <font>
      <sz val="9"/>
      <color indexed="8"/>
      <name val="Verdana"/>
      <family val="2"/>
    </font>
    <font>
      <b/>
      <sz val="11"/>
      <color indexed="12"/>
      <name val="Courier"/>
      <family val="3"/>
    </font>
    <font>
      <sz val="7"/>
      <color indexed="8"/>
      <name val="Verdana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2"/>
      <color indexed="55"/>
      <name val="Verdana"/>
      <family val="2"/>
    </font>
    <font>
      <sz val="9"/>
      <color indexed="9"/>
      <name val="Arial"/>
      <family val="2"/>
    </font>
    <font>
      <b/>
      <sz val="9"/>
      <color indexed="40"/>
      <name val="Verdana"/>
      <family val="2"/>
    </font>
    <font>
      <sz val="8"/>
      <color indexed="8"/>
      <name val="Verdana"/>
      <family val="2"/>
    </font>
    <font>
      <b/>
      <sz val="8"/>
      <color indexed="9"/>
      <name val="Verdana"/>
      <family val="2"/>
    </font>
    <font>
      <b/>
      <u/>
      <sz val="12"/>
      <color indexed="8"/>
      <name val="Verdana"/>
      <family val="2"/>
    </font>
    <font>
      <sz val="12"/>
      <color indexed="9"/>
      <name val="Verdana"/>
      <family val="2"/>
    </font>
    <font>
      <b/>
      <sz val="10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55"/>
      <name val="Calibri"/>
      <family val="2"/>
    </font>
    <font>
      <sz val="11"/>
      <color indexed="58"/>
      <name val="Calibri"/>
      <family val="2"/>
    </font>
    <font>
      <b/>
      <sz val="15"/>
      <color indexed="13"/>
      <name val="Calibri"/>
      <family val="2"/>
    </font>
    <font>
      <b/>
      <sz val="13"/>
      <color indexed="13"/>
      <name val="Calibri"/>
      <family val="2"/>
    </font>
    <font>
      <b/>
      <sz val="11"/>
      <color indexed="13"/>
      <name val="Calibri"/>
      <family val="2"/>
    </font>
    <font>
      <sz val="11"/>
      <color indexed="54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3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2"/>
      <color indexed="10"/>
      <name val="Verdana"/>
      <family val="2"/>
    </font>
    <font>
      <b/>
      <vertAlign val="superscript"/>
      <sz val="10"/>
      <color indexed="9"/>
      <name val="Verdana"/>
      <family val="2"/>
    </font>
    <font>
      <sz val="9"/>
      <name val="Arial"/>
      <family val="2"/>
    </font>
    <font>
      <sz val="8"/>
      <color indexed="9"/>
      <name val="Verdana"/>
      <family val="2"/>
    </font>
    <font>
      <sz val="10"/>
      <color indexed="10"/>
      <name val="Arial"/>
      <family val="2"/>
    </font>
    <font>
      <sz val="7"/>
      <color indexed="12"/>
      <name val="Verdana"/>
      <family val="2"/>
    </font>
    <font>
      <b/>
      <sz val="14"/>
      <color indexed="56"/>
      <name val="Verdana"/>
      <family val="2"/>
    </font>
    <font>
      <sz val="9"/>
      <color indexed="10"/>
      <name val="Verdana"/>
      <family val="2"/>
    </font>
    <font>
      <sz val="9"/>
      <color indexed="63"/>
      <name val="Verdana"/>
      <family val="2"/>
    </font>
    <font>
      <b/>
      <sz val="9"/>
      <color indexed="56"/>
      <name val="Verdana"/>
      <family val="2"/>
    </font>
    <font>
      <b/>
      <u/>
      <sz val="9"/>
      <color indexed="56"/>
      <name val="Verdana"/>
      <family val="2"/>
    </font>
    <font>
      <b/>
      <sz val="9"/>
      <color indexed="10"/>
      <name val="Verdana"/>
      <family val="2"/>
    </font>
    <font>
      <b/>
      <sz val="9"/>
      <color indexed="63"/>
      <name val="Verdana"/>
      <family val="2"/>
    </font>
    <font>
      <b/>
      <sz val="10"/>
      <color indexed="56"/>
      <name val="Verdana"/>
      <family val="2"/>
    </font>
    <font>
      <b/>
      <sz val="11"/>
      <color rgb="FFFF0000"/>
      <name val="Arial"/>
      <family val="2"/>
    </font>
    <font>
      <sz val="9"/>
      <color rgb="FF0000FF"/>
      <name val="Verdana"/>
      <family val="2"/>
    </font>
    <font>
      <b/>
      <sz val="8"/>
      <color indexed="12"/>
      <name val="Verdana"/>
      <family val="2"/>
    </font>
    <font>
      <b/>
      <sz val="9"/>
      <color rgb="FFFF0000"/>
      <name val="Verdana"/>
      <family val="2"/>
    </font>
    <font>
      <sz val="10"/>
      <color rgb="FFFF0000"/>
      <name val="Verdana"/>
      <family val="2"/>
    </font>
    <font>
      <sz val="12"/>
      <name val="Arial"/>
      <family val="2"/>
    </font>
    <font>
      <b/>
      <sz val="12"/>
      <color rgb="FF800000"/>
      <name val="Courier New"/>
      <family val="3"/>
    </font>
    <font>
      <sz val="12"/>
      <color theme="1"/>
      <name val="Calibri"/>
      <family val="2"/>
      <scheme val="minor"/>
    </font>
    <font>
      <b/>
      <sz val="8"/>
      <color indexed="63"/>
      <name val="Verdana"/>
      <family val="2"/>
    </font>
    <font>
      <b/>
      <i/>
      <sz val="11"/>
      <color indexed="18"/>
      <name val="Verdana"/>
      <family val="2"/>
    </font>
    <font>
      <b/>
      <sz val="10"/>
      <color rgb="FFC00000"/>
      <name val="Verdana"/>
      <family val="2"/>
    </font>
    <font>
      <sz val="10"/>
      <color rgb="FF0000FF"/>
      <name val="Verdana"/>
      <family val="2"/>
    </font>
    <font>
      <sz val="10"/>
      <color rgb="FFC00000"/>
      <name val="Verdana"/>
      <family val="2"/>
    </font>
    <font>
      <b/>
      <sz val="10"/>
      <color theme="6" tint="-0.499984740745262"/>
      <name val="Verdana"/>
      <family val="2"/>
    </font>
    <font>
      <b/>
      <sz val="8"/>
      <color rgb="FFFF0000"/>
      <name val="Verdana"/>
      <family val="2"/>
    </font>
    <font>
      <b/>
      <sz val="10"/>
      <color rgb="FFFF0000"/>
      <name val="Verdana"/>
      <family val="2"/>
    </font>
    <font>
      <b/>
      <i/>
      <sz val="11"/>
      <color theme="1"/>
      <name val="Times New Roman"/>
      <family val="1"/>
    </font>
    <font>
      <b/>
      <sz val="7"/>
      <color rgb="FFFF0000"/>
      <name val="Verdana"/>
      <family val="2"/>
    </font>
    <font>
      <u/>
      <sz val="8.4"/>
      <color theme="10"/>
      <name val="Arial"/>
      <family val="2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9"/>
      <color rgb="FF6699CC"/>
      <name val="Arial"/>
      <family val="2"/>
    </font>
    <font>
      <b/>
      <sz val="11"/>
      <color rgb="FFFF0000"/>
      <name val="Verdana"/>
      <family val="2"/>
    </font>
    <font>
      <b/>
      <sz val="11"/>
      <color rgb="FF0000FF"/>
      <name val="Verdana"/>
      <family val="2"/>
    </font>
    <font>
      <b/>
      <sz val="10"/>
      <color rgb="FF6699CC"/>
      <name val="Verdana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43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6"/>
      </patternFill>
    </fill>
    <fill>
      <patternFill patternType="solid">
        <f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444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double">
        <color indexed="52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55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22"/>
      </left>
      <right/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55"/>
      </left>
      <right style="thin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55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22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64"/>
      </right>
      <top style="thin">
        <color indexed="55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22"/>
      </right>
      <top style="thin">
        <color indexed="55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55"/>
      </top>
      <bottom style="thin">
        <color indexed="22"/>
      </bottom>
      <diagonal/>
    </border>
    <border>
      <left style="thin">
        <color indexed="22"/>
      </left>
      <right style="thin">
        <color indexed="55"/>
      </right>
      <top style="thin">
        <color indexed="55"/>
      </top>
      <bottom style="thin">
        <color indexed="22"/>
      </bottom>
      <diagonal/>
    </border>
    <border>
      <left/>
      <right style="thin">
        <color indexed="22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45"/>
      </left>
      <right style="thin">
        <color indexed="45"/>
      </right>
      <top/>
      <bottom style="thin">
        <color indexed="64"/>
      </bottom>
      <diagonal/>
    </border>
    <border>
      <left style="thin">
        <color indexed="45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55"/>
      </top>
      <bottom style="thin">
        <color indexed="55"/>
      </bottom>
      <diagonal/>
    </border>
    <border>
      <left style="thin">
        <color indexed="23"/>
      </left>
      <right/>
      <top style="thin">
        <color indexed="55"/>
      </top>
      <bottom style="thin">
        <color indexed="64"/>
      </bottom>
      <diagonal/>
    </border>
    <border>
      <left/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rgb="FF969696"/>
      </top>
      <bottom style="thin">
        <color rgb="FF969696"/>
      </bottom>
      <diagonal/>
    </border>
    <border>
      <left/>
      <right style="thin">
        <color indexed="55"/>
      </right>
      <top style="thin">
        <color rgb="FF969696"/>
      </top>
      <bottom style="thin">
        <color rgb="FF969696"/>
      </bottom>
      <diagonal/>
    </border>
    <border>
      <left style="thin">
        <color indexed="22"/>
      </left>
      <right style="thin">
        <color theme="0" tint="-0.24994659260841701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auto="1"/>
      </right>
      <top style="thin">
        <color indexed="55"/>
      </top>
      <bottom style="thin">
        <color auto="1"/>
      </bottom>
      <diagonal/>
    </border>
    <border>
      <left style="thin">
        <color indexed="55"/>
      </left>
      <right style="thin">
        <color auto="1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auto="1"/>
      </bottom>
      <diagonal/>
    </border>
    <border>
      <left style="thin">
        <color indexed="43"/>
      </left>
      <right style="thin">
        <color indexed="43"/>
      </right>
      <top/>
      <bottom style="thin">
        <color indexed="43"/>
      </bottom>
      <diagonal/>
    </border>
    <border>
      <left style="thin">
        <color indexed="64"/>
      </left>
      <right style="thin">
        <color indexed="55"/>
      </right>
      <top style="thin">
        <color theme="0" tint="-0.34998626667073579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theme="0" tint="-0.34998626667073579"/>
      </top>
      <bottom style="thin">
        <color indexed="55"/>
      </bottom>
      <diagonal/>
    </border>
    <border>
      <left style="thin">
        <color indexed="55"/>
      </left>
      <right/>
      <top style="thin">
        <color theme="0" tint="-0.34998626667073579"/>
      </top>
      <bottom style="thin">
        <color indexed="55"/>
      </bottom>
      <diagonal/>
    </border>
    <border>
      <left style="thin">
        <color indexed="55"/>
      </left>
      <right style="thin">
        <color indexed="23"/>
      </right>
      <top style="thin">
        <color theme="0" tint="-0.34998626667073579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theme="0" tint="-0.34998626667073579"/>
      </top>
      <bottom style="thin">
        <color indexed="23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43"/>
      </left>
      <right style="thin">
        <color indexed="43"/>
      </right>
      <top style="thin">
        <color indexed="55"/>
      </top>
      <bottom style="thin">
        <color indexed="4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medium">
        <color rgb="FFC00000"/>
      </right>
      <top style="thin">
        <color indexed="55"/>
      </top>
      <bottom style="medium">
        <color rgb="FFC00000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medium">
        <color rgb="FFC00000"/>
      </left>
      <right style="thin">
        <color indexed="43"/>
      </right>
      <top style="medium">
        <color rgb="FFC00000"/>
      </top>
      <bottom style="thin">
        <color indexed="43"/>
      </bottom>
      <diagonal/>
    </border>
    <border>
      <left style="thin">
        <color indexed="43"/>
      </left>
      <right style="thin">
        <color indexed="43"/>
      </right>
      <top style="medium">
        <color rgb="FFC00000"/>
      </top>
      <bottom style="thin">
        <color indexed="43"/>
      </bottom>
      <diagonal/>
    </border>
    <border>
      <left style="thin">
        <color indexed="43"/>
      </left>
      <right style="medium">
        <color rgb="FFC00000"/>
      </right>
      <top style="medium">
        <color rgb="FFC00000"/>
      </top>
      <bottom style="thin">
        <color indexed="43"/>
      </bottom>
      <diagonal/>
    </border>
    <border>
      <left style="medium">
        <color rgb="FFC00000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43"/>
      </left>
      <right style="medium">
        <color rgb="FFC00000"/>
      </right>
      <top style="thin">
        <color indexed="43"/>
      </top>
      <bottom style="thin">
        <color indexed="43"/>
      </bottom>
      <diagonal/>
    </border>
    <border>
      <left style="medium">
        <color rgb="FFC00000"/>
      </left>
      <right style="thin">
        <color indexed="43"/>
      </right>
      <top style="thin">
        <color indexed="43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55"/>
      </bottom>
      <diagonal/>
    </border>
    <border>
      <left style="thin">
        <color indexed="43"/>
      </left>
      <right style="medium">
        <color rgb="FFC00000"/>
      </right>
      <top style="thin">
        <color indexed="43"/>
      </top>
      <bottom style="thin">
        <color indexed="55"/>
      </bottom>
      <diagonal/>
    </border>
    <border>
      <left style="medium">
        <color rgb="FFC00000"/>
      </left>
      <right style="thin">
        <color indexed="43"/>
      </right>
      <top style="thin">
        <color indexed="55"/>
      </top>
      <bottom style="thin">
        <color indexed="43"/>
      </bottom>
      <diagonal/>
    </border>
    <border>
      <left style="thin">
        <color indexed="43"/>
      </left>
      <right style="medium">
        <color rgb="FFC00000"/>
      </right>
      <top style="thin">
        <color indexed="55"/>
      </top>
      <bottom style="thin">
        <color indexed="43"/>
      </bottom>
      <diagonal/>
    </border>
    <border>
      <left style="medium">
        <color rgb="FFC00000"/>
      </left>
      <right style="thin">
        <color indexed="43"/>
      </right>
      <top style="thin">
        <color indexed="43"/>
      </top>
      <bottom style="medium">
        <color rgb="FFC00000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medium">
        <color rgb="FFC00000"/>
      </bottom>
      <diagonal/>
    </border>
    <border>
      <left style="thin">
        <color indexed="43"/>
      </left>
      <right style="thin">
        <color indexed="43"/>
      </right>
      <top style="thin">
        <color indexed="55"/>
      </top>
      <bottom style="medium">
        <color rgb="FFC00000"/>
      </bottom>
      <diagonal/>
    </border>
    <border>
      <left style="thin">
        <color indexed="43"/>
      </left>
      <right style="medium">
        <color rgb="FFC00000"/>
      </right>
      <top style="thin">
        <color indexed="43"/>
      </top>
      <bottom style="medium">
        <color rgb="FFC00000"/>
      </bottom>
      <diagonal/>
    </border>
    <border>
      <left style="medium">
        <color rgb="FFC00000"/>
      </left>
      <right style="thin">
        <color indexed="43"/>
      </right>
      <top style="medium">
        <color rgb="FFC00000"/>
      </top>
      <bottom/>
      <diagonal/>
    </border>
    <border>
      <left style="thin">
        <color indexed="43"/>
      </left>
      <right style="medium">
        <color rgb="FFC00000"/>
      </right>
      <top style="medium">
        <color rgb="FFC00000"/>
      </top>
      <bottom style="thin">
        <color indexed="55"/>
      </bottom>
      <diagonal/>
    </border>
    <border>
      <left style="medium">
        <color rgb="FFC00000"/>
      </left>
      <right style="thin">
        <color indexed="43"/>
      </right>
      <top/>
      <bottom/>
      <diagonal/>
    </border>
    <border>
      <left style="medium">
        <color rgb="FFC00000"/>
      </left>
      <right style="thin">
        <color indexed="43"/>
      </right>
      <top/>
      <bottom style="thin">
        <color indexed="55"/>
      </bottom>
      <diagonal/>
    </border>
    <border>
      <left style="medium">
        <color rgb="FFC00000"/>
      </left>
      <right style="thin">
        <color indexed="43"/>
      </right>
      <top style="thin">
        <color indexed="55"/>
      </top>
      <bottom/>
      <diagonal/>
    </border>
    <border>
      <left/>
      <right style="thin">
        <color indexed="43"/>
      </right>
      <top style="thin">
        <color indexed="43"/>
      </top>
      <bottom style="thin">
        <color indexed="43"/>
      </bottom>
      <diagonal/>
    </border>
    <border>
      <left/>
      <right style="thin">
        <color indexed="43"/>
      </right>
      <top style="thin">
        <color indexed="43"/>
      </top>
      <bottom style="thin">
        <color indexed="55"/>
      </bottom>
      <diagonal/>
    </border>
    <border>
      <left style="medium">
        <color rgb="FFC00000"/>
      </left>
      <right style="thin">
        <color indexed="43"/>
      </right>
      <top/>
      <bottom style="medium">
        <color rgb="FFC00000"/>
      </bottom>
      <diagonal/>
    </border>
    <border>
      <left/>
      <right style="thin">
        <color indexed="43"/>
      </right>
      <top style="medium">
        <color rgb="FFC00000"/>
      </top>
      <bottom style="thin">
        <color indexed="43"/>
      </bottom>
      <diagonal/>
    </border>
    <border>
      <left/>
      <right style="thin">
        <color indexed="43"/>
      </right>
      <top style="thin">
        <color indexed="43"/>
      </top>
      <bottom style="medium">
        <color rgb="FFC00000"/>
      </bottom>
      <diagonal/>
    </border>
    <border>
      <left style="medium">
        <color rgb="FFC00000"/>
      </left>
      <right style="thin">
        <color theme="0" tint="-0.34998626667073579"/>
      </right>
      <top style="medium">
        <color rgb="FFC0000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C00000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C00000"/>
      </right>
      <top style="medium">
        <color rgb="FFC00000"/>
      </top>
      <bottom style="thin">
        <color theme="0" tint="-0.34998626667073579"/>
      </bottom>
      <diagonal/>
    </border>
    <border>
      <left style="medium">
        <color rgb="FFC00000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medium">
        <color rgb="FFC00000"/>
      </right>
      <top style="thin">
        <color indexed="55"/>
      </top>
      <bottom style="thin">
        <color indexed="55"/>
      </bottom>
      <diagonal/>
    </border>
    <border>
      <left style="medium">
        <color rgb="FFC00000"/>
      </left>
      <right style="thin">
        <color indexed="55"/>
      </right>
      <top style="thin">
        <color indexed="55"/>
      </top>
      <bottom style="medium">
        <color rgb="FFC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medium">
        <color rgb="FFC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/>
      <right/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1"/>
      </top>
      <bottom style="double">
        <color indexed="4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43"/>
      </left>
      <right style="thin">
        <color indexed="43"/>
      </right>
      <top/>
      <bottom/>
      <diagonal/>
    </border>
    <border>
      <left style="thin">
        <color indexed="43"/>
      </left>
      <right style="medium">
        <color rgb="FFC00000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2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55"/>
      </bottom>
      <diagonal/>
    </border>
    <border>
      <left style="thin">
        <color theme="0" tint="-4.9989318521683403E-2"/>
      </left>
      <right style="thin">
        <color indexed="22"/>
      </right>
      <top style="thin">
        <color theme="0" tint="-4.9989318521683403E-2"/>
      </top>
      <bottom style="thin">
        <color indexed="55"/>
      </bottom>
      <diagonal/>
    </border>
    <border>
      <left style="thin">
        <color indexed="64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64"/>
      </left>
      <right style="thin">
        <color indexed="45"/>
      </right>
      <top/>
      <bottom/>
      <diagonal/>
    </border>
    <border>
      <left style="thin">
        <color indexed="45"/>
      </left>
      <right style="thin">
        <color indexed="45"/>
      </right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55"/>
      </bottom>
      <diagonal/>
    </border>
    <border>
      <left/>
      <right style="thin">
        <color indexed="2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55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55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55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64"/>
      </top>
      <bottom/>
      <diagonal/>
    </border>
    <border>
      <left style="thin">
        <color indexed="2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22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22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45"/>
      </right>
      <top style="thin">
        <color indexed="64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64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64"/>
      </top>
      <bottom/>
      <diagonal/>
    </border>
    <border>
      <left style="thin">
        <color indexed="45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theme="0" tint="-4.9989318521683403E-2"/>
      </right>
      <top style="thin">
        <color theme="0" tint="-4.9989318521683403E-2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55"/>
      </bottom>
      <diagonal/>
    </border>
    <border>
      <left/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45"/>
      </right>
      <top style="thin">
        <color indexed="22"/>
      </top>
      <bottom style="thin">
        <color indexed="64"/>
      </bottom>
      <diagonal/>
    </border>
    <border>
      <left style="thin">
        <color indexed="45"/>
      </left>
      <right style="thin">
        <color indexed="45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C00000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C00000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55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medium">
        <color rgb="FFC00000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rgb="FFC00000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rgb="FFC00000"/>
      </right>
      <top style="thin">
        <color theme="0" tint="-0.34998626667073579"/>
      </top>
      <bottom/>
      <diagonal/>
    </border>
    <border>
      <left style="medium">
        <color rgb="FFC0000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C00000"/>
      </right>
      <top/>
      <bottom style="thin">
        <color theme="0" tint="-0.34998626667073579"/>
      </bottom>
      <diagonal/>
    </border>
    <border>
      <left style="medium">
        <color rgb="FFC00000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medium">
        <color rgb="FFC00000"/>
      </right>
      <top/>
      <bottom style="thin">
        <color indexed="55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/>
      <top style="medium">
        <color rgb="FFC00000"/>
      </top>
      <bottom style="medium">
        <color rgb="FFC0000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indexed="64"/>
      </top>
      <bottom/>
      <diagonal/>
    </border>
    <border>
      <left/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medium">
        <color rgb="FFFF0000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medium">
        <color theme="0" tint="-0.24994659260841701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23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43"/>
      </left>
      <right style="medium">
        <color rgb="FFC00000"/>
      </right>
      <top style="thin">
        <color indexed="43"/>
      </top>
      <bottom style="medium">
        <color rgb="FFC00000"/>
      </bottom>
      <diagonal/>
    </border>
    <border>
      <left style="thin">
        <color indexed="22"/>
      </left>
      <right style="thin">
        <color indexed="22"/>
      </right>
      <top style="thin">
        <color indexed="55"/>
      </top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/>
      <diagonal/>
    </border>
    <border>
      <left style="thin">
        <color indexed="43"/>
      </left>
      <right style="thin">
        <color indexed="43"/>
      </right>
      <top style="thin">
        <color indexed="55"/>
      </top>
      <bottom style="thin">
        <color indexed="43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medium">
        <color rgb="FFC00000"/>
      </left>
      <right style="thin">
        <color indexed="43"/>
      </right>
      <top/>
      <bottom style="thin">
        <color indexed="43"/>
      </bottom>
      <diagonal/>
    </border>
    <border>
      <left style="thin">
        <color indexed="43"/>
      </left>
      <right style="medium">
        <color rgb="FFC00000"/>
      </right>
      <top style="thin">
        <color indexed="55"/>
      </top>
      <bottom style="thin">
        <color indexed="43"/>
      </bottom>
      <diagonal/>
    </border>
    <border>
      <left style="medium">
        <color rgb="FFC00000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43"/>
      </left>
      <right style="medium">
        <color rgb="FFC00000"/>
      </right>
      <top style="thin">
        <color indexed="43"/>
      </top>
      <bottom style="thin">
        <color indexed="43"/>
      </bottom>
      <diagonal/>
    </border>
    <border>
      <left style="medium">
        <color rgb="FFC00000"/>
      </left>
      <right style="thin">
        <color indexed="43"/>
      </right>
      <top style="thin">
        <color indexed="43"/>
      </top>
      <bottom style="medium">
        <color rgb="FFC00000"/>
      </bottom>
      <diagonal/>
    </border>
    <border>
      <left style="thin">
        <color indexed="43"/>
      </left>
      <right style="thin">
        <color indexed="43"/>
      </right>
      <top style="thin">
        <color indexed="43"/>
      </top>
      <bottom style="medium">
        <color rgb="FFC00000"/>
      </bottom>
      <diagonal/>
    </border>
    <border>
      <left style="thin">
        <color indexed="43"/>
      </left>
      <right style="thin">
        <color indexed="43"/>
      </right>
      <top style="thin">
        <color indexed="55"/>
      </top>
      <bottom style="medium">
        <color rgb="FFC00000"/>
      </bottom>
      <diagonal/>
    </border>
    <border>
      <left style="thin">
        <color indexed="55"/>
      </left>
      <right style="thin">
        <color indexed="22"/>
      </right>
      <top style="thin">
        <color indexed="55"/>
      </top>
      <bottom/>
      <diagonal/>
    </border>
    <border>
      <left style="thin">
        <color indexed="22"/>
      </left>
      <right style="thin">
        <color indexed="55"/>
      </right>
      <top style="thin">
        <color indexed="55"/>
      </top>
      <bottom/>
      <diagonal/>
    </border>
    <border>
      <left style="thin">
        <color indexed="43"/>
      </left>
      <right style="medium">
        <color rgb="FFC00000"/>
      </right>
      <top/>
      <bottom style="thin">
        <color indexed="43"/>
      </bottom>
      <diagonal/>
    </border>
    <border>
      <left style="medium">
        <color rgb="FFC00000"/>
      </left>
      <right style="thin">
        <color indexed="55"/>
      </right>
      <top style="medium">
        <color rgb="FFC00000"/>
      </top>
      <bottom/>
      <diagonal/>
    </border>
    <border>
      <left style="thin">
        <color indexed="55"/>
      </left>
      <right style="thin">
        <color indexed="55"/>
      </right>
      <top style="medium">
        <color rgb="FFC00000"/>
      </top>
      <bottom/>
      <diagonal/>
    </border>
    <border>
      <left style="thin">
        <color indexed="55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thin">
        <color indexed="55"/>
      </right>
      <top/>
      <bottom style="medium">
        <color rgb="FFC00000"/>
      </bottom>
      <diagonal/>
    </border>
    <border>
      <left style="thin">
        <color indexed="55"/>
      </left>
      <right style="thin">
        <color indexed="55"/>
      </right>
      <top/>
      <bottom style="medium">
        <color rgb="FFC00000"/>
      </bottom>
      <diagonal/>
    </border>
    <border>
      <left style="thin">
        <color indexed="55"/>
      </left>
      <right style="medium">
        <color rgb="FFC00000"/>
      </right>
      <top/>
      <bottom style="medium">
        <color rgb="FFC00000"/>
      </bottom>
      <diagonal/>
    </border>
    <border>
      <left style="thin">
        <color indexed="55"/>
      </left>
      <right style="thin">
        <color indexed="55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C0000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55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C00000"/>
      </left>
      <right style="thin">
        <color theme="0" tint="-0.24994659260841701"/>
      </right>
      <top style="medium">
        <color rgb="FFC00000"/>
      </top>
      <bottom style="medium">
        <color rgb="FFC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C00000"/>
      </top>
      <bottom style="medium">
        <color rgb="FFC00000"/>
      </bottom>
      <diagonal/>
    </border>
    <border>
      <left style="thin">
        <color theme="0" tint="-0.24994659260841701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ck">
        <color rgb="FFFF0000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ck">
        <color rgb="FFFF0000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FF0000"/>
      </top>
      <bottom style="medium">
        <color rgb="FFFF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medium">
        <color rgb="FFC0000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rgb="FFC00000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rgb="FFC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64"/>
      </left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55"/>
      </left>
      <right style="medium">
        <color rgb="FFC00000"/>
      </right>
      <top style="thin">
        <color indexed="55"/>
      </top>
      <bottom style="thin">
        <color indexed="55"/>
      </bottom>
      <diagonal/>
    </border>
    <border>
      <left style="medium">
        <color rgb="FFC00000"/>
      </left>
      <right style="thin">
        <color indexed="55"/>
      </right>
      <top style="thin">
        <color theme="0" tint="-0.499984740745262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theme="0" tint="-0.499984740745262"/>
      </top>
      <bottom style="thin">
        <color indexed="55"/>
      </bottom>
      <diagonal/>
    </border>
    <border>
      <left style="thin">
        <color indexed="55"/>
      </left>
      <right style="medium">
        <color rgb="FFC00000"/>
      </right>
      <top style="thin">
        <color theme="0" tint="-0.499984740745262"/>
      </top>
      <bottom style="thin">
        <color indexed="55"/>
      </bottom>
      <diagonal/>
    </border>
    <border>
      <left style="medium">
        <color rgb="FFC00000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ck">
        <color rgb="FFFF0000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medium">
        <color auto="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55"/>
      </bottom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/>
      <bottom style="thin">
        <color indexed="64"/>
      </bottom>
      <diagonal/>
    </border>
    <border>
      <left style="thin">
        <color indexed="55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55"/>
      </right>
      <top/>
      <bottom style="thin">
        <color indexed="64"/>
      </bottom>
      <diagonal/>
    </border>
    <border>
      <left style="thin">
        <color indexed="55"/>
      </left>
      <right/>
      <top style="thin">
        <color indexed="55"/>
      </top>
      <bottom style="thin">
        <color indexed="64"/>
      </bottom>
      <diagonal/>
    </border>
    <border>
      <left/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/>
      <top style="thin">
        <color indexed="64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rgb="FF000000"/>
      </right>
      <top style="thin">
        <color indexed="55"/>
      </top>
      <bottom style="thin">
        <color indexed="55"/>
      </bottom>
      <diagonal/>
    </border>
    <border>
      <left style="medium">
        <color theme="0" tint="-0.24994659260841701"/>
      </left>
      <right style="medium">
        <color auto="1"/>
      </right>
      <top/>
      <bottom style="medium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23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thin">
        <color theme="0"/>
      </right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theme="0" tint="-0.34998626667073579"/>
      </bottom>
      <diagonal/>
    </border>
    <border>
      <left/>
      <right style="thin">
        <color theme="0"/>
      </right>
      <top/>
      <bottom style="thin">
        <color theme="0" tint="-0.34998626667073579"/>
      </bottom>
      <diagonal/>
    </border>
    <border>
      <left/>
      <right style="medium">
        <color rgb="FFFF0000"/>
      </right>
      <top/>
      <bottom style="thin">
        <color theme="0" tint="-0.34998626667073579"/>
      </bottom>
      <diagonal/>
    </border>
    <border>
      <left style="medium">
        <color rgb="FFFF0000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55"/>
      </top>
      <bottom/>
      <diagonal/>
    </border>
    <border>
      <left/>
      <right style="medium">
        <color rgb="FFBFBFBF"/>
      </right>
      <top/>
      <bottom style="medium">
        <color rgb="FFBFBFBF"/>
      </bottom>
      <diagonal/>
    </border>
  </borders>
  <cellStyleXfs count="52481">
    <xf numFmtId="0" fontId="0" fillId="0" borderId="0"/>
    <xf numFmtId="0" fontId="94" fillId="2" borderId="0" applyNumberFormat="0" applyBorder="0" applyAlignment="0" applyProtection="0"/>
    <xf numFmtId="0" fontId="94" fillId="3" borderId="0" applyNumberFormat="0" applyBorder="0" applyAlignment="0" applyProtection="0"/>
    <xf numFmtId="0" fontId="94" fillId="4" borderId="0" applyNumberFormat="0" applyBorder="0" applyAlignment="0" applyProtection="0"/>
    <xf numFmtId="0" fontId="94" fillId="5" borderId="0" applyNumberFormat="0" applyBorder="0" applyAlignment="0" applyProtection="0"/>
    <xf numFmtId="0" fontId="94" fillId="2" borderId="0" applyNumberFormat="0" applyBorder="0" applyAlignment="0" applyProtection="0"/>
    <xf numFmtId="0" fontId="94" fillId="6" borderId="0" applyNumberFormat="0" applyBorder="0" applyAlignment="0" applyProtection="0"/>
    <xf numFmtId="0" fontId="94" fillId="2" borderId="0" applyNumberFormat="0" applyBorder="0" applyAlignment="0" applyProtection="0"/>
    <xf numFmtId="0" fontId="94" fillId="3" borderId="0" applyNumberFormat="0" applyBorder="0" applyAlignment="0" applyProtection="0"/>
    <xf numFmtId="0" fontId="94" fillId="7" borderId="0" applyNumberFormat="0" applyBorder="0" applyAlignment="0" applyProtection="0"/>
    <xf numFmtId="0" fontId="94" fillId="5" borderId="0" applyNumberFormat="0" applyBorder="0" applyAlignment="0" applyProtection="0"/>
    <xf numFmtId="0" fontId="94" fillId="2" borderId="0" applyNumberFormat="0" applyBorder="0" applyAlignment="0" applyProtection="0"/>
    <xf numFmtId="0" fontId="94" fillId="7" borderId="0" applyNumberFormat="0" applyBorder="0" applyAlignment="0" applyProtection="0"/>
    <xf numFmtId="0" fontId="95" fillId="8" borderId="0" applyNumberFormat="0" applyBorder="0" applyAlignment="0" applyProtection="0"/>
    <xf numFmtId="0" fontId="95" fillId="3" borderId="0" applyNumberFormat="0" applyBorder="0" applyAlignment="0" applyProtection="0"/>
    <xf numFmtId="0" fontId="95" fillId="7" borderId="0" applyNumberFormat="0" applyBorder="0" applyAlignment="0" applyProtection="0"/>
    <xf numFmtId="0" fontId="95" fillId="9" borderId="0" applyNumberFormat="0" applyBorder="0" applyAlignment="0" applyProtection="0"/>
    <xf numFmtId="0" fontId="95" fillId="8" borderId="0" applyNumberFormat="0" applyBorder="0" applyAlignment="0" applyProtection="0"/>
    <xf numFmtId="0" fontId="95" fillId="3" borderId="0" applyNumberFormat="0" applyBorder="0" applyAlignment="0" applyProtection="0"/>
    <xf numFmtId="0" fontId="95" fillId="8" borderId="0" applyNumberFormat="0" applyBorder="0" applyAlignment="0" applyProtection="0"/>
    <xf numFmtId="0" fontId="95" fillId="10" borderId="0" applyNumberFormat="0" applyBorder="0" applyAlignment="0" applyProtection="0"/>
    <xf numFmtId="0" fontId="95" fillId="11" borderId="0" applyNumberFormat="0" applyBorder="0" applyAlignment="0" applyProtection="0"/>
    <xf numFmtId="0" fontId="95" fillId="12" borderId="0" applyNumberFormat="0" applyBorder="0" applyAlignment="0" applyProtection="0"/>
    <xf numFmtId="0" fontId="95" fillId="13" borderId="0" applyNumberFormat="0" applyBorder="0" applyAlignment="0" applyProtection="0"/>
    <xf numFmtId="0" fontId="95" fillId="14" borderId="0" applyNumberFormat="0" applyBorder="0" applyAlignment="0" applyProtection="0"/>
    <xf numFmtId="0" fontId="96" fillId="15" borderId="0" applyNumberFormat="0" applyBorder="0" applyAlignment="0" applyProtection="0"/>
    <xf numFmtId="0" fontId="97" fillId="2" borderId="1" applyNumberFormat="0" applyAlignment="0" applyProtection="0"/>
    <xf numFmtId="0" fontId="98" fillId="9" borderId="2" applyNumberFormat="0" applyAlignment="0" applyProtection="0"/>
    <xf numFmtId="0" fontId="99" fillId="0" borderId="0" applyNumberFormat="0" applyFill="0" applyBorder="0" applyAlignment="0" applyProtection="0"/>
    <xf numFmtId="0" fontId="100" fillId="16" borderId="0" applyNumberFormat="0" applyBorder="0" applyAlignment="0" applyProtection="0"/>
    <xf numFmtId="0" fontId="101" fillId="0" borderId="3" applyNumberFormat="0" applyFill="0" applyAlignment="0" applyProtection="0"/>
    <xf numFmtId="0" fontId="102" fillId="0" borderId="3" applyNumberFormat="0" applyFill="0" applyAlignment="0" applyProtection="0"/>
    <xf numFmtId="0" fontId="103" fillId="0" borderId="4" applyNumberFormat="0" applyFill="0" applyAlignment="0" applyProtection="0"/>
    <xf numFmtId="0" fontId="103" fillId="0" borderId="0" applyNumberFormat="0" applyFill="0" applyBorder="0" applyAlignment="0" applyProtection="0"/>
    <xf numFmtId="0" fontId="104" fillId="7" borderId="1" applyNumberFormat="0" applyAlignment="0" applyProtection="0"/>
    <xf numFmtId="0" fontId="105" fillId="0" borderId="5" applyNumberFormat="0" applyFill="0" applyAlignment="0" applyProtection="0"/>
    <xf numFmtId="0" fontId="106" fillId="7" borderId="0" applyNumberFormat="0" applyBorder="0" applyAlignment="0" applyProtection="0"/>
    <xf numFmtId="0" fontId="107" fillId="4" borderId="6" applyNumberFormat="0" applyFont="0" applyAlignment="0" applyProtection="0"/>
    <xf numFmtId="0" fontId="108" fillId="2" borderId="7" applyNumberFormat="0" applyAlignment="0" applyProtection="0"/>
    <xf numFmtId="9" fontId="30" fillId="0" borderId="0" applyFon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8" applyNumberFormat="0" applyFill="0" applyAlignment="0" applyProtection="0"/>
    <xf numFmtId="0" fontId="111" fillId="0" borderId="0" applyNumberFormat="0" applyFill="0" applyBorder="0" applyAlignment="0" applyProtection="0"/>
    <xf numFmtId="0" fontId="30" fillId="0" borderId="0"/>
    <xf numFmtId="0" fontId="29" fillId="0" borderId="0"/>
    <xf numFmtId="0" fontId="30" fillId="0" borderId="0"/>
    <xf numFmtId="0" fontId="94" fillId="2" borderId="0" applyNumberFormat="0" applyBorder="0" applyAlignment="0" applyProtection="0"/>
    <xf numFmtId="0" fontId="94" fillId="3" borderId="0" applyNumberFormat="0" applyBorder="0" applyAlignment="0" applyProtection="0"/>
    <xf numFmtId="0" fontId="94" fillId="4" borderId="0" applyNumberFormat="0" applyBorder="0" applyAlignment="0" applyProtection="0"/>
    <xf numFmtId="0" fontId="94" fillId="5" borderId="0" applyNumberFormat="0" applyBorder="0" applyAlignment="0" applyProtection="0"/>
    <xf numFmtId="0" fontId="94" fillId="2" borderId="0" applyNumberFormat="0" applyBorder="0" applyAlignment="0" applyProtection="0"/>
    <xf numFmtId="0" fontId="94" fillId="6" borderId="0" applyNumberFormat="0" applyBorder="0" applyAlignment="0" applyProtection="0"/>
    <xf numFmtId="0" fontId="94" fillId="2" borderId="0" applyNumberFormat="0" applyBorder="0" applyAlignment="0" applyProtection="0"/>
    <xf numFmtId="0" fontId="94" fillId="3" borderId="0" applyNumberFormat="0" applyBorder="0" applyAlignment="0" applyProtection="0"/>
    <xf numFmtId="0" fontId="94" fillId="7" borderId="0" applyNumberFormat="0" applyBorder="0" applyAlignment="0" applyProtection="0"/>
    <xf numFmtId="0" fontId="94" fillId="5" borderId="0" applyNumberFormat="0" applyBorder="0" applyAlignment="0" applyProtection="0"/>
    <xf numFmtId="0" fontId="94" fillId="2" borderId="0" applyNumberFormat="0" applyBorder="0" applyAlignment="0" applyProtection="0"/>
    <xf numFmtId="0" fontId="94" fillId="7" borderId="0" applyNumberFormat="0" applyBorder="0" applyAlignment="0" applyProtection="0"/>
    <xf numFmtId="0" fontId="95" fillId="8" borderId="0" applyNumberFormat="0" applyBorder="0" applyAlignment="0" applyProtection="0"/>
    <xf numFmtId="0" fontId="95" fillId="3" borderId="0" applyNumberFormat="0" applyBorder="0" applyAlignment="0" applyProtection="0"/>
    <xf numFmtId="0" fontId="95" fillId="7" borderId="0" applyNumberFormat="0" applyBorder="0" applyAlignment="0" applyProtection="0"/>
    <xf numFmtId="0" fontId="95" fillId="9" borderId="0" applyNumberFormat="0" applyBorder="0" applyAlignment="0" applyProtection="0"/>
    <xf numFmtId="0" fontId="95" fillId="8" borderId="0" applyNumberFormat="0" applyBorder="0" applyAlignment="0" applyProtection="0"/>
    <xf numFmtId="0" fontId="95" fillId="3" borderId="0" applyNumberFormat="0" applyBorder="0" applyAlignment="0" applyProtection="0"/>
    <xf numFmtId="0" fontId="95" fillId="8" borderId="0" applyNumberFormat="0" applyBorder="0" applyAlignment="0" applyProtection="0"/>
    <xf numFmtId="0" fontId="95" fillId="10" borderId="0" applyNumberFormat="0" applyBorder="0" applyAlignment="0" applyProtection="0"/>
    <xf numFmtId="0" fontId="95" fillId="11" borderId="0" applyNumberFormat="0" applyBorder="0" applyAlignment="0" applyProtection="0"/>
    <xf numFmtId="0" fontId="95" fillId="12" borderId="0" applyNumberFormat="0" applyBorder="0" applyAlignment="0" applyProtection="0"/>
    <xf numFmtId="0" fontId="95" fillId="13" borderId="0" applyNumberFormat="0" applyBorder="0" applyAlignment="0" applyProtection="0"/>
    <xf numFmtId="0" fontId="95" fillId="14" borderId="0" applyNumberFormat="0" applyBorder="0" applyAlignment="0" applyProtection="0"/>
    <xf numFmtId="0" fontId="96" fillId="15" borderId="0" applyNumberFormat="0" applyBorder="0" applyAlignment="0" applyProtection="0"/>
    <xf numFmtId="0" fontId="97" fillId="2" borderId="1" applyNumberFormat="0" applyAlignment="0" applyProtection="0"/>
    <xf numFmtId="0" fontId="98" fillId="9" borderId="2" applyNumberFormat="0" applyAlignment="0" applyProtection="0"/>
    <xf numFmtId="0" fontId="99" fillId="0" borderId="0" applyNumberFormat="0" applyFill="0" applyBorder="0" applyAlignment="0" applyProtection="0"/>
    <xf numFmtId="0" fontId="100" fillId="16" borderId="0" applyNumberFormat="0" applyBorder="0" applyAlignment="0" applyProtection="0"/>
    <xf numFmtId="0" fontId="101" fillId="0" borderId="3" applyNumberFormat="0" applyFill="0" applyAlignment="0" applyProtection="0"/>
    <xf numFmtId="0" fontId="102" fillId="0" borderId="3" applyNumberFormat="0" applyFill="0" applyAlignment="0" applyProtection="0"/>
    <xf numFmtId="0" fontId="103" fillId="0" borderId="4" applyNumberFormat="0" applyFill="0" applyAlignment="0" applyProtection="0"/>
    <xf numFmtId="0" fontId="103" fillId="0" borderId="0" applyNumberFormat="0" applyFill="0" applyBorder="0" applyAlignment="0" applyProtection="0"/>
    <xf numFmtId="0" fontId="104" fillId="7" borderId="1" applyNumberFormat="0" applyAlignment="0" applyProtection="0"/>
    <xf numFmtId="0" fontId="105" fillId="0" borderId="5" applyNumberFormat="0" applyFill="0" applyAlignment="0" applyProtection="0"/>
    <xf numFmtId="0" fontId="106" fillId="7" borderId="0" applyNumberFormat="0" applyBorder="0" applyAlignment="0" applyProtection="0"/>
    <xf numFmtId="0" fontId="30" fillId="4" borderId="6" applyNumberFormat="0" applyFont="0" applyAlignment="0" applyProtection="0"/>
    <xf numFmtId="0" fontId="108" fillId="2" borderId="7" applyNumberFormat="0" applyAlignment="0" applyProtection="0"/>
    <xf numFmtId="9" fontId="30" fillId="0" borderId="0" applyFon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8" applyNumberFormat="0" applyFill="0" applyAlignment="0" applyProtection="0"/>
    <xf numFmtId="0" fontId="111" fillId="0" borderId="0" applyNumberFormat="0" applyFill="0" applyBorder="0" applyAlignment="0" applyProtection="0"/>
    <xf numFmtId="0" fontId="97" fillId="2" borderId="162" applyNumberFormat="0" applyAlignment="0" applyProtection="0"/>
    <xf numFmtId="0" fontId="104" fillId="7" borderId="162" applyNumberFormat="0" applyAlignment="0" applyProtection="0"/>
    <xf numFmtId="0" fontId="30" fillId="4" borderId="130" applyNumberFormat="0" applyFont="0" applyAlignment="0" applyProtection="0"/>
    <xf numFmtId="0" fontId="108" fillId="2" borderId="165" applyNumberFormat="0" applyAlignment="0" applyProtection="0"/>
    <xf numFmtId="0" fontId="28" fillId="0" borderId="0"/>
    <xf numFmtId="0" fontId="97" fillId="2" borderId="162" applyNumberFormat="0" applyAlignment="0" applyProtection="0"/>
    <xf numFmtId="0" fontId="104" fillId="7" borderId="162" applyNumberFormat="0" applyAlignment="0" applyProtection="0"/>
    <xf numFmtId="0" fontId="30" fillId="4" borderId="130" applyNumberFormat="0" applyFont="0" applyAlignment="0" applyProtection="0"/>
    <xf numFmtId="0" fontId="108" fillId="2" borderId="165" applyNumberFormat="0" applyAlignment="0" applyProtection="0"/>
    <xf numFmtId="0" fontId="27" fillId="0" borderId="0"/>
    <xf numFmtId="0" fontId="27" fillId="0" borderId="0"/>
    <xf numFmtId="0" fontId="110" fillId="0" borderId="170" applyNumberFormat="0" applyFill="0" applyAlignment="0" applyProtection="0"/>
    <xf numFmtId="0" fontId="97" fillId="2" borderId="179" applyNumberFormat="0" applyAlignment="0" applyProtection="0"/>
    <xf numFmtId="0" fontId="26" fillId="0" borderId="0"/>
    <xf numFmtId="0" fontId="110" fillId="0" borderId="178" applyNumberFormat="0" applyFill="0" applyAlignment="0" applyProtection="0"/>
    <xf numFmtId="0" fontId="110" fillId="0" borderId="174" applyNumberFormat="0" applyFill="0" applyAlignment="0" applyProtection="0"/>
    <xf numFmtId="0" fontId="110" fillId="0" borderId="178" applyNumberFormat="0" applyFill="0" applyAlignment="0" applyProtection="0"/>
    <xf numFmtId="0" fontId="110" fillId="0" borderId="170" applyNumberFormat="0" applyFill="0" applyAlignment="0" applyProtection="0"/>
    <xf numFmtId="0" fontId="97" fillId="2" borderId="171" applyNumberFormat="0" applyAlignment="0" applyProtection="0"/>
    <xf numFmtId="0" fontId="104" fillId="7" borderId="171" applyNumberFormat="0" applyAlignment="0" applyProtection="0"/>
    <xf numFmtId="0" fontId="30" fillId="4" borderId="172" applyNumberFormat="0" applyFont="0" applyAlignment="0" applyProtection="0"/>
    <xf numFmtId="0" fontId="108" fillId="2" borderId="173" applyNumberFormat="0" applyAlignment="0" applyProtection="0"/>
    <xf numFmtId="0" fontId="26" fillId="0" borderId="0"/>
    <xf numFmtId="0" fontId="97" fillId="2" borderId="171" applyNumberFormat="0" applyAlignment="0" applyProtection="0"/>
    <xf numFmtId="0" fontId="104" fillId="7" borderId="171" applyNumberFormat="0" applyAlignment="0" applyProtection="0"/>
    <xf numFmtId="0" fontId="30" fillId="4" borderId="172" applyNumberFormat="0" applyFont="0" applyAlignment="0" applyProtection="0"/>
    <xf numFmtId="0" fontId="108" fillId="2" borderId="173" applyNumberFormat="0" applyAlignment="0" applyProtection="0"/>
    <xf numFmtId="0" fontId="26" fillId="0" borderId="0"/>
    <xf numFmtId="0" fontId="26" fillId="0" borderId="0"/>
    <xf numFmtId="0" fontId="110" fillId="0" borderId="174" applyNumberFormat="0" applyFill="0" applyAlignment="0" applyProtection="0"/>
    <xf numFmtId="0" fontId="97" fillId="2" borderId="175" applyNumberFormat="0" applyAlignment="0" applyProtection="0"/>
    <xf numFmtId="0" fontId="104" fillId="7" borderId="175" applyNumberFormat="0" applyAlignment="0" applyProtection="0"/>
    <xf numFmtId="0" fontId="30" fillId="4" borderId="176" applyNumberFormat="0" applyFont="0" applyAlignment="0" applyProtection="0"/>
    <xf numFmtId="0" fontId="108" fillId="2" borderId="177" applyNumberFormat="0" applyAlignment="0" applyProtection="0"/>
    <xf numFmtId="0" fontId="97" fillId="2" borderId="175" applyNumberFormat="0" applyAlignment="0" applyProtection="0"/>
    <xf numFmtId="0" fontId="104" fillId="7" borderId="175" applyNumberFormat="0" applyAlignment="0" applyProtection="0"/>
    <xf numFmtId="0" fontId="30" fillId="4" borderId="176" applyNumberFormat="0" applyFont="0" applyAlignment="0" applyProtection="0"/>
    <xf numFmtId="0" fontId="108" fillId="2" borderId="177" applyNumberFormat="0" applyAlignment="0" applyProtection="0"/>
    <xf numFmtId="0" fontId="104" fillId="7" borderId="179" applyNumberFormat="0" applyAlignment="0" applyProtection="0"/>
    <xf numFmtId="0" fontId="30" fillId="4" borderId="180" applyNumberFormat="0" applyFont="0" applyAlignment="0" applyProtection="0"/>
    <xf numFmtId="0" fontId="108" fillId="2" borderId="181" applyNumberFormat="0" applyAlignment="0" applyProtection="0"/>
    <xf numFmtId="0" fontId="97" fillId="2" borderId="179" applyNumberFormat="0" applyAlignment="0" applyProtection="0"/>
    <xf numFmtId="0" fontId="104" fillId="7" borderId="179" applyNumberFormat="0" applyAlignment="0" applyProtection="0"/>
    <xf numFmtId="0" fontId="30" fillId="4" borderId="180" applyNumberFormat="0" applyFont="0" applyAlignment="0" applyProtection="0"/>
    <xf numFmtId="0" fontId="108" fillId="2" borderId="181" applyNumberFormat="0" applyAlignment="0" applyProtection="0"/>
    <xf numFmtId="0" fontId="25" fillId="0" borderId="0"/>
    <xf numFmtId="0" fontId="97" fillId="2" borderId="182" applyNumberFormat="0" applyAlignment="0" applyProtection="0"/>
    <xf numFmtId="0" fontId="104" fillId="7" borderId="182" applyNumberFormat="0" applyAlignment="0" applyProtection="0"/>
    <xf numFmtId="0" fontId="30" fillId="4" borderId="183" applyNumberFormat="0" applyFont="0" applyAlignment="0" applyProtection="0"/>
    <xf numFmtId="0" fontId="108" fillId="2" borderId="184" applyNumberFormat="0" applyAlignment="0" applyProtection="0"/>
    <xf numFmtId="0" fontId="25" fillId="0" borderId="0"/>
    <xf numFmtId="0" fontId="97" fillId="2" borderId="182" applyNumberFormat="0" applyAlignment="0" applyProtection="0"/>
    <xf numFmtId="0" fontId="104" fillId="7" borderId="182" applyNumberFormat="0" applyAlignment="0" applyProtection="0"/>
    <xf numFmtId="0" fontId="30" fillId="4" borderId="183" applyNumberFormat="0" applyFont="0" applyAlignment="0" applyProtection="0"/>
    <xf numFmtId="0" fontId="108" fillId="2" borderId="184" applyNumberFormat="0" applyAlignment="0" applyProtection="0"/>
    <xf numFmtId="0" fontId="25" fillId="0" borderId="0"/>
    <xf numFmtId="0" fontId="25" fillId="0" borderId="0"/>
    <xf numFmtId="0" fontId="110" fillId="0" borderId="185" applyNumberFormat="0" applyFill="0" applyAlignment="0" applyProtection="0"/>
    <xf numFmtId="0" fontId="97" fillId="2" borderId="182" applyNumberFormat="0" applyAlignment="0" applyProtection="0"/>
    <xf numFmtId="0" fontId="25" fillId="0" borderId="0"/>
    <xf numFmtId="0" fontId="110" fillId="0" borderId="185" applyNumberFormat="0" applyFill="0" applyAlignment="0" applyProtection="0"/>
    <xf numFmtId="0" fontId="110" fillId="0" borderId="185" applyNumberFormat="0" applyFill="0" applyAlignment="0" applyProtection="0"/>
    <xf numFmtId="0" fontId="110" fillId="0" borderId="185" applyNumberFormat="0" applyFill="0" applyAlignment="0" applyProtection="0"/>
    <xf numFmtId="0" fontId="110" fillId="0" borderId="185" applyNumberFormat="0" applyFill="0" applyAlignment="0" applyProtection="0"/>
    <xf numFmtId="0" fontId="97" fillId="2" borderId="182" applyNumberFormat="0" applyAlignment="0" applyProtection="0"/>
    <xf numFmtId="0" fontId="104" fillId="7" borderId="182" applyNumberFormat="0" applyAlignment="0" applyProtection="0"/>
    <xf numFmtId="0" fontId="30" fillId="4" borderId="183" applyNumberFormat="0" applyFont="0" applyAlignment="0" applyProtection="0"/>
    <xf numFmtId="0" fontId="108" fillId="2" borderId="184" applyNumberFormat="0" applyAlignment="0" applyProtection="0"/>
    <xf numFmtId="0" fontId="25" fillId="0" borderId="0"/>
    <xf numFmtId="0" fontId="97" fillId="2" borderId="182" applyNumberFormat="0" applyAlignment="0" applyProtection="0"/>
    <xf numFmtId="0" fontId="104" fillId="7" borderId="182" applyNumberFormat="0" applyAlignment="0" applyProtection="0"/>
    <xf numFmtId="0" fontId="30" fillId="4" borderId="183" applyNumberFormat="0" applyFont="0" applyAlignment="0" applyProtection="0"/>
    <xf numFmtId="0" fontId="108" fillId="2" borderId="184" applyNumberFormat="0" applyAlignment="0" applyProtection="0"/>
    <xf numFmtId="0" fontId="25" fillId="0" borderId="0"/>
    <xf numFmtId="0" fontId="25" fillId="0" borderId="0"/>
    <xf numFmtId="0" fontId="110" fillId="0" borderId="185" applyNumberFormat="0" applyFill="0" applyAlignment="0" applyProtection="0"/>
    <xf numFmtId="0" fontId="97" fillId="2" borderId="182" applyNumberFormat="0" applyAlignment="0" applyProtection="0"/>
    <xf numFmtId="0" fontId="104" fillId="7" borderId="182" applyNumberFormat="0" applyAlignment="0" applyProtection="0"/>
    <xf numFmtId="0" fontId="30" fillId="4" borderId="183" applyNumberFormat="0" applyFont="0" applyAlignment="0" applyProtection="0"/>
    <xf numFmtId="0" fontId="108" fillId="2" borderId="184" applyNumberFormat="0" applyAlignment="0" applyProtection="0"/>
    <xf numFmtId="0" fontId="97" fillId="2" borderId="182" applyNumberFormat="0" applyAlignment="0" applyProtection="0"/>
    <xf numFmtId="0" fontId="104" fillId="7" borderId="182" applyNumberFormat="0" applyAlignment="0" applyProtection="0"/>
    <xf numFmtId="0" fontId="30" fillId="4" borderId="183" applyNumberFormat="0" applyFont="0" applyAlignment="0" applyProtection="0"/>
    <xf numFmtId="0" fontId="108" fillId="2" borderId="184" applyNumberFormat="0" applyAlignment="0" applyProtection="0"/>
    <xf numFmtId="0" fontId="104" fillId="7" borderId="182" applyNumberFormat="0" applyAlignment="0" applyProtection="0"/>
    <xf numFmtId="0" fontId="30" fillId="4" borderId="183" applyNumberFormat="0" applyFont="0" applyAlignment="0" applyProtection="0"/>
    <xf numFmtId="0" fontId="108" fillId="2" borderId="184" applyNumberFormat="0" applyAlignment="0" applyProtection="0"/>
    <xf numFmtId="0" fontId="97" fillId="2" borderId="182" applyNumberFormat="0" applyAlignment="0" applyProtection="0"/>
    <xf numFmtId="0" fontId="104" fillId="7" borderId="182" applyNumberFormat="0" applyAlignment="0" applyProtection="0"/>
    <xf numFmtId="0" fontId="30" fillId="4" borderId="183" applyNumberFormat="0" applyFont="0" applyAlignment="0" applyProtection="0"/>
    <xf numFmtId="0" fontId="108" fillId="2" borderId="184" applyNumberFormat="0" applyAlignment="0" applyProtection="0"/>
    <xf numFmtId="0" fontId="97" fillId="2" borderId="186" applyNumberFormat="0" applyAlignment="0" applyProtection="0"/>
    <xf numFmtId="0" fontId="104" fillId="7" borderId="186" applyNumberFormat="0" applyAlignment="0" applyProtection="0"/>
    <xf numFmtId="0" fontId="30" fillId="4" borderId="187" applyNumberFormat="0" applyFont="0" applyAlignment="0" applyProtection="0"/>
    <xf numFmtId="0" fontId="108" fillId="2" borderId="188" applyNumberFormat="0" applyAlignment="0" applyProtection="0"/>
    <xf numFmtId="0" fontId="97" fillId="2" borderId="186" applyNumberFormat="0" applyAlignment="0" applyProtection="0"/>
    <xf numFmtId="0" fontId="104" fillId="7" borderId="186" applyNumberFormat="0" applyAlignment="0" applyProtection="0"/>
    <xf numFmtId="0" fontId="30" fillId="4" borderId="187" applyNumberFormat="0" applyFont="0" applyAlignment="0" applyProtection="0"/>
    <xf numFmtId="0" fontId="108" fillId="2" borderId="188" applyNumberFormat="0" applyAlignment="0" applyProtection="0"/>
    <xf numFmtId="0" fontId="110" fillId="0" borderId="189" applyNumberFormat="0" applyFill="0" applyAlignment="0" applyProtection="0"/>
    <xf numFmtId="0" fontId="97" fillId="2" borderId="186" applyNumberFormat="0" applyAlignment="0" applyProtection="0"/>
    <xf numFmtId="0" fontId="110" fillId="0" borderId="189" applyNumberFormat="0" applyFill="0" applyAlignment="0" applyProtection="0"/>
    <xf numFmtId="0" fontId="110" fillId="0" borderId="189" applyNumberFormat="0" applyFill="0" applyAlignment="0" applyProtection="0"/>
    <xf numFmtId="0" fontId="110" fillId="0" borderId="189" applyNumberFormat="0" applyFill="0" applyAlignment="0" applyProtection="0"/>
    <xf numFmtId="0" fontId="110" fillId="0" borderId="189" applyNumberFormat="0" applyFill="0" applyAlignment="0" applyProtection="0"/>
    <xf numFmtId="0" fontId="97" fillId="2" borderId="186" applyNumberFormat="0" applyAlignment="0" applyProtection="0"/>
    <xf numFmtId="0" fontId="104" fillId="7" borderId="186" applyNumberFormat="0" applyAlignment="0" applyProtection="0"/>
    <xf numFmtId="0" fontId="30" fillId="4" borderId="187" applyNumberFormat="0" applyFont="0" applyAlignment="0" applyProtection="0"/>
    <xf numFmtId="0" fontId="108" fillId="2" borderId="188" applyNumberFormat="0" applyAlignment="0" applyProtection="0"/>
    <xf numFmtId="0" fontId="97" fillId="2" borderId="186" applyNumberFormat="0" applyAlignment="0" applyProtection="0"/>
    <xf numFmtId="0" fontId="104" fillId="7" borderId="186" applyNumberFormat="0" applyAlignment="0" applyProtection="0"/>
    <xf numFmtId="0" fontId="30" fillId="4" borderId="187" applyNumberFormat="0" applyFont="0" applyAlignment="0" applyProtection="0"/>
    <xf numFmtId="0" fontId="108" fillId="2" borderId="188" applyNumberFormat="0" applyAlignment="0" applyProtection="0"/>
    <xf numFmtId="0" fontId="110" fillId="0" borderId="189" applyNumberFormat="0" applyFill="0" applyAlignment="0" applyProtection="0"/>
    <xf numFmtId="0" fontId="97" fillId="2" borderId="186" applyNumberFormat="0" applyAlignment="0" applyProtection="0"/>
    <xf numFmtId="0" fontId="104" fillId="7" borderId="186" applyNumberFormat="0" applyAlignment="0" applyProtection="0"/>
    <xf numFmtId="0" fontId="30" fillId="4" borderId="187" applyNumberFormat="0" applyFont="0" applyAlignment="0" applyProtection="0"/>
    <xf numFmtId="0" fontId="108" fillId="2" borderId="188" applyNumberFormat="0" applyAlignment="0" applyProtection="0"/>
    <xf numFmtId="0" fontId="97" fillId="2" borderId="186" applyNumberFormat="0" applyAlignment="0" applyProtection="0"/>
    <xf numFmtId="0" fontId="104" fillId="7" borderId="186" applyNumberFormat="0" applyAlignment="0" applyProtection="0"/>
    <xf numFmtId="0" fontId="30" fillId="4" borderId="187" applyNumberFormat="0" applyFont="0" applyAlignment="0" applyProtection="0"/>
    <xf numFmtId="0" fontId="108" fillId="2" borderId="188" applyNumberFormat="0" applyAlignment="0" applyProtection="0"/>
    <xf numFmtId="0" fontId="104" fillId="7" borderId="186" applyNumberFormat="0" applyAlignment="0" applyProtection="0"/>
    <xf numFmtId="0" fontId="30" fillId="4" borderId="187" applyNumberFormat="0" applyFont="0" applyAlignment="0" applyProtection="0"/>
    <xf numFmtId="0" fontId="108" fillId="2" borderId="188" applyNumberFormat="0" applyAlignment="0" applyProtection="0"/>
    <xf numFmtId="0" fontId="97" fillId="2" borderId="186" applyNumberFormat="0" applyAlignment="0" applyProtection="0"/>
    <xf numFmtId="0" fontId="104" fillId="7" borderId="186" applyNumberFormat="0" applyAlignment="0" applyProtection="0"/>
    <xf numFmtId="0" fontId="30" fillId="4" borderId="187" applyNumberFormat="0" applyFont="0" applyAlignment="0" applyProtection="0"/>
    <xf numFmtId="0" fontId="108" fillId="2" borderId="188" applyNumberFormat="0" applyAlignment="0" applyProtection="0"/>
    <xf numFmtId="0" fontId="24" fillId="0" borderId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24" fillId="0" borderId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24" fillId="0" borderId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24" fillId="0" borderId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24" fillId="0" borderId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24" fillId="0" borderId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24" fillId="0" borderId="0"/>
    <xf numFmtId="0" fontId="24" fillId="0" borderId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110" fillId="0" borderId="193" applyNumberFormat="0" applyFill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97" fillId="2" borderId="190" applyNumberFormat="0" applyAlignment="0" applyProtection="0"/>
    <xf numFmtId="0" fontId="104" fillId="7" borderId="190" applyNumberFormat="0" applyAlignment="0" applyProtection="0"/>
    <xf numFmtId="0" fontId="30" fillId="4" borderId="191" applyNumberFormat="0" applyFont="0" applyAlignment="0" applyProtection="0"/>
    <xf numFmtId="0" fontId="108" fillId="2" borderId="192" applyNumberFormat="0" applyAlignment="0" applyProtection="0"/>
    <xf numFmtId="0" fontId="132" fillId="0" borderId="0"/>
    <xf numFmtId="0" fontId="132" fillId="0" borderId="0"/>
    <xf numFmtId="43" fontId="30" fillId="0" borderId="0" applyFont="0" applyFill="0" applyBorder="0" applyAlignment="0" applyProtection="0"/>
    <xf numFmtId="0" fontId="3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97" fillId="2" borderId="195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97" fillId="2" borderId="195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97" fillId="2" borderId="195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97" fillId="2" borderId="195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97" fillId="2" borderId="195" applyNumberFormat="0" applyAlignment="0" applyProtection="0"/>
    <xf numFmtId="0" fontId="104" fillId="7" borderId="195" applyNumberFormat="0" applyAlignment="0" applyProtection="0"/>
    <xf numFmtId="0" fontId="108" fillId="2" borderId="196" applyNumberForma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20" fillId="0" borderId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20" fillId="0" borderId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20" fillId="0" borderId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20" fillId="0" borderId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10" fillId="0" borderId="200" applyNumberFormat="0" applyFill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30" fillId="4" borderId="198" applyNumberFormat="0" applyFon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97" fillId="2" borderId="197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97" fillId="2" borderId="197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97" fillId="2" borderId="197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97" fillId="2" borderId="197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97" fillId="2" borderId="197" applyNumberFormat="0" applyAlignment="0" applyProtection="0"/>
    <xf numFmtId="0" fontId="104" fillId="7" borderId="197" applyNumberFormat="0" applyAlignment="0" applyProtection="0"/>
    <xf numFmtId="0" fontId="108" fillId="2" borderId="199" applyNumberFormat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30" fillId="4" borderId="202" applyNumberFormat="0" applyFont="0" applyAlignment="0" applyProtection="0"/>
    <xf numFmtId="0" fontId="17" fillId="0" borderId="0"/>
    <xf numFmtId="0" fontId="30" fillId="4" borderId="202" applyNumberFormat="0" applyFon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7" fillId="0" borderId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7" fillId="0" borderId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7" fillId="0" borderId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7" fillId="0" borderId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7" fillId="0" borderId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7" fillId="0" borderId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7" fillId="0" borderId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7" fillId="0" borderId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10" fillId="0" borderId="206" applyNumberFormat="0" applyFill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30" fillId="4" borderId="204" applyNumberFormat="0" applyFon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97" fillId="2" borderId="203" applyNumberFormat="0" applyAlignment="0" applyProtection="0"/>
    <xf numFmtId="0" fontId="104" fillId="7" borderId="203" applyNumberFormat="0" applyAlignment="0" applyProtection="0"/>
    <xf numFmtId="0" fontId="108" fillId="2" borderId="205" applyNumberFormat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0" fillId="4" borderId="207" applyNumberFormat="0" applyFont="0" applyAlignment="0" applyProtection="0"/>
    <xf numFmtId="0" fontId="16" fillId="0" borderId="0"/>
    <xf numFmtId="0" fontId="30" fillId="4" borderId="207" applyNumberFormat="0" applyFon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0" fillId="4" borderId="209" applyNumberFormat="0" applyFont="0" applyAlignment="0" applyProtection="0"/>
    <xf numFmtId="0" fontId="16" fillId="0" borderId="0"/>
    <xf numFmtId="0" fontId="30" fillId="4" borderId="209" applyNumberFormat="0" applyFon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6" fillId="0" borderId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10" fillId="0" borderId="211" applyNumberFormat="0" applyFill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30" fillId="4" borderId="209" applyNumberFormat="0" applyFon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97" fillId="2" borderId="208" applyNumberFormat="0" applyAlignment="0" applyProtection="0"/>
    <xf numFmtId="0" fontId="104" fillId="7" borderId="208" applyNumberFormat="0" applyAlignment="0" applyProtection="0"/>
    <xf numFmtId="0" fontId="108" fillId="2" borderId="210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0" fillId="4" borderId="209" applyNumberFormat="0" applyFont="0" applyAlignment="0" applyProtection="0"/>
    <xf numFmtId="0" fontId="15" fillId="0" borderId="0"/>
    <xf numFmtId="0" fontId="30" fillId="4" borderId="209" applyNumberFormat="0" applyFon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08" fillId="2" borderId="212" applyNumberFormat="0" applyAlignment="0" applyProtection="0"/>
    <xf numFmtId="0" fontId="15" fillId="0" borderId="0"/>
    <xf numFmtId="0" fontId="108" fillId="2" borderId="212" applyNumberFormat="0" applyAlignment="0" applyProtection="0"/>
    <xf numFmtId="0" fontId="15" fillId="0" borderId="0"/>
    <xf numFmtId="0" fontId="15" fillId="0" borderId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08" fillId="2" borderId="212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0" fillId="4" borderId="213" applyNumberFormat="0" applyFont="0" applyAlignment="0" applyProtection="0"/>
    <xf numFmtId="0" fontId="14" fillId="0" borderId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4" borderId="213" applyNumberFormat="0" applyFont="0" applyAlignment="0" applyProtection="0"/>
    <xf numFmtId="0" fontId="14" fillId="0" borderId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4" borderId="213" applyNumberFormat="0" applyFont="0" applyAlignment="0" applyProtection="0"/>
    <xf numFmtId="0" fontId="14" fillId="0" borderId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4" borderId="213" applyNumberFormat="0" applyFont="0" applyAlignment="0" applyProtection="0"/>
    <xf numFmtId="0" fontId="14" fillId="0" borderId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04" fillId="7" borderId="214" applyNumberFormat="0" applyAlignment="0" applyProtection="0"/>
    <xf numFmtId="0" fontId="97" fillId="2" borderId="214" applyNumberFormat="0" applyAlignment="0" applyProtection="0"/>
    <xf numFmtId="0" fontId="104" fillId="7" borderId="214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4" borderId="213" applyNumberFormat="0" applyFont="0" applyAlignment="0" applyProtection="0"/>
    <xf numFmtId="0" fontId="14" fillId="0" borderId="0"/>
    <xf numFmtId="0" fontId="30" fillId="4" borderId="21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3" fillId="0" borderId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10" fillId="0" borderId="218" applyNumberFormat="0" applyFill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08" fillId="2" borderId="217" applyNumberFormat="0" applyAlignment="0" applyProtection="0"/>
    <xf numFmtId="0" fontId="13" fillId="0" borderId="0"/>
    <xf numFmtId="0" fontId="108" fillId="2" borderId="217" applyNumberFormat="0" applyAlignment="0" applyProtection="0"/>
    <xf numFmtId="0" fontId="13" fillId="0" borderId="0"/>
    <xf numFmtId="0" fontId="13" fillId="0" borderId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08" fillId="2" borderId="217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04" fillId="7" borderId="215" applyNumberFormat="0" applyAlignment="0" applyProtection="0"/>
    <xf numFmtId="0" fontId="97" fillId="2" borderId="215" applyNumberFormat="0" applyAlignment="0" applyProtection="0"/>
    <xf numFmtId="0" fontId="104" fillId="7" borderId="215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30" fillId="4" borderId="216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4" fillId="0" borderId="0"/>
    <xf numFmtId="43" fontId="1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32" fillId="0" borderId="0" applyFont="0" applyFill="0" applyBorder="0" applyAlignment="0" applyProtection="0"/>
    <xf numFmtId="0" fontId="10" fillId="0" borderId="0"/>
    <xf numFmtId="43" fontId="30" fillId="0" borderId="0" applyFont="0" applyFill="0" applyBorder="0" applyAlignment="0" applyProtection="0"/>
    <xf numFmtId="0" fontId="10" fillId="0" borderId="0"/>
    <xf numFmtId="9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145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146" fillId="35" borderId="0" applyNumberFormat="0" applyBorder="0" applyAlignment="0" applyProtection="0"/>
    <xf numFmtId="0" fontId="147" fillId="3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5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199">
    <xf numFmtId="0" fontId="0" fillId="0" borderId="0" xfId="0"/>
    <xf numFmtId="0" fontId="37" fillId="0" borderId="0" xfId="0" applyFont="1" applyFill="1" applyBorder="1" applyProtection="1"/>
    <xf numFmtId="0" fontId="36" fillId="0" borderId="0" xfId="0" applyFont="1"/>
    <xf numFmtId="0" fontId="37" fillId="0" borderId="0" xfId="0" applyFont="1" applyFill="1" applyBorder="1" applyAlignment="1">
      <alignment horizontal="center" vertical="center"/>
    </xf>
    <xf numFmtId="0" fontId="39" fillId="17" borderId="0" xfId="0" quotePrefix="1" applyFont="1" applyFill="1" applyBorder="1" applyAlignment="1" applyProtection="1">
      <alignment horizontal="left" vertical="center"/>
    </xf>
    <xf numFmtId="0" fontId="40" fillId="17" borderId="0" xfId="0" applyFont="1" applyFill="1" applyBorder="1" applyAlignment="1" applyProtection="1">
      <alignment vertical="center"/>
    </xf>
    <xf numFmtId="0" fontId="41" fillId="17" borderId="0" xfId="0" applyFont="1" applyFill="1" applyBorder="1" applyAlignment="1" applyProtection="1">
      <alignment vertical="center"/>
    </xf>
    <xf numFmtId="165" fontId="41" fillId="17" borderId="0" xfId="0" applyNumberFormat="1" applyFont="1" applyFill="1" applyBorder="1" applyAlignment="1" applyProtection="1">
      <alignment horizontal="right" vertical="center" indent="1"/>
    </xf>
    <xf numFmtId="0" fontId="41" fillId="0" borderId="0" xfId="0" applyFont="1" applyFill="1" applyBorder="1" applyAlignment="1" applyProtection="1">
      <alignment vertical="center"/>
    </xf>
    <xf numFmtId="0" fontId="41" fillId="0" borderId="0" xfId="0" applyFont="1" applyFill="1" applyBorder="1" applyAlignment="1" applyProtection="1">
      <alignment horizontal="right" vertical="center" indent="1"/>
      <protection locked="0"/>
    </xf>
    <xf numFmtId="0" fontId="41" fillId="0" borderId="0" xfId="0" applyFont="1" applyFill="1" applyBorder="1" applyAlignment="1" applyProtection="1">
      <alignment vertical="center"/>
      <protection locked="0"/>
    </xf>
    <xf numFmtId="1" fontId="42" fillId="17" borderId="1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1" xfId="0" applyNumberFormat="1" applyFont="1" applyFill="1" applyBorder="1" applyAlignment="1" applyProtection="1">
      <alignment horizontal="right" vertical="center" indent="1"/>
      <protection locked="0"/>
    </xf>
    <xf numFmtId="167" fontId="43" fillId="17" borderId="1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1" xfId="0" applyNumberFormat="1" applyFont="1" applyFill="1" applyBorder="1" applyAlignment="1" applyProtection="1">
      <alignment horizontal="right" vertical="center" indent="1"/>
      <protection locked="0"/>
    </xf>
    <xf numFmtId="0" fontId="36" fillId="0" borderId="0" xfId="0" applyFont="1" applyAlignment="1" applyProtection="1">
      <alignment vertical="center"/>
    </xf>
    <xf numFmtId="0" fontId="36" fillId="0" borderId="0" xfId="0" applyFont="1" applyBorder="1" applyAlignment="1" applyProtection="1">
      <alignment vertical="center"/>
    </xf>
    <xf numFmtId="165" fontId="36" fillId="0" borderId="0" xfId="0" applyNumberFormat="1" applyFont="1" applyAlignment="1" applyProtection="1">
      <alignment horizontal="right" vertical="center" indent="1"/>
    </xf>
    <xf numFmtId="0" fontId="44" fillId="17" borderId="0" xfId="0" applyFont="1" applyFill="1" applyBorder="1" applyAlignment="1" applyProtection="1">
      <alignment vertical="center"/>
    </xf>
    <xf numFmtId="0" fontId="44" fillId="0" borderId="0" xfId="0" applyFont="1" applyFill="1" applyBorder="1" applyAlignment="1" applyProtection="1">
      <alignment vertical="center"/>
    </xf>
    <xf numFmtId="1" fontId="42" fillId="17" borderId="9" xfId="0" applyNumberFormat="1" applyFont="1" applyFill="1" applyBorder="1" applyAlignment="1" applyProtection="1">
      <alignment horizontal="right" vertical="center" indent="1"/>
      <protection locked="0"/>
    </xf>
    <xf numFmtId="1" fontId="42" fillId="17" borderId="9" xfId="0" quotePrefix="1" applyNumberFormat="1" applyFont="1" applyFill="1" applyBorder="1" applyAlignment="1" applyProtection="1">
      <alignment horizontal="right" vertical="center" indent="1"/>
      <protection locked="0"/>
    </xf>
    <xf numFmtId="0" fontId="46" fillId="0" borderId="0" xfId="0" applyFont="1" applyBorder="1" applyAlignment="1" applyProtection="1">
      <alignment vertical="center"/>
      <protection hidden="1"/>
    </xf>
    <xf numFmtId="0" fontId="46" fillId="17" borderId="0" xfId="0" applyFont="1" applyFill="1" applyBorder="1" applyAlignment="1" applyProtection="1">
      <alignment vertical="center"/>
      <protection hidden="1"/>
    </xf>
    <xf numFmtId="0" fontId="48" fillId="17" borderId="0" xfId="0" applyFont="1" applyFill="1" applyBorder="1" applyAlignment="1" applyProtection="1">
      <alignment vertical="center"/>
      <protection hidden="1"/>
    </xf>
    <xf numFmtId="0" fontId="37" fillId="17" borderId="0" xfId="0" applyFont="1" applyFill="1" applyBorder="1" applyAlignment="1" applyProtection="1">
      <alignment horizontal="center" vertical="center" wrapText="1"/>
      <protection hidden="1"/>
    </xf>
    <xf numFmtId="0" fontId="37" fillId="0" borderId="0" xfId="0" applyFont="1" applyBorder="1" applyAlignment="1" applyProtection="1">
      <alignment vertical="center"/>
      <protection hidden="1"/>
    </xf>
    <xf numFmtId="0" fontId="37" fillId="17" borderId="0" xfId="0" applyFont="1" applyFill="1" applyBorder="1" applyAlignment="1" applyProtection="1">
      <alignment vertical="center"/>
      <protection hidden="1"/>
    </xf>
    <xf numFmtId="0" fontId="32" fillId="0" borderId="0" xfId="0" applyFont="1"/>
    <xf numFmtId="0" fontId="51" fillId="0" borderId="0" xfId="0" applyFont="1" applyFill="1" applyAlignment="1" applyProtection="1">
      <alignment vertical="center"/>
    </xf>
    <xf numFmtId="0" fontId="37" fillId="17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center" vertical="center"/>
    </xf>
    <xf numFmtId="0" fontId="37" fillId="17" borderId="0" xfId="0" applyFont="1" applyFill="1" applyBorder="1" applyAlignment="1" applyProtection="1">
      <alignment horizontal="center" vertical="center"/>
    </xf>
    <xf numFmtId="0" fontId="37" fillId="0" borderId="0" xfId="0" applyFont="1" applyFill="1" applyBorder="1" applyAlignment="1" applyProtection="1">
      <alignment vertical="center"/>
    </xf>
    <xf numFmtId="0" fontId="39" fillId="17" borderId="0" xfId="0" applyFont="1" applyFill="1" applyBorder="1" applyAlignment="1" applyProtection="1">
      <alignment horizontal="left" vertical="center"/>
    </xf>
    <xf numFmtId="0" fontId="30" fillId="0" borderId="0" xfId="0" applyFont="1" applyBorder="1" applyProtection="1"/>
    <xf numFmtId="0" fontId="36" fillId="17" borderId="0" xfId="0" applyFont="1" applyFill="1" applyBorder="1" applyAlignment="1" applyProtection="1">
      <alignment vertical="center"/>
    </xf>
    <xf numFmtId="0" fontId="30" fillId="0" borderId="0" xfId="0" applyFont="1" applyProtection="1"/>
    <xf numFmtId="0" fontId="41" fillId="17" borderId="0" xfId="0" applyFont="1" applyFill="1" applyBorder="1" applyAlignment="1" applyProtection="1">
      <alignment horizontal="right" vertical="center" indent="1"/>
    </xf>
    <xf numFmtId="0" fontId="57" fillId="0" borderId="0" xfId="0" applyFont="1" applyFill="1" applyAlignment="1" applyProtection="1">
      <alignment vertical="center"/>
    </xf>
    <xf numFmtId="0" fontId="57" fillId="0" borderId="0" xfId="0" applyFont="1" applyAlignment="1" applyProtection="1">
      <alignment vertical="center"/>
    </xf>
    <xf numFmtId="0" fontId="57" fillId="0" borderId="0" xfId="0" applyFont="1" applyAlignment="1" applyProtection="1">
      <alignment horizontal="right" vertical="center" indent="1"/>
    </xf>
    <xf numFmtId="0" fontId="0" fillId="0" borderId="0" xfId="0" applyProtection="1"/>
    <xf numFmtId="0" fontId="39" fillId="17" borderId="0" xfId="0" applyFont="1" applyFill="1" applyBorder="1" applyAlignment="1" applyProtection="1">
      <alignment vertical="center"/>
    </xf>
    <xf numFmtId="165" fontId="38" fillId="18" borderId="10" xfId="0" quotePrefix="1" applyNumberFormat="1" applyFont="1" applyFill="1" applyBorder="1" applyAlignment="1" applyProtection="1">
      <alignment horizontal="center" vertical="center" wrapText="1"/>
    </xf>
    <xf numFmtId="0" fontId="50" fillId="17" borderId="0" xfId="0" quotePrefix="1" applyFont="1" applyFill="1" applyBorder="1" applyAlignment="1" applyProtection="1">
      <alignment horizontal="left" vertical="center"/>
    </xf>
    <xf numFmtId="0" fontId="48" fillId="17" borderId="0" xfId="0" quotePrefix="1" applyFont="1" applyFill="1" applyBorder="1" applyAlignment="1" applyProtection="1">
      <alignment horizontal="left" vertical="center"/>
      <protection hidden="1"/>
    </xf>
    <xf numFmtId="0" fontId="59" fillId="0" borderId="0" xfId="0" applyFont="1" applyProtection="1"/>
    <xf numFmtId="0" fontId="37" fillId="0" borderId="0" xfId="0" applyFont="1" applyBorder="1" applyAlignment="1" applyProtection="1">
      <alignment horizontal="right" indent="2"/>
    </xf>
    <xf numFmtId="0" fontId="0" fillId="0" borderId="0" xfId="0" applyFill="1" applyBorder="1" applyProtection="1"/>
    <xf numFmtId="0" fontId="57" fillId="17" borderId="0" xfId="0" applyFont="1" applyFill="1" applyBorder="1" applyAlignment="1" applyProtection="1">
      <alignment vertical="center"/>
    </xf>
    <xf numFmtId="0" fontId="64" fillId="17" borderId="0" xfId="0" quotePrefix="1" applyFont="1" applyFill="1" applyBorder="1" applyAlignment="1" applyProtection="1">
      <alignment vertical="center"/>
    </xf>
    <xf numFmtId="0" fontId="57" fillId="0" borderId="0" xfId="0" applyFont="1" applyBorder="1" applyAlignment="1" applyProtection="1">
      <alignment vertical="center"/>
    </xf>
    <xf numFmtId="0" fontId="44" fillId="17" borderId="0" xfId="0" applyFont="1" applyFill="1" applyAlignment="1" applyProtection="1">
      <alignment vertical="center"/>
    </xf>
    <xf numFmtId="0" fontId="51" fillId="17" borderId="0" xfId="0" applyFont="1" applyFill="1" applyBorder="1" applyAlignment="1" applyProtection="1">
      <alignment vertical="center"/>
    </xf>
    <xf numFmtId="0" fontId="51" fillId="0" borderId="0" xfId="0" applyFont="1" applyAlignment="1" applyProtection="1">
      <alignment vertical="center"/>
    </xf>
    <xf numFmtId="0" fontId="57" fillId="0" borderId="0" xfId="0" applyFont="1" applyFill="1" applyBorder="1" applyAlignment="1" applyProtection="1">
      <alignment vertical="center"/>
    </xf>
    <xf numFmtId="0" fontId="56" fillId="0" borderId="0" xfId="0" quotePrefix="1" applyFont="1" applyFill="1" applyBorder="1" applyAlignment="1" applyProtection="1">
      <alignment vertical="center"/>
    </xf>
    <xf numFmtId="0" fontId="47" fillId="0" borderId="0" xfId="0" applyFont="1" applyFill="1" applyBorder="1" applyAlignment="1" applyProtection="1">
      <alignment vertical="center"/>
    </xf>
    <xf numFmtId="0" fontId="44" fillId="0" borderId="0" xfId="0" applyFont="1" applyBorder="1" applyAlignment="1" applyProtection="1">
      <alignment vertical="center"/>
    </xf>
    <xf numFmtId="165" fontId="38" fillId="0" borderId="0" xfId="0" quotePrefix="1" applyNumberFormat="1" applyFont="1" applyFill="1" applyBorder="1" applyAlignment="1" applyProtection="1">
      <alignment vertical="center" wrapText="1"/>
    </xf>
    <xf numFmtId="0" fontId="66" fillId="0" borderId="0" xfId="0" applyFont="1" applyBorder="1" applyProtection="1"/>
    <xf numFmtId="0" fontId="36" fillId="0" borderId="0" xfId="0" applyFont="1" applyFill="1" applyBorder="1" applyAlignment="1" applyProtection="1">
      <alignment horizontal="left" vertical="center"/>
    </xf>
    <xf numFmtId="1" fontId="67" fillId="17" borderId="0" xfId="0" applyNumberFormat="1" applyFont="1" applyFill="1" applyBorder="1" applyAlignment="1" applyProtection="1">
      <alignment horizontal="left" vertical="center" wrapText="1" indent="1"/>
    </xf>
    <xf numFmtId="0" fontId="37" fillId="0" borderId="0" xfId="0" applyFont="1"/>
    <xf numFmtId="175" fontId="37" fillId="19" borderId="0" xfId="0" applyNumberFormat="1" applyFont="1" applyFill="1" applyBorder="1" applyAlignment="1" applyProtection="1">
      <alignment horizontal="center" vertical="center"/>
    </xf>
    <xf numFmtId="1" fontId="37" fillId="19" borderId="0" xfId="0" applyNumberFormat="1" applyFont="1" applyFill="1" applyBorder="1" applyAlignment="1" applyProtection="1">
      <alignment horizontal="right" vertical="center" indent="1"/>
    </xf>
    <xf numFmtId="167" fontId="37" fillId="19" borderId="0" xfId="0" applyNumberFormat="1" applyFont="1" applyFill="1" applyBorder="1" applyAlignment="1" applyProtection="1">
      <alignment horizontal="center" vertical="center"/>
    </xf>
    <xf numFmtId="0" fontId="37" fillId="0" borderId="0" xfId="0" quotePrefix="1" applyFont="1" applyFill="1" applyBorder="1" applyAlignment="1" applyProtection="1">
      <alignment horizontal="center" vertical="center"/>
    </xf>
    <xf numFmtId="175" fontId="37" fillId="0" borderId="0" xfId="0" applyNumberFormat="1" applyFont="1" applyFill="1" applyBorder="1" applyAlignment="1" applyProtection="1">
      <alignment horizontal="center" vertical="center"/>
    </xf>
    <xf numFmtId="1" fontId="37" fillId="0" borderId="0" xfId="0" applyNumberFormat="1" applyFont="1" applyFill="1" applyBorder="1" applyAlignment="1" applyProtection="1">
      <alignment horizontal="right" vertical="center" indent="1"/>
    </xf>
    <xf numFmtId="167" fontId="37" fillId="0" borderId="0" xfId="0" applyNumberFormat="1" applyFont="1" applyFill="1" applyBorder="1" applyAlignment="1" applyProtection="1">
      <alignment horizontal="center" vertical="center"/>
    </xf>
    <xf numFmtId="175" fontId="69" fillId="19" borderId="1" xfId="0" applyNumberFormat="1" applyFont="1" applyFill="1" applyBorder="1" applyAlignment="1" applyProtection="1">
      <alignment horizontal="right" vertical="center"/>
    </xf>
    <xf numFmtId="1" fontId="69" fillId="19" borderId="1" xfId="0" applyNumberFormat="1" applyFont="1" applyFill="1" applyBorder="1" applyAlignment="1" applyProtection="1">
      <alignment horizontal="right" vertical="center" indent="1"/>
    </xf>
    <xf numFmtId="0" fontId="69" fillId="19" borderId="1" xfId="0" quotePrefix="1" applyFont="1" applyFill="1" applyBorder="1" applyAlignment="1" applyProtection="1">
      <alignment horizontal="right" vertical="center"/>
    </xf>
    <xf numFmtId="0" fontId="32" fillId="0" borderId="0" xfId="0" applyFont="1" applyAlignment="1">
      <alignment horizontal="center"/>
    </xf>
    <xf numFmtId="0" fontId="55" fillId="17" borderId="0" xfId="0" applyFont="1" applyFill="1" applyBorder="1" applyAlignment="1" applyProtection="1">
      <alignment vertical="center"/>
      <protection hidden="1"/>
    </xf>
    <xf numFmtId="0" fontId="70" fillId="0" borderId="0" xfId="0" applyFont="1" applyFill="1" applyBorder="1" applyAlignment="1" applyProtection="1">
      <alignment horizontal="center"/>
    </xf>
    <xf numFmtId="0" fontId="71" fillId="0" borderId="0" xfId="0" applyFont="1" applyFill="1" applyBorder="1" applyAlignment="1" applyProtection="1">
      <alignment horizontal="center"/>
    </xf>
    <xf numFmtId="0" fontId="73" fillId="17" borderId="0" xfId="0" applyFont="1" applyFill="1" applyBorder="1" applyAlignment="1" applyProtection="1">
      <alignment vertical="center"/>
      <protection hidden="1"/>
    </xf>
    <xf numFmtId="0" fontId="73" fillId="17" borderId="0" xfId="0" quotePrefix="1" applyFont="1" applyFill="1" applyBorder="1" applyAlignment="1" applyProtection="1">
      <alignment horizontal="center" vertical="center"/>
      <protection hidden="1"/>
    </xf>
    <xf numFmtId="0" fontId="64" fillId="17" borderId="0" xfId="0" quotePrefix="1" applyFont="1" applyFill="1" applyBorder="1" applyAlignment="1" applyProtection="1">
      <alignment horizontal="left" vertical="center"/>
    </xf>
    <xf numFmtId="0" fontId="43" fillId="0" borderId="0" xfId="0" applyFont="1" applyBorder="1" applyAlignment="1" applyProtection="1">
      <alignment vertical="center"/>
      <protection locked="0"/>
    </xf>
    <xf numFmtId="0" fontId="64" fillId="0" borderId="0" xfId="0" quotePrefix="1" applyFont="1" applyBorder="1" applyAlignment="1" applyProtection="1">
      <alignment vertical="center"/>
    </xf>
    <xf numFmtId="0" fontId="68" fillId="0" borderId="0" xfId="0" applyFont="1" applyBorder="1" applyAlignment="1" applyProtection="1">
      <alignment vertical="center"/>
      <protection locked="0"/>
    </xf>
    <xf numFmtId="170" fontId="49" fillId="17" borderId="1" xfId="0" applyNumberFormat="1" applyFont="1" applyFill="1" applyBorder="1" applyAlignment="1" applyProtection="1">
      <alignment horizontal="right" vertical="center" indent="1"/>
      <protection locked="0"/>
    </xf>
    <xf numFmtId="0" fontId="69" fillId="19" borderId="1" xfId="0" applyFont="1" applyFill="1" applyBorder="1" applyAlignment="1" applyProtection="1">
      <alignment horizontal="center" vertical="center"/>
    </xf>
    <xf numFmtId="0" fontId="44" fillId="17" borderId="0" xfId="0" applyFont="1" applyFill="1" applyBorder="1" applyAlignment="1" applyProtection="1">
      <alignment horizontal="center" vertical="center"/>
    </xf>
    <xf numFmtId="0" fontId="41" fillId="17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0" fontId="69" fillId="19" borderId="15" xfId="0" applyFont="1" applyFill="1" applyBorder="1" applyAlignment="1" applyProtection="1">
      <alignment horizontal="center" vertical="center"/>
    </xf>
    <xf numFmtId="1" fontId="69" fillId="19" borderId="15" xfId="0" applyNumberFormat="1" applyFont="1" applyFill="1" applyBorder="1" applyAlignment="1" applyProtection="1">
      <alignment horizontal="right" vertical="center" indent="1"/>
    </xf>
    <xf numFmtId="165" fontId="38" fillId="18" borderId="22" xfId="0" applyNumberFormat="1" applyFont="1" applyFill="1" applyBorder="1" applyAlignment="1" applyProtection="1">
      <alignment horizontal="center" vertical="center" wrapText="1"/>
    </xf>
    <xf numFmtId="165" fontId="38" fillId="18" borderId="23" xfId="0" applyNumberFormat="1" applyFont="1" applyFill="1" applyBorder="1" applyAlignment="1" applyProtection="1">
      <alignment horizontal="center" vertical="center" wrapText="1"/>
    </xf>
    <xf numFmtId="165" fontId="38" fillId="18" borderId="24" xfId="0" applyNumberFormat="1" applyFont="1" applyFill="1" applyBorder="1" applyAlignment="1" applyProtection="1">
      <alignment horizontal="center" vertical="center"/>
    </xf>
    <xf numFmtId="170" fontId="54" fillId="17" borderId="1" xfId="0" applyNumberFormat="1" applyFont="1" applyFill="1" applyBorder="1" applyAlignment="1" applyProtection="1">
      <alignment horizontal="left" vertical="center" indent="1"/>
      <protection locked="0"/>
    </xf>
    <xf numFmtId="0" fontId="39" fillId="0" borderId="0" xfId="0" applyFont="1" applyFill="1" applyBorder="1" applyAlignment="1" applyProtection="1">
      <alignment vertical="center"/>
    </xf>
    <xf numFmtId="0" fontId="69" fillId="19" borderId="15" xfId="0" quotePrefix="1" applyFont="1" applyFill="1" applyBorder="1" applyAlignment="1" applyProtection="1">
      <alignment horizontal="right" vertical="center"/>
    </xf>
    <xf numFmtId="1" fontId="42" fillId="17" borderId="21" xfId="0" quotePrefix="1" applyNumberFormat="1" applyFont="1" applyFill="1" applyBorder="1" applyAlignment="1" applyProtection="1">
      <alignment horizontal="right" vertical="center" indent="1"/>
      <protection locked="0"/>
    </xf>
    <xf numFmtId="1" fontId="42" fillId="17" borderId="26" xfId="0" applyNumberFormat="1" applyFont="1" applyFill="1" applyBorder="1" applyAlignment="1" applyProtection="1">
      <alignment horizontal="right" vertical="center" indent="1"/>
      <protection locked="0"/>
    </xf>
    <xf numFmtId="0" fontId="77" fillId="0" borderId="0" xfId="0" applyFont="1" applyFill="1" applyBorder="1" applyAlignment="1" applyProtection="1">
      <alignment horizontal="center"/>
      <protection locked="0"/>
    </xf>
    <xf numFmtId="0" fontId="77" fillId="0" borderId="0" xfId="0" applyFont="1" applyProtection="1">
      <protection locked="0"/>
    </xf>
    <xf numFmtId="0" fontId="77" fillId="0" borderId="0" xfId="0" applyFont="1" applyAlignment="1" applyProtection="1">
      <alignment vertical="center"/>
      <protection locked="0"/>
    </xf>
    <xf numFmtId="165" fontId="38" fillId="18" borderId="31" xfId="0" applyNumberFormat="1" applyFont="1" applyFill="1" applyBorder="1" applyAlignment="1" applyProtection="1">
      <alignment horizontal="center" vertical="center" wrapText="1"/>
    </xf>
    <xf numFmtId="0" fontId="73" fillId="17" borderId="0" xfId="0" applyFont="1" applyFill="1" applyBorder="1" applyAlignment="1" applyProtection="1">
      <alignment horizontal="center" vertical="center"/>
    </xf>
    <xf numFmtId="165" fontId="38" fillId="18" borderId="32" xfId="0" applyNumberFormat="1" applyFont="1" applyFill="1" applyBorder="1" applyAlignment="1" applyProtection="1">
      <alignment horizontal="center" vertical="center" wrapText="1"/>
    </xf>
    <xf numFmtId="165" fontId="38" fillId="18" borderId="31" xfId="0" quotePrefix="1" applyNumberFormat="1" applyFont="1" applyFill="1" applyBorder="1" applyAlignment="1" applyProtection="1">
      <alignment horizontal="center" vertical="center" wrapText="1"/>
    </xf>
    <xf numFmtId="165" fontId="38" fillId="18" borderId="33" xfId="0" quotePrefix="1" applyNumberFormat="1" applyFont="1" applyFill="1" applyBorder="1" applyAlignment="1" applyProtection="1">
      <alignment horizontal="center" vertical="center" wrapText="1"/>
    </xf>
    <xf numFmtId="169" fontId="81" fillId="17" borderId="35" xfId="0" applyNumberFormat="1" applyFont="1" applyFill="1" applyBorder="1" applyAlignment="1" applyProtection="1">
      <alignment horizontal="center" vertical="center"/>
    </xf>
    <xf numFmtId="169" fontId="81" fillId="17" borderId="36" xfId="0" applyNumberFormat="1" applyFont="1" applyFill="1" applyBorder="1" applyAlignment="1" applyProtection="1">
      <alignment horizontal="center" vertical="center"/>
    </xf>
    <xf numFmtId="176" fontId="43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/>
    <xf numFmtId="15" fontId="82" fillId="17" borderId="1" xfId="0" applyNumberFormat="1" applyFont="1" applyFill="1" applyBorder="1" applyAlignment="1" applyProtection="1">
      <alignment horizontal="right" vertical="center" indent="1"/>
      <protection locked="0"/>
    </xf>
    <xf numFmtId="167" fontId="43" fillId="17" borderId="1" xfId="0" applyNumberFormat="1" applyFont="1" applyFill="1" applyBorder="1" applyAlignment="1" applyProtection="1">
      <alignment horizontal="center" vertical="center"/>
      <protection locked="0"/>
    </xf>
    <xf numFmtId="1" fontId="43" fillId="17" borderId="1" xfId="0" applyNumberFormat="1" applyFont="1" applyFill="1" applyBorder="1" applyAlignment="1" applyProtection="1">
      <alignment horizontal="center" vertical="center"/>
      <protection locked="0"/>
    </xf>
    <xf numFmtId="165" fontId="43" fillId="17" borderId="1" xfId="0" applyNumberFormat="1" applyFont="1" applyFill="1" applyBorder="1" applyAlignment="1" applyProtection="1">
      <alignment horizontal="center" vertical="center"/>
      <protection locked="0"/>
    </xf>
    <xf numFmtId="2" fontId="43" fillId="17" borderId="1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 vertical="center"/>
    </xf>
    <xf numFmtId="0" fontId="40" fillId="17" borderId="0" xfId="0" applyFont="1" applyFill="1" applyBorder="1" applyAlignment="1" applyProtection="1">
      <alignment horizontal="center" vertical="center"/>
    </xf>
    <xf numFmtId="0" fontId="37" fillId="0" borderId="0" xfId="0" applyFont="1" applyFill="1" applyBorder="1" applyAlignment="1" applyProtection="1">
      <alignment horizontal="center"/>
    </xf>
    <xf numFmtId="1" fontId="43" fillId="17" borderId="26" xfId="0" applyNumberFormat="1" applyFont="1" applyFill="1" applyBorder="1" applyAlignment="1" applyProtection="1">
      <alignment horizontal="center" vertical="center"/>
      <protection locked="0"/>
    </xf>
    <xf numFmtId="167" fontId="43" fillId="17" borderId="26" xfId="0" applyNumberFormat="1" applyFont="1" applyFill="1" applyBorder="1" applyAlignment="1" applyProtection="1">
      <alignment horizontal="center" vertical="center"/>
      <protection locked="0"/>
    </xf>
    <xf numFmtId="165" fontId="43" fillId="17" borderId="26" xfId="0" applyNumberFormat="1" applyFont="1" applyFill="1" applyBorder="1" applyAlignment="1" applyProtection="1">
      <alignment horizontal="center" vertical="center"/>
      <protection locked="0"/>
    </xf>
    <xf numFmtId="2" fontId="43" fillId="17" borderId="26" xfId="0" applyNumberFormat="1" applyFont="1" applyFill="1" applyBorder="1" applyAlignment="1" applyProtection="1">
      <alignment horizontal="center" vertical="center"/>
      <protection locked="0"/>
    </xf>
    <xf numFmtId="176" fontId="43" fillId="17" borderId="26" xfId="0" applyNumberFormat="1" applyFont="1" applyFill="1" applyBorder="1" applyAlignment="1" applyProtection="1">
      <alignment horizontal="center" vertical="center"/>
      <protection locked="0"/>
    </xf>
    <xf numFmtId="15" fontId="82" fillId="17" borderId="26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26" xfId="0" applyNumberFormat="1" applyFont="1" applyFill="1" applyBorder="1" applyAlignment="1" applyProtection="1">
      <alignment horizontal="right" vertical="center" indent="1"/>
      <protection locked="0"/>
    </xf>
    <xf numFmtId="168" fontId="54" fillId="0" borderId="9" xfId="0" applyNumberFormat="1" applyFont="1" applyFill="1" applyBorder="1" applyAlignment="1" applyProtection="1">
      <alignment horizontal="right" vertical="center" indent="1"/>
    </xf>
    <xf numFmtId="168" fontId="54" fillId="0" borderId="30" xfId="0" applyNumberFormat="1" applyFont="1" applyFill="1" applyBorder="1" applyAlignment="1" applyProtection="1">
      <alignment horizontal="right" vertical="center" indent="1"/>
    </xf>
    <xf numFmtId="0" fontId="60" fillId="20" borderId="37" xfId="0" quotePrefix="1" applyFont="1" applyFill="1" applyBorder="1" applyAlignment="1" applyProtection="1">
      <alignment horizontal="center" vertical="center"/>
    </xf>
    <xf numFmtId="2" fontId="43" fillId="0" borderId="34" xfId="0" applyNumberFormat="1" applyFont="1" applyFill="1" applyBorder="1" applyAlignment="1" applyProtection="1">
      <alignment horizontal="left" vertical="center" indent="1"/>
      <protection locked="0"/>
    </xf>
    <xf numFmtId="0" fontId="46" fillId="17" borderId="0" xfId="0" applyFont="1" applyFill="1" applyBorder="1" applyAlignment="1" applyProtection="1">
      <alignment horizontal="center" vertical="center"/>
      <protection hidden="1"/>
    </xf>
    <xf numFmtId="0" fontId="48" fillId="17" borderId="0" xfId="0" applyFont="1" applyFill="1" applyBorder="1" applyAlignment="1" applyProtection="1">
      <alignment horizontal="center" vertical="center"/>
      <protection hidden="1"/>
    </xf>
    <xf numFmtId="178" fontId="48" fillId="17" borderId="38" xfId="0" applyNumberFormat="1" applyFont="1" applyFill="1" applyBorder="1" applyAlignment="1" applyProtection="1">
      <alignment vertical="center"/>
      <protection hidden="1"/>
    </xf>
    <xf numFmtId="0" fontId="73" fillId="17" borderId="0" xfId="0" applyFont="1" applyFill="1" applyBorder="1" applyAlignment="1" applyProtection="1">
      <alignment horizontal="center" vertical="center"/>
      <protection hidden="1"/>
    </xf>
    <xf numFmtId="170" fontId="43" fillId="17" borderId="1" xfId="0" applyNumberFormat="1" applyFont="1" applyFill="1" applyBorder="1" applyAlignment="1" applyProtection="1">
      <alignment horizontal="center" vertical="center"/>
      <protection locked="0"/>
    </xf>
    <xf numFmtId="165" fontId="33" fillId="18" borderId="12" xfId="0" applyNumberFormat="1" applyFont="1" applyFill="1" applyBorder="1" applyAlignment="1">
      <alignment horizontal="center" vertical="center"/>
    </xf>
    <xf numFmtId="165" fontId="33" fillId="18" borderId="10" xfId="0" applyNumberFormat="1" applyFont="1" applyFill="1" applyBorder="1" applyAlignment="1">
      <alignment horizontal="center" vertical="center"/>
    </xf>
    <xf numFmtId="0" fontId="34" fillId="17" borderId="1" xfId="0" quotePrefix="1" applyFont="1" applyFill="1" applyBorder="1" applyAlignment="1" applyProtection="1">
      <alignment horizontal="left" vertical="center" indent="1"/>
      <protection locked="0"/>
    </xf>
    <xf numFmtId="0" fontId="48" fillId="17" borderId="0" xfId="0" applyFont="1" applyFill="1" applyBorder="1" applyAlignment="1" applyProtection="1">
      <alignment horizontal="left" vertical="center"/>
      <protection hidden="1"/>
    </xf>
    <xf numFmtId="0" fontId="37" fillId="0" borderId="0" xfId="0" applyFont="1" applyProtection="1">
      <protection hidden="1"/>
    </xf>
    <xf numFmtId="165" fontId="38" fillId="18" borderId="40" xfId="0" applyNumberFormat="1" applyFont="1" applyFill="1" applyBorder="1" applyAlignment="1" applyProtection="1">
      <alignment horizontal="center" vertical="center"/>
      <protection hidden="1"/>
    </xf>
    <xf numFmtId="1" fontId="84" fillId="0" borderId="1" xfId="0" applyNumberFormat="1" applyFont="1" applyBorder="1" applyAlignment="1" applyProtection="1">
      <alignment horizontal="right" vertical="center" indent="1"/>
      <protection hidden="1"/>
    </xf>
    <xf numFmtId="0" fontId="37" fillId="0" borderId="0" xfId="0" applyFont="1" applyAlignment="1" applyProtection="1">
      <alignment horizontal="center"/>
      <protection hidden="1"/>
    </xf>
    <xf numFmtId="0" fontId="52" fillId="0" borderId="41" xfId="0" quotePrefix="1" applyFont="1" applyBorder="1" applyAlignment="1">
      <alignment horizontal="right" vertical="center" indent="1"/>
    </xf>
    <xf numFmtId="2" fontId="58" fillId="0" borderId="41" xfId="0" applyNumberFormat="1" applyFont="1" applyBorder="1" applyAlignment="1" applyProtection="1">
      <alignment horizontal="center" vertical="center"/>
      <protection hidden="1"/>
    </xf>
    <xf numFmtId="165" fontId="38" fillId="18" borderId="42" xfId="0" applyNumberFormat="1" applyFont="1" applyFill="1" applyBorder="1" applyAlignment="1" applyProtection="1">
      <alignment horizontal="center" vertical="center"/>
      <protection hidden="1"/>
    </xf>
    <xf numFmtId="0" fontId="54" fillId="17" borderId="1" xfId="0" applyFont="1" applyFill="1" applyBorder="1" applyAlignment="1" applyProtection="1">
      <alignment horizontal="left" vertical="center" indent="1"/>
      <protection hidden="1"/>
    </xf>
    <xf numFmtId="165" fontId="61" fillId="18" borderId="43" xfId="0" applyNumberFormat="1" applyFont="1" applyFill="1" applyBorder="1" applyAlignment="1" applyProtection="1">
      <alignment horizontal="center" vertical="center" wrapText="1"/>
    </xf>
    <xf numFmtId="165" fontId="61" fillId="18" borderId="29" xfId="0" applyNumberFormat="1" applyFont="1" applyFill="1" applyBorder="1" applyAlignment="1" applyProtection="1">
      <alignment horizontal="center" vertical="center" wrapText="1"/>
    </xf>
    <xf numFmtId="165" fontId="61" fillId="18" borderId="44" xfId="0" applyNumberFormat="1" applyFont="1" applyFill="1" applyBorder="1" applyAlignment="1" applyProtection="1">
      <alignment horizontal="center" vertical="center" wrapText="1"/>
    </xf>
    <xf numFmtId="0" fontId="54" fillId="17" borderId="9" xfId="0" applyFont="1" applyFill="1" applyBorder="1" applyAlignment="1" applyProtection="1">
      <alignment horizontal="left" vertical="center" indent="1"/>
      <protection hidden="1"/>
    </xf>
    <xf numFmtId="0" fontId="54" fillId="17" borderId="34" xfId="0" applyFont="1" applyFill="1" applyBorder="1" applyAlignment="1" applyProtection="1">
      <alignment horizontal="left" vertical="center" indent="1"/>
      <protection hidden="1"/>
    </xf>
    <xf numFmtId="0" fontId="85" fillId="0" borderId="1" xfId="0" quotePrefix="1" applyFont="1" applyFill="1" applyBorder="1" applyAlignment="1" applyProtection="1">
      <alignment horizontal="left" vertical="center" indent="1"/>
    </xf>
    <xf numFmtId="2" fontId="85" fillId="0" borderId="34" xfId="0" applyNumberFormat="1" applyFont="1" applyFill="1" applyBorder="1" applyAlignment="1" applyProtection="1">
      <alignment horizontal="center" vertical="center"/>
    </xf>
    <xf numFmtId="0" fontId="85" fillId="0" borderId="1" xfId="0" applyFont="1" applyFill="1" applyBorder="1" applyAlignment="1" applyProtection="1">
      <alignment horizontal="left" vertical="center" indent="1"/>
    </xf>
    <xf numFmtId="0" fontId="54" fillId="17" borderId="1" xfId="0" quotePrefix="1" applyFont="1" applyFill="1" applyBorder="1" applyAlignment="1" applyProtection="1">
      <alignment horizontal="left" vertical="center" indent="1"/>
      <protection hidden="1"/>
    </xf>
    <xf numFmtId="0" fontId="81" fillId="17" borderId="1" xfId="0" quotePrefix="1" applyFont="1" applyFill="1" applyBorder="1" applyAlignment="1" applyProtection="1">
      <alignment horizontal="center" vertical="center"/>
    </xf>
    <xf numFmtId="0" fontId="85" fillId="0" borderId="20" xfId="0" applyFont="1" applyFill="1" applyBorder="1" applyAlignment="1" applyProtection="1">
      <alignment horizontal="left" vertical="center" indent="1"/>
    </xf>
    <xf numFmtId="2" fontId="85" fillId="0" borderId="16" xfId="0" applyNumberFormat="1" applyFont="1" applyFill="1" applyBorder="1" applyAlignment="1" applyProtection="1">
      <alignment horizontal="center" vertical="center"/>
    </xf>
    <xf numFmtId="0" fontId="81" fillId="17" borderId="1" xfId="0" applyFont="1" applyFill="1" applyBorder="1" applyAlignment="1" applyProtection="1">
      <alignment horizontal="center" vertical="center"/>
    </xf>
    <xf numFmtId="0" fontId="54" fillId="17" borderId="30" xfId="0" applyFont="1" applyFill="1" applyBorder="1" applyAlignment="1" applyProtection="1">
      <alignment horizontal="left" vertical="center" indent="1"/>
      <protection hidden="1"/>
    </xf>
    <xf numFmtId="0" fontId="54" fillId="17" borderId="16" xfId="0" applyFont="1" applyFill="1" applyBorder="1" applyAlignment="1" applyProtection="1">
      <alignment horizontal="left" vertical="center" indent="1"/>
      <protection hidden="1"/>
    </xf>
    <xf numFmtId="0" fontId="81" fillId="0" borderId="1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 applyProtection="1">
      <alignment horizontal="center" vertical="center"/>
    </xf>
    <xf numFmtId="0" fontId="66" fillId="0" borderId="0" xfId="0" applyFont="1"/>
    <xf numFmtId="0" fontId="66" fillId="0" borderId="0" xfId="0" applyFont="1" applyProtection="1"/>
    <xf numFmtId="0" fontId="87" fillId="0" borderId="0" xfId="0" applyFont="1" applyProtection="1"/>
    <xf numFmtId="1" fontId="42" fillId="17" borderId="1" xfId="0" quotePrefix="1" applyNumberFormat="1" applyFont="1" applyFill="1" applyBorder="1" applyAlignment="1" applyProtection="1">
      <alignment horizontal="right" vertical="center" indent="1"/>
      <protection locked="0"/>
    </xf>
    <xf numFmtId="1" fontId="42" fillId="17" borderId="26" xfId="0" quotePrefix="1" applyNumberFormat="1" applyFont="1" applyFill="1" applyBorder="1" applyAlignment="1" applyProtection="1">
      <alignment horizontal="right" vertical="center" indent="1"/>
      <protection locked="0"/>
    </xf>
    <xf numFmtId="178" fontId="48" fillId="17" borderId="0" xfId="0" applyNumberFormat="1" applyFont="1" applyFill="1" applyBorder="1" applyAlignment="1" applyProtection="1">
      <alignment vertical="center"/>
      <protection hidden="1"/>
    </xf>
    <xf numFmtId="165" fontId="61" fillId="18" borderId="32" xfId="0" applyNumberFormat="1" applyFont="1" applyFill="1" applyBorder="1" applyAlignment="1" applyProtection="1">
      <alignment horizontal="center" vertical="center" wrapText="1"/>
    </xf>
    <xf numFmtId="165" fontId="61" fillId="18" borderId="33" xfId="0" applyNumberFormat="1" applyFont="1" applyFill="1" applyBorder="1" applyAlignment="1" applyProtection="1">
      <alignment horizontal="center" vertical="center" wrapText="1"/>
    </xf>
    <xf numFmtId="0" fontId="41" fillId="0" borderId="0" xfId="0" applyFont="1" applyFill="1" applyBorder="1" applyAlignment="1" applyProtection="1">
      <alignment horizontal="center" vertical="center"/>
    </xf>
    <xf numFmtId="0" fontId="72" fillId="0" borderId="0" xfId="0" applyFont="1" applyAlignment="1">
      <alignment horizontal="center"/>
    </xf>
    <xf numFmtId="0" fontId="37" fillId="19" borderId="46" xfId="0" quotePrefix="1" applyFont="1" applyFill="1" applyBorder="1" applyAlignment="1" applyProtection="1">
      <alignment horizontal="center" vertical="center"/>
    </xf>
    <xf numFmtId="167" fontId="37" fillId="19" borderId="34" xfId="0" applyNumberFormat="1" applyFont="1" applyFill="1" applyBorder="1" applyAlignment="1" applyProtection="1">
      <alignment horizontal="center" vertical="center"/>
    </xf>
    <xf numFmtId="0" fontId="59" fillId="0" borderId="0" xfId="0" applyFont="1" applyAlignment="1" applyProtection="1">
      <alignment horizontal="right" indent="1"/>
    </xf>
    <xf numFmtId="0" fontId="31" fillId="0" borderId="0" xfId="0" applyFont="1" applyProtection="1"/>
    <xf numFmtId="164" fontId="43" fillId="17" borderId="26" xfId="0" applyNumberFormat="1" applyFont="1" applyFill="1" applyBorder="1" applyAlignment="1" applyProtection="1">
      <alignment horizontal="right" vertical="center" indent="1"/>
      <protection locked="0"/>
    </xf>
    <xf numFmtId="167" fontId="37" fillId="19" borderId="0" xfId="0" applyNumberFormat="1" applyFont="1" applyFill="1" applyBorder="1" applyAlignment="1" applyProtection="1">
      <alignment horizontal="left" vertical="center" indent="1"/>
    </xf>
    <xf numFmtId="0" fontId="76" fillId="0" borderId="0" xfId="0" applyFont="1" applyFill="1" applyBorder="1" applyAlignment="1" applyProtection="1">
      <alignment horizontal="center" vertical="center"/>
      <protection locked="0"/>
    </xf>
    <xf numFmtId="0" fontId="75" fillId="17" borderId="1" xfId="0" applyFont="1" applyFill="1" applyBorder="1" applyAlignment="1" applyProtection="1">
      <alignment horizontal="center" vertical="center"/>
      <protection locked="0"/>
    </xf>
    <xf numFmtId="0" fontId="75" fillId="21" borderId="1" xfId="0" applyFont="1" applyFill="1" applyBorder="1" applyAlignment="1" applyProtection="1">
      <alignment horizontal="center" vertical="center"/>
      <protection locked="0"/>
    </xf>
    <xf numFmtId="49" fontId="79" fillId="22" borderId="1" xfId="0" applyNumberFormat="1" applyFont="1" applyFill="1" applyBorder="1" applyAlignment="1" applyProtection="1">
      <alignment horizontal="center" vertical="center"/>
      <protection locked="0"/>
    </xf>
    <xf numFmtId="0" fontId="75" fillId="21" borderId="48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77" fillId="0" borderId="0" xfId="0" applyFont="1" applyBorder="1" applyAlignment="1" applyProtection="1">
      <protection locked="0"/>
    </xf>
    <xf numFmtId="49" fontId="77" fillId="0" borderId="0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 applyProtection="1">
      <protection locked="0"/>
    </xf>
    <xf numFmtId="0" fontId="76" fillId="0" borderId="0" xfId="0" quotePrefix="1" applyFont="1" applyFill="1" applyBorder="1" applyAlignment="1" applyProtection="1">
      <alignment vertical="center"/>
      <protection locked="0"/>
    </xf>
    <xf numFmtId="0" fontId="77" fillId="0" borderId="0" xfId="0" applyFont="1" applyFill="1" applyBorder="1" applyAlignment="1" applyProtection="1">
      <protection locked="0"/>
    </xf>
    <xf numFmtId="0" fontId="75" fillId="17" borderId="1" xfId="0" applyFont="1" applyFill="1" applyBorder="1" applyAlignment="1" applyProtection="1">
      <alignment horizontal="center"/>
      <protection locked="0"/>
    </xf>
    <xf numFmtId="0" fontId="90" fillId="18" borderId="49" xfId="0" quotePrefix="1" applyFont="1" applyFill="1" applyBorder="1" applyAlignment="1" applyProtection="1">
      <alignment horizontal="right" vertical="center" indent="1"/>
      <protection locked="0"/>
    </xf>
    <xf numFmtId="0" fontId="90" fillId="18" borderId="50" xfId="0" applyFont="1" applyFill="1" applyBorder="1" applyAlignment="1" applyProtection="1">
      <alignment horizontal="right" vertical="center" indent="1"/>
      <protection locked="0"/>
    </xf>
    <xf numFmtId="0" fontId="90" fillId="18" borderId="51" xfId="0" quotePrefix="1" applyFont="1" applyFill="1" applyBorder="1" applyAlignment="1" applyProtection="1">
      <alignment horizontal="right" vertical="center" indent="1"/>
      <protection locked="0"/>
    </xf>
    <xf numFmtId="0" fontId="76" fillId="17" borderId="52" xfId="0" quotePrefix="1" applyFont="1" applyFill="1" applyBorder="1" applyAlignment="1" applyProtection="1">
      <alignment vertical="center"/>
      <protection locked="0"/>
    </xf>
    <xf numFmtId="0" fontId="90" fillId="18" borderId="50" xfId="0" quotePrefix="1" applyFont="1" applyFill="1" applyBorder="1" applyAlignment="1" applyProtection="1">
      <alignment horizontal="right" vertical="center" indent="1"/>
      <protection locked="0"/>
    </xf>
    <xf numFmtId="0" fontId="91" fillId="17" borderId="0" xfId="0" applyFont="1" applyFill="1" applyBorder="1" applyAlignment="1" applyProtection="1">
      <alignment horizontal="center" vertical="center"/>
    </xf>
    <xf numFmtId="165" fontId="92" fillId="17" borderId="0" xfId="0" applyNumberFormat="1" applyFont="1" applyFill="1" applyBorder="1" applyAlignment="1" applyProtection="1">
      <alignment horizontal="center" vertical="center"/>
      <protection hidden="1"/>
    </xf>
    <xf numFmtId="171" fontId="83" fillId="21" borderId="9" xfId="0" applyNumberFormat="1" applyFont="1" applyFill="1" applyBorder="1" applyAlignment="1" applyProtection="1">
      <alignment horizontal="right" vertical="center" indent="1"/>
    </xf>
    <xf numFmtId="1" fontId="49" fillId="0" borderId="34" xfId="0" applyNumberFormat="1" applyFont="1" applyFill="1" applyBorder="1" applyAlignment="1" applyProtection="1">
      <alignment horizontal="right" vertical="center" indent="1"/>
    </xf>
    <xf numFmtId="1" fontId="49" fillId="0" borderId="18" xfId="0" applyNumberFormat="1" applyFont="1" applyFill="1" applyBorder="1" applyAlignment="1" applyProtection="1">
      <alignment horizontal="right" vertical="center" indent="1"/>
    </xf>
    <xf numFmtId="171" fontId="83" fillId="21" borderId="9" xfId="0" quotePrefix="1" applyNumberFormat="1" applyFont="1" applyFill="1" applyBorder="1" applyAlignment="1" applyProtection="1">
      <alignment horizontal="right" vertical="center" indent="1"/>
    </xf>
    <xf numFmtId="164" fontId="49" fillId="0" borderId="34" xfId="0" applyNumberFormat="1" applyFont="1" applyFill="1" applyBorder="1" applyAlignment="1" applyProtection="1">
      <alignment horizontal="right" vertical="center" indent="1"/>
    </xf>
    <xf numFmtId="0" fontId="0" fillId="17" borderId="48" xfId="0" applyFill="1" applyBorder="1"/>
    <xf numFmtId="171" fontId="83" fillId="17" borderId="53" xfId="0" applyNumberFormat="1" applyFont="1" applyFill="1" applyBorder="1" applyAlignment="1" applyProtection="1">
      <alignment vertical="center"/>
    </xf>
    <xf numFmtId="1" fontId="49" fillId="17" borderId="54" xfId="0" applyNumberFormat="1" applyFont="1" applyFill="1" applyBorder="1" applyAlignment="1" applyProtection="1">
      <alignment horizontal="right" vertical="center" indent="1"/>
    </xf>
    <xf numFmtId="0" fontId="69" fillId="19" borderId="15" xfId="0" applyFont="1" applyFill="1" applyBorder="1" applyAlignment="1" applyProtection="1">
      <alignment horizontal="right" vertical="center" indent="1"/>
    </xf>
    <xf numFmtId="0" fontId="69" fillId="19" borderId="15" xfId="0" quotePrefix="1" applyFont="1" applyFill="1" applyBorder="1" applyAlignment="1" applyProtection="1">
      <alignment horizontal="right" vertical="center" indent="1"/>
    </xf>
    <xf numFmtId="178" fontId="39" fillId="17" borderId="0" xfId="0" applyNumberFormat="1" applyFont="1" applyFill="1" applyBorder="1" applyAlignment="1" applyProtection="1">
      <alignment horizontal="center" vertical="center"/>
    </xf>
    <xf numFmtId="0" fontId="39" fillId="17" borderId="39" xfId="0" quotePrefix="1" applyFont="1" applyFill="1" applyBorder="1" applyAlignment="1" applyProtection="1">
      <alignment horizontal="left" vertical="center"/>
    </xf>
    <xf numFmtId="0" fontId="40" fillId="17" borderId="39" xfId="0" applyFont="1" applyFill="1" applyBorder="1" applyAlignment="1" applyProtection="1">
      <alignment vertical="center"/>
    </xf>
    <xf numFmtId="165" fontId="38" fillId="18" borderId="12" xfId="0" applyNumberFormat="1" applyFont="1" applyFill="1" applyBorder="1" applyAlignment="1" applyProtection="1">
      <alignment horizontal="center" vertical="center" wrapText="1"/>
    </xf>
    <xf numFmtId="165" fontId="38" fillId="18" borderId="10" xfId="0" applyNumberFormat="1" applyFont="1" applyFill="1" applyBorder="1" applyAlignment="1" applyProtection="1">
      <alignment horizontal="center" vertical="center" wrapText="1"/>
    </xf>
    <xf numFmtId="168" fontId="48" fillId="17" borderId="38" xfId="0" applyNumberFormat="1" applyFont="1" applyFill="1" applyBorder="1" applyAlignment="1" applyProtection="1">
      <alignment vertical="center"/>
      <protection hidden="1"/>
    </xf>
    <xf numFmtId="168" fontId="48" fillId="17" borderId="38" xfId="0" applyNumberFormat="1" applyFont="1" applyFill="1" applyBorder="1" applyAlignment="1" applyProtection="1">
      <alignment horizontal="right" vertical="center"/>
      <protection hidden="1"/>
    </xf>
    <xf numFmtId="165" fontId="33" fillId="18" borderId="10" xfId="0" quotePrefix="1" applyNumberFormat="1" applyFont="1" applyFill="1" applyBorder="1" applyAlignment="1" applyProtection="1">
      <alignment horizontal="center" vertical="center"/>
    </xf>
    <xf numFmtId="171" fontId="83" fillId="21" borderId="52" xfId="0" quotePrefix="1" applyNumberFormat="1" applyFont="1" applyFill="1" applyBorder="1" applyAlignment="1" applyProtection="1">
      <alignment horizontal="right" vertical="center" indent="1"/>
    </xf>
    <xf numFmtId="168" fontId="53" fillId="0" borderId="1" xfId="0" applyNumberFormat="1" applyFont="1" applyBorder="1" applyAlignment="1" applyProtection="1">
      <alignment horizontal="left" vertical="center" indent="1"/>
      <protection locked="0"/>
    </xf>
    <xf numFmtId="171" fontId="83" fillId="21" borderId="48" xfId="0" quotePrefix="1" applyNumberFormat="1" applyFont="1" applyFill="1" applyBorder="1" applyAlignment="1" applyProtection="1">
      <alignment vertical="center"/>
    </xf>
    <xf numFmtId="0" fontId="40" fillId="0" borderId="0" xfId="0" applyFont="1" applyFill="1" applyBorder="1" applyAlignment="1" applyProtection="1">
      <alignment vertical="center"/>
    </xf>
    <xf numFmtId="0" fontId="40" fillId="0" borderId="0" xfId="0" applyFont="1" applyFill="1" applyBorder="1" applyAlignment="1" applyProtection="1">
      <alignment horizontal="right" vertical="center" indent="1"/>
    </xf>
    <xf numFmtId="0" fontId="113" fillId="0" borderId="0" xfId="0" applyFont="1" applyFill="1" applyBorder="1" applyAlignment="1" applyProtection="1">
      <alignment vertical="center"/>
    </xf>
    <xf numFmtId="0" fontId="40" fillId="0" borderId="0" xfId="0" applyFont="1" applyFill="1" applyBorder="1" applyAlignment="1" applyProtection="1">
      <alignment horizontal="right" vertical="center" indent="1"/>
      <protection locked="0"/>
    </xf>
    <xf numFmtId="0" fontId="52" fillId="0" borderId="0" xfId="0" applyFont="1" applyFill="1" applyBorder="1" applyAlignment="1" applyProtection="1">
      <alignment horizontal="center" vertical="center"/>
    </xf>
    <xf numFmtId="165" fontId="38" fillId="18" borderId="57" xfId="0" quotePrefix="1" applyNumberFormat="1" applyFont="1" applyFill="1" applyBorder="1" applyAlignment="1" applyProtection="1">
      <alignment horizontal="center" vertical="center" wrapText="1"/>
      <protection locked="0"/>
    </xf>
    <xf numFmtId="165" fontId="38" fillId="18" borderId="23" xfId="0" quotePrefix="1" applyNumberFormat="1" applyFont="1" applyFill="1" applyBorder="1" applyAlignment="1" applyProtection="1">
      <alignment horizontal="center" vertical="center" wrapText="1"/>
    </xf>
    <xf numFmtId="165" fontId="38" fillId="18" borderId="57" xfId="0" applyNumberFormat="1" applyFont="1" applyFill="1" applyBorder="1" applyAlignment="1" applyProtection="1">
      <alignment horizontal="center" vertical="center" wrapText="1"/>
    </xf>
    <xf numFmtId="0" fontId="52" fillId="0" borderId="0" xfId="0" applyFont="1" applyFill="1" applyBorder="1" applyAlignment="1" applyProtection="1">
      <alignment horizontal="center" vertical="center"/>
      <protection locked="0"/>
    </xf>
    <xf numFmtId="0" fontId="52" fillId="17" borderId="0" xfId="0" applyFont="1" applyFill="1" applyBorder="1" applyAlignment="1" applyProtection="1">
      <alignment horizontal="center" vertical="center"/>
    </xf>
    <xf numFmtId="1" fontId="42" fillId="17" borderId="1" xfId="0" applyNumberFormat="1" applyFont="1" applyFill="1" applyBorder="1" applyAlignment="1" applyProtection="1">
      <alignment horizontal="right" vertical="center" indent="2"/>
      <protection locked="0"/>
    </xf>
    <xf numFmtId="165" fontId="43" fillId="17" borderId="1" xfId="0" applyNumberFormat="1" applyFont="1" applyFill="1" applyBorder="1" applyAlignment="1" applyProtection="1">
      <alignment horizontal="right" vertical="center" indent="2"/>
      <protection locked="0"/>
    </xf>
    <xf numFmtId="3" fontId="49" fillId="17" borderId="1" xfId="0" applyNumberFormat="1" applyFont="1" applyFill="1" applyBorder="1" applyAlignment="1" applyProtection="1">
      <alignment horizontal="right" vertical="center" indent="1"/>
    </xf>
    <xf numFmtId="165" fontId="43" fillId="17" borderId="1" xfId="0" applyNumberFormat="1" applyFont="1" applyFill="1" applyBorder="1" applyAlignment="1" applyProtection="1">
      <alignment horizontal="left" vertical="center" indent="1"/>
      <protection locked="0"/>
    </xf>
    <xf numFmtId="165" fontId="43" fillId="17" borderId="34" xfId="0" applyNumberFormat="1" applyFont="1" applyFill="1" applyBorder="1" applyAlignment="1" applyProtection="1">
      <alignment horizontal="left" vertical="center" indent="1"/>
      <protection locked="0"/>
    </xf>
    <xf numFmtId="1" fontId="37" fillId="0" borderId="0" xfId="0" applyNumberFormat="1" applyFont="1" applyFill="1" applyBorder="1" applyAlignment="1" applyProtection="1">
      <alignment horizontal="center" vertical="center"/>
    </xf>
    <xf numFmtId="0" fontId="37" fillId="19" borderId="1" xfId="0" quotePrefix="1" applyFont="1" applyFill="1" applyBorder="1" applyAlignment="1" applyProtection="1">
      <alignment horizontal="right" vertical="center" indent="1"/>
    </xf>
    <xf numFmtId="175" fontId="37" fillId="19" borderId="1" xfId="0" applyNumberFormat="1" applyFont="1" applyFill="1" applyBorder="1" applyAlignment="1" applyProtection="1">
      <alignment horizontal="right" vertical="center" indent="1"/>
    </xf>
    <xf numFmtId="1" fontId="37" fillId="19" borderId="1" xfId="0" applyNumberFormat="1" applyFont="1" applyFill="1" applyBorder="1" applyAlignment="1" applyProtection="1">
      <alignment horizontal="right" vertical="center" indent="1"/>
    </xf>
    <xf numFmtId="165" fontId="37" fillId="19" borderId="1" xfId="0" applyNumberFormat="1" applyFont="1" applyFill="1" applyBorder="1" applyAlignment="1" applyProtection="1">
      <alignment horizontal="right" vertical="center" indent="1"/>
    </xf>
    <xf numFmtId="165" fontId="37" fillId="19" borderId="48" xfId="0" applyNumberFormat="1" applyFont="1" applyFill="1" applyBorder="1" applyAlignment="1" applyProtection="1">
      <alignment horizontal="left" vertical="center" indent="1"/>
    </xf>
    <xf numFmtId="0" fontId="49" fillId="0" borderId="1" xfId="0" applyFont="1" applyFill="1" applyBorder="1" applyAlignment="1" applyProtection="1">
      <alignment horizontal="right" vertical="center" indent="1"/>
    </xf>
    <xf numFmtId="49" fontId="43" fillId="17" borderId="53" xfId="0" applyNumberFormat="1" applyFont="1" applyFill="1" applyBorder="1" applyAlignment="1" applyProtection="1">
      <alignment vertical="center"/>
    </xf>
    <xf numFmtId="49" fontId="43" fillId="17" borderId="54" xfId="0" applyNumberFormat="1" applyFont="1" applyFill="1" applyBorder="1" applyAlignment="1" applyProtection="1">
      <alignment vertical="center"/>
    </xf>
    <xf numFmtId="0" fontId="36" fillId="17" borderId="0" xfId="0" applyFont="1" applyFill="1" applyAlignment="1" applyProtection="1">
      <alignment vertical="center"/>
    </xf>
    <xf numFmtId="49" fontId="43" fillId="17" borderId="58" xfId="0" applyNumberFormat="1" applyFont="1" applyFill="1" applyBorder="1" applyAlignment="1" applyProtection="1">
      <alignment vertical="center"/>
    </xf>
    <xf numFmtId="49" fontId="43" fillId="17" borderId="59" xfId="0" applyNumberFormat="1" applyFont="1" applyFill="1" applyBorder="1" applyAlignment="1" applyProtection="1">
      <alignment vertical="center"/>
    </xf>
    <xf numFmtId="0" fontId="36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right" vertical="center" indent="1"/>
    </xf>
    <xf numFmtId="175" fontId="37" fillId="0" borderId="0" xfId="0" applyNumberFormat="1" applyFont="1" applyFill="1" applyBorder="1" applyAlignment="1" applyProtection="1">
      <alignment horizontal="right" vertical="center" indent="1"/>
    </xf>
    <xf numFmtId="165" fontId="37" fillId="0" borderId="0" xfId="0" applyNumberFormat="1" applyFont="1" applyFill="1" applyBorder="1" applyAlignment="1" applyProtection="1">
      <alignment horizontal="right" vertical="center" indent="1"/>
    </xf>
    <xf numFmtId="0" fontId="49" fillId="0" borderId="0" xfId="0" applyFont="1" applyFill="1" applyBorder="1" applyAlignment="1" applyProtection="1">
      <alignment vertical="center"/>
    </xf>
    <xf numFmtId="0" fontId="36" fillId="0" borderId="0" xfId="0" applyFont="1" applyFill="1" applyBorder="1" applyAlignment="1" applyProtection="1">
      <alignment vertical="center"/>
      <protection locked="0"/>
    </xf>
    <xf numFmtId="165" fontId="37" fillId="0" borderId="0" xfId="0" applyNumberFormat="1" applyFont="1" applyFill="1" applyBorder="1" applyAlignment="1" applyProtection="1">
      <alignment horizontal="right" vertical="center" indent="1"/>
      <protection locked="0"/>
    </xf>
    <xf numFmtId="0" fontId="115" fillId="0" borderId="0" xfId="0" applyFont="1" applyBorder="1" applyProtection="1"/>
    <xf numFmtId="171" fontId="89" fillId="17" borderId="0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48" xfId="0" applyNumberFormat="1" applyFont="1" applyFill="1" applyBorder="1" applyAlignment="1" applyProtection="1">
      <alignment horizontal="center" vertical="center"/>
    </xf>
    <xf numFmtId="180" fontId="49" fillId="17" borderId="0" xfId="0" applyNumberFormat="1" applyFont="1" applyFill="1" applyBorder="1" applyAlignment="1" applyProtection="1">
      <alignment horizontal="center" vertical="center"/>
    </xf>
    <xf numFmtId="1" fontId="42" fillId="0" borderId="0" xfId="0" applyNumberFormat="1" applyFont="1" applyFill="1" applyBorder="1" applyAlignment="1" applyProtection="1">
      <alignment horizontal="right" vertical="center" indent="1"/>
      <protection locked="0"/>
    </xf>
    <xf numFmtId="0" fontId="45" fillId="0" borderId="0" xfId="0" applyFont="1" applyFill="1" applyBorder="1" applyAlignment="1" applyProtection="1">
      <alignment horizontal="right" vertical="center" indent="1"/>
      <protection locked="0"/>
    </xf>
    <xf numFmtId="1" fontId="42" fillId="0" borderId="0" xfId="0" quotePrefix="1" applyNumberFormat="1" applyFont="1" applyFill="1" applyBorder="1" applyAlignment="1" applyProtection="1">
      <alignment horizontal="right" vertical="center" indent="1"/>
      <protection locked="0"/>
    </xf>
    <xf numFmtId="0" fontId="36" fillId="0" borderId="0" xfId="0" applyFont="1" applyFill="1" applyBorder="1"/>
    <xf numFmtId="168" fontId="116" fillId="0" borderId="0" xfId="0" applyNumberFormat="1" applyFont="1" applyFill="1" applyBorder="1" applyAlignment="1" applyProtection="1">
      <alignment horizontal="center" vertical="center"/>
    </xf>
    <xf numFmtId="168" fontId="47" fillId="0" borderId="0" xfId="0" quotePrefix="1" applyNumberFormat="1" applyFont="1" applyFill="1" applyBorder="1" applyAlignment="1" applyProtection="1">
      <alignment horizontal="center" vertical="center"/>
    </xf>
    <xf numFmtId="168" fontId="47" fillId="0" borderId="0" xfId="0" applyNumberFormat="1" applyFont="1" applyFill="1" applyBorder="1" applyAlignment="1" applyProtection="1">
      <alignment horizontal="center" vertical="center"/>
    </xf>
    <xf numFmtId="0" fontId="117" fillId="0" borderId="0" xfId="0" applyFont="1" applyProtection="1"/>
    <xf numFmtId="165" fontId="38" fillId="18" borderId="61" xfId="0" quotePrefix="1" applyNumberFormat="1" applyFont="1" applyFill="1" applyBorder="1" applyAlignment="1" applyProtection="1">
      <alignment horizontal="center" vertical="center"/>
    </xf>
    <xf numFmtId="0" fontId="54" fillId="0" borderId="1" xfId="0" quotePrefix="1" applyFont="1" applyBorder="1" applyAlignment="1" applyProtection="1">
      <alignment horizontal="left" vertical="center" indent="1"/>
    </xf>
    <xf numFmtId="0" fontId="54" fillId="0" borderId="1" xfId="0" applyFont="1" applyBorder="1" applyAlignment="1" applyProtection="1">
      <alignment horizontal="left" vertical="center" indent="1"/>
    </xf>
    <xf numFmtId="174" fontId="58" fillId="17" borderId="62" xfId="0" applyNumberFormat="1" applyFont="1" applyFill="1" applyBorder="1" applyAlignment="1" applyProtection="1">
      <alignment horizontal="right" vertical="center" indent="1"/>
    </xf>
    <xf numFmtId="174" fontId="58" fillId="17" borderId="41" xfId="0" applyNumberFormat="1" applyFont="1" applyFill="1" applyBorder="1" applyAlignment="1" applyProtection="1">
      <alignment horizontal="right" vertical="center" indent="1"/>
    </xf>
    <xf numFmtId="173" fontId="52" fillId="17" borderId="62" xfId="0" applyNumberFormat="1" applyFont="1" applyFill="1" applyBorder="1" applyAlignment="1" applyProtection="1">
      <alignment vertical="center"/>
    </xf>
    <xf numFmtId="173" fontId="52" fillId="17" borderId="63" xfId="0" applyNumberFormat="1" applyFont="1" applyFill="1" applyBorder="1" applyAlignment="1" applyProtection="1">
      <alignment vertical="center"/>
    </xf>
    <xf numFmtId="165" fontId="58" fillId="23" borderId="12" xfId="0" applyNumberFormat="1" applyFont="1" applyFill="1" applyBorder="1" applyAlignment="1" applyProtection="1">
      <alignment horizontal="center" vertical="center" wrapText="1"/>
    </xf>
    <xf numFmtId="170" fontId="54" fillId="17" borderId="48" xfId="0" applyNumberFormat="1" applyFont="1" applyFill="1" applyBorder="1" applyAlignment="1" applyProtection="1">
      <alignment horizontal="left" vertical="center" indent="1"/>
      <protection locked="0"/>
    </xf>
    <xf numFmtId="174" fontId="49" fillId="17" borderId="1" xfId="0" applyNumberFormat="1" applyFont="1" applyFill="1" applyBorder="1" applyAlignment="1" applyProtection="1">
      <alignment horizontal="center" vertical="center"/>
    </xf>
    <xf numFmtId="178" fontId="39" fillId="0" borderId="0" xfId="0" applyNumberFormat="1" applyFont="1" applyFill="1" applyBorder="1" applyAlignment="1" applyProtection="1">
      <alignment horizontal="center" vertical="center"/>
    </xf>
    <xf numFmtId="0" fontId="37" fillId="19" borderId="15" xfId="0" quotePrefix="1" applyFont="1" applyFill="1" applyBorder="1" applyAlignment="1" applyProtection="1">
      <alignment horizontal="right" vertical="center"/>
    </xf>
    <xf numFmtId="1" fontId="42" fillId="17" borderId="66" xfId="0" applyNumberFormat="1" applyFont="1" applyFill="1" applyBorder="1" applyAlignment="1" applyProtection="1">
      <alignment horizontal="right" vertical="center" indent="2"/>
      <protection locked="0"/>
    </xf>
    <xf numFmtId="1" fontId="42" fillId="17" borderId="67" xfId="0" applyNumberFormat="1" applyFont="1" applyFill="1" applyBorder="1" applyAlignment="1" applyProtection="1">
      <alignment horizontal="right" vertical="center" indent="2"/>
      <protection locked="0"/>
    </xf>
    <xf numFmtId="0" fontId="42" fillId="17" borderId="9" xfId="0" quotePrefix="1" applyFont="1" applyFill="1" applyBorder="1" applyAlignment="1" applyProtection="1">
      <alignment horizontal="center" vertical="center"/>
    </xf>
    <xf numFmtId="0" fontId="59" fillId="0" borderId="0" xfId="0" applyFont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right"/>
    </xf>
    <xf numFmtId="0" fontId="42" fillId="17" borderId="9" xfId="0" quotePrefix="1" applyFont="1" applyFill="1" applyBorder="1" applyAlignment="1" applyProtection="1">
      <alignment horizontal="center" vertical="center"/>
      <protection locked="0"/>
    </xf>
    <xf numFmtId="168" fontId="53" fillId="0" borderId="1" xfId="0" quotePrefix="1" applyNumberFormat="1" applyFont="1" applyBorder="1" applyAlignment="1" applyProtection="1">
      <alignment horizontal="left" vertical="center" indent="1"/>
      <protection locked="0"/>
    </xf>
    <xf numFmtId="165" fontId="61" fillId="18" borderId="13" xfId="0" applyNumberFormat="1" applyFont="1" applyFill="1" applyBorder="1" applyAlignment="1" applyProtection="1">
      <alignment horizontal="center" vertical="center"/>
    </xf>
    <xf numFmtId="165" fontId="61" fillId="18" borderId="13" xfId="0" quotePrefix="1" applyNumberFormat="1" applyFont="1" applyFill="1" applyBorder="1" applyAlignment="1" applyProtection="1">
      <alignment horizontal="center" vertical="center"/>
    </xf>
    <xf numFmtId="165" fontId="61" fillId="18" borderId="10" xfId="0" quotePrefix="1" applyNumberFormat="1" applyFont="1" applyFill="1" applyBorder="1" applyAlignment="1" applyProtection="1">
      <alignment horizontal="center" vertical="center" wrapText="1"/>
    </xf>
    <xf numFmtId="165" fontId="61" fillId="18" borderId="10" xfId="0" applyNumberFormat="1" applyFont="1" applyFill="1" applyBorder="1" applyAlignment="1" applyProtection="1">
      <alignment horizontal="center" vertical="center" wrapText="1"/>
    </xf>
    <xf numFmtId="165" fontId="61" fillId="18" borderId="11" xfId="0" applyNumberFormat="1" applyFont="1" applyFill="1" applyBorder="1" applyAlignment="1" applyProtection="1">
      <alignment horizontal="center" vertical="center" wrapText="1"/>
    </xf>
    <xf numFmtId="166" fontId="49" fillId="0" borderId="34" xfId="0" applyNumberFormat="1" applyFont="1" applyFill="1" applyBorder="1" applyAlignment="1" applyProtection="1">
      <alignment horizontal="right" vertical="center" indent="1"/>
    </xf>
    <xf numFmtId="0" fontId="37" fillId="19" borderId="1" xfId="0" quotePrefix="1" applyFont="1" applyFill="1" applyBorder="1" applyAlignment="1" applyProtection="1">
      <alignment horizontal="right" vertical="center"/>
    </xf>
    <xf numFmtId="165" fontId="38" fillId="18" borderId="89" xfId="0" applyNumberFormat="1" applyFont="1" applyFill="1" applyBorder="1" applyAlignment="1" applyProtection="1">
      <alignment horizontal="center" vertical="center" wrapText="1"/>
    </xf>
    <xf numFmtId="0" fontId="50" fillId="17" borderId="0" xfId="0" applyFont="1" applyFill="1" applyBorder="1" applyAlignment="1" applyProtection="1">
      <alignment vertical="center"/>
    </xf>
    <xf numFmtId="174" fontId="120" fillId="17" borderId="20" xfId="0" applyNumberFormat="1" applyFont="1" applyFill="1" applyBorder="1" applyAlignment="1" applyProtection="1">
      <alignment horizontal="right" vertical="center" indent="1"/>
    </xf>
    <xf numFmtId="174" fontId="120" fillId="17" borderId="34" xfId="0" applyNumberFormat="1" applyFont="1" applyFill="1" applyBorder="1" applyAlignment="1" applyProtection="1">
      <alignment horizontal="right" vertical="center" indent="2"/>
    </xf>
    <xf numFmtId="174" fontId="120" fillId="17" borderId="45" xfId="0" applyNumberFormat="1" applyFont="1" applyFill="1" applyBorder="1" applyAlignment="1" applyProtection="1">
      <alignment horizontal="right" vertical="center" indent="2"/>
    </xf>
    <xf numFmtId="174" fontId="122" fillId="17" borderId="28" xfId="0" quotePrefix="1" applyNumberFormat="1" applyFont="1" applyFill="1" applyBorder="1" applyAlignment="1" applyProtection="1">
      <alignment horizontal="right" vertical="center" indent="2"/>
    </xf>
    <xf numFmtId="0" fontId="123" fillId="0" borderId="0" xfId="0" applyFont="1" applyFill="1" applyBorder="1" applyAlignment="1" applyProtection="1">
      <alignment vertical="center"/>
    </xf>
    <xf numFmtId="165" fontId="61" fillId="0" borderId="0" xfId="0" applyNumberFormat="1" applyFont="1" applyFill="1" applyBorder="1" applyAlignment="1" applyProtection="1">
      <alignment horizontal="center" vertical="center"/>
    </xf>
    <xf numFmtId="174" fontId="120" fillId="17" borderId="1" xfId="0" applyNumberFormat="1" applyFont="1" applyFill="1" applyBorder="1" applyAlignment="1" applyProtection="1">
      <alignment horizontal="right" vertical="center" indent="1"/>
    </xf>
    <xf numFmtId="174" fontId="124" fillId="0" borderId="0" xfId="0" applyNumberFormat="1" applyFont="1" applyFill="1" applyBorder="1" applyAlignment="1" applyProtection="1">
      <alignment horizontal="right" vertical="center" indent="1"/>
    </xf>
    <xf numFmtId="0" fontId="121" fillId="17" borderId="9" xfId="0" applyFont="1" applyFill="1" applyBorder="1" applyAlignment="1" applyProtection="1">
      <alignment horizontal="right" vertical="center" indent="1"/>
    </xf>
    <xf numFmtId="174" fontId="120" fillId="17" borderId="1" xfId="0" applyNumberFormat="1" applyFont="1" applyFill="1" applyBorder="1" applyAlignment="1" applyProtection="1">
      <alignment horizontal="center" vertical="center"/>
    </xf>
    <xf numFmtId="0" fontId="121" fillId="17" borderId="34" xfId="0" quotePrefix="1" applyFont="1" applyFill="1" applyBorder="1" applyAlignment="1" applyProtection="1">
      <alignment horizontal="center" vertical="center"/>
    </xf>
    <xf numFmtId="0" fontId="121" fillId="17" borderId="16" xfId="0" quotePrefix="1" applyFont="1" applyFill="1" applyBorder="1" applyAlignment="1" applyProtection="1">
      <alignment horizontal="center" vertical="center"/>
    </xf>
    <xf numFmtId="0" fontId="66" fillId="0" borderId="0" xfId="0" applyFont="1" applyFill="1" applyProtection="1"/>
    <xf numFmtId="165" fontId="61" fillId="18" borderId="27" xfId="0" applyNumberFormat="1" applyFont="1" applyFill="1" applyBorder="1" applyAlignment="1" applyProtection="1">
      <alignment horizontal="center" vertical="center" wrapText="1"/>
    </xf>
    <xf numFmtId="0" fontId="121" fillId="17" borderId="30" xfId="0" applyFont="1" applyFill="1" applyBorder="1" applyAlignment="1" applyProtection="1">
      <alignment horizontal="right" vertical="center" indent="1"/>
    </xf>
    <xf numFmtId="0" fontId="125" fillId="17" borderId="0" xfId="0" applyFont="1" applyFill="1" applyBorder="1" applyAlignment="1" applyProtection="1">
      <alignment horizontal="right" vertical="center" indent="1"/>
    </xf>
    <xf numFmtId="174" fontId="120" fillId="17" borderId="0" xfId="0" applyNumberFormat="1" applyFont="1" applyFill="1" applyBorder="1" applyAlignment="1" applyProtection="1">
      <alignment horizontal="right" vertical="center" indent="1"/>
    </xf>
    <xf numFmtId="0" fontId="121" fillId="17" borderId="0" xfId="0" applyFont="1" applyFill="1" applyBorder="1" applyAlignment="1" applyProtection="1">
      <alignment horizontal="center" vertical="center"/>
    </xf>
    <xf numFmtId="0" fontId="50" fillId="17" borderId="38" xfId="0" applyFont="1" applyFill="1" applyBorder="1" applyAlignment="1" applyProtection="1">
      <alignment vertical="center"/>
    </xf>
    <xf numFmtId="0" fontId="125" fillId="17" borderId="0" xfId="0" quotePrefix="1" applyFont="1" applyFill="1" applyBorder="1" applyAlignment="1" applyProtection="1">
      <alignment horizontal="right" vertical="center" indent="1"/>
    </xf>
    <xf numFmtId="174" fontId="125" fillId="17" borderId="0" xfId="0" quotePrefix="1" applyNumberFormat="1" applyFont="1" applyFill="1" applyBorder="1" applyAlignment="1" applyProtection="1">
      <alignment horizontal="right" vertical="center" indent="1"/>
    </xf>
    <xf numFmtId="0" fontId="42" fillId="17" borderId="30" xfId="0" quotePrefix="1" applyFont="1" applyFill="1" applyBorder="1" applyAlignment="1" applyProtection="1">
      <alignment horizontal="center" vertical="center"/>
      <protection locked="0"/>
    </xf>
    <xf numFmtId="165" fontId="43" fillId="17" borderId="66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67" xfId="0" applyNumberFormat="1" applyFont="1" applyFill="1" applyBorder="1" applyAlignment="1" applyProtection="1">
      <alignment horizontal="right" vertical="center" indent="1"/>
      <protection locked="0"/>
    </xf>
    <xf numFmtId="0" fontId="36" fillId="17" borderId="14" xfId="0" applyFont="1" applyFill="1" applyBorder="1" applyAlignment="1" applyProtection="1">
      <alignment horizontal="right" vertical="center" indent="1"/>
    </xf>
    <xf numFmtId="170" fontId="49" fillId="17" borderId="15" xfId="0" applyNumberFormat="1" applyFont="1" applyFill="1" applyBorder="1" applyAlignment="1" applyProtection="1">
      <alignment horizontal="right" vertical="center" indent="2"/>
    </xf>
    <xf numFmtId="170" fontId="49" fillId="17" borderId="15" xfId="0" applyNumberFormat="1" applyFont="1" applyFill="1" applyBorder="1" applyAlignment="1" applyProtection="1">
      <alignment horizontal="right" vertical="center" indent="1"/>
    </xf>
    <xf numFmtId="173" fontId="54" fillId="17" borderId="18" xfId="0" applyNumberFormat="1" applyFont="1" applyFill="1" applyBorder="1" applyAlignment="1" applyProtection="1">
      <alignment horizontal="right" vertical="center" indent="1"/>
    </xf>
    <xf numFmtId="0" fontId="36" fillId="17" borderId="14" xfId="0" quotePrefix="1" applyFont="1" applyFill="1" applyBorder="1" applyAlignment="1" applyProtection="1">
      <alignment horizontal="right" vertical="center" indent="1"/>
    </xf>
    <xf numFmtId="1" fontId="49" fillId="17" borderId="15" xfId="0" applyNumberFormat="1" applyFont="1" applyFill="1" applyBorder="1" applyAlignment="1" applyProtection="1">
      <alignment horizontal="right" vertical="center" indent="1"/>
    </xf>
    <xf numFmtId="0" fontId="126" fillId="17" borderId="17" xfId="0" applyFont="1" applyFill="1" applyBorder="1" applyAlignment="1" applyProtection="1">
      <alignment horizontal="right" vertical="center" indent="1"/>
    </xf>
    <xf numFmtId="170" fontId="45" fillId="17" borderId="25" xfId="0" applyNumberFormat="1" applyFont="1" applyFill="1" applyBorder="1" applyAlignment="1" applyProtection="1">
      <alignment horizontal="right" vertical="center" indent="2"/>
    </xf>
    <xf numFmtId="3" fontId="45" fillId="17" borderId="25" xfId="0" applyNumberFormat="1" applyFont="1" applyFill="1" applyBorder="1" applyAlignment="1" applyProtection="1">
      <alignment horizontal="right" vertical="center" indent="1"/>
    </xf>
    <xf numFmtId="177" fontId="45" fillId="17" borderId="28" xfId="0" applyNumberFormat="1" applyFont="1" applyFill="1" applyBorder="1" applyAlignment="1" applyProtection="1">
      <alignment horizontal="right" vertical="center" indent="1"/>
    </xf>
    <xf numFmtId="0" fontId="34" fillId="17" borderId="1" xfId="0" applyFont="1" applyFill="1" applyBorder="1" applyAlignment="1" applyProtection="1">
      <alignment horizontal="left" vertical="center" indent="1"/>
      <protection locked="0"/>
    </xf>
    <xf numFmtId="1" fontId="42" fillId="17" borderId="21" xfId="0" applyNumberFormat="1" applyFont="1" applyFill="1" applyBorder="1" applyAlignment="1" applyProtection="1">
      <alignment horizontal="right" vertical="center" indent="1"/>
      <protection locked="0"/>
    </xf>
    <xf numFmtId="0" fontId="36" fillId="0" borderId="0" xfId="0" applyFont="1" applyAlignment="1">
      <alignment horizontal="center"/>
    </xf>
    <xf numFmtId="0" fontId="43" fillId="0" borderId="0" xfId="0" applyFont="1" applyBorder="1" applyAlignment="1" applyProtection="1">
      <alignment horizontal="center" vertical="center"/>
      <protection locked="0"/>
    </xf>
    <xf numFmtId="1" fontId="42" fillId="17" borderId="55" xfId="0" quotePrefix="1" applyNumberFormat="1" applyFont="1" applyFill="1" applyBorder="1" applyAlignment="1" applyProtection="1">
      <alignment horizontal="right" vertical="center" indent="1"/>
      <protection locked="0"/>
    </xf>
    <xf numFmtId="165" fontId="38" fillId="18" borderId="31" xfId="0" applyNumberFormat="1" applyFont="1" applyFill="1" applyBorder="1" applyAlignment="1" applyProtection="1">
      <alignment horizontal="center" vertical="center" wrapText="1"/>
    </xf>
    <xf numFmtId="165" fontId="38" fillId="18" borderId="57" xfId="0" quotePrefix="1" applyNumberFormat="1" applyFont="1" applyFill="1" applyBorder="1" applyAlignment="1" applyProtection="1">
      <alignment horizontal="center" vertical="center" wrapText="1"/>
    </xf>
    <xf numFmtId="3" fontId="43" fillId="17" borderId="66" xfId="0" applyNumberFormat="1" applyFont="1" applyFill="1" applyBorder="1" applyAlignment="1" applyProtection="1">
      <alignment horizontal="left" vertical="center" indent="1"/>
      <protection locked="0"/>
    </xf>
    <xf numFmtId="3" fontId="43" fillId="17" borderId="67" xfId="0" applyNumberFormat="1" applyFont="1" applyFill="1" applyBorder="1" applyAlignment="1" applyProtection="1">
      <alignment horizontal="left" vertical="center" indent="1"/>
      <protection locked="0"/>
    </xf>
    <xf numFmtId="165" fontId="61" fillId="18" borderId="95" xfId="0" applyNumberFormat="1" applyFont="1" applyFill="1" applyBorder="1" applyAlignment="1" applyProtection="1">
      <alignment horizontal="center" vertical="center" wrapText="1"/>
    </xf>
    <xf numFmtId="0" fontId="50" fillId="17" borderId="0" xfId="0" quotePrefix="1" applyFont="1" applyFill="1" applyBorder="1" applyAlignment="1" applyProtection="1">
      <alignment vertical="center"/>
    </xf>
    <xf numFmtId="174" fontId="49" fillId="17" borderId="100" xfId="0" applyNumberFormat="1" applyFont="1" applyFill="1" applyBorder="1" applyAlignment="1" applyProtection="1">
      <alignment horizontal="right" vertical="center" indent="1"/>
    </xf>
    <xf numFmtId="174" fontId="49" fillId="17" borderId="101" xfId="0" applyNumberFormat="1" applyFont="1" applyFill="1" applyBorder="1" applyAlignment="1" applyProtection="1">
      <alignment horizontal="right" vertical="center" indent="1"/>
    </xf>
    <xf numFmtId="181" fontId="49" fillId="17" borderId="100" xfId="0" applyNumberFormat="1" applyFont="1" applyFill="1" applyBorder="1" applyAlignment="1" applyProtection="1">
      <alignment horizontal="right" vertical="center" indent="1"/>
    </xf>
    <xf numFmtId="181" fontId="49" fillId="17" borderId="101" xfId="0" applyNumberFormat="1" applyFont="1" applyFill="1" applyBorder="1" applyAlignment="1" applyProtection="1">
      <alignment horizontal="right" vertical="center" indent="1"/>
    </xf>
    <xf numFmtId="0" fontId="42" fillId="17" borderId="97" xfId="0" applyFont="1" applyFill="1" applyBorder="1" applyAlignment="1" applyProtection="1">
      <alignment horizontal="right" vertical="center" indent="1"/>
    </xf>
    <xf numFmtId="0" fontId="42" fillId="17" borderId="98" xfId="0" applyFont="1" applyFill="1" applyBorder="1" applyAlignment="1" applyProtection="1">
      <alignment horizontal="right" vertical="center" indent="1"/>
    </xf>
    <xf numFmtId="174" fontId="120" fillId="17" borderId="100" xfId="0" applyNumberFormat="1" applyFont="1" applyFill="1" applyBorder="1" applyAlignment="1" applyProtection="1">
      <alignment horizontal="right" vertical="center" indent="1"/>
    </xf>
    <xf numFmtId="172" fontId="120" fillId="17" borderId="100" xfId="0" applyNumberFormat="1" applyFont="1" applyFill="1" applyBorder="1" applyAlignment="1" applyProtection="1">
      <alignment horizontal="right" vertical="center" indent="1"/>
    </xf>
    <xf numFmtId="1" fontId="42" fillId="17" borderId="105" xfId="0" quotePrefix="1" applyNumberFormat="1" applyFont="1" applyFill="1" applyBorder="1" applyAlignment="1" applyProtection="1">
      <alignment horizontal="right" vertical="center" indent="1"/>
      <protection locked="0"/>
    </xf>
    <xf numFmtId="1" fontId="42" fillId="17" borderId="105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105" xfId="0" applyNumberFormat="1" applyFont="1" applyFill="1" applyBorder="1" applyAlignment="1" applyProtection="1">
      <alignment horizontal="center" vertical="center"/>
      <protection locked="0"/>
    </xf>
    <xf numFmtId="1" fontId="43" fillId="17" borderId="105" xfId="0" applyNumberFormat="1" applyFont="1" applyFill="1" applyBorder="1" applyAlignment="1" applyProtection="1">
      <alignment horizontal="center" vertical="center"/>
      <protection locked="0"/>
    </xf>
    <xf numFmtId="167" fontId="43" fillId="17" borderId="105" xfId="0" applyNumberFormat="1" applyFont="1" applyFill="1" applyBorder="1" applyAlignment="1" applyProtection="1">
      <alignment horizontal="center" vertical="center"/>
      <protection locked="0"/>
    </xf>
    <xf numFmtId="2" fontId="43" fillId="17" borderId="105" xfId="0" applyNumberFormat="1" applyFont="1" applyFill="1" applyBorder="1" applyAlignment="1" applyProtection="1">
      <alignment horizontal="center" vertical="center"/>
      <protection locked="0"/>
    </xf>
    <xf numFmtId="176" fontId="43" fillId="17" borderId="105" xfId="0" applyNumberFormat="1" applyFont="1" applyFill="1" applyBorder="1" applyAlignment="1" applyProtection="1">
      <alignment horizontal="center" vertical="center"/>
      <protection locked="0"/>
    </xf>
    <xf numFmtId="15" fontId="82" fillId="17" borderId="105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105" xfId="0" applyNumberFormat="1" applyFont="1" applyFill="1" applyBorder="1" applyAlignment="1" applyProtection="1">
      <alignment horizontal="right" vertical="center" indent="1"/>
      <protection locked="0"/>
    </xf>
    <xf numFmtId="164" fontId="43" fillId="17" borderId="105" xfId="0" applyNumberFormat="1" applyFont="1" applyFill="1" applyBorder="1" applyAlignment="1" applyProtection="1">
      <alignment horizontal="right" vertical="center" indent="1"/>
      <protection locked="0"/>
    </xf>
    <xf numFmtId="174" fontId="120" fillId="17" borderId="107" xfId="0" applyNumberFormat="1" applyFont="1" applyFill="1" applyBorder="1" applyAlignment="1" applyProtection="1">
      <alignment horizontal="right" vertical="center" indent="1"/>
    </xf>
    <xf numFmtId="171" fontId="53" fillId="21" borderId="109" xfId="0" applyNumberFormat="1" applyFont="1" applyFill="1" applyBorder="1" applyAlignment="1" applyProtection="1">
      <alignment horizontal="right" vertical="center" indent="1"/>
    </xf>
    <xf numFmtId="171" fontId="59" fillId="21" borderId="109" xfId="0" applyNumberFormat="1" applyFont="1" applyFill="1" applyBorder="1" applyAlignment="1" applyProtection="1">
      <alignment horizontal="right" vertical="center" indent="1"/>
    </xf>
    <xf numFmtId="0" fontId="42" fillId="17" borderId="110" xfId="0" quotePrefix="1" applyFont="1" applyFill="1" applyBorder="1" applyAlignment="1" applyProtection="1">
      <alignment horizontal="center" vertical="center"/>
    </xf>
    <xf numFmtId="174" fontId="49" fillId="17" borderId="111" xfId="0" applyNumberFormat="1" applyFont="1" applyFill="1" applyBorder="1" applyAlignment="1" applyProtection="1">
      <alignment horizontal="center" vertical="center"/>
    </xf>
    <xf numFmtId="165" fontId="43" fillId="17" borderId="112" xfId="0" applyNumberFormat="1" applyFont="1" applyFill="1" applyBorder="1" applyAlignment="1" applyProtection="1">
      <alignment horizontal="center" vertical="center"/>
    </xf>
    <xf numFmtId="49" fontId="43" fillId="17" borderId="114" xfId="0" applyNumberFormat="1" applyFont="1" applyFill="1" applyBorder="1" applyAlignment="1" applyProtection="1">
      <alignment horizontal="left" vertical="center" indent="1"/>
      <protection locked="0"/>
    </xf>
    <xf numFmtId="181" fontId="120" fillId="17" borderId="108" xfId="0" applyNumberFormat="1" applyFont="1" applyFill="1" applyBorder="1" applyAlignment="1" applyProtection="1">
      <alignment horizontal="right" vertical="center" indent="1"/>
    </xf>
    <xf numFmtId="181" fontId="120" fillId="17" borderId="106" xfId="0" applyNumberFormat="1" applyFont="1" applyFill="1" applyBorder="1" applyAlignment="1" applyProtection="1">
      <alignment horizontal="right" vertical="center" indent="1"/>
    </xf>
    <xf numFmtId="165" fontId="61" fillId="18" borderId="65" xfId="0" applyNumberFormat="1" applyFont="1" applyFill="1" applyBorder="1" applyAlignment="1" applyProtection="1">
      <alignment horizontal="center" vertical="center" wrapText="1"/>
    </xf>
    <xf numFmtId="15" fontId="43" fillId="17" borderId="105" xfId="0" applyNumberFormat="1" applyFont="1" applyFill="1" applyBorder="1" applyAlignment="1" applyProtection="1">
      <alignment horizontal="center" vertical="center"/>
      <protection locked="0"/>
    </xf>
    <xf numFmtId="167" fontId="43" fillId="17" borderId="116" xfId="0" applyNumberFormat="1" applyFont="1" applyFill="1" applyBorder="1" applyAlignment="1" applyProtection="1">
      <alignment horizontal="center" vertical="center"/>
      <protection locked="0"/>
    </xf>
    <xf numFmtId="167" fontId="43" fillId="17" borderId="116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116" xfId="0" applyNumberFormat="1" applyFont="1" applyFill="1" applyBorder="1" applyAlignment="1" applyProtection="1">
      <alignment horizontal="center" vertical="center"/>
      <protection locked="0"/>
    </xf>
    <xf numFmtId="165" fontId="43" fillId="17" borderId="116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116" xfId="0" applyNumberFormat="1" applyFont="1" applyFill="1" applyBorder="1" applyAlignment="1" applyProtection="1">
      <alignment horizontal="right" vertical="center" indent="1"/>
      <protection locked="0"/>
    </xf>
    <xf numFmtId="181" fontId="120" fillId="17" borderId="0" xfId="0" applyNumberFormat="1" applyFont="1" applyFill="1" applyBorder="1" applyAlignment="1" applyProtection="1">
      <alignment horizontal="right" vertical="center" indent="1"/>
    </xf>
    <xf numFmtId="165" fontId="62" fillId="0" borderId="120" xfId="0" applyNumberFormat="1" applyFont="1" applyFill="1" applyBorder="1" applyAlignment="1" applyProtection="1">
      <alignment horizontal="right" vertical="center" indent="1"/>
    </xf>
    <xf numFmtId="0" fontId="42" fillId="17" borderId="124" xfId="0" quotePrefix="1" applyFont="1" applyFill="1" applyBorder="1" applyAlignment="1" applyProtection="1">
      <alignment horizontal="center" vertical="center"/>
    </xf>
    <xf numFmtId="174" fontId="49" fillId="17" borderId="122" xfId="0" applyNumberFormat="1" applyFont="1" applyFill="1" applyBorder="1" applyAlignment="1" applyProtection="1">
      <alignment horizontal="center" vertical="center"/>
    </xf>
    <xf numFmtId="165" fontId="43" fillId="17" borderId="125" xfId="0" applyNumberFormat="1" applyFont="1" applyFill="1" applyBorder="1" applyAlignment="1" applyProtection="1">
      <alignment horizontal="center" vertical="center"/>
    </xf>
    <xf numFmtId="180" fontId="58" fillId="17" borderId="60" xfId="0" applyNumberFormat="1" applyFont="1" applyFill="1" applyBorder="1" applyAlignment="1" applyProtection="1">
      <alignment horizontal="center" vertical="center"/>
    </xf>
    <xf numFmtId="171" fontId="53" fillId="24" borderId="127" xfId="0" applyNumberFormat="1" applyFont="1" applyFill="1" applyBorder="1" applyAlignment="1" applyProtection="1">
      <alignment horizontal="right" vertical="center" indent="1"/>
    </xf>
    <xf numFmtId="171" fontId="59" fillId="24" borderId="127" xfId="0" applyNumberFormat="1" applyFont="1" applyFill="1" applyBorder="1" applyAlignment="1" applyProtection="1">
      <alignment horizontal="right" vertical="center" indent="1"/>
    </xf>
    <xf numFmtId="165" fontId="62" fillId="0" borderId="127" xfId="0" applyNumberFormat="1" applyFont="1" applyFill="1" applyBorder="1" applyAlignment="1" applyProtection="1">
      <alignment horizontal="right" vertical="center" indent="1"/>
    </xf>
    <xf numFmtId="173" fontId="63" fillId="0" borderId="128" xfId="0" applyNumberFormat="1" applyFont="1" applyBorder="1" applyAlignment="1" applyProtection="1">
      <alignment horizontal="right" vertical="center" indent="1"/>
    </xf>
    <xf numFmtId="171" fontId="53" fillId="24" borderId="130" xfId="0" applyNumberFormat="1" applyFont="1" applyFill="1" applyBorder="1" applyAlignment="1" applyProtection="1">
      <alignment horizontal="right" vertical="center" indent="1"/>
    </xf>
    <xf numFmtId="171" fontId="59" fillId="24" borderId="130" xfId="0" applyNumberFormat="1" applyFont="1" applyFill="1" applyBorder="1" applyAlignment="1" applyProtection="1">
      <alignment horizontal="right" vertical="center" indent="1"/>
    </xf>
    <xf numFmtId="173" fontId="63" fillId="0" borderId="131" xfId="0" applyNumberFormat="1" applyFont="1" applyBorder="1" applyAlignment="1" applyProtection="1">
      <alignment horizontal="right" vertical="center" indent="1"/>
    </xf>
    <xf numFmtId="171" fontId="53" fillId="24" borderId="133" xfId="0" applyNumberFormat="1" applyFont="1" applyFill="1" applyBorder="1" applyAlignment="1" applyProtection="1">
      <alignment horizontal="right" vertical="center" indent="1"/>
    </xf>
    <xf numFmtId="171" fontId="59" fillId="24" borderId="133" xfId="0" applyNumberFormat="1" applyFont="1" applyFill="1" applyBorder="1" applyAlignment="1" applyProtection="1">
      <alignment horizontal="right" vertical="center" indent="1"/>
    </xf>
    <xf numFmtId="173" fontId="63" fillId="0" borderId="134" xfId="0" applyNumberFormat="1" applyFont="1" applyBorder="1" applyAlignment="1" applyProtection="1">
      <alignment horizontal="right" vertical="center" indent="1"/>
    </xf>
    <xf numFmtId="171" fontId="53" fillId="21" borderId="120" xfId="0" applyNumberFormat="1" applyFont="1" applyFill="1" applyBorder="1" applyAlignment="1" applyProtection="1">
      <alignment horizontal="right" vertical="center" indent="1"/>
    </xf>
    <xf numFmtId="171" fontId="59" fillId="21" borderId="120" xfId="0" applyNumberFormat="1" applyFont="1" applyFill="1" applyBorder="1" applyAlignment="1" applyProtection="1">
      <alignment horizontal="right" vertical="center" indent="1"/>
    </xf>
    <xf numFmtId="173" fontId="63" fillId="0" borderId="136" xfId="0" applyNumberFormat="1" applyFont="1" applyBorder="1" applyAlignment="1" applyProtection="1">
      <alignment horizontal="right" vertical="center" indent="1"/>
    </xf>
    <xf numFmtId="171" fontId="53" fillId="21" borderId="130" xfId="0" applyNumberFormat="1" applyFont="1" applyFill="1" applyBorder="1" applyAlignment="1" applyProtection="1">
      <alignment horizontal="right" vertical="center" indent="1"/>
    </xf>
    <xf numFmtId="171" fontId="59" fillId="21" borderId="130" xfId="0" applyNumberFormat="1" applyFont="1" applyFill="1" applyBorder="1" applyAlignment="1" applyProtection="1">
      <alignment horizontal="right" vertical="center" indent="1"/>
    </xf>
    <xf numFmtId="171" fontId="53" fillId="21" borderId="133" xfId="0" applyNumberFormat="1" applyFont="1" applyFill="1" applyBorder="1" applyAlignment="1" applyProtection="1">
      <alignment horizontal="right" vertical="center" indent="1"/>
    </xf>
    <xf numFmtId="171" fontId="59" fillId="21" borderId="133" xfId="0" applyNumberFormat="1" applyFont="1" applyFill="1" applyBorder="1" applyAlignment="1" applyProtection="1">
      <alignment horizontal="right" vertical="center" indent="1"/>
    </xf>
    <xf numFmtId="171" fontId="53" fillId="24" borderId="120" xfId="0" applyNumberFormat="1" applyFont="1" applyFill="1" applyBorder="1" applyAlignment="1" applyProtection="1">
      <alignment horizontal="right" vertical="center" indent="1"/>
    </xf>
    <xf numFmtId="171" fontId="59" fillId="24" borderId="120" xfId="0" applyNumberFormat="1" applyFont="1" applyFill="1" applyBorder="1" applyAlignment="1" applyProtection="1">
      <alignment horizontal="right" vertical="center" indent="1"/>
    </xf>
    <xf numFmtId="171" fontId="53" fillId="21" borderId="138" xfId="0" applyNumberFormat="1" applyFont="1" applyFill="1" applyBorder="1" applyAlignment="1" applyProtection="1">
      <alignment horizontal="right" vertical="center" indent="1"/>
    </xf>
    <xf numFmtId="171" fontId="59" fillId="21" borderId="138" xfId="0" applyNumberFormat="1" applyFont="1" applyFill="1" applyBorder="1" applyAlignment="1" applyProtection="1">
      <alignment horizontal="right" vertical="center" indent="1"/>
    </xf>
    <xf numFmtId="165" fontId="62" fillId="0" borderId="139" xfId="0" applyNumberFormat="1" applyFont="1" applyFill="1" applyBorder="1" applyAlignment="1" applyProtection="1">
      <alignment horizontal="right" vertical="center" indent="1"/>
    </xf>
    <xf numFmtId="173" fontId="63" fillId="0" borderId="140" xfId="0" applyNumberFormat="1" applyFont="1" applyBorder="1" applyAlignment="1" applyProtection="1">
      <alignment horizontal="right" vertical="center" indent="1"/>
    </xf>
    <xf numFmtId="171" fontId="80" fillId="21" borderId="141" xfId="0" applyNumberFormat="1" applyFont="1" applyFill="1" applyBorder="1" applyAlignment="1" applyProtection="1">
      <alignment horizontal="center" vertical="center"/>
    </xf>
    <xf numFmtId="171" fontId="59" fillId="25" borderId="127" xfId="0" applyNumberFormat="1" applyFont="1" applyFill="1" applyBorder="1" applyAlignment="1" applyProtection="1">
      <alignment horizontal="right" vertical="center" indent="1"/>
    </xf>
    <xf numFmtId="173" fontId="63" fillId="0" borderId="142" xfId="0" applyNumberFormat="1" applyFont="1" applyBorder="1" applyAlignment="1" applyProtection="1">
      <alignment horizontal="right" vertical="center" indent="1"/>
    </xf>
    <xf numFmtId="171" fontId="53" fillId="19" borderId="143" xfId="0" applyNumberFormat="1" applyFont="1" applyFill="1" applyBorder="1" applyAlignment="1" applyProtection="1">
      <alignment horizontal="center" vertical="center"/>
      <protection locked="0"/>
    </xf>
    <xf numFmtId="171" fontId="59" fillId="25" borderId="130" xfId="0" applyNumberFormat="1" applyFont="1" applyFill="1" applyBorder="1" applyAlignment="1" applyProtection="1">
      <alignment horizontal="right" vertical="center" indent="1"/>
    </xf>
    <xf numFmtId="171" fontId="53" fillId="21" borderId="143" xfId="0" quotePrefix="1" applyNumberFormat="1" applyFont="1" applyFill="1" applyBorder="1" applyAlignment="1" applyProtection="1">
      <alignment horizontal="center" vertical="center"/>
    </xf>
    <xf numFmtId="171" fontId="53" fillId="21" borderId="144" xfId="0" quotePrefix="1" applyNumberFormat="1" applyFont="1" applyFill="1" applyBorder="1" applyAlignment="1" applyProtection="1">
      <alignment horizontal="center" vertical="center"/>
    </xf>
    <xf numFmtId="171" fontId="59" fillId="25" borderId="133" xfId="0" applyNumberFormat="1" applyFont="1" applyFill="1" applyBorder="1" applyAlignment="1" applyProtection="1">
      <alignment horizontal="right" vertical="center" indent="1"/>
    </xf>
    <xf numFmtId="171" fontId="80" fillId="21" borderId="145" xfId="0" applyNumberFormat="1" applyFont="1" applyFill="1" applyBorder="1" applyAlignment="1" applyProtection="1">
      <alignment horizontal="center" vertical="center"/>
    </xf>
    <xf numFmtId="171" fontId="59" fillId="25" borderId="120" xfId="0" applyNumberFormat="1" applyFont="1" applyFill="1" applyBorder="1" applyAlignment="1" applyProtection="1">
      <alignment horizontal="right" vertical="center" indent="1"/>
    </xf>
    <xf numFmtId="171" fontId="53" fillId="21" borderId="145" xfId="0" quotePrefix="1" applyNumberFormat="1" applyFont="1" applyFill="1" applyBorder="1" applyAlignment="1" applyProtection="1">
      <alignment horizontal="center" vertical="center"/>
    </xf>
    <xf numFmtId="171" fontId="53" fillId="21" borderId="143" xfId="0" quotePrefix="1" applyNumberFormat="1" applyFont="1" applyFill="1" applyBorder="1" applyAlignment="1" applyProtection="1">
      <alignment vertical="center"/>
    </xf>
    <xf numFmtId="171" fontId="53" fillId="24" borderId="138" xfId="0" applyNumberFormat="1" applyFont="1" applyFill="1" applyBorder="1" applyAlignment="1" applyProtection="1">
      <alignment horizontal="right" vertical="center" indent="1"/>
    </xf>
    <xf numFmtId="171" fontId="59" fillId="25" borderId="138" xfId="0" applyNumberFormat="1" applyFont="1" applyFill="1" applyBorder="1" applyAlignment="1" applyProtection="1">
      <alignment horizontal="right" vertical="center" indent="1"/>
    </xf>
    <xf numFmtId="171" fontId="53" fillId="21" borderId="127" xfId="0" applyNumberFormat="1" applyFont="1" applyFill="1" applyBorder="1" applyAlignment="1" applyProtection="1">
      <alignment horizontal="right" vertical="center" indent="1"/>
    </xf>
    <xf numFmtId="171" fontId="53" fillId="21" borderId="146" xfId="0" applyNumberFormat="1" applyFont="1" applyFill="1" applyBorder="1" applyAlignment="1" applyProtection="1">
      <alignment horizontal="right" vertical="center" indent="1"/>
    </xf>
    <xf numFmtId="171" fontId="53" fillId="21" borderId="147" xfId="0" applyNumberFormat="1" applyFont="1" applyFill="1" applyBorder="1" applyAlignment="1" applyProtection="1">
      <alignment horizontal="right" vertical="center" indent="1"/>
    </xf>
    <xf numFmtId="171" fontId="53" fillId="21" borderId="149" xfId="0" applyNumberFormat="1" applyFont="1" applyFill="1" applyBorder="1" applyAlignment="1" applyProtection="1">
      <alignment horizontal="center" vertical="center"/>
    </xf>
    <xf numFmtId="171" fontId="53" fillId="21" borderId="150" xfId="0" applyNumberFormat="1" applyFont="1" applyFill="1" applyBorder="1" applyAlignment="1" applyProtection="1">
      <alignment horizontal="center" vertical="center"/>
    </xf>
    <xf numFmtId="171" fontId="59" fillId="24" borderId="138" xfId="0" applyNumberFormat="1" applyFont="1" applyFill="1" applyBorder="1" applyAlignment="1" applyProtection="1">
      <alignment horizontal="right" vertical="center" indent="1"/>
    </xf>
    <xf numFmtId="171" fontId="53" fillId="26" borderId="152" xfId="0" applyNumberFormat="1" applyFont="1" applyFill="1" applyBorder="1" applyAlignment="1" applyProtection="1">
      <alignment horizontal="right" vertical="center" indent="1"/>
    </xf>
    <xf numFmtId="171" fontId="59" fillId="26" borderId="152" xfId="0" applyNumberFormat="1" applyFont="1" applyFill="1" applyBorder="1" applyAlignment="1" applyProtection="1">
      <alignment horizontal="right" vertical="center" indent="1"/>
    </xf>
    <xf numFmtId="165" fontId="62" fillId="26" borderId="152" xfId="0" applyNumberFormat="1" applyFont="1" applyFill="1" applyBorder="1" applyAlignment="1" applyProtection="1">
      <alignment horizontal="right" vertical="center" indent="1"/>
    </xf>
    <xf numFmtId="173" fontId="63" fillId="26" borderId="153" xfId="0" applyNumberFormat="1" applyFont="1" applyFill="1" applyBorder="1" applyAlignment="1" applyProtection="1">
      <alignment horizontal="right" vertical="center" indent="1"/>
    </xf>
    <xf numFmtId="171" fontId="53" fillId="26" borderId="155" xfId="0" applyNumberFormat="1" applyFont="1" applyFill="1" applyBorder="1" applyAlignment="1" applyProtection="1">
      <alignment horizontal="right" vertical="center" indent="1"/>
    </xf>
    <xf numFmtId="171" fontId="59" fillId="26" borderId="155" xfId="0" applyNumberFormat="1" applyFont="1" applyFill="1" applyBorder="1" applyAlignment="1" applyProtection="1">
      <alignment horizontal="right" vertical="center" indent="1"/>
    </xf>
    <xf numFmtId="165" fontId="62" fillId="26" borderId="155" xfId="0" applyNumberFormat="1" applyFont="1" applyFill="1" applyBorder="1" applyAlignment="1" applyProtection="1">
      <alignment horizontal="right" vertical="center" indent="1"/>
    </xf>
    <xf numFmtId="173" fontId="63" fillId="26" borderId="156" xfId="0" applyNumberFormat="1" applyFont="1" applyFill="1" applyBorder="1" applyAlignment="1" applyProtection="1">
      <alignment horizontal="right" vertical="center" indent="1"/>
    </xf>
    <xf numFmtId="171" fontId="53" fillId="27" borderId="155" xfId="0" applyNumberFormat="1" applyFont="1" applyFill="1" applyBorder="1" applyAlignment="1" applyProtection="1">
      <alignment horizontal="right" vertical="center" indent="1"/>
    </xf>
    <xf numFmtId="171" fontId="59" fillId="27" borderId="155" xfId="0" applyNumberFormat="1" applyFont="1" applyFill="1" applyBorder="1" applyAlignment="1" applyProtection="1">
      <alignment horizontal="right" vertical="center" indent="1"/>
    </xf>
    <xf numFmtId="165" fontId="62" fillId="27" borderId="155" xfId="0" applyNumberFormat="1" applyFont="1" applyFill="1" applyBorder="1" applyAlignment="1" applyProtection="1">
      <alignment horizontal="right" vertical="center" indent="1"/>
    </xf>
    <xf numFmtId="173" fontId="63" fillId="27" borderId="156" xfId="0" applyNumberFormat="1" applyFont="1" applyFill="1" applyBorder="1" applyAlignment="1" applyProtection="1">
      <alignment horizontal="right" vertical="center" indent="1"/>
    </xf>
    <xf numFmtId="165" fontId="62" fillId="0" borderId="121" xfId="0" applyNumberFormat="1" applyFont="1" applyFill="1" applyBorder="1" applyAlignment="1" applyProtection="1">
      <alignment horizontal="right" vertical="center" indent="1"/>
    </xf>
    <xf numFmtId="173" fontId="63" fillId="0" borderId="159" xfId="0" applyNumberFormat="1" applyFont="1" applyBorder="1" applyAlignment="1" applyProtection="1">
      <alignment horizontal="right" vertical="center" indent="1"/>
    </xf>
    <xf numFmtId="171" fontId="53" fillId="21" borderId="121" xfId="0" applyNumberFormat="1" applyFont="1" applyFill="1" applyBorder="1" applyAlignment="1" applyProtection="1">
      <alignment horizontal="right" vertical="center" indent="1"/>
    </xf>
    <xf numFmtId="171" fontId="59" fillId="21" borderId="121" xfId="0" applyNumberFormat="1" applyFont="1" applyFill="1" applyBorder="1" applyAlignment="1" applyProtection="1">
      <alignment horizontal="right" vertical="center" indent="1"/>
    </xf>
    <xf numFmtId="165" fontId="62" fillId="0" borderId="161" xfId="0" applyNumberFormat="1" applyFont="1" applyFill="1" applyBorder="1" applyAlignment="1" applyProtection="1">
      <alignment horizontal="right" vertical="center" indent="1"/>
    </xf>
    <xf numFmtId="173" fontId="63" fillId="0" borderId="123" xfId="0" applyNumberFormat="1" applyFont="1" applyBorder="1" applyAlignment="1" applyProtection="1">
      <alignment horizontal="right" vertical="center" indent="1"/>
    </xf>
    <xf numFmtId="171" fontId="53" fillId="21" borderId="161" xfId="0" applyNumberFormat="1" applyFont="1" applyFill="1" applyBorder="1" applyAlignment="1" applyProtection="1">
      <alignment horizontal="right" vertical="center" indent="1"/>
    </xf>
    <xf numFmtId="171" fontId="59" fillId="21" borderId="161" xfId="0" applyNumberFormat="1" applyFont="1" applyFill="1" applyBorder="1" applyAlignment="1" applyProtection="1">
      <alignment horizontal="right" vertical="center" indent="1"/>
    </xf>
    <xf numFmtId="1" fontId="42" fillId="17" borderId="164" xfId="0" applyNumberFormat="1" applyFont="1" applyFill="1" applyBorder="1" applyAlignment="1" applyProtection="1">
      <alignment horizontal="right" vertical="center" indent="1"/>
      <protection locked="0"/>
    </xf>
    <xf numFmtId="1" fontId="42" fillId="17" borderId="162" xfId="0" applyNumberFormat="1" applyFont="1" applyFill="1" applyBorder="1" applyAlignment="1" applyProtection="1">
      <alignment horizontal="right" vertical="center" indent="2"/>
      <protection locked="0"/>
    </xf>
    <xf numFmtId="170" fontId="43" fillId="17" borderId="162" xfId="0" applyNumberFormat="1" applyFont="1" applyFill="1" applyBorder="1" applyAlignment="1" applyProtection="1">
      <alignment horizontal="center" vertical="center"/>
      <protection locked="0"/>
    </xf>
    <xf numFmtId="1" fontId="43" fillId="17" borderId="162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162" xfId="0" applyNumberFormat="1" applyFont="1" applyFill="1" applyBorder="1" applyAlignment="1" applyProtection="1">
      <alignment horizontal="left" vertical="center" indent="1"/>
      <protection locked="0"/>
    </xf>
    <xf numFmtId="165" fontId="43" fillId="17" borderId="163" xfId="0" applyNumberFormat="1" applyFont="1" applyFill="1" applyBorder="1" applyAlignment="1" applyProtection="1">
      <alignment horizontal="left" vertical="center" indent="1"/>
      <protection locked="0"/>
    </xf>
    <xf numFmtId="1" fontId="42" fillId="17" borderId="169" xfId="0" quotePrefix="1" applyNumberFormat="1" applyFont="1" applyFill="1" applyBorder="1" applyAlignment="1" applyProtection="1">
      <alignment horizontal="right" vertical="center" indent="1"/>
      <protection locked="0"/>
    </xf>
    <xf numFmtId="1" fontId="42" fillId="17" borderId="122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122" xfId="0" applyNumberFormat="1" applyFont="1" applyFill="1" applyBorder="1" applyAlignment="1" applyProtection="1">
      <alignment horizontal="center" vertical="center"/>
      <protection locked="0"/>
    </xf>
    <xf numFmtId="167" fontId="43" fillId="17" borderId="122" xfId="0" applyNumberFormat="1" applyFont="1" applyFill="1" applyBorder="1" applyAlignment="1" applyProtection="1">
      <alignment horizontal="center" vertical="center"/>
      <protection locked="0"/>
    </xf>
    <xf numFmtId="167" fontId="43" fillId="17" borderId="162" xfId="0" applyNumberFormat="1" applyFont="1" applyFill="1" applyBorder="1" applyAlignment="1" applyProtection="1">
      <alignment horizontal="center" vertical="center"/>
      <protection locked="0"/>
    </xf>
    <xf numFmtId="15" fontId="43" fillId="17" borderId="122" xfId="0" applyNumberFormat="1" applyFont="1" applyFill="1" applyBorder="1" applyAlignment="1" applyProtection="1">
      <alignment horizontal="center" vertical="center"/>
      <protection locked="0"/>
    </xf>
    <xf numFmtId="167" fontId="43" fillId="17" borderId="162" xfId="0" applyNumberFormat="1" applyFont="1" applyFill="1" applyBorder="1" applyAlignment="1" applyProtection="1">
      <alignment horizontal="right" vertical="center" indent="1"/>
      <protection locked="0"/>
    </xf>
    <xf numFmtId="2" fontId="43" fillId="17" borderId="122" xfId="0" applyNumberFormat="1" applyFont="1" applyFill="1" applyBorder="1" applyAlignment="1" applyProtection="1">
      <alignment horizontal="center" vertical="center"/>
      <protection locked="0"/>
    </xf>
    <xf numFmtId="176" fontId="43" fillId="17" borderId="122" xfId="0" applyNumberFormat="1" applyFont="1" applyFill="1" applyBorder="1" applyAlignment="1" applyProtection="1">
      <alignment horizontal="center" vertical="center"/>
      <protection locked="0"/>
    </xf>
    <xf numFmtId="165" fontId="43" fillId="17" borderId="162" xfId="0" applyNumberFormat="1" applyFont="1" applyFill="1" applyBorder="1" applyAlignment="1" applyProtection="1">
      <alignment horizontal="center" vertical="center"/>
      <protection locked="0"/>
    </xf>
    <xf numFmtId="165" fontId="43" fillId="17" borderId="162" xfId="0" applyNumberFormat="1" applyFont="1" applyFill="1" applyBorder="1" applyAlignment="1" applyProtection="1">
      <alignment horizontal="right" vertical="center" indent="1"/>
      <protection locked="0"/>
    </xf>
    <xf numFmtId="15" fontId="82" fillId="17" borderId="122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122" xfId="0" applyNumberFormat="1" applyFont="1" applyFill="1" applyBorder="1" applyAlignment="1" applyProtection="1">
      <alignment horizontal="right" vertical="center" indent="1"/>
      <protection locked="0"/>
    </xf>
    <xf numFmtId="164" fontId="43" fillId="17" borderId="122" xfId="0" applyNumberFormat="1" applyFont="1" applyFill="1" applyBorder="1" applyAlignment="1" applyProtection="1">
      <alignment horizontal="right" vertical="center" indent="1"/>
      <protection locked="0"/>
    </xf>
    <xf numFmtId="2" fontId="43" fillId="0" borderId="163" xfId="0" applyNumberFormat="1" applyFont="1" applyFill="1" applyBorder="1" applyAlignment="1" applyProtection="1">
      <alignment horizontal="left" vertical="center" indent="1"/>
      <protection locked="0"/>
    </xf>
    <xf numFmtId="1" fontId="43" fillId="17" borderId="190" xfId="0" applyNumberFormat="1" applyFont="1" applyFill="1" applyBorder="1" applyAlignment="1" applyProtection="1">
      <alignment horizontal="right" vertical="center" indent="1"/>
      <protection locked="0"/>
    </xf>
    <xf numFmtId="0" fontId="40" fillId="17" borderId="194" xfId="0" applyFont="1" applyFill="1" applyBorder="1" applyAlignment="1" applyProtection="1">
      <alignment vertical="center"/>
    </xf>
    <xf numFmtId="1" fontId="128" fillId="28" borderId="0" xfId="0" applyNumberFormat="1" applyFont="1" applyFill="1" applyBorder="1" applyAlignment="1" applyProtection="1">
      <alignment horizontal="right" vertical="center" indent="1"/>
      <protection locked="0"/>
    </xf>
    <xf numFmtId="1" fontId="128" fillId="28" borderId="0" xfId="0" applyNumberFormat="1" applyFont="1" applyFill="1" applyBorder="1" applyAlignment="1" applyProtection="1">
      <alignment horizontal="left" vertical="center" wrapText="1" indent="1"/>
      <protection locked="0"/>
    </xf>
    <xf numFmtId="1" fontId="42" fillId="17" borderId="215" xfId="0" applyNumberFormat="1" applyFont="1" applyFill="1" applyBorder="1" applyAlignment="1" applyProtection="1">
      <alignment horizontal="right" vertical="center" indent="2"/>
      <protection locked="0"/>
    </xf>
    <xf numFmtId="170" fontId="43" fillId="17" borderId="215" xfId="0" applyNumberFormat="1" applyFont="1" applyFill="1" applyBorder="1" applyAlignment="1" applyProtection="1">
      <alignment horizontal="center" vertical="center"/>
      <protection locked="0"/>
    </xf>
    <xf numFmtId="1" fontId="43" fillId="17" borderId="215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215" xfId="0" applyNumberFormat="1" applyFont="1" applyFill="1" applyBorder="1" applyAlignment="1" applyProtection="1">
      <alignment horizontal="left" vertical="center" indent="1"/>
      <protection locked="0"/>
    </xf>
    <xf numFmtId="0" fontId="43" fillId="17" borderId="215" xfId="0" applyFont="1" applyFill="1" applyBorder="1" applyAlignment="1" applyProtection="1">
      <alignment horizontal="right" vertical="center" indent="1"/>
      <protection locked="0"/>
    </xf>
    <xf numFmtId="1" fontId="42" fillId="17" borderId="164" xfId="0" quotePrefix="1" applyNumberFormat="1" applyFont="1" applyFill="1" applyBorder="1" applyAlignment="1" applyProtection="1">
      <alignment horizontal="right" vertical="center" indent="1"/>
      <protection locked="0"/>
    </xf>
    <xf numFmtId="171" fontId="53" fillId="21" borderId="143" xfId="0" quotePrefix="1" applyNumberFormat="1" applyFont="1" applyFill="1" applyBorder="1" applyAlignment="1" applyProtection="1">
      <alignment horizontal="center" vertical="center"/>
    </xf>
    <xf numFmtId="171" fontId="59" fillId="25" borderId="220" xfId="0" applyNumberFormat="1" applyFont="1" applyFill="1" applyBorder="1" applyAlignment="1" applyProtection="1">
      <alignment horizontal="right" vertical="center" indent="1"/>
    </xf>
    <xf numFmtId="165" fontId="62" fillId="0" borderId="220" xfId="0" applyNumberFormat="1" applyFont="1" applyFill="1" applyBorder="1" applyAlignment="1" applyProtection="1">
      <alignment horizontal="right" vertical="center" indent="1"/>
    </xf>
    <xf numFmtId="173" fontId="63" fillId="0" borderId="221" xfId="0" applyNumberFormat="1" applyFont="1" applyBorder="1" applyAlignment="1" applyProtection="1">
      <alignment horizontal="right" vertical="center" indent="1"/>
    </xf>
    <xf numFmtId="171" fontId="53" fillId="24" borderId="220" xfId="0" quotePrefix="1" applyNumberFormat="1" applyFont="1" applyFill="1" applyBorder="1" applyAlignment="1" applyProtection="1">
      <alignment horizontal="right" vertical="center" indent="1"/>
    </xf>
    <xf numFmtId="0" fontId="121" fillId="17" borderId="97" xfId="0" applyFont="1" applyFill="1" applyBorder="1" applyAlignment="1" applyProtection="1">
      <alignment horizontal="right" vertical="center" indent="1"/>
    </xf>
    <xf numFmtId="174" fontId="120" fillId="17" borderId="103" xfId="0" applyNumberFormat="1" applyFont="1" applyFill="1" applyBorder="1" applyAlignment="1" applyProtection="1">
      <alignment horizontal="right" vertical="center" indent="1"/>
    </xf>
    <xf numFmtId="172" fontId="120" fillId="17" borderId="103" xfId="0" applyNumberFormat="1" applyFont="1" applyFill="1" applyBorder="1" applyAlignment="1" applyProtection="1">
      <alignment horizontal="right" vertical="center" indent="1"/>
    </xf>
    <xf numFmtId="0" fontId="121" fillId="17" borderId="98" xfId="0" applyFont="1" applyFill="1" applyBorder="1" applyAlignment="1" applyProtection="1">
      <alignment horizontal="right" vertical="center" indent="1"/>
    </xf>
    <xf numFmtId="174" fontId="120" fillId="17" borderId="101" xfId="0" applyNumberFormat="1" applyFont="1" applyFill="1" applyBorder="1" applyAlignment="1" applyProtection="1">
      <alignment horizontal="right" vertical="center" indent="1"/>
    </xf>
    <xf numFmtId="174" fontId="120" fillId="17" borderId="104" xfId="0" applyNumberFormat="1" applyFont="1" applyFill="1" applyBorder="1" applyAlignment="1" applyProtection="1">
      <alignment horizontal="right" vertical="center" indent="1"/>
    </xf>
    <xf numFmtId="0" fontId="121" fillId="17" borderId="222" xfId="0" applyFont="1" applyFill="1" applyBorder="1" applyAlignment="1" applyProtection="1">
      <alignment horizontal="right" vertical="center" indent="1"/>
    </xf>
    <xf numFmtId="174" fontId="120" fillId="17" borderId="223" xfId="0" applyNumberFormat="1" applyFont="1" applyFill="1" applyBorder="1" applyAlignment="1" applyProtection="1">
      <alignment horizontal="right" vertical="center" indent="1"/>
    </xf>
    <xf numFmtId="174" fontId="120" fillId="17" borderId="224" xfId="0" applyNumberFormat="1" applyFont="1" applyFill="1" applyBorder="1" applyAlignment="1" applyProtection="1">
      <alignment horizontal="right" vertical="center" indent="1"/>
    </xf>
    <xf numFmtId="165" fontId="61" fillId="18" borderId="225" xfId="0" applyNumberFormat="1" applyFont="1" applyFill="1" applyBorder="1" applyAlignment="1" applyProtection="1">
      <alignment horizontal="center" vertical="center"/>
    </xf>
    <xf numFmtId="165" fontId="61" fillId="18" borderId="226" xfId="0" applyNumberFormat="1" applyFont="1" applyFill="1" applyBorder="1" applyAlignment="1" applyProtection="1">
      <alignment horizontal="center" vertical="center" wrapText="1"/>
    </xf>
    <xf numFmtId="165" fontId="61" fillId="18" borderId="226" xfId="0" quotePrefix="1" applyNumberFormat="1" applyFont="1" applyFill="1" applyBorder="1" applyAlignment="1" applyProtection="1">
      <alignment horizontal="center" vertical="center" wrapText="1"/>
    </xf>
    <xf numFmtId="165" fontId="61" fillId="18" borderId="227" xfId="0" quotePrefix="1" applyNumberFormat="1" applyFont="1" applyFill="1" applyBorder="1" applyAlignment="1" applyProtection="1">
      <alignment horizontal="center" vertical="center" wrapText="1"/>
    </xf>
    <xf numFmtId="174" fontId="120" fillId="17" borderId="102" xfId="0" applyNumberFormat="1" applyFont="1" applyFill="1" applyBorder="1" applyAlignment="1" applyProtection="1">
      <alignment horizontal="center" vertical="center"/>
    </xf>
    <xf numFmtId="174" fontId="58" fillId="17" borderId="104" xfId="0" applyNumberFormat="1" applyFont="1" applyFill="1" applyBorder="1" applyAlignment="1" applyProtection="1">
      <alignment horizontal="right" vertical="center" indent="1"/>
    </xf>
    <xf numFmtId="1" fontId="54" fillId="17" borderId="9" xfId="0" quotePrefix="1" applyNumberFormat="1" applyFont="1" applyFill="1" applyBorder="1" applyAlignment="1" applyProtection="1">
      <alignment horizontal="right" vertical="center" indent="1"/>
    </xf>
    <xf numFmtId="170" fontId="49" fillId="17" borderId="1" xfId="0" applyNumberFormat="1" applyFont="1" applyFill="1" applyBorder="1" applyAlignment="1" applyProtection="1">
      <alignment horizontal="right" vertical="center" indent="1"/>
    </xf>
    <xf numFmtId="49" fontId="43" fillId="17" borderId="48" xfId="0" applyNumberFormat="1" applyFont="1" applyFill="1" applyBorder="1" applyAlignment="1" applyProtection="1">
      <alignment horizontal="left" vertical="center" indent="1"/>
    </xf>
    <xf numFmtId="1" fontId="54" fillId="17" borderId="9" xfId="0" applyNumberFormat="1" applyFont="1" applyFill="1" applyBorder="1" applyAlignment="1" applyProtection="1">
      <alignment horizontal="right" vertical="center" indent="1"/>
    </xf>
    <xf numFmtId="1" fontId="54" fillId="17" borderId="21" xfId="0" quotePrefix="1" applyNumberFormat="1" applyFont="1" applyFill="1" applyBorder="1" applyAlignment="1" applyProtection="1">
      <alignment horizontal="right" vertical="center" indent="1"/>
    </xf>
    <xf numFmtId="170" fontId="49" fillId="17" borderId="26" xfId="0" applyNumberFormat="1" applyFont="1" applyFill="1" applyBorder="1" applyAlignment="1" applyProtection="1">
      <alignment horizontal="right" vertical="center" indent="1"/>
    </xf>
    <xf numFmtId="49" fontId="43" fillId="17" borderId="56" xfId="0" applyNumberFormat="1" applyFont="1" applyFill="1" applyBorder="1" applyAlignment="1" applyProtection="1">
      <alignment horizontal="left" vertical="center" indent="1"/>
    </xf>
    <xf numFmtId="165" fontId="38" fillId="18" borderId="228" xfId="0" quotePrefix="1" applyNumberFormat="1" applyFont="1" applyFill="1" applyBorder="1" applyAlignment="1" applyProtection="1">
      <alignment horizontal="center" vertical="center" wrapText="1"/>
    </xf>
    <xf numFmtId="0" fontId="43" fillId="17" borderId="0" xfId="0" applyFont="1" applyFill="1" applyBorder="1" applyAlignment="1" applyProtection="1">
      <alignment horizontal="center" vertical="center"/>
      <protection locked="0"/>
    </xf>
    <xf numFmtId="165" fontId="38" fillId="0" borderId="0" xfId="0" applyNumberFormat="1" applyFont="1" applyFill="1" applyBorder="1" applyAlignment="1" applyProtection="1">
      <alignment horizontal="center" vertical="center" wrapText="1"/>
    </xf>
    <xf numFmtId="0" fontId="54" fillId="17" borderId="215" xfId="0" applyFont="1" applyFill="1" applyBorder="1" applyAlignment="1" applyProtection="1">
      <alignment horizontal="left" vertical="center" indent="1"/>
      <protection hidden="1"/>
    </xf>
    <xf numFmtId="165" fontId="38" fillId="18" borderId="229" xfId="0" applyNumberFormat="1" applyFont="1" applyFill="1" applyBorder="1" applyAlignment="1" applyProtection="1">
      <alignment horizontal="center" vertical="center"/>
      <protection hidden="1"/>
    </xf>
    <xf numFmtId="0" fontId="54" fillId="17" borderId="215" xfId="0" quotePrefix="1" applyFont="1" applyFill="1" applyBorder="1" applyAlignment="1" applyProtection="1">
      <alignment horizontal="left" vertical="center" indent="1"/>
      <protection hidden="1"/>
    </xf>
    <xf numFmtId="168" fontId="54" fillId="0" borderId="164" xfId="0" applyNumberFormat="1" applyFont="1" applyFill="1" applyBorder="1" applyAlignment="1" applyProtection="1">
      <alignment horizontal="right" vertical="center" indent="1"/>
    </xf>
    <xf numFmtId="0" fontId="85" fillId="0" borderId="215" xfId="0" applyFont="1" applyFill="1" applyBorder="1" applyAlignment="1" applyProtection="1">
      <alignment horizontal="left" vertical="center" indent="1"/>
    </xf>
    <xf numFmtId="2" fontId="85" fillId="0" borderId="163" xfId="0" applyNumberFormat="1" applyFont="1" applyFill="1" applyBorder="1" applyAlignment="1" applyProtection="1">
      <alignment horizontal="center" vertical="center"/>
    </xf>
    <xf numFmtId="165" fontId="61" fillId="18" borderId="230" xfId="0" applyNumberFormat="1" applyFont="1" applyFill="1" applyBorder="1" applyAlignment="1" applyProtection="1">
      <alignment horizontal="center" vertical="center" wrapText="1"/>
    </xf>
    <xf numFmtId="165" fontId="61" fillId="18" borderId="231" xfId="0" applyNumberFormat="1" applyFont="1" applyFill="1" applyBorder="1" applyAlignment="1" applyProtection="1">
      <alignment horizontal="center" vertical="center" wrapText="1"/>
    </xf>
    <xf numFmtId="165" fontId="61" fillId="18" borderId="232" xfId="0" applyNumberFormat="1" applyFont="1" applyFill="1" applyBorder="1" applyAlignment="1" applyProtection="1">
      <alignment horizontal="center" vertical="center" wrapText="1"/>
    </xf>
    <xf numFmtId="165" fontId="61" fillId="18" borderId="233" xfId="0" applyNumberFormat="1" applyFont="1" applyFill="1" applyBorder="1" applyAlignment="1" applyProtection="1">
      <alignment horizontal="center" vertical="center" wrapText="1"/>
    </xf>
    <xf numFmtId="167" fontId="43" fillId="17" borderId="215" xfId="0" applyNumberFormat="1" applyFont="1" applyFill="1" applyBorder="1" applyAlignment="1" applyProtection="1">
      <alignment horizontal="center" vertical="center"/>
      <protection locked="0"/>
    </xf>
    <xf numFmtId="176" fontId="43" fillId="17" borderId="215" xfId="0" applyNumberFormat="1" applyFont="1" applyFill="1" applyBorder="1" applyAlignment="1" applyProtection="1">
      <alignment horizontal="center" vertical="center"/>
      <protection locked="0"/>
    </xf>
    <xf numFmtId="165" fontId="43" fillId="17" borderId="215" xfId="0" applyNumberFormat="1" applyFont="1" applyFill="1" applyBorder="1" applyAlignment="1" applyProtection="1">
      <alignment horizontal="center" vertical="center"/>
      <protection locked="0"/>
    </xf>
    <xf numFmtId="165" fontId="116" fillId="18" borderId="242" xfId="0" applyNumberFormat="1" applyFont="1" applyFill="1" applyBorder="1" applyAlignment="1" applyProtection="1">
      <alignment horizontal="center" vertical="center"/>
    </xf>
    <xf numFmtId="169" fontId="81" fillId="17" borderId="243" xfId="0" applyNumberFormat="1" applyFont="1" applyFill="1" applyBorder="1" applyAlignment="1" applyProtection="1">
      <alignment horizontal="center" vertical="center"/>
    </xf>
    <xf numFmtId="169" fontId="81" fillId="17" borderId="244" xfId="0" applyNumberFormat="1" applyFont="1" applyFill="1" applyBorder="1" applyAlignment="1" applyProtection="1">
      <alignment horizontal="center" vertical="center"/>
    </xf>
    <xf numFmtId="165" fontId="38" fillId="18" borderId="228" xfId="0" applyNumberFormat="1" applyFont="1" applyFill="1" applyBorder="1" applyAlignment="1" applyProtection="1">
      <alignment horizontal="center" vertical="center" wrapText="1"/>
    </xf>
    <xf numFmtId="170" fontId="54" fillId="17" borderId="215" xfId="0" applyNumberFormat="1" applyFont="1" applyFill="1" applyBorder="1" applyAlignment="1" applyProtection="1">
      <alignment horizontal="left" vertical="center" indent="1"/>
      <protection locked="0"/>
    </xf>
    <xf numFmtId="170" fontId="54" fillId="17" borderId="201" xfId="0" applyNumberFormat="1" applyFont="1" applyFill="1" applyBorder="1" applyAlignment="1" applyProtection="1">
      <alignment horizontal="left" vertical="center" indent="1"/>
      <protection locked="0"/>
    </xf>
    <xf numFmtId="165" fontId="38" fillId="18" borderId="245" xfId="0" applyNumberFormat="1" applyFont="1" applyFill="1" applyBorder="1" applyAlignment="1" applyProtection="1">
      <alignment horizontal="center" vertical="center" wrapText="1"/>
    </xf>
    <xf numFmtId="165" fontId="38" fillId="18" borderId="246" xfId="0" applyNumberFormat="1" applyFont="1" applyFill="1" applyBorder="1" applyAlignment="1" applyProtection="1">
      <alignment horizontal="center" vertical="center" wrapText="1"/>
    </xf>
    <xf numFmtId="169" fontId="45" fillId="0" borderId="215" xfId="0" applyNumberFormat="1" applyFont="1" applyFill="1" applyBorder="1" applyAlignment="1" applyProtection="1">
      <alignment horizontal="right" vertical="center" indent="1"/>
      <protection locked="0"/>
    </xf>
    <xf numFmtId="167" fontId="43" fillId="17" borderId="215" xfId="0" applyNumberFormat="1" applyFont="1" applyFill="1" applyBorder="1" applyAlignment="1" applyProtection="1">
      <alignment horizontal="right" vertical="center" indent="1"/>
      <protection locked="0"/>
    </xf>
    <xf numFmtId="167" fontId="131" fillId="17" borderId="215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163" xfId="0" applyNumberFormat="1" applyFont="1" applyFill="1" applyBorder="1" applyAlignment="1" applyProtection="1">
      <alignment horizontal="left" vertical="center" indent="1"/>
      <protection locked="0"/>
    </xf>
    <xf numFmtId="165" fontId="38" fillId="18" borderId="247" xfId="0" quotePrefix="1" applyNumberFormat="1" applyFont="1" applyFill="1" applyBorder="1" applyAlignment="1" applyProtection="1">
      <alignment horizontal="center" vertical="center" wrapText="1"/>
      <protection hidden="1"/>
    </xf>
    <xf numFmtId="165" fontId="38" fillId="18" borderId="248" xfId="0" quotePrefix="1" applyNumberFormat="1" applyFont="1" applyFill="1" applyBorder="1" applyAlignment="1" applyProtection="1">
      <alignment horizontal="center" vertical="center" wrapText="1"/>
      <protection hidden="1"/>
    </xf>
    <xf numFmtId="165" fontId="38" fillId="18" borderId="249" xfId="0" applyNumberFormat="1" applyFont="1" applyFill="1" applyBorder="1" applyAlignment="1" applyProtection="1">
      <alignment horizontal="center" vertical="center" wrapText="1"/>
    </xf>
    <xf numFmtId="165" fontId="38" fillId="18" borderId="246" xfId="0" quotePrefix="1" applyNumberFormat="1" applyFont="1" applyFill="1" applyBorder="1" applyAlignment="1" applyProtection="1">
      <alignment horizontal="center" vertical="center" wrapText="1"/>
    </xf>
    <xf numFmtId="0" fontId="37" fillId="19" borderId="164" xfId="0" quotePrefix="1" applyFont="1" applyFill="1" applyBorder="1" applyAlignment="1" applyProtection="1">
      <alignment horizontal="center" vertical="center"/>
      <protection hidden="1"/>
    </xf>
    <xf numFmtId="175" fontId="37" fillId="19" borderId="215" xfId="0" applyNumberFormat="1" applyFont="1" applyFill="1" applyBorder="1" applyAlignment="1" applyProtection="1">
      <alignment horizontal="center" vertical="center"/>
      <protection hidden="1"/>
    </xf>
    <xf numFmtId="0" fontId="37" fillId="19" borderId="215" xfId="0" applyFont="1" applyFill="1" applyBorder="1" applyAlignment="1" applyProtection="1">
      <alignment horizontal="right" vertical="center" indent="1"/>
      <protection hidden="1"/>
    </xf>
    <xf numFmtId="0" fontId="37" fillId="19" borderId="163" xfId="0" applyFont="1" applyFill="1" applyBorder="1" applyAlignment="1" applyProtection="1">
      <alignment horizontal="right" vertical="center" indent="1"/>
      <protection hidden="1"/>
    </xf>
    <xf numFmtId="0" fontId="54" fillId="19" borderId="215" xfId="0" applyFont="1" applyFill="1" applyBorder="1" applyAlignment="1" applyProtection="1">
      <alignment horizontal="center" vertical="center"/>
      <protection hidden="1"/>
    </xf>
    <xf numFmtId="175" fontId="54" fillId="19" borderId="215" xfId="0" applyNumberFormat="1" applyFont="1" applyFill="1" applyBorder="1" applyAlignment="1" applyProtection="1">
      <alignment horizontal="center" vertical="center"/>
      <protection hidden="1"/>
    </xf>
    <xf numFmtId="0" fontId="54" fillId="19" borderId="215" xfId="0" applyFont="1" applyFill="1" applyBorder="1" applyAlignment="1" applyProtection="1">
      <alignment horizontal="right" vertical="center" indent="1"/>
      <protection hidden="1"/>
    </xf>
    <xf numFmtId="165" fontId="54" fillId="19" borderId="215" xfId="0" applyNumberFormat="1" applyFont="1" applyFill="1" applyBorder="1" applyAlignment="1" applyProtection="1">
      <alignment horizontal="center" vertical="center"/>
      <protection hidden="1"/>
    </xf>
    <xf numFmtId="0" fontId="54" fillId="19" borderId="215" xfId="0" quotePrefix="1" applyFont="1" applyFill="1" applyBorder="1" applyAlignment="1" applyProtection="1">
      <alignment horizontal="center" vertical="center"/>
      <protection hidden="1"/>
    </xf>
    <xf numFmtId="1" fontId="54" fillId="19" borderId="215" xfId="0" applyNumberFormat="1" applyFont="1" applyFill="1" applyBorder="1" applyAlignment="1" applyProtection="1">
      <alignment horizontal="center" vertical="center"/>
      <protection hidden="1"/>
    </xf>
    <xf numFmtId="165" fontId="43" fillId="17" borderId="215" xfId="0" applyNumberFormat="1" applyFont="1" applyFill="1" applyBorder="1" applyAlignment="1" applyProtection="1">
      <alignment horizontal="right" vertical="center" indent="1"/>
      <protection locked="0"/>
    </xf>
    <xf numFmtId="0" fontId="0" fillId="0" borderId="194" xfId="0" applyBorder="1" applyAlignment="1">
      <alignment horizontal="center"/>
    </xf>
    <xf numFmtId="1" fontId="43" fillId="17" borderId="215" xfId="39" applyNumberFormat="1" applyFont="1" applyFill="1" applyBorder="1" applyAlignment="1" applyProtection="1">
      <alignment horizontal="right" vertical="center" indent="1"/>
      <protection locked="0"/>
    </xf>
    <xf numFmtId="0" fontId="45" fillId="17" borderId="164" xfId="0" applyFont="1" applyFill="1" applyBorder="1" applyAlignment="1" applyProtection="1">
      <alignment horizontal="right" vertical="center" indent="1"/>
      <protection locked="0"/>
    </xf>
    <xf numFmtId="165" fontId="43" fillId="17" borderId="215" xfId="39" applyNumberFormat="1" applyFont="1" applyFill="1" applyBorder="1" applyAlignment="1" applyProtection="1">
      <alignment horizontal="right" vertical="center" indent="1"/>
      <protection locked="0"/>
    </xf>
    <xf numFmtId="170" fontId="49" fillId="17" borderId="122" xfId="0" applyNumberFormat="1" applyFont="1" applyFill="1" applyBorder="1" applyAlignment="1" applyProtection="1">
      <alignment horizontal="center" vertical="center"/>
      <protection locked="0"/>
    </xf>
    <xf numFmtId="171" fontId="43" fillId="17" borderId="215" xfId="0" applyNumberFormat="1" applyFont="1" applyFill="1" applyBorder="1" applyAlignment="1" applyProtection="1">
      <alignment horizontal="right" vertical="center" indent="1"/>
      <protection locked="0"/>
    </xf>
    <xf numFmtId="170" fontId="43" fillId="17" borderId="215" xfId="0" applyNumberFormat="1" applyFont="1" applyFill="1" applyBorder="1" applyAlignment="1" applyProtection="1">
      <alignment horizontal="right" vertical="center" indent="1"/>
      <protection locked="0"/>
    </xf>
    <xf numFmtId="0" fontId="43" fillId="17" borderId="215" xfId="39" applyNumberFormat="1" applyFont="1" applyFill="1" applyBorder="1" applyAlignment="1" applyProtection="1">
      <alignment horizontal="right" vertical="center" indent="1"/>
      <protection locked="0"/>
    </xf>
    <xf numFmtId="0" fontId="0" fillId="0" borderId="194" xfId="0" applyBorder="1"/>
    <xf numFmtId="49" fontId="43" fillId="17" borderId="67" xfId="0" applyNumberFormat="1" applyFont="1" applyFill="1" applyBorder="1" applyAlignment="1" applyProtection="1">
      <alignment horizontal="left" vertical="center" indent="1"/>
      <protection locked="0"/>
    </xf>
    <xf numFmtId="49" fontId="43" fillId="17" borderId="66" xfId="0" applyNumberFormat="1" applyFont="1" applyFill="1" applyBorder="1" applyAlignment="1" applyProtection="1">
      <alignment horizontal="left" vertical="center" indent="1"/>
      <protection locked="0"/>
    </xf>
    <xf numFmtId="165" fontId="61" fillId="18" borderId="88" xfId="0" applyNumberFormat="1" applyFont="1" applyFill="1" applyBorder="1" applyAlignment="1" applyProtection="1">
      <alignment horizontal="center" vertical="center" wrapText="1"/>
    </xf>
    <xf numFmtId="165" fontId="61" fillId="18" borderId="0" xfId="0" applyNumberFormat="1" applyFont="1" applyFill="1" applyBorder="1" applyAlignment="1" applyProtection="1">
      <alignment horizontal="center" vertical="center" wrapText="1"/>
    </xf>
    <xf numFmtId="165" fontId="61" fillId="18" borderId="235" xfId="0" applyNumberFormat="1" applyFont="1" applyFill="1" applyBorder="1" applyAlignment="1" applyProtection="1">
      <alignment horizontal="center" vertical="center" wrapText="1"/>
    </xf>
    <xf numFmtId="165" fontId="61" fillId="18" borderId="241" xfId="0" applyNumberFormat="1" applyFont="1" applyFill="1" applyBorder="1" applyAlignment="1" applyProtection="1">
      <alignment horizontal="center" vertical="center" wrapText="1"/>
    </xf>
    <xf numFmtId="0" fontId="61" fillId="18" borderId="271" xfId="0" quotePrefix="1" applyNumberFormat="1" applyFont="1" applyFill="1" applyBorder="1" applyAlignment="1" applyProtection="1">
      <alignment horizontal="center" vertical="center" wrapText="1"/>
    </xf>
    <xf numFmtId="0" fontId="61" fillId="18" borderId="232" xfId="0" quotePrefix="1" applyNumberFormat="1" applyFont="1" applyFill="1" applyBorder="1" applyAlignment="1" applyProtection="1">
      <alignment horizontal="center" vertical="center" wrapText="1"/>
    </xf>
    <xf numFmtId="165" fontId="61" fillId="18" borderId="241" xfId="0" quotePrefix="1" applyNumberFormat="1" applyFont="1" applyFill="1" applyBorder="1" applyAlignment="1" applyProtection="1">
      <alignment horizontal="center" vertical="center" wrapText="1"/>
    </xf>
    <xf numFmtId="165" fontId="61" fillId="18" borderId="272" xfId="0" applyNumberFormat="1" applyFont="1" applyFill="1" applyBorder="1" applyAlignment="1" applyProtection="1">
      <alignment horizontal="center" vertical="center" wrapText="1"/>
    </xf>
    <xf numFmtId="165" fontId="61" fillId="18" borderId="273" xfId="0" applyNumberFormat="1" applyFont="1" applyFill="1" applyBorder="1" applyAlignment="1" applyProtection="1">
      <alignment horizontal="center" vertical="center" wrapText="1"/>
    </xf>
    <xf numFmtId="165" fontId="88" fillId="18" borderId="242" xfId="0" quotePrefix="1" applyNumberFormat="1" applyFont="1" applyFill="1" applyBorder="1" applyAlignment="1" applyProtection="1">
      <alignment horizontal="center" vertical="center" wrapText="1"/>
    </xf>
    <xf numFmtId="165" fontId="38" fillId="18" borderId="255" xfId="0" quotePrefix="1" applyNumberFormat="1" applyFont="1" applyFill="1" applyBorder="1" applyAlignment="1" applyProtection="1">
      <alignment horizontal="center" vertical="center" wrapText="1"/>
    </xf>
    <xf numFmtId="49" fontId="43" fillId="17" borderId="277" xfId="0" applyNumberFormat="1" applyFont="1" applyFill="1" applyBorder="1" applyAlignment="1" applyProtection="1">
      <alignment horizontal="left" vertical="center" indent="1"/>
      <protection locked="0"/>
    </xf>
    <xf numFmtId="0" fontId="131" fillId="17" borderId="0" xfId="0" applyFont="1" applyFill="1" applyBorder="1" applyAlignment="1" applyProtection="1">
      <alignment vertical="center"/>
      <protection hidden="1"/>
    </xf>
    <xf numFmtId="0" fontId="30" fillId="0" borderId="0" xfId="43"/>
    <xf numFmtId="165" fontId="38" fillId="30" borderId="290" xfId="0" applyNumberFormat="1" applyFont="1" applyFill="1" applyBorder="1" applyAlignment="1" applyProtection="1">
      <alignment horizontal="center" vertical="center" wrapText="1"/>
    </xf>
    <xf numFmtId="174" fontId="49" fillId="17" borderId="111" xfId="0" applyNumberFormat="1" applyFont="1" applyFill="1" applyBorder="1" applyAlignment="1" applyProtection="1">
      <alignment horizontal="center"/>
    </xf>
    <xf numFmtId="174" fontId="49" fillId="17" borderId="1" xfId="0" applyNumberFormat="1" applyFont="1" applyFill="1" applyBorder="1" applyAlignment="1" applyProtection="1">
      <alignment horizontal="center"/>
    </xf>
    <xf numFmtId="174" fontId="49" fillId="17" borderId="122" xfId="0" applyNumberFormat="1" applyFont="1" applyFill="1" applyBorder="1" applyAlignment="1" applyProtection="1">
      <alignment horizontal="center"/>
    </xf>
    <xf numFmtId="0" fontId="81" fillId="17" borderId="215" xfId="0" applyFont="1" applyFill="1" applyBorder="1" applyAlignment="1" applyProtection="1">
      <alignment horizontal="center" vertical="center"/>
    </xf>
    <xf numFmtId="0" fontId="81" fillId="0" borderId="215" xfId="0" applyFont="1" applyFill="1" applyBorder="1" applyAlignment="1" applyProtection="1">
      <alignment horizontal="center" vertical="center"/>
    </xf>
    <xf numFmtId="0" fontId="126" fillId="17" borderId="0" xfId="0" applyFont="1" applyFill="1" applyBorder="1" applyAlignment="1" applyProtection="1">
      <alignment horizontal="right" vertical="center" indent="1"/>
    </xf>
    <xf numFmtId="170" fontId="45" fillId="17" borderId="0" xfId="0" applyNumberFormat="1" applyFont="1" applyFill="1" applyBorder="1" applyAlignment="1" applyProtection="1">
      <alignment horizontal="right" vertical="center" indent="2"/>
    </xf>
    <xf numFmtId="3" fontId="45" fillId="17" borderId="0" xfId="0" applyNumberFormat="1" applyFont="1" applyFill="1" applyBorder="1" applyAlignment="1" applyProtection="1">
      <alignment horizontal="right" vertical="center" indent="1"/>
    </xf>
    <xf numFmtId="177" fontId="45" fillId="17" borderId="0" xfId="0" applyNumberFormat="1" applyFont="1" applyFill="1" applyBorder="1" applyAlignment="1" applyProtection="1">
      <alignment horizontal="right" vertical="center" indent="1"/>
    </xf>
    <xf numFmtId="165" fontId="61" fillId="18" borderId="294" xfId="0" applyNumberFormat="1" applyFont="1" applyFill="1" applyBorder="1" applyAlignment="1" applyProtection="1">
      <alignment horizontal="center" vertical="center"/>
    </xf>
    <xf numFmtId="170" fontId="49" fillId="17" borderId="295" xfId="0" applyNumberFormat="1" applyFont="1" applyFill="1" applyBorder="1" applyAlignment="1" applyProtection="1">
      <alignment horizontal="right" vertical="center" indent="2"/>
    </xf>
    <xf numFmtId="170" fontId="49" fillId="17" borderId="295" xfId="0" applyNumberFormat="1" applyFont="1" applyFill="1" applyBorder="1" applyAlignment="1" applyProtection="1">
      <alignment horizontal="right" vertical="center" indent="1"/>
    </xf>
    <xf numFmtId="173" fontId="54" fillId="17" borderId="296" xfId="0" applyNumberFormat="1" applyFont="1" applyFill="1" applyBorder="1" applyAlignment="1" applyProtection="1">
      <alignment horizontal="right" vertical="center" indent="1"/>
    </xf>
    <xf numFmtId="174" fontId="120" fillId="17" borderId="219" xfId="0" applyNumberFormat="1" applyFont="1" applyFill="1" applyBorder="1" applyAlignment="1" applyProtection="1">
      <alignment horizontal="center" vertical="center"/>
    </xf>
    <xf numFmtId="0" fontId="121" fillId="17" borderId="298" xfId="0" quotePrefix="1" applyFont="1" applyFill="1" applyBorder="1" applyAlignment="1" applyProtection="1">
      <alignment horizontal="center" vertical="center"/>
    </xf>
    <xf numFmtId="166" fontId="120" fillId="17" borderId="300" xfId="0" quotePrefix="1" applyNumberFormat="1" applyFont="1" applyFill="1" applyBorder="1" applyAlignment="1" applyProtection="1">
      <alignment horizontal="center" vertical="center"/>
      <protection locked="0"/>
    </xf>
    <xf numFmtId="165" fontId="38" fillId="18" borderId="251" xfId="0" quotePrefix="1" applyNumberFormat="1" applyFont="1" applyFill="1" applyBorder="1" applyAlignment="1" applyProtection="1">
      <alignment horizontal="center" vertical="center" wrapText="1"/>
      <protection hidden="1"/>
    </xf>
    <xf numFmtId="165" fontId="38" fillId="18" borderId="251" xfId="0" applyNumberFormat="1" applyFont="1" applyFill="1" applyBorder="1" applyAlignment="1" applyProtection="1">
      <alignment horizontal="center" vertical="center" wrapText="1"/>
      <protection hidden="1"/>
    </xf>
    <xf numFmtId="0" fontId="136" fillId="17" borderId="0" xfId="0" quotePrefix="1" applyFont="1" applyFill="1" applyBorder="1" applyAlignment="1" applyProtection="1">
      <alignment horizontal="left" vertical="center"/>
    </xf>
    <xf numFmtId="0" fontId="39" fillId="17" borderId="0" xfId="0" quotePrefix="1" applyFont="1" applyFill="1" applyBorder="1" applyAlignment="1" applyProtection="1">
      <alignment vertical="center"/>
    </xf>
    <xf numFmtId="165" fontId="90" fillId="30" borderId="290" xfId="0" applyNumberFormat="1" applyFont="1" applyFill="1" applyBorder="1" applyAlignment="1" applyProtection="1">
      <alignment horizontal="center" vertical="center" wrapText="1"/>
    </xf>
    <xf numFmtId="165" fontId="138" fillId="0" borderId="306" xfId="0" applyNumberFormat="1" applyFont="1" applyBorder="1" applyAlignment="1" applyProtection="1">
      <alignment horizontal="center" vertical="center"/>
      <protection locked="0"/>
    </xf>
    <xf numFmtId="3" fontId="138" fillId="0" borderId="306" xfId="0" applyNumberFormat="1" applyFont="1" applyBorder="1" applyAlignment="1" applyProtection="1">
      <alignment horizontal="center" vertical="center"/>
      <protection locked="0"/>
    </xf>
    <xf numFmtId="0" fontId="138" fillId="0" borderId="307" xfId="0" applyFont="1" applyBorder="1" applyAlignment="1" applyProtection="1">
      <alignment horizontal="left" vertical="center" indent="1"/>
      <protection locked="0"/>
    </xf>
    <xf numFmtId="0" fontId="137" fillId="0" borderId="100" xfId="0" applyFont="1" applyBorder="1" applyAlignment="1" applyProtection="1">
      <alignment horizontal="center" vertical="center"/>
      <protection locked="0"/>
    </xf>
    <xf numFmtId="0" fontId="138" fillId="0" borderId="100" xfId="0" applyFont="1" applyBorder="1" applyAlignment="1" applyProtection="1">
      <alignment horizontal="center" vertical="center"/>
      <protection locked="0"/>
    </xf>
    <xf numFmtId="0" fontId="52" fillId="0" borderId="281" xfId="0" applyFont="1" applyBorder="1" applyAlignment="1" applyProtection="1">
      <alignment horizontal="right" vertical="center" indent="2"/>
      <protection locked="0"/>
    </xf>
    <xf numFmtId="165" fontId="138" fillId="0" borderId="308" xfId="0" applyNumberFormat="1" applyFont="1" applyBorder="1" applyAlignment="1" applyProtection="1">
      <alignment horizontal="center" vertical="center"/>
      <protection locked="0"/>
    </xf>
    <xf numFmtId="3" fontId="138" fillId="0" borderId="308" xfId="0" applyNumberFormat="1" applyFont="1" applyBorder="1" applyAlignment="1" applyProtection="1">
      <alignment horizontal="center" vertical="center"/>
      <protection locked="0"/>
    </xf>
    <xf numFmtId="0" fontId="138" fillId="0" borderId="282" xfId="0" applyFont="1" applyBorder="1" applyAlignment="1" applyProtection="1">
      <alignment horizontal="left" vertical="center" indent="1"/>
      <protection locked="0"/>
    </xf>
    <xf numFmtId="0" fontId="52" fillId="0" borderId="283" xfId="0" applyFont="1" applyBorder="1" applyAlignment="1" applyProtection="1">
      <alignment horizontal="right" vertical="center" indent="2"/>
      <protection locked="0"/>
    </xf>
    <xf numFmtId="0" fontId="137" fillId="0" borderId="284" xfId="0" applyFont="1" applyBorder="1" applyAlignment="1" applyProtection="1">
      <alignment horizontal="center" vertical="center"/>
      <protection locked="0"/>
    </xf>
    <xf numFmtId="0" fontId="138" fillId="0" borderId="284" xfId="0" applyFont="1" applyBorder="1" applyAlignment="1" applyProtection="1">
      <alignment horizontal="center" vertical="center"/>
      <protection locked="0"/>
    </xf>
    <xf numFmtId="165" fontId="138" fillId="0" borderId="309" xfId="0" applyNumberFormat="1" applyFont="1" applyBorder="1" applyAlignment="1" applyProtection="1">
      <alignment horizontal="center" vertical="center"/>
      <protection locked="0"/>
    </xf>
    <xf numFmtId="3" fontId="138" fillId="0" borderId="309" xfId="0" applyNumberFormat="1" applyFont="1" applyBorder="1" applyAlignment="1" applyProtection="1">
      <alignment horizontal="center" vertical="center"/>
      <protection locked="0"/>
    </xf>
    <xf numFmtId="0" fontId="138" fillId="0" borderId="285" xfId="0" applyFont="1" applyBorder="1" applyAlignment="1" applyProtection="1">
      <alignment horizontal="left" vertical="center" indent="1"/>
      <protection locked="0"/>
    </xf>
    <xf numFmtId="0" fontId="54" fillId="19" borderId="301" xfId="0" applyFont="1" applyFill="1" applyBorder="1" applyAlignment="1" applyProtection="1">
      <alignment horizontal="center" vertical="center"/>
      <protection hidden="1"/>
    </xf>
    <xf numFmtId="175" fontId="54" fillId="19" borderId="301" xfId="0" applyNumberFormat="1" applyFont="1" applyFill="1" applyBorder="1" applyAlignment="1" applyProtection="1">
      <alignment horizontal="center" vertical="center"/>
      <protection hidden="1"/>
    </xf>
    <xf numFmtId="0" fontId="54" fillId="19" borderId="301" xfId="0" applyFont="1" applyFill="1" applyBorder="1" applyAlignment="1" applyProtection="1">
      <alignment horizontal="right" vertical="center" indent="1"/>
      <protection hidden="1"/>
    </xf>
    <xf numFmtId="165" fontId="54" fillId="19" borderId="301" xfId="0" applyNumberFormat="1" applyFont="1" applyFill="1" applyBorder="1" applyAlignment="1" applyProtection="1">
      <alignment horizontal="center" vertical="center"/>
      <protection hidden="1"/>
    </xf>
    <xf numFmtId="0" fontId="54" fillId="19" borderId="301" xfId="0" quotePrefix="1" applyFont="1" applyFill="1" applyBorder="1" applyAlignment="1" applyProtection="1">
      <alignment horizontal="center" vertical="center"/>
      <protection hidden="1"/>
    </xf>
    <xf numFmtId="1" fontId="54" fillId="19" borderId="301" xfId="0" applyNumberFormat="1" applyFont="1" applyFill="1" applyBorder="1" applyAlignment="1" applyProtection="1">
      <alignment horizontal="center" vertical="center"/>
      <protection hidden="1"/>
    </xf>
    <xf numFmtId="165" fontId="139" fillId="0" borderId="306" xfId="0" applyNumberFormat="1" applyFont="1" applyBorder="1" applyAlignment="1" applyProtection="1">
      <alignment horizontal="center" vertical="center"/>
      <protection locked="0"/>
    </xf>
    <xf numFmtId="165" fontId="139" fillId="0" borderId="284" xfId="0" applyNumberFormat="1" applyFont="1" applyBorder="1" applyAlignment="1" applyProtection="1">
      <alignment horizontal="center" vertical="center"/>
      <protection locked="0"/>
    </xf>
    <xf numFmtId="171" fontId="53" fillId="26" borderId="315" xfId="0" applyNumberFormat="1" applyFont="1" applyFill="1" applyBorder="1" applyAlignment="1" applyProtection="1">
      <alignment horizontal="right" vertical="center" indent="1"/>
    </xf>
    <xf numFmtId="171" fontId="59" fillId="26" borderId="315" xfId="0" applyNumberFormat="1" applyFont="1" applyFill="1" applyBorder="1" applyAlignment="1" applyProtection="1">
      <alignment horizontal="right" vertical="center" indent="1"/>
    </xf>
    <xf numFmtId="0" fontId="62" fillId="26" borderId="315" xfId="0" applyNumberFormat="1" applyFont="1" applyFill="1" applyBorder="1" applyAlignment="1" applyProtection="1">
      <alignment horizontal="right" vertical="center" indent="1"/>
    </xf>
    <xf numFmtId="0" fontId="63" fillId="26" borderId="316" xfId="0" applyNumberFormat="1" applyFont="1" applyFill="1" applyBorder="1" applyAlignment="1" applyProtection="1">
      <alignment horizontal="right" vertical="center" indent="1"/>
    </xf>
    <xf numFmtId="171" fontId="53" fillId="27" borderId="318" xfId="0" applyNumberFormat="1" applyFont="1" applyFill="1" applyBorder="1" applyAlignment="1" applyProtection="1">
      <alignment horizontal="right" vertical="center" indent="1"/>
    </xf>
    <xf numFmtId="171" fontId="59" fillId="27" borderId="318" xfId="0" applyNumberFormat="1" applyFont="1" applyFill="1" applyBorder="1" applyAlignment="1" applyProtection="1">
      <alignment horizontal="right" vertical="center" indent="1"/>
    </xf>
    <xf numFmtId="165" fontId="62" fillId="27" borderId="318" xfId="0" applyNumberFormat="1" applyFont="1" applyFill="1" applyBorder="1" applyAlignment="1" applyProtection="1">
      <alignment horizontal="right" vertical="center" indent="1"/>
    </xf>
    <xf numFmtId="173" fontId="63" fillId="27" borderId="319" xfId="0" applyNumberFormat="1" applyFont="1" applyFill="1" applyBorder="1" applyAlignment="1" applyProtection="1">
      <alignment horizontal="right" vertical="center" indent="1"/>
    </xf>
    <xf numFmtId="171" fontId="53" fillId="26" borderId="320" xfId="0" applyNumberFormat="1" applyFont="1" applyFill="1" applyBorder="1" applyAlignment="1" applyProtection="1">
      <alignment horizontal="center" vertical="center" wrapText="1"/>
    </xf>
    <xf numFmtId="171" fontId="53" fillId="26" borderId="321" xfId="0" applyNumberFormat="1" applyFont="1" applyFill="1" applyBorder="1" applyAlignment="1" applyProtection="1">
      <alignment horizontal="right" vertical="center" indent="1"/>
    </xf>
    <xf numFmtId="171" fontId="59" fillId="26" borderId="321" xfId="0" applyNumberFormat="1" applyFont="1" applyFill="1" applyBorder="1" applyAlignment="1" applyProtection="1">
      <alignment horizontal="right" vertical="center" indent="1"/>
    </xf>
    <xf numFmtId="0" fontId="63" fillId="26" borderId="322" xfId="0" applyNumberFormat="1" applyFont="1" applyFill="1" applyBorder="1" applyAlignment="1" applyProtection="1">
      <alignment horizontal="right" vertical="center" indent="1"/>
    </xf>
    <xf numFmtId="171" fontId="53" fillId="21" borderId="15" xfId="0" applyNumberFormat="1" applyFont="1" applyFill="1" applyBorder="1" applyAlignment="1" applyProtection="1">
      <alignment horizontal="right" vertical="center" indent="1"/>
    </xf>
    <xf numFmtId="171" fontId="59" fillId="21" borderId="15" xfId="0" applyNumberFormat="1" applyFont="1" applyFill="1" applyBorder="1" applyAlignment="1" applyProtection="1">
      <alignment horizontal="right" vertical="center" indent="1"/>
    </xf>
    <xf numFmtId="1" fontId="62" fillId="0" borderId="15" xfId="0" applyNumberFormat="1" applyFont="1" applyFill="1" applyBorder="1" applyAlignment="1" applyProtection="1">
      <alignment horizontal="right" vertical="center" indent="1"/>
    </xf>
    <xf numFmtId="173" fontId="63" fillId="0" borderId="324" xfId="0" applyNumberFormat="1" applyFont="1" applyBorder="1" applyAlignment="1" applyProtection="1">
      <alignment horizontal="right" vertical="center" indent="1"/>
    </xf>
    <xf numFmtId="171" fontId="53" fillId="27" borderId="325" xfId="0" applyNumberFormat="1" applyFont="1" applyFill="1" applyBorder="1" applyAlignment="1" applyProtection="1">
      <alignment horizontal="center" vertical="center" wrapText="1"/>
    </xf>
    <xf numFmtId="171" fontId="53" fillId="27" borderId="315" xfId="0" applyNumberFormat="1" applyFont="1" applyFill="1" applyBorder="1" applyAlignment="1" applyProtection="1">
      <alignment horizontal="right" vertical="center" indent="1"/>
    </xf>
    <xf numFmtId="171" fontId="59" fillId="27" borderId="315" xfId="0" applyNumberFormat="1" applyFont="1" applyFill="1" applyBorder="1" applyAlignment="1" applyProtection="1">
      <alignment horizontal="right" vertical="center" indent="1"/>
    </xf>
    <xf numFmtId="0" fontId="62" fillId="27" borderId="315" xfId="0" applyNumberFormat="1" applyFont="1" applyFill="1" applyBorder="1" applyAlignment="1" applyProtection="1">
      <alignment horizontal="right" vertical="center" indent="1"/>
    </xf>
    <xf numFmtId="0" fontId="63" fillId="27" borderId="316" xfId="0" applyNumberFormat="1" applyFont="1" applyFill="1" applyBorder="1" applyAlignment="1" applyProtection="1">
      <alignment horizontal="right" vertical="center" indent="1"/>
    </xf>
    <xf numFmtId="171" fontId="53" fillId="21" borderId="301" xfId="0" applyNumberFormat="1" applyFont="1" applyFill="1" applyBorder="1" applyAlignment="1" applyProtection="1">
      <alignment horizontal="right" vertical="center" indent="1"/>
    </xf>
    <xf numFmtId="171" fontId="59" fillId="21" borderId="301" xfId="0" applyNumberFormat="1" applyFont="1" applyFill="1" applyBorder="1" applyAlignment="1" applyProtection="1">
      <alignment horizontal="right" vertical="center" indent="1"/>
    </xf>
    <xf numFmtId="1" fontId="62" fillId="0" borderId="301" xfId="0" applyNumberFormat="1" applyFont="1" applyFill="1" applyBorder="1" applyAlignment="1" applyProtection="1">
      <alignment horizontal="right" vertical="center" indent="1"/>
    </xf>
    <xf numFmtId="165" fontId="62" fillId="0" borderId="301" xfId="0" applyNumberFormat="1" applyFont="1" applyFill="1" applyBorder="1" applyAlignment="1" applyProtection="1">
      <alignment horizontal="right" vertical="center" indent="1"/>
    </xf>
    <xf numFmtId="171" fontId="53" fillId="26" borderId="301" xfId="0" applyNumberFormat="1" applyFont="1" applyFill="1" applyBorder="1" applyAlignment="1" applyProtection="1">
      <alignment horizontal="right" vertical="center" indent="1"/>
    </xf>
    <xf numFmtId="171" fontId="59" fillId="26" borderId="301" xfId="0" applyNumberFormat="1" applyFont="1" applyFill="1" applyBorder="1" applyAlignment="1" applyProtection="1">
      <alignment horizontal="right" vertical="center" indent="1"/>
    </xf>
    <xf numFmtId="171" fontId="53" fillId="26" borderId="302" xfId="0" applyNumberFormat="1" applyFont="1" applyFill="1" applyBorder="1" applyAlignment="1" applyProtection="1">
      <alignment horizontal="right" vertical="center" indent="1"/>
    </xf>
    <xf numFmtId="171" fontId="59" fillId="26" borderId="302" xfId="0" applyNumberFormat="1" applyFont="1" applyFill="1" applyBorder="1" applyAlignment="1" applyProtection="1">
      <alignment horizontal="right" vertical="center" indent="1"/>
    </xf>
    <xf numFmtId="165" fontId="62" fillId="0" borderId="302" xfId="0" applyNumberFormat="1" applyFont="1" applyFill="1" applyBorder="1" applyAlignment="1" applyProtection="1">
      <alignment horizontal="right" vertical="center" indent="1"/>
    </xf>
    <xf numFmtId="0" fontId="119" fillId="17" borderId="0" xfId="0" quotePrefix="1" applyFont="1" applyFill="1" applyBorder="1" applyAlignment="1" applyProtection="1">
      <alignment horizontal="center" vertical="center"/>
    </xf>
    <xf numFmtId="179" fontId="64" fillId="0" borderId="0" xfId="0" applyNumberFormat="1" applyFont="1" applyFill="1" applyBorder="1" applyAlignment="1" applyProtection="1">
      <alignment horizontal="center" vertical="center"/>
      <protection hidden="1"/>
    </xf>
    <xf numFmtId="174" fontId="49" fillId="17" borderId="308" xfId="0" applyNumberFormat="1" applyFont="1" applyFill="1" applyBorder="1" applyAlignment="1" applyProtection="1">
      <alignment horizontal="right" vertical="center" indent="1"/>
    </xf>
    <xf numFmtId="174" fontId="49" fillId="17" borderId="327" xfId="0" applyNumberFormat="1" applyFont="1" applyFill="1" applyBorder="1" applyAlignment="1" applyProtection="1">
      <alignment horizontal="right" vertical="center" indent="1"/>
    </xf>
    <xf numFmtId="171" fontId="59" fillId="26" borderId="326" xfId="0" applyNumberFormat="1" applyFont="1" applyFill="1" applyBorder="1" applyAlignment="1" applyProtection="1">
      <alignment horizontal="right" vertical="center" indent="1"/>
    </xf>
    <xf numFmtId="0" fontId="62" fillId="26" borderId="335" xfId="0" applyNumberFormat="1" applyFont="1" applyFill="1" applyBorder="1" applyAlignment="1" applyProtection="1">
      <alignment horizontal="right" vertical="center" indent="1"/>
    </xf>
    <xf numFmtId="171" fontId="53" fillId="26" borderId="336" xfId="0" applyNumberFormat="1" applyFont="1" applyFill="1" applyBorder="1" applyAlignment="1" applyProtection="1">
      <alignment horizontal="right" vertical="center" indent="1"/>
    </xf>
    <xf numFmtId="0" fontId="62" fillId="27" borderId="337" xfId="0" applyNumberFormat="1" applyFont="1" applyFill="1" applyBorder="1" applyAlignment="1" applyProtection="1">
      <alignment horizontal="right" vertical="center" indent="1"/>
    </xf>
    <xf numFmtId="0" fontId="63" fillId="27" borderId="338" xfId="0" applyNumberFormat="1" applyFont="1" applyFill="1" applyBorder="1" applyAlignment="1" applyProtection="1">
      <alignment horizontal="right" vertical="center" indent="1"/>
    </xf>
    <xf numFmtId="183" fontId="49" fillId="17" borderId="113" xfId="0" applyNumberFormat="1" applyFont="1" applyFill="1" applyBorder="1" applyAlignment="1" applyProtection="1">
      <alignment horizontal="center" vertical="center"/>
    </xf>
    <xf numFmtId="0" fontId="52" fillId="31" borderId="305" xfId="0" applyFont="1" applyFill="1" applyBorder="1" applyAlignment="1" applyProtection="1">
      <alignment horizontal="center" vertical="center"/>
      <protection locked="0"/>
    </xf>
    <xf numFmtId="184" fontId="137" fillId="0" borderId="223" xfId="0" applyNumberFormat="1" applyFont="1" applyBorder="1" applyAlignment="1" applyProtection="1">
      <alignment horizontal="center" vertical="center"/>
      <protection locked="0"/>
    </xf>
    <xf numFmtId="184" fontId="140" fillId="0" borderId="100" xfId="0" applyNumberFormat="1" applyFont="1" applyBorder="1" applyAlignment="1" applyProtection="1">
      <alignment horizontal="center" vertical="center"/>
      <protection locked="0"/>
    </xf>
    <xf numFmtId="184" fontId="138" fillId="0" borderId="306" xfId="0" applyNumberFormat="1" applyFont="1" applyBorder="1" applyAlignment="1" applyProtection="1">
      <alignment horizontal="center" vertical="center"/>
      <protection locked="0"/>
    </xf>
    <xf numFmtId="184" fontId="52" fillId="0" borderId="306" xfId="0" applyNumberFormat="1" applyFont="1" applyBorder="1" applyAlignment="1" applyProtection="1">
      <alignment horizontal="center" vertical="center"/>
      <protection locked="0"/>
    </xf>
    <xf numFmtId="3" fontId="138" fillId="0" borderId="100" xfId="0" applyNumberFormat="1" applyFont="1" applyBorder="1" applyAlignment="1" applyProtection="1">
      <alignment horizontal="center" vertical="center"/>
      <protection locked="0"/>
    </xf>
    <xf numFmtId="168" fontId="61" fillId="18" borderId="343" xfId="0" applyNumberFormat="1" applyFont="1" applyFill="1" applyBorder="1" applyAlignment="1" applyProtection="1">
      <alignment horizontal="center" vertical="center" wrapText="1"/>
    </xf>
    <xf numFmtId="171" fontId="53" fillId="21" borderId="344" xfId="0" applyNumberFormat="1" applyFont="1" applyFill="1" applyBorder="1" applyAlignment="1" applyProtection="1">
      <alignment horizontal="right" vertical="center" indent="1"/>
    </xf>
    <xf numFmtId="165" fontId="62" fillId="0" borderId="345" xfId="0" applyNumberFormat="1" applyFont="1" applyFill="1" applyBorder="1" applyAlignment="1" applyProtection="1">
      <alignment horizontal="right" vertical="center" indent="1"/>
    </xf>
    <xf numFmtId="181" fontId="49" fillId="17" borderId="346" xfId="0" applyNumberFormat="1" applyFont="1" applyFill="1" applyBorder="1" applyAlignment="1" applyProtection="1">
      <alignment horizontal="right" vertical="center" indent="1"/>
    </xf>
    <xf numFmtId="181" fontId="49" fillId="17" borderId="103" xfId="0" applyNumberFormat="1" applyFont="1" applyFill="1" applyBorder="1" applyAlignment="1" applyProtection="1">
      <alignment horizontal="right" vertical="center" indent="1"/>
    </xf>
    <xf numFmtId="174" fontId="120" fillId="17" borderId="350" xfId="0" applyNumberFormat="1" applyFont="1" applyFill="1" applyBorder="1" applyAlignment="1" applyProtection="1">
      <alignment horizontal="right" vertical="center" indent="2"/>
    </xf>
    <xf numFmtId="174" fontId="120" fillId="17" borderId="353" xfId="0" applyNumberFormat="1" applyFont="1" applyFill="1" applyBorder="1" applyAlignment="1" applyProtection="1">
      <alignment horizontal="right" vertical="center" indent="2"/>
    </xf>
    <xf numFmtId="1" fontId="49" fillId="32" borderId="34" xfId="0" applyNumberFormat="1" applyFont="1" applyFill="1" applyBorder="1" applyAlignment="1" applyProtection="1">
      <alignment horizontal="right" vertical="center" indent="1"/>
    </xf>
    <xf numFmtId="171" fontId="53" fillId="29" borderId="127" xfId="0" applyNumberFormat="1" applyFont="1" applyFill="1" applyBorder="1" applyAlignment="1" applyProtection="1">
      <alignment horizontal="right" vertical="center" indent="1"/>
    </xf>
    <xf numFmtId="171" fontId="59" fillId="29" borderId="127" xfId="0" applyNumberFormat="1" applyFont="1" applyFill="1" applyBorder="1" applyAlignment="1" applyProtection="1">
      <alignment horizontal="right" vertical="center" indent="1"/>
    </xf>
    <xf numFmtId="165" fontId="62" fillId="29" borderId="127" xfId="0" applyNumberFormat="1" applyFont="1" applyFill="1" applyBorder="1" applyAlignment="1" applyProtection="1">
      <alignment horizontal="right" vertical="center" indent="1"/>
    </xf>
    <xf numFmtId="173" fontId="63" fillId="29" borderId="128" xfId="0" applyNumberFormat="1" applyFont="1" applyFill="1" applyBorder="1" applyAlignment="1" applyProtection="1">
      <alignment horizontal="right" vertical="center" indent="1"/>
    </xf>
    <xf numFmtId="171" fontId="53" fillId="29" borderId="109" xfId="0" applyNumberFormat="1" applyFont="1" applyFill="1" applyBorder="1" applyAlignment="1" applyProtection="1">
      <alignment horizontal="right" vertical="center" indent="1"/>
    </xf>
    <xf numFmtId="171" fontId="59" fillId="29" borderId="109" xfId="0" applyNumberFormat="1" applyFont="1" applyFill="1" applyBorder="1" applyAlignment="1" applyProtection="1">
      <alignment horizontal="right" vertical="center" indent="1"/>
    </xf>
    <xf numFmtId="165" fontId="62" fillId="29" borderId="345" xfId="0" applyNumberFormat="1" applyFont="1" applyFill="1" applyBorder="1" applyAlignment="1" applyProtection="1">
      <alignment horizontal="right" vertical="center" indent="1"/>
    </xf>
    <xf numFmtId="173" fontId="63" fillId="29" borderId="355" xfId="0" applyNumberFormat="1" applyFont="1" applyFill="1" applyBorder="1" applyAlignment="1" applyProtection="1">
      <alignment horizontal="right" vertical="center" indent="1"/>
    </xf>
    <xf numFmtId="171" fontId="53" fillId="29" borderId="357" xfId="0" applyNumberFormat="1" applyFont="1" applyFill="1" applyBorder="1" applyAlignment="1" applyProtection="1">
      <alignment horizontal="right" vertical="center" indent="1"/>
    </xf>
    <xf numFmtId="171" fontId="59" fillId="29" borderId="357" xfId="0" applyNumberFormat="1" applyFont="1" applyFill="1" applyBorder="1" applyAlignment="1" applyProtection="1">
      <alignment horizontal="right" vertical="center" indent="1"/>
    </xf>
    <xf numFmtId="173" fontId="63" fillId="29" borderId="358" xfId="0" applyNumberFormat="1" applyFont="1" applyFill="1" applyBorder="1" applyAlignment="1" applyProtection="1">
      <alignment horizontal="right" vertical="center" indent="1"/>
    </xf>
    <xf numFmtId="171" fontId="53" fillId="29" borderId="360" xfId="0" applyNumberFormat="1" applyFont="1" applyFill="1" applyBorder="1" applyAlignment="1" applyProtection="1">
      <alignment horizontal="right" vertical="center" indent="1"/>
    </xf>
    <xf numFmtId="171" fontId="59" fillId="29" borderId="360" xfId="0" applyNumberFormat="1" applyFont="1" applyFill="1" applyBorder="1" applyAlignment="1" applyProtection="1">
      <alignment horizontal="right" vertical="center" indent="1"/>
    </xf>
    <xf numFmtId="165" fontId="62" fillId="29" borderId="361" xfId="0" applyNumberFormat="1" applyFont="1" applyFill="1" applyBorder="1" applyAlignment="1" applyProtection="1">
      <alignment horizontal="right" vertical="center" indent="1"/>
    </xf>
    <xf numFmtId="173" fontId="63" fillId="29" borderId="342" xfId="0" applyNumberFormat="1" applyFont="1" applyFill="1" applyBorder="1" applyAlignment="1" applyProtection="1">
      <alignment horizontal="right" vertical="center" indent="1"/>
    </xf>
    <xf numFmtId="171" fontId="59" fillId="21" borderId="127" xfId="0" applyNumberFormat="1" applyFont="1" applyFill="1" applyBorder="1" applyAlignment="1" applyProtection="1">
      <alignment horizontal="right" vertical="center" indent="1"/>
    </xf>
    <xf numFmtId="173" fontId="63" fillId="0" borderId="355" xfId="0" applyNumberFormat="1" applyFont="1" applyBorder="1" applyAlignment="1" applyProtection="1">
      <alignment horizontal="right" vertical="center" indent="1"/>
    </xf>
    <xf numFmtId="171" fontId="53" fillId="21" borderId="357" xfId="0" applyNumberFormat="1" applyFont="1" applyFill="1" applyBorder="1" applyAlignment="1" applyProtection="1">
      <alignment horizontal="right" vertical="center" indent="1"/>
    </xf>
    <xf numFmtId="171" fontId="59" fillId="21" borderId="357" xfId="0" applyNumberFormat="1" applyFont="1" applyFill="1" applyBorder="1" applyAlignment="1" applyProtection="1">
      <alignment horizontal="right" vertical="center" indent="1"/>
    </xf>
    <xf numFmtId="173" fontId="63" fillId="0" borderId="358" xfId="0" applyNumberFormat="1" applyFont="1" applyBorder="1" applyAlignment="1" applyProtection="1">
      <alignment horizontal="right" vertical="center" indent="1"/>
    </xf>
    <xf numFmtId="171" fontId="53" fillId="21" borderId="360" xfId="0" applyNumberFormat="1" applyFont="1" applyFill="1" applyBorder="1" applyAlignment="1" applyProtection="1">
      <alignment horizontal="right" vertical="center" indent="1"/>
    </xf>
    <xf numFmtId="171" fontId="59" fillId="21" borderId="360" xfId="0" applyNumberFormat="1" applyFont="1" applyFill="1" applyBorder="1" applyAlignment="1" applyProtection="1">
      <alignment horizontal="right" vertical="center" indent="1"/>
    </xf>
    <xf numFmtId="165" fontId="62" fillId="0" borderId="361" xfId="0" applyNumberFormat="1" applyFont="1" applyFill="1" applyBorder="1" applyAlignment="1" applyProtection="1">
      <alignment horizontal="right" vertical="center" indent="1"/>
    </xf>
    <xf numFmtId="173" fontId="63" fillId="0" borderId="342" xfId="0" applyNumberFormat="1" applyFont="1" applyBorder="1" applyAlignment="1" applyProtection="1">
      <alignment horizontal="right" vertical="center" indent="1"/>
    </xf>
    <xf numFmtId="0" fontId="60" fillId="18" borderId="362" xfId="0" applyFont="1" applyFill="1" applyBorder="1" applyAlignment="1" applyProtection="1">
      <alignment horizontal="center" vertical="center"/>
    </xf>
    <xf numFmtId="0" fontId="60" fillId="18" borderId="343" xfId="0" applyFont="1" applyFill="1" applyBorder="1" applyAlignment="1" applyProtection="1">
      <alignment horizontal="center" vertical="center"/>
    </xf>
    <xf numFmtId="0" fontId="38" fillId="18" borderId="363" xfId="0" applyFont="1" applyFill="1" applyBorder="1" applyAlignment="1" applyProtection="1">
      <alignment horizontal="center" vertical="center"/>
    </xf>
    <xf numFmtId="173" fontId="63" fillId="0" borderId="364" xfId="0" applyNumberFormat="1" applyFont="1" applyBorder="1" applyAlignment="1" applyProtection="1">
      <alignment horizontal="right" vertical="center" indent="1"/>
    </xf>
    <xf numFmtId="171" fontId="59" fillId="26" borderId="366" xfId="0" applyNumberFormat="1" applyFont="1" applyFill="1" applyBorder="1" applyAlignment="1" applyProtection="1">
      <alignment horizontal="right" vertical="center" indent="1"/>
    </xf>
    <xf numFmtId="164" fontId="62" fillId="26" borderId="366" xfId="0" applyNumberFormat="1" applyFont="1" applyFill="1" applyBorder="1" applyAlignment="1" applyProtection="1">
      <alignment horizontal="right" vertical="center" indent="1"/>
    </xf>
    <xf numFmtId="173" fontId="63" fillId="26" borderId="367" xfId="0" applyNumberFormat="1" applyFont="1" applyFill="1" applyBorder="1" applyAlignment="1" applyProtection="1">
      <alignment horizontal="right" vertical="center" indent="1"/>
    </xf>
    <xf numFmtId="171" fontId="59" fillId="26" borderId="371" xfId="0" applyNumberFormat="1" applyFont="1" applyFill="1" applyBorder="1" applyAlignment="1" applyProtection="1">
      <alignment horizontal="right" vertical="center" indent="1"/>
    </xf>
    <xf numFmtId="165" fontId="62" fillId="26" borderId="371" xfId="0" applyNumberFormat="1" applyFont="1" applyFill="1" applyBorder="1" applyAlignment="1" applyProtection="1">
      <alignment horizontal="right" vertical="center" indent="1"/>
    </xf>
    <xf numFmtId="173" fontId="63" fillId="26" borderId="372" xfId="0" applyNumberFormat="1" applyFont="1" applyFill="1" applyBorder="1" applyAlignment="1" applyProtection="1">
      <alignment horizontal="right" vertical="center" indent="1"/>
    </xf>
    <xf numFmtId="171" fontId="59" fillId="26" borderId="369" xfId="0" applyNumberFormat="1" applyFont="1" applyFill="1" applyBorder="1" applyAlignment="1" applyProtection="1">
      <alignment horizontal="right" vertical="center" indent="1"/>
    </xf>
    <xf numFmtId="165" fontId="62" fillId="26" borderId="369" xfId="0" applyNumberFormat="1" applyFont="1" applyFill="1" applyBorder="1" applyAlignment="1" applyProtection="1">
      <alignment horizontal="right" vertical="center" indent="1"/>
    </xf>
    <xf numFmtId="173" fontId="63" fillId="26" borderId="370" xfId="0" applyNumberFormat="1" applyFont="1" applyFill="1" applyBorder="1" applyAlignment="1" applyProtection="1">
      <alignment horizontal="right" vertical="center" indent="1"/>
    </xf>
    <xf numFmtId="2" fontId="43" fillId="0" borderId="163" xfId="0" applyNumberFormat="1" applyFont="1" applyFill="1" applyBorder="1" applyAlignment="1" applyProtection="1">
      <alignment horizontal="left" vertical="center" wrapText="1" indent="1"/>
      <protection locked="0"/>
    </xf>
    <xf numFmtId="171" fontId="142" fillId="29" borderId="375" xfId="0" applyNumberFormat="1" applyFont="1" applyFill="1" applyBorder="1" applyAlignment="1" applyProtection="1">
      <alignment horizontal="center" vertical="center"/>
    </xf>
    <xf numFmtId="171" fontId="129" fillId="29" borderId="376" xfId="0" applyNumberFormat="1" applyFont="1" applyFill="1" applyBorder="1" applyAlignment="1" applyProtection="1">
      <alignment horizontal="right" vertical="center" indent="1"/>
    </xf>
    <xf numFmtId="171" fontId="59" fillId="29" borderId="376" xfId="0" applyNumberFormat="1" applyFont="1" applyFill="1" applyBorder="1" applyAlignment="1" applyProtection="1">
      <alignment horizontal="right" vertical="center" indent="1"/>
    </xf>
    <xf numFmtId="165" fontId="62" fillId="29" borderId="376" xfId="0" applyNumberFormat="1" applyFont="1" applyFill="1" applyBorder="1" applyAlignment="1" applyProtection="1">
      <alignment horizontal="right" vertical="center" indent="1"/>
    </xf>
    <xf numFmtId="173" fontId="63" fillId="29" borderId="377" xfId="0" applyNumberFormat="1" applyFont="1" applyFill="1" applyBorder="1" applyAlignment="1" applyProtection="1">
      <alignment horizontal="right" vertical="center" indent="1"/>
    </xf>
    <xf numFmtId="166" fontId="124" fillId="17" borderId="300" xfId="0" quotePrefix="1" applyNumberFormat="1" applyFont="1" applyFill="1" applyBorder="1" applyAlignment="1" applyProtection="1">
      <alignment horizontal="center" vertical="center"/>
    </xf>
    <xf numFmtId="1" fontId="43" fillId="17" borderId="380" xfId="0" applyNumberFormat="1" applyFont="1" applyFill="1" applyBorder="1" applyAlignment="1" applyProtection="1">
      <alignment horizontal="center" vertical="center"/>
      <protection locked="0"/>
    </xf>
    <xf numFmtId="15" fontId="82" fillId="17" borderId="381" xfId="0" applyNumberFormat="1" applyFont="1" applyFill="1" applyBorder="1" applyAlignment="1" applyProtection="1">
      <alignment horizontal="right" vertical="center" indent="1"/>
      <protection locked="0"/>
    </xf>
    <xf numFmtId="184" fontId="138" fillId="0" borderId="308" xfId="0" applyNumberFormat="1" applyFont="1" applyBorder="1" applyAlignment="1" applyProtection="1">
      <alignment horizontal="center" vertical="center"/>
      <protection locked="0"/>
    </xf>
    <xf numFmtId="1" fontId="42" fillId="17" borderId="383" xfId="0" quotePrefix="1" applyNumberFormat="1" applyFont="1" applyFill="1" applyBorder="1" applyAlignment="1" applyProtection="1">
      <alignment horizontal="right" vertical="center" indent="1"/>
      <protection locked="0"/>
    </xf>
    <xf numFmtId="1" fontId="42" fillId="17" borderId="382" xfId="0" applyNumberFormat="1" applyFont="1" applyFill="1" applyBorder="1" applyAlignment="1" applyProtection="1">
      <alignment horizontal="right" vertical="center" indent="2"/>
      <protection locked="0"/>
    </xf>
    <xf numFmtId="165" fontId="43" fillId="17" borderId="382" xfId="0" applyNumberFormat="1" applyFont="1" applyFill="1" applyBorder="1" applyAlignment="1" applyProtection="1">
      <alignment horizontal="right" vertical="center" indent="2"/>
      <protection locked="0"/>
    </xf>
    <xf numFmtId="170" fontId="54" fillId="17" borderId="339" xfId="0" applyNumberFormat="1" applyFont="1" applyFill="1" applyBorder="1" applyAlignment="1" applyProtection="1">
      <alignment horizontal="left" vertical="center" indent="1"/>
      <protection locked="0"/>
    </xf>
    <xf numFmtId="170" fontId="43" fillId="17" borderId="382" xfId="0" applyNumberFormat="1" applyFont="1" applyFill="1" applyBorder="1" applyAlignment="1" applyProtection="1">
      <alignment horizontal="center" vertical="center"/>
      <protection locked="0"/>
    </xf>
    <xf numFmtId="1" fontId="43" fillId="17" borderId="382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382" xfId="0" applyNumberFormat="1" applyFont="1" applyFill="1" applyBorder="1" applyAlignment="1" applyProtection="1">
      <alignment horizontal="left" vertical="center" indent="1"/>
      <protection locked="0"/>
    </xf>
    <xf numFmtId="165" fontId="43" fillId="17" borderId="350" xfId="0" applyNumberFormat="1" applyFont="1" applyFill="1" applyBorder="1" applyAlignment="1" applyProtection="1">
      <alignment horizontal="left" vertical="center" indent="1"/>
      <protection locked="0"/>
    </xf>
    <xf numFmtId="165" fontId="49" fillId="0" borderId="278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100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279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384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315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385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382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386" xfId="0" applyNumberFormat="1" applyFont="1" applyFill="1" applyBorder="1" applyAlignment="1" applyProtection="1">
      <alignment horizontal="right" vertical="center" indent="1"/>
      <protection locked="0"/>
    </xf>
    <xf numFmtId="165" fontId="49" fillId="33" borderId="387" xfId="0" applyNumberFormat="1" applyFont="1" applyFill="1" applyBorder="1" applyAlignment="1" applyProtection="1">
      <alignment horizontal="right" vertical="center" indent="1"/>
      <protection locked="0"/>
    </xf>
    <xf numFmtId="165" fontId="49" fillId="33" borderId="388" xfId="0" applyNumberFormat="1" applyFont="1" applyFill="1" applyBorder="1" applyAlignment="1" applyProtection="1">
      <alignment horizontal="right" vertical="center" indent="1"/>
      <protection locked="0"/>
    </xf>
    <xf numFmtId="165" fontId="49" fillId="33" borderId="389" xfId="0" applyNumberFormat="1" applyFont="1" applyFill="1" applyBorder="1" applyAlignment="1" applyProtection="1">
      <alignment horizontal="right" vertical="center" indent="1"/>
      <protection locked="0"/>
    </xf>
    <xf numFmtId="1" fontId="42" fillId="17" borderId="391" xfId="0" quotePrefix="1" applyNumberFormat="1" applyFont="1" applyFill="1" applyBorder="1" applyAlignment="1" applyProtection="1">
      <alignment horizontal="right" vertical="center" indent="1"/>
      <protection locked="0"/>
    </xf>
    <xf numFmtId="1" fontId="42" fillId="17" borderId="390" xfId="0" quotePrefix="1" applyNumberFormat="1" applyFont="1" applyFill="1" applyBorder="1" applyAlignment="1" applyProtection="1">
      <alignment horizontal="right" vertical="center" indent="1"/>
      <protection locked="0"/>
    </xf>
    <xf numFmtId="1" fontId="42" fillId="17" borderId="390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390" xfId="0" applyNumberFormat="1" applyFont="1" applyFill="1" applyBorder="1" applyAlignment="1" applyProtection="1">
      <alignment horizontal="center" vertical="center"/>
      <protection locked="0"/>
    </xf>
    <xf numFmtId="170" fontId="54" fillId="17" borderId="382" xfId="0" applyNumberFormat="1" applyFont="1" applyFill="1" applyBorder="1" applyAlignment="1" applyProtection="1">
      <alignment horizontal="left" vertical="center" indent="1"/>
      <protection locked="0"/>
    </xf>
    <xf numFmtId="1" fontId="43" fillId="17" borderId="390" xfId="0" applyNumberFormat="1" applyFont="1" applyFill="1" applyBorder="1" applyAlignment="1" applyProtection="1">
      <alignment horizontal="center" vertical="center"/>
      <protection locked="0"/>
    </xf>
    <xf numFmtId="167" fontId="43" fillId="17" borderId="390" xfId="0" applyNumberFormat="1" applyFont="1" applyFill="1" applyBorder="1" applyAlignment="1" applyProtection="1">
      <alignment horizontal="center" vertical="center"/>
      <protection locked="0"/>
    </xf>
    <xf numFmtId="15" fontId="43" fillId="17" borderId="390" xfId="0" applyNumberFormat="1" applyFont="1" applyFill="1" applyBorder="1" applyAlignment="1" applyProtection="1">
      <alignment horizontal="center" vertical="center"/>
      <protection locked="0"/>
    </xf>
    <xf numFmtId="167" fontId="43" fillId="17" borderId="390" xfId="0" applyNumberFormat="1" applyFont="1" applyFill="1" applyBorder="1" applyAlignment="1" applyProtection="1">
      <alignment horizontal="right" vertical="center" indent="1"/>
      <protection locked="0"/>
    </xf>
    <xf numFmtId="2" fontId="43" fillId="17" borderId="390" xfId="0" applyNumberFormat="1" applyFont="1" applyFill="1" applyBorder="1" applyAlignment="1" applyProtection="1">
      <alignment horizontal="center" vertical="center"/>
      <protection locked="0"/>
    </xf>
    <xf numFmtId="176" fontId="43" fillId="17" borderId="390" xfId="0" applyNumberFormat="1" applyFont="1" applyFill="1" applyBorder="1" applyAlignment="1" applyProtection="1">
      <alignment horizontal="center" vertical="center"/>
      <protection locked="0"/>
    </xf>
    <xf numFmtId="167" fontId="43" fillId="17" borderId="382" xfId="0" applyNumberFormat="1" applyFont="1" applyFill="1" applyBorder="1" applyAlignment="1" applyProtection="1">
      <alignment horizontal="center" vertical="center"/>
      <protection locked="0"/>
    </xf>
    <xf numFmtId="176" fontId="43" fillId="17" borderId="382" xfId="0" applyNumberFormat="1" applyFont="1" applyFill="1" applyBorder="1" applyAlignment="1" applyProtection="1">
      <alignment horizontal="center" vertical="center"/>
      <protection locked="0"/>
    </xf>
    <xf numFmtId="165" fontId="43" fillId="17" borderId="382" xfId="0" applyNumberFormat="1" applyFont="1" applyFill="1" applyBorder="1" applyAlignment="1" applyProtection="1">
      <alignment horizontal="center" vertical="center"/>
      <protection locked="0"/>
    </xf>
    <xf numFmtId="165" fontId="43" fillId="17" borderId="390" xfId="0" applyNumberFormat="1" applyFont="1" applyFill="1" applyBorder="1" applyAlignment="1" applyProtection="1">
      <alignment horizontal="right" vertical="center" indent="1"/>
      <protection locked="0"/>
    </xf>
    <xf numFmtId="15" fontId="82" fillId="17" borderId="390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390" xfId="0" applyNumberFormat="1" applyFont="1" applyFill="1" applyBorder="1" applyAlignment="1" applyProtection="1">
      <alignment horizontal="right" vertical="center" indent="1"/>
      <protection locked="0"/>
    </xf>
    <xf numFmtId="164" fontId="43" fillId="17" borderId="390" xfId="0" applyNumberFormat="1" applyFont="1" applyFill="1" applyBorder="1" applyAlignment="1" applyProtection="1">
      <alignment horizontal="right" vertical="center" indent="1"/>
      <protection locked="0"/>
    </xf>
    <xf numFmtId="167" fontId="43" fillId="17" borderId="382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382" xfId="0" applyNumberFormat="1" applyFont="1" applyFill="1" applyBorder="1" applyAlignment="1" applyProtection="1">
      <alignment horizontal="right" vertical="center" indent="1"/>
      <protection locked="0"/>
    </xf>
    <xf numFmtId="0" fontId="43" fillId="17" borderId="66" xfId="0" applyFont="1" applyFill="1" applyBorder="1" applyAlignment="1" applyProtection="1">
      <alignment horizontal="center" vertical="center"/>
      <protection locked="0"/>
    </xf>
    <xf numFmtId="1" fontId="42" fillId="17" borderId="383" xfId="0" applyNumberFormat="1" applyFont="1" applyFill="1" applyBorder="1" applyAlignment="1" applyProtection="1">
      <alignment horizontal="right" vertical="center" indent="1"/>
      <protection locked="0"/>
    </xf>
    <xf numFmtId="0" fontId="138" fillId="0" borderId="282" xfId="0" applyFont="1" applyBorder="1" applyAlignment="1" applyProtection="1">
      <alignment horizontal="left" vertical="center" wrapText="1" indent="1"/>
      <protection locked="0"/>
    </xf>
    <xf numFmtId="0" fontId="43" fillId="17" borderId="382" xfId="0" applyFont="1" applyFill="1" applyBorder="1" applyAlignment="1" applyProtection="1">
      <alignment horizontal="right" vertical="center" indent="1"/>
      <protection locked="0"/>
    </xf>
    <xf numFmtId="0" fontId="43" fillId="0" borderId="382" xfId="0" applyFont="1" applyFill="1" applyBorder="1" applyAlignment="1" applyProtection="1">
      <alignment horizontal="center" vertical="center"/>
      <protection locked="0"/>
    </xf>
    <xf numFmtId="0" fontId="42" fillId="17" borderId="382" xfId="0" quotePrefix="1" applyFont="1" applyFill="1" applyBorder="1" applyAlignment="1" applyProtection="1">
      <alignment horizontal="right" vertical="center" indent="1"/>
      <protection locked="0"/>
    </xf>
    <xf numFmtId="0" fontId="42" fillId="17" borderId="382" xfId="0" applyFont="1" applyFill="1" applyBorder="1" applyAlignment="1" applyProtection="1">
      <alignment horizontal="right" vertical="center" indent="1"/>
      <protection locked="0"/>
    </xf>
    <xf numFmtId="0" fontId="43" fillId="17" borderId="382" xfId="0" applyFont="1" applyFill="1" applyBorder="1" applyAlignment="1" applyProtection="1">
      <alignment horizontal="center" vertical="center"/>
      <protection locked="0"/>
    </xf>
    <xf numFmtId="0" fontId="143" fillId="0" borderId="382" xfId="0" applyFont="1" applyBorder="1" applyAlignment="1" applyProtection="1">
      <alignment horizontal="center" vertical="center"/>
      <protection locked="0"/>
    </xf>
    <xf numFmtId="9" fontId="143" fillId="0" borderId="382" xfId="0" applyNumberFormat="1" applyFont="1" applyBorder="1" applyAlignment="1" applyProtection="1">
      <alignment horizontal="center" vertical="center"/>
      <protection locked="0"/>
    </xf>
    <xf numFmtId="171" fontId="53" fillId="34" borderId="127" xfId="0" applyNumberFormat="1" applyFont="1" applyFill="1" applyBorder="1" applyAlignment="1" applyProtection="1">
      <alignment horizontal="right" vertical="center" indent="1"/>
    </xf>
    <xf numFmtId="171" fontId="59" fillId="34" borderId="127" xfId="0" applyNumberFormat="1" applyFont="1" applyFill="1" applyBorder="1" applyAlignment="1" applyProtection="1">
      <alignment horizontal="right" vertical="center" indent="1"/>
    </xf>
    <xf numFmtId="165" fontId="62" fillId="34" borderId="127" xfId="0" applyNumberFormat="1" applyFont="1" applyFill="1" applyBorder="1" applyAlignment="1" applyProtection="1">
      <alignment horizontal="right" vertical="center" indent="1"/>
    </xf>
    <xf numFmtId="173" fontId="63" fillId="34" borderId="128" xfId="0" applyNumberFormat="1" applyFont="1" applyFill="1" applyBorder="1" applyAlignment="1" applyProtection="1">
      <alignment horizontal="right" vertical="center" indent="1"/>
    </xf>
    <xf numFmtId="171" fontId="53" fillId="34" borderId="109" xfId="0" applyNumberFormat="1" applyFont="1" applyFill="1" applyBorder="1" applyAlignment="1" applyProtection="1">
      <alignment horizontal="right" vertical="center" indent="1"/>
    </xf>
    <xf numFmtId="171" fontId="59" fillId="34" borderId="109" xfId="0" applyNumberFormat="1" applyFont="1" applyFill="1" applyBorder="1" applyAlignment="1" applyProtection="1">
      <alignment horizontal="right" vertical="center" indent="1"/>
    </xf>
    <xf numFmtId="165" fontId="62" fillId="34" borderId="345" xfId="0" applyNumberFormat="1" applyFont="1" applyFill="1" applyBorder="1" applyAlignment="1" applyProtection="1">
      <alignment horizontal="right" vertical="center" indent="1"/>
    </xf>
    <xf numFmtId="173" fontId="63" fillId="34" borderId="355" xfId="0" applyNumberFormat="1" applyFont="1" applyFill="1" applyBorder="1" applyAlignment="1" applyProtection="1">
      <alignment horizontal="right" vertical="center" indent="1"/>
    </xf>
    <xf numFmtId="171" fontId="59" fillId="34" borderId="357" xfId="0" applyNumberFormat="1" applyFont="1" applyFill="1" applyBorder="1" applyAlignment="1" applyProtection="1">
      <alignment horizontal="right" vertical="center" indent="1"/>
    </xf>
    <xf numFmtId="173" fontId="63" fillId="34" borderId="358" xfId="0" applyNumberFormat="1" applyFont="1" applyFill="1" applyBorder="1" applyAlignment="1" applyProtection="1">
      <alignment horizontal="right" vertical="center" indent="1"/>
    </xf>
    <xf numFmtId="171" fontId="53" fillId="34" borderId="357" xfId="0" applyNumberFormat="1" applyFont="1" applyFill="1" applyBorder="1" applyAlignment="1" applyProtection="1">
      <alignment horizontal="right" vertical="center" indent="1"/>
    </xf>
    <xf numFmtId="171" fontId="53" fillId="34" borderId="360" xfId="0" applyNumberFormat="1" applyFont="1" applyFill="1" applyBorder="1" applyAlignment="1" applyProtection="1">
      <alignment horizontal="right" vertical="center" indent="1"/>
    </xf>
    <xf numFmtId="171" fontId="59" fillId="34" borderId="360" xfId="0" applyNumberFormat="1" applyFont="1" applyFill="1" applyBorder="1" applyAlignment="1" applyProtection="1">
      <alignment horizontal="right" vertical="center" indent="1"/>
    </xf>
    <xf numFmtId="165" fontId="62" fillId="34" borderId="361" xfId="0" applyNumberFormat="1" applyFont="1" applyFill="1" applyBorder="1" applyAlignment="1" applyProtection="1">
      <alignment horizontal="right" vertical="center" indent="1"/>
    </xf>
    <xf numFmtId="173" fontId="63" fillId="34" borderId="342" xfId="0" applyNumberFormat="1" applyFont="1" applyFill="1" applyBorder="1" applyAlignment="1" applyProtection="1">
      <alignment horizontal="right" vertical="center" indent="1"/>
    </xf>
    <xf numFmtId="171" fontId="142" fillId="34" borderId="375" xfId="0" applyNumberFormat="1" applyFont="1" applyFill="1" applyBorder="1" applyAlignment="1" applyProtection="1">
      <alignment horizontal="center" vertical="center"/>
    </xf>
    <xf numFmtId="171" fontId="129" fillId="34" borderId="376" xfId="0" applyNumberFormat="1" applyFont="1" applyFill="1" applyBorder="1" applyAlignment="1" applyProtection="1">
      <alignment horizontal="right" vertical="center" indent="1"/>
    </xf>
    <xf numFmtId="171" fontId="59" fillId="34" borderId="376" xfId="0" applyNumberFormat="1" applyFont="1" applyFill="1" applyBorder="1" applyAlignment="1" applyProtection="1">
      <alignment horizontal="right" vertical="center" indent="1"/>
    </xf>
    <xf numFmtId="165" fontId="62" fillId="34" borderId="376" xfId="0" applyNumberFormat="1" applyFont="1" applyFill="1" applyBorder="1" applyAlignment="1" applyProtection="1">
      <alignment horizontal="right" vertical="center" indent="1"/>
    </xf>
    <xf numFmtId="173" fontId="63" fillId="34" borderId="377" xfId="0" applyNumberFormat="1" applyFont="1" applyFill="1" applyBorder="1" applyAlignment="1" applyProtection="1">
      <alignment horizontal="right" vertical="center" indent="1"/>
    </xf>
    <xf numFmtId="1" fontId="49" fillId="32" borderId="350" xfId="0" applyNumberFormat="1" applyFont="1" applyFill="1" applyBorder="1" applyAlignment="1" applyProtection="1">
      <alignment horizontal="right" vertical="center" indent="1"/>
    </xf>
    <xf numFmtId="171" fontId="83" fillId="32" borderId="9" xfId="0" applyNumberFormat="1" applyFont="1" applyFill="1" applyBorder="1" applyAlignment="1" applyProtection="1">
      <alignment horizontal="right" vertical="center" indent="1"/>
    </xf>
    <xf numFmtId="171" fontId="144" fillId="21" borderId="9" xfId="0" applyNumberFormat="1" applyFont="1" applyFill="1" applyBorder="1" applyAlignment="1" applyProtection="1">
      <alignment horizontal="center" vertical="center"/>
    </xf>
    <xf numFmtId="174" fontId="124" fillId="0" borderId="155" xfId="0" applyNumberFormat="1" applyFont="1" applyFill="1" applyBorder="1" applyAlignment="1" applyProtection="1">
      <alignment horizontal="right" vertical="center" indent="1"/>
    </xf>
    <xf numFmtId="0" fontId="121" fillId="17" borderId="397" xfId="0" quotePrefix="1" applyFont="1" applyFill="1" applyBorder="1" applyAlignment="1" applyProtection="1">
      <alignment horizontal="center" vertical="center"/>
    </xf>
    <xf numFmtId="174" fontId="120" fillId="17" borderId="155" xfId="0" applyNumberFormat="1" applyFont="1" applyFill="1" applyBorder="1" applyAlignment="1" applyProtection="1">
      <alignment horizontal="right" vertical="center" indent="1"/>
    </xf>
    <xf numFmtId="182" fontId="120" fillId="17" borderId="399" xfId="0" applyNumberFormat="1" applyFont="1" applyFill="1" applyBorder="1" applyAlignment="1" applyProtection="1">
      <alignment horizontal="right" vertical="center" indent="1"/>
    </xf>
    <xf numFmtId="0" fontId="121" fillId="17" borderId="400" xfId="0" quotePrefix="1" applyFont="1" applyFill="1" applyBorder="1" applyAlignment="1" applyProtection="1">
      <alignment horizontal="center" vertical="center"/>
    </xf>
    <xf numFmtId="49" fontId="43" fillId="17" borderId="66" xfId="0" applyNumberFormat="1" applyFont="1" applyFill="1" applyBorder="1" applyAlignment="1" applyProtection="1">
      <alignment horizontal="left" vertical="center" indent="1"/>
      <protection locked="0"/>
    </xf>
    <xf numFmtId="170" fontId="131" fillId="17" borderId="1" xfId="0" applyNumberFormat="1" applyFont="1" applyFill="1" applyBorder="1" applyAlignment="1" applyProtection="1">
      <alignment horizontal="center" vertical="center"/>
    </xf>
    <xf numFmtId="15" fontId="82" fillId="17" borderId="382" xfId="0" applyNumberFormat="1" applyFont="1" applyFill="1" applyBorder="1" applyAlignment="1" applyProtection="1">
      <alignment horizontal="right" vertical="center" indent="1"/>
      <protection locked="0"/>
    </xf>
    <xf numFmtId="165" fontId="61" fillId="18" borderId="394" xfId="0" applyNumberFormat="1" applyFont="1" applyFill="1" applyBorder="1" applyAlignment="1" applyProtection="1">
      <alignment horizontal="center" vertical="center" wrapText="1"/>
    </xf>
    <xf numFmtId="171" fontId="53" fillId="26" borderId="403" xfId="0" applyNumberFormat="1" applyFont="1" applyFill="1" applyBorder="1" applyAlignment="1" applyProtection="1">
      <alignment horizontal="right" vertical="center" indent="1"/>
    </xf>
    <xf numFmtId="171" fontId="59" fillId="26" borderId="403" xfId="0" applyNumberFormat="1" applyFont="1" applyFill="1" applyBorder="1" applyAlignment="1" applyProtection="1">
      <alignment horizontal="right" vertical="center" indent="1"/>
    </xf>
    <xf numFmtId="165" fontId="62" fillId="0" borderId="403" xfId="0" applyNumberFormat="1" applyFont="1" applyFill="1" applyBorder="1" applyAlignment="1" applyProtection="1">
      <alignment horizontal="right" vertical="center" indent="1"/>
    </xf>
    <xf numFmtId="173" fontId="63" fillId="0" borderId="404" xfId="0" applyNumberFormat="1" applyFont="1" applyBorder="1" applyAlignment="1" applyProtection="1">
      <alignment horizontal="right" vertical="center" indent="1"/>
    </xf>
    <xf numFmtId="171" fontId="53" fillId="26" borderId="382" xfId="0" applyNumberFormat="1" applyFont="1" applyFill="1" applyBorder="1" applyAlignment="1" applyProtection="1">
      <alignment horizontal="right" vertical="center" indent="1"/>
    </xf>
    <xf numFmtId="171" fontId="59" fillId="26" borderId="382" xfId="0" applyNumberFormat="1" applyFont="1" applyFill="1" applyBorder="1" applyAlignment="1" applyProtection="1">
      <alignment horizontal="right" vertical="center" indent="1"/>
    </xf>
    <xf numFmtId="165" fontId="62" fillId="0" borderId="382" xfId="0" applyNumberFormat="1" applyFont="1" applyFill="1" applyBorder="1" applyAlignment="1" applyProtection="1">
      <alignment horizontal="right" vertical="center" indent="1"/>
    </xf>
    <xf numFmtId="173" fontId="63" fillId="0" borderId="401" xfId="0" applyNumberFormat="1" applyFont="1" applyBorder="1" applyAlignment="1" applyProtection="1">
      <alignment horizontal="right" vertical="center" indent="1"/>
    </xf>
    <xf numFmtId="165" fontId="61" fillId="18" borderId="395" xfId="0" quotePrefix="1" applyNumberFormat="1" applyFont="1" applyFill="1" applyBorder="1" applyAlignment="1" applyProtection="1">
      <alignment horizontal="center" vertical="center" wrapText="1"/>
    </xf>
    <xf numFmtId="174" fontId="120" fillId="17" borderId="397" xfId="0" applyNumberFormat="1" applyFont="1" applyFill="1" applyBorder="1" applyAlignment="1" applyProtection="1">
      <alignment horizontal="right" vertical="center" indent="1"/>
    </xf>
    <xf numFmtId="174" fontId="120" fillId="17" borderId="399" xfId="0" applyNumberFormat="1" applyFont="1" applyFill="1" applyBorder="1" applyAlignment="1" applyProtection="1">
      <alignment horizontal="right" vertical="center" indent="1"/>
    </xf>
    <xf numFmtId="174" fontId="120" fillId="17" borderId="400" xfId="0" applyNumberFormat="1" applyFont="1" applyFill="1" applyBorder="1" applyAlignment="1" applyProtection="1">
      <alignment horizontal="right" vertical="center" indent="1"/>
    </xf>
    <xf numFmtId="1" fontId="138" fillId="28" borderId="406" xfId="0" applyNumberFormat="1" applyFont="1" applyFill="1" applyBorder="1" applyAlignment="1" applyProtection="1">
      <alignment horizontal="center" vertical="center"/>
      <protection locked="0"/>
    </xf>
    <xf numFmtId="0" fontId="143" fillId="0" borderId="407" xfId="0" applyFont="1" applyBorder="1" applyAlignment="1" applyProtection="1">
      <alignment horizontal="center" vertical="center"/>
      <protection locked="0"/>
    </xf>
    <xf numFmtId="0" fontId="143" fillId="0" borderId="408" xfId="0" applyFont="1" applyBorder="1" applyAlignment="1" applyProtection="1">
      <alignment horizontal="center" vertical="center"/>
      <protection locked="0"/>
    </xf>
    <xf numFmtId="9" fontId="143" fillId="0" borderId="408" xfId="0" applyNumberFormat="1" applyFont="1" applyBorder="1" applyAlignment="1" applyProtection="1">
      <alignment horizontal="center" vertical="center"/>
      <protection locked="0"/>
    </xf>
    <xf numFmtId="165" fontId="61" fillId="18" borderId="393" xfId="0" applyNumberFormat="1" applyFont="1" applyFill="1" applyBorder="1" applyAlignment="1" applyProtection="1">
      <alignment horizontal="center" vertical="center"/>
    </xf>
    <xf numFmtId="165" fontId="61" fillId="18" borderId="394" xfId="0" applyNumberFormat="1" applyFont="1" applyFill="1" applyBorder="1" applyAlignment="1" applyProtection="1">
      <alignment horizontal="center" vertical="center" wrapText="1"/>
    </xf>
    <xf numFmtId="171" fontId="53" fillId="21" borderId="143" xfId="0" quotePrefix="1" applyNumberFormat="1" applyFont="1" applyFill="1" applyBorder="1" applyAlignment="1" applyProtection="1">
      <alignment horizontal="center" vertical="center"/>
    </xf>
    <xf numFmtId="0" fontId="39" fillId="17" borderId="38" xfId="0" quotePrefix="1" applyFont="1" applyFill="1" applyBorder="1" applyAlignment="1" applyProtection="1">
      <alignment horizontal="left" vertical="center"/>
    </xf>
    <xf numFmtId="0" fontId="40" fillId="17" borderId="38" xfId="0" applyFont="1" applyFill="1" applyBorder="1" applyAlignment="1" applyProtection="1">
      <alignment vertical="center"/>
    </xf>
    <xf numFmtId="165" fontId="41" fillId="17" borderId="38" xfId="0" applyNumberFormat="1" applyFont="1" applyFill="1" applyBorder="1" applyAlignment="1" applyProtection="1">
      <alignment horizontal="right" vertical="center" indent="1"/>
    </xf>
    <xf numFmtId="0" fontId="40" fillId="17" borderId="38" xfId="0" applyFont="1" applyFill="1" applyBorder="1" applyAlignment="1" applyProtection="1">
      <alignment horizontal="right" vertical="center" indent="1"/>
    </xf>
    <xf numFmtId="165" fontId="38" fillId="18" borderId="409" xfId="0" applyNumberFormat="1" applyFont="1" applyFill="1" applyBorder="1" applyAlignment="1" applyProtection="1">
      <alignment horizontal="center" vertical="center" wrapText="1"/>
    </xf>
    <xf numFmtId="165" fontId="38" fillId="18" borderId="410" xfId="0" applyNumberFormat="1" applyFont="1" applyFill="1" applyBorder="1" applyAlignment="1" applyProtection="1">
      <alignment horizontal="center" vertical="center" wrapText="1"/>
    </xf>
    <xf numFmtId="165" fontId="38" fillId="18" borderId="410" xfId="0" quotePrefix="1" applyNumberFormat="1" applyFont="1" applyFill="1" applyBorder="1" applyAlignment="1" applyProtection="1">
      <alignment horizontal="center" vertical="center" wrapText="1"/>
    </xf>
    <xf numFmtId="1" fontId="43" fillId="17" borderId="339" xfId="0" applyNumberFormat="1" applyFont="1" applyFill="1" applyBorder="1" applyAlignment="1" applyProtection="1">
      <alignment horizontal="right" vertical="center" indent="2"/>
      <protection locked="0"/>
    </xf>
    <xf numFmtId="3" fontId="43" fillId="17" borderId="382" xfId="0" applyNumberFormat="1" applyFont="1" applyFill="1" applyBorder="1" applyAlignment="1" applyProtection="1">
      <alignment horizontal="right" vertical="center" indent="1"/>
      <protection locked="0"/>
    </xf>
    <xf numFmtId="0" fontId="43" fillId="17" borderId="339" xfId="0" applyFont="1" applyFill="1" applyBorder="1" applyAlignment="1" applyProtection="1">
      <alignment vertical="center"/>
      <protection locked="0"/>
    </xf>
    <xf numFmtId="0" fontId="43" fillId="17" borderId="341" xfId="0" applyFont="1" applyFill="1" applyBorder="1" applyAlignment="1" applyProtection="1">
      <alignment vertical="center"/>
      <protection locked="0"/>
    </xf>
    <xf numFmtId="0" fontId="43" fillId="17" borderId="339" xfId="0" applyFont="1" applyFill="1" applyBorder="1" applyAlignment="1" applyProtection="1">
      <alignment horizontal="right" vertical="center" indent="2"/>
      <protection locked="0"/>
    </xf>
    <xf numFmtId="1" fontId="42" fillId="17" borderId="413" xfId="0" quotePrefix="1" applyNumberFormat="1" applyFont="1" applyFill="1" applyBorder="1" applyAlignment="1" applyProtection="1">
      <alignment horizontal="right" vertical="center" indent="1"/>
      <protection locked="0"/>
    </xf>
    <xf numFmtId="3" fontId="54" fillId="17" borderId="414" xfId="0" applyNumberFormat="1" applyFont="1" applyFill="1" applyBorder="1" applyAlignment="1" applyProtection="1">
      <alignment horizontal="right" vertical="center" indent="1"/>
      <protection locked="0"/>
    </xf>
    <xf numFmtId="0" fontId="38" fillId="18" borderId="411" xfId="0" applyFont="1" applyFill="1" applyBorder="1" applyAlignment="1" applyProtection="1">
      <alignment vertical="center"/>
    </xf>
    <xf numFmtId="0" fontId="38" fillId="18" borderId="392" xfId="0" applyFont="1" applyFill="1" applyBorder="1" applyAlignment="1" applyProtection="1">
      <alignment vertical="center"/>
    </xf>
    <xf numFmtId="0" fontId="38" fillId="18" borderId="412" xfId="0" applyFont="1" applyFill="1" applyBorder="1" applyAlignment="1" applyProtection="1">
      <alignment vertical="center"/>
    </xf>
    <xf numFmtId="0" fontId="121" fillId="17" borderId="396" xfId="0" applyFont="1" applyFill="1" applyBorder="1" applyAlignment="1" applyProtection="1">
      <alignment horizontal="right" vertical="center" indent="1"/>
    </xf>
    <xf numFmtId="0" fontId="121" fillId="17" borderId="398" xfId="0" applyFont="1" applyFill="1" applyBorder="1" applyAlignment="1" applyProtection="1">
      <alignment horizontal="right" vertical="center" indent="1"/>
    </xf>
    <xf numFmtId="1" fontId="45" fillId="17" borderId="417" xfId="0" quotePrefix="1" applyNumberFormat="1" applyFont="1" applyFill="1" applyBorder="1" applyAlignment="1" applyProtection="1">
      <alignment horizontal="right" vertical="center" indent="1"/>
    </xf>
    <xf numFmtId="174" fontId="58" fillId="17" borderId="415" xfId="0" applyNumberFormat="1" applyFont="1" applyFill="1" applyBorder="1" applyAlignment="1" applyProtection="1">
      <alignment horizontal="right" vertical="center" indent="2"/>
    </xf>
    <xf numFmtId="170" fontId="58" fillId="17" borderId="416" xfId="0" applyNumberFormat="1" applyFont="1" applyFill="1" applyBorder="1" applyAlignment="1" applyProtection="1">
      <alignment horizontal="right" vertical="center" indent="1"/>
    </xf>
    <xf numFmtId="0" fontId="43" fillId="17" borderId="299" xfId="0" applyFont="1" applyFill="1" applyBorder="1" applyAlignment="1" applyProtection="1">
      <alignment vertical="center"/>
      <protection locked="0"/>
    </xf>
    <xf numFmtId="165" fontId="43" fillId="17" borderId="418" xfId="0" applyNumberFormat="1" applyFont="1" applyFill="1" applyBorder="1" applyAlignment="1" applyProtection="1">
      <alignment horizontal="right" vertical="center" indent="2"/>
      <protection locked="0"/>
    </xf>
    <xf numFmtId="49" fontId="43" fillId="17" borderId="418" xfId="0" applyNumberFormat="1" applyFont="1" applyFill="1" applyBorder="1" applyAlignment="1" applyProtection="1">
      <alignment vertical="center"/>
      <protection locked="0"/>
    </xf>
    <xf numFmtId="49" fontId="43" fillId="17" borderId="347" xfId="0" applyNumberFormat="1" applyFont="1" applyFill="1" applyBorder="1" applyAlignment="1" applyProtection="1">
      <alignment vertical="center"/>
      <protection locked="0"/>
    </xf>
    <xf numFmtId="49" fontId="43" fillId="17" borderId="419" xfId="0" applyNumberFormat="1" applyFont="1" applyFill="1" applyBorder="1" applyAlignment="1" applyProtection="1">
      <alignment vertical="center"/>
      <protection locked="0"/>
    </xf>
    <xf numFmtId="1" fontId="42" fillId="17" borderId="414" xfId="0" quotePrefix="1" applyNumberFormat="1" applyFont="1" applyFill="1" applyBorder="1" applyAlignment="1" applyProtection="1">
      <alignment horizontal="right" vertical="center" indent="1"/>
      <protection locked="0"/>
    </xf>
    <xf numFmtId="1" fontId="42" fillId="17" borderId="414" xfId="0" applyNumberFormat="1" applyFont="1" applyFill="1" applyBorder="1" applyAlignment="1" applyProtection="1">
      <alignment horizontal="right" vertical="center" indent="1"/>
      <protection locked="0"/>
    </xf>
    <xf numFmtId="165" fontId="43" fillId="17" borderId="414" xfId="0" applyNumberFormat="1" applyFont="1" applyFill="1" applyBorder="1" applyAlignment="1" applyProtection="1">
      <alignment horizontal="center" vertical="center"/>
      <protection locked="0"/>
    </xf>
    <xf numFmtId="170" fontId="54" fillId="17" borderId="414" xfId="0" applyNumberFormat="1" applyFont="1" applyFill="1" applyBorder="1" applyAlignment="1" applyProtection="1">
      <alignment horizontal="left" vertical="center" indent="1"/>
      <protection locked="0"/>
    </xf>
    <xf numFmtId="1" fontId="43" fillId="17" borderId="414" xfId="0" applyNumberFormat="1" applyFont="1" applyFill="1" applyBorder="1" applyAlignment="1" applyProtection="1">
      <alignment horizontal="center" vertical="center"/>
      <protection locked="0"/>
    </xf>
    <xf numFmtId="167" fontId="43" fillId="17" borderId="414" xfId="0" applyNumberFormat="1" applyFont="1" applyFill="1" applyBorder="1" applyAlignment="1" applyProtection="1">
      <alignment horizontal="center" vertical="center"/>
      <protection locked="0"/>
    </xf>
    <xf numFmtId="15" fontId="43" fillId="17" borderId="414" xfId="0" applyNumberFormat="1" applyFont="1" applyFill="1" applyBorder="1" applyAlignment="1" applyProtection="1">
      <alignment horizontal="center" vertical="center"/>
      <protection locked="0"/>
    </xf>
    <xf numFmtId="167" fontId="43" fillId="17" borderId="414" xfId="0" applyNumberFormat="1" applyFont="1" applyFill="1" applyBorder="1" applyAlignment="1" applyProtection="1">
      <alignment horizontal="right" vertical="center" indent="1"/>
      <protection locked="0"/>
    </xf>
    <xf numFmtId="2" fontId="43" fillId="17" borderId="414" xfId="0" applyNumberFormat="1" applyFont="1" applyFill="1" applyBorder="1" applyAlignment="1" applyProtection="1">
      <alignment horizontal="center" vertical="center"/>
      <protection locked="0"/>
    </xf>
    <xf numFmtId="176" fontId="43" fillId="17" borderId="414" xfId="0" applyNumberFormat="1" applyFont="1" applyFill="1" applyBorder="1" applyAlignment="1" applyProtection="1">
      <alignment horizontal="center" vertical="center"/>
      <protection locked="0"/>
    </xf>
    <xf numFmtId="165" fontId="43" fillId="17" borderId="414" xfId="0" applyNumberFormat="1" applyFont="1" applyFill="1" applyBorder="1" applyAlignment="1" applyProtection="1">
      <alignment horizontal="right" vertical="center" indent="1"/>
      <protection locked="0"/>
    </xf>
    <xf numFmtId="15" fontId="82" fillId="17" borderId="414" xfId="0" applyNumberFormat="1" applyFont="1" applyFill="1" applyBorder="1" applyAlignment="1" applyProtection="1">
      <alignment horizontal="right" vertical="center" indent="1"/>
      <protection locked="0"/>
    </xf>
    <xf numFmtId="1" fontId="43" fillId="17" borderId="414" xfId="0" applyNumberFormat="1" applyFont="1" applyFill="1" applyBorder="1" applyAlignment="1" applyProtection="1">
      <alignment horizontal="right" vertical="center" indent="1"/>
      <protection locked="0"/>
    </xf>
    <xf numFmtId="164" fontId="43" fillId="17" borderId="414" xfId="0" applyNumberFormat="1" applyFont="1" applyFill="1" applyBorder="1" applyAlignment="1" applyProtection="1">
      <alignment horizontal="right" vertical="center" indent="1"/>
      <protection locked="0"/>
    </xf>
    <xf numFmtId="165" fontId="61" fillId="18" borderId="422" xfId="0" applyNumberFormat="1" applyFont="1" applyFill="1" applyBorder="1" applyAlignment="1" applyProtection="1">
      <alignment horizontal="center" vertical="center"/>
    </xf>
    <xf numFmtId="165" fontId="61" fillId="18" borderId="423" xfId="0" applyNumberFormat="1" applyFont="1" applyFill="1" applyBorder="1" applyAlignment="1" applyProtection="1">
      <alignment horizontal="center" vertical="center"/>
    </xf>
    <xf numFmtId="165" fontId="61" fillId="18" borderId="423" xfId="0" applyNumberFormat="1" applyFont="1" applyFill="1" applyBorder="1" applyAlignment="1" applyProtection="1">
      <alignment horizontal="left" vertical="center"/>
    </xf>
    <xf numFmtId="165" fontId="61" fillId="18" borderId="424" xfId="0" applyNumberFormat="1" applyFont="1" applyFill="1" applyBorder="1" applyAlignment="1" applyProtection="1">
      <alignment horizontal="left" vertical="center"/>
    </xf>
    <xf numFmtId="174" fontId="58" fillId="17" borderId="0" xfId="0" applyNumberFormat="1" applyFont="1" applyFill="1" applyBorder="1" applyAlignment="1" applyProtection="1">
      <alignment horizontal="right" vertical="center" indent="1"/>
    </xf>
    <xf numFmtId="174" fontId="120" fillId="17" borderId="102" xfId="0" applyNumberFormat="1" applyFont="1" applyFill="1" applyBorder="1" applyAlignment="1" applyProtection="1">
      <alignment horizontal="right" vertical="center" indent="1"/>
    </xf>
    <xf numFmtId="174" fontId="58" fillId="17" borderId="103" xfId="0" applyNumberFormat="1" applyFont="1" applyFill="1" applyBorder="1" applyAlignment="1" applyProtection="1">
      <alignment horizontal="right" vertical="center" indent="1"/>
    </xf>
    <xf numFmtId="1" fontId="143" fillId="0" borderId="408" xfId="0" applyNumberFormat="1" applyFont="1" applyBorder="1" applyAlignment="1" applyProtection="1">
      <alignment horizontal="center" vertical="center"/>
      <protection locked="0"/>
    </xf>
    <xf numFmtId="0" fontId="143" fillId="0" borderId="426" xfId="0" applyFont="1" applyBorder="1" applyAlignment="1" applyProtection="1">
      <alignment horizontal="center" vertical="center"/>
      <protection locked="0"/>
    </xf>
    <xf numFmtId="174" fontId="58" fillId="17" borderId="227" xfId="0" applyNumberFormat="1" applyFont="1" applyFill="1" applyBorder="1" applyAlignment="1" applyProtection="1">
      <alignment horizontal="center" vertical="center"/>
    </xf>
    <xf numFmtId="0" fontId="135" fillId="17" borderId="96" xfId="0" quotePrefix="1" applyFont="1" applyFill="1" applyBorder="1" applyAlignment="1" applyProtection="1">
      <alignment horizontal="center" vertical="center"/>
    </xf>
    <xf numFmtId="0" fontId="135" fillId="17" borderId="98" xfId="0" quotePrefix="1" applyFont="1" applyFill="1" applyBorder="1" applyAlignment="1" applyProtection="1">
      <alignment horizontal="center" vertical="center"/>
    </xf>
    <xf numFmtId="0" fontId="43" fillId="17" borderId="429" xfId="0" applyFont="1" applyFill="1" applyBorder="1" applyAlignment="1" applyProtection="1">
      <alignment horizontal="center" vertical="center"/>
      <protection locked="0"/>
    </xf>
    <xf numFmtId="0" fontId="143" fillId="0" borderId="426" xfId="0" applyFont="1" applyBorder="1" applyAlignment="1" applyProtection="1">
      <alignment horizontal="center" vertical="center" wrapText="1"/>
      <protection locked="0"/>
    </xf>
    <xf numFmtId="0" fontId="64" fillId="0" borderId="0" xfId="0" quotePrefix="1" applyFont="1" applyBorder="1" applyAlignment="1" applyProtection="1">
      <alignment horizontal="center" vertical="center"/>
    </xf>
    <xf numFmtId="0" fontId="64" fillId="0" borderId="0" xfId="0" applyFont="1" applyBorder="1" applyAlignment="1" applyProtection="1">
      <alignment horizontal="left" vertical="center"/>
    </xf>
    <xf numFmtId="171" fontId="53" fillId="21" borderId="143" xfId="0" quotePrefix="1" applyNumberFormat="1" applyFont="1" applyFill="1" applyBorder="1" applyAlignment="1" applyProtection="1">
      <alignment horizontal="center" vertical="center"/>
    </xf>
    <xf numFmtId="0" fontId="0" fillId="31" borderId="0" xfId="0" applyFill="1" applyBorder="1" applyProtection="1"/>
    <xf numFmtId="0" fontId="0" fillId="31" borderId="0" xfId="0" applyFill="1" applyProtection="1"/>
    <xf numFmtId="165" fontId="49" fillId="34" borderId="278" xfId="0" applyNumberFormat="1" applyFont="1" applyFill="1" applyBorder="1" applyAlignment="1" applyProtection="1">
      <alignment horizontal="right" vertical="center" indent="1"/>
      <protection locked="0"/>
    </xf>
    <xf numFmtId="165" fontId="49" fillId="34" borderId="100" xfId="0" applyNumberFormat="1" applyFont="1" applyFill="1" applyBorder="1" applyAlignment="1" applyProtection="1">
      <alignment horizontal="right" vertical="center" indent="1"/>
      <protection locked="0"/>
    </xf>
    <xf numFmtId="165" fontId="49" fillId="34" borderId="384" xfId="0" applyNumberFormat="1" applyFont="1" applyFill="1" applyBorder="1" applyAlignment="1" applyProtection="1">
      <alignment horizontal="right" vertical="center" indent="1"/>
      <protection locked="0"/>
    </xf>
    <xf numFmtId="0" fontId="143" fillId="0" borderId="382" xfId="0" applyFont="1" applyBorder="1" applyAlignment="1" applyProtection="1">
      <alignment horizontal="center" vertical="center" wrapText="1"/>
      <protection locked="0"/>
    </xf>
    <xf numFmtId="165" fontId="62" fillId="27" borderId="318" xfId="0" applyNumberFormat="1" applyFont="1" applyFill="1" applyBorder="1" applyAlignment="1" applyProtection="1">
      <alignment horizontal="right" vertical="center" indent="1"/>
      <protection locked="0"/>
    </xf>
    <xf numFmtId="165" fontId="62" fillId="27" borderId="155" xfId="0" applyNumberFormat="1" applyFont="1" applyFill="1" applyBorder="1" applyAlignment="1" applyProtection="1">
      <alignment horizontal="right" vertical="center" indent="1"/>
      <protection locked="0"/>
    </xf>
    <xf numFmtId="0" fontId="62" fillId="27" borderId="315" xfId="0" applyNumberFormat="1" applyFont="1" applyFill="1" applyBorder="1" applyAlignment="1" applyProtection="1">
      <alignment horizontal="right" vertical="center" indent="1"/>
      <protection locked="0"/>
    </xf>
    <xf numFmtId="15" fontId="43" fillId="0" borderId="440" xfId="0" applyNumberFormat="1" applyFont="1" applyFill="1" applyBorder="1" applyAlignment="1" applyProtection="1">
      <alignment horizontal="left" vertical="center" indent="1"/>
      <protection locked="0"/>
    </xf>
    <xf numFmtId="1" fontId="43" fillId="0" borderId="155" xfId="0" applyNumberFormat="1" applyFont="1" applyFill="1" applyBorder="1" applyAlignment="1" applyProtection="1">
      <alignment horizontal="right" vertical="center"/>
    </xf>
    <xf numFmtId="15" fontId="43" fillId="0" borderId="155" xfId="0" applyNumberFormat="1" applyFont="1" applyFill="1" applyBorder="1" applyAlignment="1" applyProtection="1">
      <alignment horizontal="left" vertical="center" indent="1"/>
      <protection locked="0"/>
    </xf>
    <xf numFmtId="1" fontId="43" fillId="0" borderId="441" xfId="0" applyNumberFormat="1" applyFont="1" applyFill="1" applyBorder="1" applyAlignment="1" applyProtection="1">
      <alignment horizontal="center" vertical="center"/>
    </xf>
    <xf numFmtId="3" fontId="142" fillId="0" borderId="155" xfId="0" applyNumberFormat="1" applyFont="1" applyFill="1" applyBorder="1" applyAlignment="1" applyProtection="1">
      <alignment horizontal="right" vertical="center" indent="1"/>
    </xf>
    <xf numFmtId="3" fontId="142" fillId="0" borderId="441" xfId="0" applyNumberFormat="1" applyFont="1" applyFill="1" applyBorder="1" applyAlignment="1" applyProtection="1">
      <alignment horizontal="right" vertical="center" indent="1"/>
    </xf>
    <xf numFmtId="2" fontId="43" fillId="0" borderId="34" xfId="0" applyNumberFormat="1" applyFont="1" applyFill="1" applyBorder="1" applyAlignment="1" applyProtection="1">
      <alignment horizontal="left" vertical="center"/>
      <protection locked="0"/>
    </xf>
    <xf numFmtId="2" fontId="43" fillId="0" borderId="34" xfId="0" quotePrefix="1" applyNumberFormat="1" applyFont="1" applyFill="1" applyBorder="1" applyAlignment="1" applyProtection="1">
      <alignment horizontal="left" vertical="center"/>
      <protection locked="0"/>
    </xf>
    <xf numFmtId="165" fontId="49" fillId="0" borderId="152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155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157" xfId="0" applyNumberFormat="1" applyFont="1" applyFill="1" applyBorder="1" applyAlignment="1" applyProtection="1">
      <alignment horizontal="right" vertical="center" indent="1"/>
      <protection locked="0"/>
    </xf>
    <xf numFmtId="165" fontId="49" fillId="29" borderId="278" xfId="0" applyNumberFormat="1" applyFont="1" applyFill="1" applyBorder="1" applyAlignment="1" applyProtection="1">
      <alignment horizontal="right" vertical="center" indent="1"/>
      <protection locked="0"/>
    </xf>
    <xf numFmtId="165" fontId="49" fillId="29" borderId="100" xfId="0" applyNumberFormat="1" applyFont="1" applyFill="1" applyBorder="1" applyAlignment="1" applyProtection="1">
      <alignment horizontal="right" vertical="center" indent="1"/>
      <protection locked="0"/>
    </xf>
    <xf numFmtId="165" fontId="49" fillId="29" borderId="279" xfId="0" applyNumberFormat="1" applyFont="1" applyFill="1" applyBorder="1" applyAlignment="1" applyProtection="1">
      <alignment horizontal="right" vertical="center" indent="1"/>
      <protection locked="0"/>
    </xf>
    <xf numFmtId="165" fontId="49" fillId="0" borderId="280" xfId="0" applyNumberFormat="1" applyFont="1" applyFill="1" applyBorder="1" applyAlignment="1" applyProtection="1">
      <alignment horizontal="right" vertical="center" indent="1"/>
      <protection locked="0"/>
    </xf>
    <xf numFmtId="1" fontId="143" fillId="0" borderId="443" xfId="0" applyNumberFormat="1" applyFont="1" applyBorder="1" applyAlignment="1" applyProtection="1">
      <alignment horizontal="center" vertical="center"/>
      <protection locked="0"/>
    </xf>
    <xf numFmtId="184" fontId="52" fillId="0" borderId="308" xfId="0" applyNumberFormat="1" applyFont="1" applyBorder="1" applyAlignment="1" applyProtection="1">
      <alignment horizontal="center" vertical="center"/>
      <protection locked="0"/>
    </xf>
    <xf numFmtId="0" fontId="138" fillId="0" borderId="308" xfId="0" applyFont="1" applyBorder="1" applyAlignment="1" applyProtection="1">
      <alignment horizontal="center" vertical="center"/>
      <protection locked="0"/>
    </xf>
    <xf numFmtId="0" fontId="0" fillId="3" borderId="41" xfId="2" applyFont="1" applyBorder="1" applyAlignment="1" applyProtection="1">
      <alignment horizontal="left" vertical="center"/>
      <protection locked="0"/>
    </xf>
    <xf numFmtId="0" fontId="153" fillId="32" borderId="41" xfId="2" applyFont="1" applyFill="1" applyBorder="1" applyAlignment="1" applyProtection="1">
      <alignment horizontal="left" vertical="center"/>
      <protection locked="0"/>
    </xf>
    <xf numFmtId="1" fontId="128" fillId="28" borderId="93" xfId="0" quotePrefix="1" applyNumberFormat="1" applyFont="1" applyFill="1" applyBorder="1" applyAlignment="1" applyProtection="1">
      <alignment horizontal="right" vertical="center" wrapText="1" indent="1"/>
      <protection locked="0"/>
    </xf>
    <xf numFmtId="1" fontId="128" fillId="28" borderId="94" xfId="0" quotePrefix="1" applyNumberFormat="1" applyFont="1" applyFill="1" applyBorder="1" applyAlignment="1" applyProtection="1">
      <alignment horizontal="right" vertical="center" wrapText="1" indent="1"/>
      <protection locked="0"/>
    </xf>
    <xf numFmtId="1" fontId="128" fillId="28" borderId="339" xfId="0" quotePrefix="1" applyNumberFormat="1" applyFont="1" applyFill="1" applyBorder="1" applyAlignment="1" applyProtection="1">
      <alignment horizontal="left" vertical="center" wrapText="1" indent="1"/>
      <protection locked="0"/>
    </xf>
    <xf numFmtId="1" fontId="128" fillId="28" borderId="332" xfId="0" quotePrefix="1" applyNumberFormat="1" applyFont="1" applyFill="1" applyBorder="1" applyAlignment="1" applyProtection="1">
      <alignment horizontal="left" vertical="center" wrapText="1" indent="1"/>
      <protection locked="0"/>
    </xf>
    <xf numFmtId="1" fontId="128" fillId="28" borderId="425" xfId="0" quotePrefix="1" applyNumberFormat="1" applyFont="1" applyFill="1" applyBorder="1" applyAlignment="1" applyProtection="1">
      <alignment horizontal="left" vertical="center" wrapText="1" indent="1"/>
      <protection locked="0"/>
    </xf>
    <xf numFmtId="1" fontId="128" fillId="28" borderId="0" xfId="0" quotePrefix="1" applyNumberFormat="1" applyFont="1" applyFill="1" applyBorder="1" applyAlignment="1" applyProtection="1">
      <alignment horizontal="left" vertical="center" wrapText="1" indent="1"/>
      <protection locked="0"/>
    </xf>
    <xf numFmtId="1" fontId="128" fillId="28" borderId="0" xfId="0" quotePrefix="1" applyNumberFormat="1" applyFont="1" applyFill="1" applyBorder="1" applyAlignment="1" applyProtection="1">
      <alignment horizontal="right" vertical="center" wrapText="1" indent="1"/>
      <protection locked="0"/>
    </xf>
    <xf numFmtId="0" fontId="135" fillId="17" borderId="427" xfId="0" quotePrefix="1" applyFont="1" applyFill="1" applyBorder="1" applyAlignment="1" applyProtection="1">
      <alignment horizontal="center" vertical="center" wrapText="1"/>
    </xf>
    <xf numFmtId="0" fontId="135" fillId="17" borderId="428" xfId="0" quotePrefix="1" applyFont="1" applyFill="1" applyBorder="1" applyAlignment="1" applyProtection="1">
      <alignment horizontal="center" vertical="center" wrapText="1"/>
    </xf>
    <xf numFmtId="0" fontId="121" fillId="17" borderId="396" xfId="0" applyFont="1" applyFill="1" applyBorder="1" applyAlignment="1" applyProtection="1">
      <alignment horizontal="center" vertical="center"/>
    </xf>
    <xf numFmtId="0" fontId="121" fillId="17" borderId="155" xfId="0" applyFont="1" applyFill="1" applyBorder="1" applyAlignment="1" applyProtection="1">
      <alignment horizontal="center" vertical="center"/>
    </xf>
    <xf numFmtId="0" fontId="121" fillId="17" borderId="71" xfId="0" applyFont="1" applyFill="1" applyBorder="1" applyAlignment="1" applyProtection="1">
      <alignment horizontal="right" vertical="center" indent="1"/>
    </xf>
    <xf numFmtId="0" fontId="121" fillId="17" borderId="329" xfId="0" applyFont="1" applyFill="1" applyBorder="1" applyAlignment="1" applyProtection="1">
      <alignment horizontal="right" vertical="center" indent="1"/>
    </xf>
    <xf numFmtId="0" fontId="121" fillId="17" borderId="297" xfId="0" applyFont="1" applyFill="1" applyBorder="1" applyAlignment="1" applyProtection="1">
      <alignment horizontal="right" vertical="center" indent="1"/>
    </xf>
    <xf numFmtId="0" fontId="121" fillId="17" borderId="351" xfId="0" quotePrefix="1" applyFont="1" applyFill="1" applyBorder="1" applyAlignment="1" applyProtection="1">
      <alignment horizontal="right" vertical="center" indent="1"/>
    </xf>
    <xf numFmtId="0" fontId="121" fillId="17" borderId="347" xfId="0" quotePrefix="1" applyFont="1" applyFill="1" applyBorder="1" applyAlignment="1" applyProtection="1">
      <alignment horizontal="right" vertical="center" indent="1"/>
    </xf>
    <xf numFmtId="0" fontId="121" fillId="17" borderId="352" xfId="0" quotePrefix="1" applyFont="1" applyFill="1" applyBorder="1" applyAlignment="1" applyProtection="1">
      <alignment horizontal="right" vertical="center" indent="1"/>
    </xf>
    <xf numFmtId="165" fontId="61" fillId="18" borderId="13" xfId="0" quotePrefix="1" applyNumberFormat="1" applyFont="1" applyFill="1" applyBorder="1" applyAlignment="1" applyProtection="1">
      <alignment horizontal="center" vertical="center" wrapText="1"/>
    </xf>
    <xf numFmtId="165" fontId="61" fillId="18" borderId="328" xfId="0" quotePrefix="1" applyNumberFormat="1" applyFont="1" applyFill="1" applyBorder="1" applyAlignment="1" applyProtection="1">
      <alignment horizontal="center" vertical="center" wrapText="1"/>
    </xf>
    <xf numFmtId="165" fontId="61" fillId="18" borderId="64" xfId="0" quotePrefix="1" applyNumberFormat="1" applyFont="1" applyFill="1" applyBorder="1" applyAlignment="1" applyProtection="1">
      <alignment horizontal="center" vertical="center" wrapText="1"/>
    </xf>
    <xf numFmtId="165" fontId="61" fillId="18" borderId="65" xfId="0" quotePrefix="1" applyNumberFormat="1" applyFont="1" applyFill="1" applyBorder="1" applyAlignment="1" applyProtection="1">
      <alignment horizontal="center" vertical="center" wrapText="1"/>
    </xf>
    <xf numFmtId="165" fontId="61" fillId="18" borderId="13" xfId="0" applyNumberFormat="1" applyFont="1" applyFill="1" applyBorder="1" applyAlignment="1" applyProtection="1">
      <alignment horizontal="center" vertical="center" wrapText="1"/>
    </xf>
    <xf numFmtId="165" fontId="61" fillId="18" borderId="328" xfId="0" applyNumberFormat="1" applyFont="1" applyFill="1" applyBorder="1" applyAlignment="1" applyProtection="1">
      <alignment horizontal="center" vertical="center" wrapText="1"/>
    </xf>
    <xf numFmtId="165" fontId="61" fillId="18" borderId="64" xfId="0" applyNumberFormat="1" applyFont="1" applyFill="1" applyBorder="1" applyAlignment="1" applyProtection="1">
      <alignment horizontal="center" vertical="center" wrapText="1"/>
    </xf>
    <xf numFmtId="165" fontId="61" fillId="18" borderId="65" xfId="0" applyNumberFormat="1" applyFont="1" applyFill="1" applyBorder="1" applyAlignment="1" applyProtection="1">
      <alignment horizontal="center" vertical="center" wrapText="1"/>
    </xf>
    <xf numFmtId="0" fontId="121" fillId="17" borderId="14" xfId="0" applyFont="1" applyFill="1" applyBorder="1" applyAlignment="1" applyProtection="1">
      <alignment horizontal="right" vertical="center" indent="1"/>
    </xf>
    <xf numFmtId="0" fontId="121" fillId="17" borderId="299" xfId="0" applyFont="1" applyFill="1" applyBorder="1" applyAlignment="1" applyProtection="1">
      <alignment horizontal="right" vertical="center" indent="1"/>
    </xf>
    <xf numFmtId="0" fontId="121" fillId="17" borderId="52" xfId="0" applyFont="1" applyFill="1" applyBorder="1" applyAlignment="1" applyProtection="1">
      <alignment horizontal="right" vertical="center" indent="1"/>
    </xf>
    <xf numFmtId="0" fontId="121" fillId="17" borderId="348" xfId="0" quotePrefix="1" applyFont="1" applyFill="1" applyBorder="1" applyAlignment="1" applyProtection="1">
      <alignment horizontal="right" vertical="center" indent="1"/>
    </xf>
    <xf numFmtId="0" fontId="121" fillId="17" borderId="332" xfId="0" quotePrefix="1" applyFont="1" applyFill="1" applyBorder="1" applyAlignment="1" applyProtection="1">
      <alignment horizontal="right" vertical="center" indent="1"/>
    </xf>
    <xf numFmtId="0" fontId="121" fillId="17" borderId="349" xfId="0" quotePrefix="1" applyFont="1" applyFill="1" applyBorder="1" applyAlignment="1" applyProtection="1">
      <alignment horizontal="right" vertical="center" indent="1"/>
    </xf>
    <xf numFmtId="165" fontId="61" fillId="18" borderId="393" xfId="0" applyNumberFormat="1" applyFont="1" applyFill="1" applyBorder="1" applyAlignment="1" applyProtection="1">
      <alignment horizontal="center" vertical="center"/>
    </xf>
    <xf numFmtId="165" fontId="61" fillId="18" borderId="394" xfId="0" applyNumberFormat="1" applyFont="1" applyFill="1" applyBorder="1" applyAlignment="1" applyProtection="1">
      <alignment horizontal="center" vertical="center"/>
    </xf>
    <xf numFmtId="0" fontId="50" fillId="17" borderId="38" xfId="0" applyFont="1" applyFill="1" applyBorder="1" applyAlignment="1" applyProtection="1">
      <alignment horizontal="center" vertical="center"/>
    </xf>
    <xf numFmtId="165" fontId="61" fillId="18" borderId="334" xfId="0" applyNumberFormat="1" applyFont="1" applyFill="1" applyBorder="1" applyAlignment="1" applyProtection="1">
      <alignment horizontal="center" vertical="center" wrapText="1"/>
    </xf>
    <xf numFmtId="165" fontId="61" fillId="18" borderId="224" xfId="0" applyNumberFormat="1" applyFont="1" applyFill="1" applyBorder="1" applyAlignment="1" applyProtection="1">
      <alignment horizontal="center" vertical="center" wrapText="1"/>
    </xf>
    <xf numFmtId="165" fontId="61" fillId="18" borderId="313" xfId="0" applyNumberFormat="1" applyFont="1" applyFill="1" applyBorder="1" applyAlignment="1" applyProtection="1">
      <alignment horizontal="center" vertical="center" wrapText="1"/>
    </xf>
    <xf numFmtId="165" fontId="61" fillId="18" borderId="223" xfId="0" applyNumberFormat="1" applyFont="1" applyFill="1" applyBorder="1" applyAlignment="1" applyProtection="1">
      <alignment horizontal="center" vertical="center" wrapText="1"/>
    </xf>
    <xf numFmtId="0" fontId="125" fillId="17" borderId="98" xfId="0" quotePrefix="1" applyFont="1" applyFill="1" applyBorder="1" applyAlignment="1" applyProtection="1">
      <alignment horizontal="right" vertical="center" indent="1"/>
    </xf>
    <xf numFmtId="0" fontId="125" fillId="17" borderId="101" xfId="0" quotePrefix="1" applyFont="1" applyFill="1" applyBorder="1" applyAlignment="1" applyProtection="1">
      <alignment horizontal="right" vertical="center" indent="1"/>
    </xf>
    <xf numFmtId="165" fontId="61" fillId="18" borderId="420" xfId="0" quotePrefix="1" applyNumberFormat="1" applyFont="1" applyFill="1" applyBorder="1" applyAlignment="1" applyProtection="1">
      <alignment horizontal="center" vertical="center"/>
    </xf>
    <xf numFmtId="165" fontId="61" fillId="18" borderId="421" xfId="0" quotePrefix="1" applyNumberFormat="1" applyFont="1" applyFill="1" applyBorder="1" applyAlignment="1" applyProtection="1">
      <alignment horizontal="center" vertical="center"/>
    </xf>
    <xf numFmtId="165" fontId="61" fillId="18" borderId="333" xfId="0" applyNumberFormat="1" applyFont="1" applyFill="1" applyBorder="1" applyAlignment="1" applyProtection="1">
      <alignment horizontal="center" vertical="center" wrapText="1"/>
    </xf>
    <xf numFmtId="165" fontId="61" fillId="18" borderId="96" xfId="0" applyNumberFormat="1" applyFont="1" applyFill="1" applyBorder="1" applyAlignment="1" applyProtection="1">
      <alignment horizontal="center" vertical="center" wrapText="1"/>
    </xf>
    <xf numFmtId="165" fontId="61" fillId="18" borderId="97" xfId="0" applyNumberFormat="1" applyFont="1" applyFill="1" applyBorder="1" applyAlignment="1" applyProtection="1">
      <alignment horizontal="center" vertical="center" wrapText="1"/>
    </xf>
    <xf numFmtId="0" fontId="125" fillId="17" borderId="97" xfId="0" quotePrefix="1" applyFont="1" applyFill="1" applyBorder="1" applyAlignment="1" applyProtection="1">
      <alignment horizontal="right" vertical="center" indent="1"/>
    </xf>
    <xf numFmtId="0" fontId="125" fillId="17" borderId="100" xfId="0" quotePrefix="1" applyFont="1" applyFill="1" applyBorder="1" applyAlignment="1" applyProtection="1">
      <alignment horizontal="right" vertical="center" indent="1"/>
    </xf>
    <xf numFmtId="2" fontId="57" fillId="17" borderId="0" xfId="0" applyNumberFormat="1" applyFont="1" applyFill="1" applyBorder="1" applyAlignment="1" applyProtection="1">
      <alignment horizontal="right" vertical="center" indent="2"/>
      <protection hidden="1"/>
    </xf>
    <xf numFmtId="2" fontId="57" fillId="17" borderId="47" xfId="0" applyNumberFormat="1" applyFont="1" applyFill="1" applyBorder="1" applyAlignment="1" applyProtection="1">
      <alignment horizontal="right" vertical="center" indent="2"/>
      <protection hidden="1"/>
    </xf>
    <xf numFmtId="0" fontId="39" fillId="21" borderId="17" xfId="0" quotePrefix="1" applyFont="1" applyFill="1" applyBorder="1" applyAlignment="1" applyProtection="1">
      <alignment horizontal="center" vertical="center"/>
    </xf>
    <xf numFmtId="0" fontId="39" fillId="21" borderId="62" xfId="0" quotePrefix="1" applyFont="1" applyFill="1" applyBorder="1" applyAlignment="1" applyProtection="1">
      <alignment horizontal="center" vertical="center"/>
    </xf>
    <xf numFmtId="0" fontId="39" fillId="21" borderId="63" xfId="0" quotePrefix="1" applyFont="1" applyFill="1" applyBorder="1" applyAlignment="1" applyProtection="1">
      <alignment horizontal="center" vertical="center"/>
    </xf>
    <xf numFmtId="165" fontId="61" fillId="18" borderId="75" xfId="0" quotePrefix="1" applyNumberFormat="1" applyFont="1" applyFill="1" applyBorder="1" applyAlignment="1" applyProtection="1">
      <alignment horizontal="center" vertical="center" wrapText="1"/>
    </xf>
    <xf numFmtId="0" fontId="121" fillId="17" borderId="14" xfId="0" quotePrefix="1" applyFont="1" applyFill="1" applyBorder="1" applyAlignment="1" applyProtection="1">
      <alignment horizontal="right" vertical="center" indent="1"/>
    </xf>
    <xf numFmtId="0" fontId="121" fillId="17" borderId="299" xfId="0" quotePrefix="1" applyFont="1" applyFill="1" applyBorder="1" applyAlignment="1" applyProtection="1">
      <alignment horizontal="right" vertical="center" indent="1"/>
    </xf>
    <xf numFmtId="0" fontId="121" fillId="17" borderId="53" xfId="0" quotePrefix="1" applyFont="1" applyFill="1" applyBorder="1" applyAlignment="1" applyProtection="1">
      <alignment horizontal="right" vertical="center" indent="1"/>
    </xf>
    <xf numFmtId="0" fontId="121" fillId="17" borderId="52" xfId="0" quotePrefix="1" applyFont="1" applyFill="1" applyBorder="1" applyAlignment="1" applyProtection="1">
      <alignment horizontal="right" vertical="center" indent="1"/>
    </xf>
    <xf numFmtId="0" fontId="121" fillId="17" borderId="71" xfId="0" quotePrefix="1" applyFont="1" applyFill="1" applyBorder="1" applyAlignment="1" applyProtection="1">
      <alignment horizontal="right" vertical="center" indent="1"/>
    </xf>
    <xf numFmtId="0" fontId="121" fillId="17" borderId="329" xfId="0" quotePrefix="1" applyFont="1" applyFill="1" applyBorder="1" applyAlignment="1" applyProtection="1">
      <alignment horizontal="right" vertical="center" indent="1"/>
    </xf>
    <xf numFmtId="0" fontId="121" fillId="17" borderId="70" xfId="0" quotePrefix="1" applyFont="1" applyFill="1" applyBorder="1" applyAlignment="1" applyProtection="1">
      <alignment horizontal="right" vertical="center" indent="1"/>
    </xf>
    <xf numFmtId="0" fontId="121" fillId="17" borderId="69" xfId="0" quotePrefix="1" applyFont="1" applyFill="1" applyBorder="1" applyAlignment="1" applyProtection="1">
      <alignment horizontal="right" vertical="center" indent="1"/>
    </xf>
    <xf numFmtId="0" fontId="65" fillId="18" borderId="41" xfId="0" quotePrefix="1" applyFont="1" applyFill="1" applyBorder="1" applyAlignment="1" applyProtection="1">
      <alignment horizontal="center" vertical="center"/>
    </xf>
    <xf numFmtId="0" fontId="65" fillId="18" borderId="41" xfId="0" applyFont="1" applyFill="1" applyBorder="1" applyAlignment="1" applyProtection="1">
      <alignment horizontal="center" vertical="center"/>
    </xf>
    <xf numFmtId="168" fontId="35" fillId="17" borderId="41" xfId="0" applyNumberFormat="1" applyFont="1" applyFill="1" applyBorder="1" applyAlignment="1" applyProtection="1">
      <alignment horizontal="center" vertical="center"/>
      <protection locked="0"/>
    </xf>
    <xf numFmtId="0" fontId="119" fillId="17" borderId="0" xfId="0" quotePrefix="1" applyFont="1" applyFill="1" applyBorder="1" applyAlignment="1" applyProtection="1">
      <alignment horizontal="center" vertical="center"/>
    </xf>
    <xf numFmtId="179" fontId="64" fillId="0" borderId="0" xfId="0" applyNumberFormat="1" applyFont="1" applyFill="1" applyBorder="1" applyAlignment="1" applyProtection="1">
      <alignment horizontal="center" vertical="center"/>
      <protection hidden="1"/>
    </xf>
    <xf numFmtId="165" fontId="61" fillId="18" borderId="393" xfId="0" applyNumberFormat="1" applyFont="1" applyFill="1" applyBorder="1" applyAlignment="1" applyProtection="1">
      <alignment horizontal="center" vertical="center" wrapText="1"/>
    </xf>
    <xf numFmtId="165" fontId="61" fillId="18" borderId="394" xfId="0" applyNumberFormat="1" applyFont="1" applyFill="1" applyBorder="1" applyAlignment="1" applyProtection="1">
      <alignment horizontal="center" vertical="center" wrapText="1"/>
    </xf>
    <xf numFmtId="165" fontId="61" fillId="18" borderId="395" xfId="0" applyNumberFormat="1" applyFont="1" applyFill="1" applyBorder="1" applyAlignment="1" applyProtection="1">
      <alignment horizontal="center" vertical="center" wrapText="1"/>
    </xf>
    <xf numFmtId="0" fontId="121" fillId="17" borderId="398" xfId="0" applyFont="1" applyFill="1" applyBorder="1" applyAlignment="1" applyProtection="1">
      <alignment horizontal="center" vertical="center"/>
    </xf>
    <xf numFmtId="0" fontId="121" fillId="17" borderId="399" xfId="0" applyFont="1" applyFill="1" applyBorder="1" applyAlignment="1" applyProtection="1">
      <alignment horizontal="center" vertical="center"/>
    </xf>
    <xf numFmtId="0" fontId="122" fillId="17" borderId="17" xfId="0" quotePrefix="1" applyFont="1" applyFill="1" applyBorder="1" applyAlignment="1" applyProtection="1">
      <alignment horizontal="right" vertical="center" indent="1"/>
    </xf>
    <xf numFmtId="0" fontId="122" fillId="17" borderId="330" xfId="0" quotePrefix="1" applyFont="1" applyFill="1" applyBorder="1" applyAlignment="1" applyProtection="1">
      <alignment horizontal="right" vertical="center" indent="1"/>
    </xf>
    <xf numFmtId="0" fontId="122" fillId="17" borderId="62" xfId="0" quotePrefix="1" applyFont="1" applyFill="1" applyBorder="1" applyAlignment="1" applyProtection="1">
      <alignment horizontal="right" vertical="center" indent="1"/>
    </xf>
    <xf numFmtId="0" fontId="122" fillId="17" borderId="115" xfId="0" quotePrefix="1" applyFont="1" applyFill="1" applyBorder="1" applyAlignment="1" applyProtection="1">
      <alignment horizontal="right" vertical="center" indent="1"/>
    </xf>
    <xf numFmtId="0" fontId="78" fillId="0" borderId="48" xfId="0" quotePrefix="1" applyFont="1" applyBorder="1" applyAlignment="1" applyProtection="1">
      <alignment horizontal="left" vertical="center" indent="1"/>
      <protection locked="0"/>
    </xf>
    <xf numFmtId="0" fontId="78" fillId="0" borderId="53" xfId="0" quotePrefix="1" applyFont="1" applyBorder="1" applyAlignment="1" applyProtection="1">
      <alignment horizontal="left" vertical="center" indent="1"/>
      <protection locked="0"/>
    </xf>
    <xf numFmtId="0" fontId="78" fillId="0" borderId="52" xfId="0" quotePrefix="1" applyFont="1" applyBorder="1" applyAlignment="1" applyProtection="1">
      <alignment horizontal="left" vertical="center" indent="1"/>
      <protection locked="0"/>
    </xf>
    <xf numFmtId="0" fontId="75" fillId="0" borderId="48" xfId="0" quotePrefix="1" applyFont="1" applyBorder="1" applyAlignment="1" applyProtection="1">
      <alignment horizontal="left" vertical="center" indent="1"/>
    </xf>
    <xf numFmtId="0" fontId="75" fillId="0" borderId="53" xfId="0" quotePrefix="1" applyFont="1" applyBorder="1" applyAlignment="1" applyProtection="1">
      <alignment horizontal="left" vertical="center" indent="1"/>
    </xf>
    <xf numFmtId="0" fontId="75" fillId="0" borderId="52" xfId="0" quotePrefix="1" applyFont="1" applyBorder="1" applyAlignment="1" applyProtection="1">
      <alignment horizontal="left" vertical="center" indent="1"/>
    </xf>
    <xf numFmtId="0" fontId="75" fillId="0" borderId="48" xfId="0" quotePrefix="1" applyFont="1" applyBorder="1" applyAlignment="1" applyProtection="1">
      <alignment horizontal="left" vertical="center" indent="1"/>
      <protection locked="0"/>
    </xf>
    <xf numFmtId="0" fontId="75" fillId="0" borderId="53" xfId="0" quotePrefix="1" applyFont="1" applyBorder="1" applyAlignment="1" applyProtection="1">
      <alignment horizontal="left" vertical="center" indent="1"/>
      <protection locked="0"/>
    </xf>
    <xf numFmtId="0" fontId="75" fillId="0" borderId="52" xfId="0" quotePrefix="1" applyFont="1" applyBorder="1" applyAlignment="1" applyProtection="1">
      <alignment horizontal="left" vertical="center" indent="1"/>
      <protection locked="0"/>
    </xf>
    <xf numFmtId="15" fontId="79" fillId="17" borderId="48" xfId="0" quotePrefix="1" applyNumberFormat="1" applyFont="1" applyFill="1" applyBorder="1" applyAlignment="1" applyProtection="1">
      <alignment horizontal="left" vertical="center" indent="1"/>
      <protection locked="0"/>
    </xf>
    <xf numFmtId="15" fontId="79" fillId="17" borderId="53" xfId="0" quotePrefix="1" applyNumberFormat="1" applyFont="1" applyFill="1" applyBorder="1" applyAlignment="1" applyProtection="1">
      <alignment horizontal="left" vertical="center" indent="1"/>
      <protection locked="0"/>
    </xf>
    <xf numFmtId="171" fontId="83" fillId="21" borderId="1" xfId="0" applyNumberFormat="1" applyFont="1" applyFill="1" applyBorder="1" applyAlignment="1" applyProtection="1">
      <alignment horizontal="right" vertical="center" indent="1"/>
    </xf>
    <xf numFmtId="171" fontId="83" fillId="21" borderId="48" xfId="0" applyNumberFormat="1" applyFont="1" applyFill="1" applyBorder="1" applyAlignment="1" applyProtection="1">
      <alignment horizontal="right" vertical="center" indent="1"/>
    </xf>
    <xf numFmtId="171" fontId="83" fillId="21" borderId="52" xfId="0" applyNumberFormat="1" applyFont="1" applyFill="1" applyBorder="1" applyAlignment="1" applyProtection="1">
      <alignment horizontal="right" vertical="center" indent="1"/>
    </xf>
    <xf numFmtId="0" fontId="64" fillId="0" borderId="0" xfId="0" quotePrefix="1" applyFont="1" applyBorder="1" applyAlignment="1" applyProtection="1">
      <alignment horizontal="center" vertical="center"/>
    </xf>
    <xf numFmtId="0" fontId="64" fillId="0" borderId="0" xfId="0" applyFont="1" applyBorder="1" applyAlignment="1" applyProtection="1">
      <alignment horizontal="left" vertical="center"/>
    </xf>
    <xf numFmtId="0" fontId="76" fillId="17" borderId="378" xfId="0" applyFont="1" applyFill="1" applyBorder="1" applyAlignment="1" applyProtection="1">
      <alignment horizontal="center" vertical="center" wrapText="1"/>
      <protection locked="0"/>
    </xf>
    <xf numFmtId="0" fontId="76" fillId="17" borderId="379" xfId="0" applyFont="1" applyFill="1" applyBorder="1" applyAlignment="1" applyProtection="1">
      <alignment horizontal="center" vertical="center" wrapText="1"/>
      <protection locked="0"/>
    </xf>
    <xf numFmtId="0" fontId="76" fillId="17" borderId="76" xfId="0" applyFont="1" applyFill="1" applyBorder="1" applyAlignment="1" applyProtection="1">
      <alignment horizontal="center" vertical="center" wrapText="1"/>
      <protection locked="0"/>
    </xf>
    <xf numFmtId="0" fontId="76" fillId="17" borderId="77" xfId="0" applyFont="1" applyFill="1" applyBorder="1" applyAlignment="1" applyProtection="1">
      <alignment horizontal="center" vertical="center" wrapText="1"/>
      <protection locked="0"/>
    </xf>
    <xf numFmtId="0" fontId="76" fillId="17" borderId="78" xfId="0" applyFont="1" applyFill="1" applyBorder="1" applyAlignment="1" applyProtection="1">
      <alignment horizontal="center" vertical="center" wrapText="1"/>
      <protection locked="0"/>
    </xf>
    <xf numFmtId="0" fontId="76" fillId="17" borderId="79" xfId="0" applyFont="1" applyFill="1" applyBorder="1" applyAlignment="1" applyProtection="1">
      <alignment horizontal="center" vertical="center" wrapText="1"/>
      <protection locked="0"/>
    </xf>
    <xf numFmtId="171" fontId="83" fillId="21" borderId="48" xfId="0" applyNumberFormat="1" applyFont="1" applyFill="1" applyBorder="1" applyAlignment="1" applyProtection="1">
      <alignment horizontal="center" vertical="center"/>
    </xf>
    <xf numFmtId="171" fontId="83" fillId="21" borderId="52" xfId="0" applyNumberFormat="1" applyFont="1" applyFill="1" applyBorder="1" applyAlignment="1" applyProtection="1">
      <alignment horizontal="center" vertical="center"/>
    </xf>
    <xf numFmtId="0" fontId="76" fillId="17" borderId="56" xfId="0" applyFont="1" applyFill="1" applyBorder="1" applyAlignment="1" applyProtection="1">
      <alignment horizontal="center" vertical="center" wrapText="1"/>
      <protection locked="0"/>
    </xf>
    <xf numFmtId="0" fontId="76" fillId="17" borderId="55" xfId="0" applyFont="1" applyFill="1" applyBorder="1" applyAlignment="1" applyProtection="1">
      <alignment horizontal="center" vertical="center" wrapText="1"/>
      <protection locked="0"/>
    </xf>
    <xf numFmtId="0" fontId="60" fillId="20" borderId="68" xfId="0" applyFont="1" applyFill="1" applyBorder="1" applyAlignment="1" applyProtection="1">
      <alignment horizontal="center" vertical="center"/>
    </xf>
    <xf numFmtId="0" fontId="60" fillId="20" borderId="19" xfId="0" applyFont="1" applyFill="1" applyBorder="1" applyAlignment="1" applyProtection="1">
      <alignment horizontal="center" vertical="center"/>
    </xf>
    <xf numFmtId="0" fontId="60" fillId="20" borderId="72" xfId="0" quotePrefix="1" applyFont="1" applyFill="1" applyBorder="1" applyAlignment="1" applyProtection="1">
      <alignment horizontal="center" vertical="center"/>
    </xf>
    <xf numFmtId="0" fontId="60" fillId="20" borderId="73" xfId="0" quotePrefix="1" applyFont="1" applyFill="1" applyBorder="1" applyAlignment="1" applyProtection="1">
      <alignment horizontal="center" vertical="center"/>
    </xf>
    <xf numFmtId="0" fontId="60" fillId="20" borderId="74" xfId="0" quotePrefix="1" applyFont="1" applyFill="1" applyBorder="1" applyAlignment="1" applyProtection="1">
      <alignment horizontal="center" vertical="center"/>
    </xf>
    <xf numFmtId="171" fontId="83" fillId="32" borderId="48" xfId="0" applyNumberFormat="1" applyFont="1" applyFill="1" applyBorder="1" applyAlignment="1" applyProtection="1">
      <alignment horizontal="right" vertical="center" indent="1"/>
    </xf>
    <xf numFmtId="171" fontId="83" fillId="32" borderId="52" xfId="0" applyNumberFormat="1" applyFont="1" applyFill="1" applyBorder="1" applyAlignment="1" applyProtection="1">
      <alignment horizontal="right" vertical="center" indent="1"/>
    </xf>
    <xf numFmtId="171" fontId="83" fillId="17" borderId="14" xfId="0" applyNumberFormat="1" applyFont="1" applyFill="1" applyBorder="1" applyAlignment="1" applyProtection="1">
      <alignment horizontal="right" vertical="center" indent="1"/>
    </xf>
    <xf numFmtId="171" fontId="83" fillId="17" borderId="53" xfId="0" applyNumberFormat="1" applyFont="1" applyFill="1" applyBorder="1" applyAlignment="1" applyProtection="1">
      <alignment horizontal="right" vertical="center" indent="1"/>
    </xf>
    <xf numFmtId="171" fontId="83" fillId="17" borderId="52" xfId="0" applyNumberFormat="1" applyFont="1" applyFill="1" applyBorder="1" applyAlignment="1" applyProtection="1">
      <alignment horizontal="right" vertical="center" indent="1"/>
    </xf>
    <xf numFmtId="171" fontId="83" fillId="21" borderId="52" xfId="0" quotePrefix="1" applyNumberFormat="1" applyFont="1" applyFill="1" applyBorder="1" applyAlignment="1" applyProtection="1">
      <alignment horizontal="center" vertical="center"/>
    </xf>
    <xf numFmtId="0" fontId="135" fillId="17" borderId="420" xfId="0" quotePrefix="1" applyFont="1" applyFill="1" applyBorder="1" applyAlignment="1" applyProtection="1">
      <alignment horizontal="center" vertical="center" wrapText="1"/>
    </xf>
    <xf numFmtId="0" fontId="135" fillId="17" borderId="46" xfId="0" quotePrefix="1" applyFont="1" applyFill="1" applyBorder="1" applyAlignment="1" applyProtection="1">
      <alignment horizontal="center" vertical="center" wrapText="1"/>
    </xf>
    <xf numFmtId="165" fontId="61" fillId="18" borderId="118" xfId="0" applyNumberFormat="1" applyFont="1" applyFill="1" applyBorder="1" applyAlignment="1" applyProtection="1">
      <alignment horizontal="center" vertical="center" wrapText="1"/>
    </xf>
    <xf numFmtId="165" fontId="61" fillId="18" borderId="331" xfId="0" applyNumberFormat="1" applyFont="1" applyFill="1" applyBorder="1" applyAlignment="1" applyProtection="1">
      <alignment horizontal="center" vertical="center" wrapText="1"/>
    </xf>
    <xf numFmtId="165" fontId="61" fillId="18" borderId="119" xfId="0" applyNumberFormat="1" applyFont="1" applyFill="1" applyBorder="1" applyAlignment="1" applyProtection="1">
      <alignment horizontal="center" vertical="center" wrapText="1"/>
    </xf>
    <xf numFmtId="165" fontId="61" fillId="18" borderId="117" xfId="0" applyNumberFormat="1" applyFont="1" applyFill="1" applyBorder="1" applyAlignment="1" applyProtection="1">
      <alignment horizontal="center" vertical="center" wrapText="1"/>
    </xf>
    <xf numFmtId="0" fontId="125" fillId="17" borderId="96" xfId="0" quotePrefix="1" applyFont="1" applyFill="1" applyBorder="1" applyAlignment="1" applyProtection="1">
      <alignment horizontal="right" vertical="center" indent="1"/>
    </xf>
    <xf numFmtId="0" fontId="125" fillId="17" borderId="99" xfId="0" quotePrefix="1" applyFont="1" applyFill="1" applyBorder="1" applyAlignment="1" applyProtection="1">
      <alignment horizontal="right" vertical="center" indent="1"/>
    </xf>
    <xf numFmtId="1" fontId="128" fillId="28" borderId="442" xfId="0" quotePrefix="1" applyNumberFormat="1" applyFont="1" applyFill="1" applyBorder="1" applyAlignment="1" applyProtection="1">
      <alignment horizontal="left" vertical="center" wrapText="1" indent="1"/>
      <protection locked="0"/>
    </xf>
    <xf numFmtId="0" fontId="64" fillId="0" borderId="38" xfId="0" quotePrefix="1" applyFont="1" applyBorder="1" applyAlignment="1" applyProtection="1">
      <alignment horizontal="center" vertical="center"/>
    </xf>
    <xf numFmtId="0" fontId="68" fillId="0" borderId="39" xfId="0" quotePrefix="1" applyFont="1" applyBorder="1" applyAlignment="1" applyProtection="1">
      <alignment horizontal="center" vertical="center"/>
      <protection locked="0"/>
    </xf>
    <xf numFmtId="0" fontId="64" fillId="0" borderId="38" xfId="0" applyFont="1" applyBorder="1" applyAlignment="1" applyProtection="1">
      <alignment horizontal="left" vertical="center"/>
    </xf>
    <xf numFmtId="0" fontId="68" fillId="0" borderId="392" xfId="0" quotePrefix="1" applyFont="1" applyBorder="1" applyAlignment="1" applyProtection="1">
      <alignment horizontal="center" vertical="center"/>
      <protection locked="0"/>
    </xf>
    <xf numFmtId="165" fontId="38" fillId="18" borderId="312" xfId="0" applyNumberFormat="1" applyFont="1" applyFill="1" applyBorder="1" applyAlignment="1" applyProtection="1">
      <alignment horizontal="center" vertical="center" wrapText="1"/>
    </xf>
    <xf numFmtId="165" fontId="38" fillId="18" borderId="252" xfId="0" applyNumberFormat="1" applyFont="1" applyFill="1" applyBorder="1" applyAlignment="1" applyProtection="1">
      <alignment horizontal="center" vertical="center" wrapText="1"/>
    </xf>
    <xf numFmtId="165" fontId="38" fillId="18" borderId="310" xfId="0" applyNumberFormat="1" applyFont="1" applyFill="1" applyBorder="1" applyAlignment="1" applyProtection="1">
      <alignment horizontal="center" vertical="center" wrapText="1"/>
      <protection hidden="1"/>
    </xf>
    <xf numFmtId="165" fontId="38" fillId="18" borderId="250" xfId="0" applyNumberFormat="1" applyFont="1" applyFill="1" applyBorder="1" applyAlignment="1" applyProtection="1">
      <alignment horizontal="center" vertical="center" wrapText="1"/>
      <protection hidden="1"/>
    </xf>
    <xf numFmtId="165" fontId="38" fillId="18" borderId="311" xfId="0" quotePrefix="1" applyNumberFormat="1" applyFont="1" applyFill="1" applyBorder="1" applyAlignment="1" applyProtection="1">
      <alignment horizontal="center" vertical="center" wrapText="1"/>
      <protection hidden="1"/>
    </xf>
    <xf numFmtId="165" fontId="38" fillId="18" borderId="311" xfId="0" applyNumberFormat="1" applyFont="1" applyFill="1" applyBorder="1" applyAlignment="1" applyProtection="1">
      <alignment horizontal="center" vertical="center" wrapText="1"/>
      <protection hidden="1"/>
    </xf>
    <xf numFmtId="165" fontId="38" fillId="18" borderId="251" xfId="0" quotePrefix="1" applyNumberFormat="1" applyFont="1" applyFill="1" applyBorder="1" applyAlignment="1" applyProtection="1">
      <alignment horizontal="center" vertical="center" wrapText="1"/>
      <protection hidden="1"/>
    </xf>
    <xf numFmtId="165" fontId="38" fillId="18" borderId="251" xfId="0" applyNumberFormat="1" applyFont="1" applyFill="1" applyBorder="1" applyAlignment="1" applyProtection="1">
      <alignment horizontal="center" vertical="center" wrapText="1"/>
      <protection hidden="1"/>
    </xf>
    <xf numFmtId="165" fontId="61" fillId="18" borderId="264" xfId="0" quotePrefix="1" applyNumberFormat="1" applyFont="1" applyFill="1" applyBorder="1" applyAlignment="1" applyProtection="1">
      <alignment horizontal="center" vertical="center" wrapText="1"/>
    </xf>
    <xf numFmtId="165" fontId="61" fillId="18" borderId="237" xfId="0" quotePrefix="1" applyNumberFormat="1" applyFont="1" applyFill="1" applyBorder="1" applyAlignment="1" applyProtection="1">
      <alignment horizontal="center" vertical="center" wrapText="1"/>
    </xf>
    <xf numFmtId="165" fontId="61" fillId="18" borderId="276" xfId="0" quotePrefix="1" applyNumberFormat="1" applyFont="1" applyFill="1" applyBorder="1" applyAlignment="1" applyProtection="1">
      <alignment horizontal="center" vertical="center" wrapText="1"/>
    </xf>
    <xf numFmtId="165" fontId="61" fillId="18" borderId="265" xfId="0" applyNumberFormat="1" applyFont="1" applyFill="1" applyBorder="1" applyAlignment="1" applyProtection="1">
      <alignment horizontal="center" vertical="center" wrapText="1"/>
    </xf>
    <xf numFmtId="165" fontId="61" fillId="18" borderId="237" xfId="0" applyNumberFormat="1" applyFont="1" applyFill="1" applyBorder="1" applyAlignment="1" applyProtection="1">
      <alignment horizontal="center" vertical="center" wrapText="1"/>
    </xf>
    <xf numFmtId="165" fontId="61" fillId="18" borderId="80" xfId="0" quotePrefix="1" applyNumberFormat="1" applyFont="1" applyFill="1" applyBorder="1" applyAlignment="1" applyProtection="1">
      <alignment horizontal="center" vertical="center" wrapText="1"/>
    </xf>
    <xf numFmtId="165" fontId="61" fillId="18" borderId="265" xfId="0" quotePrefix="1" applyNumberFormat="1" applyFont="1" applyFill="1" applyBorder="1" applyAlignment="1" applyProtection="1">
      <alignment horizontal="center" vertical="center" wrapText="1"/>
    </xf>
    <xf numFmtId="165" fontId="61" fillId="18" borderId="264" xfId="0" applyNumberFormat="1" applyFont="1" applyFill="1" applyBorder="1" applyAlignment="1" applyProtection="1">
      <alignment horizontal="center" vertical="center" wrapText="1"/>
    </xf>
    <xf numFmtId="165" fontId="61" fillId="18" borderId="276" xfId="0" applyNumberFormat="1" applyFont="1" applyFill="1" applyBorder="1" applyAlignment="1" applyProtection="1">
      <alignment horizontal="center" vertical="center" wrapText="1"/>
    </xf>
    <xf numFmtId="165" fontId="61" fillId="18" borderId="266" xfId="0" applyNumberFormat="1" applyFont="1" applyFill="1" applyBorder="1" applyAlignment="1" applyProtection="1">
      <alignment horizontal="center" vertical="center" wrapText="1"/>
    </xf>
    <xf numFmtId="165" fontId="61" fillId="18" borderId="81" xfId="0" applyNumberFormat="1" applyFont="1" applyFill="1" applyBorder="1" applyAlignment="1" applyProtection="1">
      <alignment horizontal="center" vertical="center" wrapText="1"/>
    </xf>
    <xf numFmtId="165" fontId="61" fillId="18" borderId="81" xfId="0" quotePrefix="1" applyNumberFormat="1" applyFont="1" applyFill="1" applyBorder="1" applyAlignment="1" applyProtection="1">
      <alignment horizontal="center" vertical="center" wrapText="1"/>
    </xf>
    <xf numFmtId="165" fontId="61" fillId="18" borderId="253" xfId="0" applyNumberFormat="1" applyFont="1" applyFill="1" applyBorder="1" applyAlignment="1" applyProtection="1">
      <alignment horizontal="center" vertical="center" wrapText="1"/>
    </xf>
    <xf numFmtId="165" fontId="61" fillId="18" borderId="234" xfId="0" applyNumberFormat="1" applyFont="1" applyFill="1" applyBorder="1" applyAlignment="1" applyProtection="1">
      <alignment horizontal="center" vertical="center" wrapText="1"/>
    </xf>
    <xf numFmtId="165" fontId="61" fillId="18" borderId="270" xfId="0" quotePrefix="1" applyNumberFormat="1" applyFont="1" applyFill="1" applyBorder="1" applyAlignment="1" applyProtection="1">
      <alignment horizontal="center" vertical="center" wrapText="1"/>
    </xf>
    <xf numFmtId="165" fontId="61" fillId="18" borderId="228" xfId="0" applyNumberFormat="1" applyFont="1" applyFill="1" applyBorder="1" applyAlignment="1" applyProtection="1">
      <alignment horizontal="center" vertical="center" wrapText="1"/>
    </xf>
    <xf numFmtId="165" fontId="61" fillId="18" borderId="83" xfId="0" applyNumberFormat="1" applyFont="1" applyFill="1" applyBorder="1" applyAlignment="1" applyProtection="1">
      <alignment horizontal="center" vertical="center" wrapText="1"/>
    </xf>
    <xf numFmtId="165" fontId="61" fillId="18" borderId="254" xfId="0" applyNumberFormat="1" applyFont="1" applyFill="1" applyBorder="1" applyAlignment="1" applyProtection="1">
      <alignment horizontal="center" vertical="center" wrapText="1"/>
    </xf>
    <xf numFmtId="165" fontId="61" fillId="18" borderId="241" xfId="0" applyNumberFormat="1" applyFont="1" applyFill="1" applyBorder="1" applyAlignment="1" applyProtection="1">
      <alignment horizontal="center" vertical="center" wrapText="1"/>
    </xf>
    <xf numFmtId="165" fontId="61" fillId="18" borderId="254" xfId="0" quotePrefix="1" applyNumberFormat="1" applyFont="1" applyFill="1" applyBorder="1" applyAlignment="1" applyProtection="1">
      <alignment horizontal="center" vertical="center" wrapText="1"/>
    </xf>
    <xf numFmtId="165" fontId="61" fillId="18" borderId="83" xfId="0" quotePrefix="1" applyNumberFormat="1" applyFont="1" applyFill="1" applyBorder="1" applyAlignment="1" applyProtection="1">
      <alignment horizontal="center" vertical="center" wrapText="1"/>
    </xf>
    <xf numFmtId="165" fontId="61" fillId="18" borderId="241" xfId="0" quotePrefix="1" applyNumberFormat="1" applyFont="1" applyFill="1" applyBorder="1" applyAlignment="1" applyProtection="1">
      <alignment horizontal="center" vertical="center" wrapText="1"/>
    </xf>
    <xf numFmtId="165" fontId="61" fillId="18" borderId="254" xfId="0" quotePrefix="1" applyNumberFormat="1" applyFont="1" applyFill="1" applyBorder="1" applyAlignment="1" applyProtection="1">
      <alignment horizontal="center" vertical="center" wrapText="1"/>
      <protection hidden="1"/>
    </xf>
    <xf numFmtId="165" fontId="61" fillId="18" borderId="83" xfId="0" quotePrefix="1" applyNumberFormat="1" applyFont="1" applyFill="1" applyBorder="1" applyAlignment="1" applyProtection="1">
      <alignment horizontal="center" vertical="center" wrapText="1"/>
      <protection hidden="1"/>
    </xf>
    <xf numFmtId="165" fontId="61" fillId="18" borderId="241" xfId="0" applyNumberFormat="1" applyFont="1" applyFill="1" applyBorder="1" applyAlignment="1" applyProtection="1">
      <alignment horizontal="center" vertical="center" wrapText="1"/>
      <protection hidden="1"/>
    </xf>
    <xf numFmtId="165" fontId="61" fillId="18" borderId="228" xfId="0" quotePrefix="1" applyNumberFormat="1" applyFont="1" applyFill="1" applyBorder="1" applyAlignment="1" applyProtection="1">
      <alignment horizontal="center" vertical="center" wrapText="1"/>
    </xf>
    <xf numFmtId="165" fontId="61" fillId="18" borderId="86" xfId="0" quotePrefix="1" applyNumberFormat="1" applyFont="1" applyFill="1" applyBorder="1" applyAlignment="1" applyProtection="1">
      <alignment horizontal="center" vertical="center" wrapText="1"/>
    </xf>
    <xf numFmtId="165" fontId="61" fillId="18" borderId="86" xfId="0" applyNumberFormat="1" applyFont="1" applyFill="1" applyBorder="1" applyAlignment="1" applyProtection="1">
      <alignment horizontal="center" vertical="center" wrapText="1"/>
    </xf>
    <xf numFmtId="165" fontId="61" fillId="18" borderId="255" xfId="0" applyNumberFormat="1" applyFont="1" applyFill="1" applyBorder="1" applyAlignment="1" applyProtection="1">
      <alignment horizontal="center" vertical="center" wrapText="1"/>
    </xf>
    <xf numFmtId="165" fontId="61" fillId="18" borderId="194" xfId="0" applyNumberFormat="1" applyFont="1" applyFill="1" applyBorder="1" applyAlignment="1" applyProtection="1">
      <alignment horizontal="center" vertical="center" wrapText="1"/>
    </xf>
    <xf numFmtId="165" fontId="61" fillId="18" borderId="249" xfId="0" applyNumberFormat="1" applyFont="1" applyFill="1" applyBorder="1" applyAlignment="1" applyProtection="1">
      <alignment horizontal="center" vertical="center" wrapText="1"/>
    </xf>
    <xf numFmtId="165" fontId="61" fillId="18" borderId="435" xfId="0" applyNumberFormat="1" applyFont="1" applyFill="1" applyBorder="1" applyAlignment="1" applyProtection="1">
      <alignment horizontal="center" vertical="center" wrapText="1"/>
    </xf>
    <xf numFmtId="165" fontId="61" fillId="18" borderId="438" xfId="0" applyNumberFormat="1" applyFont="1" applyFill="1" applyBorder="1" applyAlignment="1" applyProtection="1">
      <alignment horizontal="center" vertical="center" wrapText="1"/>
    </xf>
    <xf numFmtId="168" fontId="39" fillId="17" borderId="38" xfId="0" applyNumberFormat="1" applyFont="1" applyFill="1" applyBorder="1" applyAlignment="1" applyProtection="1">
      <alignment horizontal="center" vertical="center"/>
    </xf>
    <xf numFmtId="165" fontId="61" fillId="18" borderId="0" xfId="0" applyNumberFormat="1" applyFont="1" applyFill="1" applyBorder="1" applyAlignment="1" applyProtection="1">
      <alignment horizontal="center" vertical="center" wrapText="1"/>
    </xf>
    <xf numFmtId="165" fontId="61" fillId="18" borderId="436" xfId="0" applyNumberFormat="1" applyFont="1" applyFill="1" applyBorder="1" applyAlignment="1" applyProtection="1">
      <alignment horizontal="center" vertical="center" wrapText="1"/>
    </xf>
    <xf numFmtId="165" fontId="61" fillId="18" borderId="439" xfId="0" applyNumberFormat="1" applyFont="1" applyFill="1" applyBorder="1" applyAlignment="1" applyProtection="1">
      <alignment horizontal="center" vertical="center" wrapText="1"/>
    </xf>
    <xf numFmtId="165" fontId="61" fillId="18" borderId="263" xfId="0" applyNumberFormat="1" applyFont="1" applyFill="1" applyBorder="1" applyAlignment="1" applyProtection="1">
      <alignment horizontal="center" vertical="center" wrapText="1"/>
    </xf>
    <xf numFmtId="165" fontId="61" fillId="18" borderId="236" xfId="0" applyNumberFormat="1" applyFont="1" applyFill="1" applyBorder="1" applyAlignment="1" applyProtection="1">
      <alignment horizontal="center" vertical="center" wrapText="1"/>
    </xf>
    <xf numFmtId="165" fontId="61" fillId="18" borderId="275" xfId="0" quotePrefix="1" applyNumberFormat="1" applyFont="1" applyFill="1" applyBorder="1" applyAlignment="1" applyProtection="1">
      <alignment horizontal="center" vertical="center" wrapText="1"/>
    </xf>
    <xf numFmtId="165" fontId="61" fillId="18" borderId="262" xfId="0" applyNumberFormat="1" applyFont="1" applyFill="1" applyBorder="1" applyAlignment="1" applyProtection="1">
      <alignment horizontal="center" vertical="center" wrapText="1"/>
    </xf>
    <xf numFmtId="165" fontId="61" fillId="18" borderId="47" xfId="0" applyNumberFormat="1" applyFont="1" applyFill="1" applyBorder="1" applyAlignment="1" applyProtection="1">
      <alignment horizontal="center" vertical="center" wrapText="1"/>
    </xf>
    <xf numFmtId="165" fontId="61" fillId="18" borderId="274" xfId="0" applyNumberFormat="1" applyFont="1" applyFill="1" applyBorder="1" applyAlignment="1" applyProtection="1">
      <alignment horizontal="center" vertical="center" wrapText="1"/>
    </xf>
    <xf numFmtId="165" fontId="61" fillId="18" borderId="267" xfId="0" quotePrefix="1" applyNumberFormat="1" applyFont="1" applyFill="1" applyBorder="1" applyAlignment="1" applyProtection="1">
      <alignment horizontal="center" vertical="center" wrapText="1"/>
    </xf>
    <xf numFmtId="165" fontId="61" fillId="18" borderId="268" xfId="0" quotePrefix="1" applyNumberFormat="1" applyFont="1" applyFill="1" applyBorder="1" applyAlignment="1" applyProtection="1">
      <alignment horizontal="center" vertical="center" wrapText="1"/>
    </xf>
    <xf numFmtId="165" fontId="61" fillId="18" borderId="269" xfId="0" quotePrefix="1" applyNumberFormat="1" applyFont="1" applyFill="1" applyBorder="1" applyAlignment="1" applyProtection="1">
      <alignment horizontal="center" vertical="center" wrapText="1"/>
    </xf>
    <xf numFmtId="165" fontId="61" fillId="18" borderId="256" xfId="0" applyNumberFormat="1" applyFont="1" applyFill="1" applyBorder="1" applyAlignment="1" applyProtection="1">
      <alignment horizontal="center" vertical="center" wrapText="1"/>
    </xf>
    <xf numFmtId="165" fontId="61" fillId="18" borderId="257" xfId="0" applyNumberFormat="1" applyFont="1" applyFill="1" applyBorder="1" applyAlignment="1" applyProtection="1">
      <alignment horizontal="center" vertical="center" wrapText="1"/>
    </xf>
    <xf numFmtId="165" fontId="61" fillId="18" borderId="258" xfId="0" applyNumberFormat="1" applyFont="1" applyFill="1" applyBorder="1" applyAlignment="1" applyProtection="1">
      <alignment horizontal="center" vertical="center" wrapText="1"/>
    </xf>
    <xf numFmtId="165" fontId="61" fillId="18" borderId="230" xfId="0" applyNumberFormat="1" applyFont="1" applyFill="1" applyBorder="1" applyAlignment="1" applyProtection="1">
      <alignment horizontal="center" vertical="center" wrapText="1"/>
    </xf>
    <xf numFmtId="165" fontId="61" fillId="18" borderId="232" xfId="0" applyNumberFormat="1" applyFont="1" applyFill="1" applyBorder="1" applyAlignment="1" applyProtection="1">
      <alignment horizontal="center" vertical="center" wrapText="1"/>
    </xf>
    <xf numFmtId="165" fontId="61" fillId="18" borderId="238" xfId="0" applyNumberFormat="1" applyFont="1" applyFill="1" applyBorder="1" applyAlignment="1" applyProtection="1">
      <alignment horizontal="center" vertical="center" wrapText="1"/>
    </xf>
    <xf numFmtId="165" fontId="61" fillId="18" borderId="239" xfId="0" applyNumberFormat="1" applyFont="1" applyFill="1" applyBorder="1" applyAlignment="1" applyProtection="1">
      <alignment horizontal="center" vertical="center" wrapText="1"/>
    </xf>
    <xf numFmtId="165" fontId="61" fillId="18" borderId="240" xfId="0" applyNumberFormat="1" applyFont="1" applyFill="1" applyBorder="1" applyAlignment="1" applyProtection="1">
      <alignment horizontal="center" vertical="center" wrapText="1"/>
    </xf>
    <xf numFmtId="165" fontId="61" fillId="18" borderId="259" xfId="0" applyNumberFormat="1" applyFont="1" applyFill="1" applyBorder="1" applyAlignment="1" applyProtection="1">
      <alignment horizontal="center" vertical="center" wrapText="1"/>
    </xf>
    <xf numFmtId="165" fontId="61" fillId="18" borderId="260" xfId="0" applyNumberFormat="1" applyFont="1" applyFill="1" applyBorder="1" applyAlignment="1" applyProtection="1">
      <alignment horizontal="center" vertical="center" wrapText="1"/>
    </xf>
    <xf numFmtId="165" fontId="61" fillId="18" borderId="261" xfId="0" applyNumberFormat="1" applyFont="1" applyFill="1" applyBorder="1" applyAlignment="1" applyProtection="1">
      <alignment horizontal="center" vertical="center" wrapText="1"/>
    </xf>
    <xf numFmtId="165" fontId="61" fillId="18" borderId="430" xfId="0" applyNumberFormat="1" applyFont="1" applyFill="1" applyBorder="1" applyAlignment="1" applyProtection="1">
      <alignment horizontal="center" vertical="center" wrapText="1"/>
    </xf>
    <xf numFmtId="165" fontId="61" fillId="18" borderId="431" xfId="0" applyNumberFormat="1" applyFont="1" applyFill="1" applyBorder="1" applyAlignment="1" applyProtection="1">
      <alignment horizontal="center" vertical="center" wrapText="1"/>
    </xf>
    <xf numFmtId="165" fontId="61" fillId="18" borderId="432" xfId="0" applyNumberFormat="1" applyFont="1" applyFill="1" applyBorder="1" applyAlignment="1" applyProtection="1">
      <alignment horizontal="center" vertical="center" wrapText="1"/>
    </xf>
    <xf numFmtId="165" fontId="61" fillId="18" borderId="433" xfId="0" applyNumberFormat="1" applyFont="1" applyFill="1" applyBorder="1" applyAlignment="1" applyProtection="1">
      <alignment horizontal="center" vertical="center" wrapText="1"/>
    </xf>
    <xf numFmtId="165" fontId="61" fillId="18" borderId="434" xfId="0" applyNumberFormat="1" applyFont="1" applyFill="1" applyBorder="1" applyAlignment="1" applyProtection="1">
      <alignment horizontal="center" vertical="center" wrapText="1"/>
    </xf>
    <xf numFmtId="165" fontId="61" fillId="18" borderId="437" xfId="0" applyNumberFormat="1" applyFont="1" applyFill="1" applyBorder="1" applyAlignment="1" applyProtection="1">
      <alignment horizontal="center" vertical="center" wrapText="1"/>
    </xf>
    <xf numFmtId="49" fontId="43" fillId="17" borderId="66" xfId="0" applyNumberFormat="1" applyFont="1" applyFill="1" applyBorder="1" applyAlignment="1" applyProtection="1">
      <alignment horizontal="left" vertical="center" indent="1"/>
      <protection locked="0"/>
    </xf>
    <xf numFmtId="49" fontId="43" fillId="17" borderId="67" xfId="0" applyNumberFormat="1" applyFont="1" applyFill="1" applyBorder="1" applyAlignment="1" applyProtection="1">
      <alignment horizontal="left" vertical="center" indent="1"/>
      <protection locked="0"/>
    </xf>
    <xf numFmtId="0" fontId="43" fillId="17" borderId="166" xfId="0" applyFont="1" applyFill="1" applyBorder="1" applyAlignment="1" applyProtection="1">
      <alignment horizontal="center" vertical="center"/>
      <protection locked="0"/>
    </xf>
    <xf numFmtId="0" fontId="43" fillId="17" borderId="167" xfId="0" applyFont="1" applyFill="1" applyBorder="1" applyAlignment="1" applyProtection="1">
      <alignment horizontal="center" vertical="center"/>
      <protection locked="0"/>
    </xf>
    <xf numFmtId="0" fontId="43" fillId="17" borderId="168" xfId="0" applyFont="1" applyFill="1" applyBorder="1" applyAlignment="1" applyProtection="1">
      <alignment horizontal="center" vertical="center"/>
      <protection locked="0"/>
    </xf>
    <xf numFmtId="0" fontId="43" fillId="17" borderId="340" xfId="0" applyFont="1" applyFill="1" applyBorder="1" applyAlignment="1" applyProtection="1">
      <alignment horizontal="center" vertical="center"/>
      <protection locked="0"/>
    </xf>
    <xf numFmtId="0" fontId="43" fillId="17" borderId="332" xfId="0" applyFont="1" applyFill="1" applyBorder="1" applyAlignment="1" applyProtection="1">
      <alignment horizontal="center" vertical="center"/>
      <protection locked="0"/>
    </xf>
    <xf numFmtId="0" fontId="43" fillId="17" borderId="341" xfId="0" applyFont="1" applyFill="1" applyBorder="1" applyAlignment="1" applyProtection="1">
      <alignment horizontal="center" vertical="center"/>
      <protection locked="0"/>
    </xf>
    <xf numFmtId="0" fontId="43" fillId="17" borderId="340" xfId="0" applyFont="1" applyFill="1" applyBorder="1" applyAlignment="1" applyProtection="1">
      <alignment horizontal="center" vertical="center" wrapText="1"/>
      <protection locked="0"/>
    </xf>
    <xf numFmtId="0" fontId="43" fillId="17" borderId="332" xfId="0" applyFont="1" applyFill="1" applyBorder="1" applyAlignment="1" applyProtection="1">
      <alignment horizontal="center" vertical="center" wrapText="1"/>
      <protection locked="0"/>
    </xf>
    <xf numFmtId="0" fontId="43" fillId="17" borderId="341" xfId="0" applyFont="1" applyFill="1" applyBorder="1" applyAlignment="1" applyProtection="1">
      <alignment horizontal="center" vertical="center" wrapText="1"/>
      <protection locked="0"/>
    </xf>
    <xf numFmtId="49" fontId="43" fillId="17" borderId="48" xfId="0" applyNumberFormat="1" applyFont="1" applyFill="1" applyBorder="1" applyAlignment="1" applyProtection="1">
      <alignment horizontal="left" vertical="center" indent="1"/>
      <protection locked="0"/>
    </xf>
    <xf numFmtId="49" fontId="43" fillId="17" borderId="53" xfId="0" applyNumberFormat="1" applyFont="1" applyFill="1" applyBorder="1" applyAlignment="1" applyProtection="1">
      <alignment horizontal="left" vertical="center" indent="1"/>
      <protection locked="0"/>
    </xf>
    <xf numFmtId="49" fontId="43" fillId="17" borderId="167" xfId="0" applyNumberFormat="1" applyFont="1" applyFill="1" applyBorder="1" applyAlignment="1" applyProtection="1">
      <alignment horizontal="left" vertical="center" indent="1"/>
      <protection locked="0"/>
    </xf>
    <xf numFmtId="49" fontId="43" fillId="17" borderId="54" xfId="0" applyNumberFormat="1" applyFont="1" applyFill="1" applyBorder="1" applyAlignment="1" applyProtection="1">
      <alignment horizontal="left" vertical="center" indent="1"/>
      <protection locked="0"/>
    </xf>
    <xf numFmtId="165" fontId="38" fillId="18" borderId="57" xfId="0" applyNumberFormat="1" applyFont="1" applyFill="1" applyBorder="1" applyAlignment="1" applyProtection="1">
      <alignment horizontal="center" vertical="center" wrapText="1"/>
    </xf>
    <xf numFmtId="165" fontId="38" fillId="18" borderId="39" xfId="0" applyNumberFormat="1" applyFont="1" applyFill="1" applyBorder="1" applyAlignment="1" applyProtection="1">
      <alignment horizontal="center" vertical="center" wrapText="1"/>
    </xf>
    <xf numFmtId="165" fontId="38" fillId="18" borderId="194" xfId="0" applyNumberFormat="1" applyFont="1" applyFill="1" applyBorder="1" applyAlignment="1" applyProtection="1">
      <alignment horizontal="center" vertical="center" wrapText="1"/>
    </xf>
    <xf numFmtId="165" fontId="38" fillId="18" borderId="87" xfId="0" applyNumberFormat="1" applyFont="1" applyFill="1" applyBorder="1" applyAlignment="1" applyProtection="1">
      <alignment horizontal="center" vertical="center" wrapText="1"/>
    </xf>
    <xf numFmtId="165" fontId="58" fillId="23" borderId="13" xfId="0" applyNumberFormat="1" applyFont="1" applyFill="1" applyBorder="1" applyAlignment="1" applyProtection="1">
      <alignment horizontal="center" vertical="center" wrapText="1"/>
    </xf>
    <xf numFmtId="165" fontId="58" fillId="23" borderId="64" xfId="0" applyNumberFormat="1" applyFont="1" applyFill="1" applyBorder="1" applyAlignment="1" applyProtection="1">
      <alignment horizontal="center" vertical="center" wrapText="1"/>
    </xf>
    <xf numFmtId="165" fontId="58" fillId="23" borderId="65" xfId="0" applyNumberFormat="1" applyFont="1" applyFill="1" applyBorder="1" applyAlignment="1" applyProtection="1">
      <alignment horizontal="center" vertical="center" wrapText="1"/>
    </xf>
    <xf numFmtId="170" fontId="43" fillId="17" borderId="91" xfId="0" applyNumberFormat="1" applyFont="1" applyFill="1" applyBorder="1" applyAlignment="1" applyProtection="1">
      <alignment horizontal="center" vertical="center"/>
      <protection locked="0"/>
    </xf>
    <xf numFmtId="0" fontId="43" fillId="17" borderId="70" xfId="0" applyFont="1" applyFill="1" applyBorder="1" applyAlignment="1" applyProtection="1">
      <alignment horizontal="center" vertical="center"/>
      <protection locked="0"/>
    </xf>
    <xf numFmtId="0" fontId="43" fillId="17" borderId="92" xfId="0" applyFont="1" applyFill="1" applyBorder="1" applyAlignment="1" applyProtection="1">
      <alignment horizontal="center" vertical="center"/>
      <protection locked="0"/>
    </xf>
    <xf numFmtId="0" fontId="43" fillId="17" borderId="90" xfId="0" applyFont="1" applyFill="1" applyBorder="1" applyAlignment="1" applyProtection="1">
      <alignment horizontal="center" vertical="center"/>
      <protection locked="0"/>
    </xf>
    <xf numFmtId="0" fontId="43" fillId="17" borderId="53" xfId="0" applyFont="1" applyFill="1" applyBorder="1" applyAlignment="1" applyProtection="1">
      <alignment horizontal="center" vertical="center"/>
      <protection locked="0"/>
    </xf>
    <xf numFmtId="0" fontId="43" fillId="17" borderId="54" xfId="0" applyFont="1" applyFill="1" applyBorder="1" applyAlignment="1" applyProtection="1">
      <alignment horizontal="center" vertical="center"/>
      <protection locked="0"/>
    </xf>
    <xf numFmtId="170" fontId="43" fillId="17" borderId="90" xfId="0" applyNumberFormat="1" applyFont="1" applyFill="1" applyBorder="1" applyAlignment="1" applyProtection="1">
      <alignment horizontal="center" vertical="center"/>
      <protection locked="0"/>
    </xf>
    <xf numFmtId="165" fontId="38" fillId="18" borderId="88" xfId="0" applyNumberFormat="1" applyFont="1" applyFill="1" applyBorder="1" applyAlignment="1" applyProtection="1">
      <alignment horizontal="center" vertical="center" wrapText="1"/>
    </xf>
    <xf numFmtId="165" fontId="38" fillId="18" borderId="0" xfId="0" applyNumberFormat="1" applyFont="1" applyFill="1" applyBorder="1" applyAlignment="1" applyProtection="1">
      <alignment horizontal="center" vertical="center" wrapText="1"/>
    </xf>
    <xf numFmtId="0" fontId="38" fillId="18" borderId="57" xfId="0" applyFont="1" applyFill="1" applyBorder="1" applyAlignment="1" applyProtection="1">
      <alignment horizontal="center" vertical="center"/>
    </xf>
    <xf numFmtId="0" fontId="38" fillId="18" borderId="39" xfId="0" applyFont="1" applyFill="1" applyBorder="1" applyAlignment="1" applyProtection="1">
      <alignment horizontal="center" vertical="center"/>
    </xf>
    <xf numFmtId="0" fontId="38" fillId="18" borderId="87" xfId="0" applyFont="1" applyFill="1" applyBorder="1" applyAlignment="1" applyProtection="1">
      <alignment horizontal="center" vertical="center"/>
    </xf>
    <xf numFmtId="165" fontId="38" fillId="18" borderId="31" xfId="0" applyNumberFormat="1" applyFont="1" applyFill="1" applyBorder="1" applyAlignment="1" applyProtection="1">
      <alignment horizontal="center" vertical="center" wrapText="1"/>
    </xf>
    <xf numFmtId="165" fontId="38" fillId="18" borderId="31" xfId="0" quotePrefix="1" applyNumberFormat="1" applyFont="1" applyFill="1" applyBorder="1" applyAlignment="1" applyProtection="1">
      <alignment horizontal="center" vertical="center" wrapText="1"/>
    </xf>
    <xf numFmtId="165" fontId="58" fillId="23" borderId="13" xfId="0" applyNumberFormat="1" applyFont="1" applyFill="1" applyBorder="1" applyAlignment="1" applyProtection="1">
      <alignment horizontal="right" vertical="center" wrapText="1"/>
    </xf>
    <xf numFmtId="165" fontId="58" fillId="23" borderId="65" xfId="0" applyNumberFormat="1" applyFont="1" applyFill="1" applyBorder="1" applyAlignment="1" applyProtection="1">
      <alignment horizontal="right" vertical="center" wrapText="1"/>
    </xf>
    <xf numFmtId="168" fontId="48" fillId="17" borderId="292" xfId="0" applyNumberFormat="1" applyFont="1" applyFill="1" applyBorder="1" applyAlignment="1" applyProtection="1">
      <alignment horizontal="center" vertical="center"/>
      <protection hidden="1"/>
    </xf>
    <xf numFmtId="165" fontId="38" fillId="30" borderId="289" xfId="0" applyNumberFormat="1" applyFont="1" applyFill="1" applyBorder="1" applyAlignment="1" applyProtection="1">
      <alignment horizontal="center" vertical="center" wrapText="1"/>
    </xf>
    <xf numFmtId="165" fontId="38" fillId="30" borderId="291" xfId="0" applyNumberFormat="1" applyFont="1" applyFill="1" applyBorder="1" applyAlignment="1" applyProtection="1">
      <alignment horizontal="center" vertical="center" wrapText="1"/>
    </xf>
    <xf numFmtId="165" fontId="33" fillId="30" borderId="303" xfId="0" applyNumberFormat="1" applyFont="1" applyFill="1" applyBorder="1" applyAlignment="1" applyProtection="1">
      <alignment horizontal="center" vertical="center" wrapText="1"/>
    </xf>
    <xf numFmtId="165" fontId="33" fillId="30" borderId="304" xfId="0" applyNumberFormat="1" applyFont="1" applyFill="1" applyBorder="1" applyAlignment="1" applyProtection="1">
      <alignment horizontal="center" vertical="center" wrapText="1"/>
    </xf>
    <xf numFmtId="165" fontId="38" fillId="30" borderId="286" xfId="0" applyNumberFormat="1" applyFont="1" applyFill="1" applyBorder="1" applyAlignment="1" applyProtection="1">
      <alignment horizontal="center" vertical="center" wrapText="1"/>
    </xf>
    <xf numFmtId="165" fontId="38" fillId="30" borderId="287" xfId="0" applyNumberFormat="1" applyFont="1" applyFill="1" applyBorder="1" applyAlignment="1" applyProtection="1">
      <alignment horizontal="center" vertical="center" wrapText="1"/>
    </xf>
    <xf numFmtId="165" fontId="38" fillId="30" borderId="288" xfId="0" applyNumberFormat="1" applyFont="1" applyFill="1" applyBorder="1" applyAlignment="1" applyProtection="1">
      <alignment horizontal="center" vertical="center" wrapText="1"/>
    </xf>
    <xf numFmtId="171" fontId="129" fillId="21" borderId="126" xfId="0" applyNumberFormat="1" applyFont="1" applyFill="1" applyBorder="1" applyAlignment="1" applyProtection="1">
      <alignment horizontal="center" vertical="center"/>
    </xf>
    <xf numFmtId="171" fontId="129" fillId="21" borderId="354" xfId="0" applyNumberFormat="1" applyFont="1" applyFill="1" applyBorder="1" applyAlignment="1" applyProtection="1">
      <alignment horizontal="center" vertical="center"/>
    </xf>
    <xf numFmtId="171" fontId="129" fillId="21" borderId="356" xfId="0" applyNumberFormat="1" applyFont="1" applyFill="1" applyBorder="1" applyAlignment="1" applyProtection="1">
      <alignment horizontal="center" vertical="center"/>
    </xf>
    <xf numFmtId="171" fontId="129" fillId="21" borderId="359" xfId="0" applyNumberFormat="1" applyFont="1" applyFill="1" applyBorder="1" applyAlignment="1" applyProtection="1">
      <alignment horizontal="center" vertical="center"/>
    </xf>
    <xf numFmtId="171" fontId="53" fillId="24" borderId="126" xfId="0" applyNumberFormat="1" applyFont="1" applyFill="1" applyBorder="1" applyAlignment="1" applyProtection="1">
      <alignment horizontal="center" vertical="center"/>
    </xf>
    <xf numFmtId="171" fontId="53" fillId="24" borderId="129" xfId="0" applyNumberFormat="1" applyFont="1" applyFill="1" applyBorder="1" applyAlignment="1" applyProtection="1">
      <alignment horizontal="center" vertical="center"/>
    </xf>
    <xf numFmtId="171" fontId="53" fillId="24" borderId="132" xfId="0" applyNumberFormat="1" applyFont="1" applyFill="1" applyBorder="1" applyAlignment="1" applyProtection="1">
      <alignment horizontal="center" vertical="center"/>
    </xf>
    <xf numFmtId="171" fontId="53" fillId="25" borderId="135" xfId="0" applyNumberFormat="1" applyFont="1" applyFill="1" applyBorder="1" applyAlignment="1" applyProtection="1">
      <alignment horizontal="center" vertical="center"/>
    </xf>
    <xf numFmtId="171" fontId="53" fillId="25" borderId="129" xfId="0" quotePrefix="1" applyNumberFormat="1" applyFont="1" applyFill="1" applyBorder="1" applyAlignment="1" applyProtection="1">
      <alignment horizontal="center" vertical="center"/>
    </xf>
    <xf numFmtId="171" fontId="53" fillId="25" borderId="132" xfId="0" quotePrefix="1" applyNumberFormat="1" applyFont="1" applyFill="1" applyBorder="1" applyAlignment="1" applyProtection="1">
      <alignment horizontal="center" vertical="center"/>
    </xf>
    <xf numFmtId="171" fontId="53" fillId="26" borderId="151" xfId="0" applyNumberFormat="1" applyFont="1" applyFill="1" applyBorder="1" applyAlignment="1" applyProtection="1">
      <alignment horizontal="center" vertical="center" wrapText="1"/>
    </xf>
    <xf numFmtId="171" fontId="53" fillId="26" borderId="154" xfId="0" applyNumberFormat="1" applyFont="1" applyFill="1" applyBorder="1" applyAlignment="1" applyProtection="1">
      <alignment horizontal="center" vertical="center" wrapText="1"/>
    </xf>
    <xf numFmtId="171" fontId="53" fillId="26" borderId="314" xfId="0" applyNumberFormat="1" applyFont="1" applyFill="1" applyBorder="1" applyAlignment="1" applyProtection="1">
      <alignment horizontal="center" vertical="center" wrapText="1"/>
    </xf>
    <xf numFmtId="171" fontId="53" fillId="27" borderId="317" xfId="0" applyNumberFormat="1" applyFont="1" applyFill="1" applyBorder="1" applyAlignment="1" applyProtection="1">
      <alignment horizontal="center" vertical="center" wrapText="1"/>
    </xf>
    <xf numFmtId="171" fontId="53" fillId="27" borderId="154" xfId="0" applyNumberFormat="1" applyFont="1" applyFill="1" applyBorder="1" applyAlignment="1" applyProtection="1">
      <alignment horizontal="center" vertical="center" wrapText="1"/>
    </xf>
    <xf numFmtId="171" fontId="53" fillId="27" borderId="314" xfId="0" applyNumberFormat="1" applyFont="1" applyFill="1" applyBorder="1" applyAlignment="1" applyProtection="1">
      <alignment horizontal="center" vertical="center" wrapText="1"/>
    </xf>
    <xf numFmtId="171" fontId="142" fillId="29" borderId="126" xfId="0" applyNumberFormat="1" applyFont="1" applyFill="1" applyBorder="1" applyAlignment="1" applyProtection="1">
      <alignment horizontal="center" vertical="center" wrapText="1"/>
    </xf>
    <xf numFmtId="171" fontId="142" fillId="29" borderId="354" xfId="0" applyNumberFormat="1" applyFont="1" applyFill="1" applyBorder="1" applyAlignment="1" applyProtection="1">
      <alignment horizontal="center" vertical="center" wrapText="1"/>
    </xf>
    <xf numFmtId="171" fontId="142" fillId="29" borderId="354" xfId="0" applyNumberFormat="1" applyFont="1" applyFill="1" applyBorder="1" applyAlignment="1" applyProtection="1">
      <alignment horizontal="center" vertical="center"/>
    </xf>
    <xf numFmtId="171" fontId="142" fillId="29" borderId="356" xfId="0" applyNumberFormat="1" applyFont="1" applyFill="1" applyBorder="1" applyAlignment="1" applyProtection="1">
      <alignment horizontal="center" vertical="center"/>
    </xf>
    <xf numFmtId="171" fontId="142" fillId="29" borderId="359" xfId="0" applyNumberFormat="1" applyFont="1" applyFill="1" applyBorder="1" applyAlignment="1" applyProtection="1">
      <alignment horizontal="center" vertical="center"/>
    </xf>
    <xf numFmtId="171" fontId="142" fillId="34" borderId="141" xfId="0" applyNumberFormat="1" applyFont="1" applyFill="1" applyBorder="1" applyAlignment="1" applyProtection="1">
      <alignment horizontal="center" vertical="center" wrapText="1"/>
    </xf>
    <xf numFmtId="171" fontId="142" fillId="34" borderId="143" xfId="0" applyNumberFormat="1" applyFont="1" applyFill="1" applyBorder="1" applyAlignment="1" applyProtection="1">
      <alignment horizontal="center" vertical="center" wrapText="1"/>
    </xf>
    <xf numFmtId="171" fontId="142" fillId="34" borderId="148" xfId="0" applyNumberFormat="1" applyFont="1" applyFill="1" applyBorder="1" applyAlignment="1" applyProtection="1">
      <alignment horizontal="center" vertical="center" wrapText="1"/>
    </xf>
    <xf numFmtId="171" fontId="118" fillId="24" borderId="126" xfId="0" applyNumberFormat="1" applyFont="1" applyFill="1" applyBorder="1" applyAlignment="1" applyProtection="1">
      <alignment horizontal="center" vertical="center"/>
    </xf>
    <xf numFmtId="171" fontId="118" fillId="24" borderId="137" xfId="0" applyNumberFormat="1" applyFont="1" applyFill="1" applyBorder="1" applyAlignment="1" applyProtection="1">
      <alignment horizontal="center" vertical="center"/>
    </xf>
    <xf numFmtId="171" fontId="53" fillId="26" borderId="402" xfId="0" quotePrefix="1" applyNumberFormat="1" applyFont="1" applyFill="1" applyBorder="1" applyAlignment="1" applyProtection="1">
      <alignment horizontal="center" vertical="center"/>
      <protection locked="0"/>
    </xf>
    <xf numFmtId="171" fontId="53" fillId="26" borderId="405" xfId="0" quotePrefix="1" applyNumberFormat="1" applyFont="1" applyFill="1" applyBorder="1" applyAlignment="1" applyProtection="1">
      <alignment horizontal="center" vertical="center"/>
      <protection locked="0"/>
    </xf>
    <xf numFmtId="171" fontId="53" fillId="26" borderId="405" xfId="0" applyNumberFormat="1" applyFont="1" applyFill="1" applyBorder="1" applyAlignment="1" applyProtection="1">
      <alignment horizontal="center" vertical="center"/>
      <protection locked="0"/>
    </xf>
    <xf numFmtId="171" fontId="53" fillId="21" borderId="158" xfId="0" quotePrefix="1" applyNumberFormat="1" applyFont="1" applyFill="1" applyBorder="1" applyAlignment="1" applyProtection="1">
      <alignment horizontal="center" vertical="center"/>
      <protection locked="0"/>
    </xf>
    <xf numFmtId="171" fontId="53" fillId="21" borderId="158" xfId="0" applyNumberFormat="1" applyFont="1" applyFill="1" applyBorder="1" applyAlignment="1" applyProtection="1">
      <alignment horizontal="center" vertical="center"/>
      <protection locked="0"/>
    </xf>
    <xf numFmtId="171" fontId="53" fillId="21" borderId="160" xfId="0" applyNumberFormat="1" applyFont="1" applyFill="1" applyBorder="1" applyAlignment="1" applyProtection="1">
      <alignment horizontal="center" vertical="center"/>
      <protection locked="0"/>
    </xf>
    <xf numFmtId="171" fontId="53" fillId="21" borderId="323" xfId="0" quotePrefix="1" applyNumberFormat="1" applyFont="1" applyFill="1" applyBorder="1" applyAlignment="1" applyProtection="1">
      <alignment horizontal="center" vertical="center"/>
      <protection locked="0"/>
    </xf>
    <xf numFmtId="171" fontId="53" fillId="26" borderId="158" xfId="0" quotePrefix="1" applyNumberFormat="1" applyFont="1" applyFill="1" applyBorder="1" applyAlignment="1" applyProtection="1">
      <alignment horizontal="center" vertical="center"/>
      <protection locked="0"/>
    </xf>
    <xf numFmtId="171" fontId="53" fillId="26" borderId="158" xfId="0" applyNumberFormat="1" applyFont="1" applyFill="1" applyBorder="1" applyAlignment="1" applyProtection="1">
      <alignment horizontal="center" vertical="center"/>
      <protection locked="0"/>
    </xf>
    <xf numFmtId="171" fontId="53" fillId="26" borderId="160" xfId="0" applyNumberFormat="1" applyFont="1" applyFill="1" applyBorder="1" applyAlignment="1" applyProtection="1">
      <alignment horizontal="center" vertical="center"/>
      <protection locked="0"/>
    </xf>
    <xf numFmtId="171" fontId="53" fillId="24" borderId="135" xfId="0" applyNumberFormat="1" applyFont="1" applyFill="1" applyBorder="1" applyAlignment="1" applyProtection="1">
      <alignment horizontal="center" vertical="center"/>
    </xf>
    <xf numFmtId="171" fontId="129" fillId="26" borderId="365" xfId="0" applyNumberFormat="1" applyFont="1" applyFill="1" applyBorder="1" applyAlignment="1" applyProtection="1">
      <alignment horizontal="right" vertical="center" indent="3"/>
    </xf>
    <xf numFmtId="171" fontId="129" fillId="26" borderId="366" xfId="0" applyNumberFormat="1" applyFont="1" applyFill="1" applyBorder="1" applyAlignment="1" applyProtection="1">
      <alignment horizontal="right" vertical="center" indent="3"/>
    </xf>
    <xf numFmtId="171" fontId="53" fillId="25" borderId="137" xfId="0" quotePrefix="1" applyNumberFormat="1" applyFont="1" applyFill="1" applyBorder="1" applyAlignment="1" applyProtection="1">
      <alignment horizontal="center" vertical="center"/>
    </xf>
    <xf numFmtId="171" fontId="130" fillId="26" borderId="368" xfId="0" applyNumberFormat="1" applyFont="1" applyFill="1" applyBorder="1" applyAlignment="1" applyProtection="1">
      <alignment horizontal="right" vertical="center" indent="3"/>
    </xf>
    <xf numFmtId="171" fontId="130" fillId="26" borderId="369" xfId="0" applyNumberFormat="1" applyFont="1" applyFill="1" applyBorder="1" applyAlignment="1" applyProtection="1">
      <alignment horizontal="right" vertical="center" indent="3"/>
    </xf>
    <xf numFmtId="171" fontId="53" fillId="21" borderId="143" xfId="0" quotePrefix="1" applyNumberFormat="1" applyFont="1" applyFill="1" applyBorder="1" applyAlignment="1" applyProtection="1">
      <alignment horizontal="center" vertical="center"/>
    </xf>
    <xf numFmtId="171" fontId="53" fillId="21" borderId="148" xfId="0" quotePrefix="1" applyNumberFormat="1" applyFont="1" applyFill="1" applyBorder="1" applyAlignment="1" applyProtection="1">
      <alignment horizontal="center" vertical="center"/>
    </xf>
    <xf numFmtId="171" fontId="130" fillId="26" borderId="373" xfId="0" applyNumberFormat="1" applyFont="1" applyFill="1" applyBorder="1" applyAlignment="1" applyProtection="1">
      <alignment horizontal="right" vertical="center" indent="3"/>
    </xf>
    <xf numFmtId="171" fontId="130" fillId="26" borderId="374" xfId="0" applyNumberFormat="1" applyFont="1" applyFill="1" applyBorder="1" applyAlignment="1" applyProtection="1">
      <alignment horizontal="right" vertical="center" indent="3"/>
    </xf>
    <xf numFmtId="165" fontId="61" fillId="18" borderId="82" xfId="0" quotePrefix="1" applyNumberFormat="1" applyFont="1" applyFill="1" applyBorder="1" applyAlignment="1" applyProtection="1">
      <alignment horizontal="center" vertical="center" wrapText="1"/>
    </xf>
    <xf numFmtId="165" fontId="61" fillId="18" borderId="84" xfId="0" applyNumberFormat="1" applyFont="1" applyFill="1" applyBorder="1" applyAlignment="1" applyProtection="1">
      <alignment horizontal="center" vertical="center" wrapText="1"/>
    </xf>
    <xf numFmtId="165" fontId="61" fillId="18" borderId="85" xfId="0" applyNumberFormat="1" applyFont="1" applyFill="1" applyBorder="1" applyAlignment="1" applyProtection="1">
      <alignment horizontal="center" vertical="center" wrapText="1"/>
    </xf>
    <xf numFmtId="165" fontId="38" fillId="18" borderId="293" xfId="0" applyNumberFormat="1" applyFont="1" applyFill="1" applyBorder="1" applyAlignment="1" applyProtection="1">
      <alignment horizontal="center" vertical="center"/>
    </xf>
  </cellXfs>
  <cellStyles count="52481">
    <cellStyle name="20% - Accent1" xfId="1" builtinId="30" customBuiltin="1"/>
    <cellStyle name="20% - Accent1 2" xfId="46" xr:uid="{00000000-0005-0000-0000-000001000000}"/>
    <cellStyle name="20% - Accent2" xfId="2" builtinId="34" customBuiltin="1"/>
    <cellStyle name="20% - Accent2 2" xfId="47" xr:uid="{00000000-0005-0000-0000-000003000000}"/>
    <cellStyle name="20% - Accent3" xfId="3" builtinId="38" customBuiltin="1"/>
    <cellStyle name="20% - Accent3 2" xfId="48" xr:uid="{00000000-0005-0000-0000-000005000000}"/>
    <cellStyle name="20% - Accent4" xfId="4" builtinId="42" customBuiltin="1"/>
    <cellStyle name="20% - Accent4 2" xfId="49" xr:uid="{00000000-0005-0000-0000-000007000000}"/>
    <cellStyle name="20% - Accent5" xfId="5" builtinId="46" customBuiltin="1"/>
    <cellStyle name="20% - Accent5 2" xfId="50" xr:uid="{00000000-0005-0000-0000-000009000000}"/>
    <cellStyle name="20% - Accent6" xfId="6" builtinId="50" customBuiltin="1"/>
    <cellStyle name="20% - Accent6 2" xfId="51" xr:uid="{00000000-0005-0000-0000-00000B000000}"/>
    <cellStyle name="40% - Accent1" xfId="7" builtinId="31" customBuiltin="1"/>
    <cellStyle name="40% - Accent1 2" xfId="52" xr:uid="{00000000-0005-0000-0000-00000D000000}"/>
    <cellStyle name="40% - Accent2" xfId="8" builtinId="35" customBuiltin="1"/>
    <cellStyle name="40% - Accent2 2" xfId="53" xr:uid="{00000000-0005-0000-0000-00000F000000}"/>
    <cellStyle name="40% - Accent3" xfId="9" builtinId="39" customBuiltin="1"/>
    <cellStyle name="40% - Accent3 2" xfId="54" xr:uid="{00000000-0005-0000-0000-000011000000}"/>
    <cellStyle name="40% - Accent4" xfId="10" builtinId="43" customBuiltin="1"/>
    <cellStyle name="40% - Accent4 2" xfId="55" xr:uid="{00000000-0005-0000-0000-000013000000}"/>
    <cellStyle name="40% - Accent5" xfId="11" builtinId="47" customBuiltin="1"/>
    <cellStyle name="40% - Accent5 2" xfId="56" xr:uid="{00000000-0005-0000-0000-000015000000}"/>
    <cellStyle name="40% - Accent6" xfId="12" builtinId="51" customBuiltin="1"/>
    <cellStyle name="40% - Accent6 2" xfId="57" xr:uid="{00000000-0005-0000-0000-000017000000}"/>
    <cellStyle name="60% - Accent1" xfId="13" builtinId="32" customBuiltin="1"/>
    <cellStyle name="60% - Accent1 2" xfId="58" xr:uid="{00000000-0005-0000-0000-000019000000}"/>
    <cellStyle name="60% - Accent2" xfId="14" builtinId="36" customBuiltin="1"/>
    <cellStyle name="60% - Accent2 2" xfId="59" xr:uid="{00000000-0005-0000-0000-00001B000000}"/>
    <cellStyle name="60% - Accent3" xfId="15" builtinId="40" customBuiltin="1"/>
    <cellStyle name="60% - Accent3 2" xfId="60" xr:uid="{00000000-0005-0000-0000-00001D000000}"/>
    <cellStyle name="60% - Accent4" xfId="16" builtinId="44" customBuiltin="1"/>
    <cellStyle name="60% - Accent4 2" xfId="61" xr:uid="{00000000-0005-0000-0000-00001F000000}"/>
    <cellStyle name="60% - Accent5" xfId="17" builtinId="48" customBuiltin="1"/>
    <cellStyle name="60% - Accent5 2" xfId="62" xr:uid="{00000000-0005-0000-0000-000021000000}"/>
    <cellStyle name="60% - Accent6" xfId="18" builtinId="52" customBuiltin="1"/>
    <cellStyle name="60% - Accent6 2" xfId="63" xr:uid="{00000000-0005-0000-0000-000023000000}"/>
    <cellStyle name="Accent1" xfId="19" builtinId="29" customBuiltin="1"/>
    <cellStyle name="Accent1 2" xfId="64" xr:uid="{00000000-0005-0000-0000-000025000000}"/>
    <cellStyle name="Accent2" xfId="20" builtinId="33" customBuiltin="1"/>
    <cellStyle name="Accent2 2" xfId="65" xr:uid="{00000000-0005-0000-0000-000027000000}"/>
    <cellStyle name="Accent3" xfId="21" builtinId="37" customBuiltin="1"/>
    <cellStyle name="Accent3 2" xfId="66" xr:uid="{00000000-0005-0000-0000-000029000000}"/>
    <cellStyle name="Accent4" xfId="22" builtinId="41" customBuiltin="1"/>
    <cellStyle name="Accent4 2" xfId="67" xr:uid="{00000000-0005-0000-0000-00002B000000}"/>
    <cellStyle name="Accent5" xfId="23" builtinId="45" customBuiltin="1"/>
    <cellStyle name="Accent5 2" xfId="68" xr:uid="{00000000-0005-0000-0000-00002D000000}"/>
    <cellStyle name="Accent6" xfId="24" builtinId="49" customBuiltin="1"/>
    <cellStyle name="Accent6 2" xfId="69" xr:uid="{00000000-0005-0000-0000-00002F000000}"/>
    <cellStyle name="Bad" xfId="25" builtinId="27" customBuiltin="1"/>
    <cellStyle name="Bad 2" xfId="70" xr:uid="{00000000-0005-0000-0000-000031000000}"/>
    <cellStyle name="Bad 3" xfId="52464" xr:uid="{00000000-0005-0000-0000-000032000000}"/>
    <cellStyle name="Calculation" xfId="26" builtinId="22" customBuiltin="1"/>
    <cellStyle name="Calculation 2" xfId="71" xr:uid="{00000000-0005-0000-0000-000034000000}"/>
    <cellStyle name="Calculation 2 2" xfId="93" xr:uid="{00000000-0005-0000-0000-000035000000}"/>
    <cellStyle name="Calculation 2 2 10" xfId="2123" xr:uid="{00000000-0005-0000-0000-000036000000}"/>
    <cellStyle name="Calculation 2 2 10 2" xfId="6175" xr:uid="{00000000-0005-0000-0000-000037000000}"/>
    <cellStyle name="Calculation 2 2 10 2 2" xfId="19376" xr:uid="{00000000-0005-0000-0000-000038000000}"/>
    <cellStyle name="Calculation 2 2 10 2 2 2" xfId="45538" xr:uid="{00000000-0005-0000-0000-000039000000}"/>
    <cellStyle name="Calculation 2 2 10 2 3" xfId="32337" xr:uid="{00000000-0005-0000-0000-00003A000000}"/>
    <cellStyle name="Calculation 2 2 10 3" xfId="15852" xr:uid="{00000000-0005-0000-0000-00003B000000}"/>
    <cellStyle name="Calculation 2 2 10 3 2" xfId="42014" xr:uid="{00000000-0005-0000-0000-00003C000000}"/>
    <cellStyle name="Calculation 2 2 10 4" xfId="28285" xr:uid="{00000000-0005-0000-0000-00003D000000}"/>
    <cellStyle name="Calculation 2 2 11" xfId="4149" xr:uid="{00000000-0005-0000-0000-00003E000000}"/>
    <cellStyle name="Calculation 2 2 11 2" xfId="17614" xr:uid="{00000000-0005-0000-0000-00003F000000}"/>
    <cellStyle name="Calculation 2 2 11 2 2" xfId="43776" xr:uid="{00000000-0005-0000-0000-000040000000}"/>
    <cellStyle name="Calculation 2 2 11 3" xfId="30311" xr:uid="{00000000-0005-0000-0000-000041000000}"/>
    <cellStyle name="Calculation 2 2 12" xfId="14090" xr:uid="{00000000-0005-0000-0000-000042000000}"/>
    <cellStyle name="Calculation 2 2 12 2" xfId="40252" xr:uid="{00000000-0005-0000-0000-000043000000}"/>
    <cellStyle name="Calculation 2 2 13" xfId="26259" xr:uid="{00000000-0005-0000-0000-000044000000}"/>
    <cellStyle name="Calculation 2 2 2" xfId="111" xr:uid="{00000000-0005-0000-0000-000045000000}"/>
    <cellStyle name="Calculation 2 2 2 10" xfId="26277" xr:uid="{00000000-0005-0000-0000-000046000000}"/>
    <cellStyle name="Calculation 2 2 2 2" xfId="157" xr:uid="{00000000-0005-0000-0000-000047000000}"/>
    <cellStyle name="Calculation 2 2 2 2 2" xfId="287" xr:uid="{00000000-0005-0000-0000-000048000000}"/>
    <cellStyle name="Calculation 2 2 2 2 2 2" xfId="495" xr:uid="{00000000-0005-0000-0000-000049000000}"/>
    <cellStyle name="Calculation 2 2 2 2 2 2 2" xfId="1027" xr:uid="{00000000-0005-0000-0000-00004A000000}"/>
    <cellStyle name="Calculation 2 2 2 2 2 2 2 2" xfId="3053" xr:uid="{00000000-0005-0000-0000-00004B000000}"/>
    <cellStyle name="Calculation 2 2 2 2 2 2 2 2 2" xfId="7105" xr:uid="{00000000-0005-0000-0000-00004C000000}"/>
    <cellStyle name="Calculation 2 2 2 2 2 2 2 2 2 2" xfId="20056" xr:uid="{00000000-0005-0000-0000-00004D000000}"/>
    <cellStyle name="Calculation 2 2 2 2 2 2 2 2 2 2 2" xfId="46218" xr:uid="{00000000-0005-0000-0000-00004E000000}"/>
    <cellStyle name="Calculation 2 2 2 2 2 2 2 2 2 3" xfId="33267" xr:uid="{00000000-0005-0000-0000-00004F000000}"/>
    <cellStyle name="Calculation 2 2 2 2 2 2 2 2 3" xfId="16532" xr:uid="{00000000-0005-0000-0000-000050000000}"/>
    <cellStyle name="Calculation 2 2 2 2 2 2 2 2 3 2" xfId="42694" xr:uid="{00000000-0005-0000-0000-000051000000}"/>
    <cellStyle name="Calculation 2 2 2 2 2 2 2 2 4" xfId="29215" xr:uid="{00000000-0005-0000-0000-000052000000}"/>
    <cellStyle name="Calculation 2 2 2 2 2 2 2 3" xfId="5079" xr:uid="{00000000-0005-0000-0000-000053000000}"/>
    <cellStyle name="Calculation 2 2 2 2 2 2 2 3 2" xfId="18294" xr:uid="{00000000-0005-0000-0000-000054000000}"/>
    <cellStyle name="Calculation 2 2 2 2 2 2 2 3 2 2" xfId="44456" xr:uid="{00000000-0005-0000-0000-000055000000}"/>
    <cellStyle name="Calculation 2 2 2 2 2 2 2 3 3" xfId="31241" xr:uid="{00000000-0005-0000-0000-000056000000}"/>
    <cellStyle name="Calculation 2 2 2 2 2 2 2 4" xfId="14770" xr:uid="{00000000-0005-0000-0000-000057000000}"/>
    <cellStyle name="Calculation 2 2 2 2 2 2 2 4 2" xfId="40932" xr:uid="{00000000-0005-0000-0000-000058000000}"/>
    <cellStyle name="Calculation 2 2 2 2 2 2 2 5" xfId="27189" xr:uid="{00000000-0005-0000-0000-000059000000}"/>
    <cellStyle name="Calculation 2 2 2 2 2 2 3" xfId="2521" xr:uid="{00000000-0005-0000-0000-00005A000000}"/>
    <cellStyle name="Calculation 2 2 2 2 2 2 3 2" xfId="6573" xr:uid="{00000000-0005-0000-0000-00005B000000}"/>
    <cellStyle name="Calculation 2 2 2 2 2 2 3 2 2" xfId="19656" xr:uid="{00000000-0005-0000-0000-00005C000000}"/>
    <cellStyle name="Calculation 2 2 2 2 2 2 3 2 2 2" xfId="45818" xr:uid="{00000000-0005-0000-0000-00005D000000}"/>
    <cellStyle name="Calculation 2 2 2 2 2 2 3 2 3" xfId="32735" xr:uid="{00000000-0005-0000-0000-00005E000000}"/>
    <cellStyle name="Calculation 2 2 2 2 2 2 3 3" xfId="16132" xr:uid="{00000000-0005-0000-0000-00005F000000}"/>
    <cellStyle name="Calculation 2 2 2 2 2 2 3 3 2" xfId="42294" xr:uid="{00000000-0005-0000-0000-000060000000}"/>
    <cellStyle name="Calculation 2 2 2 2 2 2 3 4" xfId="28683" xr:uid="{00000000-0005-0000-0000-000061000000}"/>
    <cellStyle name="Calculation 2 2 2 2 2 2 4" xfId="4547" xr:uid="{00000000-0005-0000-0000-000062000000}"/>
    <cellStyle name="Calculation 2 2 2 2 2 2 4 2" xfId="17894" xr:uid="{00000000-0005-0000-0000-000063000000}"/>
    <cellStyle name="Calculation 2 2 2 2 2 2 4 2 2" xfId="44056" xr:uid="{00000000-0005-0000-0000-000064000000}"/>
    <cellStyle name="Calculation 2 2 2 2 2 2 4 3" xfId="30709" xr:uid="{00000000-0005-0000-0000-000065000000}"/>
    <cellStyle name="Calculation 2 2 2 2 2 2 5" xfId="14370" xr:uid="{00000000-0005-0000-0000-000066000000}"/>
    <cellStyle name="Calculation 2 2 2 2 2 2 5 2" xfId="40532" xr:uid="{00000000-0005-0000-0000-000067000000}"/>
    <cellStyle name="Calculation 2 2 2 2 2 2 6" xfId="26657" xr:uid="{00000000-0005-0000-0000-000068000000}"/>
    <cellStyle name="Calculation 2 2 2 2 2 3" xfId="823" xr:uid="{00000000-0005-0000-0000-000069000000}"/>
    <cellStyle name="Calculation 2 2 2 2 2 3 2" xfId="2849" xr:uid="{00000000-0005-0000-0000-00006A000000}"/>
    <cellStyle name="Calculation 2 2 2 2 2 3 2 2" xfId="6901" xr:uid="{00000000-0005-0000-0000-00006B000000}"/>
    <cellStyle name="Calculation 2 2 2 2 2 3 2 2 2" xfId="19907" xr:uid="{00000000-0005-0000-0000-00006C000000}"/>
    <cellStyle name="Calculation 2 2 2 2 2 3 2 2 2 2" xfId="46069" xr:uid="{00000000-0005-0000-0000-00006D000000}"/>
    <cellStyle name="Calculation 2 2 2 2 2 3 2 2 3" xfId="33063" xr:uid="{00000000-0005-0000-0000-00006E000000}"/>
    <cellStyle name="Calculation 2 2 2 2 2 3 2 3" xfId="16383" xr:uid="{00000000-0005-0000-0000-00006F000000}"/>
    <cellStyle name="Calculation 2 2 2 2 2 3 2 3 2" xfId="42545" xr:uid="{00000000-0005-0000-0000-000070000000}"/>
    <cellStyle name="Calculation 2 2 2 2 2 3 2 4" xfId="29011" xr:uid="{00000000-0005-0000-0000-000071000000}"/>
    <cellStyle name="Calculation 2 2 2 2 2 3 3" xfId="4875" xr:uid="{00000000-0005-0000-0000-000072000000}"/>
    <cellStyle name="Calculation 2 2 2 2 2 3 3 2" xfId="18145" xr:uid="{00000000-0005-0000-0000-000073000000}"/>
    <cellStyle name="Calculation 2 2 2 2 2 3 3 2 2" xfId="44307" xr:uid="{00000000-0005-0000-0000-000074000000}"/>
    <cellStyle name="Calculation 2 2 2 2 2 3 3 3" xfId="31037" xr:uid="{00000000-0005-0000-0000-000075000000}"/>
    <cellStyle name="Calculation 2 2 2 2 2 3 4" xfId="14621" xr:uid="{00000000-0005-0000-0000-000076000000}"/>
    <cellStyle name="Calculation 2 2 2 2 2 3 4 2" xfId="40783" xr:uid="{00000000-0005-0000-0000-000077000000}"/>
    <cellStyle name="Calculation 2 2 2 2 2 3 5" xfId="26985" xr:uid="{00000000-0005-0000-0000-000078000000}"/>
    <cellStyle name="Calculation 2 2 2 2 2 4" xfId="2317" xr:uid="{00000000-0005-0000-0000-000079000000}"/>
    <cellStyle name="Calculation 2 2 2 2 2 4 2" xfId="6369" xr:uid="{00000000-0005-0000-0000-00007A000000}"/>
    <cellStyle name="Calculation 2 2 2 2 2 4 2 2" xfId="19507" xr:uid="{00000000-0005-0000-0000-00007B000000}"/>
    <cellStyle name="Calculation 2 2 2 2 2 4 2 2 2" xfId="45669" xr:uid="{00000000-0005-0000-0000-00007C000000}"/>
    <cellStyle name="Calculation 2 2 2 2 2 4 2 3" xfId="32531" xr:uid="{00000000-0005-0000-0000-00007D000000}"/>
    <cellStyle name="Calculation 2 2 2 2 2 4 3" xfId="15983" xr:uid="{00000000-0005-0000-0000-00007E000000}"/>
    <cellStyle name="Calculation 2 2 2 2 2 4 3 2" xfId="42145" xr:uid="{00000000-0005-0000-0000-00007F000000}"/>
    <cellStyle name="Calculation 2 2 2 2 2 4 4" xfId="28479" xr:uid="{00000000-0005-0000-0000-000080000000}"/>
    <cellStyle name="Calculation 2 2 2 2 2 5" xfId="4343" xr:uid="{00000000-0005-0000-0000-000081000000}"/>
    <cellStyle name="Calculation 2 2 2 2 2 5 2" xfId="17745" xr:uid="{00000000-0005-0000-0000-000082000000}"/>
    <cellStyle name="Calculation 2 2 2 2 2 5 2 2" xfId="43907" xr:uid="{00000000-0005-0000-0000-000083000000}"/>
    <cellStyle name="Calculation 2 2 2 2 2 5 3" xfId="30505" xr:uid="{00000000-0005-0000-0000-000084000000}"/>
    <cellStyle name="Calculation 2 2 2 2 2 6" xfId="14221" xr:uid="{00000000-0005-0000-0000-000085000000}"/>
    <cellStyle name="Calculation 2 2 2 2 2 6 2" xfId="40383" xr:uid="{00000000-0005-0000-0000-000086000000}"/>
    <cellStyle name="Calculation 2 2 2 2 2 7" xfId="26453" xr:uid="{00000000-0005-0000-0000-000087000000}"/>
    <cellStyle name="Calculation 2 2 2 2 3" xfId="407" xr:uid="{00000000-0005-0000-0000-000088000000}"/>
    <cellStyle name="Calculation 2 2 2 2 3 2" xfId="939" xr:uid="{00000000-0005-0000-0000-000089000000}"/>
    <cellStyle name="Calculation 2 2 2 2 3 2 2" xfId="2965" xr:uid="{00000000-0005-0000-0000-00008A000000}"/>
    <cellStyle name="Calculation 2 2 2 2 3 2 2 2" xfId="7017" xr:uid="{00000000-0005-0000-0000-00008B000000}"/>
    <cellStyle name="Calculation 2 2 2 2 3 2 2 2 2" xfId="19992" xr:uid="{00000000-0005-0000-0000-00008C000000}"/>
    <cellStyle name="Calculation 2 2 2 2 3 2 2 2 2 2" xfId="46154" xr:uid="{00000000-0005-0000-0000-00008D000000}"/>
    <cellStyle name="Calculation 2 2 2 2 3 2 2 2 3" xfId="33179" xr:uid="{00000000-0005-0000-0000-00008E000000}"/>
    <cellStyle name="Calculation 2 2 2 2 3 2 2 3" xfId="16468" xr:uid="{00000000-0005-0000-0000-00008F000000}"/>
    <cellStyle name="Calculation 2 2 2 2 3 2 2 3 2" xfId="42630" xr:uid="{00000000-0005-0000-0000-000090000000}"/>
    <cellStyle name="Calculation 2 2 2 2 3 2 2 4" xfId="29127" xr:uid="{00000000-0005-0000-0000-000091000000}"/>
    <cellStyle name="Calculation 2 2 2 2 3 2 3" xfId="4991" xr:uid="{00000000-0005-0000-0000-000092000000}"/>
    <cellStyle name="Calculation 2 2 2 2 3 2 3 2" xfId="18230" xr:uid="{00000000-0005-0000-0000-000093000000}"/>
    <cellStyle name="Calculation 2 2 2 2 3 2 3 2 2" xfId="44392" xr:uid="{00000000-0005-0000-0000-000094000000}"/>
    <cellStyle name="Calculation 2 2 2 2 3 2 3 3" xfId="31153" xr:uid="{00000000-0005-0000-0000-000095000000}"/>
    <cellStyle name="Calculation 2 2 2 2 3 2 4" xfId="14706" xr:uid="{00000000-0005-0000-0000-000096000000}"/>
    <cellStyle name="Calculation 2 2 2 2 3 2 4 2" xfId="40868" xr:uid="{00000000-0005-0000-0000-000097000000}"/>
    <cellStyle name="Calculation 2 2 2 2 3 2 5" xfId="27101" xr:uid="{00000000-0005-0000-0000-000098000000}"/>
    <cellStyle name="Calculation 2 2 2 2 3 3" xfId="2433" xr:uid="{00000000-0005-0000-0000-000099000000}"/>
    <cellStyle name="Calculation 2 2 2 2 3 3 2" xfId="6485" xr:uid="{00000000-0005-0000-0000-00009A000000}"/>
    <cellStyle name="Calculation 2 2 2 2 3 3 2 2" xfId="19592" xr:uid="{00000000-0005-0000-0000-00009B000000}"/>
    <cellStyle name="Calculation 2 2 2 2 3 3 2 2 2" xfId="45754" xr:uid="{00000000-0005-0000-0000-00009C000000}"/>
    <cellStyle name="Calculation 2 2 2 2 3 3 2 3" xfId="32647" xr:uid="{00000000-0005-0000-0000-00009D000000}"/>
    <cellStyle name="Calculation 2 2 2 2 3 3 3" xfId="16068" xr:uid="{00000000-0005-0000-0000-00009E000000}"/>
    <cellStyle name="Calculation 2 2 2 2 3 3 3 2" xfId="42230" xr:uid="{00000000-0005-0000-0000-00009F000000}"/>
    <cellStyle name="Calculation 2 2 2 2 3 3 4" xfId="28595" xr:uid="{00000000-0005-0000-0000-0000A0000000}"/>
    <cellStyle name="Calculation 2 2 2 2 3 4" xfId="4459" xr:uid="{00000000-0005-0000-0000-0000A1000000}"/>
    <cellStyle name="Calculation 2 2 2 2 3 4 2" xfId="17830" xr:uid="{00000000-0005-0000-0000-0000A2000000}"/>
    <cellStyle name="Calculation 2 2 2 2 3 4 2 2" xfId="43992" xr:uid="{00000000-0005-0000-0000-0000A3000000}"/>
    <cellStyle name="Calculation 2 2 2 2 3 4 3" xfId="30621" xr:uid="{00000000-0005-0000-0000-0000A4000000}"/>
    <cellStyle name="Calculation 2 2 2 2 3 5" xfId="14306" xr:uid="{00000000-0005-0000-0000-0000A5000000}"/>
    <cellStyle name="Calculation 2 2 2 2 3 5 2" xfId="40468" xr:uid="{00000000-0005-0000-0000-0000A6000000}"/>
    <cellStyle name="Calculation 2 2 2 2 3 6" xfId="26569" xr:uid="{00000000-0005-0000-0000-0000A7000000}"/>
    <cellStyle name="Calculation 2 2 2 2 4" xfId="693" xr:uid="{00000000-0005-0000-0000-0000A8000000}"/>
    <cellStyle name="Calculation 2 2 2 2 4 2" xfId="2719" xr:uid="{00000000-0005-0000-0000-0000A9000000}"/>
    <cellStyle name="Calculation 2 2 2 2 4 2 2" xfId="6771" xr:uid="{00000000-0005-0000-0000-0000AA000000}"/>
    <cellStyle name="Calculation 2 2 2 2 4 2 2 2" xfId="19819" xr:uid="{00000000-0005-0000-0000-0000AB000000}"/>
    <cellStyle name="Calculation 2 2 2 2 4 2 2 2 2" xfId="45981" xr:uid="{00000000-0005-0000-0000-0000AC000000}"/>
    <cellStyle name="Calculation 2 2 2 2 4 2 2 3" xfId="32933" xr:uid="{00000000-0005-0000-0000-0000AD000000}"/>
    <cellStyle name="Calculation 2 2 2 2 4 2 3" xfId="16295" xr:uid="{00000000-0005-0000-0000-0000AE000000}"/>
    <cellStyle name="Calculation 2 2 2 2 4 2 3 2" xfId="42457" xr:uid="{00000000-0005-0000-0000-0000AF000000}"/>
    <cellStyle name="Calculation 2 2 2 2 4 2 4" xfId="28881" xr:uid="{00000000-0005-0000-0000-0000B0000000}"/>
    <cellStyle name="Calculation 2 2 2 2 4 3" xfId="4745" xr:uid="{00000000-0005-0000-0000-0000B1000000}"/>
    <cellStyle name="Calculation 2 2 2 2 4 3 2" xfId="18057" xr:uid="{00000000-0005-0000-0000-0000B2000000}"/>
    <cellStyle name="Calculation 2 2 2 2 4 3 2 2" xfId="44219" xr:uid="{00000000-0005-0000-0000-0000B3000000}"/>
    <cellStyle name="Calculation 2 2 2 2 4 3 3" xfId="30907" xr:uid="{00000000-0005-0000-0000-0000B4000000}"/>
    <cellStyle name="Calculation 2 2 2 2 4 4" xfId="14533" xr:uid="{00000000-0005-0000-0000-0000B5000000}"/>
    <cellStyle name="Calculation 2 2 2 2 4 4 2" xfId="40695" xr:uid="{00000000-0005-0000-0000-0000B6000000}"/>
    <cellStyle name="Calculation 2 2 2 2 4 5" xfId="26855" xr:uid="{00000000-0005-0000-0000-0000B7000000}"/>
    <cellStyle name="Calculation 2 2 2 2 5" xfId="2187" xr:uid="{00000000-0005-0000-0000-0000B8000000}"/>
    <cellStyle name="Calculation 2 2 2 2 5 2" xfId="6239" xr:uid="{00000000-0005-0000-0000-0000B9000000}"/>
    <cellStyle name="Calculation 2 2 2 2 5 2 2" xfId="19419" xr:uid="{00000000-0005-0000-0000-0000BA000000}"/>
    <cellStyle name="Calculation 2 2 2 2 5 2 2 2" xfId="45581" xr:uid="{00000000-0005-0000-0000-0000BB000000}"/>
    <cellStyle name="Calculation 2 2 2 2 5 2 3" xfId="32401" xr:uid="{00000000-0005-0000-0000-0000BC000000}"/>
    <cellStyle name="Calculation 2 2 2 2 5 3" xfId="15895" xr:uid="{00000000-0005-0000-0000-0000BD000000}"/>
    <cellStyle name="Calculation 2 2 2 2 5 3 2" xfId="42057" xr:uid="{00000000-0005-0000-0000-0000BE000000}"/>
    <cellStyle name="Calculation 2 2 2 2 5 4" xfId="28349" xr:uid="{00000000-0005-0000-0000-0000BF000000}"/>
    <cellStyle name="Calculation 2 2 2 2 6" xfId="4213" xr:uid="{00000000-0005-0000-0000-0000C0000000}"/>
    <cellStyle name="Calculation 2 2 2 2 6 2" xfId="17657" xr:uid="{00000000-0005-0000-0000-0000C1000000}"/>
    <cellStyle name="Calculation 2 2 2 2 6 2 2" xfId="43819" xr:uid="{00000000-0005-0000-0000-0000C2000000}"/>
    <cellStyle name="Calculation 2 2 2 2 6 3" xfId="30375" xr:uid="{00000000-0005-0000-0000-0000C3000000}"/>
    <cellStyle name="Calculation 2 2 2 2 7" xfId="14133" xr:uid="{00000000-0005-0000-0000-0000C4000000}"/>
    <cellStyle name="Calculation 2 2 2 2 7 2" xfId="40295" xr:uid="{00000000-0005-0000-0000-0000C5000000}"/>
    <cellStyle name="Calculation 2 2 2 2 8" xfId="26323" xr:uid="{00000000-0005-0000-0000-0000C6000000}"/>
    <cellStyle name="Calculation 2 2 2 3" xfId="197" xr:uid="{00000000-0005-0000-0000-0000C7000000}"/>
    <cellStyle name="Calculation 2 2 2 3 2" xfId="327" xr:uid="{00000000-0005-0000-0000-0000C8000000}"/>
    <cellStyle name="Calculation 2 2 2 3 2 2" xfId="521" xr:uid="{00000000-0005-0000-0000-0000C9000000}"/>
    <cellStyle name="Calculation 2 2 2 3 2 2 2" xfId="1053" xr:uid="{00000000-0005-0000-0000-0000CA000000}"/>
    <cellStyle name="Calculation 2 2 2 3 2 2 2 2" xfId="3079" xr:uid="{00000000-0005-0000-0000-0000CB000000}"/>
    <cellStyle name="Calculation 2 2 2 3 2 2 2 2 2" xfId="7131" xr:uid="{00000000-0005-0000-0000-0000CC000000}"/>
    <cellStyle name="Calculation 2 2 2 3 2 2 2 2 2 2" xfId="20074" xr:uid="{00000000-0005-0000-0000-0000CD000000}"/>
    <cellStyle name="Calculation 2 2 2 3 2 2 2 2 2 2 2" xfId="46236" xr:uid="{00000000-0005-0000-0000-0000CE000000}"/>
    <cellStyle name="Calculation 2 2 2 3 2 2 2 2 2 3" xfId="33293" xr:uid="{00000000-0005-0000-0000-0000CF000000}"/>
    <cellStyle name="Calculation 2 2 2 3 2 2 2 2 3" xfId="16550" xr:uid="{00000000-0005-0000-0000-0000D0000000}"/>
    <cellStyle name="Calculation 2 2 2 3 2 2 2 2 3 2" xfId="42712" xr:uid="{00000000-0005-0000-0000-0000D1000000}"/>
    <cellStyle name="Calculation 2 2 2 3 2 2 2 2 4" xfId="29241" xr:uid="{00000000-0005-0000-0000-0000D2000000}"/>
    <cellStyle name="Calculation 2 2 2 3 2 2 2 3" xfId="5105" xr:uid="{00000000-0005-0000-0000-0000D3000000}"/>
    <cellStyle name="Calculation 2 2 2 3 2 2 2 3 2" xfId="18312" xr:uid="{00000000-0005-0000-0000-0000D4000000}"/>
    <cellStyle name="Calculation 2 2 2 3 2 2 2 3 2 2" xfId="44474" xr:uid="{00000000-0005-0000-0000-0000D5000000}"/>
    <cellStyle name="Calculation 2 2 2 3 2 2 2 3 3" xfId="31267" xr:uid="{00000000-0005-0000-0000-0000D6000000}"/>
    <cellStyle name="Calculation 2 2 2 3 2 2 2 4" xfId="14788" xr:uid="{00000000-0005-0000-0000-0000D7000000}"/>
    <cellStyle name="Calculation 2 2 2 3 2 2 2 4 2" xfId="40950" xr:uid="{00000000-0005-0000-0000-0000D8000000}"/>
    <cellStyle name="Calculation 2 2 2 3 2 2 2 5" xfId="27215" xr:uid="{00000000-0005-0000-0000-0000D9000000}"/>
    <cellStyle name="Calculation 2 2 2 3 2 2 3" xfId="2547" xr:uid="{00000000-0005-0000-0000-0000DA000000}"/>
    <cellStyle name="Calculation 2 2 2 3 2 2 3 2" xfId="6599" xr:uid="{00000000-0005-0000-0000-0000DB000000}"/>
    <cellStyle name="Calculation 2 2 2 3 2 2 3 2 2" xfId="19674" xr:uid="{00000000-0005-0000-0000-0000DC000000}"/>
    <cellStyle name="Calculation 2 2 2 3 2 2 3 2 2 2" xfId="45836" xr:uid="{00000000-0005-0000-0000-0000DD000000}"/>
    <cellStyle name="Calculation 2 2 2 3 2 2 3 2 3" xfId="32761" xr:uid="{00000000-0005-0000-0000-0000DE000000}"/>
    <cellStyle name="Calculation 2 2 2 3 2 2 3 3" xfId="16150" xr:uid="{00000000-0005-0000-0000-0000DF000000}"/>
    <cellStyle name="Calculation 2 2 2 3 2 2 3 3 2" xfId="42312" xr:uid="{00000000-0005-0000-0000-0000E0000000}"/>
    <cellStyle name="Calculation 2 2 2 3 2 2 3 4" xfId="28709" xr:uid="{00000000-0005-0000-0000-0000E1000000}"/>
    <cellStyle name="Calculation 2 2 2 3 2 2 4" xfId="4573" xr:uid="{00000000-0005-0000-0000-0000E2000000}"/>
    <cellStyle name="Calculation 2 2 2 3 2 2 4 2" xfId="17912" xr:uid="{00000000-0005-0000-0000-0000E3000000}"/>
    <cellStyle name="Calculation 2 2 2 3 2 2 4 2 2" xfId="44074" xr:uid="{00000000-0005-0000-0000-0000E4000000}"/>
    <cellStyle name="Calculation 2 2 2 3 2 2 4 3" xfId="30735" xr:uid="{00000000-0005-0000-0000-0000E5000000}"/>
    <cellStyle name="Calculation 2 2 2 3 2 2 5" xfId="14388" xr:uid="{00000000-0005-0000-0000-0000E6000000}"/>
    <cellStyle name="Calculation 2 2 2 3 2 2 5 2" xfId="40550" xr:uid="{00000000-0005-0000-0000-0000E7000000}"/>
    <cellStyle name="Calculation 2 2 2 3 2 2 6" xfId="26683" xr:uid="{00000000-0005-0000-0000-0000E8000000}"/>
    <cellStyle name="Calculation 2 2 2 3 2 3" xfId="863" xr:uid="{00000000-0005-0000-0000-0000E9000000}"/>
    <cellStyle name="Calculation 2 2 2 3 2 3 2" xfId="2889" xr:uid="{00000000-0005-0000-0000-0000EA000000}"/>
    <cellStyle name="Calculation 2 2 2 3 2 3 2 2" xfId="6941" xr:uid="{00000000-0005-0000-0000-0000EB000000}"/>
    <cellStyle name="Calculation 2 2 2 3 2 3 2 2 2" xfId="19933" xr:uid="{00000000-0005-0000-0000-0000EC000000}"/>
    <cellStyle name="Calculation 2 2 2 3 2 3 2 2 2 2" xfId="46095" xr:uid="{00000000-0005-0000-0000-0000ED000000}"/>
    <cellStyle name="Calculation 2 2 2 3 2 3 2 2 3" xfId="33103" xr:uid="{00000000-0005-0000-0000-0000EE000000}"/>
    <cellStyle name="Calculation 2 2 2 3 2 3 2 3" xfId="16409" xr:uid="{00000000-0005-0000-0000-0000EF000000}"/>
    <cellStyle name="Calculation 2 2 2 3 2 3 2 3 2" xfId="42571" xr:uid="{00000000-0005-0000-0000-0000F0000000}"/>
    <cellStyle name="Calculation 2 2 2 3 2 3 2 4" xfId="29051" xr:uid="{00000000-0005-0000-0000-0000F1000000}"/>
    <cellStyle name="Calculation 2 2 2 3 2 3 3" xfId="4915" xr:uid="{00000000-0005-0000-0000-0000F2000000}"/>
    <cellStyle name="Calculation 2 2 2 3 2 3 3 2" xfId="18171" xr:uid="{00000000-0005-0000-0000-0000F3000000}"/>
    <cellStyle name="Calculation 2 2 2 3 2 3 3 2 2" xfId="44333" xr:uid="{00000000-0005-0000-0000-0000F4000000}"/>
    <cellStyle name="Calculation 2 2 2 3 2 3 3 3" xfId="31077" xr:uid="{00000000-0005-0000-0000-0000F5000000}"/>
    <cellStyle name="Calculation 2 2 2 3 2 3 4" xfId="14647" xr:uid="{00000000-0005-0000-0000-0000F6000000}"/>
    <cellStyle name="Calculation 2 2 2 3 2 3 4 2" xfId="40809" xr:uid="{00000000-0005-0000-0000-0000F7000000}"/>
    <cellStyle name="Calculation 2 2 2 3 2 3 5" xfId="27025" xr:uid="{00000000-0005-0000-0000-0000F8000000}"/>
    <cellStyle name="Calculation 2 2 2 3 2 4" xfId="2357" xr:uid="{00000000-0005-0000-0000-0000F9000000}"/>
    <cellStyle name="Calculation 2 2 2 3 2 4 2" xfId="6409" xr:uid="{00000000-0005-0000-0000-0000FA000000}"/>
    <cellStyle name="Calculation 2 2 2 3 2 4 2 2" xfId="19533" xr:uid="{00000000-0005-0000-0000-0000FB000000}"/>
    <cellStyle name="Calculation 2 2 2 3 2 4 2 2 2" xfId="45695" xr:uid="{00000000-0005-0000-0000-0000FC000000}"/>
    <cellStyle name="Calculation 2 2 2 3 2 4 2 3" xfId="32571" xr:uid="{00000000-0005-0000-0000-0000FD000000}"/>
    <cellStyle name="Calculation 2 2 2 3 2 4 3" xfId="16009" xr:uid="{00000000-0005-0000-0000-0000FE000000}"/>
    <cellStyle name="Calculation 2 2 2 3 2 4 3 2" xfId="42171" xr:uid="{00000000-0005-0000-0000-0000FF000000}"/>
    <cellStyle name="Calculation 2 2 2 3 2 4 4" xfId="28519" xr:uid="{00000000-0005-0000-0000-000000010000}"/>
    <cellStyle name="Calculation 2 2 2 3 2 5" xfId="4383" xr:uid="{00000000-0005-0000-0000-000001010000}"/>
    <cellStyle name="Calculation 2 2 2 3 2 5 2" xfId="17771" xr:uid="{00000000-0005-0000-0000-000002010000}"/>
    <cellStyle name="Calculation 2 2 2 3 2 5 2 2" xfId="43933" xr:uid="{00000000-0005-0000-0000-000003010000}"/>
    <cellStyle name="Calculation 2 2 2 3 2 5 3" xfId="30545" xr:uid="{00000000-0005-0000-0000-000004010000}"/>
    <cellStyle name="Calculation 2 2 2 3 2 6" xfId="14247" xr:uid="{00000000-0005-0000-0000-000005010000}"/>
    <cellStyle name="Calculation 2 2 2 3 2 6 2" xfId="40409" xr:uid="{00000000-0005-0000-0000-000006010000}"/>
    <cellStyle name="Calculation 2 2 2 3 2 7" xfId="26493" xr:uid="{00000000-0005-0000-0000-000007010000}"/>
    <cellStyle name="Calculation 2 2 2 3 3" xfId="433" xr:uid="{00000000-0005-0000-0000-000008010000}"/>
    <cellStyle name="Calculation 2 2 2 3 3 2" xfId="965" xr:uid="{00000000-0005-0000-0000-000009010000}"/>
    <cellStyle name="Calculation 2 2 2 3 3 2 2" xfId="2991" xr:uid="{00000000-0005-0000-0000-00000A010000}"/>
    <cellStyle name="Calculation 2 2 2 3 3 2 2 2" xfId="7043" xr:uid="{00000000-0005-0000-0000-00000B010000}"/>
    <cellStyle name="Calculation 2 2 2 3 3 2 2 2 2" xfId="20010" xr:uid="{00000000-0005-0000-0000-00000C010000}"/>
    <cellStyle name="Calculation 2 2 2 3 3 2 2 2 2 2" xfId="46172" xr:uid="{00000000-0005-0000-0000-00000D010000}"/>
    <cellStyle name="Calculation 2 2 2 3 3 2 2 2 3" xfId="33205" xr:uid="{00000000-0005-0000-0000-00000E010000}"/>
    <cellStyle name="Calculation 2 2 2 3 3 2 2 3" xfId="16486" xr:uid="{00000000-0005-0000-0000-00000F010000}"/>
    <cellStyle name="Calculation 2 2 2 3 3 2 2 3 2" xfId="42648" xr:uid="{00000000-0005-0000-0000-000010010000}"/>
    <cellStyle name="Calculation 2 2 2 3 3 2 2 4" xfId="29153" xr:uid="{00000000-0005-0000-0000-000011010000}"/>
    <cellStyle name="Calculation 2 2 2 3 3 2 3" xfId="5017" xr:uid="{00000000-0005-0000-0000-000012010000}"/>
    <cellStyle name="Calculation 2 2 2 3 3 2 3 2" xfId="18248" xr:uid="{00000000-0005-0000-0000-000013010000}"/>
    <cellStyle name="Calculation 2 2 2 3 3 2 3 2 2" xfId="44410" xr:uid="{00000000-0005-0000-0000-000014010000}"/>
    <cellStyle name="Calculation 2 2 2 3 3 2 3 3" xfId="31179" xr:uid="{00000000-0005-0000-0000-000015010000}"/>
    <cellStyle name="Calculation 2 2 2 3 3 2 4" xfId="14724" xr:uid="{00000000-0005-0000-0000-000016010000}"/>
    <cellStyle name="Calculation 2 2 2 3 3 2 4 2" xfId="40886" xr:uid="{00000000-0005-0000-0000-000017010000}"/>
    <cellStyle name="Calculation 2 2 2 3 3 2 5" xfId="27127" xr:uid="{00000000-0005-0000-0000-000018010000}"/>
    <cellStyle name="Calculation 2 2 2 3 3 3" xfId="2459" xr:uid="{00000000-0005-0000-0000-000019010000}"/>
    <cellStyle name="Calculation 2 2 2 3 3 3 2" xfId="6511" xr:uid="{00000000-0005-0000-0000-00001A010000}"/>
    <cellStyle name="Calculation 2 2 2 3 3 3 2 2" xfId="19610" xr:uid="{00000000-0005-0000-0000-00001B010000}"/>
    <cellStyle name="Calculation 2 2 2 3 3 3 2 2 2" xfId="45772" xr:uid="{00000000-0005-0000-0000-00001C010000}"/>
    <cellStyle name="Calculation 2 2 2 3 3 3 2 3" xfId="32673" xr:uid="{00000000-0005-0000-0000-00001D010000}"/>
    <cellStyle name="Calculation 2 2 2 3 3 3 3" xfId="16086" xr:uid="{00000000-0005-0000-0000-00001E010000}"/>
    <cellStyle name="Calculation 2 2 2 3 3 3 3 2" xfId="42248" xr:uid="{00000000-0005-0000-0000-00001F010000}"/>
    <cellStyle name="Calculation 2 2 2 3 3 3 4" xfId="28621" xr:uid="{00000000-0005-0000-0000-000020010000}"/>
    <cellStyle name="Calculation 2 2 2 3 3 4" xfId="4485" xr:uid="{00000000-0005-0000-0000-000021010000}"/>
    <cellStyle name="Calculation 2 2 2 3 3 4 2" xfId="17848" xr:uid="{00000000-0005-0000-0000-000022010000}"/>
    <cellStyle name="Calculation 2 2 2 3 3 4 2 2" xfId="44010" xr:uid="{00000000-0005-0000-0000-000023010000}"/>
    <cellStyle name="Calculation 2 2 2 3 3 4 3" xfId="30647" xr:uid="{00000000-0005-0000-0000-000024010000}"/>
    <cellStyle name="Calculation 2 2 2 3 3 5" xfId="14324" xr:uid="{00000000-0005-0000-0000-000025010000}"/>
    <cellStyle name="Calculation 2 2 2 3 3 5 2" xfId="40486" xr:uid="{00000000-0005-0000-0000-000026010000}"/>
    <cellStyle name="Calculation 2 2 2 3 3 6" xfId="26595" xr:uid="{00000000-0005-0000-0000-000027010000}"/>
    <cellStyle name="Calculation 2 2 2 3 4" xfId="733" xr:uid="{00000000-0005-0000-0000-000028010000}"/>
    <cellStyle name="Calculation 2 2 2 3 4 2" xfId="2759" xr:uid="{00000000-0005-0000-0000-000029010000}"/>
    <cellStyle name="Calculation 2 2 2 3 4 2 2" xfId="6811" xr:uid="{00000000-0005-0000-0000-00002A010000}"/>
    <cellStyle name="Calculation 2 2 2 3 4 2 2 2" xfId="19845" xr:uid="{00000000-0005-0000-0000-00002B010000}"/>
    <cellStyle name="Calculation 2 2 2 3 4 2 2 2 2" xfId="46007" xr:uid="{00000000-0005-0000-0000-00002C010000}"/>
    <cellStyle name="Calculation 2 2 2 3 4 2 2 3" xfId="32973" xr:uid="{00000000-0005-0000-0000-00002D010000}"/>
    <cellStyle name="Calculation 2 2 2 3 4 2 3" xfId="16321" xr:uid="{00000000-0005-0000-0000-00002E010000}"/>
    <cellStyle name="Calculation 2 2 2 3 4 2 3 2" xfId="42483" xr:uid="{00000000-0005-0000-0000-00002F010000}"/>
    <cellStyle name="Calculation 2 2 2 3 4 2 4" xfId="28921" xr:uid="{00000000-0005-0000-0000-000030010000}"/>
    <cellStyle name="Calculation 2 2 2 3 4 3" xfId="4785" xr:uid="{00000000-0005-0000-0000-000031010000}"/>
    <cellStyle name="Calculation 2 2 2 3 4 3 2" xfId="18083" xr:uid="{00000000-0005-0000-0000-000032010000}"/>
    <cellStyle name="Calculation 2 2 2 3 4 3 2 2" xfId="44245" xr:uid="{00000000-0005-0000-0000-000033010000}"/>
    <cellStyle name="Calculation 2 2 2 3 4 3 3" xfId="30947" xr:uid="{00000000-0005-0000-0000-000034010000}"/>
    <cellStyle name="Calculation 2 2 2 3 4 4" xfId="14559" xr:uid="{00000000-0005-0000-0000-000035010000}"/>
    <cellStyle name="Calculation 2 2 2 3 4 4 2" xfId="40721" xr:uid="{00000000-0005-0000-0000-000036010000}"/>
    <cellStyle name="Calculation 2 2 2 3 4 5" xfId="26895" xr:uid="{00000000-0005-0000-0000-000037010000}"/>
    <cellStyle name="Calculation 2 2 2 3 5" xfId="2227" xr:uid="{00000000-0005-0000-0000-000038010000}"/>
    <cellStyle name="Calculation 2 2 2 3 5 2" xfId="6279" xr:uid="{00000000-0005-0000-0000-000039010000}"/>
    <cellStyle name="Calculation 2 2 2 3 5 2 2" xfId="19445" xr:uid="{00000000-0005-0000-0000-00003A010000}"/>
    <cellStyle name="Calculation 2 2 2 3 5 2 2 2" xfId="45607" xr:uid="{00000000-0005-0000-0000-00003B010000}"/>
    <cellStyle name="Calculation 2 2 2 3 5 2 3" xfId="32441" xr:uid="{00000000-0005-0000-0000-00003C010000}"/>
    <cellStyle name="Calculation 2 2 2 3 5 3" xfId="15921" xr:uid="{00000000-0005-0000-0000-00003D010000}"/>
    <cellStyle name="Calculation 2 2 2 3 5 3 2" xfId="42083" xr:uid="{00000000-0005-0000-0000-00003E010000}"/>
    <cellStyle name="Calculation 2 2 2 3 5 4" xfId="28389" xr:uid="{00000000-0005-0000-0000-00003F010000}"/>
    <cellStyle name="Calculation 2 2 2 3 6" xfId="4253" xr:uid="{00000000-0005-0000-0000-000040010000}"/>
    <cellStyle name="Calculation 2 2 2 3 6 2" xfId="17683" xr:uid="{00000000-0005-0000-0000-000041010000}"/>
    <cellStyle name="Calculation 2 2 2 3 6 2 2" xfId="43845" xr:uid="{00000000-0005-0000-0000-000042010000}"/>
    <cellStyle name="Calculation 2 2 2 3 6 3" xfId="30415" xr:uid="{00000000-0005-0000-0000-000043010000}"/>
    <cellStyle name="Calculation 2 2 2 3 7" xfId="14159" xr:uid="{00000000-0005-0000-0000-000044010000}"/>
    <cellStyle name="Calculation 2 2 2 3 7 2" xfId="40321" xr:uid="{00000000-0005-0000-0000-000045010000}"/>
    <cellStyle name="Calculation 2 2 2 3 8" xfId="26363" xr:uid="{00000000-0005-0000-0000-000046010000}"/>
    <cellStyle name="Calculation 2 2 2 4" xfId="241" xr:uid="{00000000-0005-0000-0000-000047010000}"/>
    <cellStyle name="Calculation 2 2 2 4 2" xfId="463" xr:uid="{00000000-0005-0000-0000-000048010000}"/>
    <cellStyle name="Calculation 2 2 2 4 2 2" xfId="995" xr:uid="{00000000-0005-0000-0000-000049010000}"/>
    <cellStyle name="Calculation 2 2 2 4 2 2 2" xfId="3021" xr:uid="{00000000-0005-0000-0000-00004A010000}"/>
    <cellStyle name="Calculation 2 2 2 4 2 2 2 2" xfId="7073" xr:uid="{00000000-0005-0000-0000-00004B010000}"/>
    <cellStyle name="Calculation 2 2 2 4 2 2 2 2 2" xfId="20032" xr:uid="{00000000-0005-0000-0000-00004C010000}"/>
    <cellStyle name="Calculation 2 2 2 4 2 2 2 2 2 2" xfId="46194" xr:uid="{00000000-0005-0000-0000-00004D010000}"/>
    <cellStyle name="Calculation 2 2 2 4 2 2 2 2 3" xfId="33235" xr:uid="{00000000-0005-0000-0000-00004E010000}"/>
    <cellStyle name="Calculation 2 2 2 4 2 2 2 3" xfId="16508" xr:uid="{00000000-0005-0000-0000-00004F010000}"/>
    <cellStyle name="Calculation 2 2 2 4 2 2 2 3 2" xfId="42670" xr:uid="{00000000-0005-0000-0000-000050010000}"/>
    <cellStyle name="Calculation 2 2 2 4 2 2 2 4" xfId="29183" xr:uid="{00000000-0005-0000-0000-000051010000}"/>
    <cellStyle name="Calculation 2 2 2 4 2 2 3" xfId="5047" xr:uid="{00000000-0005-0000-0000-000052010000}"/>
    <cellStyle name="Calculation 2 2 2 4 2 2 3 2" xfId="18270" xr:uid="{00000000-0005-0000-0000-000053010000}"/>
    <cellStyle name="Calculation 2 2 2 4 2 2 3 2 2" xfId="44432" xr:uid="{00000000-0005-0000-0000-000054010000}"/>
    <cellStyle name="Calculation 2 2 2 4 2 2 3 3" xfId="31209" xr:uid="{00000000-0005-0000-0000-000055010000}"/>
    <cellStyle name="Calculation 2 2 2 4 2 2 4" xfId="14746" xr:uid="{00000000-0005-0000-0000-000056010000}"/>
    <cellStyle name="Calculation 2 2 2 4 2 2 4 2" xfId="40908" xr:uid="{00000000-0005-0000-0000-000057010000}"/>
    <cellStyle name="Calculation 2 2 2 4 2 2 5" xfId="27157" xr:uid="{00000000-0005-0000-0000-000058010000}"/>
    <cellStyle name="Calculation 2 2 2 4 2 3" xfId="2489" xr:uid="{00000000-0005-0000-0000-000059010000}"/>
    <cellStyle name="Calculation 2 2 2 4 2 3 2" xfId="6541" xr:uid="{00000000-0005-0000-0000-00005A010000}"/>
    <cellStyle name="Calculation 2 2 2 4 2 3 2 2" xfId="19632" xr:uid="{00000000-0005-0000-0000-00005B010000}"/>
    <cellStyle name="Calculation 2 2 2 4 2 3 2 2 2" xfId="45794" xr:uid="{00000000-0005-0000-0000-00005C010000}"/>
    <cellStyle name="Calculation 2 2 2 4 2 3 2 3" xfId="32703" xr:uid="{00000000-0005-0000-0000-00005D010000}"/>
    <cellStyle name="Calculation 2 2 2 4 2 3 3" xfId="16108" xr:uid="{00000000-0005-0000-0000-00005E010000}"/>
    <cellStyle name="Calculation 2 2 2 4 2 3 3 2" xfId="42270" xr:uid="{00000000-0005-0000-0000-00005F010000}"/>
    <cellStyle name="Calculation 2 2 2 4 2 3 4" xfId="28651" xr:uid="{00000000-0005-0000-0000-000060010000}"/>
    <cellStyle name="Calculation 2 2 2 4 2 4" xfId="4515" xr:uid="{00000000-0005-0000-0000-000061010000}"/>
    <cellStyle name="Calculation 2 2 2 4 2 4 2" xfId="17870" xr:uid="{00000000-0005-0000-0000-000062010000}"/>
    <cellStyle name="Calculation 2 2 2 4 2 4 2 2" xfId="44032" xr:uid="{00000000-0005-0000-0000-000063010000}"/>
    <cellStyle name="Calculation 2 2 2 4 2 4 3" xfId="30677" xr:uid="{00000000-0005-0000-0000-000064010000}"/>
    <cellStyle name="Calculation 2 2 2 4 2 5" xfId="14346" xr:uid="{00000000-0005-0000-0000-000065010000}"/>
    <cellStyle name="Calculation 2 2 2 4 2 5 2" xfId="40508" xr:uid="{00000000-0005-0000-0000-000066010000}"/>
    <cellStyle name="Calculation 2 2 2 4 2 6" xfId="26625" xr:uid="{00000000-0005-0000-0000-000067010000}"/>
    <cellStyle name="Calculation 2 2 2 4 3" xfId="777" xr:uid="{00000000-0005-0000-0000-000068010000}"/>
    <cellStyle name="Calculation 2 2 2 4 3 2" xfId="2803" xr:uid="{00000000-0005-0000-0000-000069010000}"/>
    <cellStyle name="Calculation 2 2 2 4 3 2 2" xfId="6855" xr:uid="{00000000-0005-0000-0000-00006A010000}"/>
    <cellStyle name="Calculation 2 2 2 4 3 2 2 2" xfId="19875" xr:uid="{00000000-0005-0000-0000-00006B010000}"/>
    <cellStyle name="Calculation 2 2 2 4 3 2 2 2 2" xfId="46037" xr:uid="{00000000-0005-0000-0000-00006C010000}"/>
    <cellStyle name="Calculation 2 2 2 4 3 2 2 3" xfId="33017" xr:uid="{00000000-0005-0000-0000-00006D010000}"/>
    <cellStyle name="Calculation 2 2 2 4 3 2 3" xfId="16351" xr:uid="{00000000-0005-0000-0000-00006E010000}"/>
    <cellStyle name="Calculation 2 2 2 4 3 2 3 2" xfId="42513" xr:uid="{00000000-0005-0000-0000-00006F010000}"/>
    <cellStyle name="Calculation 2 2 2 4 3 2 4" xfId="28965" xr:uid="{00000000-0005-0000-0000-000070010000}"/>
    <cellStyle name="Calculation 2 2 2 4 3 3" xfId="4829" xr:uid="{00000000-0005-0000-0000-000071010000}"/>
    <cellStyle name="Calculation 2 2 2 4 3 3 2" xfId="18113" xr:uid="{00000000-0005-0000-0000-000072010000}"/>
    <cellStyle name="Calculation 2 2 2 4 3 3 2 2" xfId="44275" xr:uid="{00000000-0005-0000-0000-000073010000}"/>
    <cellStyle name="Calculation 2 2 2 4 3 3 3" xfId="30991" xr:uid="{00000000-0005-0000-0000-000074010000}"/>
    <cellStyle name="Calculation 2 2 2 4 3 4" xfId="14589" xr:uid="{00000000-0005-0000-0000-000075010000}"/>
    <cellStyle name="Calculation 2 2 2 4 3 4 2" xfId="40751" xr:uid="{00000000-0005-0000-0000-000076010000}"/>
    <cellStyle name="Calculation 2 2 2 4 3 5" xfId="26939" xr:uid="{00000000-0005-0000-0000-000077010000}"/>
    <cellStyle name="Calculation 2 2 2 4 4" xfId="2271" xr:uid="{00000000-0005-0000-0000-000078010000}"/>
    <cellStyle name="Calculation 2 2 2 4 4 2" xfId="6323" xr:uid="{00000000-0005-0000-0000-000079010000}"/>
    <cellStyle name="Calculation 2 2 2 4 4 2 2" xfId="19475" xr:uid="{00000000-0005-0000-0000-00007A010000}"/>
    <cellStyle name="Calculation 2 2 2 4 4 2 2 2" xfId="45637" xr:uid="{00000000-0005-0000-0000-00007B010000}"/>
    <cellStyle name="Calculation 2 2 2 4 4 2 3" xfId="32485" xr:uid="{00000000-0005-0000-0000-00007C010000}"/>
    <cellStyle name="Calculation 2 2 2 4 4 3" xfId="15951" xr:uid="{00000000-0005-0000-0000-00007D010000}"/>
    <cellStyle name="Calculation 2 2 2 4 4 3 2" xfId="42113" xr:uid="{00000000-0005-0000-0000-00007E010000}"/>
    <cellStyle name="Calculation 2 2 2 4 4 4" xfId="28433" xr:uid="{00000000-0005-0000-0000-00007F010000}"/>
    <cellStyle name="Calculation 2 2 2 4 5" xfId="4297" xr:uid="{00000000-0005-0000-0000-000080010000}"/>
    <cellStyle name="Calculation 2 2 2 4 5 2" xfId="17713" xr:uid="{00000000-0005-0000-0000-000081010000}"/>
    <cellStyle name="Calculation 2 2 2 4 5 2 2" xfId="43875" xr:uid="{00000000-0005-0000-0000-000082010000}"/>
    <cellStyle name="Calculation 2 2 2 4 5 3" xfId="30459" xr:uid="{00000000-0005-0000-0000-000083010000}"/>
    <cellStyle name="Calculation 2 2 2 4 6" xfId="14189" xr:uid="{00000000-0005-0000-0000-000084010000}"/>
    <cellStyle name="Calculation 2 2 2 4 6 2" xfId="40351" xr:uid="{00000000-0005-0000-0000-000085010000}"/>
    <cellStyle name="Calculation 2 2 2 4 7" xfId="26407" xr:uid="{00000000-0005-0000-0000-000086010000}"/>
    <cellStyle name="Calculation 2 2 2 5" xfId="375" xr:uid="{00000000-0005-0000-0000-000087010000}"/>
    <cellStyle name="Calculation 2 2 2 5 2" xfId="907" xr:uid="{00000000-0005-0000-0000-000088010000}"/>
    <cellStyle name="Calculation 2 2 2 5 2 2" xfId="2933" xr:uid="{00000000-0005-0000-0000-000089010000}"/>
    <cellStyle name="Calculation 2 2 2 5 2 2 2" xfId="6985" xr:uid="{00000000-0005-0000-0000-00008A010000}"/>
    <cellStyle name="Calculation 2 2 2 5 2 2 2 2" xfId="19968" xr:uid="{00000000-0005-0000-0000-00008B010000}"/>
    <cellStyle name="Calculation 2 2 2 5 2 2 2 2 2" xfId="46130" xr:uid="{00000000-0005-0000-0000-00008C010000}"/>
    <cellStyle name="Calculation 2 2 2 5 2 2 2 3" xfId="33147" xr:uid="{00000000-0005-0000-0000-00008D010000}"/>
    <cellStyle name="Calculation 2 2 2 5 2 2 3" xfId="16444" xr:uid="{00000000-0005-0000-0000-00008E010000}"/>
    <cellStyle name="Calculation 2 2 2 5 2 2 3 2" xfId="42606" xr:uid="{00000000-0005-0000-0000-00008F010000}"/>
    <cellStyle name="Calculation 2 2 2 5 2 2 4" xfId="29095" xr:uid="{00000000-0005-0000-0000-000090010000}"/>
    <cellStyle name="Calculation 2 2 2 5 2 3" xfId="4959" xr:uid="{00000000-0005-0000-0000-000091010000}"/>
    <cellStyle name="Calculation 2 2 2 5 2 3 2" xfId="18206" xr:uid="{00000000-0005-0000-0000-000092010000}"/>
    <cellStyle name="Calculation 2 2 2 5 2 3 2 2" xfId="44368" xr:uid="{00000000-0005-0000-0000-000093010000}"/>
    <cellStyle name="Calculation 2 2 2 5 2 3 3" xfId="31121" xr:uid="{00000000-0005-0000-0000-000094010000}"/>
    <cellStyle name="Calculation 2 2 2 5 2 4" xfId="14682" xr:uid="{00000000-0005-0000-0000-000095010000}"/>
    <cellStyle name="Calculation 2 2 2 5 2 4 2" xfId="40844" xr:uid="{00000000-0005-0000-0000-000096010000}"/>
    <cellStyle name="Calculation 2 2 2 5 2 5" xfId="27069" xr:uid="{00000000-0005-0000-0000-000097010000}"/>
    <cellStyle name="Calculation 2 2 2 5 3" xfId="2401" xr:uid="{00000000-0005-0000-0000-000098010000}"/>
    <cellStyle name="Calculation 2 2 2 5 3 2" xfId="6453" xr:uid="{00000000-0005-0000-0000-000099010000}"/>
    <cellStyle name="Calculation 2 2 2 5 3 2 2" xfId="19568" xr:uid="{00000000-0005-0000-0000-00009A010000}"/>
    <cellStyle name="Calculation 2 2 2 5 3 2 2 2" xfId="45730" xr:uid="{00000000-0005-0000-0000-00009B010000}"/>
    <cellStyle name="Calculation 2 2 2 5 3 2 3" xfId="32615" xr:uid="{00000000-0005-0000-0000-00009C010000}"/>
    <cellStyle name="Calculation 2 2 2 5 3 3" xfId="16044" xr:uid="{00000000-0005-0000-0000-00009D010000}"/>
    <cellStyle name="Calculation 2 2 2 5 3 3 2" xfId="42206" xr:uid="{00000000-0005-0000-0000-00009E010000}"/>
    <cellStyle name="Calculation 2 2 2 5 3 4" xfId="28563" xr:uid="{00000000-0005-0000-0000-00009F010000}"/>
    <cellStyle name="Calculation 2 2 2 5 4" xfId="4427" xr:uid="{00000000-0005-0000-0000-0000A0010000}"/>
    <cellStyle name="Calculation 2 2 2 5 4 2" xfId="17806" xr:uid="{00000000-0005-0000-0000-0000A1010000}"/>
    <cellStyle name="Calculation 2 2 2 5 4 2 2" xfId="43968" xr:uid="{00000000-0005-0000-0000-0000A2010000}"/>
    <cellStyle name="Calculation 2 2 2 5 4 3" xfId="30589" xr:uid="{00000000-0005-0000-0000-0000A3010000}"/>
    <cellStyle name="Calculation 2 2 2 5 5" xfId="14282" xr:uid="{00000000-0005-0000-0000-0000A4010000}"/>
    <cellStyle name="Calculation 2 2 2 5 5 2" xfId="40444" xr:uid="{00000000-0005-0000-0000-0000A5010000}"/>
    <cellStyle name="Calculation 2 2 2 5 6" xfId="26537" xr:uid="{00000000-0005-0000-0000-0000A6010000}"/>
    <cellStyle name="Calculation 2 2 2 6" xfId="647" xr:uid="{00000000-0005-0000-0000-0000A7010000}"/>
    <cellStyle name="Calculation 2 2 2 6 2" xfId="2673" xr:uid="{00000000-0005-0000-0000-0000A8010000}"/>
    <cellStyle name="Calculation 2 2 2 6 2 2" xfId="6725" xr:uid="{00000000-0005-0000-0000-0000A9010000}"/>
    <cellStyle name="Calculation 2 2 2 6 2 2 2" xfId="19787" xr:uid="{00000000-0005-0000-0000-0000AA010000}"/>
    <cellStyle name="Calculation 2 2 2 6 2 2 2 2" xfId="45949" xr:uid="{00000000-0005-0000-0000-0000AB010000}"/>
    <cellStyle name="Calculation 2 2 2 6 2 2 3" xfId="32887" xr:uid="{00000000-0005-0000-0000-0000AC010000}"/>
    <cellStyle name="Calculation 2 2 2 6 2 3" xfId="16263" xr:uid="{00000000-0005-0000-0000-0000AD010000}"/>
    <cellStyle name="Calculation 2 2 2 6 2 3 2" xfId="42425" xr:uid="{00000000-0005-0000-0000-0000AE010000}"/>
    <cellStyle name="Calculation 2 2 2 6 2 4" xfId="28835" xr:uid="{00000000-0005-0000-0000-0000AF010000}"/>
    <cellStyle name="Calculation 2 2 2 6 3" xfId="4699" xr:uid="{00000000-0005-0000-0000-0000B0010000}"/>
    <cellStyle name="Calculation 2 2 2 6 3 2" xfId="18025" xr:uid="{00000000-0005-0000-0000-0000B1010000}"/>
    <cellStyle name="Calculation 2 2 2 6 3 2 2" xfId="44187" xr:uid="{00000000-0005-0000-0000-0000B2010000}"/>
    <cellStyle name="Calculation 2 2 2 6 3 3" xfId="30861" xr:uid="{00000000-0005-0000-0000-0000B3010000}"/>
    <cellStyle name="Calculation 2 2 2 6 4" xfId="14501" xr:uid="{00000000-0005-0000-0000-0000B4010000}"/>
    <cellStyle name="Calculation 2 2 2 6 4 2" xfId="40663" xr:uid="{00000000-0005-0000-0000-0000B5010000}"/>
    <cellStyle name="Calculation 2 2 2 6 5" xfId="26809" xr:uid="{00000000-0005-0000-0000-0000B6010000}"/>
    <cellStyle name="Calculation 2 2 2 7" xfId="2141" xr:uid="{00000000-0005-0000-0000-0000B7010000}"/>
    <cellStyle name="Calculation 2 2 2 7 2" xfId="6193" xr:uid="{00000000-0005-0000-0000-0000B8010000}"/>
    <cellStyle name="Calculation 2 2 2 7 2 2" xfId="19387" xr:uid="{00000000-0005-0000-0000-0000B9010000}"/>
    <cellStyle name="Calculation 2 2 2 7 2 2 2" xfId="45549" xr:uid="{00000000-0005-0000-0000-0000BA010000}"/>
    <cellStyle name="Calculation 2 2 2 7 2 3" xfId="32355" xr:uid="{00000000-0005-0000-0000-0000BB010000}"/>
    <cellStyle name="Calculation 2 2 2 7 3" xfId="15863" xr:uid="{00000000-0005-0000-0000-0000BC010000}"/>
    <cellStyle name="Calculation 2 2 2 7 3 2" xfId="42025" xr:uid="{00000000-0005-0000-0000-0000BD010000}"/>
    <cellStyle name="Calculation 2 2 2 7 4" xfId="28303" xr:uid="{00000000-0005-0000-0000-0000BE010000}"/>
    <cellStyle name="Calculation 2 2 2 8" xfId="4167" xr:uid="{00000000-0005-0000-0000-0000BF010000}"/>
    <cellStyle name="Calculation 2 2 2 8 2" xfId="17625" xr:uid="{00000000-0005-0000-0000-0000C0010000}"/>
    <cellStyle name="Calculation 2 2 2 8 2 2" xfId="43787" xr:uid="{00000000-0005-0000-0000-0000C1010000}"/>
    <cellStyle name="Calculation 2 2 2 8 3" xfId="30329" xr:uid="{00000000-0005-0000-0000-0000C2010000}"/>
    <cellStyle name="Calculation 2 2 2 9" xfId="14101" xr:uid="{00000000-0005-0000-0000-0000C3010000}"/>
    <cellStyle name="Calculation 2 2 2 9 2" xfId="40263" xr:uid="{00000000-0005-0000-0000-0000C4010000}"/>
    <cellStyle name="Calculation 2 2 3" xfId="122" xr:uid="{00000000-0005-0000-0000-0000C5010000}"/>
    <cellStyle name="Calculation 2 2 3 10" xfId="26288" xr:uid="{00000000-0005-0000-0000-0000C6010000}"/>
    <cellStyle name="Calculation 2 2 3 2" xfId="168" xr:uid="{00000000-0005-0000-0000-0000C7010000}"/>
    <cellStyle name="Calculation 2 2 3 2 2" xfId="298" xr:uid="{00000000-0005-0000-0000-0000C8010000}"/>
    <cellStyle name="Calculation 2 2 3 2 2 2" xfId="503" xr:uid="{00000000-0005-0000-0000-0000C9010000}"/>
    <cellStyle name="Calculation 2 2 3 2 2 2 2" xfId="1035" xr:uid="{00000000-0005-0000-0000-0000CA010000}"/>
    <cellStyle name="Calculation 2 2 3 2 2 2 2 2" xfId="3061" xr:uid="{00000000-0005-0000-0000-0000CB010000}"/>
    <cellStyle name="Calculation 2 2 3 2 2 2 2 2 2" xfId="7113" xr:uid="{00000000-0005-0000-0000-0000CC010000}"/>
    <cellStyle name="Calculation 2 2 3 2 2 2 2 2 2 2" xfId="20062" xr:uid="{00000000-0005-0000-0000-0000CD010000}"/>
    <cellStyle name="Calculation 2 2 3 2 2 2 2 2 2 2 2" xfId="46224" xr:uid="{00000000-0005-0000-0000-0000CE010000}"/>
    <cellStyle name="Calculation 2 2 3 2 2 2 2 2 2 3" xfId="33275" xr:uid="{00000000-0005-0000-0000-0000CF010000}"/>
    <cellStyle name="Calculation 2 2 3 2 2 2 2 2 3" xfId="16538" xr:uid="{00000000-0005-0000-0000-0000D0010000}"/>
    <cellStyle name="Calculation 2 2 3 2 2 2 2 2 3 2" xfId="42700" xr:uid="{00000000-0005-0000-0000-0000D1010000}"/>
    <cellStyle name="Calculation 2 2 3 2 2 2 2 2 4" xfId="29223" xr:uid="{00000000-0005-0000-0000-0000D2010000}"/>
    <cellStyle name="Calculation 2 2 3 2 2 2 2 3" xfId="5087" xr:uid="{00000000-0005-0000-0000-0000D3010000}"/>
    <cellStyle name="Calculation 2 2 3 2 2 2 2 3 2" xfId="18300" xr:uid="{00000000-0005-0000-0000-0000D4010000}"/>
    <cellStyle name="Calculation 2 2 3 2 2 2 2 3 2 2" xfId="44462" xr:uid="{00000000-0005-0000-0000-0000D5010000}"/>
    <cellStyle name="Calculation 2 2 3 2 2 2 2 3 3" xfId="31249" xr:uid="{00000000-0005-0000-0000-0000D6010000}"/>
    <cellStyle name="Calculation 2 2 3 2 2 2 2 4" xfId="14776" xr:uid="{00000000-0005-0000-0000-0000D7010000}"/>
    <cellStyle name="Calculation 2 2 3 2 2 2 2 4 2" xfId="40938" xr:uid="{00000000-0005-0000-0000-0000D8010000}"/>
    <cellStyle name="Calculation 2 2 3 2 2 2 2 5" xfId="27197" xr:uid="{00000000-0005-0000-0000-0000D9010000}"/>
    <cellStyle name="Calculation 2 2 3 2 2 2 3" xfId="2529" xr:uid="{00000000-0005-0000-0000-0000DA010000}"/>
    <cellStyle name="Calculation 2 2 3 2 2 2 3 2" xfId="6581" xr:uid="{00000000-0005-0000-0000-0000DB010000}"/>
    <cellStyle name="Calculation 2 2 3 2 2 2 3 2 2" xfId="19662" xr:uid="{00000000-0005-0000-0000-0000DC010000}"/>
    <cellStyle name="Calculation 2 2 3 2 2 2 3 2 2 2" xfId="45824" xr:uid="{00000000-0005-0000-0000-0000DD010000}"/>
    <cellStyle name="Calculation 2 2 3 2 2 2 3 2 3" xfId="32743" xr:uid="{00000000-0005-0000-0000-0000DE010000}"/>
    <cellStyle name="Calculation 2 2 3 2 2 2 3 3" xfId="16138" xr:uid="{00000000-0005-0000-0000-0000DF010000}"/>
    <cellStyle name="Calculation 2 2 3 2 2 2 3 3 2" xfId="42300" xr:uid="{00000000-0005-0000-0000-0000E0010000}"/>
    <cellStyle name="Calculation 2 2 3 2 2 2 3 4" xfId="28691" xr:uid="{00000000-0005-0000-0000-0000E1010000}"/>
    <cellStyle name="Calculation 2 2 3 2 2 2 4" xfId="4555" xr:uid="{00000000-0005-0000-0000-0000E2010000}"/>
    <cellStyle name="Calculation 2 2 3 2 2 2 4 2" xfId="17900" xr:uid="{00000000-0005-0000-0000-0000E3010000}"/>
    <cellStyle name="Calculation 2 2 3 2 2 2 4 2 2" xfId="44062" xr:uid="{00000000-0005-0000-0000-0000E4010000}"/>
    <cellStyle name="Calculation 2 2 3 2 2 2 4 3" xfId="30717" xr:uid="{00000000-0005-0000-0000-0000E5010000}"/>
    <cellStyle name="Calculation 2 2 3 2 2 2 5" xfId="14376" xr:uid="{00000000-0005-0000-0000-0000E6010000}"/>
    <cellStyle name="Calculation 2 2 3 2 2 2 5 2" xfId="40538" xr:uid="{00000000-0005-0000-0000-0000E7010000}"/>
    <cellStyle name="Calculation 2 2 3 2 2 2 6" xfId="26665" xr:uid="{00000000-0005-0000-0000-0000E8010000}"/>
    <cellStyle name="Calculation 2 2 3 2 2 3" xfId="834" xr:uid="{00000000-0005-0000-0000-0000E9010000}"/>
    <cellStyle name="Calculation 2 2 3 2 2 3 2" xfId="2860" xr:uid="{00000000-0005-0000-0000-0000EA010000}"/>
    <cellStyle name="Calculation 2 2 3 2 2 3 2 2" xfId="6912" xr:uid="{00000000-0005-0000-0000-0000EB010000}"/>
    <cellStyle name="Calculation 2 2 3 2 2 3 2 2 2" xfId="19915" xr:uid="{00000000-0005-0000-0000-0000EC010000}"/>
    <cellStyle name="Calculation 2 2 3 2 2 3 2 2 2 2" xfId="46077" xr:uid="{00000000-0005-0000-0000-0000ED010000}"/>
    <cellStyle name="Calculation 2 2 3 2 2 3 2 2 3" xfId="33074" xr:uid="{00000000-0005-0000-0000-0000EE010000}"/>
    <cellStyle name="Calculation 2 2 3 2 2 3 2 3" xfId="16391" xr:uid="{00000000-0005-0000-0000-0000EF010000}"/>
    <cellStyle name="Calculation 2 2 3 2 2 3 2 3 2" xfId="42553" xr:uid="{00000000-0005-0000-0000-0000F0010000}"/>
    <cellStyle name="Calculation 2 2 3 2 2 3 2 4" xfId="29022" xr:uid="{00000000-0005-0000-0000-0000F1010000}"/>
    <cellStyle name="Calculation 2 2 3 2 2 3 3" xfId="4886" xr:uid="{00000000-0005-0000-0000-0000F2010000}"/>
    <cellStyle name="Calculation 2 2 3 2 2 3 3 2" xfId="18153" xr:uid="{00000000-0005-0000-0000-0000F3010000}"/>
    <cellStyle name="Calculation 2 2 3 2 2 3 3 2 2" xfId="44315" xr:uid="{00000000-0005-0000-0000-0000F4010000}"/>
    <cellStyle name="Calculation 2 2 3 2 2 3 3 3" xfId="31048" xr:uid="{00000000-0005-0000-0000-0000F5010000}"/>
    <cellStyle name="Calculation 2 2 3 2 2 3 4" xfId="14629" xr:uid="{00000000-0005-0000-0000-0000F6010000}"/>
    <cellStyle name="Calculation 2 2 3 2 2 3 4 2" xfId="40791" xr:uid="{00000000-0005-0000-0000-0000F7010000}"/>
    <cellStyle name="Calculation 2 2 3 2 2 3 5" xfId="26996" xr:uid="{00000000-0005-0000-0000-0000F8010000}"/>
    <cellStyle name="Calculation 2 2 3 2 2 4" xfId="2328" xr:uid="{00000000-0005-0000-0000-0000F9010000}"/>
    <cellStyle name="Calculation 2 2 3 2 2 4 2" xfId="6380" xr:uid="{00000000-0005-0000-0000-0000FA010000}"/>
    <cellStyle name="Calculation 2 2 3 2 2 4 2 2" xfId="19515" xr:uid="{00000000-0005-0000-0000-0000FB010000}"/>
    <cellStyle name="Calculation 2 2 3 2 2 4 2 2 2" xfId="45677" xr:uid="{00000000-0005-0000-0000-0000FC010000}"/>
    <cellStyle name="Calculation 2 2 3 2 2 4 2 3" xfId="32542" xr:uid="{00000000-0005-0000-0000-0000FD010000}"/>
    <cellStyle name="Calculation 2 2 3 2 2 4 3" xfId="15991" xr:uid="{00000000-0005-0000-0000-0000FE010000}"/>
    <cellStyle name="Calculation 2 2 3 2 2 4 3 2" xfId="42153" xr:uid="{00000000-0005-0000-0000-0000FF010000}"/>
    <cellStyle name="Calculation 2 2 3 2 2 4 4" xfId="28490" xr:uid="{00000000-0005-0000-0000-000000020000}"/>
    <cellStyle name="Calculation 2 2 3 2 2 5" xfId="4354" xr:uid="{00000000-0005-0000-0000-000001020000}"/>
    <cellStyle name="Calculation 2 2 3 2 2 5 2" xfId="17753" xr:uid="{00000000-0005-0000-0000-000002020000}"/>
    <cellStyle name="Calculation 2 2 3 2 2 5 2 2" xfId="43915" xr:uid="{00000000-0005-0000-0000-000003020000}"/>
    <cellStyle name="Calculation 2 2 3 2 2 5 3" xfId="30516" xr:uid="{00000000-0005-0000-0000-000004020000}"/>
    <cellStyle name="Calculation 2 2 3 2 2 6" xfId="14229" xr:uid="{00000000-0005-0000-0000-000005020000}"/>
    <cellStyle name="Calculation 2 2 3 2 2 6 2" xfId="40391" xr:uid="{00000000-0005-0000-0000-000006020000}"/>
    <cellStyle name="Calculation 2 2 3 2 2 7" xfId="26464" xr:uid="{00000000-0005-0000-0000-000007020000}"/>
    <cellStyle name="Calculation 2 2 3 2 3" xfId="415" xr:uid="{00000000-0005-0000-0000-000008020000}"/>
    <cellStyle name="Calculation 2 2 3 2 3 2" xfId="947" xr:uid="{00000000-0005-0000-0000-000009020000}"/>
    <cellStyle name="Calculation 2 2 3 2 3 2 2" xfId="2973" xr:uid="{00000000-0005-0000-0000-00000A020000}"/>
    <cellStyle name="Calculation 2 2 3 2 3 2 2 2" xfId="7025" xr:uid="{00000000-0005-0000-0000-00000B020000}"/>
    <cellStyle name="Calculation 2 2 3 2 3 2 2 2 2" xfId="19998" xr:uid="{00000000-0005-0000-0000-00000C020000}"/>
    <cellStyle name="Calculation 2 2 3 2 3 2 2 2 2 2" xfId="46160" xr:uid="{00000000-0005-0000-0000-00000D020000}"/>
    <cellStyle name="Calculation 2 2 3 2 3 2 2 2 3" xfId="33187" xr:uid="{00000000-0005-0000-0000-00000E020000}"/>
    <cellStyle name="Calculation 2 2 3 2 3 2 2 3" xfId="16474" xr:uid="{00000000-0005-0000-0000-00000F020000}"/>
    <cellStyle name="Calculation 2 2 3 2 3 2 2 3 2" xfId="42636" xr:uid="{00000000-0005-0000-0000-000010020000}"/>
    <cellStyle name="Calculation 2 2 3 2 3 2 2 4" xfId="29135" xr:uid="{00000000-0005-0000-0000-000011020000}"/>
    <cellStyle name="Calculation 2 2 3 2 3 2 3" xfId="4999" xr:uid="{00000000-0005-0000-0000-000012020000}"/>
    <cellStyle name="Calculation 2 2 3 2 3 2 3 2" xfId="18236" xr:uid="{00000000-0005-0000-0000-000013020000}"/>
    <cellStyle name="Calculation 2 2 3 2 3 2 3 2 2" xfId="44398" xr:uid="{00000000-0005-0000-0000-000014020000}"/>
    <cellStyle name="Calculation 2 2 3 2 3 2 3 3" xfId="31161" xr:uid="{00000000-0005-0000-0000-000015020000}"/>
    <cellStyle name="Calculation 2 2 3 2 3 2 4" xfId="14712" xr:uid="{00000000-0005-0000-0000-000016020000}"/>
    <cellStyle name="Calculation 2 2 3 2 3 2 4 2" xfId="40874" xr:uid="{00000000-0005-0000-0000-000017020000}"/>
    <cellStyle name="Calculation 2 2 3 2 3 2 5" xfId="27109" xr:uid="{00000000-0005-0000-0000-000018020000}"/>
    <cellStyle name="Calculation 2 2 3 2 3 3" xfId="2441" xr:uid="{00000000-0005-0000-0000-000019020000}"/>
    <cellStyle name="Calculation 2 2 3 2 3 3 2" xfId="6493" xr:uid="{00000000-0005-0000-0000-00001A020000}"/>
    <cellStyle name="Calculation 2 2 3 2 3 3 2 2" xfId="19598" xr:uid="{00000000-0005-0000-0000-00001B020000}"/>
    <cellStyle name="Calculation 2 2 3 2 3 3 2 2 2" xfId="45760" xr:uid="{00000000-0005-0000-0000-00001C020000}"/>
    <cellStyle name="Calculation 2 2 3 2 3 3 2 3" xfId="32655" xr:uid="{00000000-0005-0000-0000-00001D020000}"/>
    <cellStyle name="Calculation 2 2 3 2 3 3 3" xfId="16074" xr:uid="{00000000-0005-0000-0000-00001E020000}"/>
    <cellStyle name="Calculation 2 2 3 2 3 3 3 2" xfId="42236" xr:uid="{00000000-0005-0000-0000-00001F020000}"/>
    <cellStyle name="Calculation 2 2 3 2 3 3 4" xfId="28603" xr:uid="{00000000-0005-0000-0000-000020020000}"/>
    <cellStyle name="Calculation 2 2 3 2 3 4" xfId="4467" xr:uid="{00000000-0005-0000-0000-000021020000}"/>
    <cellStyle name="Calculation 2 2 3 2 3 4 2" xfId="17836" xr:uid="{00000000-0005-0000-0000-000022020000}"/>
    <cellStyle name="Calculation 2 2 3 2 3 4 2 2" xfId="43998" xr:uid="{00000000-0005-0000-0000-000023020000}"/>
    <cellStyle name="Calculation 2 2 3 2 3 4 3" xfId="30629" xr:uid="{00000000-0005-0000-0000-000024020000}"/>
    <cellStyle name="Calculation 2 2 3 2 3 5" xfId="14312" xr:uid="{00000000-0005-0000-0000-000025020000}"/>
    <cellStyle name="Calculation 2 2 3 2 3 5 2" xfId="40474" xr:uid="{00000000-0005-0000-0000-000026020000}"/>
    <cellStyle name="Calculation 2 2 3 2 3 6" xfId="26577" xr:uid="{00000000-0005-0000-0000-000027020000}"/>
    <cellStyle name="Calculation 2 2 3 2 4" xfId="704" xr:uid="{00000000-0005-0000-0000-000028020000}"/>
    <cellStyle name="Calculation 2 2 3 2 4 2" xfId="2730" xr:uid="{00000000-0005-0000-0000-000029020000}"/>
    <cellStyle name="Calculation 2 2 3 2 4 2 2" xfId="6782" xr:uid="{00000000-0005-0000-0000-00002A020000}"/>
    <cellStyle name="Calculation 2 2 3 2 4 2 2 2" xfId="19827" xr:uid="{00000000-0005-0000-0000-00002B020000}"/>
    <cellStyle name="Calculation 2 2 3 2 4 2 2 2 2" xfId="45989" xr:uid="{00000000-0005-0000-0000-00002C020000}"/>
    <cellStyle name="Calculation 2 2 3 2 4 2 2 3" xfId="32944" xr:uid="{00000000-0005-0000-0000-00002D020000}"/>
    <cellStyle name="Calculation 2 2 3 2 4 2 3" xfId="16303" xr:uid="{00000000-0005-0000-0000-00002E020000}"/>
    <cellStyle name="Calculation 2 2 3 2 4 2 3 2" xfId="42465" xr:uid="{00000000-0005-0000-0000-00002F020000}"/>
    <cellStyle name="Calculation 2 2 3 2 4 2 4" xfId="28892" xr:uid="{00000000-0005-0000-0000-000030020000}"/>
    <cellStyle name="Calculation 2 2 3 2 4 3" xfId="4756" xr:uid="{00000000-0005-0000-0000-000031020000}"/>
    <cellStyle name="Calculation 2 2 3 2 4 3 2" xfId="18065" xr:uid="{00000000-0005-0000-0000-000032020000}"/>
    <cellStyle name="Calculation 2 2 3 2 4 3 2 2" xfId="44227" xr:uid="{00000000-0005-0000-0000-000033020000}"/>
    <cellStyle name="Calculation 2 2 3 2 4 3 3" xfId="30918" xr:uid="{00000000-0005-0000-0000-000034020000}"/>
    <cellStyle name="Calculation 2 2 3 2 4 4" xfId="14541" xr:uid="{00000000-0005-0000-0000-000035020000}"/>
    <cellStyle name="Calculation 2 2 3 2 4 4 2" xfId="40703" xr:uid="{00000000-0005-0000-0000-000036020000}"/>
    <cellStyle name="Calculation 2 2 3 2 4 5" xfId="26866" xr:uid="{00000000-0005-0000-0000-000037020000}"/>
    <cellStyle name="Calculation 2 2 3 2 5" xfId="2198" xr:uid="{00000000-0005-0000-0000-000038020000}"/>
    <cellStyle name="Calculation 2 2 3 2 5 2" xfId="6250" xr:uid="{00000000-0005-0000-0000-000039020000}"/>
    <cellStyle name="Calculation 2 2 3 2 5 2 2" xfId="19427" xr:uid="{00000000-0005-0000-0000-00003A020000}"/>
    <cellStyle name="Calculation 2 2 3 2 5 2 2 2" xfId="45589" xr:uid="{00000000-0005-0000-0000-00003B020000}"/>
    <cellStyle name="Calculation 2 2 3 2 5 2 3" xfId="32412" xr:uid="{00000000-0005-0000-0000-00003C020000}"/>
    <cellStyle name="Calculation 2 2 3 2 5 3" xfId="15903" xr:uid="{00000000-0005-0000-0000-00003D020000}"/>
    <cellStyle name="Calculation 2 2 3 2 5 3 2" xfId="42065" xr:uid="{00000000-0005-0000-0000-00003E020000}"/>
    <cellStyle name="Calculation 2 2 3 2 5 4" xfId="28360" xr:uid="{00000000-0005-0000-0000-00003F020000}"/>
    <cellStyle name="Calculation 2 2 3 2 6" xfId="4224" xr:uid="{00000000-0005-0000-0000-000040020000}"/>
    <cellStyle name="Calculation 2 2 3 2 6 2" xfId="17665" xr:uid="{00000000-0005-0000-0000-000041020000}"/>
    <cellStyle name="Calculation 2 2 3 2 6 2 2" xfId="43827" xr:uid="{00000000-0005-0000-0000-000042020000}"/>
    <cellStyle name="Calculation 2 2 3 2 6 3" xfId="30386" xr:uid="{00000000-0005-0000-0000-000043020000}"/>
    <cellStyle name="Calculation 2 2 3 2 7" xfId="14141" xr:uid="{00000000-0005-0000-0000-000044020000}"/>
    <cellStyle name="Calculation 2 2 3 2 7 2" xfId="40303" xr:uid="{00000000-0005-0000-0000-000045020000}"/>
    <cellStyle name="Calculation 2 2 3 2 8" xfId="26334" xr:uid="{00000000-0005-0000-0000-000046020000}"/>
    <cellStyle name="Calculation 2 2 3 3" xfId="206" xr:uid="{00000000-0005-0000-0000-000047020000}"/>
    <cellStyle name="Calculation 2 2 3 3 2" xfId="336" xr:uid="{00000000-0005-0000-0000-000048020000}"/>
    <cellStyle name="Calculation 2 2 3 3 2 2" xfId="527" xr:uid="{00000000-0005-0000-0000-000049020000}"/>
    <cellStyle name="Calculation 2 2 3 3 2 2 2" xfId="1059" xr:uid="{00000000-0005-0000-0000-00004A020000}"/>
    <cellStyle name="Calculation 2 2 3 3 2 2 2 2" xfId="3085" xr:uid="{00000000-0005-0000-0000-00004B020000}"/>
    <cellStyle name="Calculation 2 2 3 3 2 2 2 2 2" xfId="7137" xr:uid="{00000000-0005-0000-0000-00004C020000}"/>
    <cellStyle name="Calculation 2 2 3 3 2 2 2 2 2 2" xfId="20078" xr:uid="{00000000-0005-0000-0000-00004D020000}"/>
    <cellStyle name="Calculation 2 2 3 3 2 2 2 2 2 2 2" xfId="46240" xr:uid="{00000000-0005-0000-0000-00004E020000}"/>
    <cellStyle name="Calculation 2 2 3 3 2 2 2 2 2 3" xfId="33299" xr:uid="{00000000-0005-0000-0000-00004F020000}"/>
    <cellStyle name="Calculation 2 2 3 3 2 2 2 2 3" xfId="16554" xr:uid="{00000000-0005-0000-0000-000050020000}"/>
    <cellStyle name="Calculation 2 2 3 3 2 2 2 2 3 2" xfId="42716" xr:uid="{00000000-0005-0000-0000-000051020000}"/>
    <cellStyle name="Calculation 2 2 3 3 2 2 2 2 4" xfId="29247" xr:uid="{00000000-0005-0000-0000-000052020000}"/>
    <cellStyle name="Calculation 2 2 3 3 2 2 2 3" xfId="5111" xr:uid="{00000000-0005-0000-0000-000053020000}"/>
    <cellStyle name="Calculation 2 2 3 3 2 2 2 3 2" xfId="18316" xr:uid="{00000000-0005-0000-0000-000054020000}"/>
    <cellStyle name="Calculation 2 2 3 3 2 2 2 3 2 2" xfId="44478" xr:uid="{00000000-0005-0000-0000-000055020000}"/>
    <cellStyle name="Calculation 2 2 3 3 2 2 2 3 3" xfId="31273" xr:uid="{00000000-0005-0000-0000-000056020000}"/>
    <cellStyle name="Calculation 2 2 3 3 2 2 2 4" xfId="14792" xr:uid="{00000000-0005-0000-0000-000057020000}"/>
    <cellStyle name="Calculation 2 2 3 3 2 2 2 4 2" xfId="40954" xr:uid="{00000000-0005-0000-0000-000058020000}"/>
    <cellStyle name="Calculation 2 2 3 3 2 2 2 5" xfId="27221" xr:uid="{00000000-0005-0000-0000-000059020000}"/>
    <cellStyle name="Calculation 2 2 3 3 2 2 3" xfId="2553" xr:uid="{00000000-0005-0000-0000-00005A020000}"/>
    <cellStyle name="Calculation 2 2 3 3 2 2 3 2" xfId="6605" xr:uid="{00000000-0005-0000-0000-00005B020000}"/>
    <cellStyle name="Calculation 2 2 3 3 2 2 3 2 2" xfId="19678" xr:uid="{00000000-0005-0000-0000-00005C020000}"/>
    <cellStyle name="Calculation 2 2 3 3 2 2 3 2 2 2" xfId="45840" xr:uid="{00000000-0005-0000-0000-00005D020000}"/>
    <cellStyle name="Calculation 2 2 3 3 2 2 3 2 3" xfId="32767" xr:uid="{00000000-0005-0000-0000-00005E020000}"/>
    <cellStyle name="Calculation 2 2 3 3 2 2 3 3" xfId="16154" xr:uid="{00000000-0005-0000-0000-00005F020000}"/>
    <cellStyle name="Calculation 2 2 3 3 2 2 3 3 2" xfId="42316" xr:uid="{00000000-0005-0000-0000-000060020000}"/>
    <cellStyle name="Calculation 2 2 3 3 2 2 3 4" xfId="28715" xr:uid="{00000000-0005-0000-0000-000061020000}"/>
    <cellStyle name="Calculation 2 2 3 3 2 2 4" xfId="4579" xr:uid="{00000000-0005-0000-0000-000062020000}"/>
    <cellStyle name="Calculation 2 2 3 3 2 2 4 2" xfId="17916" xr:uid="{00000000-0005-0000-0000-000063020000}"/>
    <cellStyle name="Calculation 2 2 3 3 2 2 4 2 2" xfId="44078" xr:uid="{00000000-0005-0000-0000-000064020000}"/>
    <cellStyle name="Calculation 2 2 3 3 2 2 4 3" xfId="30741" xr:uid="{00000000-0005-0000-0000-000065020000}"/>
    <cellStyle name="Calculation 2 2 3 3 2 2 5" xfId="14392" xr:uid="{00000000-0005-0000-0000-000066020000}"/>
    <cellStyle name="Calculation 2 2 3 3 2 2 5 2" xfId="40554" xr:uid="{00000000-0005-0000-0000-000067020000}"/>
    <cellStyle name="Calculation 2 2 3 3 2 2 6" xfId="26689" xr:uid="{00000000-0005-0000-0000-000068020000}"/>
    <cellStyle name="Calculation 2 2 3 3 2 3" xfId="872" xr:uid="{00000000-0005-0000-0000-000069020000}"/>
    <cellStyle name="Calculation 2 2 3 3 2 3 2" xfId="2898" xr:uid="{00000000-0005-0000-0000-00006A020000}"/>
    <cellStyle name="Calculation 2 2 3 3 2 3 2 2" xfId="6950" xr:uid="{00000000-0005-0000-0000-00006B020000}"/>
    <cellStyle name="Calculation 2 2 3 3 2 3 2 2 2" xfId="19939" xr:uid="{00000000-0005-0000-0000-00006C020000}"/>
    <cellStyle name="Calculation 2 2 3 3 2 3 2 2 2 2" xfId="46101" xr:uid="{00000000-0005-0000-0000-00006D020000}"/>
    <cellStyle name="Calculation 2 2 3 3 2 3 2 2 3" xfId="33112" xr:uid="{00000000-0005-0000-0000-00006E020000}"/>
    <cellStyle name="Calculation 2 2 3 3 2 3 2 3" xfId="16415" xr:uid="{00000000-0005-0000-0000-00006F020000}"/>
    <cellStyle name="Calculation 2 2 3 3 2 3 2 3 2" xfId="42577" xr:uid="{00000000-0005-0000-0000-000070020000}"/>
    <cellStyle name="Calculation 2 2 3 3 2 3 2 4" xfId="29060" xr:uid="{00000000-0005-0000-0000-000071020000}"/>
    <cellStyle name="Calculation 2 2 3 3 2 3 3" xfId="4924" xr:uid="{00000000-0005-0000-0000-000072020000}"/>
    <cellStyle name="Calculation 2 2 3 3 2 3 3 2" xfId="18177" xr:uid="{00000000-0005-0000-0000-000073020000}"/>
    <cellStyle name="Calculation 2 2 3 3 2 3 3 2 2" xfId="44339" xr:uid="{00000000-0005-0000-0000-000074020000}"/>
    <cellStyle name="Calculation 2 2 3 3 2 3 3 3" xfId="31086" xr:uid="{00000000-0005-0000-0000-000075020000}"/>
    <cellStyle name="Calculation 2 2 3 3 2 3 4" xfId="14653" xr:uid="{00000000-0005-0000-0000-000076020000}"/>
    <cellStyle name="Calculation 2 2 3 3 2 3 4 2" xfId="40815" xr:uid="{00000000-0005-0000-0000-000077020000}"/>
    <cellStyle name="Calculation 2 2 3 3 2 3 5" xfId="27034" xr:uid="{00000000-0005-0000-0000-000078020000}"/>
    <cellStyle name="Calculation 2 2 3 3 2 4" xfId="2366" xr:uid="{00000000-0005-0000-0000-000079020000}"/>
    <cellStyle name="Calculation 2 2 3 3 2 4 2" xfId="6418" xr:uid="{00000000-0005-0000-0000-00007A020000}"/>
    <cellStyle name="Calculation 2 2 3 3 2 4 2 2" xfId="19539" xr:uid="{00000000-0005-0000-0000-00007B020000}"/>
    <cellStyle name="Calculation 2 2 3 3 2 4 2 2 2" xfId="45701" xr:uid="{00000000-0005-0000-0000-00007C020000}"/>
    <cellStyle name="Calculation 2 2 3 3 2 4 2 3" xfId="32580" xr:uid="{00000000-0005-0000-0000-00007D020000}"/>
    <cellStyle name="Calculation 2 2 3 3 2 4 3" xfId="16015" xr:uid="{00000000-0005-0000-0000-00007E020000}"/>
    <cellStyle name="Calculation 2 2 3 3 2 4 3 2" xfId="42177" xr:uid="{00000000-0005-0000-0000-00007F020000}"/>
    <cellStyle name="Calculation 2 2 3 3 2 4 4" xfId="28528" xr:uid="{00000000-0005-0000-0000-000080020000}"/>
    <cellStyle name="Calculation 2 2 3 3 2 5" xfId="4392" xr:uid="{00000000-0005-0000-0000-000081020000}"/>
    <cellStyle name="Calculation 2 2 3 3 2 5 2" xfId="17777" xr:uid="{00000000-0005-0000-0000-000082020000}"/>
    <cellStyle name="Calculation 2 2 3 3 2 5 2 2" xfId="43939" xr:uid="{00000000-0005-0000-0000-000083020000}"/>
    <cellStyle name="Calculation 2 2 3 3 2 5 3" xfId="30554" xr:uid="{00000000-0005-0000-0000-000084020000}"/>
    <cellStyle name="Calculation 2 2 3 3 2 6" xfId="14253" xr:uid="{00000000-0005-0000-0000-000085020000}"/>
    <cellStyle name="Calculation 2 2 3 3 2 6 2" xfId="40415" xr:uid="{00000000-0005-0000-0000-000086020000}"/>
    <cellStyle name="Calculation 2 2 3 3 2 7" xfId="26502" xr:uid="{00000000-0005-0000-0000-000087020000}"/>
    <cellStyle name="Calculation 2 2 3 3 3" xfId="439" xr:uid="{00000000-0005-0000-0000-000088020000}"/>
    <cellStyle name="Calculation 2 2 3 3 3 2" xfId="971" xr:uid="{00000000-0005-0000-0000-000089020000}"/>
    <cellStyle name="Calculation 2 2 3 3 3 2 2" xfId="2997" xr:uid="{00000000-0005-0000-0000-00008A020000}"/>
    <cellStyle name="Calculation 2 2 3 3 3 2 2 2" xfId="7049" xr:uid="{00000000-0005-0000-0000-00008B020000}"/>
    <cellStyle name="Calculation 2 2 3 3 3 2 2 2 2" xfId="20014" xr:uid="{00000000-0005-0000-0000-00008C020000}"/>
    <cellStyle name="Calculation 2 2 3 3 3 2 2 2 2 2" xfId="46176" xr:uid="{00000000-0005-0000-0000-00008D020000}"/>
    <cellStyle name="Calculation 2 2 3 3 3 2 2 2 3" xfId="33211" xr:uid="{00000000-0005-0000-0000-00008E020000}"/>
    <cellStyle name="Calculation 2 2 3 3 3 2 2 3" xfId="16490" xr:uid="{00000000-0005-0000-0000-00008F020000}"/>
    <cellStyle name="Calculation 2 2 3 3 3 2 2 3 2" xfId="42652" xr:uid="{00000000-0005-0000-0000-000090020000}"/>
    <cellStyle name="Calculation 2 2 3 3 3 2 2 4" xfId="29159" xr:uid="{00000000-0005-0000-0000-000091020000}"/>
    <cellStyle name="Calculation 2 2 3 3 3 2 3" xfId="5023" xr:uid="{00000000-0005-0000-0000-000092020000}"/>
    <cellStyle name="Calculation 2 2 3 3 3 2 3 2" xfId="18252" xr:uid="{00000000-0005-0000-0000-000093020000}"/>
    <cellStyle name="Calculation 2 2 3 3 3 2 3 2 2" xfId="44414" xr:uid="{00000000-0005-0000-0000-000094020000}"/>
    <cellStyle name="Calculation 2 2 3 3 3 2 3 3" xfId="31185" xr:uid="{00000000-0005-0000-0000-000095020000}"/>
    <cellStyle name="Calculation 2 2 3 3 3 2 4" xfId="14728" xr:uid="{00000000-0005-0000-0000-000096020000}"/>
    <cellStyle name="Calculation 2 2 3 3 3 2 4 2" xfId="40890" xr:uid="{00000000-0005-0000-0000-000097020000}"/>
    <cellStyle name="Calculation 2 2 3 3 3 2 5" xfId="27133" xr:uid="{00000000-0005-0000-0000-000098020000}"/>
    <cellStyle name="Calculation 2 2 3 3 3 3" xfId="2465" xr:uid="{00000000-0005-0000-0000-000099020000}"/>
    <cellStyle name="Calculation 2 2 3 3 3 3 2" xfId="6517" xr:uid="{00000000-0005-0000-0000-00009A020000}"/>
    <cellStyle name="Calculation 2 2 3 3 3 3 2 2" xfId="19614" xr:uid="{00000000-0005-0000-0000-00009B020000}"/>
    <cellStyle name="Calculation 2 2 3 3 3 3 2 2 2" xfId="45776" xr:uid="{00000000-0005-0000-0000-00009C020000}"/>
    <cellStyle name="Calculation 2 2 3 3 3 3 2 3" xfId="32679" xr:uid="{00000000-0005-0000-0000-00009D020000}"/>
    <cellStyle name="Calculation 2 2 3 3 3 3 3" xfId="16090" xr:uid="{00000000-0005-0000-0000-00009E020000}"/>
    <cellStyle name="Calculation 2 2 3 3 3 3 3 2" xfId="42252" xr:uid="{00000000-0005-0000-0000-00009F020000}"/>
    <cellStyle name="Calculation 2 2 3 3 3 3 4" xfId="28627" xr:uid="{00000000-0005-0000-0000-0000A0020000}"/>
    <cellStyle name="Calculation 2 2 3 3 3 4" xfId="4491" xr:uid="{00000000-0005-0000-0000-0000A1020000}"/>
    <cellStyle name="Calculation 2 2 3 3 3 4 2" xfId="17852" xr:uid="{00000000-0005-0000-0000-0000A2020000}"/>
    <cellStyle name="Calculation 2 2 3 3 3 4 2 2" xfId="44014" xr:uid="{00000000-0005-0000-0000-0000A3020000}"/>
    <cellStyle name="Calculation 2 2 3 3 3 4 3" xfId="30653" xr:uid="{00000000-0005-0000-0000-0000A4020000}"/>
    <cellStyle name="Calculation 2 2 3 3 3 5" xfId="14328" xr:uid="{00000000-0005-0000-0000-0000A5020000}"/>
    <cellStyle name="Calculation 2 2 3 3 3 5 2" xfId="40490" xr:uid="{00000000-0005-0000-0000-0000A6020000}"/>
    <cellStyle name="Calculation 2 2 3 3 3 6" xfId="26601" xr:uid="{00000000-0005-0000-0000-0000A7020000}"/>
    <cellStyle name="Calculation 2 2 3 3 4" xfId="742" xr:uid="{00000000-0005-0000-0000-0000A8020000}"/>
    <cellStyle name="Calculation 2 2 3 3 4 2" xfId="2768" xr:uid="{00000000-0005-0000-0000-0000A9020000}"/>
    <cellStyle name="Calculation 2 2 3 3 4 2 2" xfId="6820" xr:uid="{00000000-0005-0000-0000-0000AA020000}"/>
    <cellStyle name="Calculation 2 2 3 3 4 2 2 2" xfId="19851" xr:uid="{00000000-0005-0000-0000-0000AB020000}"/>
    <cellStyle name="Calculation 2 2 3 3 4 2 2 2 2" xfId="46013" xr:uid="{00000000-0005-0000-0000-0000AC020000}"/>
    <cellStyle name="Calculation 2 2 3 3 4 2 2 3" xfId="32982" xr:uid="{00000000-0005-0000-0000-0000AD020000}"/>
    <cellStyle name="Calculation 2 2 3 3 4 2 3" xfId="16327" xr:uid="{00000000-0005-0000-0000-0000AE020000}"/>
    <cellStyle name="Calculation 2 2 3 3 4 2 3 2" xfId="42489" xr:uid="{00000000-0005-0000-0000-0000AF020000}"/>
    <cellStyle name="Calculation 2 2 3 3 4 2 4" xfId="28930" xr:uid="{00000000-0005-0000-0000-0000B0020000}"/>
    <cellStyle name="Calculation 2 2 3 3 4 3" xfId="4794" xr:uid="{00000000-0005-0000-0000-0000B1020000}"/>
    <cellStyle name="Calculation 2 2 3 3 4 3 2" xfId="18089" xr:uid="{00000000-0005-0000-0000-0000B2020000}"/>
    <cellStyle name="Calculation 2 2 3 3 4 3 2 2" xfId="44251" xr:uid="{00000000-0005-0000-0000-0000B3020000}"/>
    <cellStyle name="Calculation 2 2 3 3 4 3 3" xfId="30956" xr:uid="{00000000-0005-0000-0000-0000B4020000}"/>
    <cellStyle name="Calculation 2 2 3 3 4 4" xfId="14565" xr:uid="{00000000-0005-0000-0000-0000B5020000}"/>
    <cellStyle name="Calculation 2 2 3 3 4 4 2" xfId="40727" xr:uid="{00000000-0005-0000-0000-0000B6020000}"/>
    <cellStyle name="Calculation 2 2 3 3 4 5" xfId="26904" xr:uid="{00000000-0005-0000-0000-0000B7020000}"/>
    <cellStyle name="Calculation 2 2 3 3 5" xfId="2236" xr:uid="{00000000-0005-0000-0000-0000B8020000}"/>
    <cellStyle name="Calculation 2 2 3 3 5 2" xfId="6288" xr:uid="{00000000-0005-0000-0000-0000B9020000}"/>
    <cellStyle name="Calculation 2 2 3 3 5 2 2" xfId="19451" xr:uid="{00000000-0005-0000-0000-0000BA020000}"/>
    <cellStyle name="Calculation 2 2 3 3 5 2 2 2" xfId="45613" xr:uid="{00000000-0005-0000-0000-0000BB020000}"/>
    <cellStyle name="Calculation 2 2 3 3 5 2 3" xfId="32450" xr:uid="{00000000-0005-0000-0000-0000BC020000}"/>
    <cellStyle name="Calculation 2 2 3 3 5 3" xfId="15927" xr:uid="{00000000-0005-0000-0000-0000BD020000}"/>
    <cellStyle name="Calculation 2 2 3 3 5 3 2" xfId="42089" xr:uid="{00000000-0005-0000-0000-0000BE020000}"/>
    <cellStyle name="Calculation 2 2 3 3 5 4" xfId="28398" xr:uid="{00000000-0005-0000-0000-0000BF020000}"/>
    <cellStyle name="Calculation 2 2 3 3 6" xfId="4262" xr:uid="{00000000-0005-0000-0000-0000C0020000}"/>
    <cellStyle name="Calculation 2 2 3 3 6 2" xfId="17689" xr:uid="{00000000-0005-0000-0000-0000C1020000}"/>
    <cellStyle name="Calculation 2 2 3 3 6 2 2" xfId="43851" xr:uid="{00000000-0005-0000-0000-0000C2020000}"/>
    <cellStyle name="Calculation 2 2 3 3 6 3" xfId="30424" xr:uid="{00000000-0005-0000-0000-0000C3020000}"/>
    <cellStyle name="Calculation 2 2 3 3 7" xfId="14165" xr:uid="{00000000-0005-0000-0000-0000C4020000}"/>
    <cellStyle name="Calculation 2 2 3 3 7 2" xfId="40327" xr:uid="{00000000-0005-0000-0000-0000C5020000}"/>
    <cellStyle name="Calculation 2 2 3 3 8" xfId="26372" xr:uid="{00000000-0005-0000-0000-0000C6020000}"/>
    <cellStyle name="Calculation 2 2 3 4" xfId="252" xr:uid="{00000000-0005-0000-0000-0000C7020000}"/>
    <cellStyle name="Calculation 2 2 3 4 2" xfId="471" xr:uid="{00000000-0005-0000-0000-0000C8020000}"/>
    <cellStyle name="Calculation 2 2 3 4 2 2" xfId="1003" xr:uid="{00000000-0005-0000-0000-0000C9020000}"/>
    <cellStyle name="Calculation 2 2 3 4 2 2 2" xfId="3029" xr:uid="{00000000-0005-0000-0000-0000CA020000}"/>
    <cellStyle name="Calculation 2 2 3 4 2 2 2 2" xfId="7081" xr:uid="{00000000-0005-0000-0000-0000CB020000}"/>
    <cellStyle name="Calculation 2 2 3 4 2 2 2 2 2" xfId="20038" xr:uid="{00000000-0005-0000-0000-0000CC020000}"/>
    <cellStyle name="Calculation 2 2 3 4 2 2 2 2 2 2" xfId="46200" xr:uid="{00000000-0005-0000-0000-0000CD020000}"/>
    <cellStyle name="Calculation 2 2 3 4 2 2 2 2 3" xfId="33243" xr:uid="{00000000-0005-0000-0000-0000CE020000}"/>
    <cellStyle name="Calculation 2 2 3 4 2 2 2 3" xfId="16514" xr:uid="{00000000-0005-0000-0000-0000CF020000}"/>
    <cellStyle name="Calculation 2 2 3 4 2 2 2 3 2" xfId="42676" xr:uid="{00000000-0005-0000-0000-0000D0020000}"/>
    <cellStyle name="Calculation 2 2 3 4 2 2 2 4" xfId="29191" xr:uid="{00000000-0005-0000-0000-0000D1020000}"/>
    <cellStyle name="Calculation 2 2 3 4 2 2 3" xfId="5055" xr:uid="{00000000-0005-0000-0000-0000D2020000}"/>
    <cellStyle name="Calculation 2 2 3 4 2 2 3 2" xfId="18276" xr:uid="{00000000-0005-0000-0000-0000D3020000}"/>
    <cellStyle name="Calculation 2 2 3 4 2 2 3 2 2" xfId="44438" xr:uid="{00000000-0005-0000-0000-0000D4020000}"/>
    <cellStyle name="Calculation 2 2 3 4 2 2 3 3" xfId="31217" xr:uid="{00000000-0005-0000-0000-0000D5020000}"/>
    <cellStyle name="Calculation 2 2 3 4 2 2 4" xfId="14752" xr:uid="{00000000-0005-0000-0000-0000D6020000}"/>
    <cellStyle name="Calculation 2 2 3 4 2 2 4 2" xfId="40914" xr:uid="{00000000-0005-0000-0000-0000D7020000}"/>
    <cellStyle name="Calculation 2 2 3 4 2 2 5" xfId="27165" xr:uid="{00000000-0005-0000-0000-0000D8020000}"/>
    <cellStyle name="Calculation 2 2 3 4 2 3" xfId="2497" xr:uid="{00000000-0005-0000-0000-0000D9020000}"/>
    <cellStyle name="Calculation 2 2 3 4 2 3 2" xfId="6549" xr:uid="{00000000-0005-0000-0000-0000DA020000}"/>
    <cellStyle name="Calculation 2 2 3 4 2 3 2 2" xfId="19638" xr:uid="{00000000-0005-0000-0000-0000DB020000}"/>
    <cellStyle name="Calculation 2 2 3 4 2 3 2 2 2" xfId="45800" xr:uid="{00000000-0005-0000-0000-0000DC020000}"/>
    <cellStyle name="Calculation 2 2 3 4 2 3 2 3" xfId="32711" xr:uid="{00000000-0005-0000-0000-0000DD020000}"/>
    <cellStyle name="Calculation 2 2 3 4 2 3 3" xfId="16114" xr:uid="{00000000-0005-0000-0000-0000DE020000}"/>
    <cellStyle name="Calculation 2 2 3 4 2 3 3 2" xfId="42276" xr:uid="{00000000-0005-0000-0000-0000DF020000}"/>
    <cellStyle name="Calculation 2 2 3 4 2 3 4" xfId="28659" xr:uid="{00000000-0005-0000-0000-0000E0020000}"/>
    <cellStyle name="Calculation 2 2 3 4 2 4" xfId="4523" xr:uid="{00000000-0005-0000-0000-0000E1020000}"/>
    <cellStyle name="Calculation 2 2 3 4 2 4 2" xfId="17876" xr:uid="{00000000-0005-0000-0000-0000E2020000}"/>
    <cellStyle name="Calculation 2 2 3 4 2 4 2 2" xfId="44038" xr:uid="{00000000-0005-0000-0000-0000E3020000}"/>
    <cellStyle name="Calculation 2 2 3 4 2 4 3" xfId="30685" xr:uid="{00000000-0005-0000-0000-0000E4020000}"/>
    <cellStyle name="Calculation 2 2 3 4 2 5" xfId="14352" xr:uid="{00000000-0005-0000-0000-0000E5020000}"/>
    <cellStyle name="Calculation 2 2 3 4 2 5 2" xfId="40514" xr:uid="{00000000-0005-0000-0000-0000E6020000}"/>
    <cellStyle name="Calculation 2 2 3 4 2 6" xfId="26633" xr:uid="{00000000-0005-0000-0000-0000E7020000}"/>
    <cellStyle name="Calculation 2 2 3 4 3" xfId="788" xr:uid="{00000000-0005-0000-0000-0000E8020000}"/>
    <cellStyle name="Calculation 2 2 3 4 3 2" xfId="2814" xr:uid="{00000000-0005-0000-0000-0000E9020000}"/>
    <cellStyle name="Calculation 2 2 3 4 3 2 2" xfId="6866" xr:uid="{00000000-0005-0000-0000-0000EA020000}"/>
    <cellStyle name="Calculation 2 2 3 4 3 2 2 2" xfId="19883" xr:uid="{00000000-0005-0000-0000-0000EB020000}"/>
    <cellStyle name="Calculation 2 2 3 4 3 2 2 2 2" xfId="46045" xr:uid="{00000000-0005-0000-0000-0000EC020000}"/>
    <cellStyle name="Calculation 2 2 3 4 3 2 2 3" xfId="33028" xr:uid="{00000000-0005-0000-0000-0000ED020000}"/>
    <cellStyle name="Calculation 2 2 3 4 3 2 3" xfId="16359" xr:uid="{00000000-0005-0000-0000-0000EE020000}"/>
    <cellStyle name="Calculation 2 2 3 4 3 2 3 2" xfId="42521" xr:uid="{00000000-0005-0000-0000-0000EF020000}"/>
    <cellStyle name="Calculation 2 2 3 4 3 2 4" xfId="28976" xr:uid="{00000000-0005-0000-0000-0000F0020000}"/>
    <cellStyle name="Calculation 2 2 3 4 3 3" xfId="4840" xr:uid="{00000000-0005-0000-0000-0000F1020000}"/>
    <cellStyle name="Calculation 2 2 3 4 3 3 2" xfId="18121" xr:uid="{00000000-0005-0000-0000-0000F2020000}"/>
    <cellStyle name="Calculation 2 2 3 4 3 3 2 2" xfId="44283" xr:uid="{00000000-0005-0000-0000-0000F3020000}"/>
    <cellStyle name="Calculation 2 2 3 4 3 3 3" xfId="31002" xr:uid="{00000000-0005-0000-0000-0000F4020000}"/>
    <cellStyle name="Calculation 2 2 3 4 3 4" xfId="14597" xr:uid="{00000000-0005-0000-0000-0000F5020000}"/>
    <cellStyle name="Calculation 2 2 3 4 3 4 2" xfId="40759" xr:uid="{00000000-0005-0000-0000-0000F6020000}"/>
    <cellStyle name="Calculation 2 2 3 4 3 5" xfId="26950" xr:uid="{00000000-0005-0000-0000-0000F7020000}"/>
    <cellStyle name="Calculation 2 2 3 4 4" xfId="2282" xr:uid="{00000000-0005-0000-0000-0000F8020000}"/>
    <cellStyle name="Calculation 2 2 3 4 4 2" xfId="6334" xr:uid="{00000000-0005-0000-0000-0000F9020000}"/>
    <cellStyle name="Calculation 2 2 3 4 4 2 2" xfId="19483" xr:uid="{00000000-0005-0000-0000-0000FA020000}"/>
    <cellStyle name="Calculation 2 2 3 4 4 2 2 2" xfId="45645" xr:uid="{00000000-0005-0000-0000-0000FB020000}"/>
    <cellStyle name="Calculation 2 2 3 4 4 2 3" xfId="32496" xr:uid="{00000000-0005-0000-0000-0000FC020000}"/>
    <cellStyle name="Calculation 2 2 3 4 4 3" xfId="15959" xr:uid="{00000000-0005-0000-0000-0000FD020000}"/>
    <cellStyle name="Calculation 2 2 3 4 4 3 2" xfId="42121" xr:uid="{00000000-0005-0000-0000-0000FE020000}"/>
    <cellStyle name="Calculation 2 2 3 4 4 4" xfId="28444" xr:uid="{00000000-0005-0000-0000-0000FF020000}"/>
    <cellStyle name="Calculation 2 2 3 4 5" xfId="4308" xr:uid="{00000000-0005-0000-0000-000000030000}"/>
    <cellStyle name="Calculation 2 2 3 4 5 2" xfId="17721" xr:uid="{00000000-0005-0000-0000-000001030000}"/>
    <cellStyle name="Calculation 2 2 3 4 5 2 2" xfId="43883" xr:uid="{00000000-0005-0000-0000-000002030000}"/>
    <cellStyle name="Calculation 2 2 3 4 5 3" xfId="30470" xr:uid="{00000000-0005-0000-0000-000003030000}"/>
    <cellStyle name="Calculation 2 2 3 4 6" xfId="14197" xr:uid="{00000000-0005-0000-0000-000004030000}"/>
    <cellStyle name="Calculation 2 2 3 4 6 2" xfId="40359" xr:uid="{00000000-0005-0000-0000-000005030000}"/>
    <cellStyle name="Calculation 2 2 3 4 7" xfId="26418" xr:uid="{00000000-0005-0000-0000-000006030000}"/>
    <cellStyle name="Calculation 2 2 3 5" xfId="383" xr:uid="{00000000-0005-0000-0000-000007030000}"/>
    <cellStyle name="Calculation 2 2 3 5 2" xfId="915" xr:uid="{00000000-0005-0000-0000-000008030000}"/>
    <cellStyle name="Calculation 2 2 3 5 2 2" xfId="2941" xr:uid="{00000000-0005-0000-0000-000009030000}"/>
    <cellStyle name="Calculation 2 2 3 5 2 2 2" xfId="6993" xr:uid="{00000000-0005-0000-0000-00000A030000}"/>
    <cellStyle name="Calculation 2 2 3 5 2 2 2 2" xfId="19974" xr:uid="{00000000-0005-0000-0000-00000B030000}"/>
    <cellStyle name="Calculation 2 2 3 5 2 2 2 2 2" xfId="46136" xr:uid="{00000000-0005-0000-0000-00000C030000}"/>
    <cellStyle name="Calculation 2 2 3 5 2 2 2 3" xfId="33155" xr:uid="{00000000-0005-0000-0000-00000D030000}"/>
    <cellStyle name="Calculation 2 2 3 5 2 2 3" xfId="16450" xr:uid="{00000000-0005-0000-0000-00000E030000}"/>
    <cellStyle name="Calculation 2 2 3 5 2 2 3 2" xfId="42612" xr:uid="{00000000-0005-0000-0000-00000F030000}"/>
    <cellStyle name="Calculation 2 2 3 5 2 2 4" xfId="29103" xr:uid="{00000000-0005-0000-0000-000010030000}"/>
    <cellStyle name="Calculation 2 2 3 5 2 3" xfId="4967" xr:uid="{00000000-0005-0000-0000-000011030000}"/>
    <cellStyle name="Calculation 2 2 3 5 2 3 2" xfId="18212" xr:uid="{00000000-0005-0000-0000-000012030000}"/>
    <cellStyle name="Calculation 2 2 3 5 2 3 2 2" xfId="44374" xr:uid="{00000000-0005-0000-0000-000013030000}"/>
    <cellStyle name="Calculation 2 2 3 5 2 3 3" xfId="31129" xr:uid="{00000000-0005-0000-0000-000014030000}"/>
    <cellStyle name="Calculation 2 2 3 5 2 4" xfId="14688" xr:uid="{00000000-0005-0000-0000-000015030000}"/>
    <cellStyle name="Calculation 2 2 3 5 2 4 2" xfId="40850" xr:uid="{00000000-0005-0000-0000-000016030000}"/>
    <cellStyle name="Calculation 2 2 3 5 2 5" xfId="27077" xr:uid="{00000000-0005-0000-0000-000017030000}"/>
    <cellStyle name="Calculation 2 2 3 5 3" xfId="2409" xr:uid="{00000000-0005-0000-0000-000018030000}"/>
    <cellStyle name="Calculation 2 2 3 5 3 2" xfId="6461" xr:uid="{00000000-0005-0000-0000-000019030000}"/>
    <cellStyle name="Calculation 2 2 3 5 3 2 2" xfId="19574" xr:uid="{00000000-0005-0000-0000-00001A030000}"/>
    <cellStyle name="Calculation 2 2 3 5 3 2 2 2" xfId="45736" xr:uid="{00000000-0005-0000-0000-00001B030000}"/>
    <cellStyle name="Calculation 2 2 3 5 3 2 3" xfId="32623" xr:uid="{00000000-0005-0000-0000-00001C030000}"/>
    <cellStyle name="Calculation 2 2 3 5 3 3" xfId="16050" xr:uid="{00000000-0005-0000-0000-00001D030000}"/>
    <cellStyle name="Calculation 2 2 3 5 3 3 2" xfId="42212" xr:uid="{00000000-0005-0000-0000-00001E030000}"/>
    <cellStyle name="Calculation 2 2 3 5 3 4" xfId="28571" xr:uid="{00000000-0005-0000-0000-00001F030000}"/>
    <cellStyle name="Calculation 2 2 3 5 4" xfId="4435" xr:uid="{00000000-0005-0000-0000-000020030000}"/>
    <cellStyle name="Calculation 2 2 3 5 4 2" xfId="17812" xr:uid="{00000000-0005-0000-0000-000021030000}"/>
    <cellStyle name="Calculation 2 2 3 5 4 2 2" xfId="43974" xr:uid="{00000000-0005-0000-0000-000022030000}"/>
    <cellStyle name="Calculation 2 2 3 5 4 3" xfId="30597" xr:uid="{00000000-0005-0000-0000-000023030000}"/>
    <cellStyle name="Calculation 2 2 3 5 5" xfId="14288" xr:uid="{00000000-0005-0000-0000-000024030000}"/>
    <cellStyle name="Calculation 2 2 3 5 5 2" xfId="40450" xr:uid="{00000000-0005-0000-0000-000025030000}"/>
    <cellStyle name="Calculation 2 2 3 5 6" xfId="26545" xr:uid="{00000000-0005-0000-0000-000026030000}"/>
    <cellStyle name="Calculation 2 2 3 6" xfId="658" xr:uid="{00000000-0005-0000-0000-000027030000}"/>
    <cellStyle name="Calculation 2 2 3 6 2" xfId="2684" xr:uid="{00000000-0005-0000-0000-000028030000}"/>
    <cellStyle name="Calculation 2 2 3 6 2 2" xfId="6736" xr:uid="{00000000-0005-0000-0000-000029030000}"/>
    <cellStyle name="Calculation 2 2 3 6 2 2 2" xfId="19795" xr:uid="{00000000-0005-0000-0000-00002A030000}"/>
    <cellStyle name="Calculation 2 2 3 6 2 2 2 2" xfId="45957" xr:uid="{00000000-0005-0000-0000-00002B030000}"/>
    <cellStyle name="Calculation 2 2 3 6 2 2 3" xfId="32898" xr:uid="{00000000-0005-0000-0000-00002C030000}"/>
    <cellStyle name="Calculation 2 2 3 6 2 3" xfId="16271" xr:uid="{00000000-0005-0000-0000-00002D030000}"/>
    <cellStyle name="Calculation 2 2 3 6 2 3 2" xfId="42433" xr:uid="{00000000-0005-0000-0000-00002E030000}"/>
    <cellStyle name="Calculation 2 2 3 6 2 4" xfId="28846" xr:uid="{00000000-0005-0000-0000-00002F030000}"/>
    <cellStyle name="Calculation 2 2 3 6 3" xfId="4710" xr:uid="{00000000-0005-0000-0000-000030030000}"/>
    <cellStyle name="Calculation 2 2 3 6 3 2" xfId="18033" xr:uid="{00000000-0005-0000-0000-000031030000}"/>
    <cellStyle name="Calculation 2 2 3 6 3 2 2" xfId="44195" xr:uid="{00000000-0005-0000-0000-000032030000}"/>
    <cellStyle name="Calculation 2 2 3 6 3 3" xfId="30872" xr:uid="{00000000-0005-0000-0000-000033030000}"/>
    <cellStyle name="Calculation 2 2 3 6 4" xfId="14509" xr:uid="{00000000-0005-0000-0000-000034030000}"/>
    <cellStyle name="Calculation 2 2 3 6 4 2" xfId="40671" xr:uid="{00000000-0005-0000-0000-000035030000}"/>
    <cellStyle name="Calculation 2 2 3 6 5" xfId="26820" xr:uid="{00000000-0005-0000-0000-000036030000}"/>
    <cellStyle name="Calculation 2 2 3 7" xfId="2152" xr:uid="{00000000-0005-0000-0000-000037030000}"/>
    <cellStyle name="Calculation 2 2 3 7 2" xfId="6204" xr:uid="{00000000-0005-0000-0000-000038030000}"/>
    <cellStyle name="Calculation 2 2 3 7 2 2" xfId="19395" xr:uid="{00000000-0005-0000-0000-000039030000}"/>
    <cellStyle name="Calculation 2 2 3 7 2 2 2" xfId="45557" xr:uid="{00000000-0005-0000-0000-00003A030000}"/>
    <cellStyle name="Calculation 2 2 3 7 2 3" xfId="32366" xr:uid="{00000000-0005-0000-0000-00003B030000}"/>
    <cellStyle name="Calculation 2 2 3 7 3" xfId="15871" xr:uid="{00000000-0005-0000-0000-00003C030000}"/>
    <cellStyle name="Calculation 2 2 3 7 3 2" xfId="42033" xr:uid="{00000000-0005-0000-0000-00003D030000}"/>
    <cellStyle name="Calculation 2 2 3 7 4" xfId="28314" xr:uid="{00000000-0005-0000-0000-00003E030000}"/>
    <cellStyle name="Calculation 2 2 3 8" xfId="4178" xr:uid="{00000000-0005-0000-0000-00003F030000}"/>
    <cellStyle name="Calculation 2 2 3 8 2" xfId="17633" xr:uid="{00000000-0005-0000-0000-000040030000}"/>
    <cellStyle name="Calculation 2 2 3 8 2 2" xfId="43795" xr:uid="{00000000-0005-0000-0000-000041030000}"/>
    <cellStyle name="Calculation 2 2 3 8 3" xfId="30340" xr:uid="{00000000-0005-0000-0000-000042030000}"/>
    <cellStyle name="Calculation 2 2 3 9" xfId="14109" xr:uid="{00000000-0005-0000-0000-000043030000}"/>
    <cellStyle name="Calculation 2 2 3 9 2" xfId="40271" xr:uid="{00000000-0005-0000-0000-000044030000}"/>
    <cellStyle name="Calculation 2 2 4" xfId="129" xr:uid="{00000000-0005-0000-0000-000045030000}"/>
    <cellStyle name="Calculation 2 2 4 10" xfId="26295" xr:uid="{00000000-0005-0000-0000-000046030000}"/>
    <cellStyle name="Calculation 2 2 4 2" xfId="175" xr:uid="{00000000-0005-0000-0000-000047030000}"/>
    <cellStyle name="Calculation 2 2 4 2 2" xfId="305" xr:uid="{00000000-0005-0000-0000-000048030000}"/>
    <cellStyle name="Calculation 2 2 4 2 2 2" xfId="508" xr:uid="{00000000-0005-0000-0000-000049030000}"/>
    <cellStyle name="Calculation 2 2 4 2 2 2 2" xfId="1040" xr:uid="{00000000-0005-0000-0000-00004A030000}"/>
    <cellStyle name="Calculation 2 2 4 2 2 2 2 2" xfId="3066" xr:uid="{00000000-0005-0000-0000-00004B030000}"/>
    <cellStyle name="Calculation 2 2 4 2 2 2 2 2 2" xfId="7118" xr:uid="{00000000-0005-0000-0000-00004C030000}"/>
    <cellStyle name="Calculation 2 2 4 2 2 2 2 2 2 2" xfId="20065" xr:uid="{00000000-0005-0000-0000-00004D030000}"/>
    <cellStyle name="Calculation 2 2 4 2 2 2 2 2 2 2 2" xfId="46227" xr:uid="{00000000-0005-0000-0000-00004E030000}"/>
    <cellStyle name="Calculation 2 2 4 2 2 2 2 2 2 3" xfId="33280" xr:uid="{00000000-0005-0000-0000-00004F030000}"/>
    <cellStyle name="Calculation 2 2 4 2 2 2 2 2 3" xfId="16541" xr:uid="{00000000-0005-0000-0000-000050030000}"/>
    <cellStyle name="Calculation 2 2 4 2 2 2 2 2 3 2" xfId="42703" xr:uid="{00000000-0005-0000-0000-000051030000}"/>
    <cellStyle name="Calculation 2 2 4 2 2 2 2 2 4" xfId="29228" xr:uid="{00000000-0005-0000-0000-000052030000}"/>
    <cellStyle name="Calculation 2 2 4 2 2 2 2 3" xfId="5092" xr:uid="{00000000-0005-0000-0000-000053030000}"/>
    <cellStyle name="Calculation 2 2 4 2 2 2 2 3 2" xfId="18303" xr:uid="{00000000-0005-0000-0000-000054030000}"/>
    <cellStyle name="Calculation 2 2 4 2 2 2 2 3 2 2" xfId="44465" xr:uid="{00000000-0005-0000-0000-000055030000}"/>
    <cellStyle name="Calculation 2 2 4 2 2 2 2 3 3" xfId="31254" xr:uid="{00000000-0005-0000-0000-000056030000}"/>
    <cellStyle name="Calculation 2 2 4 2 2 2 2 4" xfId="14779" xr:uid="{00000000-0005-0000-0000-000057030000}"/>
    <cellStyle name="Calculation 2 2 4 2 2 2 2 4 2" xfId="40941" xr:uid="{00000000-0005-0000-0000-000058030000}"/>
    <cellStyle name="Calculation 2 2 4 2 2 2 2 5" xfId="27202" xr:uid="{00000000-0005-0000-0000-000059030000}"/>
    <cellStyle name="Calculation 2 2 4 2 2 2 3" xfId="2534" xr:uid="{00000000-0005-0000-0000-00005A030000}"/>
    <cellStyle name="Calculation 2 2 4 2 2 2 3 2" xfId="6586" xr:uid="{00000000-0005-0000-0000-00005B030000}"/>
    <cellStyle name="Calculation 2 2 4 2 2 2 3 2 2" xfId="19665" xr:uid="{00000000-0005-0000-0000-00005C030000}"/>
    <cellStyle name="Calculation 2 2 4 2 2 2 3 2 2 2" xfId="45827" xr:uid="{00000000-0005-0000-0000-00005D030000}"/>
    <cellStyle name="Calculation 2 2 4 2 2 2 3 2 3" xfId="32748" xr:uid="{00000000-0005-0000-0000-00005E030000}"/>
    <cellStyle name="Calculation 2 2 4 2 2 2 3 3" xfId="16141" xr:uid="{00000000-0005-0000-0000-00005F030000}"/>
    <cellStyle name="Calculation 2 2 4 2 2 2 3 3 2" xfId="42303" xr:uid="{00000000-0005-0000-0000-000060030000}"/>
    <cellStyle name="Calculation 2 2 4 2 2 2 3 4" xfId="28696" xr:uid="{00000000-0005-0000-0000-000061030000}"/>
    <cellStyle name="Calculation 2 2 4 2 2 2 4" xfId="4560" xr:uid="{00000000-0005-0000-0000-000062030000}"/>
    <cellStyle name="Calculation 2 2 4 2 2 2 4 2" xfId="17903" xr:uid="{00000000-0005-0000-0000-000063030000}"/>
    <cellStyle name="Calculation 2 2 4 2 2 2 4 2 2" xfId="44065" xr:uid="{00000000-0005-0000-0000-000064030000}"/>
    <cellStyle name="Calculation 2 2 4 2 2 2 4 3" xfId="30722" xr:uid="{00000000-0005-0000-0000-000065030000}"/>
    <cellStyle name="Calculation 2 2 4 2 2 2 5" xfId="14379" xr:uid="{00000000-0005-0000-0000-000066030000}"/>
    <cellStyle name="Calculation 2 2 4 2 2 2 5 2" xfId="40541" xr:uid="{00000000-0005-0000-0000-000067030000}"/>
    <cellStyle name="Calculation 2 2 4 2 2 2 6" xfId="26670" xr:uid="{00000000-0005-0000-0000-000068030000}"/>
    <cellStyle name="Calculation 2 2 4 2 2 3" xfId="841" xr:uid="{00000000-0005-0000-0000-000069030000}"/>
    <cellStyle name="Calculation 2 2 4 2 2 3 2" xfId="2867" xr:uid="{00000000-0005-0000-0000-00006A030000}"/>
    <cellStyle name="Calculation 2 2 4 2 2 3 2 2" xfId="6919" xr:uid="{00000000-0005-0000-0000-00006B030000}"/>
    <cellStyle name="Calculation 2 2 4 2 2 3 2 2 2" xfId="19920" xr:uid="{00000000-0005-0000-0000-00006C030000}"/>
    <cellStyle name="Calculation 2 2 4 2 2 3 2 2 2 2" xfId="46082" xr:uid="{00000000-0005-0000-0000-00006D030000}"/>
    <cellStyle name="Calculation 2 2 4 2 2 3 2 2 3" xfId="33081" xr:uid="{00000000-0005-0000-0000-00006E030000}"/>
    <cellStyle name="Calculation 2 2 4 2 2 3 2 3" xfId="16396" xr:uid="{00000000-0005-0000-0000-00006F030000}"/>
    <cellStyle name="Calculation 2 2 4 2 2 3 2 3 2" xfId="42558" xr:uid="{00000000-0005-0000-0000-000070030000}"/>
    <cellStyle name="Calculation 2 2 4 2 2 3 2 4" xfId="29029" xr:uid="{00000000-0005-0000-0000-000071030000}"/>
    <cellStyle name="Calculation 2 2 4 2 2 3 3" xfId="4893" xr:uid="{00000000-0005-0000-0000-000072030000}"/>
    <cellStyle name="Calculation 2 2 4 2 2 3 3 2" xfId="18158" xr:uid="{00000000-0005-0000-0000-000073030000}"/>
    <cellStyle name="Calculation 2 2 4 2 2 3 3 2 2" xfId="44320" xr:uid="{00000000-0005-0000-0000-000074030000}"/>
    <cellStyle name="Calculation 2 2 4 2 2 3 3 3" xfId="31055" xr:uid="{00000000-0005-0000-0000-000075030000}"/>
    <cellStyle name="Calculation 2 2 4 2 2 3 4" xfId="14634" xr:uid="{00000000-0005-0000-0000-000076030000}"/>
    <cellStyle name="Calculation 2 2 4 2 2 3 4 2" xfId="40796" xr:uid="{00000000-0005-0000-0000-000077030000}"/>
    <cellStyle name="Calculation 2 2 4 2 2 3 5" xfId="27003" xr:uid="{00000000-0005-0000-0000-000078030000}"/>
    <cellStyle name="Calculation 2 2 4 2 2 4" xfId="2335" xr:uid="{00000000-0005-0000-0000-000079030000}"/>
    <cellStyle name="Calculation 2 2 4 2 2 4 2" xfId="6387" xr:uid="{00000000-0005-0000-0000-00007A030000}"/>
    <cellStyle name="Calculation 2 2 4 2 2 4 2 2" xfId="19520" xr:uid="{00000000-0005-0000-0000-00007B030000}"/>
    <cellStyle name="Calculation 2 2 4 2 2 4 2 2 2" xfId="45682" xr:uid="{00000000-0005-0000-0000-00007C030000}"/>
    <cellStyle name="Calculation 2 2 4 2 2 4 2 3" xfId="32549" xr:uid="{00000000-0005-0000-0000-00007D030000}"/>
    <cellStyle name="Calculation 2 2 4 2 2 4 3" xfId="15996" xr:uid="{00000000-0005-0000-0000-00007E030000}"/>
    <cellStyle name="Calculation 2 2 4 2 2 4 3 2" xfId="42158" xr:uid="{00000000-0005-0000-0000-00007F030000}"/>
    <cellStyle name="Calculation 2 2 4 2 2 4 4" xfId="28497" xr:uid="{00000000-0005-0000-0000-000080030000}"/>
    <cellStyle name="Calculation 2 2 4 2 2 5" xfId="4361" xr:uid="{00000000-0005-0000-0000-000081030000}"/>
    <cellStyle name="Calculation 2 2 4 2 2 5 2" xfId="17758" xr:uid="{00000000-0005-0000-0000-000082030000}"/>
    <cellStyle name="Calculation 2 2 4 2 2 5 2 2" xfId="43920" xr:uid="{00000000-0005-0000-0000-000083030000}"/>
    <cellStyle name="Calculation 2 2 4 2 2 5 3" xfId="30523" xr:uid="{00000000-0005-0000-0000-000084030000}"/>
    <cellStyle name="Calculation 2 2 4 2 2 6" xfId="14234" xr:uid="{00000000-0005-0000-0000-000085030000}"/>
    <cellStyle name="Calculation 2 2 4 2 2 6 2" xfId="40396" xr:uid="{00000000-0005-0000-0000-000086030000}"/>
    <cellStyle name="Calculation 2 2 4 2 2 7" xfId="26471" xr:uid="{00000000-0005-0000-0000-000087030000}"/>
    <cellStyle name="Calculation 2 2 4 2 3" xfId="420" xr:uid="{00000000-0005-0000-0000-000088030000}"/>
    <cellStyle name="Calculation 2 2 4 2 3 2" xfId="952" xr:uid="{00000000-0005-0000-0000-000089030000}"/>
    <cellStyle name="Calculation 2 2 4 2 3 2 2" xfId="2978" xr:uid="{00000000-0005-0000-0000-00008A030000}"/>
    <cellStyle name="Calculation 2 2 4 2 3 2 2 2" xfId="7030" xr:uid="{00000000-0005-0000-0000-00008B030000}"/>
    <cellStyle name="Calculation 2 2 4 2 3 2 2 2 2" xfId="20001" xr:uid="{00000000-0005-0000-0000-00008C030000}"/>
    <cellStyle name="Calculation 2 2 4 2 3 2 2 2 2 2" xfId="46163" xr:uid="{00000000-0005-0000-0000-00008D030000}"/>
    <cellStyle name="Calculation 2 2 4 2 3 2 2 2 3" xfId="33192" xr:uid="{00000000-0005-0000-0000-00008E030000}"/>
    <cellStyle name="Calculation 2 2 4 2 3 2 2 3" xfId="16477" xr:uid="{00000000-0005-0000-0000-00008F030000}"/>
    <cellStyle name="Calculation 2 2 4 2 3 2 2 3 2" xfId="42639" xr:uid="{00000000-0005-0000-0000-000090030000}"/>
    <cellStyle name="Calculation 2 2 4 2 3 2 2 4" xfId="29140" xr:uid="{00000000-0005-0000-0000-000091030000}"/>
    <cellStyle name="Calculation 2 2 4 2 3 2 3" xfId="5004" xr:uid="{00000000-0005-0000-0000-000092030000}"/>
    <cellStyle name="Calculation 2 2 4 2 3 2 3 2" xfId="18239" xr:uid="{00000000-0005-0000-0000-000093030000}"/>
    <cellStyle name="Calculation 2 2 4 2 3 2 3 2 2" xfId="44401" xr:uid="{00000000-0005-0000-0000-000094030000}"/>
    <cellStyle name="Calculation 2 2 4 2 3 2 3 3" xfId="31166" xr:uid="{00000000-0005-0000-0000-000095030000}"/>
    <cellStyle name="Calculation 2 2 4 2 3 2 4" xfId="14715" xr:uid="{00000000-0005-0000-0000-000096030000}"/>
    <cellStyle name="Calculation 2 2 4 2 3 2 4 2" xfId="40877" xr:uid="{00000000-0005-0000-0000-000097030000}"/>
    <cellStyle name="Calculation 2 2 4 2 3 2 5" xfId="27114" xr:uid="{00000000-0005-0000-0000-000098030000}"/>
    <cellStyle name="Calculation 2 2 4 2 3 3" xfId="2446" xr:uid="{00000000-0005-0000-0000-000099030000}"/>
    <cellStyle name="Calculation 2 2 4 2 3 3 2" xfId="6498" xr:uid="{00000000-0005-0000-0000-00009A030000}"/>
    <cellStyle name="Calculation 2 2 4 2 3 3 2 2" xfId="19601" xr:uid="{00000000-0005-0000-0000-00009B030000}"/>
    <cellStyle name="Calculation 2 2 4 2 3 3 2 2 2" xfId="45763" xr:uid="{00000000-0005-0000-0000-00009C030000}"/>
    <cellStyle name="Calculation 2 2 4 2 3 3 2 3" xfId="32660" xr:uid="{00000000-0005-0000-0000-00009D030000}"/>
    <cellStyle name="Calculation 2 2 4 2 3 3 3" xfId="16077" xr:uid="{00000000-0005-0000-0000-00009E030000}"/>
    <cellStyle name="Calculation 2 2 4 2 3 3 3 2" xfId="42239" xr:uid="{00000000-0005-0000-0000-00009F030000}"/>
    <cellStyle name="Calculation 2 2 4 2 3 3 4" xfId="28608" xr:uid="{00000000-0005-0000-0000-0000A0030000}"/>
    <cellStyle name="Calculation 2 2 4 2 3 4" xfId="4472" xr:uid="{00000000-0005-0000-0000-0000A1030000}"/>
    <cellStyle name="Calculation 2 2 4 2 3 4 2" xfId="17839" xr:uid="{00000000-0005-0000-0000-0000A2030000}"/>
    <cellStyle name="Calculation 2 2 4 2 3 4 2 2" xfId="44001" xr:uid="{00000000-0005-0000-0000-0000A3030000}"/>
    <cellStyle name="Calculation 2 2 4 2 3 4 3" xfId="30634" xr:uid="{00000000-0005-0000-0000-0000A4030000}"/>
    <cellStyle name="Calculation 2 2 4 2 3 5" xfId="14315" xr:uid="{00000000-0005-0000-0000-0000A5030000}"/>
    <cellStyle name="Calculation 2 2 4 2 3 5 2" xfId="40477" xr:uid="{00000000-0005-0000-0000-0000A6030000}"/>
    <cellStyle name="Calculation 2 2 4 2 3 6" xfId="26582" xr:uid="{00000000-0005-0000-0000-0000A7030000}"/>
    <cellStyle name="Calculation 2 2 4 2 4" xfId="711" xr:uid="{00000000-0005-0000-0000-0000A8030000}"/>
    <cellStyle name="Calculation 2 2 4 2 4 2" xfId="2737" xr:uid="{00000000-0005-0000-0000-0000A9030000}"/>
    <cellStyle name="Calculation 2 2 4 2 4 2 2" xfId="6789" xr:uid="{00000000-0005-0000-0000-0000AA030000}"/>
    <cellStyle name="Calculation 2 2 4 2 4 2 2 2" xfId="19832" xr:uid="{00000000-0005-0000-0000-0000AB030000}"/>
    <cellStyle name="Calculation 2 2 4 2 4 2 2 2 2" xfId="45994" xr:uid="{00000000-0005-0000-0000-0000AC030000}"/>
    <cellStyle name="Calculation 2 2 4 2 4 2 2 3" xfId="32951" xr:uid="{00000000-0005-0000-0000-0000AD030000}"/>
    <cellStyle name="Calculation 2 2 4 2 4 2 3" xfId="16308" xr:uid="{00000000-0005-0000-0000-0000AE030000}"/>
    <cellStyle name="Calculation 2 2 4 2 4 2 3 2" xfId="42470" xr:uid="{00000000-0005-0000-0000-0000AF030000}"/>
    <cellStyle name="Calculation 2 2 4 2 4 2 4" xfId="28899" xr:uid="{00000000-0005-0000-0000-0000B0030000}"/>
    <cellStyle name="Calculation 2 2 4 2 4 3" xfId="4763" xr:uid="{00000000-0005-0000-0000-0000B1030000}"/>
    <cellStyle name="Calculation 2 2 4 2 4 3 2" xfId="18070" xr:uid="{00000000-0005-0000-0000-0000B2030000}"/>
    <cellStyle name="Calculation 2 2 4 2 4 3 2 2" xfId="44232" xr:uid="{00000000-0005-0000-0000-0000B3030000}"/>
    <cellStyle name="Calculation 2 2 4 2 4 3 3" xfId="30925" xr:uid="{00000000-0005-0000-0000-0000B4030000}"/>
    <cellStyle name="Calculation 2 2 4 2 4 4" xfId="14546" xr:uid="{00000000-0005-0000-0000-0000B5030000}"/>
    <cellStyle name="Calculation 2 2 4 2 4 4 2" xfId="40708" xr:uid="{00000000-0005-0000-0000-0000B6030000}"/>
    <cellStyle name="Calculation 2 2 4 2 4 5" xfId="26873" xr:uid="{00000000-0005-0000-0000-0000B7030000}"/>
    <cellStyle name="Calculation 2 2 4 2 5" xfId="2205" xr:uid="{00000000-0005-0000-0000-0000B8030000}"/>
    <cellStyle name="Calculation 2 2 4 2 5 2" xfId="6257" xr:uid="{00000000-0005-0000-0000-0000B9030000}"/>
    <cellStyle name="Calculation 2 2 4 2 5 2 2" xfId="19432" xr:uid="{00000000-0005-0000-0000-0000BA030000}"/>
    <cellStyle name="Calculation 2 2 4 2 5 2 2 2" xfId="45594" xr:uid="{00000000-0005-0000-0000-0000BB030000}"/>
    <cellStyle name="Calculation 2 2 4 2 5 2 3" xfId="32419" xr:uid="{00000000-0005-0000-0000-0000BC030000}"/>
    <cellStyle name="Calculation 2 2 4 2 5 3" xfId="15908" xr:uid="{00000000-0005-0000-0000-0000BD030000}"/>
    <cellStyle name="Calculation 2 2 4 2 5 3 2" xfId="42070" xr:uid="{00000000-0005-0000-0000-0000BE030000}"/>
    <cellStyle name="Calculation 2 2 4 2 5 4" xfId="28367" xr:uid="{00000000-0005-0000-0000-0000BF030000}"/>
    <cellStyle name="Calculation 2 2 4 2 6" xfId="4231" xr:uid="{00000000-0005-0000-0000-0000C0030000}"/>
    <cellStyle name="Calculation 2 2 4 2 6 2" xfId="17670" xr:uid="{00000000-0005-0000-0000-0000C1030000}"/>
    <cellStyle name="Calculation 2 2 4 2 6 2 2" xfId="43832" xr:uid="{00000000-0005-0000-0000-0000C2030000}"/>
    <cellStyle name="Calculation 2 2 4 2 6 3" xfId="30393" xr:uid="{00000000-0005-0000-0000-0000C3030000}"/>
    <cellStyle name="Calculation 2 2 4 2 7" xfId="14146" xr:uid="{00000000-0005-0000-0000-0000C4030000}"/>
    <cellStyle name="Calculation 2 2 4 2 7 2" xfId="40308" xr:uid="{00000000-0005-0000-0000-0000C5030000}"/>
    <cellStyle name="Calculation 2 2 4 2 8" xfId="26341" xr:uid="{00000000-0005-0000-0000-0000C6030000}"/>
    <cellStyle name="Calculation 2 2 4 3" xfId="213" xr:uid="{00000000-0005-0000-0000-0000C7030000}"/>
    <cellStyle name="Calculation 2 2 4 3 2" xfId="343" xr:uid="{00000000-0005-0000-0000-0000C8030000}"/>
    <cellStyle name="Calculation 2 2 4 3 2 2" xfId="532" xr:uid="{00000000-0005-0000-0000-0000C9030000}"/>
    <cellStyle name="Calculation 2 2 4 3 2 2 2" xfId="1064" xr:uid="{00000000-0005-0000-0000-0000CA030000}"/>
    <cellStyle name="Calculation 2 2 4 3 2 2 2 2" xfId="3090" xr:uid="{00000000-0005-0000-0000-0000CB030000}"/>
    <cellStyle name="Calculation 2 2 4 3 2 2 2 2 2" xfId="7142" xr:uid="{00000000-0005-0000-0000-0000CC030000}"/>
    <cellStyle name="Calculation 2 2 4 3 2 2 2 2 2 2" xfId="20081" xr:uid="{00000000-0005-0000-0000-0000CD030000}"/>
    <cellStyle name="Calculation 2 2 4 3 2 2 2 2 2 2 2" xfId="46243" xr:uid="{00000000-0005-0000-0000-0000CE030000}"/>
    <cellStyle name="Calculation 2 2 4 3 2 2 2 2 2 3" xfId="33304" xr:uid="{00000000-0005-0000-0000-0000CF030000}"/>
    <cellStyle name="Calculation 2 2 4 3 2 2 2 2 3" xfId="16557" xr:uid="{00000000-0005-0000-0000-0000D0030000}"/>
    <cellStyle name="Calculation 2 2 4 3 2 2 2 2 3 2" xfId="42719" xr:uid="{00000000-0005-0000-0000-0000D1030000}"/>
    <cellStyle name="Calculation 2 2 4 3 2 2 2 2 4" xfId="29252" xr:uid="{00000000-0005-0000-0000-0000D2030000}"/>
    <cellStyle name="Calculation 2 2 4 3 2 2 2 3" xfId="5116" xr:uid="{00000000-0005-0000-0000-0000D3030000}"/>
    <cellStyle name="Calculation 2 2 4 3 2 2 2 3 2" xfId="18319" xr:uid="{00000000-0005-0000-0000-0000D4030000}"/>
    <cellStyle name="Calculation 2 2 4 3 2 2 2 3 2 2" xfId="44481" xr:uid="{00000000-0005-0000-0000-0000D5030000}"/>
    <cellStyle name="Calculation 2 2 4 3 2 2 2 3 3" xfId="31278" xr:uid="{00000000-0005-0000-0000-0000D6030000}"/>
    <cellStyle name="Calculation 2 2 4 3 2 2 2 4" xfId="14795" xr:uid="{00000000-0005-0000-0000-0000D7030000}"/>
    <cellStyle name="Calculation 2 2 4 3 2 2 2 4 2" xfId="40957" xr:uid="{00000000-0005-0000-0000-0000D8030000}"/>
    <cellStyle name="Calculation 2 2 4 3 2 2 2 5" xfId="27226" xr:uid="{00000000-0005-0000-0000-0000D9030000}"/>
    <cellStyle name="Calculation 2 2 4 3 2 2 3" xfId="2558" xr:uid="{00000000-0005-0000-0000-0000DA030000}"/>
    <cellStyle name="Calculation 2 2 4 3 2 2 3 2" xfId="6610" xr:uid="{00000000-0005-0000-0000-0000DB030000}"/>
    <cellStyle name="Calculation 2 2 4 3 2 2 3 2 2" xfId="19681" xr:uid="{00000000-0005-0000-0000-0000DC030000}"/>
    <cellStyle name="Calculation 2 2 4 3 2 2 3 2 2 2" xfId="45843" xr:uid="{00000000-0005-0000-0000-0000DD030000}"/>
    <cellStyle name="Calculation 2 2 4 3 2 2 3 2 3" xfId="32772" xr:uid="{00000000-0005-0000-0000-0000DE030000}"/>
    <cellStyle name="Calculation 2 2 4 3 2 2 3 3" xfId="16157" xr:uid="{00000000-0005-0000-0000-0000DF030000}"/>
    <cellStyle name="Calculation 2 2 4 3 2 2 3 3 2" xfId="42319" xr:uid="{00000000-0005-0000-0000-0000E0030000}"/>
    <cellStyle name="Calculation 2 2 4 3 2 2 3 4" xfId="28720" xr:uid="{00000000-0005-0000-0000-0000E1030000}"/>
    <cellStyle name="Calculation 2 2 4 3 2 2 4" xfId="4584" xr:uid="{00000000-0005-0000-0000-0000E2030000}"/>
    <cellStyle name="Calculation 2 2 4 3 2 2 4 2" xfId="17919" xr:uid="{00000000-0005-0000-0000-0000E3030000}"/>
    <cellStyle name="Calculation 2 2 4 3 2 2 4 2 2" xfId="44081" xr:uid="{00000000-0005-0000-0000-0000E4030000}"/>
    <cellStyle name="Calculation 2 2 4 3 2 2 4 3" xfId="30746" xr:uid="{00000000-0005-0000-0000-0000E5030000}"/>
    <cellStyle name="Calculation 2 2 4 3 2 2 5" xfId="14395" xr:uid="{00000000-0005-0000-0000-0000E6030000}"/>
    <cellStyle name="Calculation 2 2 4 3 2 2 5 2" xfId="40557" xr:uid="{00000000-0005-0000-0000-0000E7030000}"/>
    <cellStyle name="Calculation 2 2 4 3 2 2 6" xfId="26694" xr:uid="{00000000-0005-0000-0000-0000E8030000}"/>
    <cellStyle name="Calculation 2 2 4 3 2 3" xfId="879" xr:uid="{00000000-0005-0000-0000-0000E9030000}"/>
    <cellStyle name="Calculation 2 2 4 3 2 3 2" xfId="2905" xr:uid="{00000000-0005-0000-0000-0000EA030000}"/>
    <cellStyle name="Calculation 2 2 4 3 2 3 2 2" xfId="6957" xr:uid="{00000000-0005-0000-0000-0000EB030000}"/>
    <cellStyle name="Calculation 2 2 4 3 2 3 2 2 2" xfId="19944" xr:uid="{00000000-0005-0000-0000-0000EC030000}"/>
    <cellStyle name="Calculation 2 2 4 3 2 3 2 2 2 2" xfId="46106" xr:uid="{00000000-0005-0000-0000-0000ED030000}"/>
    <cellStyle name="Calculation 2 2 4 3 2 3 2 2 3" xfId="33119" xr:uid="{00000000-0005-0000-0000-0000EE030000}"/>
    <cellStyle name="Calculation 2 2 4 3 2 3 2 3" xfId="16420" xr:uid="{00000000-0005-0000-0000-0000EF030000}"/>
    <cellStyle name="Calculation 2 2 4 3 2 3 2 3 2" xfId="42582" xr:uid="{00000000-0005-0000-0000-0000F0030000}"/>
    <cellStyle name="Calculation 2 2 4 3 2 3 2 4" xfId="29067" xr:uid="{00000000-0005-0000-0000-0000F1030000}"/>
    <cellStyle name="Calculation 2 2 4 3 2 3 3" xfId="4931" xr:uid="{00000000-0005-0000-0000-0000F2030000}"/>
    <cellStyle name="Calculation 2 2 4 3 2 3 3 2" xfId="18182" xr:uid="{00000000-0005-0000-0000-0000F3030000}"/>
    <cellStyle name="Calculation 2 2 4 3 2 3 3 2 2" xfId="44344" xr:uid="{00000000-0005-0000-0000-0000F4030000}"/>
    <cellStyle name="Calculation 2 2 4 3 2 3 3 3" xfId="31093" xr:uid="{00000000-0005-0000-0000-0000F5030000}"/>
    <cellStyle name="Calculation 2 2 4 3 2 3 4" xfId="14658" xr:uid="{00000000-0005-0000-0000-0000F6030000}"/>
    <cellStyle name="Calculation 2 2 4 3 2 3 4 2" xfId="40820" xr:uid="{00000000-0005-0000-0000-0000F7030000}"/>
    <cellStyle name="Calculation 2 2 4 3 2 3 5" xfId="27041" xr:uid="{00000000-0005-0000-0000-0000F8030000}"/>
    <cellStyle name="Calculation 2 2 4 3 2 4" xfId="2373" xr:uid="{00000000-0005-0000-0000-0000F9030000}"/>
    <cellStyle name="Calculation 2 2 4 3 2 4 2" xfId="6425" xr:uid="{00000000-0005-0000-0000-0000FA030000}"/>
    <cellStyle name="Calculation 2 2 4 3 2 4 2 2" xfId="19544" xr:uid="{00000000-0005-0000-0000-0000FB030000}"/>
    <cellStyle name="Calculation 2 2 4 3 2 4 2 2 2" xfId="45706" xr:uid="{00000000-0005-0000-0000-0000FC030000}"/>
    <cellStyle name="Calculation 2 2 4 3 2 4 2 3" xfId="32587" xr:uid="{00000000-0005-0000-0000-0000FD030000}"/>
    <cellStyle name="Calculation 2 2 4 3 2 4 3" xfId="16020" xr:uid="{00000000-0005-0000-0000-0000FE030000}"/>
    <cellStyle name="Calculation 2 2 4 3 2 4 3 2" xfId="42182" xr:uid="{00000000-0005-0000-0000-0000FF030000}"/>
    <cellStyle name="Calculation 2 2 4 3 2 4 4" xfId="28535" xr:uid="{00000000-0005-0000-0000-000000040000}"/>
    <cellStyle name="Calculation 2 2 4 3 2 5" xfId="4399" xr:uid="{00000000-0005-0000-0000-000001040000}"/>
    <cellStyle name="Calculation 2 2 4 3 2 5 2" xfId="17782" xr:uid="{00000000-0005-0000-0000-000002040000}"/>
    <cellStyle name="Calculation 2 2 4 3 2 5 2 2" xfId="43944" xr:uid="{00000000-0005-0000-0000-000003040000}"/>
    <cellStyle name="Calculation 2 2 4 3 2 5 3" xfId="30561" xr:uid="{00000000-0005-0000-0000-000004040000}"/>
    <cellStyle name="Calculation 2 2 4 3 2 6" xfId="14258" xr:uid="{00000000-0005-0000-0000-000005040000}"/>
    <cellStyle name="Calculation 2 2 4 3 2 6 2" xfId="40420" xr:uid="{00000000-0005-0000-0000-000006040000}"/>
    <cellStyle name="Calculation 2 2 4 3 2 7" xfId="26509" xr:uid="{00000000-0005-0000-0000-000007040000}"/>
    <cellStyle name="Calculation 2 2 4 3 3" xfId="444" xr:uid="{00000000-0005-0000-0000-000008040000}"/>
    <cellStyle name="Calculation 2 2 4 3 3 2" xfId="976" xr:uid="{00000000-0005-0000-0000-000009040000}"/>
    <cellStyle name="Calculation 2 2 4 3 3 2 2" xfId="3002" xr:uid="{00000000-0005-0000-0000-00000A040000}"/>
    <cellStyle name="Calculation 2 2 4 3 3 2 2 2" xfId="7054" xr:uid="{00000000-0005-0000-0000-00000B040000}"/>
    <cellStyle name="Calculation 2 2 4 3 3 2 2 2 2" xfId="20017" xr:uid="{00000000-0005-0000-0000-00000C040000}"/>
    <cellStyle name="Calculation 2 2 4 3 3 2 2 2 2 2" xfId="46179" xr:uid="{00000000-0005-0000-0000-00000D040000}"/>
    <cellStyle name="Calculation 2 2 4 3 3 2 2 2 3" xfId="33216" xr:uid="{00000000-0005-0000-0000-00000E040000}"/>
    <cellStyle name="Calculation 2 2 4 3 3 2 2 3" xfId="16493" xr:uid="{00000000-0005-0000-0000-00000F040000}"/>
    <cellStyle name="Calculation 2 2 4 3 3 2 2 3 2" xfId="42655" xr:uid="{00000000-0005-0000-0000-000010040000}"/>
    <cellStyle name="Calculation 2 2 4 3 3 2 2 4" xfId="29164" xr:uid="{00000000-0005-0000-0000-000011040000}"/>
    <cellStyle name="Calculation 2 2 4 3 3 2 3" xfId="5028" xr:uid="{00000000-0005-0000-0000-000012040000}"/>
    <cellStyle name="Calculation 2 2 4 3 3 2 3 2" xfId="18255" xr:uid="{00000000-0005-0000-0000-000013040000}"/>
    <cellStyle name="Calculation 2 2 4 3 3 2 3 2 2" xfId="44417" xr:uid="{00000000-0005-0000-0000-000014040000}"/>
    <cellStyle name="Calculation 2 2 4 3 3 2 3 3" xfId="31190" xr:uid="{00000000-0005-0000-0000-000015040000}"/>
    <cellStyle name="Calculation 2 2 4 3 3 2 4" xfId="14731" xr:uid="{00000000-0005-0000-0000-000016040000}"/>
    <cellStyle name="Calculation 2 2 4 3 3 2 4 2" xfId="40893" xr:uid="{00000000-0005-0000-0000-000017040000}"/>
    <cellStyle name="Calculation 2 2 4 3 3 2 5" xfId="27138" xr:uid="{00000000-0005-0000-0000-000018040000}"/>
    <cellStyle name="Calculation 2 2 4 3 3 3" xfId="2470" xr:uid="{00000000-0005-0000-0000-000019040000}"/>
    <cellStyle name="Calculation 2 2 4 3 3 3 2" xfId="6522" xr:uid="{00000000-0005-0000-0000-00001A040000}"/>
    <cellStyle name="Calculation 2 2 4 3 3 3 2 2" xfId="19617" xr:uid="{00000000-0005-0000-0000-00001B040000}"/>
    <cellStyle name="Calculation 2 2 4 3 3 3 2 2 2" xfId="45779" xr:uid="{00000000-0005-0000-0000-00001C040000}"/>
    <cellStyle name="Calculation 2 2 4 3 3 3 2 3" xfId="32684" xr:uid="{00000000-0005-0000-0000-00001D040000}"/>
    <cellStyle name="Calculation 2 2 4 3 3 3 3" xfId="16093" xr:uid="{00000000-0005-0000-0000-00001E040000}"/>
    <cellStyle name="Calculation 2 2 4 3 3 3 3 2" xfId="42255" xr:uid="{00000000-0005-0000-0000-00001F040000}"/>
    <cellStyle name="Calculation 2 2 4 3 3 3 4" xfId="28632" xr:uid="{00000000-0005-0000-0000-000020040000}"/>
    <cellStyle name="Calculation 2 2 4 3 3 4" xfId="4496" xr:uid="{00000000-0005-0000-0000-000021040000}"/>
    <cellStyle name="Calculation 2 2 4 3 3 4 2" xfId="17855" xr:uid="{00000000-0005-0000-0000-000022040000}"/>
    <cellStyle name="Calculation 2 2 4 3 3 4 2 2" xfId="44017" xr:uid="{00000000-0005-0000-0000-000023040000}"/>
    <cellStyle name="Calculation 2 2 4 3 3 4 3" xfId="30658" xr:uid="{00000000-0005-0000-0000-000024040000}"/>
    <cellStyle name="Calculation 2 2 4 3 3 5" xfId="14331" xr:uid="{00000000-0005-0000-0000-000025040000}"/>
    <cellStyle name="Calculation 2 2 4 3 3 5 2" xfId="40493" xr:uid="{00000000-0005-0000-0000-000026040000}"/>
    <cellStyle name="Calculation 2 2 4 3 3 6" xfId="26606" xr:uid="{00000000-0005-0000-0000-000027040000}"/>
    <cellStyle name="Calculation 2 2 4 3 4" xfId="749" xr:uid="{00000000-0005-0000-0000-000028040000}"/>
    <cellStyle name="Calculation 2 2 4 3 4 2" xfId="2775" xr:uid="{00000000-0005-0000-0000-000029040000}"/>
    <cellStyle name="Calculation 2 2 4 3 4 2 2" xfId="6827" xr:uid="{00000000-0005-0000-0000-00002A040000}"/>
    <cellStyle name="Calculation 2 2 4 3 4 2 2 2" xfId="19856" xr:uid="{00000000-0005-0000-0000-00002B040000}"/>
    <cellStyle name="Calculation 2 2 4 3 4 2 2 2 2" xfId="46018" xr:uid="{00000000-0005-0000-0000-00002C040000}"/>
    <cellStyle name="Calculation 2 2 4 3 4 2 2 3" xfId="32989" xr:uid="{00000000-0005-0000-0000-00002D040000}"/>
    <cellStyle name="Calculation 2 2 4 3 4 2 3" xfId="16332" xr:uid="{00000000-0005-0000-0000-00002E040000}"/>
    <cellStyle name="Calculation 2 2 4 3 4 2 3 2" xfId="42494" xr:uid="{00000000-0005-0000-0000-00002F040000}"/>
    <cellStyle name="Calculation 2 2 4 3 4 2 4" xfId="28937" xr:uid="{00000000-0005-0000-0000-000030040000}"/>
    <cellStyle name="Calculation 2 2 4 3 4 3" xfId="4801" xr:uid="{00000000-0005-0000-0000-000031040000}"/>
    <cellStyle name="Calculation 2 2 4 3 4 3 2" xfId="18094" xr:uid="{00000000-0005-0000-0000-000032040000}"/>
    <cellStyle name="Calculation 2 2 4 3 4 3 2 2" xfId="44256" xr:uid="{00000000-0005-0000-0000-000033040000}"/>
    <cellStyle name="Calculation 2 2 4 3 4 3 3" xfId="30963" xr:uid="{00000000-0005-0000-0000-000034040000}"/>
    <cellStyle name="Calculation 2 2 4 3 4 4" xfId="14570" xr:uid="{00000000-0005-0000-0000-000035040000}"/>
    <cellStyle name="Calculation 2 2 4 3 4 4 2" xfId="40732" xr:uid="{00000000-0005-0000-0000-000036040000}"/>
    <cellStyle name="Calculation 2 2 4 3 4 5" xfId="26911" xr:uid="{00000000-0005-0000-0000-000037040000}"/>
    <cellStyle name="Calculation 2 2 4 3 5" xfId="2243" xr:uid="{00000000-0005-0000-0000-000038040000}"/>
    <cellStyle name="Calculation 2 2 4 3 5 2" xfId="6295" xr:uid="{00000000-0005-0000-0000-000039040000}"/>
    <cellStyle name="Calculation 2 2 4 3 5 2 2" xfId="19456" xr:uid="{00000000-0005-0000-0000-00003A040000}"/>
    <cellStyle name="Calculation 2 2 4 3 5 2 2 2" xfId="45618" xr:uid="{00000000-0005-0000-0000-00003B040000}"/>
    <cellStyle name="Calculation 2 2 4 3 5 2 3" xfId="32457" xr:uid="{00000000-0005-0000-0000-00003C040000}"/>
    <cellStyle name="Calculation 2 2 4 3 5 3" xfId="15932" xr:uid="{00000000-0005-0000-0000-00003D040000}"/>
    <cellStyle name="Calculation 2 2 4 3 5 3 2" xfId="42094" xr:uid="{00000000-0005-0000-0000-00003E040000}"/>
    <cellStyle name="Calculation 2 2 4 3 5 4" xfId="28405" xr:uid="{00000000-0005-0000-0000-00003F040000}"/>
    <cellStyle name="Calculation 2 2 4 3 6" xfId="4269" xr:uid="{00000000-0005-0000-0000-000040040000}"/>
    <cellStyle name="Calculation 2 2 4 3 6 2" xfId="17694" xr:uid="{00000000-0005-0000-0000-000041040000}"/>
    <cellStyle name="Calculation 2 2 4 3 6 2 2" xfId="43856" xr:uid="{00000000-0005-0000-0000-000042040000}"/>
    <cellStyle name="Calculation 2 2 4 3 6 3" xfId="30431" xr:uid="{00000000-0005-0000-0000-000043040000}"/>
    <cellStyle name="Calculation 2 2 4 3 7" xfId="14170" xr:uid="{00000000-0005-0000-0000-000044040000}"/>
    <cellStyle name="Calculation 2 2 4 3 7 2" xfId="40332" xr:uid="{00000000-0005-0000-0000-000045040000}"/>
    <cellStyle name="Calculation 2 2 4 3 8" xfId="26379" xr:uid="{00000000-0005-0000-0000-000046040000}"/>
    <cellStyle name="Calculation 2 2 4 4" xfId="259" xr:uid="{00000000-0005-0000-0000-000047040000}"/>
    <cellStyle name="Calculation 2 2 4 4 2" xfId="476" xr:uid="{00000000-0005-0000-0000-000048040000}"/>
    <cellStyle name="Calculation 2 2 4 4 2 2" xfId="1008" xr:uid="{00000000-0005-0000-0000-000049040000}"/>
    <cellStyle name="Calculation 2 2 4 4 2 2 2" xfId="3034" xr:uid="{00000000-0005-0000-0000-00004A040000}"/>
    <cellStyle name="Calculation 2 2 4 4 2 2 2 2" xfId="7086" xr:uid="{00000000-0005-0000-0000-00004B040000}"/>
    <cellStyle name="Calculation 2 2 4 4 2 2 2 2 2" xfId="20041" xr:uid="{00000000-0005-0000-0000-00004C040000}"/>
    <cellStyle name="Calculation 2 2 4 4 2 2 2 2 2 2" xfId="46203" xr:uid="{00000000-0005-0000-0000-00004D040000}"/>
    <cellStyle name="Calculation 2 2 4 4 2 2 2 2 3" xfId="33248" xr:uid="{00000000-0005-0000-0000-00004E040000}"/>
    <cellStyle name="Calculation 2 2 4 4 2 2 2 3" xfId="16517" xr:uid="{00000000-0005-0000-0000-00004F040000}"/>
    <cellStyle name="Calculation 2 2 4 4 2 2 2 3 2" xfId="42679" xr:uid="{00000000-0005-0000-0000-000050040000}"/>
    <cellStyle name="Calculation 2 2 4 4 2 2 2 4" xfId="29196" xr:uid="{00000000-0005-0000-0000-000051040000}"/>
    <cellStyle name="Calculation 2 2 4 4 2 2 3" xfId="5060" xr:uid="{00000000-0005-0000-0000-000052040000}"/>
    <cellStyle name="Calculation 2 2 4 4 2 2 3 2" xfId="18279" xr:uid="{00000000-0005-0000-0000-000053040000}"/>
    <cellStyle name="Calculation 2 2 4 4 2 2 3 2 2" xfId="44441" xr:uid="{00000000-0005-0000-0000-000054040000}"/>
    <cellStyle name="Calculation 2 2 4 4 2 2 3 3" xfId="31222" xr:uid="{00000000-0005-0000-0000-000055040000}"/>
    <cellStyle name="Calculation 2 2 4 4 2 2 4" xfId="14755" xr:uid="{00000000-0005-0000-0000-000056040000}"/>
    <cellStyle name="Calculation 2 2 4 4 2 2 4 2" xfId="40917" xr:uid="{00000000-0005-0000-0000-000057040000}"/>
    <cellStyle name="Calculation 2 2 4 4 2 2 5" xfId="27170" xr:uid="{00000000-0005-0000-0000-000058040000}"/>
    <cellStyle name="Calculation 2 2 4 4 2 3" xfId="2502" xr:uid="{00000000-0005-0000-0000-000059040000}"/>
    <cellStyle name="Calculation 2 2 4 4 2 3 2" xfId="6554" xr:uid="{00000000-0005-0000-0000-00005A040000}"/>
    <cellStyle name="Calculation 2 2 4 4 2 3 2 2" xfId="19641" xr:uid="{00000000-0005-0000-0000-00005B040000}"/>
    <cellStyle name="Calculation 2 2 4 4 2 3 2 2 2" xfId="45803" xr:uid="{00000000-0005-0000-0000-00005C040000}"/>
    <cellStyle name="Calculation 2 2 4 4 2 3 2 3" xfId="32716" xr:uid="{00000000-0005-0000-0000-00005D040000}"/>
    <cellStyle name="Calculation 2 2 4 4 2 3 3" xfId="16117" xr:uid="{00000000-0005-0000-0000-00005E040000}"/>
    <cellStyle name="Calculation 2 2 4 4 2 3 3 2" xfId="42279" xr:uid="{00000000-0005-0000-0000-00005F040000}"/>
    <cellStyle name="Calculation 2 2 4 4 2 3 4" xfId="28664" xr:uid="{00000000-0005-0000-0000-000060040000}"/>
    <cellStyle name="Calculation 2 2 4 4 2 4" xfId="4528" xr:uid="{00000000-0005-0000-0000-000061040000}"/>
    <cellStyle name="Calculation 2 2 4 4 2 4 2" xfId="17879" xr:uid="{00000000-0005-0000-0000-000062040000}"/>
    <cellStyle name="Calculation 2 2 4 4 2 4 2 2" xfId="44041" xr:uid="{00000000-0005-0000-0000-000063040000}"/>
    <cellStyle name="Calculation 2 2 4 4 2 4 3" xfId="30690" xr:uid="{00000000-0005-0000-0000-000064040000}"/>
    <cellStyle name="Calculation 2 2 4 4 2 5" xfId="14355" xr:uid="{00000000-0005-0000-0000-000065040000}"/>
    <cellStyle name="Calculation 2 2 4 4 2 5 2" xfId="40517" xr:uid="{00000000-0005-0000-0000-000066040000}"/>
    <cellStyle name="Calculation 2 2 4 4 2 6" xfId="26638" xr:uid="{00000000-0005-0000-0000-000067040000}"/>
    <cellStyle name="Calculation 2 2 4 4 3" xfId="795" xr:uid="{00000000-0005-0000-0000-000068040000}"/>
    <cellStyle name="Calculation 2 2 4 4 3 2" xfId="2821" xr:uid="{00000000-0005-0000-0000-000069040000}"/>
    <cellStyle name="Calculation 2 2 4 4 3 2 2" xfId="6873" xr:uid="{00000000-0005-0000-0000-00006A040000}"/>
    <cellStyle name="Calculation 2 2 4 4 3 2 2 2" xfId="19888" xr:uid="{00000000-0005-0000-0000-00006B040000}"/>
    <cellStyle name="Calculation 2 2 4 4 3 2 2 2 2" xfId="46050" xr:uid="{00000000-0005-0000-0000-00006C040000}"/>
    <cellStyle name="Calculation 2 2 4 4 3 2 2 3" xfId="33035" xr:uid="{00000000-0005-0000-0000-00006D040000}"/>
    <cellStyle name="Calculation 2 2 4 4 3 2 3" xfId="16364" xr:uid="{00000000-0005-0000-0000-00006E040000}"/>
    <cellStyle name="Calculation 2 2 4 4 3 2 3 2" xfId="42526" xr:uid="{00000000-0005-0000-0000-00006F040000}"/>
    <cellStyle name="Calculation 2 2 4 4 3 2 4" xfId="28983" xr:uid="{00000000-0005-0000-0000-000070040000}"/>
    <cellStyle name="Calculation 2 2 4 4 3 3" xfId="4847" xr:uid="{00000000-0005-0000-0000-000071040000}"/>
    <cellStyle name="Calculation 2 2 4 4 3 3 2" xfId="18126" xr:uid="{00000000-0005-0000-0000-000072040000}"/>
    <cellStyle name="Calculation 2 2 4 4 3 3 2 2" xfId="44288" xr:uid="{00000000-0005-0000-0000-000073040000}"/>
    <cellStyle name="Calculation 2 2 4 4 3 3 3" xfId="31009" xr:uid="{00000000-0005-0000-0000-000074040000}"/>
    <cellStyle name="Calculation 2 2 4 4 3 4" xfId="14602" xr:uid="{00000000-0005-0000-0000-000075040000}"/>
    <cellStyle name="Calculation 2 2 4 4 3 4 2" xfId="40764" xr:uid="{00000000-0005-0000-0000-000076040000}"/>
    <cellStyle name="Calculation 2 2 4 4 3 5" xfId="26957" xr:uid="{00000000-0005-0000-0000-000077040000}"/>
    <cellStyle name="Calculation 2 2 4 4 4" xfId="2289" xr:uid="{00000000-0005-0000-0000-000078040000}"/>
    <cellStyle name="Calculation 2 2 4 4 4 2" xfId="6341" xr:uid="{00000000-0005-0000-0000-000079040000}"/>
    <cellStyle name="Calculation 2 2 4 4 4 2 2" xfId="19488" xr:uid="{00000000-0005-0000-0000-00007A040000}"/>
    <cellStyle name="Calculation 2 2 4 4 4 2 2 2" xfId="45650" xr:uid="{00000000-0005-0000-0000-00007B040000}"/>
    <cellStyle name="Calculation 2 2 4 4 4 2 3" xfId="32503" xr:uid="{00000000-0005-0000-0000-00007C040000}"/>
    <cellStyle name="Calculation 2 2 4 4 4 3" xfId="15964" xr:uid="{00000000-0005-0000-0000-00007D040000}"/>
    <cellStyle name="Calculation 2 2 4 4 4 3 2" xfId="42126" xr:uid="{00000000-0005-0000-0000-00007E040000}"/>
    <cellStyle name="Calculation 2 2 4 4 4 4" xfId="28451" xr:uid="{00000000-0005-0000-0000-00007F040000}"/>
    <cellStyle name="Calculation 2 2 4 4 5" xfId="4315" xr:uid="{00000000-0005-0000-0000-000080040000}"/>
    <cellStyle name="Calculation 2 2 4 4 5 2" xfId="17726" xr:uid="{00000000-0005-0000-0000-000081040000}"/>
    <cellStyle name="Calculation 2 2 4 4 5 2 2" xfId="43888" xr:uid="{00000000-0005-0000-0000-000082040000}"/>
    <cellStyle name="Calculation 2 2 4 4 5 3" xfId="30477" xr:uid="{00000000-0005-0000-0000-000083040000}"/>
    <cellStyle name="Calculation 2 2 4 4 6" xfId="14202" xr:uid="{00000000-0005-0000-0000-000084040000}"/>
    <cellStyle name="Calculation 2 2 4 4 6 2" xfId="40364" xr:uid="{00000000-0005-0000-0000-000085040000}"/>
    <cellStyle name="Calculation 2 2 4 4 7" xfId="26425" xr:uid="{00000000-0005-0000-0000-000086040000}"/>
    <cellStyle name="Calculation 2 2 4 5" xfId="388" xr:uid="{00000000-0005-0000-0000-000087040000}"/>
    <cellStyle name="Calculation 2 2 4 5 2" xfId="920" xr:uid="{00000000-0005-0000-0000-000088040000}"/>
    <cellStyle name="Calculation 2 2 4 5 2 2" xfId="2946" xr:uid="{00000000-0005-0000-0000-000089040000}"/>
    <cellStyle name="Calculation 2 2 4 5 2 2 2" xfId="6998" xr:uid="{00000000-0005-0000-0000-00008A040000}"/>
    <cellStyle name="Calculation 2 2 4 5 2 2 2 2" xfId="19977" xr:uid="{00000000-0005-0000-0000-00008B040000}"/>
    <cellStyle name="Calculation 2 2 4 5 2 2 2 2 2" xfId="46139" xr:uid="{00000000-0005-0000-0000-00008C040000}"/>
    <cellStyle name="Calculation 2 2 4 5 2 2 2 3" xfId="33160" xr:uid="{00000000-0005-0000-0000-00008D040000}"/>
    <cellStyle name="Calculation 2 2 4 5 2 2 3" xfId="16453" xr:uid="{00000000-0005-0000-0000-00008E040000}"/>
    <cellStyle name="Calculation 2 2 4 5 2 2 3 2" xfId="42615" xr:uid="{00000000-0005-0000-0000-00008F040000}"/>
    <cellStyle name="Calculation 2 2 4 5 2 2 4" xfId="29108" xr:uid="{00000000-0005-0000-0000-000090040000}"/>
    <cellStyle name="Calculation 2 2 4 5 2 3" xfId="4972" xr:uid="{00000000-0005-0000-0000-000091040000}"/>
    <cellStyle name="Calculation 2 2 4 5 2 3 2" xfId="18215" xr:uid="{00000000-0005-0000-0000-000092040000}"/>
    <cellStyle name="Calculation 2 2 4 5 2 3 2 2" xfId="44377" xr:uid="{00000000-0005-0000-0000-000093040000}"/>
    <cellStyle name="Calculation 2 2 4 5 2 3 3" xfId="31134" xr:uid="{00000000-0005-0000-0000-000094040000}"/>
    <cellStyle name="Calculation 2 2 4 5 2 4" xfId="14691" xr:uid="{00000000-0005-0000-0000-000095040000}"/>
    <cellStyle name="Calculation 2 2 4 5 2 4 2" xfId="40853" xr:uid="{00000000-0005-0000-0000-000096040000}"/>
    <cellStyle name="Calculation 2 2 4 5 2 5" xfId="27082" xr:uid="{00000000-0005-0000-0000-000097040000}"/>
    <cellStyle name="Calculation 2 2 4 5 3" xfId="2414" xr:uid="{00000000-0005-0000-0000-000098040000}"/>
    <cellStyle name="Calculation 2 2 4 5 3 2" xfId="6466" xr:uid="{00000000-0005-0000-0000-000099040000}"/>
    <cellStyle name="Calculation 2 2 4 5 3 2 2" xfId="19577" xr:uid="{00000000-0005-0000-0000-00009A040000}"/>
    <cellStyle name="Calculation 2 2 4 5 3 2 2 2" xfId="45739" xr:uid="{00000000-0005-0000-0000-00009B040000}"/>
    <cellStyle name="Calculation 2 2 4 5 3 2 3" xfId="32628" xr:uid="{00000000-0005-0000-0000-00009C040000}"/>
    <cellStyle name="Calculation 2 2 4 5 3 3" xfId="16053" xr:uid="{00000000-0005-0000-0000-00009D040000}"/>
    <cellStyle name="Calculation 2 2 4 5 3 3 2" xfId="42215" xr:uid="{00000000-0005-0000-0000-00009E040000}"/>
    <cellStyle name="Calculation 2 2 4 5 3 4" xfId="28576" xr:uid="{00000000-0005-0000-0000-00009F040000}"/>
    <cellStyle name="Calculation 2 2 4 5 4" xfId="4440" xr:uid="{00000000-0005-0000-0000-0000A0040000}"/>
    <cellStyle name="Calculation 2 2 4 5 4 2" xfId="17815" xr:uid="{00000000-0005-0000-0000-0000A1040000}"/>
    <cellStyle name="Calculation 2 2 4 5 4 2 2" xfId="43977" xr:uid="{00000000-0005-0000-0000-0000A2040000}"/>
    <cellStyle name="Calculation 2 2 4 5 4 3" xfId="30602" xr:uid="{00000000-0005-0000-0000-0000A3040000}"/>
    <cellStyle name="Calculation 2 2 4 5 5" xfId="14291" xr:uid="{00000000-0005-0000-0000-0000A4040000}"/>
    <cellStyle name="Calculation 2 2 4 5 5 2" xfId="40453" xr:uid="{00000000-0005-0000-0000-0000A5040000}"/>
    <cellStyle name="Calculation 2 2 4 5 6" xfId="26550" xr:uid="{00000000-0005-0000-0000-0000A6040000}"/>
    <cellStyle name="Calculation 2 2 4 6" xfId="665" xr:uid="{00000000-0005-0000-0000-0000A7040000}"/>
    <cellStyle name="Calculation 2 2 4 6 2" xfId="2691" xr:uid="{00000000-0005-0000-0000-0000A8040000}"/>
    <cellStyle name="Calculation 2 2 4 6 2 2" xfId="6743" xr:uid="{00000000-0005-0000-0000-0000A9040000}"/>
    <cellStyle name="Calculation 2 2 4 6 2 2 2" xfId="19800" xr:uid="{00000000-0005-0000-0000-0000AA040000}"/>
    <cellStyle name="Calculation 2 2 4 6 2 2 2 2" xfId="45962" xr:uid="{00000000-0005-0000-0000-0000AB040000}"/>
    <cellStyle name="Calculation 2 2 4 6 2 2 3" xfId="32905" xr:uid="{00000000-0005-0000-0000-0000AC040000}"/>
    <cellStyle name="Calculation 2 2 4 6 2 3" xfId="16276" xr:uid="{00000000-0005-0000-0000-0000AD040000}"/>
    <cellStyle name="Calculation 2 2 4 6 2 3 2" xfId="42438" xr:uid="{00000000-0005-0000-0000-0000AE040000}"/>
    <cellStyle name="Calculation 2 2 4 6 2 4" xfId="28853" xr:uid="{00000000-0005-0000-0000-0000AF040000}"/>
    <cellStyle name="Calculation 2 2 4 6 3" xfId="4717" xr:uid="{00000000-0005-0000-0000-0000B0040000}"/>
    <cellStyle name="Calculation 2 2 4 6 3 2" xfId="18038" xr:uid="{00000000-0005-0000-0000-0000B1040000}"/>
    <cellStyle name="Calculation 2 2 4 6 3 2 2" xfId="44200" xr:uid="{00000000-0005-0000-0000-0000B2040000}"/>
    <cellStyle name="Calculation 2 2 4 6 3 3" xfId="30879" xr:uid="{00000000-0005-0000-0000-0000B3040000}"/>
    <cellStyle name="Calculation 2 2 4 6 4" xfId="14514" xr:uid="{00000000-0005-0000-0000-0000B4040000}"/>
    <cellStyle name="Calculation 2 2 4 6 4 2" xfId="40676" xr:uid="{00000000-0005-0000-0000-0000B5040000}"/>
    <cellStyle name="Calculation 2 2 4 6 5" xfId="26827" xr:uid="{00000000-0005-0000-0000-0000B6040000}"/>
    <cellStyle name="Calculation 2 2 4 7" xfId="2159" xr:uid="{00000000-0005-0000-0000-0000B7040000}"/>
    <cellStyle name="Calculation 2 2 4 7 2" xfId="6211" xr:uid="{00000000-0005-0000-0000-0000B8040000}"/>
    <cellStyle name="Calculation 2 2 4 7 2 2" xfId="19400" xr:uid="{00000000-0005-0000-0000-0000B9040000}"/>
    <cellStyle name="Calculation 2 2 4 7 2 2 2" xfId="45562" xr:uid="{00000000-0005-0000-0000-0000BA040000}"/>
    <cellStyle name="Calculation 2 2 4 7 2 3" xfId="32373" xr:uid="{00000000-0005-0000-0000-0000BB040000}"/>
    <cellStyle name="Calculation 2 2 4 7 3" xfId="15876" xr:uid="{00000000-0005-0000-0000-0000BC040000}"/>
    <cellStyle name="Calculation 2 2 4 7 3 2" xfId="42038" xr:uid="{00000000-0005-0000-0000-0000BD040000}"/>
    <cellStyle name="Calculation 2 2 4 7 4" xfId="28321" xr:uid="{00000000-0005-0000-0000-0000BE040000}"/>
    <cellStyle name="Calculation 2 2 4 8" xfId="4185" xr:uid="{00000000-0005-0000-0000-0000BF040000}"/>
    <cellStyle name="Calculation 2 2 4 8 2" xfId="17638" xr:uid="{00000000-0005-0000-0000-0000C0040000}"/>
    <cellStyle name="Calculation 2 2 4 8 2 2" xfId="43800" xr:uid="{00000000-0005-0000-0000-0000C1040000}"/>
    <cellStyle name="Calculation 2 2 4 8 3" xfId="30347" xr:uid="{00000000-0005-0000-0000-0000C2040000}"/>
    <cellStyle name="Calculation 2 2 4 9" xfId="14114" xr:uid="{00000000-0005-0000-0000-0000C3040000}"/>
    <cellStyle name="Calculation 2 2 4 9 2" xfId="40276" xr:uid="{00000000-0005-0000-0000-0000C4040000}"/>
    <cellStyle name="Calculation 2 2 5" xfId="139" xr:uid="{00000000-0005-0000-0000-0000C5040000}"/>
    <cellStyle name="Calculation 2 2 5 2" xfId="269" xr:uid="{00000000-0005-0000-0000-0000C6040000}"/>
    <cellStyle name="Calculation 2 2 5 2 2" xfId="484" xr:uid="{00000000-0005-0000-0000-0000C7040000}"/>
    <cellStyle name="Calculation 2 2 5 2 2 2" xfId="1016" xr:uid="{00000000-0005-0000-0000-0000C8040000}"/>
    <cellStyle name="Calculation 2 2 5 2 2 2 2" xfId="3042" xr:uid="{00000000-0005-0000-0000-0000C9040000}"/>
    <cellStyle name="Calculation 2 2 5 2 2 2 2 2" xfId="7094" xr:uid="{00000000-0005-0000-0000-0000CA040000}"/>
    <cellStyle name="Calculation 2 2 5 2 2 2 2 2 2" xfId="20047" xr:uid="{00000000-0005-0000-0000-0000CB040000}"/>
    <cellStyle name="Calculation 2 2 5 2 2 2 2 2 2 2" xfId="46209" xr:uid="{00000000-0005-0000-0000-0000CC040000}"/>
    <cellStyle name="Calculation 2 2 5 2 2 2 2 2 3" xfId="33256" xr:uid="{00000000-0005-0000-0000-0000CD040000}"/>
    <cellStyle name="Calculation 2 2 5 2 2 2 2 3" xfId="16523" xr:uid="{00000000-0005-0000-0000-0000CE040000}"/>
    <cellStyle name="Calculation 2 2 5 2 2 2 2 3 2" xfId="42685" xr:uid="{00000000-0005-0000-0000-0000CF040000}"/>
    <cellStyle name="Calculation 2 2 5 2 2 2 2 4" xfId="29204" xr:uid="{00000000-0005-0000-0000-0000D0040000}"/>
    <cellStyle name="Calculation 2 2 5 2 2 2 3" xfId="5068" xr:uid="{00000000-0005-0000-0000-0000D1040000}"/>
    <cellStyle name="Calculation 2 2 5 2 2 2 3 2" xfId="18285" xr:uid="{00000000-0005-0000-0000-0000D2040000}"/>
    <cellStyle name="Calculation 2 2 5 2 2 2 3 2 2" xfId="44447" xr:uid="{00000000-0005-0000-0000-0000D3040000}"/>
    <cellStyle name="Calculation 2 2 5 2 2 2 3 3" xfId="31230" xr:uid="{00000000-0005-0000-0000-0000D4040000}"/>
    <cellStyle name="Calculation 2 2 5 2 2 2 4" xfId="14761" xr:uid="{00000000-0005-0000-0000-0000D5040000}"/>
    <cellStyle name="Calculation 2 2 5 2 2 2 4 2" xfId="40923" xr:uid="{00000000-0005-0000-0000-0000D6040000}"/>
    <cellStyle name="Calculation 2 2 5 2 2 2 5" xfId="27178" xr:uid="{00000000-0005-0000-0000-0000D7040000}"/>
    <cellStyle name="Calculation 2 2 5 2 2 3" xfId="2510" xr:uid="{00000000-0005-0000-0000-0000D8040000}"/>
    <cellStyle name="Calculation 2 2 5 2 2 3 2" xfId="6562" xr:uid="{00000000-0005-0000-0000-0000D9040000}"/>
    <cellStyle name="Calculation 2 2 5 2 2 3 2 2" xfId="19647" xr:uid="{00000000-0005-0000-0000-0000DA040000}"/>
    <cellStyle name="Calculation 2 2 5 2 2 3 2 2 2" xfId="45809" xr:uid="{00000000-0005-0000-0000-0000DB040000}"/>
    <cellStyle name="Calculation 2 2 5 2 2 3 2 3" xfId="32724" xr:uid="{00000000-0005-0000-0000-0000DC040000}"/>
    <cellStyle name="Calculation 2 2 5 2 2 3 3" xfId="16123" xr:uid="{00000000-0005-0000-0000-0000DD040000}"/>
    <cellStyle name="Calculation 2 2 5 2 2 3 3 2" xfId="42285" xr:uid="{00000000-0005-0000-0000-0000DE040000}"/>
    <cellStyle name="Calculation 2 2 5 2 2 3 4" xfId="28672" xr:uid="{00000000-0005-0000-0000-0000DF040000}"/>
    <cellStyle name="Calculation 2 2 5 2 2 4" xfId="4536" xr:uid="{00000000-0005-0000-0000-0000E0040000}"/>
    <cellStyle name="Calculation 2 2 5 2 2 4 2" xfId="17885" xr:uid="{00000000-0005-0000-0000-0000E1040000}"/>
    <cellStyle name="Calculation 2 2 5 2 2 4 2 2" xfId="44047" xr:uid="{00000000-0005-0000-0000-0000E2040000}"/>
    <cellStyle name="Calculation 2 2 5 2 2 4 3" xfId="30698" xr:uid="{00000000-0005-0000-0000-0000E3040000}"/>
    <cellStyle name="Calculation 2 2 5 2 2 5" xfId="14361" xr:uid="{00000000-0005-0000-0000-0000E4040000}"/>
    <cellStyle name="Calculation 2 2 5 2 2 5 2" xfId="40523" xr:uid="{00000000-0005-0000-0000-0000E5040000}"/>
    <cellStyle name="Calculation 2 2 5 2 2 6" xfId="26646" xr:uid="{00000000-0005-0000-0000-0000E6040000}"/>
    <cellStyle name="Calculation 2 2 5 2 3" xfId="805" xr:uid="{00000000-0005-0000-0000-0000E7040000}"/>
    <cellStyle name="Calculation 2 2 5 2 3 2" xfId="2831" xr:uid="{00000000-0005-0000-0000-0000E8040000}"/>
    <cellStyle name="Calculation 2 2 5 2 3 2 2" xfId="6883" xr:uid="{00000000-0005-0000-0000-0000E9040000}"/>
    <cellStyle name="Calculation 2 2 5 2 3 2 2 2" xfId="19896" xr:uid="{00000000-0005-0000-0000-0000EA040000}"/>
    <cellStyle name="Calculation 2 2 5 2 3 2 2 2 2" xfId="46058" xr:uid="{00000000-0005-0000-0000-0000EB040000}"/>
    <cellStyle name="Calculation 2 2 5 2 3 2 2 3" xfId="33045" xr:uid="{00000000-0005-0000-0000-0000EC040000}"/>
    <cellStyle name="Calculation 2 2 5 2 3 2 3" xfId="16372" xr:uid="{00000000-0005-0000-0000-0000ED040000}"/>
    <cellStyle name="Calculation 2 2 5 2 3 2 3 2" xfId="42534" xr:uid="{00000000-0005-0000-0000-0000EE040000}"/>
    <cellStyle name="Calculation 2 2 5 2 3 2 4" xfId="28993" xr:uid="{00000000-0005-0000-0000-0000EF040000}"/>
    <cellStyle name="Calculation 2 2 5 2 3 3" xfId="4857" xr:uid="{00000000-0005-0000-0000-0000F0040000}"/>
    <cellStyle name="Calculation 2 2 5 2 3 3 2" xfId="18134" xr:uid="{00000000-0005-0000-0000-0000F1040000}"/>
    <cellStyle name="Calculation 2 2 5 2 3 3 2 2" xfId="44296" xr:uid="{00000000-0005-0000-0000-0000F2040000}"/>
    <cellStyle name="Calculation 2 2 5 2 3 3 3" xfId="31019" xr:uid="{00000000-0005-0000-0000-0000F3040000}"/>
    <cellStyle name="Calculation 2 2 5 2 3 4" xfId="14610" xr:uid="{00000000-0005-0000-0000-0000F4040000}"/>
    <cellStyle name="Calculation 2 2 5 2 3 4 2" xfId="40772" xr:uid="{00000000-0005-0000-0000-0000F5040000}"/>
    <cellStyle name="Calculation 2 2 5 2 3 5" xfId="26967" xr:uid="{00000000-0005-0000-0000-0000F6040000}"/>
    <cellStyle name="Calculation 2 2 5 2 4" xfId="2299" xr:uid="{00000000-0005-0000-0000-0000F7040000}"/>
    <cellStyle name="Calculation 2 2 5 2 4 2" xfId="6351" xr:uid="{00000000-0005-0000-0000-0000F8040000}"/>
    <cellStyle name="Calculation 2 2 5 2 4 2 2" xfId="19496" xr:uid="{00000000-0005-0000-0000-0000F9040000}"/>
    <cellStyle name="Calculation 2 2 5 2 4 2 2 2" xfId="45658" xr:uid="{00000000-0005-0000-0000-0000FA040000}"/>
    <cellStyle name="Calculation 2 2 5 2 4 2 3" xfId="32513" xr:uid="{00000000-0005-0000-0000-0000FB040000}"/>
    <cellStyle name="Calculation 2 2 5 2 4 3" xfId="15972" xr:uid="{00000000-0005-0000-0000-0000FC040000}"/>
    <cellStyle name="Calculation 2 2 5 2 4 3 2" xfId="42134" xr:uid="{00000000-0005-0000-0000-0000FD040000}"/>
    <cellStyle name="Calculation 2 2 5 2 4 4" xfId="28461" xr:uid="{00000000-0005-0000-0000-0000FE040000}"/>
    <cellStyle name="Calculation 2 2 5 2 5" xfId="4325" xr:uid="{00000000-0005-0000-0000-0000FF040000}"/>
    <cellStyle name="Calculation 2 2 5 2 5 2" xfId="17734" xr:uid="{00000000-0005-0000-0000-000000050000}"/>
    <cellStyle name="Calculation 2 2 5 2 5 2 2" xfId="43896" xr:uid="{00000000-0005-0000-0000-000001050000}"/>
    <cellStyle name="Calculation 2 2 5 2 5 3" xfId="30487" xr:uid="{00000000-0005-0000-0000-000002050000}"/>
    <cellStyle name="Calculation 2 2 5 2 6" xfId="14210" xr:uid="{00000000-0005-0000-0000-000003050000}"/>
    <cellStyle name="Calculation 2 2 5 2 6 2" xfId="40372" xr:uid="{00000000-0005-0000-0000-000004050000}"/>
    <cellStyle name="Calculation 2 2 5 2 7" xfId="26435" xr:uid="{00000000-0005-0000-0000-000005050000}"/>
    <cellStyle name="Calculation 2 2 5 3" xfId="396" xr:uid="{00000000-0005-0000-0000-000006050000}"/>
    <cellStyle name="Calculation 2 2 5 3 2" xfId="928" xr:uid="{00000000-0005-0000-0000-000007050000}"/>
    <cellStyle name="Calculation 2 2 5 3 2 2" xfId="2954" xr:uid="{00000000-0005-0000-0000-000008050000}"/>
    <cellStyle name="Calculation 2 2 5 3 2 2 2" xfId="7006" xr:uid="{00000000-0005-0000-0000-000009050000}"/>
    <cellStyle name="Calculation 2 2 5 3 2 2 2 2" xfId="19983" xr:uid="{00000000-0005-0000-0000-00000A050000}"/>
    <cellStyle name="Calculation 2 2 5 3 2 2 2 2 2" xfId="46145" xr:uid="{00000000-0005-0000-0000-00000B050000}"/>
    <cellStyle name="Calculation 2 2 5 3 2 2 2 3" xfId="33168" xr:uid="{00000000-0005-0000-0000-00000C050000}"/>
    <cellStyle name="Calculation 2 2 5 3 2 2 3" xfId="16459" xr:uid="{00000000-0005-0000-0000-00000D050000}"/>
    <cellStyle name="Calculation 2 2 5 3 2 2 3 2" xfId="42621" xr:uid="{00000000-0005-0000-0000-00000E050000}"/>
    <cellStyle name="Calculation 2 2 5 3 2 2 4" xfId="29116" xr:uid="{00000000-0005-0000-0000-00000F050000}"/>
    <cellStyle name="Calculation 2 2 5 3 2 3" xfId="4980" xr:uid="{00000000-0005-0000-0000-000010050000}"/>
    <cellStyle name="Calculation 2 2 5 3 2 3 2" xfId="18221" xr:uid="{00000000-0005-0000-0000-000011050000}"/>
    <cellStyle name="Calculation 2 2 5 3 2 3 2 2" xfId="44383" xr:uid="{00000000-0005-0000-0000-000012050000}"/>
    <cellStyle name="Calculation 2 2 5 3 2 3 3" xfId="31142" xr:uid="{00000000-0005-0000-0000-000013050000}"/>
    <cellStyle name="Calculation 2 2 5 3 2 4" xfId="14697" xr:uid="{00000000-0005-0000-0000-000014050000}"/>
    <cellStyle name="Calculation 2 2 5 3 2 4 2" xfId="40859" xr:uid="{00000000-0005-0000-0000-000015050000}"/>
    <cellStyle name="Calculation 2 2 5 3 2 5" xfId="27090" xr:uid="{00000000-0005-0000-0000-000016050000}"/>
    <cellStyle name="Calculation 2 2 5 3 3" xfId="2422" xr:uid="{00000000-0005-0000-0000-000017050000}"/>
    <cellStyle name="Calculation 2 2 5 3 3 2" xfId="6474" xr:uid="{00000000-0005-0000-0000-000018050000}"/>
    <cellStyle name="Calculation 2 2 5 3 3 2 2" xfId="19583" xr:uid="{00000000-0005-0000-0000-000019050000}"/>
    <cellStyle name="Calculation 2 2 5 3 3 2 2 2" xfId="45745" xr:uid="{00000000-0005-0000-0000-00001A050000}"/>
    <cellStyle name="Calculation 2 2 5 3 3 2 3" xfId="32636" xr:uid="{00000000-0005-0000-0000-00001B050000}"/>
    <cellStyle name="Calculation 2 2 5 3 3 3" xfId="16059" xr:uid="{00000000-0005-0000-0000-00001C050000}"/>
    <cellStyle name="Calculation 2 2 5 3 3 3 2" xfId="42221" xr:uid="{00000000-0005-0000-0000-00001D050000}"/>
    <cellStyle name="Calculation 2 2 5 3 3 4" xfId="28584" xr:uid="{00000000-0005-0000-0000-00001E050000}"/>
    <cellStyle name="Calculation 2 2 5 3 4" xfId="4448" xr:uid="{00000000-0005-0000-0000-00001F050000}"/>
    <cellStyle name="Calculation 2 2 5 3 4 2" xfId="17821" xr:uid="{00000000-0005-0000-0000-000020050000}"/>
    <cellStyle name="Calculation 2 2 5 3 4 2 2" xfId="43983" xr:uid="{00000000-0005-0000-0000-000021050000}"/>
    <cellStyle name="Calculation 2 2 5 3 4 3" xfId="30610" xr:uid="{00000000-0005-0000-0000-000022050000}"/>
    <cellStyle name="Calculation 2 2 5 3 5" xfId="14297" xr:uid="{00000000-0005-0000-0000-000023050000}"/>
    <cellStyle name="Calculation 2 2 5 3 5 2" xfId="40459" xr:uid="{00000000-0005-0000-0000-000024050000}"/>
    <cellStyle name="Calculation 2 2 5 3 6" xfId="26558" xr:uid="{00000000-0005-0000-0000-000025050000}"/>
    <cellStyle name="Calculation 2 2 5 4" xfId="675" xr:uid="{00000000-0005-0000-0000-000026050000}"/>
    <cellStyle name="Calculation 2 2 5 4 2" xfId="2701" xr:uid="{00000000-0005-0000-0000-000027050000}"/>
    <cellStyle name="Calculation 2 2 5 4 2 2" xfId="6753" xr:uid="{00000000-0005-0000-0000-000028050000}"/>
    <cellStyle name="Calculation 2 2 5 4 2 2 2" xfId="19808" xr:uid="{00000000-0005-0000-0000-000029050000}"/>
    <cellStyle name="Calculation 2 2 5 4 2 2 2 2" xfId="45970" xr:uid="{00000000-0005-0000-0000-00002A050000}"/>
    <cellStyle name="Calculation 2 2 5 4 2 2 3" xfId="32915" xr:uid="{00000000-0005-0000-0000-00002B050000}"/>
    <cellStyle name="Calculation 2 2 5 4 2 3" xfId="16284" xr:uid="{00000000-0005-0000-0000-00002C050000}"/>
    <cellStyle name="Calculation 2 2 5 4 2 3 2" xfId="42446" xr:uid="{00000000-0005-0000-0000-00002D050000}"/>
    <cellStyle name="Calculation 2 2 5 4 2 4" xfId="28863" xr:uid="{00000000-0005-0000-0000-00002E050000}"/>
    <cellStyle name="Calculation 2 2 5 4 3" xfId="4727" xr:uid="{00000000-0005-0000-0000-00002F050000}"/>
    <cellStyle name="Calculation 2 2 5 4 3 2" xfId="18046" xr:uid="{00000000-0005-0000-0000-000030050000}"/>
    <cellStyle name="Calculation 2 2 5 4 3 2 2" xfId="44208" xr:uid="{00000000-0005-0000-0000-000031050000}"/>
    <cellStyle name="Calculation 2 2 5 4 3 3" xfId="30889" xr:uid="{00000000-0005-0000-0000-000032050000}"/>
    <cellStyle name="Calculation 2 2 5 4 4" xfId="14522" xr:uid="{00000000-0005-0000-0000-000033050000}"/>
    <cellStyle name="Calculation 2 2 5 4 4 2" xfId="40684" xr:uid="{00000000-0005-0000-0000-000034050000}"/>
    <cellStyle name="Calculation 2 2 5 4 5" xfId="26837" xr:uid="{00000000-0005-0000-0000-000035050000}"/>
    <cellStyle name="Calculation 2 2 5 5" xfId="2169" xr:uid="{00000000-0005-0000-0000-000036050000}"/>
    <cellStyle name="Calculation 2 2 5 5 2" xfId="6221" xr:uid="{00000000-0005-0000-0000-000037050000}"/>
    <cellStyle name="Calculation 2 2 5 5 2 2" xfId="19408" xr:uid="{00000000-0005-0000-0000-000038050000}"/>
    <cellStyle name="Calculation 2 2 5 5 2 2 2" xfId="45570" xr:uid="{00000000-0005-0000-0000-000039050000}"/>
    <cellStyle name="Calculation 2 2 5 5 2 3" xfId="32383" xr:uid="{00000000-0005-0000-0000-00003A050000}"/>
    <cellStyle name="Calculation 2 2 5 5 3" xfId="15884" xr:uid="{00000000-0005-0000-0000-00003B050000}"/>
    <cellStyle name="Calculation 2 2 5 5 3 2" xfId="42046" xr:uid="{00000000-0005-0000-0000-00003C050000}"/>
    <cellStyle name="Calculation 2 2 5 5 4" xfId="28331" xr:uid="{00000000-0005-0000-0000-00003D050000}"/>
    <cellStyle name="Calculation 2 2 5 6" xfId="4195" xr:uid="{00000000-0005-0000-0000-00003E050000}"/>
    <cellStyle name="Calculation 2 2 5 6 2" xfId="17646" xr:uid="{00000000-0005-0000-0000-00003F050000}"/>
    <cellStyle name="Calculation 2 2 5 6 2 2" xfId="43808" xr:uid="{00000000-0005-0000-0000-000040050000}"/>
    <cellStyle name="Calculation 2 2 5 6 3" xfId="30357" xr:uid="{00000000-0005-0000-0000-000041050000}"/>
    <cellStyle name="Calculation 2 2 5 7" xfId="14122" xr:uid="{00000000-0005-0000-0000-000042050000}"/>
    <cellStyle name="Calculation 2 2 5 7 2" xfId="40284" xr:uid="{00000000-0005-0000-0000-000043050000}"/>
    <cellStyle name="Calculation 2 2 5 8" xfId="26305" xr:uid="{00000000-0005-0000-0000-000044050000}"/>
    <cellStyle name="Calculation 2 2 6" xfId="183" xr:uid="{00000000-0005-0000-0000-000045050000}"/>
    <cellStyle name="Calculation 2 2 6 2" xfId="313" xr:uid="{00000000-0005-0000-0000-000046050000}"/>
    <cellStyle name="Calculation 2 2 6 2 2" xfId="514" xr:uid="{00000000-0005-0000-0000-000047050000}"/>
    <cellStyle name="Calculation 2 2 6 2 2 2" xfId="1046" xr:uid="{00000000-0005-0000-0000-000048050000}"/>
    <cellStyle name="Calculation 2 2 6 2 2 2 2" xfId="3072" xr:uid="{00000000-0005-0000-0000-000049050000}"/>
    <cellStyle name="Calculation 2 2 6 2 2 2 2 2" xfId="7124" xr:uid="{00000000-0005-0000-0000-00004A050000}"/>
    <cellStyle name="Calculation 2 2 6 2 2 2 2 2 2" xfId="20069" xr:uid="{00000000-0005-0000-0000-00004B050000}"/>
    <cellStyle name="Calculation 2 2 6 2 2 2 2 2 2 2" xfId="46231" xr:uid="{00000000-0005-0000-0000-00004C050000}"/>
    <cellStyle name="Calculation 2 2 6 2 2 2 2 2 3" xfId="33286" xr:uid="{00000000-0005-0000-0000-00004D050000}"/>
    <cellStyle name="Calculation 2 2 6 2 2 2 2 3" xfId="16545" xr:uid="{00000000-0005-0000-0000-00004E050000}"/>
    <cellStyle name="Calculation 2 2 6 2 2 2 2 3 2" xfId="42707" xr:uid="{00000000-0005-0000-0000-00004F050000}"/>
    <cellStyle name="Calculation 2 2 6 2 2 2 2 4" xfId="29234" xr:uid="{00000000-0005-0000-0000-000050050000}"/>
    <cellStyle name="Calculation 2 2 6 2 2 2 3" xfId="5098" xr:uid="{00000000-0005-0000-0000-000051050000}"/>
    <cellStyle name="Calculation 2 2 6 2 2 2 3 2" xfId="18307" xr:uid="{00000000-0005-0000-0000-000052050000}"/>
    <cellStyle name="Calculation 2 2 6 2 2 2 3 2 2" xfId="44469" xr:uid="{00000000-0005-0000-0000-000053050000}"/>
    <cellStyle name="Calculation 2 2 6 2 2 2 3 3" xfId="31260" xr:uid="{00000000-0005-0000-0000-000054050000}"/>
    <cellStyle name="Calculation 2 2 6 2 2 2 4" xfId="14783" xr:uid="{00000000-0005-0000-0000-000055050000}"/>
    <cellStyle name="Calculation 2 2 6 2 2 2 4 2" xfId="40945" xr:uid="{00000000-0005-0000-0000-000056050000}"/>
    <cellStyle name="Calculation 2 2 6 2 2 2 5" xfId="27208" xr:uid="{00000000-0005-0000-0000-000057050000}"/>
    <cellStyle name="Calculation 2 2 6 2 2 3" xfId="2540" xr:uid="{00000000-0005-0000-0000-000058050000}"/>
    <cellStyle name="Calculation 2 2 6 2 2 3 2" xfId="6592" xr:uid="{00000000-0005-0000-0000-000059050000}"/>
    <cellStyle name="Calculation 2 2 6 2 2 3 2 2" xfId="19669" xr:uid="{00000000-0005-0000-0000-00005A050000}"/>
    <cellStyle name="Calculation 2 2 6 2 2 3 2 2 2" xfId="45831" xr:uid="{00000000-0005-0000-0000-00005B050000}"/>
    <cellStyle name="Calculation 2 2 6 2 2 3 2 3" xfId="32754" xr:uid="{00000000-0005-0000-0000-00005C050000}"/>
    <cellStyle name="Calculation 2 2 6 2 2 3 3" xfId="16145" xr:uid="{00000000-0005-0000-0000-00005D050000}"/>
    <cellStyle name="Calculation 2 2 6 2 2 3 3 2" xfId="42307" xr:uid="{00000000-0005-0000-0000-00005E050000}"/>
    <cellStyle name="Calculation 2 2 6 2 2 3 4" xfId="28702" xr:uid="{00000000-0005-0000-0000-00005F050000}"/>
    <cellStyle name="Calculation 2 2 6 2 2 4" xfId="4566" xr:uid="{00000000-0005-0000-0000-000060050000}"/>
    <cellStyle name="Calculation 2 2 6 2 2 4 2" xfId="17907" xr:uid="{00000000-0005-0000-0000-000061050000}"/>
    <cellStyle name="Calculation 2 2 6 2 2 4 2 2" xfId="44069" xr:uid="{00000000-0005-0000-0000-000062050000}"/>
    <cellStyle name="Calculation 2 2 6 2 2 4 3" xfId="30728" xr:uid="{00000000-0005-0000-0000-000063050000}"/>
    <cellStyle name="Calculation 2 2 6 2 2 5" xfId="14383" xr:uid="{00000000-0005-0000-0000-000064050000}"/>
    <cellStyle name="Calculation 2 2 6 2 2 5 2" xfId="40545" xr:uid="{00000000-0005-0000-0000-000065050000}"/>
    <cellStyle name="Calculation 2 2 6 2 2 6" xfId="26676" xr:uid="{00000000-0005-0000-0000-000066050000}"/>
    <cellStyle name="Calculation 2 2 6 2 3" xfId="849" xr:uid="{00000000-0005-0000-0000-000067050000}"/>
    <cellStyle name="Calculation 2 2 6 2 3 2" xfId="2875" xr:uid="{00000000-0005-0000-0000-000068050000}"/>
    <cellStyle name="Calculation 2 2 6 2 3 2 2" xfId="6927" xr:uid="{00000000-0005-0000-0000-000069050000}"/>
    <cellStyle name="Calculation 2 2 6 2 3 2 2 2" xfId="19926" xr:uid="{00000000-0005-0000-0000-00006A050000}"/>
    <cellStyle name="Calculation 2 2 6 2 3 2 2 2 2" xfId="46088" xr:uid="{00000000-0005-0000-0000-00006B050000}"/>
    <cellStyle name="Calculation 2 2 6 2 3 2 2 3" xfId="33089" xr:uid="{00000000-0005-0000-0000-00006C050000}"/>
    <cellStyle name="Calculation 2 2 6 2 3 2 3" xfId="16402" xr:uid="{00000000-0005-0000-0000-00006D050000}"/>
    <cellStyle name="Calculation 2 2 6 2 3 2 3 2" xfId="42564" xr:uid="{00000000-0005-0000-0000-00006E050000}"/>
    <cellStyle name="Calculation 2 2 6 2 3 2 4" xfId="29037" xr:uid="{00000000-0005-0000-0000-00006F050000}"/>
    <cellStyle name="Calculation 2 2 6 2 3 3" xfId="4901" xr:uid="{00000000-0005-0000-0000-000070050000}"/>
    <cellStyle name="Calculation 2 2 6 2 3 3 2" xfId="18164" xr:uid="{00000000-0005-0000-0000-000071050000}"/>
    <cellStyle name="Calculation 2 2 6 2 3 3 2 2" xfId="44326" xr:uid="{00000000-0005-0000-0000-000072050000}"/>
    <cellStyle name="Calculation 2 2 6 2 3 3 3" xfId="31063" xr:uid="{00000000-0005-0000-0000-000073050000}"/>
    <cellStyle name="Calculation 2 2 6 2 3 4" xfId="14640" xr:uid="{00000000-0005-0000-0000-000074050000}"/>
    <cellStyle name="Calculation 2 2 6 2 3 4 2" xfId="40802" xr:uid="{00000000-0005-0000-0000-000075050000}"/>
    <cellStyle name="Calculation 2 2 6 2 3 5" xfId="27011" xr:uid="{00000000-0005-0000-0000-000076050000}"/>
    <cellStyle name="Calculation 2 2 6 2 4" xfId="2343" xr:uid="{00000000-0005-0000-0000-000077050000}"/>
    <cellStyle name="Calculation 2 2 6 2 4 2" xfId="6395" xr:uid="{00000000-0005-0000-0000-000078050000}"/>
    <cellStyle name="Calculation 2 2 6 2 4 2 2" xfId="19526" xr:uid="{00000000-0005-0000-0000-000079050000}"/>
    <cellStyle name="Calculation 2 2 6 2 4 2 2 2" xfId="45688" xr:uid="{00000000-0005-0000-0000-00007A050000}"/>
    <cellStyle name="Calculation 2 2 6 2 4 2 3" xfId="32557" xr:uid="{00000000-0005-0000-0000-00007B050000}"/>
    <cellStyle name="Calculation 2 2 6 2 4 3" xfId="16002" xr:uid="{00000000-0005-0000-0000-00007C050000}"/>
    <cellStyle name="Calculation 2 2 6 2 4 3 2" xfId="42164" xr:uid="{00000000-0005-0000-0000-00007D050000}"/>
    <cellStyle name="Calculation 2 2 6 2 4 4" xfId="28505" xr:uid="{00000000-0005-0000-0000-00007E050000}"/>
    <cellStyle name="Calculation 2 2 6 2 5" xfId="4369" xr:uid="{00000000-0005-0000-0000-00007F050000}"/>
    <cellStyle name="Calculation 2 2 6 2 5 2" xfId="17764" xr:uid="{00000000-0005-0000-0000-000080050000}"/>
    <cellStyle name="Calculation 2 2 6 2 5 2 2" xfId="43926" xr:uid="{00000000-0005-0000-0000-000081050000}"/>
    <cellStyle name="Calculation 2 2 6 2 5 3" xfId="30531" xr:uid="{00000000-0005-0000-0000-000082050000}"/>
    <cellStyle name="Calculation 2 2 6 2 6" xfId="14240" xr:uid="{00000000-0005-0000-0000-000083050000}"/>
    <cellStyle name="Calculation 2 2 6 2 6 2" xfId="40402" xr:uid="{00000000-0005-0000-0000-000084050000}"/>
    <cellStyle name="Calculation 2 2 6 2 7" xfId="26479" xr:uid="{00000000-0005-0000-0000-000085050000}"/>
    <cellStyle name="Calculation 2 2 6 3" xfId="426" xr:uid="{00000000-0005-0000-0000-000086050000}"/>
    <cellStyle name="Calculation 2 2 6 3 2" xfId="958" xr:uid="{00000000-0005-0000-0000-000087050000}"/>
    <cellStyle name="Calculation 2 2 6 3 2 2" xfId="2984" xr:uid="{00000000-0005-0000-0000-000088050000}"/>
    <cellStyle name="Calculation 2 2 6 3 2 2 2" xfId="7036" xr:uid="{00000000-0005-0000-0000-000089050000}"/>
    <cellStyle name="Calculation 2 2 6 3 2 2 2 2" xfId="20005" xr:uid="{00000000-0005-0000-0000-00008A050000}"/>
    <cellStyle name="Calculation 2 2 6 3 2 2 2 2 2" xfId="46167" xr:uid="{00000000-0005-0000-0000-00008B050000}"/>
    <cellStyle name="Calculation 2 2 6 3 2 2 2 3" xfId="33198" xr:uid="{00000000-0005-0000-0000-00008C050000}"/>
    <cellStyle name="Calculation 2 2 6 3 2 2 3" xfId="16481" xr:uid="{00000000-0005-0000-0000-00008D050000}"/>
    <cellStyle name="Calculation 2 2 6 3 2 2 3 2" xfId="42643" xr:uid="{00000000-0005-0000-0000-00008E050000}"/>
    <cellStyle name="Calculation 2 2 6 3 2 2 4" xfId="29146" xr:uid="{00000000-0005-0000-0000-00008F050000}"/>
    <cellStyle name="Calculation 2 2 6 3 2 3" xfId="5010" xr:uid="{00000000-0005-0000-0000-000090050000}"/>
    <cellStyle name="Calculation 2 2 6 3 2 3 2" xfId="18243" xr:uid="{00000000-0005-0000-0000-000091050000}"/>
    <cellStyle name="Calculation 2 2 6 3 2 3 2 2" xfId="44405" xr:uid="{00000000-0005-0000-0000-000092050000}"/>
    <cellStyle name="Calculation 2 2 6 3 2 3 3" xfId="31172" xr:uid="{00000000-0005-0000-0000-000093050000}"/>
    <cellStyle name="Calculation 2 2 6 3 2 4" xfId="14719" xr:uid="{00000000-0005-0000-0000-000094050000}"/>
    <cellStyle name="Calculation 2 2 6 3 2 4 2" xfId="40881" xr:uid="{00000000-0005-0000-0000-000095050000}"/>
    <cellStyle name="Calculation 2 2 6 3 2 5" xfId="27120" xr:uid="{00000000-0005-0000-0000-000096050000}"/>
    <cellStyle name="Calculation 2 2 6 3 3" xfId="2452" xr:uid="{00000000-0005-0000-0000-000097050000}"/>
    <cellStyle name="Calculation 2 2 6 3 3 2" xfId="6504" xr:uid="{00000000-0005-0000-0000-000098050000}"/>
    <cellStyle name="Calculation 2 2 6 3 3 2 2" xfId="19605" xr:uid="{00000000-0005-0000-0000-000099050000}"/>
    <cellStyle name="Calculation 2 2 6 3 3 2 2 2" xfId="45767" xr:uid="{00000000-0005-0000-0000-00009A050000}"/>
    <cellStyle name="Calculation 2 2 6 3 3 2 3" xfId="32666" xr:uid="{00000000-0005-0000-0000-00009B050000}"/>
    <cellStyle name="Calculation 2 2 6 3 3 3" xfId="16081" xr:uid="{00000000-0005-0000-0000-00009C050000}"/>
    <cellStyle name="Calculation 2 2 6 3 3 3 2" xfId="42243" xr:uid="{00000000-0005-0000-0000-00009D050000}"/>
    <cellStyle name="Calculation 2 2 6 3 3 4" xfId="28614" xr:uid="{00000000-0005-0000-0000-00009E050000}"/>
    <cellStyle name="Calculation 2 2 6 3 4" xfId="4478" xr:uid="{00000000-0005-0000-0000-00009F050000}"/>
    <cellStyle name="Calculation 2 2 6 3 4 2" xfId="17843" xr:uid="{00000000-0005-0000-0000-0000A0050000}"/>
    <cellStyle name="Calculation 2 2 6 3 4 2 2" xfId="44005" xr:uid="{00000000-0005-0000-0000-0000A1050000}"/>
    <cellStyle name="Calculation 2 2 6 3 4 3" xfId="30640" xr:uid="{00000000-0005-0000-0000-0000A2050000}"/>
    <cellStyle name="Calculation 2 2 6 3 5" xfId="14319" xr:uid="{00000000-0005-0000-0000-0000A3050000}"/>
    <cellStyle name="Calculation 2 2 6 3 5 2" xfId="40481" xr:uid="{00000000-0005-0000-0000-0000A4050000}"/>
    <cellStyle name="Calculation 2 2 6 3 6" xfId="26588" xr:uid="{00000000-0005-0000-0000-0000A5050000}"/>
    <cellStyle name="Calculation 2 2 6 4" xfId="719" xr:uid="{00000000-0005-0000-0000-0000A6050000}"/>
    <cellStyle name="Calculation 2 2 6 4 2" xfId="2745" xr:uid="{00000000-0005-0000-0000-0000A7050000}"/>
    <cellStyle name="Calculation 2 2 6 4 2 2" xfId="6797" xr:uid="{00000000-0005-0000-0000-0000A8050000}"/>
    <cellStyle name="Calculation 2 2 6 4 2 2 2" xfId="19838" xr:uid="{00000000-0005-0000-0000-0000A9050000}"/>
    <cellStyle name="Calculation 2 2 6 4 2 2 2 2" xfId="46000" xr:uid="{00000000-0005-0000-0000-0000AA050000}"/>
    <cellStyle name="Calculation 2 2 6 4 2 2 3" xfId="32959" xr:uid="{00000000-0005-0000-0000-0000AB050000}"/>
    <cellStyle name="Calculation 2 2 6 4 2 3" xfId="16314" xr:uid="{00000000-0005-0000-0000-0000AC050000}"/>
    <cellStyle name="Calculation 2 2 6 4 2 3 2" xfId="42476" xr:uid="{00000000-0005-0000-0000-0000AD050000}"/>
    <cellStyle name="Calculation 2 2 6 4 2 4" xfId="28907" xr:uid="{00000000-0005-0000-0000-0000AE050000}"/>
    <cellStyle name="Calculation 2 2 6 4 3" xfId="4771" xr:uid="{00000000-0005-0000-0000-0000AF050000}"/>
    <cellStyle name="Calculation 2 2 6 4 3 2" xfId="18076" xr:uid="{00000000-0005-0000-0000-0000B0050000}"/>
    <cellStyle name="Calculation 2 2 6 4 3 2 2" xfId="44238" xr:uid="{00000000-0005-0000-0000-0000B1050000}"/>
    <cellStyle name="Calculation 2 2 6 4 3 3" xfId="30933" xr:uid="{00000000-0005-0000-0000-0000B2050000}"/>
    <cellStyle name="Calculation 2 2 6 4 4" xfId="14552" xr:uid="{00000000-0005-0000-0000-0000B3050000}"/>
    <cellStyle name="Calculation 2 2 6 4 4 2" xfId="40714" xr:uid="{00000000-0005-0000-0000-0000B4050000}"/>
    <cellStyle name="Calculation 2 2 6 4 5" xfId="26881" xr:uid="{00000000-0005-0000-0000-0000B5050000}"/>
    <cellStyle name="Calculation 2 2 6 5" xfId="2213" xr:uid="{00000000-0005-0000-0000-0000B6050000}"/>
    <cellStyle name="Calculation 2 2 6 5 2" xfId="6265" xr:uid="{00000000-0005-0000-0000-0000B7050000}"/>
    <cellStyle name="Calculation 2 2 6 5 2 2" xfId="19438" xr:uid="{00000000-0005-0000-0000-0000B8050000}"/>
    <cellStyle name="Calculation 2 2 6 5 2 2 2" xfId="45600" xr:uid="{00000000-0005-0000-0000-0000B9050000}"/>
    <cellStyle name="Calculation 2 2 6 5 2 3" xfId="32427" xr:uid="{00000000-0005-0000-0000-0000BA050000}"/>
    <cellStyle name="Calculation 2 2 6 5 3" xfId="15914" xr:uid="{00000000-0005-0000-0000-0000BB050000}"/>
    <cellStyle name="Calculation 2 2 6 5 3 2" xfId="42076" xr:uid="{00000000-0005-0000-0000-0000BC050000}"/>
    <cellStyle name="Calculation 2 2 6 5 4" xfId="28375" xr:uid="{00000000-0005-0000-0000-0000BD050000}"/>
    <cellStyle name="Calculation 2 2 6 6" xfId="4239" xr:uid="{00000000-0005-0000-0000-0000BE050000}"/>
    <cellStyle name="Calculation 2 2 6 6 2" xfId="17676" xr:uid="{00000000-0005-0000-0000-0000BF050000}"/>
    <cellStyle name="Calculation 2 2 6 6 2 2" xfId="43838" xr:uid="{00000000-0005-0000-0000-0000C0050000}"/>
    <cellStyle name="Calculation 2 2 6 6 3" xfId="30401" xr:uid="{00000000-0005-0000-0000-0000C1050000}"/>
    <cellStyle name="Calculation 2 2 6 7" xfId="14152" xr:uid="{00000000-0005-0000-0000-0000C2050000}"/>
    <cellStyle name="Calculation 2 2 6 7 2" xfId="40314" xr:uid="{00000000-0005-0000-0000-0000C3050000}"/>
    <cellStyle name="Calculation 2 2 6 8" xfId="26349" xr:uid="{00000000-0005-0000-0000-0000C4050000}"/>
    <cellStyle name="Calculation 2 2 7" xfId="223" xr:uid="{00000000-0005-0000-0000-0000C5050000}"/>
    <cellStyle name="Calculation 2 2 7 2" xfId="452" xr:uid="{00000000-0005-0000-0000-0000C6050000}"/>
    <cellStyle name="Calculation 2 2 7 2 2" xfId="984" xr:uid="{00000000-0005-0000-0000-0000C7050000}"/>
    <cellStyle name="Calculation 2 2 7 2 2 2" xfId="3010" xr:uid="{00000000-0005-0000-0000-0000C8050000}"/>
    <cellStyle name="Calculation 2 2 7 2 2 2 2" xfId="7062" xr:uid="{00000000-0005-0000-0000-0000C9050000}"/>
    <cellStyle name="Calculation 2 2 7 2 2 2 2 2" xfId="20023" xr:uid="{00000000-0005-0000-0000-0000CA050000}"/>
    <cellStyle name="Calculation 2 2 7 2 2 2 2 2 2" xfId="46185" xr:uid="{00000000-0005-0000-0000-0000CB050000}"/>
    <cellStyle name="Calculation 2 2 7 2 2 2 2 3" xfId="33224" xr:uid="{00000000-0005-0000-0000-0000CC050000}"/>
    <cellStyle name="Calculation 2 2 7 2 2 2 3" xfId="16499" xr:uid="{00000000-0005-0000-0000-0000CD050000}"/>
    <cellStyle name="Calculation 2 2 7 2 2 2 3 2" xfId="42661" xr:uid="{00000000-0005-0000-0000-0000CE050000}"/>
    <cellStyle name="Calculation 2 2 7 2 2 2 4" xfId="29172" xr:uid="{00000000-0005-0000-0000-0000CF050000}"/>
    <cellStyle name="Calculation 2 2 7 2 2 3" xfId="5036" xr:uid="{00000000-0005-0000-0000-0000D0050000}"/>
    <cellStyle name="Calculation 2 2 7 2 2 3 2" xfId="18261" xr:uid="{00000000-0005-0000-0000-0000D1050000}"/>
    <cellStyle name="Calculation 2 2 7 2 2 3 2 2" xfId="44423" xr:uid="{00000000-0005-0000-0000-0000D2050000}"/>
    <cellStyle name="Calculation 2 2 7 2 2 3 3" xfId="31198" xr:uid="{00000000-0005-0000-0000-0000D3050000}"/>
    <cellStyle name="Calculation 2 2 7 2 2 4" xfId="14737" xr:uid="{00000000-0005-0000-0000-0000D4050000}"/>
    <cellStyle name="Calculation 2 2 7 2 2 4 2" xfId="40899" xr:uid="{00000000-0005-0000-0000-0000D5050000}"/>
    <cellStyle name="Calculation 2 2 7 2 2 5" xfId="27146" xr:uid="{00000000-0005-0000-0000-0000D6050000}"/>
    <cellStyle name="Calculation 2 2 7 2 3" xfId="2478" xr:uid="{00000000-0005-0000-0000-0000D7050000}"/>
    <cellStyle name="Calculation 2 2 7 2 3 2" xfId="6530" xr:uid="{00000000-0005-0000-0000-0000D8050000}"/>
    <cellStyle name="Calculation 2 2 7 2 3 2 2" xfId="19623" xr:uid="{00000000-0005-0000-0000-0000D9050000}"/>
    <cellStyle name="Calculation 2 2 7 2 3 2 2 2" xfId="45785" xr:uid="{00000000-0005-0000-0000-0000DA050000}"/>
    <cellStyle name="Calculation 2 2 7 2 3 2 3" xfId="32692" xr:uid="{00000000-0005-0000-0000-0000DB050000}"/>
    <cellStyle name="Calculation 2 2 7 2 3 3" xfId="16099" xr:uid="{00000000-0005-0000-0000-0000DC050000}"/>
    <cellStyle name="Calculation 2 2 7 2 3 3 2" xfId="42261" xr:uid="{00000000-0005-0000-0000-0000DD050000}"/>
    <cellStyle name="Calculation 2 2 7 2 3 4" xfId="28640" xr:uid="{00000000-0005-0000-0000-0000DE050000}"/>
    <cellStyle name="Calculation 2 2 7 2 4" xfId="4504" xr:uid="{00000000-0005-0000-0000-0000DF050000}"/>
    <cellStyle name="Calculation 2 2 7 2 4 2" xfId="17861" xr:uid="{00000000-0005-0000-0000-0000E0050000}"/>
    <cellStyle name="Calculation 2 2 7 2 4 2 2" xfId="44023" xr:uid="{00000000-0005-0000-0000-0000E1050000}"/>
    <cellStyle name="Calculation 2 2 7 2 4 3" xfId="30666" xr:uid="{00000000-0005-0000-0000-0000E2050000}"/>
    <cellStyle name="Calculation 2 2 7 2 5" xfId="14337" xr:uid="{00000000-0005-0000-0000-0000E3050000}"/>
    <cellStyle name="Calculation 2 2 7 2 5 2" xfId="40499" xr:uid="{00000000-0005-0000-0000-0000E4050000}"/>
    <cellStyle name="Calculation 2 2 7 2 6" xfId="26614" xr:uid="{00000000-0005-0000-0000-0000E5050000}"/>
    <cellStyle name="Calculation 2 2 7 3" xfId="759" xr:uid="{00000000-0005-0000-0000-0000E6050000}"/>
    <cellStyle name="Calculation 2 2 7 3 2" xfId="2785" xr:uid="{00000000-0005-0000-0000-0000E7050000}"/>
    <cellStyle name="Calculation 2 2 7 3 2 2" xfId="6837" xr:uid="{00000000-0005-0000-0000-0000E8050000}"/>
    <cellStyle name="Calculation 2 2 7 3 2 2 2" xfId="19864" xr:uid="{00000000-0005-0000-0000-0000E9050000}"/>
    <cellStyle name="Calculation 2 2 7 3 2 2 2 2" xfId="46026" xr:uid="{00000000-0005-0000-0000-0000EA050000}"/>
    <cellStyle name="Calculation 2 2 7 3 2 2 3" xfId="32999" xr:uid="{00000000-0005-0000-0000-0000EB050000}"/>
    <cellStyle name="Calculation 2 2 7 3 2 3" xfId="16340" xr:uid="{00000000-0005-0000-0000-0000EC050000}"/>
    <cellStyle name="Calculation 2 2 7 3 2 3 2" xfId="42502" xr:uid="{00000000-0005-0000-0000-0000ED050000}"/>
    <cellStyle name="Calculation 2 2 7 3 2 4" xfId="28947" xr:uid="{00000000-0005-0000-0000-0000EE050000}"/>
    <cellStyle name="Calculation 2 2 7 3 3" xfId="4811" xr:uid="{00000000-0005-0000-0000-0000EF050000}"/>
    <cellStyle name="Calculation 2 2 7 3 3 2" xfId="18102" xr:uid="{00000000-0005-0000-0000-0000F0050000}"/>
    <cellStyle name="Calculation 2 2 7 3 3 2 2" xfId="44264" xr:uid="{00000000-0005-0000-0000-0000F1050000}"/>
    <cellStyle name="Calculation 2 2 7 3 3 3" xfId="30973" xr:uid="{00000000-0005-0000-0000-0000F2050000}"/>
    <cellStyle name="Calculation 2 2 7 3 4" xfId="14578" xr:uid="{00000000-0005-0000-0000-0000F3050000}"/>
    <cellStyle name="Calculation 2 2 7 3 4 2" xfId="40740" xr:uid="{00000000-0005-0000-0000-0000F4050000}"/>
    <cellStyle name="Calculation 2 2 7 3 5" xfId="26921" xr:uid="{00000000-0005-0000-0000-0000F5050000}"/>
    <cellStyle name="Calculation 2 2 7 4" xfId="2253" xr:uid="{00000000-0005-0000-0000-0000F6050000}"/>
    <cellStyle name="Calculation 2 2 7 4 2" xfId="6305" xr:uid="{00000000-0005-0000-0000-0000F7050000}"/>
    <cellStyle name="Calculation 2 2 7 4 2 2" xfId="19464" xr:uid="{00000000-0005-0000-0000-0000F8050000}"/>
    <cellStyle name="Calculation 2 2 7 4 2 2 2" xfId="45626" xr:uid="{00000000-0005-0000-0000-0000F9050000}"/>
    <cellStyle name="Calculation 2 2 7 4 2 3" xfId="32467" xr:uid="{00000000-0005-0000-0000-0000FA050000}"/>
    <cellStyle name="Calculation 2 2 7 4 3" xfId="15940" xr:uid="{00000000-0005-0000-0000-0000FB050000}"/>
    <cellStyle name="Calculation 2 2 7 4 3 2" xfId="42102" xr:uid="{00000000-0005-0000-0000-0000FC050000}"/>
    <cellStyle name="Calculation 2 2 7 4 4" xfId="28415" xr:uid="{00000000-0005-0000-0000-0000FD050000}"/>
    <cellStyle name="Calculation 2 2 7 5" xfId="4279" xr:uid="{00000000-0005-0000-0000-0000FE050000}"/>
    <cellStyle name="Calculation 2 2 7 5 2" xfId="17702" xr:uid="{00000000-0005-0000-0000-0000FF050000}"/>
    <cellStyle name="Calculation 2 2 7 5 2 2" xfId="43864" xr:uid="{00000000-0005-0000-0000-000000060000}"/>
    <cellStyle name="Calculation 2 2 7 5 3" xfId="30441" xr:uid="{00000000-0005-0000-0000-000001060000}"/>
    <cellStyle name="Calculation 2 2 7 6" xfId="14178" xr:uid="{00000000-0005-0000-0000-000002060000}"/>
    <cellStyle name="Calculation 2 2 7 6 2" xfId="40340" xr:uid="{00000000-0005-0000-0000-000003060000}"/>
    <cellStyle name="Calculation 2 2 7 7" xfId="26389" xr:uid="{00000000-0005-0000-0000-000004060000}"/>
    <cellStyle name="Calculation 2 2 8" xfId="364" xr:uid="{00000000-0005-0000-0000-000005060000}"/>
    <cellStyle name="Calculation 2 2 8 2" xfId="896" xr:uid="{00000000-0005-0000-0000-000006060000}"/>
    <cellStyle name="Calculation 2 2 8 2 2" xfId="2922" xr:uid="{00000000-0005-0000-0000-000007060000}"/>
    <cellStyle name="Calculation 2 2 8 2 2 2" xfId="6974" xr:uid="{00000000-0005-0000-0000-000008060000}"/>
    <cellStyle name="Calculation 2 2 8 2 2 2 2" xfId="19959" xr:uid="{00000000-0005-0000-0000-000009060000}"/>
    <cellStyle name="Calculation 2 2 8 2 2 2 2 2" xfId="46121" xr:uid="{00000000-0005-0000-0000-00000A060000}"/>
    <cellStyle name="Calculation 2 2 8 2 2 2 3" xfId="33136" xr:uid="{00000000-0005-0000-0000-00000B060000}"/>
    <cellStyle name="Calculation 2 2 8 2 2 3" xfId="16435" xr:uid="{00000000-0005-0000-0000-00000C060000}"/>
    <cellStyle name="Calculation 2 2 8 2 2 3 2" xfId="42597" xr:uid="{00000000-0005-0000-0000-00000D060000}"/>
    <cellStyle name="Calculation 2 2 8 2 2 4" xfId="29084" xr:uid="{00000000-0005-0000-0000-00000E060000}"/>
    <cellStyle name="Calculation 2 2 8 2 3" xfId="4948" xr:uid="{00000000-0005-0000-0000-00000F060000}"/>
    <cellStyle name="Calculation 2 2 8 2 3 2" xfId="18197" xr:uid="{00000000-0005-0000-0000-000010060000}"/>
    <cellStyle name="Calculation 2 2 8 2 3 2 2" xfId="44359" xr:uid="{00000000-0005-0000-0000-000011060000}"/>
    <cellStyle name="Calculation 2 2 8 2 3 3" xfId="31110" xr:uid="{00000000-0005-0000-0000-000012060000}"/>
    <cellStyle name="Calculation 2 2 8 2 4" xfId="14673" xr:uid="{00000000-0005-0000-0000-000013060000}"/>
    <cellStyle name="Calculation 2 2 8 2 4 2" xfId="40835" xr:uid="{00000000-0005-0000-0000-000014060000}"/>
    <cellStyle name="Calculation 2 2 8 2 5" xfId="27058" xr:uid="{00000000-0005-0000-0000-000015060000}"/>
    <cellStyle name="Calculation 2 2 8 3" xfId="2390" xr:uid="{00000000-0005-0000-0000-000016060000}"/>
    <cellStyle name="Calculation 2 2 8 3 2" xfId="6442" xr:uid="{00000000-0005-0000-0000-000017060000}"/>
    <cellStyle name="Calculation 2 2 8 3 2 2" xfId="19559" xr:uid="{00000000-0005-0000-0000-000018060000}"/>
    <cellStyle name="Calculation 2 2 8 3 2 2 2" xfId="45721" xr:uid="{00000000-0005-0000-0000-000019060000}"/>
    <cellStyle name="Calculation 2 2 8 3 2 3" xfId="32604" xr:uid="{00000000-0005-0000-0000-00001A060000}"/>
    <cellStyle name="Calculation 2 2 8 3 3" xfId="16035" xr:uid="{00000000-0005-0000-0000-00001B060000}"/>
    <cellStyle name="Calculation 2 2 8 3 3 2" xfId="42197" xr:uid="{00000000-0005-0000-0000-00001C060000}"/>
    <cellStyle name="Calculation 2 2 8 3 4" xfId="28552" xr:uid="{00000000-0005-0000-0000-00001D060000}"/>
    <cellStyle name="Calculation 2 2 8 4" xfId="4416" xr:uid="{00000000-0005-0000-0000-00001E060000}"/>
    <cellStyle name="Calculation 2 2 8 4 2" xfId="17797" xr:uid="{00000000-0005-0000-0000-00001F060000}"/>
    <cellStyle name="Calculation 2 2 8 4 2 2" xfId="43959" xr:uid="{00000000-0005-0000-0000-000020060000}"/>
    <cellStyle name="Calculation 2 2 8 4 3" xfId="30578" xr:uid="{00000000-0005-0000-0000-000021060000}"/>
    <cellStyle name="Calculation 2 2 8 5" xfId="14273" xr:uid="{00000000-0005-0000-0000-000022060000}"/>
    <cellStyle name="Calculation 2 2 8 5 2" xfId="40435" xr:uid="{00000000-0005-0000-0000-000023060000}"/>
    <cellStyle name="Calculation 2 2 8 6" xfId="26526" xr:uid="{00000000-0005-0000-0000-000024060000}"/>
    <cellStyle name="Calculation 2 2 9" xfId="629" xr:uid="{00000000-0005-0000-0000-000025060000}"/>
    <cellStyle name="Calculation 2 2 9 2" xfId="2655" xr:uid="{00000000-0005-0000-0000-000026060000}"/>
    <cellStyle name="Calculation 2 2 9 2 2" xfId="6707" xr:uid="{00000000-0005-0000-0000-000027060000}"/>
    <cellStyle name="Calculation 2 2 9 2 2 2" xfId="19776" xr:uid="{00000000-0005-0000-0000-000028060000}"/>
    <cellStyle name="Calculation 2 2 9 2 2 2 2" xfId="45938" xr:uid="{00000000-0005-0000-0000-000029060000}"/>
    <cellStyle name="Calculation 2 2 9 2 2 3" xfId="32869" xr:uid="{00000000-0005-0000-0000-00002A060000}"/>
    <cellStyle name="Calculation 2 2 9 2 3" xfId="16252" xr:uid="{00000000-0005-0000-0000-00002B060000}"/>
    <cellStyle name="Calculation 2 2 9 2 3 2" xfId="42414" xr:uid="{00000000-0005-0000-0000-00002C060000}"/>
    <cellStyle name="Calculation 2 2 9 2 4" xfId="28817" xr:uid="{00000000-0005-0000-0000-00002D060000}"/>
    <cellStyle name="Calculation 2 2 9 3" xfId="4681" xr:uid="{00000000-0005-0000-0000-00002E060000}"/>
    <cellStyle name="Calculation 2 2 9 3 2" xfId="18014" xr:uid="{00000000-0005-0000-0000-00002F060000}"/>
    <cellStyle name="Calculation 2 2 9 3 2 2" xfId="44176" xr:uid="{00000000-0005-0000-0000-000030060000}"/>
    <cellStyle name="Calculation 2 2 9 3 3" xfId="30843" xr:uid="{00000000-0005-0000-0000-000031060000}"/>
    <cellStyle name="Calculation 2 2 9 4" xfId="14490" xr:uid="{00000000-0005-0000-0000-000032060000}"/>
    <cellStyle name="Calculation 2 2 9 4 2" xfId="40652" xr:uid="{00000000-0005-0000-0000-000033060000}"/>
    <cellStyle name="Calculation 2 2 9 5" xfId="26791" xr:uid="{00000000-0005-0000-0000-000034060000}"/>
    <cellStyle name="Calculation 3" xfId="88" xr:uid="{00000000-0005-0000-0000-000035060000}"/>
    <cellStyle name="Calculation 3 10" xfId="2118" xr:uid="{00000000-0005-0000-0000-000036060000}"/>
    <cellStyle name="Calculation 3 10 2" xfId="6170" xr:uid="{00000000-0005-0000-0000-000037060000}"/>
    <cellStyle name="Calculation 3 10 2 2" xfId="19372" xr:uid="{00000000-0005-0000-0000-000038060000}"/>
    <cellStyle name="Calculation 3 10 2 2 2" xfId="45534" xr:uid="{00000000-0005-0000-0000-000039060000}"/>
    <cellStyle name="Calculation 3 10 2 3" xfId="32332" xr:uid="{00000000-0005-0000-0000-00003A060000}"/>
    <cellStyle name="Calculation 3 10 3" xfId="15848" xr:uid="{00000000-0005-0000-0000-00003B060000}"/>
    <cellStyle name="Calculation 3 10 3 2" xfId="42010" xr:uid="{00000000-0005-0000-0000-00003C060000}"/>
    <cellStyle name="Calculation 3 10 4" xfId="28280" xr:uid="{00000000-0005-0000-0000-00003D060000}"/>
    <cellStyle name="Calculation 3 11" xfId="4144" xr:uid="{00000000-0005-0000-0000-00003E060000}"/>
    <cellStyle name="Calculation 3 11 2" xfId="17610" xr:uid="{00000000-0005-0000-0000-00003F060000}"/>
    <cellStyle name="Calculation 3 11 2 2" xfId="43772" xr:uid="{00000000-0005-0000-0000-000040060000}"/>
    <cellStyle name="Calculation 3 11 3" xfId="30306" xr:uid="{00000000-0005-0000-0000-000041060000}"/>
    <cellStyle name="Calculation 3 12" xfId="14086" xr:uid="{00000000-0005-0000-0000-000042060000}"/>
    <cellStyle name="Calculation 3 12 2" xfId="40248" xr:uid="{00000000-0005-0000-0000-000043060000}"/>
    <cellStyle name="Calculation 3 13" xfId="26254" xr:uid="{00000000-0005-0000-0000-000044060000}"/>
    <cellStyle name="Calculation 3 2" xfId="106" xr:uid="{00000000-0005-0000-0000-000045060000}"/>
    <cellStyle name="Calculation 3 2 10" xfId="26272" xr:uid="{00000000-0005-0000-0000-000046060000}"/>
    <cellStyle name="Calculation 3 2 2" xfId="152" xr:uid="{00000000-0005-0000-0000-000047060000}"/>
    <cellStyle name="Calculation 3 2 2 2" xfId="282" xr:uid="{00000000-0005-0000-0000-000048060000}"/>
    <cellStyle name="Calculation 3 2 2 2 2" xfId="491" xr:uid="{00000000-0005-0000-0000-000049060000}"/>
    <cellStyle name="Calculation 3 2 2 2 2 2" xfId="1023" xr:uid="{00000000-0005-0000-0000-00004A060000}"/>
    <cellStyle name="Calculation 3 2 2 2 2 2 2" xfId="3049" xr:uid="{00000000-0005-0000-0000-00004B060000}"/>
    <cellStyle name="Calculation 3 2 2 2 2 2 2 2" xfId="7101" xr:uid="{00000000-0005-0000-0000-00004C060000}"/>
    <cellStyle name="Calculation 3 2 2 2 2 2 2 2 2" xfId="20053" xr:uid="{00000000-0005-0000-0000-00004D060000}"/>
    <cellStyle name="Calculation 3 2 2 2 2 2 2 2 2 2" xfId="46215" xr:uid="{00000000-0005-0000-0000-00004E060000}"/>
    <cellStyle name="Calculation 3 2 2 2 2 2 2 2 3" xfId="33263" xr:uid="{00000000-0005-0000-0000-00004F060000}"/>
    <cellStyle name="Calculation 3 2 2 2 2 2 2 3" xfId="16529" xr:uid="{00000000-0005-0000-0000-000050060000}"/>
    <cellStyle name="Calculation 3 2 2 2 2 2 2 3 2" xfId="42691" xr:uid="{00000000-0005-0000-0000-000051060000}"/>
    <cellStyle name="Calculation 3 2 2 2 2 2 2 4" xfId="29211" xr:uid="{00000000-0005-0000-0000-000052060000}"/>
    <cellStyle name="Calculation 3 2 2 2 2 2 3" xfId="5075" xr:uid="{00000000-0005-0000-0000-000053060000}"/>
    <cellStyle name="Calculation 3 2 2 2 2 2 3 2" xfId="18291" xr:uid="{00000000-0005-0000-0000-000054060000}"/>
    <cellStyle name="Calculation 3 2 2 2 2 2 3 2 2" xfId="44453" xr:uid="{00000000-0005-0000-0000-000055060000}"/>
    <cellStyle name="Calculation 3 2 2 2 2 2 3 3" xfId="31237" xr:uid="{00000000-0005-0000-0000-000056060000}"/>
    <cellStyle name="Calculation 3 2 2 2 2 2 4" xfId="14767" xr:uid="{00000000-0005-0000-0000-000057060000}"/>
    <cellStyle name="Calculation 3 2 2 2 2 2 4 2" xfId="40929" xr:uid="{00000000-0005-0000-0000-000058060000}"/>
    <cellStyle name="Calculation 3 2 2 2 2 2 5" xfId="27185" xr:uid="{00000000-0005-0000-0000-000059060000}"/>
    <cellStyle name="Calculation 3 2 2 2 2 3" xfId="2517" xr:uid="{00000000-0005-0000-0000-00005A060000}"/>
    <cellStyle name="Calculation 3 2 2 2 2 3 2" xfId="6569" xr:uid="{00000000-0005-0000-0000-00005B060000}"/>
    <cellStyle name="Calculation 3 2 2 2 2 3 2 2" xfId="19653" xr:uid="{00000000-0005-0000-0000-00005C060000}"/>
    <cellStyle name="Calculation 3 2 2 2 2 3 2 2 2" xfId="45815" xr:uid="{00000000-0005-0000-0000-00005D060000}"/>
    <cellStyle name="Calculation 3 2 2 2 2 3 2 3" xfId="32731" xr:uid="{00000000-0005-0000-0000-00005E060000}"/>
    <cellStyle name="Calculation 3 2 2 2 2 3 3" xfId="16129" xr:uid="{00000000-0005-0000-0000-00005F060000}"/>
    <cellStyle name="Calculation 3 2 2 2 2 3 3 2" xfId="42291" xr:uid="{00000000-0005-0000-0000-000060060000}"/>
    <cellStyle name="Calculation 3 2 2 2 2 3 4" xfId="28679" xr:uid="{00000000-0005-0000-0000-000061060000}"/>
    <cellStyle name="Calculation 3 2 2 2 2 4" xfId="4543" xr:uid="{00000000-0005-0000-0000-000062060000}"/>
    <cellStyle name="Calculation 3 2 2 2 2 4 2" xfId="17891" xr:uid="{00000000-0005-0000-0000-000063060000}"/>
    <cellStyle name="Calculation 3 2 2 2 2 4 2 2" xfId="44053" xr:uid="{00000000-0005-0000-0000-000064060000}"/>
    <cellStyle name="Calculation 3 2 2 2 2 4 3" xfId="30705" xr:uid="{00000000-0005-0000-0000-000065060000}"/>
    <cellStyle name="Calculation 3 2 2 2 2 5" xfId="14367" xr:uid="{00000000-0005-0000-0000-000066060000}"/>
    <cellStyle name="Calculation 3 2 2 2 2 5 2" xfId="40529" xr:uid="{00000000-0005-0000-0000-000067060000}"/>
    <cellStyle name="Calculation 3 2 2 2 2 6" xfId="26653" xr:uid="{00000000-0005-0000-0000-000068060000}"/>
    <cellStyle name="Calculation 3 2 2 2 3" xfId="818" xr:uid="{00000000-0005-0000-0000-000069060000}"/>
    <cellStyle name="Calculation 3 2 2 2 3 2" xfId="2844" xr:uid="{00000000-0005-0000-0000-00006A060000}"/>
    <cellStyle name="Calculation 3 2 2 2 3 2 2" xfId="6896" xr:uid="{00000000-0005-0000-0000-00006B060000}"/>
    <cellStyle name="Calculation 3 2 2 2 3 2 2 2" xfId="19903" xr:uid="{00000000-0005-0000-0000-00006C060000}"/>
    <cellStyle name="Calculation 3 2 2 2 3 2 2 2 2" xfId="46065" xr:uid="{00000000-0005-0000-0000-00006D060000}"/>
    <cellStyle name="Calculation 3 2 2 2 3 2 2 3" xfId="33058" xr:uid="{00000000-0005-0000-0000-00006E060000}"/>
    <cellStyle name="Calculation 3 2 2 2 3 2 3" xfId="16379" xr:uid="{00000000-0005-0000-0000-00006F060000}"/>
    <cellStyle name="Calculation 3 2 2 2 3 2 3 2" xfId="42541" xr:uid="{00000000-0005-0000-0000-000070060000}"/>
    <cellStyle name="Calculation 3 2 2 2 3 2 4" xfId="29006" xr:uid="{00000000-0005-0000-0000-000071060000}"/>
    <cellStyle name="Calculation 3 2 2 2 3 3" xfId="4870" xr:uid="{00000000-0005-0000-0000-000072060000}"/>
    <cellStyle name="Calculation 3 2 2 2 3 3 2" xfId="18141" xr:uid="{00000000-0005-0000-0000-000073060000}"/>
    <cellStyle name="Calculation 3 2 2 2 3 3 2 2" xfId="44303" xr:uid="{00000000-0005-0000-0000-000074060000}"/>
    <cellStyle name="Calculation 3 2 2 2 3 3 3" xfId="31032" xr:uid="{00000000-0005-0000-0000-000075060000}"/>
    <cellStyle name="Calculation 3 2 2 2 3 4" xfId="14617" xr:uid="{00000000-0005-0000-0000-000076060000}"/>
    <cellStyle name="Calculation 3 2 2 2 3 4 2" xfId="40779" xr:uid="{00000000-0005-0000-0000-000077060000}"/>
    <cellStyle name="Calculation 3 2 2 2 3 5" xfId="26980" xr:uid="{00000000-0005-0000-0000-000078060000}"/>
    <cellStyle name="Calculation 3 2 2 2 4" xfId="2312" xr:uid="{00000000-0005-0000-0000-000079060000}"/>
    <cellStyle name="Calculation 3 2 2 2 4 2" xfId="6364" xr:uid="{00000000-0005-0000-0000-00007A060000}"/>
    <cellStyle name="Calculation 3 2 2 2 4 2 2" xfId="19503" xr:uid="{00000000-0005-0000-0000-00007B060000}"/>
    <cellStyle name="Calculation 3 2 2 2 4 2 2 2" xfId="45665" xr:uid="{00000000-0005-0000-0000-00007C060000}"/>
    <cellStyle name="Calculation 3 2 2 2 4 2 3" xfId="32526" xr:uid="{00000000-0005-0000-0000-00007D060000}"/>
    <cellStyle name="Calculation 3 2 2 2 4 3" xfId="15979" xr:uid="{00000000-0005-0000-0000-00007E060000}"/>
    <cellStyle name="Calculation 3 2 2 2 4 3 2" xfId="42141" xr:uid="{00000000-0005-0000-0000-00007F060000}"/>
    <cellStyle name="Calculation 3 2 2 2 4 4" xfId="28474" xr:uid="{00000000-0005-0000-0000-000080060000}"/>
    <cellStyle name="Calculation 3 2 2 2 5" xfId="4338" xr:uid="{00000000-0005-0000-0000-000081060000}"/>
    <cellStyle name="Calculation 3 2 2 2 5 2" xfId="17741" xr:uid="{00000000-0005-0000-0000-000082060000}"/>
    <cellStyle name="Calculation 3 2 2 2 5 2 2" xfId="43903" xr:uid="{00000000-0005-0000-0000-000083060000}"/>
    <cellStyle name="Calculation 3 2 2 2 5 3" xfId="30500" xr:uid="{00000000-0005-0000-0000-000084060000}"/>
    <cellStyle name="Calculation 3 2 2 2 6" xfId="14217" xr:uid="{00000000-0005-0000-0000-000085060000}"/>
    <cellStyle name="Calculation 3 2 2 2 6 2" xfId="40379" xr:uid="{00000000-0005-0000-0000-000086060000}"/>
    <cellStyle name="Calculation 3 2 2 2 7" xfId="26448" xr:uid="{00000000-0005-0000-0000-000087060000}"/>
    <cellStyle name="Calculation 3 2 2 3" xfId="403" xr:uid="{00000000-0005-0000-0000-000088060000}"/>
    <cellStyle name="Calculation 3 2 2 3 2" xfId="935" xr:uid="{00000000-0005-0000-0000-000089060000}"/>
    <cellStyle name="Calculation 3 2 2 3 2 2" xfId="2961" xr:uid="{00000000-0005-0000-0000-00008A060000}"/>
    <cellStyle name="Calculation 3 2 2 3 2 2 2" xfId="7013" xr:uid="{00000000-0005-0000-0000-00008B060000}"/>
    <cellStyle name="Calculation 3 2 2 3 2 2 2 2" xfId="19989" xr:uid="{00000000-0005-0000-0000-00008C060000}"/>
    <cellStyle name="Calculation 3 2 2 3 2 2 2 2 2" xfId="46151" xr:uid="{00000000-0005-0000-0000-00008D060000}"/>
    <cellStyle name="Calculation 3 2 2 3 2 2 2 3" xfId="33175" xr:uid="{00000000-0005-0000-0000-00008E060000}"/>
    <cellStyle name="Calculation 3 2 2 3 2 2 3" xfId="16465" xr:uid="{00000000-0005-0000-0000-00008F060000}"/>
    <cellStyle name="Calculation 3 2 2 3 2 2 3 2" xfId="42627" xr:uid="{00000000-0005-0000-0000-000090060000}"/>
    <cellStyle name="Calculation 3 2 2 3 2 2 4" xfId="29123" xr:uid="{00000000-0005-0000-0000-000091060000}"/>
    <cellStyle name="Calculation 3 2 2 3 2 3" xfId="4987" xr:uid="{00000000-0005-0000-0000-000092060000}"/>
    <cellStyle name="Calculation 3 2 2 3 2 3 2" xfId="18227" xr:uid="{00000000-0005-0000-0000-000093060000}"/>
    <cellStyle name="Calculation 3 2 2 3 2 3 2 2" xfId="44389" xr:uid="{00000000-0005-0000-0000-000094060000}"/>
    <cellStyle name="Calculation 3 2 2 3 2 3 3" xfId="31149" xr:uid="{00000000-0005-0000-0000-000095060000}"/>
    <cellStyle name="Calculation 3 2 2 3 2 4" xfId="14703" xr:uid="{00000000-0005-0000-0000-000096060000}"/>
    <cellStyle name="Calculation 3 2 2 3 2 4 2" xfId="40865" xr:uid="{00000000-0005-0000-0000-000097060000}"/>
    <cellStyle name="Calculation 3 2 2 3 2 5" xfId="27097" xr:uid="{00000000-0005-0000-0000-000098060000}"/>
    <cellStyle name="Calculation 3 2 2 3 3" xfId="2429" xr:uid="{00000000-0005-0000-0000-000099060000}"/>
    <cellStyle name="Calculation 3 2 2 3 3 2" xfId="6481" xr:uid="{00000000-0005-0000-0000-00009A060000}"/>
    <cellStyle name="Calculation 3 2 2 3 3 2 2" xfId="19589" xr:uid="{00000000-0005-0000-0000-00009B060000}"/>
    <cellStyle name="Calculation 3 2 2 3 3 2 2 2" xfId="45751" xr:uid="{00000000-0005-0000-0000-00009C060000}"/>
    <cellStyle name="Calculation 3 2 2 3 3 2 3" xfId="32643" xr:uid="{00000000-0005-0000-0000-00009D060000}"/>
    <cellStyle name="Calculation 3 2 2 3 3 3" xfId="16065" xr:uid="{00000000-0005-0000-0000-00009E060000}"/>
    <cellStyle name="Calculation 3 2 2 3 3 3 2" xfId="42227" xr:uid="{00000000-0005-0000-0000-00009F060000}"/>
    <cellStyle name="Calculation 3 2 2 3 3 4" xfId="28591" xr:uid="{00000000-0005-0000-0000-0000A0060000}"/>
    <cellStyle name="Calculation 3 2 2 3 4" xfId="4455" xr:uid="{00000000-0005-0000-0000-0000A1060000}"/>
    <cellStyle name="Calculation 3 2 2 3 4 2" xfId="17827" xr:uid="{00000000-0005-0000-0000-0000A2060000}"/>
    <cellStyle name="Calculation 3 2 2 3 4 2 2" xfId="43989" xr:uid="{00000000-0005-0000-0000-0000A3060000}"/>
    <cellStyle name="Calculation 3 2 2 3 4 3" xfId="30617" xr:uid="{00000000-0005-0000-0000-0000A4060000}"/>
    <cellStyle name="Calculation 3 2 2 3 5" xfId="14303" xr:uid="{00000000-0005-0000-0000-0000A5060000}"/>
    <cellStyle name="Calculation 3 2 2 3 5 2" xfId="40465" xr:uid="{00000000-0005-0000-0000-0000A6060000}"/>
    <cellStyle name="Calculation 3 2 2 3 6" xfId="26565" xr:uid="{00000000-0005-0000-0000-0000A7060000}"/>
    <cellStyle name="Calculation 3 2 2 4" xfId="688" xr:uid="{00000000-0005-0000-0000-0000A8060000}"/>
    <cellStyle name="Calculation 3 2 2 4 2" xfId="2714" xr:uid="{00000000-0005-0000-0000-0000A9060000}"/>
    <cellStyle name="Calculation 3 2 2 4 2 2" xfId="6766" xr:uid="{00000000-0005-0000-0000-0000AA060000}"/>
    <cellStyle name="Calculation 3 2 2 4 2 2 2" xfId="19815" xr:uid="{00000000-0005-0000-0000-0000AB060000}"/>
    <cellStyle name="Calculation 3 2 2 4 2 2 2 2" xfId="45977" xr:uid="{00000000-0005-0000-0000-0000AC060000}"/>
    <cellStyle name="Calculation 3 2 2 4 2 2 3" xfId="32928" xr:uid="{00000000-0005-0000-0000-0000AD060000}"/>
    <cellStyle name="Calculation 3 2 2 4 2 3" xfId="16291" xr:uid="{00000000-0005-0000-0000-0000AE060000}"/>
    <cellStyle name="Calculation 3 2 2 4 2 3 2" xfId="42453" xr:uid="{00000000-0005-0000-0000-0000AF060000}"/>
    <cellStyle name="Calculation 3 2 2 4 2 4" xfId="28876" xr:uid="{00000000-0005-0000-0000-0000B0060000}"/>
    <cellStyle name="Calculation 3 2 2 4 3" xfId="4740" xr:uid="{00000000-0005-0000-0000-0000B1060000}"/>
    <cellStyle name="Calculation 3 2 2 4 3 2" xfId="18053" xr:uid="{00000000-0005-0000-0000-0000B2060000}"/>
    <cellStyle name="Calculation 3 2 2 4 3 2 2" xfId="44215" xr:uid="{00000000-0005-0000-0000-0000B3060000}"/>
    <cellStyle name="Calculation 3 2 2 4 3 3" xfId="30902" xr:uid="{00000000-0005-0000-0000-0000B4060000}"/>
    <cellStyle name="Calculation 3 2 2 4 4" xfId="14529" xr:uid="{00000000-0005-0000-0000-0000B5060000}"/>
    <cellStyle name="Calculation 3 2 2 4 4 2" xfId="40691" xr:uid="{00000000-0005-0000-0000-0000B6060000}"/>
    <cellStyle name="Calculation 3 2 2 4 5" xfId="26850" xr:uid="{00000000-0005-0000-0000-0000B7060000}"/>
    <cellStyle name="Calculation 3 2 2 5" xfId="2182" xr:uid="{00000000-0005-0000-0000-0000B8060000}"/>
    <cellStyle name="Calculation 3 2 2 5 2" xfId="6234" xr:uid="{00000000-0005-0000-0000-0000B9060000}"/>
    <cellStyle name="Calculation 3 2 2 5 2 2" xfId="19415" xr:uid="{00000000-0005-0000-0000-0000BA060000}"/>
    <cellStyle name="Calculation 3 2 2 5 2 2 2" xfId="45577" xr:uid="{00000000-0005-0000-0000-0000BB060000}"/>
    <cellStyle name="Calculation 3 2 2 5 2 3" xfId="32396" xr:uid="{00000000-0005-0000-0000-0000BC060000}"/>
    <cellStyle name="Calculation 3 2 2 5 3" xfId="15891" xr:uid="{00000000-0005-0000-0000-0000BD060000}"/>
    <cellStyle name="Calculation 3 2 2 5 3 2" xfId="42053" xr:uid="{00000000-0005-0000-0000-0000BE060000}"/>
    <cellStyle name="Calculation 3 2 2 5 4" xfId="28344" xr:uid="{00000000-0005-0000-0000-0000BF060000}"/>
    <cellStyle name="Calculation 3 2 2 6" xfId="4208" xr:uid="{00000000-0005-0000-0000-0000C0060000}"/>
    <cellStyle name="Calculation 3 2 2 6 2" xfId="17653" xr:uid="{00000000-0005-0000-0000-0000C1060000}"/>
    <cellStyle name="Calculation 3 2 2 6 2 2" xfId="43815" xr:uid="{00000000-0005-0000-0000-0000C2060000}"/>
    <cellStyle name="Calculation 3 2 2 6 3" xfId="30370" xr:uid="{00000000-0005-0000-0000-0000C3060000}"/>
    <cellStyle name="Calculation 3 2 2 7" xfId="14129" xr:uid="{00000000-0005-0000-0000-0000C4060000}"/>
    <cellStyle name="Calculation 3 2 2 7 2" xfId="40291" xr:uid="{00000000-0005-0000-0000-0000C5060000}"/>
    <cellStyle name="Calculation 3 2 2 8" xfId="26318" xr:uid="{00000000-0005-0000-0000-0000C6060000}"/>
    <cellStyle name="Calculation 3 2 3" xfId="193" xr:uid="{00000000-0005-0000-0000-0000C7060000}"/>
    <cellStyle name="Calculation 3 2 3 2" xfId="323" xr:uid="{00000000-0005-0000-0000-0000C8060000}"/>
    <cellStyle name="Calculation 3 2 3 2 2" xfId="518" xr:uid="{00000000-0005-0000-0000-0000C9060000}"/>
    <cellStyle name="Calculation 3 2 3 2 2 2" xfId="1050" xr:uid="{00000000-0005-0000-0000-0000CA060000}"/>
    <cellStyle name="Calculation 3 2 3 2 2 2 2" xfId="3076" xr:uid="{00000000-0005-0000-0000-0000CB060000}"/>
    <cellStyle name="Calculation 3 2 3 2 2 2 2 2" xfId="7128" xr:uid="{00000000-0005-0000-0000-0000CC060000}"/>
    <cellStyle name="Calculation 3 2 3 2 2 2 2 2 2" xfId="20072" xr:uid="{00000000-0005-0000-0000-0000CD060000}"/>
    <cellStyle name="Calculation 3 2 3 2 2 2 2 2 2 2" xfId="46234" xr:uid="{00000000-0005-0000-0000-0000CE060000}"/>
    <cellStyle name="Calculation 3 2 3 2 2 2 2 2 3" xfId="33290" xr:uid="{00000000-0005-0000-0000-0000CF060000}"/>
    <cellStyle name="Calculation 3 2 3 2 2 2 2 3" xfId="16548" xr:uid="{00000000-0005-0000-0000-0000D0060000}"/>
    <cellStyle name="Calculation 3 2 3 2 2 2 2 3 2" xfId="42710" xr:uid="{00000000-0005-0000-0000-0000D1060000}"/>
    <cellStyle name="Calculation 3 2 3 2 2 2 2 4" xfId="29238" xr:uid="{00000000-0005-0000-0000-0000D2060000}"/>
    <cellStyle name="Calculation 3 2 3 2 2 2 3" xfId="5102" xr:uid="{00000000-0005-0000-0000-0000D3060000}"/>
    <cellStyle name="Calculation 3 2 3 2 2 2 3 2" xfId="18310" xr:uid="{00000000-0005-0000-0000-0000D4060000}"/>
    <cellStyle name="Calculation 3 2 3 2 2 2 3 2 2" xfId="44472" xr:uid="{00000000-0005-0000-0000-0000D5060000}"/>
    <cellStyle name="Calculation 3 2 3 2 2 2 3 3" xfId="31264" xr:uid="{00000000-0005-0000-0000-0000D6060000}"/>
    <cellStyle name="Calculation 3 2 3 2 2 2 4" xfId="14786" xr:uid="{00000000-0005-0000-0000-0000D7060000}"/>
    <cellStyle name="Calculation 3 2 3 2 2 2 4 2" xfId="40948" xr:uid="{00000000-0005-0000-0000-0000D8060000}"/>
    <cellStyle name="Calculation 3 2 3 2 2 2 5" xfId="27212" xr:uid="{00000000-0005-0000-0000-0000D9060000}"/>
    <cellStyle name="Calculation 3 2 3 2 2 3" xfId="2544" xr:uid="{00000000-0005-0000-0000-0000DA060000}"/>
    <cellStyle name="Calculation 3 2 3 2 2 3 2" xfId="6596" xr:uid="{00000000-0005-0000-0000-0000DB060000}"/>
    <cellStyle name="Calculation 3 2 3 2 2 3 2 2" xfId="19672" xr:uid="{00000000-0005-0000-0000-0000DC060000}"/>
    <cellStyle name="Calculation 3 2 3 2 2 3 2 2 2" xfId="45834" xr:uid="{00000000-0005-0000-0000-0000DD060000}"/>
    <cellStyle name="Calculation 3 2 3 2 2 3 2 3" xfId="32758" xr:uid="{00000000-0005-0000-0000-0000DE060000}"/>
    <cellStyle name="Calculation 3 2 3 2 2 3 3" xfId="16148" xr:uid="{00000000-0005-0000-0000-0000DF060000}"/>
    <cellStyle name="Calculation 3 2 3 2 2 3 3 2" xfId="42310" xr:uid="{00000000-0005-0000-0000-0000E0060000}"/>
    <cellStyle name="Calculation 3 2 3 2 2 3 4" xfId="28706" xr:uid="{00000000-0005-0000-0000-0000E1060000}"/>
    <cellStyle name="Calculation 3 2 3 2 2 4" xfId="4570" xr:uid="{00000000-0005-0000-0000-0000E2060000}"/>
    <cellStyle name="Calculation 3 2 3 2 2 4 2" xfId="17910" xr:uid="{00000000-0005-0000-0000-0000E3060000}"/>
    <cellStyle name="Calculation 3 2 3 2 2 4 2 2" xfId="44072" xr:uid="{00000000-0005-0000-0000-0000E4060000}"/>
    <cellStyle name="Calculation 3 2 3 2 2 4 3" xfId="30732" xr:uid="{00000000-0005-0000-0000-0000E5060000}"/>
    <cellStyle name="Calculation 3 2 3 2 2 5" xfId="14386" xr:uid="{00000000-0005-0000-0000-0000E6060000}"/>
    <cellStyle name="Calculation 3 2 3 2 2 5 2" xfId="40548" xr:uid="{00000000-0005-0000-0000-0000E7060000}"/>
    <cellStyle name="Calculation 3 2 3 2 2 6" xfId="26680" xr:uid="{00000000-0005-0000-0000-0000E8060000}"/>
    <cellStyle name="Calculation 3 2 3 2 3" xfId="859" xr:uid="{00000000-0005-0000-0000-0000E9060000}"/>
    <cellStyle name="Calculation 3 2 3 2 3 2" xfId="2885" xr:uid="{00000000-0005-0000-0000-0000EA060000}"/>
    <cellStyle name="Calculation 3 2 3 2 3 2 2" xfId="6937" xr:uid="{00000000-0005-0000-0000-0000EB060000}"/>
    <cellStyle name="Calculation 3 2 3 2 3 2 2 2" xfId="19930" xr:uid="{00000000-0005-0000-0000-0000EC060000}"/>
    <cellStyle name="Calculation 3 2 3 2 3 2 2 2 2" xfId="46092" xr:uid="{00000000-0005-0000-0000-0000ED060000}"/>
    <cellStyle name="Calculation 3 2 3 2 3 2 2 3" xfId="33099" xr:uid="{00000000-0005-0000-0000-0000EE060000}"/>
    <cellStyle name="Calculation 3 2 3 2 3 2 3" xfId="16406" xr:uid="{00000000-0005-0000-0000-0000EF060000}"/>
    <cellStyle name="Calculation 3 2 3 2 3 2 3 2" xfId="42568" xr:uid="{00000000-0005-0000-0000-0000F0060000}"/>
    <cellStyle name="Calculation 3 2 3 2 3 2 4" xfId="29047" xr:uid="{00000000-0005-0000-0000-0000F1060000}"/>
    <cellStyle name="Calculation 3 2 3 2 3 3" xfId="4911" xr:uid="{00000000-0005-0000-0000-0000F2060000}"/>
    <cellStyle name="Calculation 3 2 3 2 3 3 2" xfId="18168" xr:uid="{00000000-0005-0000-0000-0000F3060000}"/>
    <cellStyle name="Calculation 3 2 3 2 3 3 2 2" xfId="44330" xr:uid="{00000000-0005-0000-0000-0000F4060000}"/>
    <cellStyle name="Calculation 3 2 3 2 3 3 3" xfId="31073" xr:uid="{00000000-0005-0000-0000-0000F5060000}"/>
    <cellStyle name="Calculation 3 2 3 2 3 4" xfId="14644" xr:uid="{00000000-0005-0000-0000-0000F6060000}"/>
    <cellStyle name="Calculation 3 2 3 2 3 4 2" xfId="40806" xr:uid="{00000000-0005-0000-0000-0000F7060000}"/>
    <cellStyle name="Calculation 3 2 3 2 3 5" xfId="27021" xr:uid="{00000000-0005-0000-0000-0000F8060000}"/>
    <cellStyle name="Calculation 3 2 3 2 4" xfId="2353" xr:uid="{00000000-0005-0000-0000-0000F9060000}"/>
    <cellStyle name="Calculation 3 2 3 2 4 2" xfId="6405" xr:uid="{00000000-0005-0000-0000-0000FA060000}"/>
    <cellStyle name="Calculation 3 2 3 2 4 2 2" xfId="19530" xr:uid="{00000000-0005-0000-0000-0000FB060000}"/>
    <cellStyle name="Calculation 3 2 3 2 4 2 2 2" xfId="45692" xr:uid="{00000000-0005-0000-0000-0000FC060000}"/>
    <cellStyle name="Calculation 3 2 3 2 4 2 3" xfId="32567" xr:uid="{00000000-0005-0000-0000-0000FD060000}"/>
    <cellStyle name="Calculation 3 2 3 2 4 3" xfId="16006" xr:uid="{00000000-0005-0000-0000-0000FE060000}"/>
    <cellStyle name="Calculation 3 2 3 2 4 3 2" xfId="42168" xr:uid="{00000000-0005-0000-0000-0000FF060000}"/>
    <cellStyle name="Calculation 3 2 3 2 4 4" xfId="28515" xr:uid="{00000000-0005-0000-0000-000000070000}"/>
    <cellStyle name="Calculation 3 2 3 2 5" xfId="4379" xr:uid="{00000000-0005-0000-0000-000001070000}"/>
    <cellStyle name="Calculation 3 2 3 2 5 2" xfId="17768" xr:uid="{00000000-0005-0000-0000-000002070000}"/>
    <cellStyle name="Calculation 3 2 3 2 5 2 2" xfId="43930" xr:uid="{00000000-0005-0000-0000-000003070000}"/>
    <cellStyle name="Calculation 3 2 3 2 5 3" xfId="30541" xr:uid="{00000000-0005-0000-0000-000004070000}"/>
    <cellStyle name="Calculation 3 2 3 2 6" xfId="14244" xr:uid="{00000000-0005-0000-0000-000005070000}"/>
    <cellStyle name="Calculation 3 2 3 2 6 2" xfId="40406" xr:uid="{00000000-0005-0000-0000-000006070000}"/>
    <cellStyle name="Calculation 3 2 3 2 7" xfId="26489" xr:uid="{00000000-0005-0000-0000-000007070000}"/>
    <cellStyle name="Calculation 3 2 3 3" xfId="430" xr:uid="{00000000-0005-0000-0000-000008070000}"/>
    <cellStyle name="Calculation 3 2 3 3 2" xfId="962" xr:uid="{00000000-0005-0000-0000-000009070000}"/>
    <cellStyle name="Calculation 3 2 3 3 2 2" xfId="2988" xr:uid="{00000000-0005-0000-0000-00000A070000}"/>
    <cellStyle name="Calculation 3 2 3 3 2 2 2" xfId="7040" xr:uid="{00000000-0005-0000-0000-00000B070000}"/>
    <cellStyle name="Calculation 3 2 3 3 2 2 2 2" xfId="20008" xr:uid="{00000000-0005-0000-0000-00000C070000}"/>
    <cellStyle name="Calculation 3 2 3 3 2 2 2 2 2" xfId="46170" xr:uid="{00000000-0005-0000-0000-00000D070000}"/>
    <cellStyle name="Calculation 3 2 3 3 2 2 2 3" xfId="33202" xr:uid="{00000000-0005-0000-0000-00000E070000}"/>
    <cellStyle name="Calculation 3 2 3 3 2 2 3" xfId="16484" xr:uid="{00000000-0005-0000-0000-00000F070000}"/>
    <cellStyle name="Calculation 3 2 3 3 2 2 3 2" xfId="42646" xr:uid="{00000000-0005-0000-0000-000010070000}"/>
    <cellStyle name="Calculation 3 2 3 3 2 2 4" xfId="29150" xr:uid="{00000000-0005-0000-0000-000011070000}"/>
    <cellStyle name="Calculation 3 2 3 3 2 3" xfId="5014" xr:uid="{00000000-0005-0000-0000-000012070000}"/>
    <cellStyle name="Calculation 3 2 3 3 2 3 2" xfId="18246" xr:uid="{00000000-0005-0000-0000-000013070000}"/>
    <cellStyle name="Calculation 3 2 3 3 2 3 2 2" xfId="44408" xr:uid="{00000000-0005-0000-0000-000014070000}"/>
    <cellStyle name="Calculation 3 2 3 3 2 3 3" xfId="31176" xr:uid="{00000000-0005-0000-0000-000015070000}"/>
    <cellStyle name="Calculation 3 2 3 3 2 4" xfId="14722" xr:uid="{00000000-0005-0000-0000-000016070000}"/>
    <cellStyle name="Calculation 3 2 3 3 2 4 2" xfId="40884" xr:uid="{00000000-0005-0000-0000-000017070000}"/>
    <cellStyle name="Calculation 3 2 3 3 2 5" xfId="27124" xr:uid="{00000000-0005-0000-0000-000018070000}"/>
    <cellStyle name="Calculation 3 2 3 3 3" xfId="2456" xr:uid="{00000000-0005-0000-0000-000019070000}"/>
    <cellStyle name="Calculation 3 2 3 3 3 2" xfId="6508" xr:uid="{00000000-0005-0000-0000-00001A070000}"/>
    <cellStyle name="Calculation 3 2 3 3 3 2 2" xfId="19608" xr:uid="{00000000-0005-0000-0000-00001B070000}"/>
    <cellStyle name="Calculation 3 2 3 3 3 2 2 2" xfId="45770" xr:uid="{00000000-0005-0000-0000-00001C070000}"/>
    <cellStyle name="Calculation 3 2 3 3 3 2 3" xfId="32670" xr:uid="{00000000-0005-0000-0000-00001D070000}"/>
    <cellStyle name="Calculation 3 2 3 3 3 3" xfId="16084" xr:uid="{00000000-0005-0000-0000-00001E070000}"/>
    <cellStyle name="Calculation 3 2 3 3 3 3 2" xfId="42246" xr:uid="{00000000-0005-0000-0000-00001F070000}"/>
    <cellStyle name="Calculation 3 2 3 3 3 4" xfId="28618" xr:uid="{00000000-0005-0000-0000-000020070000}"/>
    <cellStyle name="Calculation 3 2 3 3 4" xfId="4482" xr:uid="{00000000-0005-0000-0000-000021070000}"/>
    <cellStyle name="Calculation 3 2 3 3 4 2" xfId="17846" xr:uid="{00000000-0005-0000-0000-000022070000}"/>
    <cellStyle name="Calculation 3 2 3 3 4 2 2" xfId="44008" xr:uid="{00000000-0005-0000-0000-000023070000}"/>
    <cellStyle name="Calculation 3 2 3 3 4 3" xfId="30644" xr:uid="{00000000-0005-0000-0000-000024070000}"/>
    <cellStyle name="Calculation 3 2 3 3 5" xfId="14322" xr:uid="{00000000-0005-0000-0000-000025070000}"/>
    <cellStyle name="Calculation 3 2 3 3 5 2" xfId="40484" xr:uid="{00000000-0005-0000-0000-000026070000}"/>
    <cellStyle name="Calculation 3 2 3 3 6" xfId="26592" xr:uid="{00000000-0005-0000-0000-000027070000}"/>
    <cellStyle name="Calculation 3 2 3 4" xfId="729" xr:uid="{00000000-0005-0000-0000-000028070000}"/>
    <cellStyle name="Calculation 3 2 3 4 2" xfId="2755" xr:uid="{00000000-0005-0000-0000-000029070000}"/>
    <cellStyle name="Calculation 3 2 3 4 2 2" xfId="6807" xr:uid="{00000000-0005-0000-0000-00002A070000}"/>
    <cellStyle name="Calculation 3 2 3 4 2 2 2" xfId="19842" xr:uid="{00000000-0005-0000-0000-00002B070000}"/>
    <cellStyle name="Calculation 3 2 3 4 2 2 2 2" xfId="46004" xr:uid="{00000000-0005-0000-0000-00002C070000}"/>
    <cellStyle name="Calculation 3 2 3 4 2 2 3" xfId="32969" xr:uid="{00000000-0005-0000-0000-00002D070000}"/>
    <cellStyle name="Calculation 3 2 3 4 2 3" xfId="16318" xr:uid="{00000000-0005-0000-0000-00002E070000}"/>
    <cellStyle name="Calculation 3 2 3 4 2 3 2" xfId="42480" xr:uid="{00000000-0005-0000-0000-00002F070000}"/>
    <cellStyle name="Calculation 3 2 3 4 2 4" xfId="28917" xr:uid="{00000000-0005-0000-0000-000030070000}"/>
    <cellStyle name="Calculation 3 2 3 4 3" xfId="4781" xr:uid="{00000000-0005-0000-0000-000031070000}"/>
    <cellStyle name="Calculation 3 2 3 4 3 2" xfId="18080" xr:uid="{00000000-0005-0000-0000-000032070000}"/>
    <cellStyle name="Calculation 3 2 3 4 3 2 2" xfId="44242" xr:uid="{00000000-0005-0000-0000-000033070000}"/>
    <cellStyle name="Calculation 3 2 3 4 3 3" xfId="30943" xr:uid="{00000000-0005-0000-0000-000034070000}"/>
    <cellStyle name="Calculation 3 2 3 4 4" xfId="14556" xr:uid="{00000000-0005-0000-0000-000035070000}"/>
    <cellStyle name="Calculation 3 2 3 4 4 2" xfId="40718" xr:uid="{00000000-0005-0000-0000-000036070000}"/>
    <cellStyle name="Calculation 3 2 3 4 5" xfId="26891" xr:uid="{00000000-0005-0000-0000-000037070000}"/>
    <cellStyle name="Calculation 3 2 3 5" xfId="2223" xr:uid="{00000000-0005-0000-0000-000038070000}"/>
    <cellStyle name="Calculation 3 2 3 5 2" xfId="6275" xr:uid="{00000000-0005-0000-0000-000039070000}"/>
    <cellStyle name="Calculation 3 2 3 5 2 2" xfId="19442" xr:uid="{00000000-0005-0000-0000-00003A070000}"/>
    <cellStyle name="Calculation 3 2 3 5 2 2 2" xfId="45604" xr:uid="{00000000-0005-0000-0000-00003B070000}"/>
    <cellStyle name="Calculation 3 2 3 5 2 3" xfId="32437" xr:uid="{00000000-0005-0000-0000-00003C070000}"/>
    <cellStyle name="Calculation 3 2 3 5 3" xfId="15918" xr:uid="{00000000-0005-0000-0000-00003D070000}"/>
    <cellStyle name="Calculation 3 2 3 5 3 2" xfId="42080" xr:uid="{00000000-0005-0000-0000-00003E070000}"/>
    <cellStyle name="Calculation 3 2 3 5 4" xfId="28385" xr:uid="{00000000-0005-0000-0000-00003F070000}"/>
    <cellStyle name="Calculation 3 2 3 6" xfId="4249" xr:uid="{00000000-0005-0000-0000-000040070000}"/>
    <cellStyle name="Calculation 3 2 3 6 2" xfId="17680" xr:uid="{00000000-0005-0000-0000-000041070000}"/>
    <cellStyle name="Calculation 3 2 3 6 2 2" xfId="43842" xr:uid="{00000000-0005-0000-0000-000042070000}"/>
    <cellStyle name="Calculation 3 2 3 6 3" xfId="30411" xr:uid="{00000000-0005-0000-0000-000043070000}"/>
    <cellStyle name="Calculation 3 2 3 7" xfId="14156" xr:uid="{00000000-0005-0000-0000-000044070000}"/>
    <cellStyle name="Calculation 3 2 3 7 2" xfId="40318" xr:uid="{00000000-0005-0000-0000-000045070000}"/>
    <cellStyle name="Calculation 3 2 3 8" xfId="26359" xr:uid="{00000000-0005-0000-0000-000046070000}"/>
    <cellStyle name="Calculation 3 2 4" xfId="236" xr:uid="{00000000-0005-0000-0000-000047070000}"/>
    <cellStyle name="Calculation 3 2 4 2" xfId="459" xr:uid="{00000000-0005-0000-0000-000048070000}"/>
    <cellStyle name="Calculation 3 2 4 2 2" xfId="991" xr:uid="{00000000-0005-0000-0000-000049070000}"/>
    <cellStyle name="Calculation 3 2 4 2 2 2" xfId="3017" xr:uid="{00000000-0005-0000-0000-00004A070000}"/>
    <cellStyle name="Calculation 3 2 4 2 2 2 2" xfId="7069" xr:uid="{00000000-0005-0000-0000-00004B070000}"/>
    <cellStyle name="Calculation 3 2 4 2 2 2 2 2" xfId="20029" xr:uid="{00000000-0005-0000-0000-00004C070000}"/>
    <cellStyle name="Calculation 3 2 4 2 2 2 2 2 2" xfId="46191" xr:uid="{00000000-0005-0000-0000-00004D070000}"/>
    <cellStyle name="Calculation 3 2 4 2 2 2 2 3" xfId="33231" xr:uid="{00000000-0005-0000-0000-00004E070000}"/>
    <cellStyle name="Calculation 3 2 4 2 2 2 3" xfId="16505" xr:uid="{00000000-0005-0000-0000-00004F070000}"/>
    <cellStyle name="Calculation 3 2 4 2 2 2 3 2" xfId="42667" xr:uid="{00000000-0005-0000-0000-000050070000}"/>
    <cellStyle name="Calculation 3 2 4 2 2 2 4" xfId="29179" xr:uid="{00000000-0005-0000-0000-000051070000}"/>
    <cellStyle name="Calculation 3 2 4 2 2 3" xfId="5043" xr:uid="{00000000-0005-0000-0000-000052070000}"/>
    <cellStyle name="Calculation 3 2 4 2 2 3 2" xfId="18267" xr:uid="{00000000-0005-0000-0000-000053070000}"/>
    <cellStyle name="Calculation 3 2 4 2 2 3 2 2" xfId="44429" xr:uid="{00000000-0005-0000-0000-000054070000}"/>
    <cellStyle name="Calculation 3 2 4 2 2 3 3" xfId="31205" xr:uid="{00000000-0005-0000-0000-000055070000}"/>
    <cellStyle name="Calculation 3 2 4 2 2 4" xfId="14743" xr:uid="{00000000-0005-0000-0000-000056070000}"/>
    <cellStyle name="Calculation 3 2 4 2 2 4 2" xfId="40905" xr:uid="{00000000-0005-0000-0000-000057070000}"/>
    <cellStyle name="Calculation 3 2 4 2 2 5" xfId="27153" xr:uid="{00000000-0005-0000-0000-000058070000}"/>
    <cellStyle name="Calculation 3 2 4 2 3" xfId="2485" xr:uid="{00000000-0005-0000-0000-000059070000}"/>
    <cellStyle name="Calculation 3 2 4 2 3 2" xfId="6537" xr:uid="{00000000-0005-0000-0000-00005A070000}"/>
    <cellStyle name="Calculation 3 2 4 2 3 2 2" xfId="19629" xr:uid="{00000000-0005-0000-0000-00005B070000}"/>
    <cellStyle name="Calculation 3 2 4 2 3 2 2 2" xfId="45791" xr:uid="{00000000-0005-0000-0000-00005C070000}"/>
    <cellStyle name="Calculation 3 2 4 2 3 2 3" xfId="32699" xr:uid="{00000000-0005-0000-0000-00005D070000}"/>
    <cellStyle name="Calculation 3 2 4 2 3 3" xfId="16105" xr:uid="{00000000-0005-0000-0000-00005E070000}"/>
    <cellStyle name="Calculation 3 2 4 2 3 3 2" xfId="42267" xr:uid="{00000000-0005-0000-0000-00005F070000}"/>
    <cellStyle name="Calculation 3 2 4 2 3 4" xfId="28647" xr:uid="{00000000-0005-0000-0000-000060070000}"/>
    <cellStyle name="Calculation 3 2 4 2 4" xfId="4511" xr:uid="{00000000-0005-0000-0000-000061070000}"/>
    <cellStyle name="Calculation 3 2 4 2 4 2" xfId="17867" xr:uid="{00000000-0005-0000-0000-000062070000}"/>
    <cellStyle name="Calculation 3 2 4 2 4 2 2" xfId="44029" xr:uid="{00000000-0005-0000-0000-000063070000}"/>
    <cellStyle name="Calculation 3 2 4 2 4 3" xfId="30673" xr:uid="{00000000-0005-0000-0000-000064070000}"/>
    <cellStyle name="Calculation 3 2 4 2 5" xfId="14343" xr:uid="{00000000-0005-0000-0000-000065070000}"/>
    <cellStyle name="Calculation 3 2 4 2 5 2" xfId="40505" xr:uid="{00000000-0005-0000-0000-000066070000}"/>
    <cellStyle name="Calculation 3 2 4 2 6" xfId="26621" xr:uid="{00000000-0005-0000-0000-000067070000}"/>
    <cellStyle name="Calculation 3 2 4 3" xfId="772" xr:uid="{00000000-0005-0000-0000-000068070000}"/>
    <cellStyle name="Calculation 3 2 4 3 2" xfId="2798" xr:uid="{00000000-0005-0000-0000-000069070000}"/>
    <cellStyle name="Calculation 3 2 4 3 2 2" xfId="6850" xr:uid="{00000000-0005-0000-0000-00006A070000}"/>
    <cellStyle name="Calculation 3 2 4 3 2 2 2" xfId="19871" xr:uid="{00000000-0005-0000-0000-00006B070000}"/>
    <cellStyle name="Calculation 3 2 4 3 2 2 2 2" xfId="46033" xr:uid="{00000000-0005-0000-0000-00006C070000}"/>
    <cellStyle name="Calculation 3 2 4 3 2 2 3" xfId="33012" xr:uid="{00000000-0005-0000-0000-00006D070000}"/>
    <cellStyle name="Calculation 3 2 4 3 2 3" xfId="16347" xr:uid="{00000000-0005-0000-0000-00006E070000}"/>
    <cellStyle name="Calculation 3 2 4 3 2 3 2" xfId="42509" xr:uid="{00000000-0005-0000-0000-00006F070000}"/>
    <cellStyle name="Calculation 3 2 4 3 2 4" xfId="28960" xr:uid="{00000000-0005-0000-0000-000070070000}"/>
    <cellStyle name="Calculation 3 2 4 3 3" xfId="4824" xr:uid="{00000000-0005-0000-0000-000071070000}"/>
    <cellStyle name="Calculation 3 2 4 3 3 2" xfId="18109" xr:uid="{00000000-0005-0000-0000-000072070000}"/>
    <cellStyle name="Calculation 3 2 4 3 3 2 2" xfId="44271" xr:uid="{00000000-0005-0000-0000-000073070000}"/>
    <cellStyle name="Calculation 3 2 4 3 3 3" xfId="30986" xr:uid="{00000000-0005-0000-0000-000074070000}"/>
    <cellStyle name="Calculation 3 2 4 3 4" xfId="14585" xr:uid="{00000000-0005-0000-0000-000075070000}"/>
    <cellStyle name="Calculation 3 2 4 3 4 2" xfId="40747" xr:uid="{00000000-0005-0000-0000-000076070000}"/>
    <cellStyle name="Calculation 3 2 4 3 5" xfId="26934" xr:uid="{00000000-0005-0000-0000-000077070000}"/>
    <cellStyle name="Calculation 3 2 4 4" xfId="2266" xr:uid="{00000000-0005-0000-0000-000078070000}"/>
    <cellStyle name="Calculation 3 2 4 4 2" xfId="6318" xr:uid="{00000000-0005-0000-0000-000079070000}"/>
    <cellStyle name="Calculation 3 2 4 4 2 2" xfId="19471" xr:uid="{00000000-0005-0000-0000-00007A070000}"/>
    <cellStyle name="Calculation 3 2 4 4 2 2 2" xfId="45633" xr:uid="{00000000-0005-0000-0000-00007B070000}"/>
    <cellStyle name="Calculation 3 2 4 4 2 3" xfId="32480" xr:uid="{00000000-0005-0000-0000-00007C070000}"/>
    <cellStyle name="Calculation 3 2 4 4 3" xfId="15947" xr:uid="{00000000-0005-0000-0000-00007D070000}"/>
    <cellStyle name="Calculation 3 2 4 4 3 2" xfId="42109" xr:uid="{00000000-0005-0000-0000-00007E070000}"/>
    <cellStyle name="Calculation 3 2 4 4 4" xfId="28428" xr:uid="{00000000-0005-0000-0000-00007F070000}"/>
    <cellStyle name="Calculation 3 2 4 5" xfId="4292" xr:uid="{00000000-0005-0000-0000-000080070000}"/>
    <cellStyle name="Calculation 3 2 4 5 2" xfId="17709" xr:uid="{00000000-0005-0000-0000-000081070000}"/>
    <cellStyle name="Calculation 3 2 4 5 2 2" xfId="43871" xr:uid="{00000000-0005-0000-0000-000082070000}"/>
    <cellStyle name="Calculation 3 2 4 5 3" xfId="30454" xr:uid="{00000000-0005-0000-0000-000083070000}"/>
    <cellStyle name="Calculation 3 2 4 6" xfId="14185" xr:uid="{00000000-0005-0000-0000-000084070000}"/>
    <cellStyle name="Calculation 3 2 4 6 2" xfId="40347" xr:uid="{00000000-0005-0000-0000-000085070000}"/>
    <cellStyle name="Calculation 3 2 4 7" xfId="26402" xr:uid="{00000000-0005-0000-0000-000086070000}"/>
    <cellStyle name="Calculation 3 2 5" xfId="371" xr:uid="{00000000-0005-0000-0000-000087070000}"/>
    <cellStyle name="Calculation 3 2 5 2" xfId="903" xr:uid="{00000000-0005-0000-0000-000088070000}"/>
    <cellStyle name="Calculation 3 2 5 2 2" xfId="2929" xr:uid="{00000000-0005-0000-0000-000089070000}"/>
    <cellStyle name="Calculation 3 2 5 2 2 2" xfId="6981" xr:uid="{00000000-0005-0000-0000-00008A070000}"/>
    <cellStyle name="Calculation 3 2 5 2 2 2 2" xfId="19965" xr:uid="{00000000-0005-0000-0000-00008B070000}"/>
    <cellStyle name="Calculation 3 2 5 2 2 2 2 2" xfId="46127" xr:uid="{00000000-0005-0000-0000-00008C070000}"/>
    <cellStyle name="Calculation 3 2 5 2 2 2 3" xfId="33143" xr:uid="{00000000-0005-0000-0000-00008D070000}"/>
    <cellStyle name="Calculation 3 2 5 2 2 3" xfId="16441" xr:uid="{00000000-0005-0000-0000-00008E070000}"/>
    <cellStyle name="Calculation 3 2 5 2 2 3 2" xfId="42603" xr:uid="{00000000-0005-0000-0000-00008F070000}"/>
    <cellStyle name="Calculation 3 2 5 2 2 4" xfId="29091" xr:uid="{00000000-0005-0000-0000-000090070000}"/>
    <cellStyle name="Calculation 3 2 5 2 3" xfId="4955" xr:uid="{00000000-0005-0000-0000-000091070000}"/>
    <cellStyle name="Calculation 3 2 5 2 3 2" xfId="18203" xr:uid="{00000000-0005-0000-0000-000092070000}"/>
    <cellStyle name="Calculation 3 2 5 2 3 2 2" xfId="44365" xr:uid="{00000000-0005-0000-0000-000093070000}"/>
    <cellStyle name="Calculation 3 2 5 2 3 3" xfId="31117" xr:uid="{00000000-0005-0000-0000-000094070000}"/>
    <cellStyle name="Calculation 3 2 5 2 4" xfId="14679" xr:uid="{00000000-0005-0000-0000-000095070000}"/>
    <cellStyle name="Calculation 3 2 5 2 4 2" xfId="40841" xr:uid="{00000000-0005-0000-0000-000096070000}"/>
    <cellStyle name="Calculation 3 2 5 2 5" xfId="27065" xr:uid="{00000000-0005-0000-0000-000097070000}"/>
    <cellStyle name="Calculation 3 2 5 3" xfId="2397" xr:uid="{00000000-0005-0000-0000-000098070000}"/>
    <cellStyle name="Calculation 3 2 5 3 2" xfId="6449" xr:uid="{00000000-0005-0000-0000-000099070000}"/>
    <cellStyle name="Calculation 3 2 5 3 2 2" xfId="19565" xr:uid="{00000000-0005-0000-0000-00009A070000}"/>
    <cellStyle name="Calculation 3 2 5 3 2 2 2" xfId="45727" xr:uid="{00000000-0005-0000-0000-00009B070000}"/>
    <cellStyle name="Calculation 3 2 5 3 2 3" xfId="32611" xr:uid="{00000000-0005-0000-0000-00009C070000}"/>
    <cellStyle name="Calculation 3 2 5 3 3" xfId="16041" xr:uid="{00000000-0005-0000-0000-00009D070000}"/>
    <cellStyle name="Calculation 3 2 5 3 3 2" xfId="42203" xr:uid="{00000000-0005-0000-0000-00009E070000}"/>
    <cellStyle name="Calculation 3 2 5 3 4" xfId="28559" xr:uid="{00000000-0005-0000-0000-00009F070000}"/>
    <cellStyle name="Calculation 3 2 5 4" xfId="4423" xr:uid="{00000000-0005-0000-0000-0000A0070000}"/>
    <cellStyle name="Calculation 3 2 5 4 2" xfId="17803" xr:uid="{00000000-0005-0000-0000-0000A1070000}"/>
    <cellStyle name="Calculation 3 2 5 4 2 2" xfId="43965" xr:uid="{00000000-0005-0000-0000-0000A2070000}"/>
    <cellStyle name="Calculation 3 2 5 4 3" xfId="30585" xr:uid="{00000000-0005-0000-0000-0000A3070000}"/>
    <cellStyle name="Calculation 3 2 5 5" xfId="14279" xr:uid="{00000000-0005-0000-0000-0000A4070000}"/>
    <cellStyle name="Calculation 3 2 5 5 2" xfId="40441" xr:uid="{00000000-0005-0000-0000-0000A5070000}"/>
    <cellStyle name="Calculation 3 2 5 6" xfId="26533" xr:uid="{00000000-0005-0000-0000-0000A6070000}"/>
    <cellStyle name="Calculation 3 2 6" xfId="642" xr:uid="{00000000-0005-0000-0000-0000A7070000}"/>
    <cellStyle name="Calculation 3 2 6 2" xfId="2668" xr:uid="{00000000-0005-0000-0000-0000A8070000}"/>
    <cellStyle name="Calculation 3 2 6 2 2" xfId="6720" xr:uid="{00000000-0005-0000-0000-0000A9070000}"/>
    <cellStyle name="Calculation 3 2 6 2 2 2" xfId="19783" xr:uid="{00000000-0005-0000-0000-0000AA070000}"/>
    <cellStyle name="Calculation 3 2 6 2 2 2 2" xfId="45945" xr:uid="{00000000-0005-0000-0000-0000AB070000}"/>
    <cellStyle name="Calculation 3 2 6 2 2 3" xfId="32882" xr:uid="{00000000-0005-0000-0000-0000AC070000}"/>
    <cellStyle name="Calculation 3 2 6 2 3" xfId="16259" xr:uid="{00000000-0005-0000-0000-0000AD070000}"/>
    <cellStyle name="Calculation 3 2 6 2 3 2" xfId="42421" xr:uid="{00000000-0005-0000-0000-0000AE070000}"/>
    <cellStyle name="Calculation 3 2 6 2 4" xfId="28830" xr:uid="{00000000-0005-0000-0000-0000AF070000}"/>
    <cellStyle name="Calculation 3 2 6 3" xfId="4694" xr:uid="{00000000-0005-0000-0000-0000B0070000}"/>
    <cellStyle name="Calculation 3 2 6 3 2" xfId="18021" xr:uid="{00000000-0005-0000-0000-0000B1070000}"/>
    <cellStyle name="Calculation 3 2 6 3 2 2" xfId="44183" xr:uid="{00000000-0005-0000-0000-0000B2070000}"/>
    <cellStyle name="Calculation 3 2 6 3 3" xfId="30856" xr:uid="{00000000-0005-0000-0000-0000B3070000}"/>
    <cellStyle name="Calculation 3 2 6 4" xfId="14497" xr:uid="{00000000-0005-0000-0000-0000B4070000}"/>
    <cellStyle name="Calculation 3 2 6 4 2" xfId="40659" xr:uid="{00000000-0005-0000-0000-0000B5070000}"/>
    <cellStyle name="Calculation 3 2 6 5" xfId="26804" xr:uid="{00000000-0005-0000-0000-0000B6070000}"/>
    <cellStyle name="Calculation 3 2 7" xfId="2136" xr:uid="{00000000-0005-0000-0000-0000B7070000}"/>
    <cellStyle name="Calculation 3 2 7 2" xfId="6188" xr:uid="{00000000-0005-0000-0000-0000B8070000}"/>
    <cellStyle name="Calculation 3 2 7 2 2" xfId="19383" xr:uid="{00000000-0005-0000-0000-0000B9070000}"/>
    <cellStyle name="Calculation 3 2 7 2 2 2" xfId="45545" xr:uid="{00000000-0005-0000-0000-0000BA070000}"/>
    <cellStyle name="Calculation 3 2 7 2 3" xfId="32350" xr:uid="{00000000-0005-0000-0000-0000BB070000}"/>
    <cellStyle name="Calculation 3 2 7 3" xfId="15859" xr:uid="{00000000-0005-0000-0000-0000BC070000}"/>
    <cellStyle name="Calculation 3 2 7 3 2" xfId="42021" xr:uid="{00000000-0005-0000-0000-0000BD070000}"/>
    <cellStyle name="Calculation 3 2 7 4" xfId="28298" xr:uid="{00000000-0005-0000-0000-0000BE070000}"/>
    <cellStyle name="Calculation 3 2 8" xfId="4162" xr:uid="{00000000-0005-0000-0000-0000BF070000}"/>
    <cellStyle name="Calculation 3 2 8 2" xfId="17621" xr:uid="{00000000-0005-0000-0000-0000C0070000}"/>
    <cellStyle name="Calculation 3 2 8 2 2" xfId="43783" xr:uid="{00000000-0005-0000-0000-0000C1070000}"/>
    <cellStyle name="Calculation 3 2 8 3" xfId="30324" xr:uid="{00000000-0005-0000-0000-0000C2070000}"/>
    <cellStyle name="Calculation 3 2 9" xfId="14097" xr:uid="{00000000-0005-0000-0000-0000C3070000}"/>
    <cellStyle name="Calculation 3 2 9 2" xfId="40259" xr:uid="{00000000-0005-0000-0000-0000C4070000}"/>
    <cellStyle name="Calculation 3 3" xfId="118" xr:uid="{00000000-0005-0000-0000-0000C5070000}"/>
    <cellStyle name="Calculation 3 3 10" xfId="26284" xr:uid="{00000000-0005-0000-0000-0000C6070000}"/>
    <cellStyle name="Calculation 3 3 2" xfId="164" xr:uid="{00000000-0005-0000-0000-0000C7070000}"/>
    <cellStyle name="Calculation 3 3 2 2" xfId="294" xr:uid="{00000000-0005-0000-0000-0000C8070000}"/>
    <cellStyle name="Calculation 3 3 2 2 2" xfId="500" xr:uid="{00000000-0005-0000-0000-0000C9070000}"/>
    <cellStyle name="Calculation 3 3 2 2 2 2" xfId="1032" xr:uid="{00000000-0005-0000-0000-0000CA070000}"/>
    <cellStyle name="Calculation 3 3 2 2 2 2 2" xfId="3058" xr:uid="{00000000-0005-0000-0000-0000CB070000}"/>
    <cellStyle name="Calculation 3 3 2 2 2 2 2 2" xfId="7110" xr:uid="{00000000-0005-0000-0000-0000CC070000}"/>
    <cellStyle name="Calculation 3 3 2 2 2 2 2 2 2" xfId="20060" xr:uid="{00000000-0005-0000-0000-0000CD070000}"/>
    <cellStyle name="Calculation 3 3 2 2 2 2 2 2 2 2" xfId="46222" xr:uid="{00000000-0005-0000-0000-0000CE070000}"/>
    <cellStyle name="Calculation 3 3 2 2 2 2 2 2 3" xfId="33272" xr:uid="{00000000-0005-0000-0000-0000CF070000}"/>
    <cellStyle name="Calculation 3 3 2 2 2 2 2 3" xfId="16536" xr:uid="{00000000-0005-0000-0000-0000D0070000}"/>
    <cellStyle name="Calculation 3 3 2 2 2 2 2 3 2" xfId="42698" xr:uid="{00000000-0005-0000-0000-0000D1070000}"/>
    <cellStyle name="Calculation 3 3 2 2 2 2 2 4" xfId="29220" xr:uid="{00000000-0005-0000-0000-0000D2070000}"/>
    <cellStyle name="Calculation 3 3 2 2 2 2 3" xfId="5084" xr:uid="{00000000-0005-0000-0000-0000D3070000}"/>
    <cellStyle name="Calculation 3 3 2 2 2 2 3 2" xfId="18298" xr:uid="{00000000-0005-0000-0000-0000D4070000}"/>
    <cellStyle name="Calculation 3 3 2 2 2 2 3 2 2" xfId="44460" xr:uid="{00000000-0005-0000-0000-0000D5070000}"/>
    <cellStyle name="Calculation 3 3 2 2 2 2 3 3" xfId="31246" xr:uid="{00000000-0005-0000-0000-0000D6070000}"/>
    <cellStyle name="Calculation 3 3 2 2 2 2 4" xfId="14774" xr:uid="{00000000-0005-0000-0000-0000D7070000}"/>
    <cellStyle name="Calculation 3 3 2 2 2 2 4 2" xfId="40936" xr:uid="{00000000-0005-0000-0000-0000D8070000}"/>
    <cellStyle name="Calculation 3 3 2 2 2 2 5" xfId="27194" xr:uid="{00000000-0005-0000-0000-0000D9070000}"/>
    <cellStyle name="Calculation 3 3 2 2 2 3" xfId="2526" xr:uid="{00000000-0005-0000-0000-0000DA070000}"/>
    <cellStyle name="Calculation 3 3 2 2 2 3 2" xfId="6578" xr:uid="{00000000-0005-0000-0000-0000DB070000}"/>
    <cellStyle name="Calculation 3 3 2 2 2 3 2 2" xfId="19660" xr:uid="{00000000-0005-0000-0000-0000DC070000}"/>
    <cellStyle name="Calculation 3 3 2 2 2 3 2 2 2" xfId="45822" xr:uid="{00000000-0005-0000-0000-0000DD070000}"/>
    <cellStyle name="Calculation 3 3 2 2 2 3 2 3" xfId="32740" xr:uid="{00000000-0005-0000-0000-0000DE070000}"/>
    <cellStyle name="Calculation 3 3 2 2 2 3 3" xfId="16136" xr:uid="{00000000-0005-0000-0000-0000DF070000}"/>
    <cellStyle name="Calculation 3 3 2 2 2 3 3 2" xfId="42298" xr:uid="{00000000-0005-0000-0000-0000E0070000}"/>
    <cellStyle name="Calculation 3 3 2 2 2 3 4" xfId="28688" xr:uid="{00000000-0005-0000-0000-0000E1070000}"/>
    <cellStyle name="Calculation 3 3 2 2 2 4" xfId="4552" xr:uid="{00000000-0005-0000-0000-0000E2070000}"/>
    <cellStyle name="Calculation 3 3 2 2 2 4 2" xfId="17898" xr:uid="{00000000-0005-0000-0000-0000E3070000}"/>
    <cellStyle name="Calculation 3 3 2 2 2 4 2 2" xfId="44060" xr:uid="{00000000-0005-0000-0000-0000E4070000}"/>
    <cellStyle name="Calculation 3 3 2 2 2 4 3" xfId="30714" xr:uid="{00000000-0005-0000-0000-0000E5070000}"/>
    <cellStyle name="Calculation 3 3 2 2 2 5" xfId="14374" xr:uid="{00000000-0005-0000-0000-0000E6070000}"/>
    <cellStyle name="Calculation 3 3 2 2 2 5 2" xfId="40536" xr:uid="{00000000-0005-0000-0000-0000E7070000}"/>
    <cellStyle name="Calculation 3 3 2 2 2 6" xfId="26662" xr:uid="{00000000-0005-0000-0000-0000E8070000}"/>
    <cellStyle name="Calculation 3 3 2 2 3" xfId="830" xr:uid="{00000000-0005-0000-0000-0000E9070000}"/>
    <cellStyle name="Calculation 3 3 2 2 3 2" xfId="2856" xr:uid="{00000000-0005-0000-0000-0000EA070000}"/>
    <cellStyle name="Calculation 3 3 2 2 3 2 2" xfId="6908" xr:uid="{00000000-0005-0000-0000-0000EB070000}"/>
    <cellStyle name="Calculation 3 3 2 2 3 2 2 2" xfId="19912" xr:uid="{00000000-0005-0000-0000-0000EC070000}"/>
    <cellStyle name="Calculation 3 3 2 2 3 2 2 2 2" xfId="46074" xr:uid="{00000000-0005-0000-0000-0000ED070000}"/>
    <cellStyle name="Calculation 3 3 2 2 3 2 2 3" xfId="33070" xr:uid="{00000000-0005-0000-0000-0000EE070000}"/>
    <cellStyle name="Calculation 3 3 2 2 3 2 3" xfId="16388" xr:uid="{00000000-0005-0000-0000-0000EF070000}"/>
    <cellStyle name="Calculation 3 3 2 2 3 2 3 2" xfId="42550" xr:uid="{00000000-0005-0000-0000-0000F0070000}"/>
    <cellStyle name="Calculation 3 3 2 2 3 2 4" xfId="29018" xr:uid="{00000000-0005-0000-0000-0000F1070000}"/>
    <cellStyle name="Calculation 3 3 2 2 3 3" xfId="4882" xr:uid="{00000000-0005-0000-0000-0000F2070000}"/>
    <cellStyle name="Calculation 3 3 2 2 3 3 2" xfId="18150" xr:uid="{00000000-0005-0000-0000-0000F3070000}"/>
    <cellStyle name="Calculation 3 3 2 2 3 3 2 2" xfId="44312" xr:uid="{00000000-0005-0000-0000-0000F4070000}"/>
    <cellStyle name="Calculation 3 3 2 2 3 3 3" xfId="31044" xr:uid="{00000000-0005-0000-0000-0000F5070000}"/>
    <cellStyle name="Calculation 3 3 2 2 3 4" xfId="14626" xr:uid="{00000000-0005-0000-0000-0000F6070000}"/>
    <cellStyle name="Calculation 3 3 2 2 3 4 2" xfId="40788" xr:uid="{00000000-0005-0000-0000-0000F7070000}"/>
    <cellStyle name="Calculation 3 3 2 2 3 5" xfId="26992" xr:uid="{00000000-0005-0000-0000-0000F8070000}"/>
    <cellStyle name="Calculation 3 3 2 2 4" xfId="2324" xr:uid="{00000000-0005-0000-0000-0000F9070000}"/>
    <cellStyle name="Calculation 3 3 2 2 4 2" xfId="6376" xr:uid="{00000000-0005-0000-0000-0000FA070000}"/>
    <cellStyle name="Calculation 3 3 2 2 4 2 2" xfId="19512" xr:uid="{00000000-0005-0000-0000-0000FB070000}"/>
    <cellStyle name="Calculation 3 3 2 2 4 2 2 2" xfId="45674" xr:uid="{00000000-0005-0000-0000-0000FC070000}"/>
    <cellStyle name="Calculation 3 3 2 2 4 2 3" xfId="32538" xr:uid="{00000000-0005-0000-0000-0000FD070000}"/>
    <cellStyle name="Calculation 3 3 2 2 4 3" xfId="15988" xr:uid="{00000000-0005-0000-0000-0000FE070000}"/>
    <cellStyle name="Calculation 3 3 2 2 4 3 2" xfId="42150" xr:uid="{00000000-0005-0000-0000-0000FF070000}"/>
    <cellStyle name="Calculation 3 3 2 2 4 4" xfId="28486" xr:uid="{00000000-0005-0000-0000-000000080000}"/>
    <cellStyle name="Calculation 3 3 2 2 5" xfId="4350" xr:uid="{00000000-0005-0000-0000-000001080000}"/>
    <cellStyle name="Calculation 3 3 2 2 5 2" xfId="17750" xr:uid="{00000000-0005-0000-0000-000002080000}"/>
    <cellStyle name="Calculation 3 3 2 2 5 2 2" xfId="43912" xr:uid="{00000000-0005-0000-0000-000003080000}"/>
    <cellStyle name="Calculation 3 3 2 2 5 3" xfId="30512" xr:uid="{00000000-0005-0000-0000-000004080000}"/>
    <cellStyle name="Calculation 3 3 2 2 6" xfId="14226" xr:uid="{00000000-0005-0000-0000-000005080000}"/>
    <cellStyle name="Calculation 3 3 2 2 6 2" xfId="40388" xr:uid="{00000000-0005-0000-0000-000006080000}"/>
    <cellStyle name="Calculation 3 3 2 2 7" xfId="26460" xr:uid="{00000000-0005-0000-0000-000007080000}"/>
    <cellStyle name="Calculation 3 3 2 3" xfId="412" xr:uid="{00000000-0005-0000-0000-000008080000}"/>
    <cellStyle name="Calculation 3 3 2 3 2" xfId="944" xr:uid="{00000000-0005-0000-0000-000009080000}"/>
    <cellStyle name="Calculation 3 3 2 3 2 2" xfId="2970" xr:uid="{00000000-0005-0000-0000-00000A080000}"/>
    <cellStyle name="Calculation 3 3 2 3 2 2 2" xfId="7022" xr:uid="{00000000-0005-0000-0000-00000B080000}"/>
    <cellStyle name="Calculation 3 3 2 3 2 2 2 2" xfId="19996" xr:uid="{00000000-0005-0000-0000-00000C080000}"/>
    <cellStyle name="Calculation 3 3 2 3 2 2 2 2 2" xfId="46158" xr:uid="{00000000-0005-0000-0000-00000D080000}"/>
    <cellStyle name="Calculation 3 3 2 3 2 2 2 3" xfId="33184" xr:uid="{00000000-0005-0000-0000-00000E080000}"/>
    <cellStyle name="Calculation 3 3 2 3 2 2 3" xfId="16472" xr:uid="{00000000-0005-0000-0000-00000F080000}"/>
    <cellStyle name="Calculation 3 3 2 3 2 2 3 2" xfId="42634" xr:uid="{00000000-0005-0000-0000-000010080000}"/>
    <cellStyle name="Calculation 3 3 2 3 2 2 4" xfId="29132" xr:uid="{00000000-0005-0000-0000-000011080000}"/>
    <cellStyle name="Calculation 3 3 2 3 2 3" xfId="4996" xr:uid="{00000000-0005-0000-0000-000012080000}"/>
    <cellStyle name="Calculation 3 3 2 3 2 3 2" xfId="18234" xr:uid="{00000000-0005-0000-0000-000013080000}"/>
    <cellStyle name="Calculation 3 3 2 3 2 3 2 2" xfId="44396" xr:uid="{00000000-0005-0000-0000-000014080000}"/>
    <cellStyle name="Calculation 3 3 2 3 2 3 3" xfId="31158" xr:uid="{00000000-0005-0000-0000-000015080000}"/>
    <cellStyle name="Calculation 3 3 2 3 2 4" xfId="14710" xr:uid="{00000000-0005-0000-0000-000016080000}"/>
    <cellStyle name="Calculation 3 3 2 3 2 4 2" xfId="40872" xr:uid="{00000000-0005-0000-0000-000017080000}"/>
    <cellStyle name="Calculation 3 3 2 3 2 5" xfId="27106" xr:uid="{00000000-0005-0000-0000-000018080000}"/>
    <cellStyle name="Calculation 3 3 2 3 3" xfId="2438" xr:uid="{00000000-0005-0000-0000-000019080000}"/>
    <cellStyle name="Calculation 3 3 2 3 3 2" xfId="6490" xr:uid="{00000000-0005-0000-0000-00001A080000}"/>
    <cellStyle name="Calculation 3 3 2 3 3 2 2" xfId="19596" xr:uid="{00000000-0005-0000-0000-00001B080000}"/>
    <cellStyle name="Calculation 3 3 2 3 3 2 2 2" xfId="45758" xr:uid="{00000000-0005-0000-0000-00001C080000}"/>
    <cellStyle name="Calculation 3 3 2 3 3 2 3" xfId="32652" xr:uid="{00000000-0005-0000-0000-00001D080000}"/>
    <cellStyle name="Calculation 3 3 2 3 3 3" xfId="16072" xr:uid="{00000000-0005-0000-0000-00001E080000}"/>
    <cellStyle name="Calculation 3 3 2 3 3 3 2" xfId="42234" xr:uid="{00000000-0005-0000-0000-00001F080000}"/>
    <cellStyle name="Calculation 3 3 2 3 3 4" xfId="28600" xr:uid="{00000000-0005-0000-0000-000020080000}"/>
    <cellStyle name="Calculation 3 3 2 3 4" xfId="4464" xr:uid="{00000000-0005-0000-0000-000021080000}"/>
    <cellStyle name="Calculation 3 3 2 3 4 2" xfId="17834" xr:uid="{00000000-0005-0000-0000-000022080000}"/>
    <cellStyle name="Calculation 3 3 2 3 4 2 2" xfId="43996" xr:uid="{00000000-0005-0000-0000-000023080000}"/>
    <cellStyle name="Calculation 3 3 2 3 4 3" xfId="30626" xr:uid="{00000000-0005-0000-0000-000024080000}"/>
    <cellStyle name="Calculation 3 3 2 3 5" xfId="14310" xr:uid="{00000000-0005-0000-0000-000025080000}"/>
    <cellStyle name="Calculation 3 3 2 3 5 2" xfId="40472" xr:uid="{00000000-0005-0000-0000-000026080000}"/>
    <cellStyle name="Calculation 3 3 2 3 6" xfId="26574" xr:uid="{00000000-0005-0000-0000-000027080000}"/>
    <cellStyle name="Calculation 3 3 2 4" xfId="700" xr:uid="{00000000-0005-0000-0000-000028080000}"/>
    <cellStyle name="Calculation 3 3 2 4 2" xfId="2726" xr:uid="{00000000-0005-0000-0000-000029080000}"/>
    <cellStyle name="Calculation 3 3 2 4 2 2" xfId="6778" xr:uid="{00000000-0005-0000-0000-00002A080000}"/>
    <cellStyle name="Calculation 3 3 2 4 2 2 2" xfId="19824" xr:uid="{00000000-0005-0000-0000-00002B080000}"/>
    <cellStyle name="Calculation 3 3 2 4 2 2 2 2" xfId="45986" xr:uid="{00000000-0005-0000-0000-00002C080000}"/>
    <cellStyle name="Calculation 3 3 2 4 2 2 3" xfId="32940" xr:uid="{00000000-0005-0000-0000-00002D080000}"/>
    <cellStyle name="Calculation 3 3 2 4 2 3" xfId="16300" xr:uid="{00000000-0005-0000-0000-00002E080000}"/>
    <cellStyle name="Calculation 3 3 2 4 2 3 2" xfId="42462" xr:uid="{00000000-0005-0000-0000-00002F080000}"/>
    <cellStyle name="Calculation 3 3 2 4 2 4" xfId="28888" xr:uid="{00000000-0005-0000-0000-000030080000}"/>
    <cellStyle name="Calculation 3 3 2 4 3" xfId="4752" xr:uid="{00000000-0005-0000-0000-000031080000}"/>
    <cellStyle name="Calculation 3 3 2 4 3 2" xfId="18062" xr:uid="{00000000-0005-0000-0000-000032080000}"/>
    <cellStyle name="Calculation 3 3 2 4 3 2 2" xfId="44224" xr:uid="{00000000-0005-0000-0000-000033080000}"/>
    <cellStyle name="Calculation 3 3 2 4 3 3" xfId="30914" xr:uid="{00000000-0005-0000-0000-000034080000}"/>
    <cellStyle name="Calculation 3 3 2 4 4" xfId="14538" xr:uid="{00000000-0005-0000-0000-000035080000}"/>
    <cellStyle name="Calculation 3 3 2 4 4 2" xfId="40700" xr:uid="{00000000-0005-0000-0000-000036080000}"/>
    <cellStyle name="Calculation 3 3 2 4 5" xfId="26862" xr:uid="{00000000-0005-0000-0000-000037080000}"/>
    <cellStyle name="Calculation 3 3 2 5" xfId="2194" xr:uid="{00000000-0005-0000-0000-000038080000}"/>
    <cellStyle name="Calculation 3 3 2 5 2" xfId="6246" xr:uid="{00000000-0005-0000-0000-000039080000}"/>
    <cellStyle name="Calculation 3 3 2 5 2 2" xfId="19424" xr:uid="{00000000-0005-0000-0000-00003A080000}"/>
    <cellStyle name="Calculation 3 3 2 5 2 2 2" xfId="45586" xr:uid="{00000000-0005-0000-0000-00003B080000}"/>
    <cellStyle name="Calculation 3 3 2 5 2 3" xfId="32408" xr:uid="{00000000-0005-0000-0000-00003C080000}"/>
    <cellStyle name="Calculation 3 3 2 5 3" xfId="15900" xr:uid="{00000000-0005-0000-0000-00003D080000}"/>
    <cellStyle name="Calculation 3 3 2 5 3 2" xfId="42062" xr:uid="{00000000-0005-0000-0000-00003E080000}"/>
    <cellStyle name="Calculation 3 3 2 5 4" xfId="28356" xr:uid="{00000000-0005-0000-0000-00003F080000}"/>
    <cellStyle name="Calculation 3 3 2 6" xfId="4220" xr:uid="{00000000-0005-0000-0000-000040080000}"/>
    <cellStyle name="Calculation 3 3 2 6 2" xfId="17662" xr:uid="{00000000-0005-0000-0000-000041080000}"/>
    <cellStyle name="Calculation 3 3 2 6 2 2" xfId="43824" xr:uid="{00000000-0005-0000-0000-000042080000}"/>
    <cellStyle name="Calculation 3 3 2 6 3" xfId="30382" xr:uid="{00000000-0005-0000-0000-000043080000}"/>
    <cellStyle name="Calculation 3 3 2 7" xfId="14138" xr:uid="{00000000-0005-0000-0000-000044080000}"/>
    <cellStyle name="Calculation 3 3 2 7 2" xfId="40300" xr:uid="{00000000-0005-0000-0000-000045080000}"/>
    <cellStyle name="Calculation 3 3 2 8" xfId="26330" xr:uid="{00000000-0005-0000-0000-000046080000}"/>
    <cellStyle name="Calculation 3 3 3" xfId="202" xr:uid="{00000000-0005-0000-0000-000047080000}"/>
    <cellStyle name="Calculation 3 3 3 2" xfId="332" xr:uid="{00000000-0005-0000-0000-000048080000}"/>
    <cellStyle name="Calculation 3 3 3 2 2" xfId="524" xr:uid="{00000000-0005-0000-0000-000049080000}"/>
    <cellStyle name="Calculation 3 3 3 2 2 2" xfId="1056" xr:uid="{00000000-0005-0000-0000-00004A080000}"/>
    <cellStyle name="Calculation 3 3 3 2 2 2 2" xfId="3082" xr:uid="{00000000-0005-0000-0000-00004B080000}"/>
    <cellStyle name="Calculation 3 3 3 2 2 2 2 2" xfId="7134" xr:uid="{00000000-0005-0000-0000-00004C080000}"/>
    <cellStyle name="Calculation 3 3 3 2 2 2 2 2 2" xfId="20076" xr:uid="{00000000-0005-0000-0000-00004D080000}"/>
    <cellStyle name="Calculation 3 3 3 2 2 2 2 2 2 2" xfId="46238" xr:uid="{00000000-0005-0000-0000-00004E080000}"/>
    <cellStyle name="Calculation 3 3 3 2 2 2 2 2 3" xfId="33296" xr:uid="{00000000-0005-0000-0000-00004F080000}"/>
    <cellStyle name="Calculation 3 3 3 2 2 2 2 3" xfId="16552" xr:uid="{00000000-0005-0000-0000-000050080000}"/>
    <cellStyle name="Calculation 3 3 3 2 2 2 2 3 2" xfId="42714" xr:uid="{00000000-0005-0000-0000-000051080000}"/>
    <cellStyle name="Calculation 3 3 3 2 2 2 2 4" xfId="29244" xr:uid="{00000000-0005-0000-0000-000052080000}"/>
    <cellStyle name="Calculation 3 3 3 2 2 2 3" xfId="5108" xr:uid="{00000000-0005-0000-0000-000053080000}"/>
    <cellStyle name="Calculation 3 3 3 2 2 2 3 2" xfId="18314" xr:uid="{00000000-0005-0000-0000-000054080000}"/>
    <cellStyle name="Calculation 3 3 3 2 2 2 3 2 2" xfId="44476" xr:uid="{00000000-0005-0000-0000-000055080000}"/>
    <cellStyle name="Calculation 3 3 3 2 2 2 3 3" xfId="31270" xr:uid="{00000000-0005-0000-0000-000056080000}"/>
    <cellStyle name="Calculation 3 3 3 2 2 2 4" xfId="14790" xr:uid="{00000000-0005-0000-0000-000057080000}"/>
    <cellStyle name="Calculation 3 3 3 2 2 2 4 2" xfId="40952" xr:uid="{00000000-0005-0000-0000-000058080000}"/>
    <cellStyle name="Calculation 3 3 3 2 2 2 5" xfId="27218" xr:uid="{00000000-0005-0000-0000-000059080000}"/>
    <cellStyle name="Calculation 3 3 3 2 2 3" xfId="2550" xr:uid="{00000000-0005-0000-0000-00005A080000}"/>
    <cellStyle name="Calculation 3 3 3 2 2 3 2" xfId="6602" xr:uid="{00000000-0005-0000-0000-00005B080000}"/>
    <cellStyle name="Calculation 3 3 3 2 2 3 2 2" xfId="19676" xr:uid="{00000000-0005-0000-0000-00005C080000}"/>
    <cellStyle name="Calculation 3 3 3 2 2 3 2 2 2" xfId="45838" xr:uid="{00000000-0005-0000-0000-00005D080000}"/>
    <cellStyle name="Calculation 3 3 3 2 2 3 2 3" xfId="32764" xr:uid="{00000000-0005-0000-0000-00005E080000}"/>
    <cellStyle name="Calculation 3 3 3 2 2 3 3" xfId="16152" xr:uid="{00000000-0005-0000-0000-00005F080000}"/>
    <cellStyle name="Calculation 3 3 3 2 2 3 3 2" xfId="42314" xr:uid="{00000000-0005-0000-0000-000060080000}"/>
    <cellStyle name="Calculation 3 3 3 2 2 3 4" xfId="28712" xr:uid="{00000000-0005-0000-0000-000061080000}"/>
    <cellStyle name="Calculation 3 3 3 2 2 4" xfId="4576" xr:uid="{00000000-0005-0000-0000-000062080000}"/>
    <cellStyle name="Calculation 3 3 3 2 2 4 2" xfId="17914" xr:uid="{00000000-0005-0000-0000-000063080000}"/>
    <cellStyle name="Calculation 3 3 3 2 2 4 2 2" xfId="44076" xr:uid="{00000000-0005-0000-0000-000064080000}"/>
    <cellStyle name="Calculation 3 3 3 2 2 4 3" xfId="30738" xr:uid="{00000000-0005-0000-0000-000065080000}"/>
    <cellStyle name="Calculation 3 3 3 2 2 5" xfId="14390" xr:uid="{00000000-0005-0000-0000-000066080000}"/>
    <cellStyle name="Calculation 3 3 3 2 2 5 2" xfId="40552" xr:uid="{00000000-0005-0000-0000-000067080000}"/>
    <cellStyle name="Calculation 3 3 3 2 2 6" xfId="26686" xr:uid="{00000000-0005-0000-0000-000068080000}"/>
    <cellStyle name="Calculation 3 3 3 2 3" xfId="868" xr:uid="{00000000-0005-0000-0000-000069080000}"/>
    <cellStyle name="Calculation 3 3 3 2 3 2" xfId="2894" xr:uid="{00000000-0005-0000-0000-00006A080000}"/>
    <cellStyle name="Calculation 3 3 3 2 3 2 2" xfId="6946" xr:uid="{00000000-0005-0000-0000-00006B080000}"/>
    <cellStyle name="Calculation 3 3 3 2 3 2 2 2" xfId="19936" xr:uid="{00000000-0005-0000-0000-00006C080000}"/>
    <cellStyle name="Calculation 3 3 3 2 3 2 2 2 2" xfId="46098" xr:uid="{00000000-0005-0000-0000-00006D080000}"/>
    <cellStyle name="Calculation 3 3 3 2 3 2 2 3" xfId="33108" xr:uid="{00000000-0005-0000-0000-00006E080000}"/>
    <cellStyle name="Calculation 3 3 3 2 3 2 3" xfId="16412" xr:uid="{00000000-0005-0000-0000-00006F080000}"/>
    <cellStyle name="Calculation 3 3 3 2 3 2 3 2" xfId="42574" xr:uid="{00000000-0005-0000-0000-000070080000}"/>
    <cellStyle name="Calculation 3 3 3 2 3 2 4" xfId="29056" xr:uid="{00000000-0005-0000-0000-000071080000}"/>
    <cellStyle name="Calculation 3 3 3 2 3 3" xfId="4920" xr:uid="{00000000-0005-0000-0000-000072080000}"/>
    <cellStyle name="Calculation 3 3 3 2 3 3 2" xfId="18174" xr:uid="{00000000-0005-0000-0000-000073080000}"/>
    <cellStyle name="Calculation 3 3 3 2 3 3 2 2" xfId="44336" xr:uid="{00000000-0005-0000-0000-000074080000}"/>
    <cellStyle name="Calculation 3 3 3 2 3 3 3" xfId="31082" xr:uid="{00000000-0005-0000-0000-000075080000}"/>
    <cellStyle name="Calculation 3 3 3 2 3 4" xfId="14650" xr:uid="{00000000-0005-0000-0000-000076080000}"/>
    <cellStyle name="Calculation 3 3 3 2 3 4 2" xfId="40812" xr:uid="{00000000-0005-0000-0000-000077080000}"/>
    <cellStyle name="Calculation 3 3 3 2 3 5" xfId="27030" xr:uid="{00000000-0005-0000-0000-000078080000}"/>
    <cellStyle name="Calculation 3 3 3 2 4" xfId="2362" xr:uid="{00000000-0005-0000-0000-000079080000}"/>
    <cellStyle name="Calculation 3 3 3 2 4 2" xfId="6414" xr:uid="{00000000-0005-0000-0000-00007A080000}"/>
    <cellStyle name="Calculation 3 3 3 2 4 2 2" xfId="19536" xr:uid="{00000000-0005-0000-0000-00007B080000}"/>
    <cellStyle name="Calculation 3 3 3 2 4 2 2 2" xfId="45698" xr:uid="{00000000-0005-0000-0000-00007C080000}"/>
    <cellStyle name="Calculation 3 3 3 2 4 2 3" xfId="32576" xr:uid="{00000000-0005-0000-0000-00007D080000}"/>
    <cellStyle name="Calculation 3 3 3 2 4 3" xfId="16012" xr:uid="{00000000-0005-0000-0000-00007E080000}"/>
    <cellStyle name="Calculation 3 3 3 2 4 3 2" xfId="42174" xr:uid="{00000000-0005-0000-0000-00007F080000}"/>
    <cellStyle name="Calculation 3 3 3 2 4 4" xfId="28524" xr:uid="{00000000-0005-0000-0000-000080080000}"/>
    <cellStyle name="Calculation 3 3 3 2 5" xfId="4388" xr:uid="{00000000-0005-0000-0000-000081080000}"/>
    <cellStyle name="Calculation 3 3 3 2 5 2" xfId="17774" xr:uid="{00000000-0005-0000-0000-000082080000}"/>
    <cellStyle name="Calculation 3 3 3 2 5 2 2" xfId="43936" xr:uid="{00000000-0005-0000-0000-000083080000}"/>
    <cellStyle name="Calculation 3 3 3 2 5 3" xfId="30550" xr:uid="{00000000-0005-0000-0000-000084080000}"/>
    <cellStyle name="Calculation 3 3 3 2 6" xfId="14250" xr:uid="{00000000-0005-0000-0000-000085080000}"/>
    <cellStyle name="Calculation 3 3 3 2 6 2" xfId="40412" xr:uid="{00000000-0005-0000-0000-000086080000}"/>
    <cellStyle name="Calculation 3 3 3 2 7" xfId="26498" xr:uid="{00000000-0005-0000-0000-000087080000}"/>
    <cellStyle name="Calculation 3 3 3 3" xfId="436" xr:uid="{00000000-0005-0000-0000-000088080000}"/>
    <cellStyle name="Calculation 3 3 3 3 2" xfId="968" xr:uid="{00000000-0005-0000-0000-000089080000}"/>
    <cellStyle name="Calculation 3 3 3 3 2 2" xfId="2994" xr:uid="{00000000-0005-0000-0000-00008A080000}"/>
    <cellStyle name="Calculation 3 3 3 3 2 2 2" xfId="7046" xr:uid="{00000000-0005-0000-0000-00008B080000}"/>
    <cellStyle name="Calculation 3 3 3 3 2 2 2 2" xfId="20012" xr:uid="{00000000-0005-0000-0000-00008C080000}"/>
    <cellStyle name="Calculation 3 3 3 3 2 2 2 2 2" xfId="46174" xr:uid="{00000000-0005-0000-0000-00008D080000}"/>
    <cellStyle name="Calculation 3 3 3 3 2 2 2 3" xfId="33208" xr:uid="{00000000-0005-0000-0000-00008E080000}"/>
    <cellStyle name="Calculation 3 3 3 3 2 2 3" xfId="16488" xr:uid="{00000000-0005-0000-0000-00008F080000}"/>
    <cellStyle name="Calculation 3 3 3 3 2 2 3 2" xfId="42650" xr:uid="{00000000-0005-0000-0000-000090080000}"/>
    <cellStyle name="Calculation 3 3 3 3 2 2 4" xfId="29156" xr:uid="{00000000-0005-0000-0000-000091080000}"/>
    <cellStyle name="Calculation 3 3 3 3 2 3" xfId="5020" xr:uid="{00000000-0005-0000-0000-000092080000}"/>
    <cellStyle name="Calculation 3 3 3 3 2 3 2" xfId="18250" xr:uid="{00000000-0005-0000-0000-000093080000}"/>
    <cellStyle name="Calculation 3 3 3 3 2 3 2 2" xfId="44412" xr:uid="{00000000-0005-0000-0000-000094080000}"/>
    <cellStyle name="Calculation 3 3 3 3 2 3 3" xfId="31182" xr:uid="{00000000-0005-0000-0000-000095080000}"/>
    <cellStyle name="Calculation 3 3 3 3 2 4" xfId="14726" xr:uid="{00000000-0005-0000-0000-000096080000}"/>
    <cellStyle name="Calculation 3 3 3 3 2 4 2" xfId="40888" xr:uid="{00000000-0005-0000-0000-000097080000}"/>
    <cellStyle name="Calculation 3 3 3 3 2 5" xfId="27130" xr:uid="{00000000-0005-0000-0000-000098080000}"/>
    <cellStyle name="Calculation 3 3 3 3 3" xfId="2462" xr:uid="{00000000-0005-0000-0000-000099080000}"/>
    <cellStyle name="Calculation 3 3 3 3 3 2" xfId="6514" xr:uid="{00000000-0005-0000-0000-00009A080000}"/>
    <cellStyle name="Calculation 3 3 3 3 3 2 2" xfId="19612" xr:uid="{00000000-0005-0000-0000-00009B080000}"/>
    <cellStyle name="Calculation 3 3 3 3 3 2 2 2" xfId="45774" xr:uid="{00000000-0005-0000-0000-00009C080000}"/>
    <cellStyle name="Calculation 3 3 3 3 3 2 3" xfId="32676" xr:uid="{00000000-0005-0000-0000-00009D080000}"/>
    <cellStyle name="Calculation 3 3 3 3 3 3" xfId="16088" xr:uid="{00000000-0005-0000-0000-00009E080000}"/>
    <cellStyle name="Calculation 3 3 3 3 3 3 2" xfId="42250" xr:uid="{00000000-0005-0000-0000-00009F080000}"/>
    <cellStyle name="Calculation 3 3 3 3 3 4" xfId="28624" xr:uid="{00000000-0005-0000-0000-0000A0080000}"/>
    <cellStyle name="Calculation 3 3 3 3 4" xfId="4488" xr:uid="{00000000-0005-0000-0000-0000A1080000}"/>
    <cellStyle name="Calculation 3 3 3 3 4 2" xfId="17850" xr:uid="{00000000-0005-0000-0000-0000A2080000}"/>
    <cellStyle name="Calculation 3 3 3 3 4 2 2" xfId="44012" xr:uid="{00000000-0005-0000-0000-0000A3080000}"/>
    <cellStyle name="Calculation 3 3 3 3 4 3" xfId="30650" xr:uid="{00000000-0005-0000-0000-0000A4080000}"/>
    <cellStyle name="Calculation 3 3 3 3 5" xfId="14326" xr:uid="{00000000-0005-0000-0000-0000A5080000}"/>
    <cellStyle name="Calculation 3 3 3 3 5 2" xfId="40488" xr:uid="{00000000-0005-0000-0000-0000A6080000}"/>
    <cellStyle name="Calculation 3 3 3 3 6" xfId="26598" xr:uid="{00000000-0005-0000-0000-0000A7080000}"/>
    <cellStyle name="Calculation 3 3 3 4" xfId="738" xr:uid="{00000000-0005-0000-0000-0000A8080000}"/>
    <cellStyle name="Calculation 3 3 3 4 2" xfId="2764" xr:uid="{00000000-0005-0000-0000-0000A9080000}"/>
    <cellStyle name="Calculation 3 3 3 4 2 2" xfId="6816" xr:uid="{00000000-0005-0000-0000-0000AA080000}"/>
    <cellStyle name="Calculation 3 3 3 4 2 2 2" xfId="19848" xr:uid="{00000000-0005-0000-0000-0000AB080000}"/>
    <cellStyle name="Calculation 3 3 3 4 2 2 2 2" xfId="46010" xr:uid="{00000000-0005-0000-0000-0000AC080000}"/>
    <cellStyle name="Calculation 3 3 3 4 2 2 3" xfId="32978" xr:uid="{00000000-0005-0000-0000-0000AD080000}"/>
    <cellStyle name="Calculation 3 3 3 4 2 3" xfId="16324" xr:uid="{00000000-0005-0000-0000-0000AE080000}"/>
    <cellStyle name="Calculation 3 3 3 4 2 3 2" xfId="42486" xr:uid="{00000000-0005-0000-0000-0000AF080000}"/>
    <cellStyle name="Calculation 3 3 3 4 2 4" xfId="28926" xr:uid="{00000000-0005-0000-0000-0000B0080000}"/>
    <cellStyle name="Calculation 3 3 3 4 3" xfId="4790" xr:uid="{00000000-0005-0000-0000-0000B1080000}"/>
    <cellStyle name="Calculation 3 3 3 4 3 2" xfId="18086" xr:uid="{00000000-0005-0000-0000-0000B2080000}"/>
    <cellStyle name="Calculation 3 3 3 4 3 2 2" xfId="44248" xr:uid="{00000000-0005-0000-0000-0000B3080000}"/>
    <cellStyle name="Calculation 3 3 3 4 3 3" xfId="30952" xr:uid="{00000000-0005-0000-0000-0000B4080000}"/>
    <cellStyle name="Calculation 3 3 3 4 4" xfId="14562" xr:uid="{00000000-0005-0000-0000-0000B5080000}"/>
    <cellStyle name="Calculation 3 3 3 4 4 2" xfId="40724" xr:uid="{00000000-0005-0000-0000-0000B6080000}"/>
    <cellStyle name="Calculation 3 3 3 4 5" xfId="26900" xr:uid="{00000000-0005-0000-0000-0000B7080000}"/>
    <cellStyle name="Calculation 3 3 3 5" xfId="2232" xr:uid="{00000000-0005-0000-0000-0000B8080000}"/>
    <cellStyle name="Calculation 3 3 3 5 2" xfId="6284" xr:uid="{00000000-0005-0000-0000-0000B9080000}"/>
    <cellStyle name="Calculation 3 3 3 5 2 2" xfId="19448" xr:uid="{00000000-0005-0000-0000-0000BA080000}"/>
    <cellStyle name="Calculation 3 3 3 5 2 2 2" xfId="45610" xr:uid="{00000000-0005-0000-0000-0000BB080000}"/>
    <cellStyle name="Calculation 3 3 3 5 2 3" xfId="32446" xr:uid="{00000000-0005-0000-0000-0000BC080000}"/>
    <cellStyle name="Calculation 3 3 3 5 3" xfId="15924" xr:uid="{00000000-0005-0000-0000-0000BD080000}"/>
    <cellStyle name="Calculation 3 3 3 5 3 2" xfId="42086" xr:uid="{00000000-0005-0000-0000-0000BE080000}"/>
    <cellStyle name="Calculation 3 3 3 5 4" xfId="28394" xr:uid="{00000000-0005-0000-0000-0000BF080000}"/>
    <cellStyle name="Calculation 3 3 3 6" xfId="4258" xr:uid="{00000000-0005-0000-0000-0000C0080000}"/>
    <cellStyle name="Calculation 3 3 3 6 2" xfId="17686" xr:uid="{00000000-0005-0000-0000-0000C1080000}"/>
    <cellStyle name="Calculation 3 3 3 6 2 2" xfId="43848" xr:uid="{00000000-0005-0000-0000-0000C2080000}"/>
    <cellStyle name="Calculation 3 3 3 6 3" xfId="30420" xr:uid="{00000000-0005-0000-0000-0000C3080000}"/>
    <cellStyle name="Calculation 3 3 3 7" xfId="14162" xr:uid="{00000000-0005-0000-0000-0000C4080000}"/>
    <cellStyle name="Calculation 3 3 3 7 2" xfId="40324" xr:uid="{00000000-0005-0000-0000-0000C5080000}"/>
    <cellStyle name="Calculation 3 3 3 8" xfId="26368" xr:uid="{00000000-0005-0000-0000-0000C6080000}"/>
    <cellStyle name="Calculation 3 3 4" xfId="248" xr:uid="{00000000-0005-0000-0000-0000C7080000}"/>
    <cellStyle name="Calculation 3 3 4 2" xfId="468" xr:uid="{00000000-0005-0000-0000-0000C8080000}"/>
    <cellStyle name="Calculation 3 3 4 2 2" xfId="1000" xr:uid="{00000000-0005-0000-0000-0000C9080000}"/>
    <cellStyle name="Calculation 3 3 4 2 2 2" xfId="3026" xr:uid="{00000000-0005-0000-0000-0000CA080000}"/>
    <cellStyle name="Calculation 3 3 4 2 2 2 2" xfId="7078" xr:uid="{00000000-0005-0000-0000-0000CB080000}"/>
    <cellStyle name="Calculation 3 3 4 2 2 2 2 2" xfId="20036" xr:uid="{00000000-0005-0000-0000-0000CC080000}"/>
    <cellStyle name="Calculation 3 3 4 2 2 2 2 2 2" xfId="46198" xr:uid="{00000000-0005-0000-0000-0000CD080000}"/>
    <cellStyle name="Calculation 3 3 4 2 2 2 2 3" xfId="33240" xr:uid="{00000000-0005-0000-0000-0000CE080000}"/>
    <cellStyle name="Calculation 3 3 4 2 2 2 3" xfId="16512" xr:uid="{00000000-0005-0000-0000-0000CF080000}"/>
    <cellStyle name="Calculation 3 3 4 2 2 2 3 2" xfId="42674" xr:uid="{00000000-0005-0000-0000-0000D0080000}"/>
    <cellStyle name="Calculation 3 3 4 2 2 2 4" xfId="29188" xr:uid="{00000000-0005-0000-0000-0000D1080000}"/>
    <cellStyle name="Calculation 3 3 4 2 2 3" xfId="5052" xr:uid="{00000000-0005-0000-0000-0000D2080000}"/>
    <cellStyle name="Calculation 3 3 4 2 2 3 2" xfId="18274" xr:uid="{00000000-0005-0000-0000-0000D3080000}"/>
    <cellStyle name="Calculation 3 3 4 2 2 3 2 2" xfId="44436" xr:uid="{00000000-0005-0000-0000-0000D4080000}"/>
    <cellStyle name="Calculation 3 3 4 2 2 3 3" xfId="31214" xr:uid="{00000000-0005-0000-0000-0000D5080000}"/>
    <cellStyle name="Calculation 3 3 4 2 2 4" xfId="14750" xr:uid="{00000000-0005-0000-0000-0000D6080000}"/>
    <cellStyle name="Calculation 3 3 4 2 2 4 2" xfId="40912" xr:uid="{00000000-0005-0000-0000-0000D7080000}"/>
    <cellStyle name="Calculation 3 3 4 2 2 5" xfId="27162" xr:uid="{00000000-0005-0000-0000-0000D8080000}"/>
    <cellStyle name="Calculation 3 3 4 2 3" xfId="2494" xr:uid="{00000000-0005-0000-0000-0000D9080000}"/>
    <cellStyle name="Calculation 3 3 4 2 3 2" xfId="6546" xr:uid="{00000000-0005-0000-0000-0000DA080000}"/>
    <cellStyle name="Calculation 3 3 4 2 3 2 2" xfId="19636" xr:uid="{00000000-0005-0000-0000-0000DB080000}"/>
    <cellStyle name="Calculation 3 3 4 2 3 2 2 2" xfId="45798" xr:uid="{00000000-0005-0000-0000-0000DC080000}"/>
    <cellStyle name="Calculation 3 3 4 2 3 2 3" xfId="32708" xr:uid="{00000000-0005-0000-0000-0000DD080000}"/>
    <cellStyle name="Calculation 3 3 4 2 3 3" xfId="16112" xr:uid="{00000000-0005-0000-0000-0000DE080000}"/>
    <cellStyle name="Calculation 3 3 4 2 3 3 2" xfId="42274" xr:uid="{00000000-0005-0000-0000-0000DF080000}"/>
    <cellStyle name="Calculation 3 3 4 2 3 4" xfId="28656" xr:uid="{00000000-0005-0000-0000-0000E0080000}"/>
    <cellStyle name="Calculation 3 3 4 2 4" xfId="4520" xr:uid="{00000000-0005-0000-0000-0000E1080000}"/>
    <cellStyle name="Calculation 3 3 4 2 4 2" xfId="17874" xr:uid="{00000000-0005-0000-0000-0000E2080000}"/>
    <cellStyle name="Calculation 3 3 4 2 4 2 2" xfId="44036" xr:uid="{00000000-0005-0000-0000-0000E3080000}"/>
    <cellStyle name="Calculation 3 3 4 2 4 3" xfId="30682" xr:uid="{00000000-0005-0000-0000-0000E4080000}"/>
    <cellStyle name="Calculation 3 3 4 2 5" xfId="14350" xr:uid="{00000000-0005-0000-0000-0000E5080000}"/>
    <cellStyle name="Calculation 3 3 4 2 5 2" xfId="40512" xr:uid="{00000000-0005-0000-0000-0000E6080000}"/>
    <cellStyle name="Calculation 3 3 4 2 6" xfId="26630" xr:uid="{00000000-0005-0000-0000-0000E7080000}"/>
    <cellStyle name="Calculation 3 3 4 3" xfId="784" xr:uid="{00000000-0005-0000-0000-0000E8080000}"/>
    <cellStyle name="Calculation 3 3 4 3 2" xfId="2810" xr:uid="{00000000-0005-0000-0000-0000E9080000}"/>
    <cellStyle name="Calculation 3 3 4 3 2 2" xfId="6862" xr:uid="{00000000-0005-0000-0000-0000EA080000}"/>
    <cellStyle name="Calculation 3 3 4 3 2 2 2" xfId="19880" xr:uid="{00000000-0005-0000-0000-0000EB080000}"/>
    <cellStyle name="Calculation 3 3 4 3 2 2 2 2" xfId="46042" xr:uid="{00000000-0005-0000-0000-0000EC080000}"/>
    <cellStyle name="Calculation 3 3 4 3 2 2 3" xfId="33024" xr:uid="{00000000-0005-0000-0000-0000ED080000}"/>
    <cellStyle name="Calculation 3 3 4 3 2 3" xfId="16356" xr:uid="{00000000-0005-0000-0000-0000EE080000}"/>
    <cellStyle name="Calculation 3 3 4 3 2 3 2" xfId="42518" xr:uid="{00000000-0005-0000-0000-0000EF080000}"/>
    <cellStyle name="Calculation 3 3 4 3 2 4" xfId="28972" xr:uid="{00000000-0005-0000-0000-0000F0080000}"/>
    <cellStyle name="Calculation 3 3 4 3 3" xfId="4836" xr:uid="{00000000-0005-0000-0000-0000F1080000}"/>
    <cellStyle name="Calculation 3 3 4 3 3 2" xfId="18118" xr:uid="{00000000-0005-0000-0000-0000F2080000}"/>
    <cellStyle name="Calculation 3 3 4 3 3 2 2" xfId="44280" xr:uid="{00000000-0005-0000-0000-0000F3080000}"/>
    <cellStyle name="Calculation 3 3 4 3 3 3" xfId="30998" xr:uid="{00000000-0005-0000-0000-0000F4080000}"/>
    <cellStyle name="Calculation 3 3 4 3 4" xfId="14594" xr:uid="{00000000-0005-0000-0000-0000F5080000}"/>
    <cellStyle name="Calculation 3 3 4 3 4 2" xfId="40756" xr:uid="{00000000-0005-0000-0000-0000F6080000}"/>
    <cellStyle name="Calculation 3 3 4 3 5" xfId="26946" xr:uid="{00000000-0005-0000-0000-0000F7080000}"/>
    <cellStyle name="Calculation 3 3 4 4" xfId="2278" xr:uid="{00000000-0005-0000-0000-0000F8080000}"/>
    <cellStyle name="Calculation 3 3 4 4 2" xfId="6330" xr:uid="{00000000-0005-0000-0000-0000F9080000}"/>
    <cellStyle name="Calculation 3 3 4 4 2 2" xfId="19480" xr:uid="{00000000-0005-0000-0000-0000FA080000}"/>
    <cellStyle name="Calculation 3 3 4 4 2 2 2" xfId="45642" xr:uid="{00000000-0005-0000-0000-0000FB080000}"/>
    <cellStyle name="Calculation 3 3 4 4 2 3" xfId="32492" xr:uid="{00000000-0005-0000-0000-0000FC080000}"/>
    <cellStyle name="Calculation 3 3 4 4 3" xfId="15956" xr:uid="{00000000-0005-0000-0000-0000FD080000}"/>
    <cellStyle name="Calculation 3 3 4 4 3 2" xfId="42118" xr:uid="{00000000-0005-0000-0000-0000FE080000}"/>
    <cellStyle name="Calculation 3 3 4 4 4" xfId="28440" xr:uid="{00000000-0005-0000-0000-0000FF080000}"/>
    <cellStyle name="Calculation 3 3 4 5" xfId="4304" xr:uid="{00000000-0005-0000-0000-000000090000}"/>
    <cellStyle name="Calculation 3 3 4 5 2" xfId="17718" xr:uid="{00000000-0005-0000-0000-000001090000}"/>
    <cellStyle name="Calculation 3 3 4 5 2 2" xfId="43880" xr:uid="{00000000-0005-0000-0000-000002090000}"/>
    <cellStyle name="Calculation 3 3 4 5 3" xfId="30466" xr:uid="{00000000-0005-0000-0000-000003090000}"/>
    <cellStyle name="Calculation 3 3 4 6" xfId="14194" xr:uid="{00000000-0005-0000-0000-000004090000}"/>
    <cellStyle name="Calculation 3 3 4 6 2" xfId="40356" xr:uid="{00000000-0005-0000-0000-000005090000}"/>
    <cellStyle name="Calculation 3 3 4 7" xfId="26414" xr:uid="{00000000-0005-0000-0000-000006090000}"/>
    <cellStyle name="Calculation 3 3 5" xfId="380" xr:uid="{00000000-0005-0000-0000-000007090000}"/>
    <cellStyle name="Calculation 3 3 5 2" xfId="912" xr:uid="{00000000-0005-0000-0000-000008090000}"/>
    <cellStyle name="Calculation 3 3 5 2 2" xfId="2938" xr:uid="{00000000-0005-0000-0000-000009090000}"/>
    <cellStyle name="Calculation 3 3 5 2 2 2" xfId="6990" xr:uid="{00000000-0005-0000-0000-00000A090000}"/>
    <cellStyle name="Calculation 3 3 5 2 2 2 2" xfId="19972" xr:uid="{00000000-0005-0000-0000-00000B090000}"/>
    <cellStyle name="Calculation 3 3 5 2 2 2 2 2" xfId="46134" xr:uid="{00000000-0005-0000-0000-00000C090000}"/>
    <cellStyle name="Calculation 3 3 5 2 2 2 3" xfId="33152" xr:uid="{00000000-0005-0000-0000-00000D090000}"/>
    <cellStyle name="Calculation 3 3 5 2 2 3" xfId="16448" xr:uid="{00000000-0005-0000-0000-00000E090000}"/>
    <cellStyle name="Calculation 3 3 5 2 2 3 2" xfId="42610" xr:uid="{00000000-0005-0000-0000-00000F090000}"/>
    <cellStyle name="Calculation 3 3 5 2 2 4" xfId="29100" xr:uid="{00000000-0005-0000-0000-000010090000}"/>
    <cellStyle name="Calculation 3 3 5 2 3" xfId="4964" xr:uid="{00000000-0005-0000-0000-000011090000}"/>
    <cellStyle name="Calculation 3 3 5 2 3 2" xfId="18210" xr:uid="{00000000-0005-0000-0000-000012090000}"/>
    <cellStyle name="Calculation 3 3 5 2 3 2 2" xfId="44372" xr:uid="{00000000-0005-0000-0000-000013090000}"/>
    <cellStyle name="Calculation 3 3 5 2 3 3" xfId="31126" xr:uid="{00000000-0005-0000-0000-000014090000}"/>
    <cellStyle name="Calculation 3 3 5 2 4" xfId="14686" xr:uid="{00000000-0005-0000-0000-000015090000}"/>
    <cellStyle name="Calculation 3 3 5 2 4 2" xfId="40848" xr:uid="{00000000-0005-0000-0000-000016090000}"/>
    <cellStyle name="Calculation 3 3 5 2 5" xfId="27074" xr:uid="{00000000-0005-0000-0000-000017090000}"/>
    <cellStyle name="Calculation 3 3 5 3" xfId="2406" xr:uid="{00000000-0005-0000-0000-000018090000}"/>
    <cellStyle name="Calculation 3 3 5 3 2" xfId="6458" xr:uid="{00000000-0005-0000-0000-000019090000}"/>
    <cellStyle name="Calculation 3 3 5 3 2 2" xfId="19572" xr:uid="{00000000-0005-0000-0000-00001A090000}"/>
    <cellStyle name="Calculation 3 3 5 3 2 2 2" xfId="45734" xr:uid="{00000000-0005-0000-0000-00001B090000}"/>
    <cellStyle name="Calculation 3 3 5 3 2 3" xfId="32620" xr:uid="{00000000-0005-0000-0000-00001C090000}"/>
    <cellStyle name="Calculation 3 3 5 3 3" xfId="16048" xr:uid="{00000000-0005-0000-0000-00001D090000}"/>
    <cellStyle name="Calculation 3 3 5 3 3 2" xfId="42210" xr:uid="{00000000-0005-0000-0000-00001E090000}"/>
    <cellStyle name="Calculation 3 3 5 3 4" xfId="28568" xr:uid="{00000000-0005-0000-0000-00001F090000}"/>
    <cellStyle name="Calculation 3 3 5 4" xfId="4432" xr:uid="{00000000-0005-0000-0000-000020090000}"/>
    <cellStyle name="Calculation 3 3 5 4 2" xfId="17810" xr:uid="{00000000-0005-0000-0000-000021090000}"/>
    <cellStyle name="Calculation 3 3 5 4 2 2" xfId="43972" xr:uid="{00000000-0005-0000-0000-000022090000}"/>
    <cellStyle name="Calculation 3 3 5 4 3" xfId="30594" xr:uid="{00000000-0005-0000-0000-000023090000}"/>
    <cellStyle name="Calculation 3 3 5 5" xfId="14286" xr:uid="{00000000-0005-0000-0000-000024090000}"/>
    <cellStyle name="Calculation 3 3 5 5 2" xfId="40448" xr:uid="{00000000-0005-0000-0000-000025090000}"/>
    <cellStyle name="Calculation 3 3 5 6" xfId="26542" xr:uid="{00000000-0005-0000-0000-000026090000}"/>
    <cellStyle name="Calculation 3 3 6" xfId="654" xr:uid="{00000000-0005-0000-0000-000027090000}"/>
    <cellStyle name="Calculation 3 3 6 2" xfId="2680" xr:uid="{00000000-0005-0000-0000-000028090000}"/>
    <cellStyle name="Calculation 3 3 6 2 2" xfId="6732" xr:uid="{00000000-0005-0000-0000-000029090000}"/>
    <cellStyle name="Calculation 3 3 6 2 2 2" xfId="19792" xr:uid="{00000000-0005-0000-0000-00002A090000}"/>
    <cellStyle name="Calculation 3 3 6 2 2 2 2" xfId="45954" xr:uid="{00000000-0005-0000-0000-00002B090000}"/>
    <cellStyle name="Calculation 3 3 6 2 2 3" xfId="32894" xr:uid="{00000000-0005-0000-0000-00002C090000}"/>
    <cellStyle name="Calculation 3 3 6 2 3" xfId="16268" xr:uid="{00000000-0005-0000-0000-00002D090000}"/>
    <cellStyle name="Calculation 3 3 6 2 3 2" xfId="42430" xr:uid="{00000000-0005-0000-0000-00002E090000}"/>
    <cellStyle name="Calculation 3 3 6 2 4" xfId="28842" xr:uid="{00000000-0005-0000-0000-00002F090000}"/>
    <cellStyle name="Calculation 3 3 6 3" xfId="4706" xr:uid="{00000000-0005-0000-0000-000030090000}"/>
    <cellStyle name="Calculation 3 3 6 3 2" xfId="18030" xr:uid="{00000000-0005-0000-0000-000031090000}"/>
    <cellStyle name="Calculation 3 3 6 3 2 2" xfId="44192" xr:uid="{00000000-0005-0000-0000-000032090000}"/>
    <cellStyle name="Calculation 3 3 6 3 3" xfId="30868" xr:uid="{00000000-0005-0000-0000-000033090000}"/>
    <cellStyle name="Calculation 3 3 6 4" xfId="14506" xr:uid="{00000000-0005-0000-0000-000034090000}"/>
    <cellStyle name="Calculation 3 3 6 4 2" xfId="40668" xr:uid="{00000000-0005-0000-0000-000035090000}"/>
    <cellStyle name="Calculation 3 3 6 5" xfId="26816" xr:uid="{00000000-0005-0000-0000-000036090000}"/>
    <cellStyle name="Calculation 3 3 7" xfId="2148" xr:uid="{00000000-0005-0000-0000-000037090000}"/>
    <cellStyle name="Calculation 3 3 7 2" xfId="6200" xr:uid="{00000000-0005-0000-0000-000038090000}"/>
    <cellStyle name="Calculation 3 3 7 2 2" xfId="19392" xr:uid="{00000000-0005-0000-0000-000039090000}"/>
    <cellStyle name="Calculation 3 3 7 2 2 2" xfId="45554" xr:uid="{00000000-0005-0000-0000-00003A090000}"/>
    <cellStyle name="Calculation 3 3 7 2 3" xfId="32362" xr:uid="{00000000-0005-0000-0000-00003B090000}"/>
    <cellStyle name="Calculation 3 3 7 3" xfId="15868" xr:uid="{00000000-0005-0000-0000-00003C090000}"/>
    <cellStyle name="Calculation 3 3 7 3 2" xfId="42030" xr:uid="{00000000-0005-0000-0000-00003D090000}"/>
    <cellStyle name="Calculation 3 3 7 4" xfId="28310" xr:uid="{00000000-0005-0000-0000-00003E090000}"/>
    <cellStyle name="Calculation 3 3 8" xfId="4174" xr:uid="{00000000-0005-0000-0000-00003F090000}"/>
    <cellStyle name="Calculation 3 3 8 2" xfId="17630" xr:uid="{00000000-0005-0000-0000-000040090000}"/>
    <cellStyle name="Calculation 3 3 8 2 2" xfId="43792" xr:uid="{00000000-0005-0000-0000-000041090000}"/>
    <cellStyle name="Calculation 3 3 8 3" xfId="30336" xr:uid="{00000000-0005-0000-0000-000042090000}"/>
    <cellStyle name="Calculation 3 3 9" xfId="14106" xr:uid="{00000000-0005-0000-0000-000043090000}"/>
    <cellStyle name="Calculation 3 3 9 2" xfId="40268" xr:uid="{00000000-0005-0000-0000-000044090000}"/>
    <cellStyle name="Calculation 3 4" xfId="100" xr:uid="{00000000-0005-0000-0000-000045090000}"/>
    <cellStyle name="Calculation 3 4 10" xfId="26266" xr:uid="{00000000-0005-0000-0000-000046090000}"/>
    <cellStyle name="Calculation 3 4 2" xfId="146" xr:uid="{00000000-0005-0000-0000-000047090000}"/>
    <cellStyle name="Calculation 3 4 2 2" xfId="276" xr:uid="{00000000-0005-0000-0000-000048090000}"/>
    <cellStyle name="Calculation 3 4 2 2 2" xfId="489" xr:uid="{00000000-0005-0000-0000-000049090000}"/>
    <cellStyle name="Calculation 3 4 2 2 2 2" xfId="1021" xr:uid="{00000000-0005-0000-0000-00004A090000}"/>
    <cellStyle name="Calculation 3 4 2 2 2 2 2" xfId="3047" xr:uid="{00000000-0005-0000-0000-00004B090000}"/>
    <cellStyle name="Calculation 3 4 2 2 2 2 2 2" xfId="7099" xr:uid="{00000000-0005-0000-0000-00004C090000}"/>
    <cellStyle name="Calculation 3 4 2 2 2 2 2 2 2" xfId="20051" xr:uid="{00000000-0005-0000-0000-00004D090000}"/>
    <cellStyle name="Calculation 3 4 2 2 2 2 2 2 2 2" xfId="46213" xr:uid="{00000000-0005-0000-0000-00004E090000}"/>
    <cellStyle name="Calculation 3 4 2 2 2 2 2 2 3" xfId="33261" xr:uid="{00000000-0005-0000-0000-00004F090000}"/>
    <cellStyle name="Calculation 3 4 2 2 2 2 2 3" xfId="16527" xr:uid="{00000000-0005-0000-0000-000050090000}"/>
    <cellStyle name="Calculation 3 4 2 2 2 2 2 3 2" xfId="42689" xr:uid="{00000000-0005-0000-0000-000051090000}"/>
    <cellStyle name="Calculation 3 4 2 2 2 2 2 4" xfId="29209" xr:uid="{00000000-0005-0000-0000-000052090000}"/>
    <cellStyle name="Calculation 3 4 2 2 2 2 3" xfId="5073" xr:uid="{00000000-0005-0000-0000-000053090000}"/>
    <cellStyle name="Calculation 3 4 2 2 2 2 3 2" xfId="18289" xr:uid="{00000000-0005-0000-0000-000054090000}"/>
    <cellStyle name="Calculation 3 4 2 2 2 2 3 2 2" xfId="44451" xr:uid="{00000000-0005-0000-0000-000055090000}"/>
    <cellStyle name="Calculation 3 4 2 2 2 2 3 3" xfId="31235" xr:uid="{00000000-0005-0000-0000-000056090000}"/>
    <cellStyle name="Calculation 3 4 2 2 2 2 4" xfId="14765" xr:uid="{00000000-0005-0000-0000-000057090000}"/>
    <cellStyle name="Calculation 3 4 2 2 2 2 4 2" xfId="40927" xr:uid="{00000000-0005-0000-0000-000058090000}"/>
    <cellStyle name="Calculation 3 4 2 2 2 2 5" xfId="27183" xr:uid="{00000000-0005-0000-0000-000059090000}"/>
    <cellStyle name="Calculation 3 4 2 2 2 3" xfId="2515" xr:uid="{00000000-0005-0000-0000-00005A090000}"/>
    <cellStyle name="Calculation 3 4 2 2 2 3 2" xfId="6567" xr:uid="{00000000-0005-0000-0000-00005B090000}"/>
    <cellStyle name="Calculation 3 4 2 2 2 3 2 2" xfId="19651" xr:uid="{00000000-0005-0000-0000-00005C090000}"/>
    <cellStyle name="Calculation 3 4 2 2 2 3 2 2 2" xfId="45813" xr:uid="{00000000-0005-0000-0000-00005D090000}"/>
    <cellStyle name="Calculation 3 4 2 2 2 3 2 3" xfId="32729" xr:uid="{00000000-0005-0000-0000-00005E090000}"/>
    <cellStyle name="Calculation 3 4 2 2 2 3 3" xfId="16127" xr:uid="{00000000-0005-0000-0000-00005F090000}"/>
    <cellStyle name="Calculation 3 4 2 2 2 3 3 2" xfId="42289" xr:uid="{00000000-0005-0000-0000-000060090000}"/>
    <cellStyle name="Calculation 3 4 2 2 2 3 4" xfId="28677" xr:uid="{00000000-0005-0000-0000-000061090000}"/>
    <cellStyle name="Calculation 3 4 2 2 2 4" xfId="4541" xr:uid="{00000000-0005-0000-0000-000062090000}"/>
    <cellStyle name="Calculation 3 4 2 2 2 4 2" xfId="17889" xr:uid="{00000000-0005-0000-0000-000063090000}"/>
    <cellStyle name="Calculation 3 4 2 2 2 4 2 2" xfId="44051" xr:uid="{00000000-0005-0000-0000-000064090000}"/>
    <cellStyle name="Calculation 3 4 2 2 2 4 3" xfId="30703" xr:uid="{00000000-0005-0000-0000-000065090000}"/>
    <cellStyle name="Calculation 3 4 2 2 2 5" xfId="14365" xr:uid="{00000000-0005-0000-0000-000066090000}"/>
    <cellStyle name="Calculation 3 4 2 2 2 5 2" xfId="40527" xr:uid="{00000000-0005-0000-0000-000067090000}"/>
    <cellStyle name="Calculation 3 4 2 2 2 6" xfId="26651" xr:uid="{00000000-0005-0000-0000-000068090000}"/>
    <cellStyle name="Calculation 3 4 2 2 3" xfId="812" xr:uid="{00000000-0005-0000-0000-000069090000}"/>
    <cellStyle name="Calculation 3 4 2 2 3 2" xfId="2838" xr:uid="{00000000-0005-0000-0000-00006A090000}"/>
    <cellStyle name="Calculation 3 4 2 2 3 2 2" xfId="6890" xr:uid="{00000000-0005-0000-0000-00006B090000}"/>
    <cellStyle name="Calculation 3 4 2 2 3 2 2 2" xfId="19901" xr:uid="{00000000-0005-0000-0000-00006C090000}"/>
    <cellStyle name="Calculation 3 4 2 2 3 2 2 2 2" xfId="46063" xr:uid="{00000000-0005-0000-0000-00006D090000}"/>
    <cellStyle name="Calculation 3 4 2 2 3 2 2 3" xfId="33052" xr:uid="{00000000-0005-0000-0000-00006E090000}"/>
    <cellStyle name="Calculation 3 4 2 2 3 2 3" xfId="16377" xr:uid="{00000000-0005-0000-0000-00006F090000}"/>
    <cellStyle name="Calculation 3 4 2 2 3 2 3 2" xfId="42539" xr:uid="{00000000-0005-0000-0000-000070090000}"/>
    <cellStyle name="Calculation 3 4 2 2 3 2 4" xfId="29000" xr:uid="{00000000-0005-0000-0000-000071090000}"/>
    <cellStyle name="Calculation 3 4 2 2 3 3" xfId="4864" xr:uid="{00000000-0005-0000-0000-000072090000}"/>
    <cellStyle name="Calculation 3 4 2 2 3 3 2" xfId="18139" xr:uid="{00000000-0005-0000-0000-000073090000}"/>
    <cellStyle name="Calculation 3 4 2 2 3 3 2 2" xfId="44301" xr:uid="{00000000-0005-0000-0000-000074090000}"/>
    <cellStyle name="Calculation 3 4 2 2 3 3 3" xfId="31026" xr:uid="{00000000-0005-0000-0000-000075090000}"/>
    <cellStyle name="Calculation 3 4 2 2 3 4" xfId="14615" xr:uid="{00000000-0005-0000-0000-000076090000}"/>
    <cellStyle name="Calculation 3 4 2 2 3 4 2" xfId="40777" xr:uid="{00000000-0005-0000-0000-000077090000}"/>
    <cellStyle name="Calculation 3 4 2 2 3 5" xfId="26974" xr:uid="{00000000-0005-0000-0000-000078090000}"/>
    <cellStyle name="Calculation 3 4 2 2 4" xfId="2306" xr:uid="{00000000-0005-0000-0000-000079090000}"/>
    <cellStyle name="Calculation 3 4 2 2 4 2" xfId="6358" xr:uid="{00000000-0005-0000-0000-00007A090000}"/>
    <cellStyle name="Calculation 3 4 2 2 4 2 2" xfId="19501" xr:uid="{00000000-0005-0000-0000-00007B090000}"/>
    <cellStyle name="Calculation 3 4 2 2 4 2 2 2" xfId="45663" xr:uid="{00000000-0005-0000-0000-00007C090000}"/>
    <cellStyle name="Calculation 3 4 2 2 4 2 3" xfId="32520" xr:uid="{00000000-0005-0000-0000-00007D090000}"/>
    <cellStyle name="Calculation 3 4 2 2 4 3" xfId="15977" xr:uid="{00000000-0005-0000-0000-00007E090000}"/>
    <cellStyle name="Calculation 3 4 2 2 4 3 2" xfId="42139" xr:uid="{00000000-0005-0000-0000-00007F090000}"/>
    <cellStyle name="Calculation 3 4 2 2 4 4" xfId="28468" xr:uid="{00000000-0005-0000-0000-000080090000}"/>
    <cellStyle name="Calculation 3 4 2 2 5" xfId="4332" xr:uid="{00000000-0005-0000-0000-000081090000}"/>
    <cellStyle name="Calculation 3 4 2 2 5 2" xfId="17739" xr:uid="{00000000-0005-0000-0000-000082090000}"/>
    <cellStyle name="Calculation 3 4 2 2 5 2 2" xfId="43901" xr:uid="{00000000-0005-0000-0000-000083090000}"/>
    <cellStyle name="Calculation 3 4 2 2 5 3" xfId="30494" xr:uid="{00000000-0005-0000-0000-000084090000}"/>
    <cellStyle name="Calculation 3 4 2 2 6" xfId="14215" xr:uid="{00000000-0005-0000-0000-000085090000}"/>
    <cellStyle name="Calculation 3 4 2 2 6 2" xfId="40377" xr:uid="{00000000-0005-0000-0000-000086090000}"/>
    <cellStyle name="Calculation 3 4 2 2 7" xfId="26442" xr:uid="{00000000-0005-0000-0000-000087090000}"/>
    <cellStyle name="Calculation 3 4 2 3" xfId="401" xr:uid="{00000000-0005-0000-0000-000088090000}"/>
    <cellStyle name="Calculation 3 4 2 3 2" xfId="933" xr:uid="{00000000-0005-0000-0000-000089090000}"/>
    <cellStyle name="Calculation 3 4 2 3 2 2" xfId="2959" xr:uid="{00000000-0005-0000-0000-00008A090000}"/>
    <cellStyle name="Calculation 3 4 2 3 2 2 2" xfId="7011" xr:uid="{00000000-0005-0000-0000-00008B090000}"/>
    <cellStyle name="Calculation 3 4 2 3 2 2 2 2" xfId="19987" xr:uid="{00000000-0005-0000-0000-00008C090000}"/>
    <cellStyle name="Calculation 3 4 2 3 2 2 2 2 2" xfId="46149" xr:uid="{00000000-0005-0000-0000-00008D090000}"/>
    <cellStyle name="Calculation 3 4 2 3 2 2 2 3" xfId="33173" xr:uid="{00000000-0005-0000-0000-00008E090000}"/>
    <cellStyle name="Calculation 3 4 2 3 2 2 3" xfId="16463" xr:uid="{00000000-0005-0000-0000-00008F090000}"/>
    <cellStyle name="Calculation 3 4 2 3 2 2 3 2" xfId="42625" xr:uid="{00000000-0005-0000-0000-000090090000}"/>
    <cellStyle name="Calculation 3 4 2 3 2 2 4" xfId="29121" xr:uid="{00000000-0005-0000-0000-000091090000}"/>
    <cellStyle name="Calculation 3 4 2 3 2 3" xfId="4985" xr:uid="{00000000-0005-0000-0000-000092090000}"/>
    <cellStyle name="Calculation 3 4 2 3 2 3 2" xfId="18225" xr:uid="{00000000-0005-0000-0000-000093090000}"/>
    <cellStyle name="Calculation 3 4 2 3 2 3 2 2" xfId="44387" xr:uid="{00000000-0005-0000-0000-000094090000}"/>
    <cellStyle name="Calculation 3 4 2 3 2 3 3" xfId="31147" xr:uid="{00000000-0005-0000-0000-000095090000}"/>
    <cellStyle name="Calculation 3 4 2 3 2 4" xfId="14701" xr:uid="{00000000-0005-0000-0000-000096090000}"/>
    <cellStyle name="Calculation 3 4 2 3 2 4 2" xfId="40863" xr:uid="{00000000-0005-0000-0000-000097090000}"/>
    <cellStyle name="Calculation 3 4 2 3 2 5" xfId="27095" xr:uid="{00000000-0005-0000-0000-000098090000}"/>
    <cellStyle name="Calculation 3 4 2 3 3" xfId="2427" xr:uid="{00000000-0005-0000-0000-000099090000}"/>
    <cellStyle name="Calculation 3 4 2 3 3 2" xfId="6479" xr:uid="{00000000-0005-0000-0000-00009A090000}"/>
    <cellStyle name="Calculation 3 4 2 3 3 2 2" xfId="19587" xr:uid="{00000000-0005-0000-0000-00009B090000}"/>
    <cellStyle name="Calculation 3 4 2 3 3 2 2 2" xfId="45749" xr:uid="{00000000-0005-0000-0000-00009C090000}"/>
    <cellStyle name="Calculation 3 4 2 3 3 2 3" xfId="32641" xr:uid="{00000000-0005-0000-0000-00009D090000}"/>
    <cellStyle name="Calculation 3 4 2 3 3 3" xfId="16063" xr:uid="{00000000-0005-0000-0000-00009E090000}"/>
    <cellStyle name="Calculation 3 4 2 3 3 3 2" xfId="42225" xr:uid="{00000000-0005-0000-0000-00009F090000}"/>
    <cellStyle name="Calculation 3 4 2 3 3 4" xfId="28589" xr:uid="{00000000-0005-0000-0000-0000A0090000}"/>
    <cellStyle name="Calculation 3 4 2 3 4" xfId="4453" xr:uid="{00000000-0005-0000-0000-0000A1090000}"/>
    <cellStyle name="Calculation 3 4 2 3 4 2" xfId="17825" xr:uid="{00000000-0005-0000-0000-0000A2090000}"/>
    <cellStyle name="Calculation 3 4 2 3 4 2 2" xfId="43987" xr:uid="{00000000-0005-0000-0000-0000A3090000}"/>
    <cellStyle name="Calculation 3 4 2 3 4 3" xfId="30615" xr:uid="{00000000-0005-0000-0000-0000A4090000}"/>
    <cellStyle name="Calculation 3 4 2 3 5" xfId="14301" xr:uid="{00000000-0005-0000-0000-0000A5090000}"/>
    <cellStyle name="Calculation 3 4 2 3 5 2" xfId="40463" xr:uid="{00000000-0005-0000-0000-0000A6090000}"/>
    <cellStyle name="Calculation 3 4 2 3 6" xfId="26563" xr:uid="{00000000-0005-0000-0000-0000A7090000}"/>
    <cellStyle name="Calculation 3 4 2 4" xfId="682" xr:uid="{00000000-0005-0000-0000-0000A8090000}"/>
    <cellStyle name="Calculation 3 4 2 4 2" xfId="2708" xr:uid="{00000000-0005-0000-0000-0000A9090000}"/>
    <cellStyle name="Calculation 3 4 2 4 2 2" xfId="6760" xr:uid="{00000000-0005-0000-0000-0000AA090000}"/>
    <cellStyle name="Calculation 3 4 2 4 2 2 2" xfId="19813" xr:uid="{00000000-0005-0000-0000-0000AB090000}"/>
    <cellStyle name="Calculation 3 4 2 4 2 2 2 2" xfId="45975" xr:uid="{00000000-0005-0000-0000-0000AC090000}"/>
    <cellStyle name="Calculation 3 4 2 4 2 2 3" xfId="32922" xr:uid="{00000000-0005-0000-0000-0000AD090000}"/>
    <cellStyle name="Calculation 3 4 2 4 2 3" xfId="16289" xr:uid="{00000000-0005-0000-0000-0000AE090000}"/>
    <cellStyle name="Calculation 3 4 2 4 2 3 2" xfId="42451" xr:uid="{00000000-0005-0000-0000-0000AF090000}"/>
    <cellStyle name="Calculation 3 4 2 4 2 4" xfId="28870" xr:uid="{00000000-0005-0000-0000-0000B0090000}"/>
    <cellStyle name="Calculation 3 4 2 4 3" xfId="4734" xr:uid="{00000000-0005-0000-0000-0000B1090000}"/>
    <cellStyle name="Calculation 3 4 2 4 3 2" xfId="18051" xr:uid="{00000000-0005-0000-0000-0000B2090000}"/>
    <cellStyle name="Calculation 3 4 2 4 3 2 2" xfId="44213" xr:uid="{00000000-0005-0000-0000-0000B3090000}"/>
    <cellStyle name="Calculation 3 4 2 4 3 3" xfId="30896" xr:uid="{00000000-0005-0000-0000-0000B4090000}"/>
    <cellStyle name="Calculation 3 4 2 4 4" xfId="14527" xr:uid="{00000000-0005-0000-0000-0000B5090000}"/>
    <cellStyle name="Calculation 3 4 2 4 4 2" xfId="40689" xr:uid="{00000000-0005-0000-0000-0000B6090000}"/>
    <cellStyle name="Calculation 3 4 2 4 5" xfId="26844" xr:uid="{00000000-0005-0000-0000-0000B7090000}"/>
    <cellStyle name="Calculation 3 4 2 5" xfId="2176" xr:uid="{00000000-0005-0000-0000-0000B8090000}"/>
    <cellStyle name="Calculation 3 4 2 5 2" xfId="6228" xr:uid="{00000000-0005-0000-0000-0000B9090000}"/>
    <cellStyle name="Calculation 3 4 2 5 2 2" xfId="19413" xr:uid="{00000000-0005-0000-0000-0000BA090000}"/>
    <cellStyle name="Calculation 3 4 2 5 2 2 2" xfId="45575" xr:uid="{00000000-0005-0000-0000-0000BB090000}"/>
    <cellStyle name="Calculation 3 4 2 5 2 3" xfId="32390" xr:uid="{00000000-0005-0000-0000-0000BC090000}"/>
    <cellStyle name="Calculation 3 4 2 5 3" xfId="15889" xr:uid="{00000000-0005-0000-0000-0000BD090000}"/>
    <cellStyle name="Calculation 3 4 2 5 3 2" xfId="42051" xr:uid="{00000000-0005-0000-0000-0000BE090000}"/>
    <cellStyle name="Calculation 3 4 2 5 4" xfId="28338" xr:uid="{00000000-0005-0000-0000-0000BF090000}"/>
    <cellStyle name="Calculation 3 4 2 6" xfId="4202" xr:uid="{00000000-0005-0000-0000-0000C0090000}"/>
    <cellStyle name="Calculation 3 4 2 6 2" xfId="17651" xr:uid="{00000000-0005-0000-0000-0000C1090000}"/>
    <cellStyle name="Calculation 3 4 2 6 2 2" xfId="43813" xr:uid="{00000000-0005-0000-0000-0000C2090000}"/>
    <cellStyle name="Calculation 3 4 2 6 3" xfId="30364" xr:uid="{00000000-0005-0000-0000-0000C3090000}"/>
    <cellStyle name="Calculation 3 4 2 7" xfId="14127" xr:uid="{00000000-0005-0000-0000-0000C4090000}"/>
    <cellStyle name="Calculation 3 4 2 7 2" xfId="40289" xr:uid="{00000000-0005-0000-0000-0000C5090000}"/>
    <cellStyle name="Calculation 3 4 2 8" xfId="26312" xr:uid="{00000000-0005-0000-0000-0000C6090000}"/>
    <cellStyle name="Calculation 3 4 3" xfId="188" xr:uid="{00000000-0005-0000-0000-0000C7090000}"/>
    <cellStyle name="Calculation 3 4 3 2" xfId="318" xr:uid="{00000000-0005-0000-0000-0000C8090000}"/>
    <cellStyle name="Calculation 3 4 3 2 2" xfId="517" xr:uid="{00000000-0005-0000-0000-0000C9090000}"/>
    <cellStyle name="Calculation 3 4 3 2 2 2" xfId="1049" xr:uid="{00000000-0005-0000-0000-0000CA090000}"/>
    <cellStyle name="Calculation 3 4 3 2 2 2 2" xfId="3075" xr:uid="{00000000-0005-0000-0000-0000CB090000}"/>
    <cellStyle name="Calculation 3 4 3 2 2 2 2 2" xfId="7127" xr:uid="{00000000-0005-0000-0000-0000CC090000}"/>
    <cellStyle name="Calculation 3 4 3 2 2 2 2 2 2" xfId="20071" xr:uid="{00000000-0005-0000-0000-0000CD090000}"/>
    <cellStyle name="Calculation 3 4 3 2 2 2 2 2 2 2" xfId="46233" xr:uid="{00000000-0005-0000-0000-0000CE090000}"/>
    <cellStyle name="Calculation 3 4 3 2 2 2 2 2 3" xfId="33289" xr:uid="{00000000-0005-0000-0000-0000CF090000}"/>
    <cellStyle name="Calculation 3 4 3 2 2 2 2 3" xfId="16547" xr:uid="{00000000-0005-0000-0000-0000D0090000}"/>
    <cellStyle name="Calculation 3 4 3 2 2 2 2 3 2" xfId="42709" xr:uid="{00000000-0005-0000-0000-0000D1090000}"/>
    <cellStyle name="Calculation 3 4 3 2 2 2 2 4" xfId="29237" xr:uid="{00000000-0005-0000-0000-0000D2090000}"/>
    <cellStyle name="Calculation 3 4 3 2 2 2 3" xfId="5101" xr:uid="{00000000-0005-0000-0000-0000D3090000}"/>
    <cellStyle name="Calculation 3 4 3 2 2 2 3 2" xfId="18309" xr:uid="{00000000-0005-0000-0000-0000D4090000}"/>
    <cellStyle name="Calculation 3 4 3 2 2 2 3 2 2" xfId="44471" xr:uid="{00000000-0005-0000-0000-0000D5090000}"/>
    <cellStyle name="Calculation 3 4 3 2 2 2 3 3" xfId="31263" xr:uid="{00000000-0005-0000-0000-0000D6090000}"/>
    <cellStyle name="Calculation 3 4 3 2 2 2 4" xfId="14785" xr:uid="{00000000-0005-0000-0000-0000D7090000}"/>
    <cellStyle name="Calculation 3 4 3 2 2 2 4 2" xfId="40947" xr:uid="{00000000-0005-0000-0000-0000D8090000}"/>
    <cellStyle name="Calculation 3 4 3 2 2 2 5" xfId="27211" xr:uid="{00000000-0005-0000-0000-0000D9090000}"/>
    <cellStyle name="Calculation 3 4 3 2 2 3" xfId="2543" xr:uid="{00000000-0005-0000-0000-0000DA090000}"/>
    <cellStyle name="Calculation 3 4 3 2 2 3 2" xfId="6595" xr:uid="{00000000-0005-0000-0000-0000DB090000}"/>
    <cellStyle name="Calculation 3 4 3 2 2 3 2 2" xfId="19671" xr:uid="{00000000-0005-0000-0000-0000DC090000}"/>
    <cellStyle name="Calculation 3 4 3 2 2 3 2 2 2" xfId="45833" xr:uid="{00000000-0005-0000-0000-0000DD090000}"/>
    <cellStyle name="Calculation 3 4 3 2 2 3 2 3" xfId="32757" xr:uid="{00000000-0005-0000-0000-0000DE090000}"/>
    <cellStyle name="Calculation 3 4 3 2 2 3 3" xfId="16147" xr:uid="{00000000-0005-0000-0000-0000DF090000}"/>
    <cellStyle name="Calculation 3 4 3 2 2 3 3 2" xfId="42309" xr:uid="{00000000-0005-0000-0000-0000E0090000}"/>
    <cellStyle name="Calculation 3 4 3 2 2 3 4" xfId="28705" xr:uid="{00000000-0005-0000-0000-0000E1090000}"/>
    <cellStyle name="Calculation 3 4 3 2 2 4" xfId="4569" xr:uid="{00000000-0005-0000-0000-0000E2090000}"/>
    <cellStyle name="Calculation 3 4 3 2 2 4 2" xfId="17909" xr:uid="{00000000-0005-0000-0000-0000E3090000}"/>
    <cellStyle name="Calculation 3 4 3 2 2 4 2 2" xfId="44071" xr:uid="{00000000-0005-0000-0000-0000E4090000}"/>
    <cellStyle name="Calculation 3 4 3 2 2 4 3" xfId="30731" xr:uid="{00000000-0005-0000-0000-0000E5090000}"/>
    <cellStyle name="Calculation 3 4 3 2 2 5" xfId="14385" xr:uid="{00000000-0005-0000-0000-0000E6090000}"/>
    <cellStyle name="Calculation 3 4 3 2 2 5 2" xfId="40547" xr:uid="{00000000-0005-0000-0000-0000E7090000}"/>
    <cellStyle name="Calculation 3 4 3 2 2 6" xfId="26679" xr:uid="{00000000-0005-0000-0000-0000E8090000}"/>
    <cellStyle name="Calculation 3 4 3 2 3" xfId="854" xr:uid="{00000000-0005-0000-0000-0000E9090000}"/>
    <cellStyle name="Calculation 3 4 3 2 3 2" xfId="2880" xr:uid="{00000000-0005-0000-0000-0000EA090000}"/>
    <cellStyle name="Calculation 3 4 3 2 3 2 2" xfId="6932" xr:uid="{00000000-0005-0000-0000-0000EB090000}"/>
    <cellStyle name="Calculation 3 4 3 2 3 2 2 2" xfId="19929" xr:uid="{00000000-0005-0000-0000-0000EC090000}"/>
    <cellStyle name="Calculation 3 4 3 2 3 2 2 2 2" xfId="46091" xr:uid="{00000000-0005-0000-0000-0000ED090000}"/>
    <cellStyle name="Calculation 3 4 3 2 3 2 2 3" xfId="33094" xr:uid="{00000000-0005-0000-0000-0000EE090000}"/>
    <cellStyle name="Calculation 3 4 3 2 3 2 3" xfId="16405" xr:uid="{00000000-0005-0000-0000-0000EF090000}"/>
    <cellStyle name="Calculation 3 4 3 2 3 2 3 2" xfId="42567" xr:uid="{00000000-0005-0000-0000-0000F0090000}"/>
    <cellStyle name="Calculation 3 4 3 2 3 2 4" xfId="29042" xr:uid="{00000000-0005-0000-0000-0000F1090000}"/>
    <cellStyle name="Calculation 3 4 3 2 3 3" xfId="4906" xr:uid="{00000000-0005-0000-0000-0000F2090000}"/>
    <cellStyle name="Calculation 3 4 3 2 3 3 2" xfId="18167" xr:uid="{00000000-0005-0000-0000-0000F3090000}"/>
    <cellStyle name="Calculation 3 4 3 2 3 3 2 2" xfId="44329" xr:uid="{00000000-0005-0000-0000-0000F4090000}"/>
    <cellStyle name="Calculation 3 4 3 2 3 3 3" xfId="31068" xr:uid="{00000000-0005-0000-0000-0000F5090000}"/>
    <cellStyle name="Calculation 3 4 3 2 3 4" xfId="14643" xr:uid="{00000000-0005-0000-0000-0000F6090000}"/>
    <cellStyle name="Calculation 3 4 3 2 3 4 2" xfId="40805" xr:uid="{00000000-0005-0000-0000-0000F7090000}"/>
    <cellStyle name="Calculation 3 4 3 2 3 5" xfId="27016" xr:uid="{00000000-0005-0000-0000-0000F8090000}"/>
    <cellStyle name="Calculation 3 4 3 2 4" xfId="2348" xr:uid="{00000000-0005-0000-0000-0000F9090000}"/>
    <cellStyle name="Calculation 3 4 3 2 4 2" xfId="6400" xr:uid="{00000000-0005-0000-0000-0000FA090000}"/>
    <cellStyle name="Calculation 3 4 3 2 4 2 2" xfId="19529" xr:uid="{00000000-0005-0000-0000-0000FB090000}"/>
    <cellStyle name="Calculation 3 4 3 2 4 2 2 2" xfId="45691" xr:uid="{00000000-0005-0000-0000-0000FC090000}"/>
    <cellStyle name="Calculation 3 4 3 2 4 2 3" xfId="32562" xr:uid="{00000000-0005-0000-0000-0000FD090000}"/>
    <cellStyle name="Calculation 3 4 3 2 4 3" xfId="16005" xr:uid="{00000000-0005-0000-0000-0000FE090000}"/>
    <cellStyle name="Calculation 3 4 3 2 4 3 2" xfId="42167" xr:uid="{00000000-0005-0000-0000-0000FF090000}"/>
    <cellStyle name="Calculation 3 4 3 2 4 4" xfId="28510" xr:uid="{00000000-0005-0000-0000-0000000A0000}"/>
    <cellStyle name="Calculation 3 4 3 2 5" xfId="4374" xr:uid="{00000000-0005-0000-0000-0000010A0000}"/>
    <cellStyle name="Calculation 3 4 3 2 5 2" xfId="17767" xr:uid="{00000000-0005-0000-0000-0000020A0000}"/>
    <cellStyle name="Calculation 3 4 3 2 5 2 2" xfId="43929" xr:uid="{00000000-0005-0000-0000-0000030A0000}"/>
    <cellStyle name="Calculation 3 4 3 2 5 3" xfId="30536" xr:uid="{00000000-0005-0000-0000-0000040A0000}"/>
    <cellStyle name="Calculation 3 4 3 2 6" xfId="14243" xr:uid="{00000000-0005-0000-0000-0000050A0000}"/>
    <cellStyle name="Calculation 3 4 3 2 6 2" xfId="40405" xr:uid="{00000000-0005-0000-0000-0000060A0000}"/>
    <cellStyle name="Calculation 3 4 3 2 7" xfId="26484" xr:uid="{00000000-0005-0000-0000-0000070A0000}"/>
    <cellStyle name="Calculation 3 4 3 3" xfId="429" xr:uid="{00000000-0005-0000-0000-0000080A0000}"/>
    <cellStyle name="Calculation 3 4 3 3 2" xfId="961" xr:uid="{00000000-0005-0000-0000-0000090A0000}"/>
    <cellStyle name="Calculation 3 4 3 3 2 2" xfId="2987" xr:uid="{00000000-0005-0000-0000-00000A0A0000}"/>
    <cellStyle name="Calculation 3 4 3 3 2 2 2" xfId="7039" xr:uid="{00000000-0005-0000-0000-00000B0A0000}"/>
    <cellStyle name="Calculation 3 4 3 3 2 2 2 2" xfId="20007" xr:uid="{00000000-0005-0000-0000-00000C0A0000}"/>
    <cellStyle name="Calculation 3 4 3 3 2 2 2 2 2" xfId="46169" xr:uid="{00000000-0005-0000-0000-00000D0A0000}"/>
    <cellStyle name="Calculation 3 4 3 3 2 2 2 3" xfId="33201" xr:uid="{00000000-0005-0000-0000-00000E0A0000}"/>
    <cellStyle name="Calculation 3 4 3 3 2 2 3" xfId="16483" xr:uid="{00000000-0005-0000-0000-00000F0A0000}"/>
    <cellStyle name="Calculation 3 4 3 3 2 2 3 2" xfId="42645" xr:uid="{00000000-0005-0000-0000-0000100A0000}"/>
    <cellStyle name="Calculation 3 4 3 3 2 2 4" xfId="29149" xr:uid="{00000000-0005-0000-0000-0000110A0000}"/>
    <cellStyle name="Calculation 3 4 3 3 2 3" xfId="5013" xr:uid="{00000000-0005-0000-0000-0000120A0000}"/>
    <cellStyle name="Calculation 3 4 3 3 2 3 2" xfId="18245" xr:uid="{00000000-0005-0000-0000-0000130A0000}"/>
    <cellStyle name="Calculation 3 4 3 3 2 3 2 2" xfId="44407" xr:uid="{00000000-0005-0000-0000-0000140A0000}"/>
    <cellStyle name="Calculation 3 4 3 3 2 3 3" xfId="31175" xr:uid="{00000000-0005-0000-0000-0000150A0000}"/>
    <cellStyle name="Calculation 3 4 3 3 2 4" xfId="14721" xr:uid="{00000000-0005-0000-0000-0000160A0000}"/>
    <cellStyle name="Calculation 3 4 3 3 2 4 2" xfId="40883" xr:uid="{00000000-0005-0000-0000-0000170A0000}"/>
    <cellStyle name="Calculation 3 4 3 3 2 5" xfId="27123" xr:uid="{00000000-0005-0000-0000-0000180A0000}"/>
    <cellStyle name="Calculation 3 4 3 3 3" xfId="2455" xr:uid="{00000000-0005-0000-0000-0000190A0000}"/>
    <cellStyle name="Calculation 3 4 3 3 3 2" xfId="6507" xr:uid="{00000000-0005-0000-0000-00001A0A0000}"/>
    <cellStyle name="Calculation 3 4 3 3 3 2 2" xfId="19607" xr:uid="{00000000-0005-0000-0000-00001B0A0000}"/>
    <cellStyle name="Calculation 3 4 3 3 3 2 2 2" xfId="45769" xr:uid="{00000000-0005-0000-0000-00001C0A0000}"/>
    <cellStyle name="Calculation 3 4 3 3 3 2 3" xfId="32669" xr:uid="{00000000-0005-0000-0000-00001D0A0000}"/>
    <cellStyle name="Calculation 3 4 3 3 3 3" xfId="16083" xr:uid="{00000000-0005-0000-0000-00001E0A0000}"/>
    <cellStyle name="Calculation 3 4 3 3 3 3 2" xfId="42245" xr:uid="{00000000-0005-0000-0000-00001F0A0000}"/>
    <cellStyle name="Calculation 3 4 3 3 3 4" xfId="28617" xr:uid="{00000000-0005-0000-0000-0000200A0000}"/>
    <cellStyle name="Calculation 3 4 3 3 4" xfId="4481" xr:uid="{00000000-0005-0000-0000-0000210A0000}"/>
    <cellStyle name="Calculation 3 4 3 3 4 2" xfId="17845" xr:uid="{00000000-0005-0000-0000-0000220A0000}"/>
    <cellStyle name="Calculation 3 4 3 3 4 2 2" xfId="44007" xr:uid="{00000000-0005-0000-0000-0000230A0000}"/>
    <cellStyle name="Calculation 3 4 3 3 4 3" xfId="30643" xr:uid="{00000000-0005-0000-0000-0000240A0000}"/>
    <cellStyle name="Calculation 3 4 3 3 5" xfId="14321" xr:uid="{00000000-0005-0000-0000-0000250A0000}"/>
    <cellStyle name="Calculation 3 4 3 3 5 2" xfId="40483" xr:uid="{00000000-0005-0000-0000-0000260A0000}"/>
    <cellStyle name="Calculation 3 4 3 3 6" xfId="26591" xr:uid="{00000000-0005-0000-0000-0000270A0000}"/>
    <cellStyle name="Calculation 3 4 3 4" xfId="724" xr:uid="{00000000-0005-0000-0000-0000280A0000}"/>
    <cellStyle name="Calculation 3 4 3 4 2" xfId="2750" xr:uid="{00000000-0005-0000-0000-0000290A0000}"/>
    <cellStyle name="Calculation 3 4 3 4 2 2" xfId="6802" xr:uid="{00000000-0005-0000-0000-00002A0A0000}"/>
    <cellStyle name="Calculation 3 4 3 4 2 2 2" xfId="19841" xr:uid="{00000000-0005-0000-0000-00002B0A0000}"/>
    <cellStyle name="Calculation 3 4 3 4 2 2 2 2" xfId="46003" xr:uid="{00000000-0005-0000-0000-00002C0A0000}"/>
    <cellStyle name="Calculation 3 4 3 4 2 2 3" xfId="32964" xr:uid="{00000000-0005-0000-0000-00002D0A0000}"/>
    <cellStyle name="Calculation 3 4 3 4 2 3" xfId="16317" xr:uid="{00000000-0005-0000-0000-00002E0A0000}"/>
    <cellStyle name="Calculation 3 4 3 4 2 3 2" xfId="42479" xr:uid="{00000000-0005-0000-0000-00002F0A0000}"/>
    <cellStyle name="Calculation 3 4 3 4 2 4" xfId="28912" xr:uid="{00000000-0005-0000-0000-0000300A0000}"/>
    <cellStyle name="Calculation 3 4 3 4 3" xfId="4776" xr:uid="{00000000-0005-0000-0000-0000310A0000}"/>
    <cellStyle name="Calculation 3 4 3 4 3 2" xfId="18079" xr:uid="{00000000-0005-0000-0000-0000320A0000}"/>
    <cellStyle name="Calculation 3 4 3 4 3 2 2" xfId="44241" xr:uid="{00000000-0005-0000-0000-0000330A0000}"/>
    <cellStyle name="Calculation 3 4 3 4 3 3" xfId="30938" xr:uid="{00000000-0005-0000-0000-0000340A0000}"/>
    <cellStyle name="Calculation 3 4 3 4 4" xfId="14555" xr:uid="{00000000-0005-0000-0000-0000350A0000}"/>
    <cellStyle name="Calculation 3 4 3 4 4 2" xfId="40717" xr:uid="{00000000-0005-0000-0000-0000360A0000}"/>
    <cellStyle name="Calculation 3 4 3 4 5" xfId="26886" xr:uid="{00000000-0005-0000-0000-0000370A0000}"/>
    <cellStyle name="Calculation 3 4 3 5" xfId="2218" xr:uid="{00000000-0005-0000-0000-0000380A0000}"/>
    <cellStyle name="Calculation 3 4 3 5 2" xfId="6270" xr:uid="{00000000-0005-0000-0000-0000390A0000}"/>
    <cellStyle name="Calculation 3 4 3 5 2 2" xfId="19441" xr:uid="{00000000-0005-0000-0000-00003A0A0000}"/>
    <cellStyle name="Calculation 3 4 3 5 2 2 2" xfId="45603" xr:uid="{00000000-0005-0000-0000-00003B0A0000}"/>
    <cellStyle name="Calculation 3 4 3 5 2 3" xfId="32432" xr:uid="{00000000-0005-0000-0000-00003C0A0000}"/>
    <cellStyle name="Calculation 3 4 3 5 3" xfId="15917" xr:uid="{00000000-0005-0000-0000-00003D0A0000}"/>
    <cellStyle name="Calculation 3 4 3 5 3 2" xfId="42079" xr:uid="{00000000-0005-0000-0000-00003E0A0000}"/>
    <cellStyle name="Calculation 3 4 3 5 4" xfId="28380" xr:uid="{00000000-0005-0000-0000-00003F0A0000}"/>
    <cellStyle name="Calculation 3 4 3 6" xfId="4244" xr:uid="{00000000-0005-0000-0000-0000400A0000}"/>
    <cellStyle name="Calculation 3 4 3 6 2" xfId="17679" xr:uid="{00000000-0005-0000-0000-0000410A0000}"/>
    <cellStyle name="Calculation 3 4 3 6 2 2" xfId="43841" xr:uid="{00000000-0005-0000-0000-0000420A0000}"/>
    <cellStyle name="Calculation 3 4 3 6 3" xfId="30406" xr:uid="{00000000-0005-0000-0000-0000430A0000}"/>
    <cellStyle name="Calculation 3 4 3 7" xfId="14155" xr:uid="{00000000-0005-0000-0000-0000440A0000}"/>
    <cellStyle name="Calculation 3 4 3 7 2" xfId="40317" xr:uid="{00000000-0005-0000-0000-0000450A0000}"/>
    <cellStyle name="Calculation 3 4 3 8" xfId="26354" xr:uid="{00000000-0005-0000-0000-0000460A0000}"/>
    <cellStyle name="Calculation 3 4 4" xfId="230" xr:uid="{00000000-0005-0000-0000-0000470A0000}"/>
    <cellStyle name="Calculation 3 4 4 2" xfId="457" xr:uid="{00000000-0005-0000-0000-0000480A0000}"/>
    <cellStyle name="Calculation 3 4 4 2 2" xfId="989" xr:uid="{00000000-0005-0000-0000-0000490A0000}"/>
    <cellStyle name="Calculation 3 4 4 2 2 2" xfId="3015" xr:uid="{00000000-0005-0000-0000-00004A0A0000}"/>
    <cellStyle name="Calculation 3 4 4 2 2 2 2" xfId="7067" xr:uid="{00000000-0005-0000-0000-00004B0A0000}"/>
    <cellStyle name="Calculation 3 4 4 2 2 2 2 2" xfId="20027" xr:uid="{00000000-0005-0000-0000-00004C0A0000}"/>
    <cellStyle name="Calculation 3 4 4 2 2 2 2 2 2" xfId="46189" xr:uid="{00000000-0005-0000-0000-00004D0A0000}"/>
    <cellStyle name="Calculation 3 4 4 2 2 2 2 3" xfId="33229" xr:uid="{00000000-0005-0000-0000-00004E0A0000}"/>
    <cellStyle name="Calculation 3 4 4 2 2 2 3" xfId="16503" xr:uid="{00000000-0005-0000-0000-00004F0A0000}"/>
    <cellStyle name="Calculation 3 4 4 2 2 2 3 2" xfId="42665" xr:uid="{00000000-0005-0000-0000-0000500A0000}"/>
    <cellStyle name="Calculation 3 4 4 2 2 2 4" xfId="29177" xr:uid="{00000000-0005-0000-0000-0000510A0000}"/>
    <cellStyle name="Calculation 3 4 4 2 2 3" xfId="5041" xr:uid="{00000000-0005-0000-0000-0000520A0000}"/>
    <cellStyle name="Calculation 3 4 4 2 2 3 2" xfId="18265" xr:uid="{00000000-0005-0000-0000-0000530A0000}"/>
    <cellStyle name="Calculation 3 4 4 2 2 3 2 2" xfId="44427" xr:uid="{00000000-0005-0000-0000-0000540A0000}"/>
    <cellStyle name="Calculation 3 4 4 2 2 3 3" xfId="31203" xr:uid="{00000000-0005-0000-0000-0000550A0000}"/>
    <cellStyle name="Calculation 3 4 4 2 2 4" xfId="14741" xr:uid="{00000000-0005-0000-0000-0000560A0000}"/>
    <cellStyle name="Calculation 3 4 4 2 2 4 2" xfId="40903" xr:uid="{00000000-0005-0000-0000-0000570A0000}"/>
    <cellStyle name="Calculation 3 4 4 2 2 5" xfId="27151" xr:uid="{00000000-0005-0000-0000-0000580A0000}"/>
    <cellStyle name="Calculation 3 4 4 2 3" xfId="2483" xr:uid="{00000000-0005-0000-0000-0000590A0000}"/>
    <cellStyle name="Calculation 3 4 4 2 3 2" xfId="6535" xr:uid="{00000000-0005-0000-0000-00005A0A0000}"/>
    <cellStyle name="Calculation 3 4 4 2 3 2 2" xfId="19627" xr:uid="{00000000-0005-0000-0000-00005B0A0000}"/>
    <cellStyle name="Calculation 3 4 4 2 3 2 2 2" xfId="45789" xr:uid="{00000000-0005-0000-0000-00005C0A0000}"/>
    <cellStyle name="Calculation 3 4 4 2 3 2 3" xfId="32697" xr:uid="{00000000-0005-0000-0000-00005D0A0000}"/>
    <cellStyle name="Calculation 3 4 4 2 3 3" xfId="16103" xr:uid="{00000000-0005-0000-0000-00005E0A0000}"/>
    <cellStyle name="Calculation 3 4 4 2 3 3 2" xfId="42265" xr:uid="{00000000-0005-0000-0000-00005F0A0000}"/>
    <cellStyle name="Calculation 3 4 4 2 3 4" xfId="28645" xr:uid="{00000000-0005-0000-0000-0000600A0000}"/>
    <cellStyle name="Calculation 3 4 4 2 4" xfId="4509" xr:uid="{00000000-0005-0000-0000-0000610A0000}"/>
    <cellStyle name="Calculation 3 4 4 2 4 2" xfId="17865" xr:uid="{00000000-0005-0000-0000-0000620A0000}"/>
    <cellStyle name="Calculation 3 4 4 2 4 2 2" xfId="44027" xr:uid="{00000000-0005-0000-0000-0000630A0000}"/>
    <cellStyle name="Calculation 3 4 4 2 4 3" xfId="30671" xr:uid="{00000000-0005-0000-0000-0000640A0000}"/>
    <cellStyle name="Calculation 3 4 4 2 5" xfId="14341" xr:uid="{00000000-0005-0000-0000-0000650A0000}"/>
    <cellStyle name="Calculation 3 4 4 2 5 2" xfId="40503" xr:uid="{00000000-0005-0000-0000-0000660A0000}"/>
    <cellStyle name="Calculation 3 4 4 2 6" xfId="26619" xr:uid="{00000000-0005-0000-0000-0000670A0000}"/>
    <cellStyle name="Calculation 3 4 4 3" xfId="766" xr:uid="{00000000-0005-0000-0000-0000680A0000}"/>
    <cellStyle name="Calculation 3 4 4 3 2" xfId="2792" xr:uid="{00000000-0005-0000-0000-0000690A0000}"/>
    <cellStyle name="Calculation 3 4 4 3 2 2" xfId="6844" xr:uid="{00000000-0005-0000-0000-00006A0A0000}"/>
    <cellStyle name="Calculation 3 4 4 3 2 2 2" xfId="19869" xr:uid="{00000000-0005-0000-0000-00006B0A0000}"/>
    <cellStyle name="Calculation 3 4 4 3 2 2 2 2" xfId="46031" xr:uid="{00000000-0005-0000-0000-00006C0A0000}"/>
    <cellStyle name="Calculation 3 4 4 3 2 2 3" xfId="33006" xr:uid="{00000000-0005-0000-0000-00006D0A0000}"/>
    <cellStyle name="Calculation 3 4 4 3 2 3" xfId="16345" xr:uid="{00000000-0005-0000-0000-00006E0A0000}"/>
    <cellStyle name="Calculation 3 4 4 3 2 3 2" xfId="42507" xr:uid="{00000000-0005-0000-0000-00006F0A0000}"/>
    <cellStyle name="Calculation 3 4 4 3 2 4" xfId="28954" xr:uid="{00000000-0005-0000-0000-0000700A0000}"/>
    <cellStyle name="Calculation 3 4 4 3 3" xfId="4818" xr:uid="{00000000-0005-0000-0000-0000710A0000}"/>
    <cellStyle name="Calculation 3 4 4 3 3 2" xfId="18107" xr:uid="{00000000-0005-0000-0000-0000720A0000}"/>
    <cellStyle name="Calculation 3 4 4 3 3 2 2" xfId="44269" xr:uid="{00000000-0005-0000-0000-0000730A0000}"/>
    <cellStyle name="Calculation 3 4 4 3 3 3" xfId="30980" xr:uid="{00000000-0005-0000-0000-0000740A0000}"/>
    <cellStyle name="Calculation 3 4 4 3 4" xfId="14583" xr:uid="{00000000-0005-0000-0000-0000750A0000}"/>
    <cellStyle name="Calculation 3 4 4 3 4 2" xfId="40745" xr:uid="{00000000-0005-0000-0000-0000760A0000}"/>
    <cellStyle name="Calculation 3 4 4 3 5" xfId="26928" xr:uid="{00000000-0005-0000-0000-0000770A0000}"/>
    <cellStyle name="Calculation 3 4 4 4" xfId="2260" xr:uid="{00000000-0005-0000-0000-0000780A0000}"/>
    <cellStyle name="Calculation 3 4 4 4 2" xfId="6312" xr:uid="{00000000-0005-0000-0000-0000790A0000}"/>
    <cellStyle name="Calculation 3 4 4 4 2 2" xfId="19469" xr:uid="{00000000-0005-0000-0000-00007A0A0000}"/>
    <cellStyle name="Calculation 3 4 4 4 2 2 2" xfId="45631" xr:uid="{00000000-0005-0000-0000-00007B0A0000}"/>
    <cellStyle name="Calculation 3 4 4 4 2 3" xfId="32474" xr:uid="{00000000-0005-0000-0000-00007C0A0000}"/>
    <cellStyle name="Calculation 3 4 4 4 3" xfId="15945" xr:uid="{00000000-0005-0000-0000-00007D0A0000}"/>
    <cellStyle name="Calculation 3 4 4 4 3 2" xfId="42107" xr:uid="{00000000-0005-0000-0000-00007E0A0000}"/>
    <cellStyle name="Calculation 3 4 4 4 4" xfId="28422" xr:uid="{00000000-0005-0000-0000-00007F0A0000}"/>
    <cellStyle name="Calculation 3 4 4 5" xfId="4286" xr:uid="{00000000-0005-0000-0000-0000800A0000}"/>
    <cellStyle name="Calculation 3 4 4 5 2" xfId="17707" xr:uid="{00000000-0005-0000-0000-0000810A0000}"/>
    <cellStyle name="Calculation 3 4 4 5 2 2" xfId="43869" xr:uid="{00000000-0005-0000-0000-0000820A0000}"/>
    <cellStyle name="Calculation 3 4 4 5 3" xfId="30448" xr:uid="{00000000-0005-0000-0000-0000830A0000}"/>
    <cellStyle name="Calculation 3 4 4 6" xfId="14183" xr:uid="{00000000-0005-0000-0000-0000840A0000}"/>
    <cellStyle name="Calculation 3 4 4 6 2" xfId="40345" xr:uid="{00000000-0005-0000-0000-0000850A0000}"/>
    <cellStyle name="Calculation 3 4 4 7" xfId="26396" xr:uid="{00000000-0005-0000-0000-0000860A0000}"/>
    <cellStyle name="Calculation 3 4 5" xfId="369" xr:uid="{00000000-0005-0000-0000-0000870A0000}"/>
    <cellStyle name="Calculation 3 4 5 2" xfId="901" xr:uid="{00000000-0005-0000-0000-0000880A0000}"/>
    <cellStyle name="Calculation 3 4 5 2 2" xfId="2927" xr:uid="{00000000-0005-0000-0000-0000890A0000}"/>
    <cellStyle name="Calculation 3 4 5 2 2 2" xfId="6979" xr:uid="{00000000-0005-0000-0000-00008A0A0000}"/>
    <cellStyle name="Calculation 3 4 5 2 2 2 2" xfId="19963" xr:uid="{00000000-0005-0000-0000-00008B0A0000}"/>
    <cellStyle name="Calculation 3 4 5 2 2 2 2 2" xfId="46125" xr:uid="{00000000-0005-0000-0000-00008C0A0000}"/>
    <cellStyle name="Calculation 3 4 5 2 2 2 3" xfId="33141" xr:uid="{00000000-0005-0000-0000-00008D0A0000}"/>
    <cellStyle name="Calculation 3 4 5 2 2 3" xfId="16439" xr:uid="{00000000-0005-0000-0000-00008E0A0000}"/>
    <cellStyle name="Calculation 3 4 5 2 2 3 2" xfId="42601" xr:uid="{00000000-0005-0000-0000-00008F0A0000}"/>
    <cellStyle name="Calculation 3 4 5 2 2 4" xfId="29089" xr:uid="{00000000-0005-0000-0000-0000900A0000}"/>
    <cellStyle name="Calculation 3 4 5 2 3" xfId="4953" xr:uid="{00000000-0005-0000-0000-0000910A0000}"/>
    <cellStyle name="Calculation 3 4 5 2 3 2" xfId="18201" xr:uid="{00000000-0005-0000-0000-0000920A0000}"/>
    <cellStyle name="Calculation 3 4 5 2 3 2 2" xfId="44363" xr:uid="{00000000-0005-0000-0000-0000930A0000}"/>
    <cellStyle name="Calculation 3 4 5 2 3 3" xfId="31115" xr:uid="{00000000-0005-0000-0000-0000940A0000}"/>
    <cellStyle name="Calculation 3 4 5 2 4" xfId="14677" xr:uid="{00000000-0005-0000-0000-0000950A0000}"/>
    <cellStyle name="Calculation 3 4 5 2 4 2" xfId="40839" xr:uid="{00000000-0005-0000-0000-0000960A0000}"/>
    <cellStyle name="Calculation 3 4 5 2 5" xfId="27063" xr:uid="{00000000-0005-0000-0000-0000970A0000}"/>
    <cellStyle name="Calculation 3 4 5 3" xfId="2395" xr:uid="{00000000-0005-0000-0000-0000980A0000}"/>
    <cellStyle name="Calculation 3 4 5 3 2" xfId="6447" xr:uid="{00000000-0005-0000-0000-0000990A0000}"/>
    <cellStyle name="Calculation 3 4 5 3 2 2" xfId="19563" xr:uid="{00000000-0005-0000-0000-00009A0A0000}"/>
    <cellStyle name="Calculation 3 4 5 3 2 2 2" xfId="45725" xr:uid="{00000000-0005-0000-0000-00009B0A0000}"/>
    <cellStyle name="Calculation 3 4 5 3 2 3" xfId="32609" xr:uid="{00000000-0005-0000-0000-00009C0A0000}"/>
    <cellStyle name="Calculation 3 4 5 3 3" xfId="16039" xr:uid="{00000000-0005-0000-0000-00009D0A0000}"/>
    <cellStyle name="Calculation 3 4 5 3 3 2" xfId="42201" xr:uid="{00000000-0005-0000-0000-00009E0A0000}"/>
    <cellStyle name="Calculation 3 4 5 3 4" xfId="28557" xr:uid="{00000000-0005-0000-0000-00009F0A0000}"/>
    <cellStyle name="Calculation 3 4 5 4" xfId="4421" xr:uid="{00000000-0005-0000-0000-0000A00A0000}"/>
    <cellStyle name="Calculation 3 4 5 4 2" xfId="17801" xr:uid="{00000000-0005-0000-0000-0000A10A0000}"/>
    <cellStyle name="Calculation 3 4 5 4 2 2" xfId="43963" xr:uid="{00000000-0005-0000-0000-0000A20A0000}"/>
    <cellStyle name="Calculation 3 4 5 4 3" xfId="30583" xr:uid="{00000000-0005-0000-0000-0000A30A0000}"/>
    <cellStyle name="Calculation 3 4 5 5" xfId="14277" xr:uid="{00000000-0005-0000-0000-0000A40A0000}"/>
    <cellStyle name="Calculation 3 4 5 5 2" xfId="40439" xr:uid="{00000000-0005-0000-0000-0000A50A0000}"/>
    <cellStyle name="Calculation 3 4 5 6" xfId="26531" xr:uid="{00000000-0005-0000-0000-0000A60A0000}"/>
    <cellStyle name="Calculation 3 4 6" xfId="636" xr:uid="{00000000-0005-0000-0000-0000A70A0000}"/>
    <cellStyle name="Calculation 3 4 6 2" xfId="2662" xr:uid="{00000000-0005-0000-0000-0000A80A0000}"/>
    <cellStyle name="Calculation 3 4 6 2 2" xfId="6714" xr:uid="{00000000-0005-0000-0000-0000A90A0000}"/>
    <cellStyle name="Calculation 3 4 6 2 2 2" xfId="19781" xr:uid="{00000000-0005-0000-0000-0000AA0A0000}"/>
    <cellStyle name="Calculation 3 4 6 2 2 2 2" xfId="45943" xr:uid="{00000000-0005-0000-0000-0000AB0A0000}"/>
    <cellStyle name="Calculation 3 4 6 2 2 3" xfId="32876" xr:uid="{00000000-0005-0000-0000-0000AC0A0000}"/>
    <cellStyle name="Calculation 3 4 6 2 3" xfId="16257" xr:uid="{00000000-0005-0000-0000-0000AD0A0000}"/>
    <cellStyle name="Calculation 3 4 6 2 3 2" xfId="42419" xr:uid="{00000000-0005-0000-0000-0000AE0A0000}"/>
    <cellStyle name="Calculation 3 4 6 2 4" xfId="28824" xr:uid="{00000000-0005-0000-0000-0000AF0A0000}"/>
    <cellStyle name="Calculation 3 4 6 3" xfId="4688" xr:uid="{00000000-0005-0000-0000-0000B00A0000}"/>
    <cellStyle name="Calculation 3 4 6 3 2" xfId="18019" xr:uid="{00000000-0005-0000-0000-0000B10A0000}"/>
    <cellStyle name="Calculation 3 4 6 3 2 2" xfId="44181" xr:uid="{00000000-0005-0000-0000-0000B20A0000}"/>
    <cellStyle name="Calculation 3 4 6 3 3" xfId="30850" xr:uid="{00000000-0005-0000-0000-0000B30A0000}"/>
    <cellStyle name="Calculation 3 4 6 4" xfId="14495" xr:uid="{00000000-0005-0000-0000-0000B40A0000}"/>
    <cellStyle name="Calculation 3 4 6 4 2" xfId="40657" xr:uid="{00000000-0005-0000-0000-0000B50A0000}"/>
    <cellStyle name="Calculation 3 4 6 5" xfId="26798" xr:uid="{00000000-0005-0000-0000-0000B60A0000}"/>
    <cellStyle name="Calculation 3 4 7" xfId="2130" xr:uid="{00000000-0005-0000-0000-0000B70A0000}"/>
    <cellStyle name="Calculation 3 4 7 2" xfId="6182" xr:uid="{00000000-0005-0000-0000-0000B80A0000}"/>
    <cellStyle name="Calculation 3 4 7 2 2" xfId="19381" xr:uid="{00000000-0005-0000-0000-0000B90A0000}"/>
    <cellStyle name="Calculation 3 4 7 2 2 2" xfId="45543" xr:uid="{00000000-0005-0000-0000-0000BA0A0000}"/>
    <cellStyle name="Calculation 3 4 7 2 3" xfId="32344" xr:uid="{00000000-0005-0000-0000-0000BB0A0000}"/>
    <cellStyle name="Calculation 3 4 7 3" xfId="15857" xr:uid="{00000000-0005-0000-0000-0000BC0A0000}"/>
    <cellStyle name="Calculation 3 4 7 3 2" xfId="42019" xr:uid="{00000000-0005-0000-0000-0000BD0A0000}"/>
    <cellStyle name="Calculation 3 4 7 4" xfId="28292" xr:uid="{00000000-0005-0000-0000-0000BE0A0000}"/>
    <cellStyle name="Calculation 3 4 8" xfId="4156" xr:uid="{00000000-0005-0000-0000-0000BF0A0000}"/>
    <cellStyle name="Calculation 3 4 8 2" xfId="17619" xr:uid="{00000000-0005-0000-0000-0000C00A0000}"/>
    <cellStyle name="Calculation 3 4 8 2 2" xfId="43781" xr:uid="{00000000-0005-0000-0000-0000C10A0000}"/>
    <cellStyle name="Calculation 3 4 8 3" xfId="30318" xr:uid="{00000000-0005-0000-0000-0000C20A0000}"/>
    <cellStyle name="Calculation 3 4 9" xfId="14095" xr:uid="{00000000-0005-0000-0000-0000C30A0000}"/>
    <cellStyle name="Calculation 3 4 9 2" xfId="40257" xr:uid="{00000000-0005-0000-0000-0000C40A0000}"/>
    <cellStyle name="Calculation 3 5" xfId="134" xr:uid="{00000000-0005-0000-0000-0000C50A0000}"/>
    <cellStyle name="Calculation 3 5 2" xfId="264" xr:uid="{00000000-0005-0000-0000-0000C60A0000}"/>
    <cellStyle name="Calculation 3 5 2 2" xfId="480" xr:uid="{00000000-0005-0000-0000-0000C70A0000}"/>
    <cellStyle name="Calculation 3 5 2 2 2" xfId="1012" xr:uid="{00000000-0005-0000-0000-0000C80A0000}"/>
    <cellStyle name="Calculation 3 5 2 2 2 2" xfId="3038" xr:uid="{00000000-0005-0000-0000-0000C90A0000}"/>
    <cellStyle name="Calculation 3 5 2 2 2 2 2" xfId="7090" xr:uid="{00000000-0005-0000-0000-0000CA0A0000}"/>
    <cellStyle name="Calculation 3 5 2 2 2 2 2 2" xfId="20044" xr:uid="{00000000-0005-0000-0000-0000CB0A0000}"/>
    <cellStyle name="Calculation 3 5 2 2 2 2 2 2 2" xfId="46206" xr:uid="{00000000-0005-0000-0000-0000CC0A0000}"/>
    <cellStyle name="Calculation 3 5 2 2 2 2 2 3" xfId="33252" xr:uid="{00000000-0005-0000-0000-0000CD0A0000}"/>
    <cellStyle name="Calculation 3 5 2 2 2 2 3" xfId="16520" xr:uid="{00000000-0005-0000-0000-0000CE0A0000}"/>
    <cellStyle name="Calculation 3 5 2 2 2 2 3 2" xfId="42682" xr:uid="{00000000-0005-0000-0000-0000CF0A0000}"/>
    <cellStyle name="Calculation 3 5 2 2 2 2 4" xfId="29200" xr:uid="{00000000-0005-0000-0000-0000D00A0000}"/>
    <cellStyle name="Calculation 3 5 2 2 2 3" xfId="5064" xr:uid="{00000000-0005-0000-0000-0000D10A0000}"/>
    <cellStyle name="Calculation 3 5 2 2 2 3 2" xfId="18282" xr:uid="{00000000-0005-0000-0000-0000D20A0000}"/>
    <cellStyle name="Calculation 3 5 2 2 2 3 2 2" xfId="44444" xr:uid="{00000000-0005-0000-0000-0000D30A0000}"/>
    <cellStyle name="Calculation 3 5 2 2 2 3 3" xfId="31226" xr:uid="{00000000-0005-0000-0000-0000D40A0000}"/>
    <cellStyle name="Calculation 3 5 2 2 2 4" xfId="14758" xr:uid="{00000000-0005-0000-0000-0000D50A0000}"/>
    <cellStyle name="Calculation 3 5 2 2 2 4 2" xfId="40920" xr:uid="{00000000-0005-0000-0000-0000D60A0000}"/>
    <cellStyle name="Calculation 3 5 2 2 2 5" xfId="27174" xr:uid="{00000000-0005-0000-0000-0000D70A0000}"/>
    <cellStyle name="Calculation 3 5 2 2 3" xfId="2506" xr:uid="{00000000-0005-0000-0000-0000D80A0000}"/>
    <cellStyle name="Calculation 3 5 2 2 3 2" xfId="6558" xr:uid="{00000000-0005-0000-0000-0000D90A0000}"/>
    <cellStyle name="Calculation 3 5 2 2 3 2 2" xfId="19644" xr:uid="{00000000-0005-0000-0000-0000DA0A0000}"/>
    <cellStyle name="Calculation 3 5 2 2 3 2 2 2" xfId="45806" xr:uid="{00000000-0005-0000-0000-0000DB0A0000}"/>
    <cellStyle name="Calculation 3 5 2 2 3 2 3" xfId="32720" xr:uid="{00000000-0005-0000-0000-0000DC0A0000}"/>
    <cellStyle name="Calculation 3 5 2 2 3 3" xfId="16120" xr:uid="{00000000-0005-0000-0000-0000DD0A0000}"/>
    <cellStyle name="Calculation 3 5 2 2 3 3 2" xfId="42282" xr:uid="{00000000-0005-0000-0000-0000DE0A0000}"/>
    <cellStyle name="Calculation 3 5 2 2 3 4" xfId="28668" xr:uid="{00000000-0005-0000-0000-0000DF0A0000}"/>
    <cellStyle name="Calculation 3 5 2 2 4" xfId="4532" xr:uid="{00000000-0005-0000-0000-0000E00A0000}"/>
    <cellStyle name="Calculation 3 5 2 2 4 2" xfId="17882" xr:uid="{00000000-0005-0000-0000-0000E10A0000}"/>
    <cellStyle name="Calculation 3 5 2 2 4 2 2" xfId="44044" xr:uid="{00000000-0005-0000-0000-0000E20A0000}"/>
    <cellStyle name="Calculation 3 5 2 2 4 3" xfId="30694" xr:uid="{00000000-0005-0000-0000-0000E30A0000}"/>
    <cellStyle name="Calculation 3 5 2 2 5" xfId="14358" xr:uid="{00000000-0005-0000-0000-0000E40A0000}"/>
    <cellStyle name="Calculation 3 5 2 2 5 2" xfId="40520" xr:uid="{00000000-0005-0000-0000-0000E50A0000}"/>
    <cellStyle name="Calculation 3 5 2 2 6" xfId="26642" xr:uid="{00000000-0005-0000-0000-0000E60A0000}"/>
    <cellStyle name="Calculation 3 5 2 3" xfId="800" xr:uid="{00000000-0005-0000-0000-0000E70A0000}"/>
    <cellStyle name="Calculation 3 5 2 3 2" xfId="2826" xr:uid="{00000000-0005-0000-0000-0000E80A0000}"/>
    <cellStyle name="Calculation 3 5 2 3 2 2" xfId="6878" xr:uid="{00000000-0005-0000-0000-0000E90A0000}"/>
    <cellStyle name="Calculation 3 5 2 3 2 2 2" xfId="19892" xr:uid="{00000000-0005-0000-0000-0000EA0A0000}"/>
    <cellStyle name="Calculation 3 5 2 3 2 2 2 2" xfId="46054" xr:uid="{00000000-0005-0000-0000-0000EB0A0000}"/>
    <cellStyle name="Calculation 3 5 2 3 2 2 3" xfId="33040" xr:uid="{00000000-0005-0000-0000-0000EC0A0000}"/>
    <cellStyle name="Calculation 3 5 2 3 2 3" xfId="16368" xr:uid="{00000000-0005-0000-0000-0000ED0A0000}"/>
    <cellStyle name="Calculation 3 5 2 3 2 3 2" xfId="42530" xr:uid="{00000000-0005-0000-0000-0000EE0A0000}"/>
    <cellStyle name="Calculation 3 5 2 3 2 4" xfId="28988" xr:uid="{00000000-0005-0000-0000-0000EF0A0000}"/>
    <cellStyle name="Calculation 3 5 2 3 3" xfId="4852" xr:uid="{00000000-0005-0000-0000-0000F00A0000}"/>
    <cellStyle name="Calculation 3 5 2 3 3 2" xfId="18130" xr:uid="{00000000-0005-0000-0000-0000F10A0000}"/>
    <cellStyle name="Calculation 3 5 2 3 3 2 2" xfId="44292" xr:uid="{00000000-0005-0000-0000-0000F20A0000}"/>
    <cellStyle name="Calculation 3 5 2 3 3 3" xfId="31014" xr:uid="{00000000-0005-0000-0000-0000F30A0000}"/>
    <cellStyle name="Calculation 3 5 2 3 4" xfId="14606" xr:uid="{00000000-0005-0000-0000-0000F40A0000}"/>
    <cellStyle name="Calculation 3 5 2 3 4 2" xfId="40768" xr:uid="{00000000-0005-0000-0000-0000F50A0000}"/>
    <cellStyle name="Calculation 3 5 2 3 5" xfId="26962" xr:uid="{00000000-0005-0000-0000-0000F60A0000}"/>
    <cellStyle name="Calculation 3 5 2 4" xfId="2294" xr:uid="{00000000-0005-0000-0000-0000F70A0000}"/>
    <cellStyle name="Calculation 3 5 2 4 2" xfId="6346" xr:uid="{00000000-0005-0000-0000-0000F80A0000}"/>
    <cellStyle name="Calculation 3 5 2 4 2 2" xfId="19492" xr:uid="{00000000-0005-0000-0000-0000F90A0000}"/>
    <cellStyle name="Calculation 3 5 2 4 2 2 2" xfId="45654" xr:uid="{00000000-0005-0000-0000-0000FA0A0000}"/>
    <cellStyle name="Calculation 3 5 2 4 2 3" xfId="32508" xr:uid="{00000000-0005-0000-0000-0000FB0A0000}"/>
    <cellStyle name="Calculation 3 5 2 4 3" xfId="15968" xr:uid="{00000000-0005-0000-0000-0000FC0A0000}"/>
    <cellStyle name="Calculation 3 5 2 4 3 2" xfId="42130" xr:uid="{00000000-0005-0000-0000-0000FD0A0000}"/>
    <cellStyle name="Calculation 3 5 2 4 4" xfId="28456" xr:uid="{00000000-0005-0000-0000-0000FE0A0000}"/>
    <cellStyle name="Calculation 3 5 2 5" xfId="4320" xr:uid="{00000000-0005-0000-0000-0000FF0A0000}"/>
    <cellStyle name="Calculation 3 5 2 5 2" xfId="17730" xr:uid="{00000000-0005-0000-0000-0000000B0000}"/>
    <cellStyle name="Calculation 3 5 2 5 2 2" xfId="43892" xr:uid="{00000000-0005-0000-0000-0000010B0000}"/>
    <cellStyle name="Calculation 3 5 2 5 3" xfId="30482" xr:uid="{00000000-0005-0000-0000-0000020B0000}"/>
    <cellStyle name="Calculation 3 5 2 6" xfId="14206" xr:uid="{00000000-0005-0000-0000-0000030B0000}"/>
    <cellStyle name="Calculation 3 5 2 6 2" xfId="40368" xr:uid="{00000000-0005-0000-0000-0000040B0000}"/>
    <cellStyle name="Calculation 3 5 2 7" xfId="26430" xr:uid="{00000000-0005-0000-0000-0000050B0000}"/>
    <cellStyle name="Calculation 3 5 3" xfId="392" xr:uid="{00000000-0005-0000-0000-0000060B0000}"/>
    <cellStyle name="Calculation 3 5 3 2" xfId="924" xr:uid="{00000000-0005-0000-0000-0000070B0000}"/>
    <cellStyle name="Calculation 3 5 3 2 2" xfId="2950" xr:uid="{00000000-0005-0000-0000-0000080B0000}"/>
    <cellStyle name="Calculation 3 5 3 2 2 2" xfId="7002" xr:uid="{00000000-0005-0000-0000-0000090B0000}"/>
    <cellStyle name="Calculation 3 5 3 2 2 2 2" xfId="19980" xr:uid="{00000000-0005-0000-0000-00000A0B0000}"/>
    <cellStyle name="Calculation 3 5 3 2 2 2 2 2" xfId="46142" xr:uid="{00000000-0005-0000-0000-00000B0B0000}"/>
    <cellStyle name="Calculation 3 5 3 2 2 2 3" xfId="33164" xr:uid="{00000000-0005-0000-0000-00000C0B0000}"/>
    <cellStyle name="Calculation 3 5 3 2 2 3" xfId="16456" xr:uid="{00000000-0005-0000-0000-00000D0B0000}"/>
    <cellStyle name="Calculation 3 5 3 2 2 3 2" xfId="42618" xr:uid="{00000000-0005-0000-0000-00000E0B0000}"/>
    <cellStyle name="Calculation 3 5 3 2 2 4" xfId="29112" xr:uid="{00000000-0005-0000-0000-00000F0B0000}"/>
    <cellStyle name="Calculation 3 5 3 2 3" xfId="4976" xr:uid="{00000000-0005-0000-0000-0000100B0000}"/>
    <cellStyle name="Calculation 3 5 3 2 3 2" xfId="18218" xr:uid="{00000000-0005-0000-0000-0000110B0000}"/>
    <cellStyle name="Calculation 3 5 3 2 3 2 2" xfId="44380" xr:uid="{00000000-0005-0000-0000-0000120B0000}"/>
    <cellStyle name="Calculation 3 5 3 2 3 3" xfId="31138" xr:uid="{00000000-0005-0000-0000-0000130B0000}"/>
    <cellStyle name="Calculation 3 5 3 2 4" xfId="14694" xr:uid="{00000000-0005-0000-0000-0000140B0000}"/>
    <cellStyle name="Calculation 3 5 3 2 4 2" xfId="40856" xr:uid="{00000000-0005-0000-0000-0000150B0000}"/>
    <cellStyle name="Calculation 3 5 3 2 5" xfId="27086" xr:uid="{00000000-0005-0000-0000-0000160B0000}"/>
    <cellStyle name="Calculation 3 5 3 3" xfId="2418" xr:uid="{00000000-0005-0000-0000-0000170B0000}"/>
    <cellStyle name="Calculation 3 5 3 3 2" xfId="6470" xr:uid="{00000000-0005-0000-0000-0000180B0000}"/>
    <cellStyle name="Calculation 3 5 3 3 2 2" xfId="19580" xr:uid="{00000000-0005-0000-0000-0000190B0000}"/>
    <cellStyle name="Calculation 3 5 3 3 2 2 2" xfId="45742" xr:uid="{00000000-0005-0000-0000-00001A0B0000}"/>
    <cellStyle name="Calculation 3 5 3 3 2 3" xfId="32632" xr:uid="{00000000-0005-0000-0000-00001B0B0000}"/>
    <cellStyle name="Calculation 3 5 3 3 3" xfId="16056" xr:uid="{00000000-0005-0000-0000-00001C0B0000}"/>
    <cellStyle name="Calculation 3 5 3 3 3 2" xfId="42218" xr:uid="{00000000-0005-0000-0000-00001D0B0000}"/>
    <cellStyle name="Calculation 3 5 3 3 4" xfId="28580" xr:uid="{00000000-0005-0000-0000-00001E0B0000}"/>
    <cellStyle name="Calculation 3 5 3 4" xfId="4444" xr:uid="{00000000-0005-0000-0000-00001F0B0000}"/>
    <cellStyle name="Calculation 3 5 3 4 2" xfId="17818" xr:uid="{00000000-0005-0000-0000-0000200B0000}"/>
    <cellStyle name="Calculation 3 5 3 4 2 2" xfId="43980" xr:uid="{00000000-0005-0000-0000-0000210B0000}"/>
    <cellStyle name="Calculation 3 5 3 4 3" xfId="30606" xr:uid="{00000000-0005-0000-0000-0000220B0000}"/>
    <cellStyle name="Calculation 3 5 3 5" xfId="14294" xr:uid="{00000000-0005-0000-0000-0000230B0000}"/>
    <cellStyle name="Calculation 3 5 3 5 2" xfId="40456" xr:uid="{00000000-0005-0000-0000-0000240B0000}"/>
    <cellStyle name="Calculation 3 5 3 6" xfId="26554" xr:uid="{00000000-0005-0000-0000-0000250B0000}"/>
    <cellStyle name="Calculation 3 5 4" xfId="670" xr:uid="{00000000-0005-0000-0000-0000260B0000}"/>
    <cellStyle name="Calculation 3 5 4 2" xfId="2696" xr:uid="{00000000-0005-0000-0000-0000270B0000}"/>
    <cellStyle name="Calculation 3 5 4 2 2" xfId="6748" xr:uid="{00000000-0005-0000-0000-0000280B0000}"/>
    <cellStyle name="Calculation 3 5 4 2 2 2" xfId="19804" xr:uid="{00000000-0005-0000-0000-0000290B0000}"/>
    <cellStyle name="Calculation 3 5 4 2 2 2 2" xfId="45966" xr:uid="{00000000-0005-0000-0000-00002A0B0000}"/>
    <cellStyle name="Calculation 3 5 4 2 2 3" xfId="32910" xr:uid="{00000000-0005-0000-0000-00002B0B0000}"/>
    <cellStyle name="Calculation 3 5 4 2 3" xfId="16280" xr:uid="{00000000-0005-0000-0000-00002C0B0000}"/>
    <cellStyle name="Calculation 3 5 4 2 3 2" xfId="42442" xr:uid="{00000000-0005-0000-0000-00002D0B0000}"/>
    <cellStyle name="Calculation 3 5 4 2 4" xfId="28858" xr:uid="{00000000-0005-0000-0000-00002E0B0000}"/>
    <cellStyle name="Calculation 3 5 4 3" xfId="4722" xr:uid="{00000000-0005-0000-0000-00002F0B0000}"/>
    <cellStyle name="Calculation 3 5 4 3 2" xfId="18042" xr:uid="{00000000-0005-0000-0000-0000300B0000}"/>
    <cellStyle name="Calculation 3 5 4 3 2 2" xfId="44204" xr:uid="{00000000-0005-0000-0000-0000310B0000}"/>
    <cellStyle name="Calculation 3 5 4 3 3" xfId="30884" xr:uid="{00000000-0005-0000-0000-0000320B0000}"/>
    <cellStyle name="Calculation 3 5 4 4" xfId="14518" xr:uid="{00000000-0005-0000-0000-0000330B0000}"/>
    <cellStyle name="Calculation 3 5 4 4 2" xfId="40680" xr:uid="{00000000-0005-0000-0000-0000340B0000}"/>
    <cellStyle name="Calculation 3 5 4 5" xfId="26832" xr:uid="{00000000-0005-0000-0000-0000350B0000}"/>
    <cellStyle name="Calculation 3 5 5" xfId="2164" xr:uid="{00000000-0005-0000-0000-0000360B0000}"/>
    <cellStyle name="Calculation 3 5 5 2" xfId="6216" xr:uid="{00000000-0005-0000-0000-0000370B0000}"/>
    <cellStyle name="Calculation 3 5 5 2 2" xfId="19404" xr:uid="{00000000-0005-0000-0000-0000380B0000}"/>
    <cellStyle name="Calculation 3 5 5 2 2 2" xfId="45566" xr:uid="{00000000-0005-0000-0000-0000390B0000}"/>
    <cellStyle name="Calculation 3 5 5 2 3" xfId="32378" xr:uid="{00000000-0005-0000-0000-00003A0B0000}"/>
    <cellStyle name="Calculation 3 5 5 3" xfId="15880" xr:uid="{00000000-0005-0000-0000-00003B0B0000}"/>
    <cellStyle name="Calculation 3 5 5 3 2" xfId="42042" xr:uid="{00000000-0005-0000-0000-00003C0B0000}"/>
    <cellStyle name="Calculation 3 5 5 4" xfId="28326" xr:uid="{00000000-0005-0000-0000-00003D0B0000}"/>
    <cellStyle name="Calculation 3 5 6" xfId="4190" xr:uid="{00000000-0005-0000-0000-00003E0B0000}"/>
    <cellStyle name="Calculation 3 5 6 2" xfId="17642" xr:uid="{00000000-0005-0000-0000-00003F0B0000}"/>
    <cellStyle name="Calculation 3 5 6 2 2" xfId="43804" xr:uid="{00000000-0005-0000-0000-0000400B0000}"/>
    <cellStyle name="Calculation 3 5 6 3" xfId="30352" xr:uid="{00000000-0005-0000-0000-0000410B0000}"/>
    <cellStyle name="Calculation 3 5 7" xfId="14118" xr:uid="{00000000-0005-0000-0000-0000420B0000}"/>
    <cellStyle name="Calculation 3 5 7 2" xfId="40280" xr:uid="{00000000-0005-0000-0000-0000430B0000}"/>
    <cellStyle name="Calculation 3 5 8" xfId="26300" xr:uid="{00000000-0005-0000-0000-0000440B0000}"/>
    <cellStyle name="Calculation 3 6" xfId="179" xr:uid="{00000000-0005-0000-0000-0000450B0000}"/>
    <cellStyle name="Calculation 3 6 2" xfId="309" xr:uid="{00000000-0005-0000-0000-0000460B0000}"/>
    <cellStyle name="Calculation 3 6 2 2" xfId="511" xr:uid="{00000000-0005-0000-0000-0000470B0000}"/>
    <cellStyle name="Calculation 3 6 2 2 2" xfId="1043" xr:uid="{00000000-0005-0000-0000-0000480B0000}"/>
    <cellStyle name="Calculation 3 6 2 2 2 2" xfId="3069" xr:uid="{00000000-0005-0000-0000-0000490B0000}"/>
    <cellStyle name="Calculation 3 6 2 2 2 2 2" xfId="7121" xr:uid="{00000000-0005-0000-0000-00004A0B0000}"/>
    <cellStyle name="Calculation 3 6 2 2 2 2 2 2" xfId="20067" xr:uid="{00000000-0005-0000-0000-00004B0B0000}"/>
    <cellStyle name="Calculation 3 6 2 2 2 2 2 2 2" xfId="46229" xr:uid="{00000000-0005-0000-0000-00004C0B0000}"/>
    <cellStyle name="Calculation 3 6 2 2 2 2 2 3" xfId="33283" xr:uid="{00000000-0005-0000-0000-00004D0B0000}"/>
    <cellStyle name="Calculation 3 6 2 2 2 2 3" xfId="16543" xr:uid="{00000000-0005-0000-0000-00004E0B0000}"/>
    <cellStyle name="Calculation 3 6 2 2 2 2 3 2" xfId="42705" xr:uid="{00000000-0005-0000-0000-00004F0B0000}"/>
    <cellStyle name="Calculation 3 6 2 2 2 2 4" xfId="29231" xr:uid="{00000000-0005-0000-0000-0000500B0000}"/>
    <cellStyle name="Calculation 3 6 2 2 2 3" xfId="5095" xr:uid="{00000000-0005-0000-0000-0000510B0000}"/>
    <cellStyle name="Calculation 3 6 2 2 2 3 2" xfId="18305" xr:uid="{00000000-0005-0000-0000-0000520B0000}"/>
    <cellStyle name="Calculation 3 6 2 2 2 3 2 2" xfId="44467" xr:uid="{00000000-0005-0000-0000-0000530B0000}"/>
    <cellStyle name="Calculation 3 6 2 2 2 3 3" xfId="31257" xr:uid="{00000000-0005-0000-0000-0000540B0000}"/>
    <cellStyle name="Calculation 3 6 2 2 2 4" xfId="14781" xr:uid="{00000000-0005-0000-0000-0000550B0000}"/>
    <cellStyle name="Calculation 3 6 2 2 2 4 2" xfId="40943" xr:uid="{00000000-0005-0000-0000-0000560B0000}"/>
    <cellStyle name="Calculation 3 6 2 2 2 5" xfId="27205" xr:uid="{00000000-0005-0000-0000-0000570B0000}"/>
    <cellStyle name="Calculation 3 6 2 2 3" xfId="2537" xr:uid="{00000000-0005-0000-0000-0000580B0000}"/>
    <cellStyle name="Calculation 3 6 2 2 3 2" xfId="6589" xr:uid="{00000000-0005-0000-0000-0000590B0000}"/>
    <cellStyle name="Calculation 3 6 2 2 3 2 2" xfId="19667" xr:uid="{00000000-0005-0000-0000-00005A0B0000}"/>
    <cellStyle name="Calculation 3 6 2 2 3 2 2 2" xfId="45829" xr:uid="{00000000-0005-0000-0000-00005B0B0000}"/>
    <cellStyle name="Calculation 3 6 2 2 3 2 3" xfId="32751" xr:uid="{00000000-0005-0000-0000-00005C0B0000}"/>
    <cellStyle name="Calculation 3 6 2 2 3 3" xfId="16143" xr:uid="{00000000-0005-0000-0000-00005D0B0000}"/>
    <cellStyle name="Calculation 3 6 2 2 3 3 2" xfId="42305" xr:uid="{00000000-0005-0000-0000-00005E0B0000}"/>
    <cellStyle name="Calculation 3 6 2 2 3 4" xfId="28699" xr:uid="{00000000-0005-0000-0000-00005F0B0000}"/>
    <cellStyle name="Calculation 3 6 2 2 4" xfId="4563" xr:uid="{00000000-0005-0000-0000-0000600B0000}"/>
    <cellStyle name="Calculation 3 6 2 2 4 2" xfId="17905" xr:uid="{00000000-0005-0000-0000-0000610B0000}"/>
    <cellStyle name="Calculation 3 6 2 2 4 2 2" xfId="44067" xr:uid="{00000000-0005-0000-0000-0000620B0000}"/>
    <cellStyle name="Calculation 3 6 2 2 4 3" xfId="30725" xr:uid="{00000000-0005-0000-0000-0000630B0000}"/>
    <cellStyle name="Calculation 3 6 2 2 5" xfId="14381" xr:uid="{00000000-0005-0000-0000-0000640B0000}"/>
    <cellStyle name="Calculation 3 6 2 2 5 2" xfId="40543" xr:uid="{00000000-0005-0000-0000-0000650B0000}"/>
    <cellStyle name="Calculation 3 6 2 2 6" xfId="26673" xr:uid="{00000000-0005-0000-0000-0000660B0000}"/>
    <cellStyle name="Calculation 3 6 2 3" xfId="845" xr:uid="{00000000-0005-0000-0000-0000670B0000}"/>
    <cellStyle name="Calculation 3 6 2 3 2" xfId="2871" xr:uid="{00000000-0005-0000-0000-0000680B0000}"/>
    <cellStyle name="Calculation 3 6 2 3 2 2" xfId="6923" xr:uid="{00000000-0005-0000-0000-0000690B0000}"/>
    <cellStyle name="Calculation 3 6 2 3 2 2 2" xfId="19923" xr:uid="{00000000-0005-0000-0000-00006A0B0000}"/>
    <cellStyle name="Calculation 3 6 2 3 2 2 2 2" xfId="46085" xr:uid="{00000000-0005-0000-0000-00006B0B0000}"/>
    <cellStyle name="Calculation 3 6 2 3 2 2 3" xfId="33085" xr:uid="{00000000-0005-0000-0000-00006C0B0000}"/>
    <cellStyle name="Calculation 3 6 2 3 2 3" xfId="16399" xr:uid="{00000000-0005-0000-0000-00006D0B0000}"/>
    <cellStyle name="Calculation 3 6 2 3 2 3 2" xfId="42561" xr:uid="{00000000-0005-0000-0000-00006E0B0000}"/>
    <cellStyle name="Calculation 3 6 2 3 2 4" xfId="29033" xr:uid="{00000000-0005-0000-0000-00006F0B0000}"/>
    <cellStyle name="Calculation 3 6 2 3 3" xfId="4897" xr:uid="{00000000-0005-0000-0000-0000700B0000}"/>
    <cellStyle name="Calculation 3 6 2 3 3 2" xfId="18161" xr:uid="{00000000-0005-0000-0000-0000710B0000}"/>
    <cellStyle name="Calculation 3 6 2 3 3 2 2" xfId="44323" xr:uid="{00000000-0005-0000-0000-0000720B0000}"/>
    <cellStyle name="Calculation 3 6 2 3 3 3" xfId="31059" xr:uid="{00000000-0005-0000-0000-0000730B0000}"/>
    <cellStyle name="Calculation 3 6 2 3 4" xfId="14637" xr:uid="{00000000-0005-0000-0000-0000740B0000}"/>
    <cellStyle name="Calculation 3 6 2 3 4 2" xfId="40799" xr:uid="{00000000-0005-0000-0000-0000750B0000}"/>
    <cellStyle name="Calculation 3 6 2 3 5" xfId="27007" xr:uid="{00000000-0005-0000-0000-0000760B0000}"/>
    <cellStyle name="Calculation 3 6 2 4" xfId="2339" xr:uid="{00000000-0005-0000-0000-0000770B0000}"/>
    <cellStyle name="Calculation 3 6 2 4 2" xfId="6391" xr:uid="{00000000-0005-0000-0000-0000780B0000}"/>
    <cellStyle name="Calculation 3 6 2 4 2 2" xfId="19523" xr:uid="{00000000-0005-0000-0000-0000790B0000}"/>
    <cellStyle name="Calculation 3 6 2 4 2 2 2" xfId="45685" xr:uid="{00000000-0005-0000-0000-00007A0B0000}"/>
    <cellStyle name="Calculation 3 6 2 4 2 3" xfId="32553" xr:uid="{00000000-0005-0000-0000-00007B0B0000}"/>
    <cellStyle name="Calculation 3 6 2 4 3" xfId="15999" xr:uid="{00000000-0005-0000-0000-00007C0B0000}"/>
    <cellStyle name="Calculation 3 6 2 4 3 2" xfId="42161" xr:uid="{00000000-0005-0000-0000-00007D0B0000}"/>
    <cellStyle name="Calculation 3 6 2 4 4" xfId="28501" xr:uid="{00000000-0005-0000-0000-00007E0B0000}"/>
    <cellStyle name="Calculation 3 6 2 5" xfId="4365" xr:uid="{00000000-0005-0000-0000-00007F0B0000}"/>
    <cellStyle name="Calculation 3 6 2 5 2" xfId="17761" xr:uid="{00000000-0005-0000-0000-0000800B0000}"/>
    <cellStyle name="Calculation 3 6 2 5 2 2" xfId="43923" xr:uid="{00000000-0005-0000-0000-0000810B0000}"/>
    <cellStyle name="Calculation 3 6 2 5 3" xfId="30527" xr:uid="{00000000-0005-0000-0000-0000820B0000}"/>
    <cellStyle name="Calculation 3 6 2 6" xfId="14237" xr:uid="{00000000-0005-0000-0000-0000830B0000}"/>
    <cellStyle name="Calculation 3 6 2 6 2" xfId="40399" xr:uid="{00000000-0005-0000-0000-0000840B0000}"/>
    <cellStyle name="Calculation 3 6 2 7" xfId="26475" xr:uid="{00000000-0005-0000-0000-0000850B0000}"/>
    <cellStyle name="Calculation 3 6 3" xfId="423" xr:uid="{00000000-0005-0000-0000-0000860B0000}"/>
    <cellStyle name="Calculation 3 6 3 2" xfId="955" xr:uid="{00000000-0005-0000-0000-0000870B0000}"/>
    <cellStyle name="Calculation 3 6 3 2 2" xfId="2981" xr:uid="{00000000-0005-0000-0000-0000880B0000}"/>
    <cellStyle name="Calculation 3 6 3 2 2 2" xfId="7033" xr:uid="{00000000-0005-0000-0000-0000890B0000}"/>
    <cellStyle name="Calculation 3 6 3 2 2 2 2" xfId="20003" xr:uid="{00000000-0005-0000-0000-00008A0B0000}"/>
    <cellStyle name="Calculation 3 6 3 2 2 2 2 2" xfId="46165" xr:uid="{00000000-0005-0000-0000-00008B0B0000}"/>
    <cellStyle name="Calculation 3 6 3 2 2 2 3" xfId="33195" xr:uid="{00000000-0005-0000-0000-00008C0B0000}"/>
    <cellStyle name="Calculation 3 6 3 2 2 3" xfId="16479" xr:uid="{00000000-0005-0000-0000-00008D0B0000}"/>
    <cellStyle name="Calculation 3 6 3 2 2 3 2" xfId="42641" xr:uid="{00000000-0005-0000-0000-00008E0B0000}"/>
    <cellStyle name="Calculation 3 6 3 2 2 4" xfId="29143" xr:uid="{00000000-0005-0000-0000-00008F0B0000}"/>
    <cellStyle name="Calculation 3 6 3 2 3" xfId="5007" xr:uid="{00000000-0005-0000-0000-0000900B0000}"/>
    <cellStyle name="Calculation 3 6 3 2 3 2" xfId="18241" xr:uid="{00000000-0005-0000-0000-0000910B0000}"/>
    <cellStyle name="Calculation 3 6 3 2 3 2 2" xfId="44403" xr:uid="{00000000-0005-0000-0000-0000920B0000}"/>
    <cellStyle name="Calculation 3 6 3 2 3 3" xfId="31169" xr:uid="{00000000-0005-0000-0000-0000930B0000}"/>
    <cellStyle name="Calculation 3 6 3 2 4" xfId="14717" xr:uid="{00000000-0005-0000-0000-0000940B0000}"/>
    <cellStyle name="Calculation 3 6 3 2 4 2" xfId="40879" xr:uid="{00000000-0005-0000-0000-0000950B0000}"/>
    <cellStyle name="Calculation 3 6 3 2 5" xfId="27117" xr:uid="{00000000-0005-0000-0000-0000960B0000}"/>
    <cellStyle name="Calculation 3 6 3 3" xfId="2449" xr:uid="{00000000-0005-0000-0000-0000970B0000}"/>
    <cellStyle name="Calculation 3 6 3 3 2" xfId="6501" xr:uid="{00000000-0005-0000-0000-0000980B0000}"/>
    <cellStyle name="Calculation 3 6 3 3 2 2" xfId="19603" xr:uid="{00000000-0005-0000-0000-0000990B0000}"/>
    <cellStyle name="Calculation 3 6 3 3 2 2 2" xfId="45765" xr:uid="{00000000-0005-0000-0000-00009A0B0000}"/>
    <cellStyle name="Calculation 3 6 3 3 2 3" xfId="32663" xr:uid="{00000000-0005-0000-0000-00009B0B0000}"/>
    <cellStyle name="Calculation 3 6 3 3 3" xfId="16079" xr:uid="{00000000-0005-0000-0000-00009C0B0000}"/>
    <cellStyle name="Calculation 3 6 3 3 3 2" xfId="42241" xr:uid="{00000000-0005-0000-0000-00009D0B0000}"/>
    <cellStyle name="Calculation 3 6 3 3 4" xfId="28611" xr:uid="{00000000-0005-0000-0000-00009E0B0000}"/>
    <cellStyle name="Calculation 3 6 3 4" xfId="4475" xr:uid="{00000000-0005-0000-0000-00009F0B0000}"/>
    <cellStyle name="Calculation 3 6 3 4 2" xfId="17841" xr:uid="{00000000-0005-0000-0000-0000A00B0000}"/>
    <cellStyle name="Calculation 3 6 3 4 2 2" xfId="44003" xr:uid="{00000000-0005-0000-0000-0000A10B0000}"/>
    <cellStyle name="Calculation 3 6 3 4 3" xfId="30637" xr:uid="{00000000-0005-0000-0000-0000A20B0000}"/>
    <cellStyle name="Calculation 3 6 3 5" xfId="14317" xr:uid="{00000000-0005-0000-0000-0000A30B0000}"/>
    <cellStyle name="Calculation 3 6 3 5 2" xfId="40479" xr:uid="{00000000-0005-0000-0000-0000A40B0000}"/>
    <cellStyle name="Calculation 3 6 3 6" xfId="26585" xr:uid="{00000000-0005-0000-0000-0000A50B0000}"/>
    <cellStyle name="Calculation 3 6 4" xfId="715" xr:uid="{00000000-0005-0000-0000-0000A60B0000}"/>
    <cellStyle name="Calculation 3 6 4 2" xfId="2741" xr:uid="{00000000-0005-0000-0000-0000A70B0000}"/>
    <cellStyle name="Calculation 3 6 4 2 2" xfId="6793" xr:uid="{00000000-0005-0000-0000-0000A80B0000}"/>
    <cellStyle name="Calculation 3 6 4 2 2 2" xfId="19835" xr:uid="{00000000-0005-0000-0000-0000A90B0000}"/>
    <cellStyle name="Calculation 3 6 4 2 2 2 2" xfId="45997" xr:uid="{00000000-0005-0000-0000-0000AA0B0000}"/>
    <cellStyle name="Calculation 3 6 4 2 2 3" xfId="32955" xr:uid="{00000000-0005-0000-0000-0000AB0B0000}"/>
    <cellStyle name="Calculation 3 6 4 2 3" xfId="16311" xr:uid="{00000000-0005-0000-0000-0000AC0B0000}"/>
    <cellStyle name="Calculation 3 6 4 2 3 2" xfId="42473" xr:uid="{00000000-0005-0000-0000-0000AD0B0000}"/>
    <cellStyle name="Calculation 3 6 4 2 4" xfId="28903" xr:uid="{00000000-0005-0000-0000-0000AE0B0000}"/>
    <cellStyle name="Calculation 3 6 4 3" xfId="4767" xr:uid="{00000000-0005-0000-0000-0000AF0B0000}"/>
    <cellStyle name="Calculation 3 6 4 3 2" xfId="18073" xr:uid="{00000000-0005-0000-0000-0000B00B0000}"/>
    <cellStyle name="Calculation 3 6 4 3 2 2" xfId="44235" xr:uid="{00000000-0005-0000-0000-0000B10B0000}"/>
    <cellStyle name="Calculation 3 6 4 3 3" xfId="30929" xr:uid="{00000000-0005-0000-0000-0000B20B0000}"/>
    <cellStyle name="Calculation 3 6 4 4" xfId="14549" xr:uid="{00000000-0005-0000-0000-0000B30B0000}"/>
    <cellStyle name="Calculation 3 6 4 4 2" xfId="40711" xr:uid="{00000000-0005-0000-0000-0000B40B0000}"/>
    <cellStyle name="Calculation 3 6 4 5" xfId="26877" xr:uid="{00000000-0005-0000-0000-0000B50B0000}"/>
    <cellStyle name="Calculation 3 6 5" xfId="2209" xr:uid="{00000000-0005-0000-0000-0000B60B0000}"/>
    <cellStyle name="Calculation 3 6 5 2" xfId="6261" xr:uid="{00000000-0005-0000-0000-0000B70B0000}"/>
    <cellStyle name="Calculation 3 6 5 2 2" xfId="19435" xr:uid="{00000000-0005-0000-0000-0000B80B0000}"/>
    <cellStyle name="Calculation 3 6 5 2 2 2" xfId="45597" xr:uid="{00000000-0005-0000-0000-0000B90B0000}"/>
    <cellStyle name="Calculation 3 6 5 2 3" xfId="32423" xr:uid="{00000000-0005-0000-0000-0000BA0B0000}"/>
    <cellStyle name="Calculation 3 6 5 3" xfId="15911" xr:uid="{00000000-0005-0000-0000-0000BB0B0000}"/>
    <cellStyle name="Calculation 3 6 5 3 2" xfId="42073" xr:uid="{00000000-0005-0000-0000-0000BC0B0000}"/>
    <cellStyle name="Calculation 3 6 5 4" xfId="28371" xr:uid="{00000000-0005-0000-0000-0000BD0B0000}"/>
    <cellStyle name="Calculation 3 6 6" xfId="4235" xr:uid="{00000000-0005-0000-0000-0000BE0B0000}"/>
    <cellStyle name="Calculation 3 6 6 2" xfId="17673" xr:uid="{00000000-0005-0000-0000-0000BF0B0000}"/>
    <cellStyle name="Calculation 3 6 6 2 2" xfId="43835" xr:uid="{00000000-0005-0000-0000-0000C00B0000}"/>
    <cellStyle name="Calculation 3 6 6 3" xfId="30397" xr:uid="{00000000-0005-0000-0000-0000C10B0000}"/>
    <cellStyle name="Calculation 3 6 7" xfId="14149" xr:uid="{00000000-0005-0000-0000-0000C20B0000}"/>
    <cellStyle name="Calculation 3 6 7 2" xfId="40311" xr:uid="{00000000-0005-0000-0000-0000C30B0000}"/>
    <cellStyle name="Calculation 3 6 8" xfId="26345" xr:uid="{00000000-0005-0000-0000-0000C40B0000}"/>
    <cellStyle name="Calculation 3 7" xfId="218" xr:uid="{00000000-0005-0000-0000-0000C50B0000}"/>
    <cellStyle name="Calculation 3 7 2" xfId="448" xr:uid="{00000000-0005-0000-0000-0000C60B0000}"/>
    <cellStyle name="Calculation 3 7 2 2" xfId="980" xr:uid="{00000000-0005-0000-0000-0000C70B0000}"/>
    <cellStyle name="Calculation 3 7 2 2 2" xfId="3006" xr:uid="{00000000-0005-0000-0000-0000C80B0000}"/>
    <cellStyle name="Calculation 3 7 2 2 2 2" xfId="7058" xr:uid="{00000000-0005-0000-0000-0000C90B0000}"/>
    <cellStyle name="Calculation 3 7 2 2 2 2 2" xfId="20020" xr:uid="{00000000-0005-0000-0000-0000CA0B0000}"/>
    <cellStyle name="Calculation 3 7 2 2 2 2 2 2" xfId="46182" xr:uid="{00000000-0005-0000-0000-0000CB0B0000}"/>
    <cellStyle name="Calculation 3 7 2 2 2 2 3" xfId="33220" xr:uid="{00000000-0005-0000-0000-0000CC0B0000}"/>
    <cellStyle name="Calculation 3 7 2 2 2 3" xfId="16496" xr:uid="{00000000-0005-0000-0000-0000CD0B0000}"/>
    <cellStyle name="Calculation 3 7 2 2 2 3 2" xfId="42658" xr:uid="{00000000-0005-0000-0000-0000CE0B0000}"/>
    <cellStyle name="Calculation 3 7 2 2 2 4" xfId="29168" xr:uid="{00000000-0005-0000-0000-0000CF0B0000}"/>
    <cellStyle name="Calculation 3 7 2 2 3" xfId="5032" xr:uid="{00000000-0005-0000-0000-0000D00B0000}"/>
    <cellStyle name="Calculation 3 7 2 2 3 2" xfId="18258" xr:uid="{00000000-0005-0000-0000-0000D10B0000}"/>
    <cellStyle name="Calculation 3 7 2 2 3 2 2" xfId="44420" xr:uid="{00000000-0005-0000-0000-0000D20B0000}"/>
    <cellStyle name="Calculation 3 7 2 2 3 3" xfId="31194" xr:uid="{00000000-0005-0000-0000-0000D30B0000}"/>
    <cellStyle name="Calculation 3 7 2 2 4" xfId="14734" xr:uid="{00000000-0005-0000-0000-0000D40B0000}"/>
    <cellStyle name="Calculation 3 7 2 2 4 2" xfId="40896" xr:uid="{00000000-0005-0000-0000-0000D50B0000}"/>
    <cellStyle name="Calculation 3 7 2 2 5" xfId="27142" xr:uid="{00000000-0005-0000-0000-0000D60B0000}"/>
    <cellStyle name="Calculation 3 7 2 3" xfId="2474" xr:uid="{00000000-0005-0000-0000-0000D70B0000}"/>
    <cellStyle name="Calculation 3 7 2 3 2" xfId="6526" xr:uid="{00000000-0005-0000-0000-0000D80B0000}"/>
    <cellStyle name="Calculation 3 7 2 3 2 2" xfId="19620" xr:uid="{00000000-0005-0000-0000-0000D90B0000}"/>
    <cellStyle name="Calculation 3 7 2 3 2 2 2" xfId="45782" xr:uid="{00000000-0005-0000-0000-0000DA0B0000}"/>
    <cellStyle name="Calculation 3 7 2 3 2 3" xfId="32688" xr:uid="{00000000-0005-0000-0000-0000DB0B0000}"/>
    <cellStyle name="Calculation 3 7 2 3 3" xfId="16096" xr:uid="{00000000-0005-0000-0000-0000DC0B0000}"/>
    <cellStyle name="Calculation 3 7 2 3 3 2" xfId="42258" xr:uid="{00000000-0005-0000-0000-0000DD0B0000}"/>
    <cellStyle name="Calculation 3 7 2 3 4" xfId="28636" xr:uid="{00000000-0005-0000-0000-0000DE0B0000}"/>
    <cellStyle name="Calculation 3 7 2 4" xfId="4500" xr:uid="{00000000-0005-0000-0000-0000DF0B0000}"/>
    <cellStyle name="Calculation 3 7 2 4 2" xfId="17858" xr:uid="{00000000-0005-0000-0000-0000E00B0000}"/>
    <cellStyle name="Calculation 3 7 2 4 2 2" xfId="44020" xr:uid="{00000000-0005-0000-0000-0000E10B0000}"/>
    <cellStyle name="Calculation 3 7 2 4 3" xfId="30662" xr:uid="{00000000-0005-0000-0000-0000E20B0000}"/>
    <cellStyle name="Calculation 3 7 2 5" xfId="14334" xr:uid="{00000000-0005-0000-0000-0000E30B0000}"/>
    <cellStyle name="Calculation 3 7 2 5 2" xfId="40496" xr:uid="{00000000-0005-0000-0000-0000E40B0000}"/>
    <cellStyle name="Calculation 3 7 2 6" xfId="26610" xr:uid="{00000000-0005-0000-0000-0000E50B0000}"/>
    <cellStyle name="Calculation 3 7 3" xfId="754" xr:uid="{00000000-0005-0000-0000-0000E60B0000}"/>
    <cellStyle name="Calculation 3 7 3 2" xfId="2780" xr:uid="{00000000-0005-0000-0000-0000E70B0000}"/>
    <cellStyle name="Calculation 3 7 3 2 2" xfId="6832" xr:uid="{00000000-0005-0000-0000-0000E80B0000}"/>
    <cellStyle name="Calculation 3 7 3 2 2 2" xfId="19860" xr:uid="{00000000-0005-0000-0000-0000E90B0000}"/>
    <cellStyle name="Calculation 3 7 3 2 2 2 2" xfId="46022" xr:uid="{00000000-0005-0000-0000-0000EA0B0000}"/>
    <cellStyle name="Calculation 3 7 3 2 2 3" xfId="32994" xr:uid="{00000000-0005-0000-0000-0000EB0B0000}"/>
    <cellStyle name="Calculation 3 7 3 2 3" xfId="16336" xr:uid="{00000000-0005-0000-0000-0000EC0B0000}"/>
    <cellStyle name="Calculation 3 7 3 2 3 2" xfId="42498" xr:uid="{00000000-0005-0000-0000-0000ED0B0000}"/>
    <cellStyle name="Calculation 3 7 3 2 4" xfId="28942" xr:uid="{00000000-0005-0000-0000-0000EE0B0000}"/>
    <cellStyle name="Calculation 3 7 3 3" xfId="4806" xr:uid="{00000000-0005-0000-0000-0000EF0B0000}"/>
    <cellStyle name="Calculation 3 7 3 3 2" xfId="18098" xr:uid="{00000000-0005-0000-0000-0000F00B0000}"/>
    <cellStyle name="Calculation 3 7 3 3 2 2" xfId="44260" xr:uid="{00000000-0005-0000-0000-0000F10B0000}"/>
    <cellStyle name="Calculation 3 7 3 3 3" xfId="30968" xr:uid="{00000000-0005-0000-0000-0000F20B0000}"/>
    <cellStyle name="Calculation 3 7 3 4" xfId="14574" xr:uid="{00000000-0005-0000-0000-0000F30B0000}"/>
    <cellStyle name="Calculation 3 7 3 4 2" xfId="40736" xr:uid="{00000000-0005-0000-0000-0000F40B0000}"/>
    <cellStyle name="Calculation 3 7 3 5" xfId="26916" xr:uid="{00000000-0005-0000-0000-0000F50B0000}"/>
    <cellStyle name="Calculation 3 7 4" xfId="2248" xr:uid="{00000000-0005-0000-0000-0000F60B0000}"/>
    <cellStyle name="Calculation 3 7 4 2" xfId="6300" xr:uid="{00000000-0005-0000-0000-0000F70B0000}"/>
    <cellStyle name="Calculation 3 7 4 2 2" xfId="19460" xr:uid="{00000000-0005-0000-0000-0000F80B0000}"/>
    <cellStyle name="Calculation 3 7 4 2 2 2" xfId="45622" xr:uid="{00000000-0005-0000-0000-0000F90B0000}"/>
    <cellStyle name="Calculation 3 7 4 2 3" xfId="32462" xr:uid="{00000000-0005-0000-0000-0000FA0B0000}"/>
    <cellStyle name="Calculation 3 7 4 3" xfId="15936" xr:uid="{00000000-0005-0000-0000-0000FB0B0000}"/>
    <cellStyle name="Calculation 3 7 4 3 2" xfId="42098" xr:uid="{00000000-0005-0000-0000-0000FC0B0000}"/>
    <cellStyle name="Calculation 3 7 4 4" xfId="28410" xr:uid="{00000000-0005-0000-0000-0000FD0B0000}"/>
    <cellStyle name="Calculation 3 7 5" xfId="4274" xr:uid="{00000000-0005-0000-0000-0000FE0B0000}"/>
    <cellStyle name="Calculation 3 7 5 2" xfId="17698" xr:uid="{00000000-0005-0000-0000-0000FF0B0000}"/>
    <cellStyle name="Calculation 3 7 5 2 2" xfId="43860" xr:uid="{00000000-0005-0000-0000-0000000C0000}"/>
    <cellStyle name="Calculation 3 7 5 3" xfId="30436" xr:uid="{00000000-0005-0000-0000-0000010C0000}"/>
    <cellStyle name="Calculation 3 7 6" xfId="14174" xr:uid="{00000000-0005-0000-0000-0000020C0000}"/>
    <cellStyle name="Calculation 3 7 6 2" xfId="40336" xr:uid="{00000000-0005-0000-0000-0000030C0000}"/>
    <cellStyle name="Calculation 3 7 7" xfId="26384" xr:uid="{00000000-0005-0000-0000-0000040C0000}"/>
    <cellStyle name="Calculation 3 8" xfId="360" xr:uid="{00000000-0005-0000-0000-0000050C0000}"/>
    <cellStyle name="Calculation 3 8 2" xfId="892" xr:uid="{00000000-0005-0000-0000-0000060C0000}"/>
    <cellStyle name="Calculation 3 8 2 2" xfId="2918" xr:uid="{00000000-0005-0000-0000-0000070C0000}"/>
    <cellStyle name="Calculation 3 8 2 2 2" xfId="6970" xr:uid="{00000000-0005-0000-0000-0000080C0000}"/>
    <cellStyle name="Calculation 3 8 2 2 2 2" xfId="19956" xr:uid="{00000000-0005-0000-0000-0000090C0000}"/>
    <cellStyle name="Calculation 3 8 2 2 2 2 2" xfId="46118" xr:uid="{00000000-0005-0000-0000-00000A0C0000}"/>
    <cellStyle name="Calculation 3 8 2 2 2 3" xfId="33132" xr:uid="{00000000-0005-0000-0000-00000B0C0000}"/>
    <cellStyle name="Calculation 3 8 2 2 3" xfId="16432" xr:uid="{00000000-0005-0000-0000-00000C0C0000}"/>
    <cellStyle name="Calculation 3 8 2 2 3 2" xfId="42594" xr:uid="{00000000-0005-0000-0000-00000D0C0000}"/>
    <cellStyle name="Calculation 3 8 2 2 4" xfId="29080" xr:uid="{00000000-0005-0000-0000-00000E0C0000}"/>
    <cellStyle name="Calculation 3 8 2 3" xfId="4944" xr:uid="{00000000-0005-0000-0000-00000F0C0000}"/>
    <cellStyle name="Calculation 3 8 2 3 2" xfId="18194" xr:uid="{00000000-0005-0000-0000-0000100C0000}"/>
    <cellStyle name="Calculation 3 8 2 3 2 2" xfId="44356" xr:uid="{00000000-0005-0000-0000-0000110C0000}"/>
    <cellStyle name="Calculation 3 8 2 3 3" xfId="31106" xr:uid="{00000000-0005-0000-0000-0000120C0000}"/>
    <cellStyle name="Calculation 3 8 2 4" xfId="14670" xr:uid="{00000000-0005-0000-0000-0000130C0000}"/>
    <cellStyle name="Calculation 3 8 2 4 2" xfId="40832" xr:uid="{00000000-0005-0000-0000-0000140C0000}"/>
    <cellStyle name="Calculation 3 8 2 5" xfId="27054" xr:uid="{00000000-0005-0000-0000-0000150C0000}"/>
    <cellStyle name="Calculation 3 8 3" xfId="2386" xr:uid="{00000000-0005-0000-0000-0000160C0000}"/>
    <cellStyle name="Calculation 3 8 3 2" xfId="6438" xr:uid="{00000000-0005-0000-0000-0000170C0000}"/>
    <cellStyle name="Calculation 3 8 3 2 2" xfId="19556" xr:uid="{00000000-0005-0000-0000-0000180C0000}"/>
    <cellStyle name="Calculation 3 8 3 2 2 2" xfId="45718" xr:uid="{00000000-0005-0000-0000-0000190C0000}"/>
    <cellStyle name="Calculation 3 8 3 2 3" xfId="32600" xr:uid="{00000000-0005-0000-0000-00001A0C0000}"/>
    <cellStyle name="Calculation 3 8 3 3" xfId="16032" xr:uid="{00000000-0005-0000-0000-00001B0C0000}"/>
    <cellStyle name="Calculation 3 8 3 3 2" xfId="42194" xr:uid="{00000000-0005-0000-0000-00001C0C0000}"/>
    <cellStyle name="Calculation 3 8 3 4" xfId="28548" xr:uid="{00000000-0005-0000-0000-00001D0C0000}"/>
    <cellStyle name="Calculation 3 8 4" xfId="4412" xr:uid="{00000000-0005-0000-0000-00001E0C0000}"/>
    <cellStyle name="Calculation 3 8 4 2" xfId="17794" xr:uid="{00000000-0005-0000-0000-00001F0C0000}"/>
    <cellStyle name="Calculation 3 8 4 2 2" xfId="43956" xr:uid="{00000000-0005-0000-0000-0000200C0000}"/>
    <cellStyle name="Calculation 3 8 4 3" xfId="30574" xr:uid="{00000000-0005-0000-0000-0000210C0000}"/>
    <cellStyle name="Calculation 3 8 5" xfId="14270" xr:uid="{00000000-0005-0000-0000-0000220C0000}"/>
    <cellStyle name="Calculation 3 8 5 2" xfId="40432" xr:uid="{00000000-0005-0000-0000-0000230C0000}"/>
    <cellStyle name="Calculation 3 8 6" xfId="26522" xr:uid="{00000000-0005-0000-0000-0000240C0000}"/>
    <cellStyle name="Calculation 3 9" xfId="624" xr:uid="{00000000-0005-0000-0000-0000250C0000}"/>
    <cellStyle name="Calculation 3 9 2" xfId="2650" xr:uid="{00000000-0005-0000-0000-0000260C0000}"/>
    <cellStyle name="Calculation 3 9 2 2" xfId="6702" xr:uid="{00000000-0005-0000-0000-0000270C0000}"/>
    <cellStyle name="Calculation 3 9 2 2 2" xfId="19772" xr:uid="{00000000-0005-0000-0000-0000280C0000}"/>
    <cellStyle name="Calculation 3 9 2 2 2 2" xfId="45934" xr:uid="{00000000-0005-0000-0000-0000290C0000}"/>
    <cellStyle name="Calculation 3 9 2 2 3" xfId="32864" xr:uid="{00000000-0005-0000-0000-00002A0C0000}"/>
    <cellStyle name="Calculation 3 9 2 3" xfId="16248" xr:uid="{00000000-0005-0000-0000-00002B0C0000}"/>
    <cellStyle name="Calculation 3 9 2 3 2" xfId="42410" xr:uid="{00000000-0005-0000-0000-00002C0C0000}"/>
    <cellStyle name="Calculation 3 9 2 4" xfId="28812" xr:uid="{00000000-0005-0000-0000-00002D0C0000}"/>
    <cellStyle name="Calculation 3 9 3" xfId="4676" xr:uid="{00000000-0005-0000-0000-00002E0C0000}"/>
    <cellStyle name="Calculation 3 9 3 2" xfId="18010" xr:uid="{00000000-0005-0000-0000-00002F0C0000}"/>
    <cellStyle name="Calculation 3 9 3 2 2" xfId="44172" xr:uid="{00000000-0005-0000-0000-0000300C0000}"/>
    <cellStyle name="Calculation 3 9 3 3" xfId="30838" xr:uid="{00000000-0005-0000-0000-0000310C0000}"/>
    <cellStyle name="Calculation 3 9 4" xfId="14486" xr:uid="{00000000-0005-0000-0000-0000320C0000}"/>
    <cellStyle name="Calculation 3 9 4 2" xfId="40648" xr:uid="{00000000-0005-0000-0000-0000330C0000}"/>
    <cellStyle name="Calculation 3 9 5" xfId="26786" xr:uid="{00000000-0005-0000-0000-0000340C0000}"/>
    <cellStyle name="Check Cell" xfId="27" builtinId="23" customBuiltin="1"/>
    <cellStyle name="Check Cell 2" xfId="72" xr:uid="{00000000-0005-0000-0000-0000360C0000}"/>
    <cellStyle name="Comma 2" xfId="349" xr:uid="{00000000-0005-0000-0000-0000370C0000}"/>
    <cellStyle name="Comma 3" xfId="52424" xr:uid="{00000000-0005-0000-0000-0000380C0000}"/>
    <cellStyle name="Comma 3 2" xfId="52443" xr:uid="{00000000-0005-0000-0000-0000390C0000}"/>
    <cellStyle name="Currency 2" xfId="52446" xr:uid="{00000000-0005-0000-0000-00003A0C0000}"/>
    <cellStyle name="Explanatory Text" xfId="28" builtinId="53" customBuiltin="1"/>
    <cellStyle name="Explanatory Text 2" xfId="73" xr:uid="{00000000-0005-0000-0000-00003C0C0000}"/>
    <cellStyle name="Good" xfId="29" builtinId="26" customBuiltin="1"/>
    <cellStyle name="Good 2" xfId="74" xr:uid="{00000000-0005-0000-0000-00003E0C0000}"/>
    <cellStyle name="Heading 1" xfId="30" builtinId="16" customBuiltin="1"/>
    <cellStyle name="Heading 1 2" xfId="75" xr:uid="{00000000-0005-0000-0000-0000400C0000}"/>
    <cellStyle name="Heading 2" xfId="31" builtinId="17" customBuiltin="1"/>
    <cellStyle name="Heading 2 2" xfId="76" xr:uid="{00000000-0005-0000-0000-0000420C0000}"/>
    <cellStyle name="Heading 3" xfId="32" builtinId="18" customBuiltin="1"/>
    <cellStyle name="Heading 3 2" xfId="77" xr:uid="{00000000-0005-0000-0000-0000440C0000}"/>
    <cellStyle name="Heading 4" xfId="33" builtinId="19" customBuiltin="1"/>
    <cellStyle name="Heading 4 2" xfId="78" xr:uid="{00000000-0005-0000-0000-0000460C0000}"/>
    <cellStyle name="Hyperlink 2" xfId="52457" xr:uid="{00000000-0005-0000-0000-0000470C0000}"/>
    <cellStyle name="Input" xfId="34" builtinId="20" customBuiltin="1"/>
    <cellStyle name="Input 2" xfId="79" xr:uid="{00000000-0005-0000-0000-0000490C0000}"/>
    <cellStyle name="Input 2 2" xfId="94" xr:uid="{00000000-0005-0000-0000-00004A0C0000}"/>
    <cellStyle name="Input 2 2 10" xfId="2124" xr:uid="{00000000-0005-0000-0000-00004B0C0000}"/>
    <cellStyle name="Input 2 2 10 2" xfId="6176" xr:uid="{00000000-0005-0000-0000-00004C0C0000}"/>
    <cellStyle name="Input 2 2 10 2 2" xfId="19377" xr:uid="{00000000-0005-0000-0000-00004D0C0000}"/>
    <cellStyle name="Input 2 2 10 2 2 2" xfId="45539" xr:uid="{00000000-0005-0000-0000-00004E0C0000}"/>
    <cellStyle name="Input 2 2 10 2 3" xfId="32338" xr:uid="{00000000-0005-0000-0000-00004F0C0000}"/>
    <cellStyle name="Input 2 2 10 3" xfId="15853" xr:uid="{00000000-0005-0000-0000-0000500C0000}"/>
    <cellStyle name="Input 2 2 10 3 2" xfId="42015" xr:uid="{00000000-0005-0000-0000-0000510C0000}"/>
    <cellStyle name="Input 2 2 10 4" xfId="28286" xr:uid="{00000000-0005-0000-0000-0000520C0000}"/>
    <cellStyle name="Input 2 2 11" xfId="4150" xr:uid="{00000000-0005-0000-0000-0000530C0000}"/>
    <cellStyle name="Input 2 2 11 2" xfId="17615" xr:uid="{00000000-0005-0000-0000-0000540C0000}"/>
    <cellStyle name="Input 2 2 11 2 2" xfId="43777" xr:uid="{00000000-0005-0000-0000-0000550C0000}"/>
    <cellStyle name="Input 2 2 11 3" xfId="30312" xr:uid="{00000000-0005-0000-0000-0000560C0000}"/>
    <cellStyle name="Input 2 2 12" xfId="14091" xr:uid="{00000000-0005-0000-0000-0000570C0000}"/>
    <cellStyle name="Input 2 2 12 2" xfId="40253" xr:uid="{00000000-0005-0000-0000-0000580C0000}"/>
    <cellStyle name="Input 2 2 13" xfId="26260" xr:uid="{00000000-0005-0000-0000-0000590C0000}"/>
    <cellStyle name="Input 2 2 2" xfId="112" xr:uid="{00000000-0005-0000-0000-00005A0C0000}"/>
    <cellStyle name="Input 2 2 2 10" xfId="26278" xr:uid="{00000000-0005-0000-0000-00005B0C0000}"/>
    <cellStyle name="Input 2 2 2 2" xfId="158" xr:uid="{00000000-0005-0000-0000-00005C0C0000}"/>
    <cellStyle name="Input 2 2 2 2 2" xfId="288" xr:uid="{00000000-0005-0000-0000-00005D0C0000}"/>
    <cellStyle name="Input 2 2 2 2 2 2" xfId="496" xr:uid="{00000000-0005-0000-0000-00005E0C0000}"/>
    <cellStyle name="Input 2 2 2 2 2 2 2" xfId="1028" xr:uid="{00000000-0005-0000-0000-00005F0C0000}"/>
    <cellStyle name="Input 2 2 2 2 2 2 2 2" xfId="3054" xr:uid="{00000000-0005-0000-0000-0000600C0000}"/>
    <cellStyle name="Input 2 2 2 2 2 2 2 2 2" xfId="7106" xr:uid="{00000000-0005-0000-0000-0000610C0000}"/>
    <cellStyle name="Input 2 2 2 2 2 2 2 2 2 2" xfId="20057" xr:uid="{00000000-0005-0000-0000-0000620C0000}"/>
    <cellStyle name="Input 2 2 2 2 2 2 2 2 2 2 2" xfId="46219" xr:uid="{00000000-0005-0000-0000-0000630C0000}"/>
    <cellStyle name="Input 2 2 2 2 2 2 2 2 2 3" xfId="33268" xr:uid="{00000000-0005-0000-0000-0000640C0000}"/>
    <cellStyle name="Input 2 2 2 2 2 2 2 2 3" xfId="16533" xr:uid="{00000000-0005-0000-0000-0000650C0000}"/>
    <cellStyle name="Input 2 2 2 2 2 2 2 2 3 2" xfId="42695" xr:uid="{00000000-0005-0000-0000-0000660C0000}"/>
    <cellStyle name="Input 2 2 2 2 2 2 2 2 4" xfId="29216" xr:uid="{00000000-0005-0000-0000-0000670C0000}"/>
    <cellStyle name="Input 2 2 2 2 2 2 2 3" xfId="5080" xr:uid="{00000000-0005-0000-0000-0000680C0000}"/>
    <cellStyle name="Input 2 2 2 2 2 2 2 3 2" xfId="18295" xr:uid="{00000000-0005-0000-0000-0000690C0000}"/>
    <cellStyle name="Input 2 2 2 2 2 2 2 3 2 2" xfId="44457" xr:uid="{00000000-0005-0000-0000-00006A0C0000}"/>
    <cellStyle name="Input 2 2 2 2 2 2 2 3 3" xfId="31242" xr:uid="{00000000-0005-0000-0000-00006B0C0000}"/>
    <cellStyle name="Input 2 2 2 2 2 2 2 4" xfId="14771" xr:uid="{00000000-0005-0000-0000-00006C0C0000}"/>
    <cellStyle name="Input 2 2 2 2 2 2 2 4 2" xfId="40933" xr:uid="{00000000-0005-0000-0000-00006D0C0000}"/>
    <cellStyle name="Input 2 2 2 2 2 2 2 5" xfId="27190" xr:uid="{00000000-0005-0000-0000-00006E0C0000}"/>
    <cellStyle name="Input 2 2 2 2 2 2 3" xfId="2522" xr:uid="{00000000-0005-0000-0000-00006F0C0000}"/>
    <cellStyle name="Input 2 2 2 2 2 2 3 2" xfId="6574" xr:uid="{00000000-0005-0000-0000-0000700C0000}"/>
    <cellStyle name="Input 2 2 2 2 2 2 3 2 2" xfId="19657" xr:uid="{00000000-0005-0000-0000-0000710C0000}"/>
    <cellStyle name="Input 2 2 2 2 2 2 3 2 2 2" xfId="45819" xr:uid="{00000000-0005-0000-0000-0000720C0000}"/>
    <cellStyle name="Input 2 2 2 2 2 2 3 2 3" xfId="32736" xr:uid="{00000000-0005-0000-0000-0000730C0000}"/>
    <cellStyle name="Input 2 2 2 2 2 2 3 3" xfId="16133" xr:uid="{00000000-0005-0000-0000-0000740C0000}"/>
    <cellStyle name="Input 2 2 2 2 2 2 3 3 2" xfId="42295" xr:uid="{00000000-0005-0000-0000-0000750C0000}"/>
    <cellStyle name="Input 2 2 2 2 2 2 3 4" xfId="28684" xr:uid="{00000000-0005-0000-0000-0000760C0000}"/>
    <cellStyle name="Input 2 2 2 2 2 2 4" xfId="4548" xr:uid="{00000000-0005-0000-0000-0000770C0000}"/>
    <cellStyle name="Input 2 2 2 2 2 2 4 2" xfId="17895" xr:uid="{00000000-0005-0000-0000-0000780C0000}"/>
    <cellStyle name="Input 2 2 2 2 2 2 4 2 2" xfId="44057" xr:uid="{00000000-0005-0000-0000-0000790C0000}"/>
    <cellStyle name="Input 2 2 2 2 2 2 4 3" xfId="30710" xr:uid="{00000000-0005-0000-0000-00007A0C0000}"/>
    <cellStyle name="Input 2 2 2 2 2 2 5" xfId="14371" xr:uid="{00000000-0005-0000-0000-00007B0C0000}"/>
    <cellStyle name="Input 2 2 2 2 2 2 5 2" xfId="40533" xr:uid="{00000000-0005-0000-0000-00007C0C0000}"/>
    <cellStyle name="Input 2 2 2 2 2 2 6" xfId="26658" xr:uid="{00000000-0005-0000-0000-00007D0C0000}"/>
    <cellStyle name="Input 2 2 2 2 2 3" xfId="824" xr:uid="{00000000-0005-0000-0000-00007E0C0000}"/>
    <cellStyle name="Input 2 2 2 2 2 3 2" xfId="2850" xr:uid="{00000000-0005-0000-0000-00007F0C0000}"/>
    <cellStyle name="Input 2 2 2 2 2 3 2 2" xfId="6902" xr:uid="{00000000-0005-0000-0000-0000800C0000}"/>
    <cellStyle name="Input 2 2 2 2 2 3 2 2 2" xfId="19908" xr:uid="{00000000-0005-0000-0000-0000810C0000}"/>
    <cellStyle name="Input 2 2 2 2 2 3 2 2 2 2" xfId="46070" xr:uid="{00000000-0005-0000-0000-0000820C0000}"/>
    <cellStyle name="Input 2 2 2 2 2 3 2 2 3" xfId="33064" xr:uid="{00000000-0005-0000-0000-0000830C0000}"/>
    <cellStyle name="Input 2 2 2 2 2 3 2 3" xfId="16384" xr:uid="{00000000-0005-0000-0000-0000840C0000}"/>
    <cellStyle name="Input 2 2 2 2 2 3 2 3 2" xfId="42546" xr:uid="{00000000-0005-0000-0000-0000850C0000}"/>
    <cellStyle name="Input 2 2 2 2 2 3 2 4" xfId="29012" xr:uid="{00000000-0005-0000-0000-0000860C0000}"/>
    <cellStyle name="Input 2 2 2 2 2 3 3" xfId="4876" xr:uid="{00000000-0005-0000-0000-0000870C0000}"/>
    <cellStyle name="Input 2 2 2 2 2 3 3 2" xfId="18146" xr:uid="{00000000-0005-0000-0000-0000880C0000}"/>
    <cellStyle name="Input 2 2 2 2 2 3 3 2 2" xfId="44308" xr:uid="{00000000-0005-0000-0000-0000890C0000}"/>
    <cellStyle name="Input 2 2 2 2 2 3 3 3" xfId="31038" xr:uid="{00000000-0005-0000-0000-00008A0C0000}"/>
    <cellStyle name="Input 2 2 2 2 2 3 4" xfId="14622" xr:uid="{00000000-0005-0000-0000-00008B0C0000}"/>
    <cellStyle name="Input 2 2 2 2 2 3 4 2" xfId="40784" xr:uid="{00000000-0005-0000-0000-00008C0C0000}"/>
    <cellStyle name="Input 2 2 2 2 2 3 5" xfId="26986" xr:uid="{00000000-0005-0000-0000-00008D0C0000}"/>
    <cellStyle name="Input 2 2 2 2 2 4" xfId="2318" xr:uid="{00000000-0005-0000-0000-00008E0C0000}"/>
    <cellStyle name="Input 2 2 2 2 2 4 2" xfId="6370" xr:uid="{00000000-0005-0000-0000-00008F0C0000}"/>
    <cellStyle name="Input 2 2 2 2 2 4 2 2" xfId="19508" xr:uid="{00000000-0005-0000-0000-0000900C0000}"/>
    <cellStyle name="Input 2 2 2 2 2 4 2 2 2" xfId="45670" xr:uid="{00000000-0005-0000-0000-0000910C0000}"/>
    <cellStyle name="Input 2 2 2 2 2 4 2 3" xfId="32532" xr:uid="{00000000-0005-0000-0000-0000920C0000}"/>
    <cellStyle name="Input 2 2 2 2 2 4 3" xfId="15984" xr:uid="{00000000-0005-0000-0000-0000930C0000}"/>
    <cellStyle name="Input 2 2 2 2 2 4 3 2" xfId="42146" xr:uid="{00000000-0005-0000-0000-0000940C0000}"/>
    <cellStyle name="Input 2 2 2 2 2 4 4" xfId="28480" xr:uid="{00000000-0005-0000-0000-0000950C0000}"/>
    <cellStyle name="Input 2 2 2 2 2 5" xfId="4344" xr:uid="{00000000-0005-0000-0000-0000960C0000}"/>
    <cellStyle name="Input 2 2 2 2 2 5 2" xfId="17746" xr:uid="{00000000-0005-0000-0000-0000970C0000}"/>
    <cellStyle name="Input 2 2 2 2 2 5 2 2" xfId="43908" xr:uid="{00000000-0005-0000-0000-0000980C0000}"/>
    <cellStyle name="Input 2 2 2 2 2 5 3" xfId="30506" xr:uid="{00000000-0005-0000-0000-0000990C0000}"/>
    <cellStyle name="Input 2 2 2 2 2 6" xfId="14222" xr:uid="{00000000-0005-0000-0000-00009A0C0000}"/>
    <cellStyle name="Input 2 2 2 2 2 6 2" xfId="40384" xr:uid="{00000000-0005-0000-0000-00009B0C0000}"/>
    <cellStyle name="Input 2 2 2 2 2 7" xfId="26454" xr:uid="{00000000-0005-0000-0000-00009C0C0000}"/>
    <cellStyle name="Input 2 2 2 2 3" xfId="408" xr:uid="{00000000-0005-0000-0000-00009D0C0000}"/>
    <cellStyle name="Input 2 2 2 2 3 2" xfId="940" xr:uid="{00000000-0005-0000-0000-00009E0C0000}"/>
    <cellStyle name="Input 2 2 2 2 3 2 2" xfId="2966" xr:uid="{00000000-0005-0000-0000-00009F0C0000}"/>
    <cellStyle name="Input 2 2 2 2 3 2 2 2" xfId="7018" xr:uid="{00000000-0005-0000-0000-0000A00C0000}"/>
    <cellStyle name="Input 2 2 2 2 3 2 2 2 2" xfId="19993" xr:uid="{00000000-0005-0000-0000-0000A10C0000}"/>
    <cellStyle name="Input 2 2 2 2 3 2 2 2 2 2" xfId="46155" xr:uid="{00000000-0005-0000-0000-0000A20C0000}"/>
    <cellStyle name="Input 2 2 2 2 3 2 2 2 3" xfId="33180" xr:uid="{00000000-0005-0000-0000-0000A30C0000}"/>
    <cellStyle name="Input 2 2 2 2 3 2 2 3" xfId="16469" xr:uid="{00000000-0005-0000-0000-0000A40C0000}"/>
    <cellStyle name="Input 2 2 2 2 3 2 2 3 2" xfId="42631" xr:uid="{00000000-0005-0000-0000-0000A50C0000}"/>
    <cellStyle name="Input 2 2 2 2 3 2 2 4" xfId="29128" xr:uid="{00000000-0005-0000-0000-0000A60C0000}"/>
    <cellStyle name="Input 2 2 2 2 3 2 3" xfId="4992" xr:uid="{00000000-0005-0000-0000-0000A70C0000}"/>
    <cellStyle name="Input 2 2 2 2 3 2 3 2" xfId="18231" xr:uid="{00000000-0005-0000-0000-0000A80C0000}"/>
    <cellStyle name="Input 2 2 2 2 3 2 3 2 2" xfId="44393" xr:uid="{00000000-0005-0000-0000-0000A90C0000}"/>
    <cellStyle name="Input 2 2 2 2 3 2 3 3" xfId="31154" xr:uid="{00000000-0005-0000-0000-0000AA0C0000}"/>
    <cellStyle name="Input 2 2 2 2 3 2 4" xfId="14707" xr:uid="{00000000-0005-0000-0000-0000AB0C0000}"/>
    <cellStyle name="Input 2 2 2 2 3 2 4 2" xfId="40869" xr:uid="{00000000-0005-0000-0000-0000AC0C0000}"/>
    <cellStyle name="Input 2 2 2 2 3 2 5" xfId="27102" xr:uid="{00000000-0005-0000-0000-0000AD0C0000}"/>
    <cellStyle name="Input 2 2 2 2 3 3" xfId="2434" xr:uid="{00000000-0005-0000-0000-0000AE0C0000}"/>
    <cellStyle name="Input 2 2 2 2 3 3 2" xfId="6486" xr:uid="{00000000-0005-0000-0000-0000AF0C0000}"/>
    <cellStyle name="Input 2 2 2 2 3 3 2 2" xfId="19593" xr:uid="{00000000-0005-0000-0000-0000B00C0000}"/>
    <cellStyle name="Input 2 2 2 2 3 3 2 2 2" xfId="45755" xr:uid="{00000000-0005-0000-0000-0000B10C0000}"/>
    <cellStyle name="Input 2 2 2 2 3 3 2 3" xfId="32648" xr:uid="{00000000-0005-0000-0000-0000B20C0000}"/>
    <cellStyle name="Input 2 2 2 2 3 3 3" xfId="16069" xr:uid="{00000000-0005-0000-0000-0000B30C0000}"/>
    <cellStyle name="Input 2 2 2 2 3 3 3 2" xfId="42231" xr:uid="{00000000-0005-0000-0000-0000B40C0000}"/>
    <cellStyle name="Input 2 2 2 2 3 3 4" xfId="28596" xr:uid="{00000000-0005-0000-0000-0000B50C0000}"/>
    <cellStyle name="Input 2 2 2 2 3 4" xfId="4460" xr:uid="{00000000-0005-0000-0000-0000B60C0000}"/>
    <cellStyle name="Input 2 2 2 2 3 4 2" xfId="17831" xr:uid="{00000000-0005-0000-0000-0000B70C0000}"/>
    <cellStyle name="Input 2 2 2 2 3 4 2 2" xfId="43993" xr:uid="{00000000-0005-0000-0000-0000B80C0000}"/>
    <cellStyle name="Input 2 2 2 2 3 4 3" xfId="30622" xr:uid="{00000000-0005-0000-0000-0000B90C0000}"/>
    <cellStyle name="Input 2 2 2 2 3 5" xfId="14307" xr:uid="{00000000-0005-0000-0000-0000BA0C0000}"/>
    <cellStyle name="Input 2 2 2 2 3 5 2" xfId="40469" xr:uid="{00000000-0005-0000-0000-0000BB0C0000}"/>
    <cellStyle name="Input 2 2 2 2 3 6" xfId="26570" xr:uid="{00000000-0005-0000-0000-0000BC0C0000}"/>
    <cellStyle name="Input 2 2 2 2 4" xfId="694" xr:uid="{00000000-0005-0000-0000-0000BD0C0000}"/>
    <cellStyle name="Input 2 2 2 2 4 2" xfId="2720" xr:uid="{00000000-0005-0000-0000-0000BE0C0000}"/>
    <cellStyle name="Input 2 2 2 2 4 2 2" xfId="6772" xr:uid="{00000000-0005-0000-0000-0000BF0C0000}"/>
    <cellStyle name="Input 2 2 2 2 4 2 2 2" xfId="19820" xr:uid="{00000000-0005-0000-0000-0000C00C0000}"/>
    <cellStyle name="Input 2 2 2 2 4 2 2 2 2" xfId="45982" xr:uid="{00000000-0005-0000-0000-0000C10C0000}"/>
    <cellStyle name="Input 2 2 2 2 4 2 2 3" xfId="32934" xr:uid="{00000000-0005-0000-0000-0000C20C0000}"/>
    <cellStyle name="Input 2 2 2 2 4 2 3" xfId="16296" xr:uid="{00000000-0005-0000-0000-0000C30C0000}"/>
    <cellStyle name="Input 2 2 2 2 4 2 3 2" xfId="42458" xr:uid="{00000000-0005-0000-0000-0000C40C0000}"/>
    <cellStyle name="Input 2 2 2 2 4 2 4" xfId="28882" xr:uid="{00000000-0005-0000-0000-0000C50C0000}"/>
    <cellStyle name="Input 2 2 2 2 4 3" xfId="4746" xr:uid="{00000000-0005-0000-0000-0000C60C0000}"/>
    <cellStyle name="Input 2 2 2 2 4 3 2" xfId="18058" xr:uid="{00000000-0005-0000-0000-0000C70C0000}"/>
    <cellStyle name="Input 2 2 2 2 4 3 2 2" xfId="44220" xr:uid="{00000000-0005-0000-0000-0000C80C0000}"/>
    <cellStyle name="Input 2 2 2 2 4 3 3" xfId="30908" xr:uid="{00000000-0005-0000-0000-0000C90C0000}"/>
    <cellStyle name="Input 2 2 2 2 4 4" xfId="14534" xr:uid="{00000000-0005-0000-0000-0000CA0C0000}"/>
    <cellStyle name="Input 2 2 2 2 4 4 2" xfId="40696" xr:uid="{00000000-0005-0000-0000-0000CB0C0000}"/>
    <cellStyle name="Input 2 2 2 2 4 5" xfId="26856" xr:uid="{00000000-0005-0000-0000-0000CC0C0000}"/>
    <cellStyle name="Input 2 2 2 2 5" xfId="2188" xr:uid="{00000000-0005-0000-0000-0000CD0C0000}"/>
    <cellStyle name="Input 2 2 2 2 5 2" xfId="6240" xr:uid="{00000000-0005-0000-0000-0000CE0C0000}"/>
    <cellStyle name="Input 2 2 2 2 5 2 2" xfId="19420" xr:uid="{00000000-0005-0000-0000-0000CF0C0000}"/>
    <cellStyle name="Input 2 2 2 2 5 2 2 2" xfId="45582" xr:uid="{00000000-0005-0000-0000-0000D00C0000}"/>
    <cellStyle name="Input 2 2 2 2 5 2 3" xfId="32402" xr:uid="{00000000-0005-0000-0000-0000D10C0000}"/>
    <cellStyle name="Input 2 2 2 2 5 3" xfId="15896" xr:uid="{00000000-0005-0000-0000-0000D20C0000}"/>
    <cellStyle name="Input 2 2 2 2 5 3 2" xfId="42058" xr:uid="{00000000-0005-0000-0000-0000D30C0000}"/>
    <cellStyle name="Input 2 2 2 2 5 4" xfId="28350" xr:uid="{00000000-0005-0000-0000-0000D40C0000}"/>
    <cellStyle name="Input 2 2 2 2 6" xfId="4214" xr:uid="{00000000-0005-0000-0000-0000D50C0000}"/>
    <cellStyle name="Input 2 2 2 2 6 2" xfId="17658" xr:uid="{00000000-0005-0000-0000-0000D60C0000}"/>
    <cellStyle name="Input 2 2 2 2 6 2 2" xfId="43820" xr:uid="{00000000-0005-0000-0000-0000D70C0000}"/>
    <cellStyle name="Input 2 2 2 2 6 3" xfId="30376" xr:uid="{00000000-0005-0000-0000-0000D80C0000}"/>
    <cellStyle name="Input 2 2 2 2 7" xfId="14134" xr:uid="{00000000-0005-0000-0000-0000D90C0000}"/>
    <cellStyle name="Input 2 2 2 2 7 2" xfId="40296" xr:uid="{00000000-0005-0000-0000-0000DA0C0000}"/>
    <cellStyle name="Input 2 2 2 2 8" xfId="26324" xr:uid="{00000000-0005-0000-0000-0000DB0C0000}"/>
    <cellStyle name="Input 2 2 2 3" xfId="198" xr:uid="{00000000-0005-0000-0000-0000DC0C0000}"/>
    <cellStyle name="Input 2 2 2 3 2" xfId="328" xr:uid="{00000000-0005-0000-0000-0000DD0C0000}"/>
    <cellStyle name="Input 2 2 2 3 2 2" xfId="522" xr:uid="{00000000-0005-0000-0000-0000DE0C0000}"/>
    <cellStyle name="Input 2 2 2 3 2 2 2" xfId="1054" xr:uid="{00000000-0005-0000-0000-0000DF0C0000}"/>
    <cellStyle name="Input 2 2 2 3 2 2 2 2" xfId="3080" xr:uid="{00000000-0005-0000-0000-0000E00C0000}"/>
    <cellStyle name="Input 2 2 2 3 2 2 2 2 2" xfId="7132" xr:uid="{00000000-0005-0000-0000-0000E10C0000}"/>
    <cellStyle name="Input 2 2 2 3 2 2 2 2 2 2" xfId="20075" xr:uid="{00000000-0005-0000-0000-0000E20C0000}"/>
    <cellStyle name="Input 2 2 2 3 2 2 2 2 2 2 2" xfId="46237" xr:uid="{00000000-0005-0000-0000-0000E30C0000}"/>
    <cellStyle name="Input 2 2 2 3 2 2 2 2 2 3" xfId="33294" xr:uid="{00000000-0005-0000-0000-0000E40C0000}"/>
    <cellStyle name="Input 2 2 2 3 2 2 2 2 3" xfId="16551" xr:uid="{00000000-0005-0000-0000-0000E50C0000}"/>
    <cellStyle name="Input 2 2 2 3 2 2 2 2 3 2" xfId="42713" xr:uid="{00000000-0005-0000-0000-0000E60C0000}"/>
    <cellStyle name="Input 2 2 2 3 2 2 2 2 4" xfId="29242" xr:uid="{00000000-0005-0000-0000-0000E70C0000}"/>
    <cellStyle name="Input 2 2 2 3 2 2 2 3" xfId="5106" xr:uid="{00000000-0005-0000-0000-0000E80C0000}"/>
    <cellStyle name="Input 2 2 2 3 2 2 2 3 2" xfId="18313" xr:uid="{00000000-0005-0000-0000-0000E90C0000}"/>
    <cellStyle name="Input 2 2 2 3 2 2 2 3 2 2" xfId="44475" xr:uid="{00000000-0005-0000-0000-0000EA0C0000}"/>
    <cellStyle name="Input 2 2 2 3 2 2 2 3 3" xfId="31268" xr:uid="{00000000-0005-0000-0000-0000EB0C0000}"/>
    <cellStyle name="Input 2 2 2 3 2 2 2 4" xfId="14789" xr:uid="{00000000-0005-0000-0000-0000EC0C0000}"/>
    <cellStyle name="Input 2 2 2 3 2 2 2 4 2" xfId="40951" xr:uid="{00000000-0005-0000-0000-0000ED0C0000}"/>
    <cellStyle name="Input 2 2 2 3 2 2 2 5" xfId="27216" xr:uid="{00000000-0005-0000-0000-0000EE0C0000}"/>
    <cellStyle name="Input 2 2 2 3 2 2 3" xfId="2548" xr:uid="{00000000-0005-0000-0000-0000EF0C0000}"/>
    <cellStyle name="Input 2 2 2 3 2 2 3 2" xfId="6600" xr:uid="{00000000-0005-0000-0000-0000F00C0000}"/>
    <cellStyle name="Input 2 2 2 3 2 2 3 2 2" xfId="19675" xr:uid="{00000000-0005-0000-0000-0000F10C0000}"/>
    <cellStyle name="Input 2 2 2 3 2 2 3 2 2 2" xfId="45837" xr:uid="{00000000-0005-0000-0000-0000F20C0000}"/>
    <cellStyle name="Input 2 2 2 3 2 2 3 2 3" xfId="32762" xr:uid="{00000000-0005-0000-0000-0000F30C0000}"/>
    <cellStyle name="Input 2 2 2 3 2 2 3 3" xfId="16151" xr:uid="{00000000-0005-0000-0000-0000F40C0000}"/>
    <cellStyle name="Input 2 2 2 3 2 2 3 3 2" xfId="42313" xr:uid="{00000000-0005-0000-0000-0000F50C0000}"/>
    <cellStyle name="Input 2 2 2 3 2 2 3 4" xfId="28710" xr:uid="{00000000-0005-0000-0000-0000F60C0000}"/>
    <cellStyle name="Input 2 2 2 3 2 2 4" xfId="4574" xr:uid="{00000000-0005-0000-0000-0000F70C0000}"/>
    <cellStyle name="Input 2 2 2 3 2 2 4 2" xfId="17913" xr:uid="{00000000-0005-0000-0000-0000F80C0000}"/>
    <cellStyle name="Input 2 2 2 3 2 2 4 2 2" xfId="44075" xr:uid="{00000000-0005-0000-0000-0000F90C0000}"/>
    <cellStyle name="Input 2 2 2 3 2 2 4 3" xfId="30736" xr:uid="{00000000-0005-0000-0000-0000FA0C0000}"/>
    <cellStyle name="Input 2 2 2 3 2 2 5" xfId="14389" xr:uid="{00000000-0005-0000-0000-0000FB0C0000}"/>
    <cellStyle name="Input 2 2 2 3 2 2 5 2" xfId="40551" xr:uid="{00000000-0005-0000-0000-0000FC0C0000}"/>
    <cellStyle name="Input 2 2 2 3 2 2 6" xfId="26684" xr:uid="{00000000-0005-0000-0000-0000FD0C0000}"/>
    <cellStyle name="Input 2 2 2 3 2 3" xfId="864" xr:uid="{00000000-0005-0000-0000-0000FE0C0000}"/>
    <cellStyle name="Input 2 2 2 3 2 3 2" xfId="2890" xr:uid="{00000000-0005-0000-0000-0000FF0C0000}"/>
    <cellStyle name="Input 2 2 2 3 2 3 2 2" xfId="6942" xr:uid="{00000000-0005-0000-0000-0000000D0000}"/>
    <cellStyle name="Input 2 2 2 3 2 3 2 2 2" xfId="19934" xr:uid="{00000000-0005-0000-0000-0000010D0000}"/>
    <cellStyle name="Input 2 2 2 3 2 3 2 2 2 2" xfId="46096" xr:uid="{00000000-0005-0000-0000-0000020D0000}"/>
    <cellStyle name="Input 2 2 2 3 2 3 2 2 3" xfId="33104" xr:uid="{00000000-0005-0000-0000-0000030D0000}"/>
    <cellStyle name="Input 2 2 2 3 2 3 2 3" xfId="16410" xr:uid="{00000000-0005-0000-0000-0000040D0000}"/>
    <cellStyle name="Input 2 2 2 3 2 3 2 3 2" xfId="42572" xr:uid="{00000000-0005-0000-0000-0000050D0000}"/>
    <cellStyle name="Input 2 2 2 3 2 3 2 4" xfId="29052" xr:uid="{00000000-0005-0000-0000-0000060D0000}"/>
    <cellStyle name="Input 2 2 2 3 2 3 3" xfId="4916" xr:uid="{00000000-0005-0000-0000-0000070D0000}"/>
    <cellStyle name="Input 2 2 2 3 2 3 3 2" xfId="18172" xr:uid="{00000000-0005-0000-0000-0000080D0000}"/>
    <cellStyle name="Input 2 2 2 3 2 3 3 2 2" xfId="44334" xr:uid="{00000000-0005-0000-0000-0000090D0000}"/>
    <cellStyle name="Input 2 2 2 3 2 3 3 3" xfId="31078" xr:uid="{00000000-0005-0000-0000-00000A0D0000}"/>
    <cellStyle name="Input 2 2 2 3 2 3 4" xfId="14648" xr:uid="{00000000-0005-0000-0000-00000B0D0000}"/>
    <cellStyle name="Input 2 2 2 3 2 3 4 2" xfId="40810" xr:uid="{00000000-0005-0000-0000-00000C0D0000}"/>
    <cellStyle name="Input 2 2 2 3 2 3 5" xfId="27026" xr:uid="{00000000-0005-0000-0000-00000D0D0000}"/>
    <cellStyle name="Input 2 2 2 3 2 4" xfId="2358" xr:uid="{00000000-0005-0000-0000-00000E0D0000}"/>
    <cellStyle name="Input 2 2 2 3 2 4 2" xfId="6410" xr:uid="{00000000-0005-0000-0000-00000F0D0000}"/>
    <cellStyle name="Input 2 2 2 3 2 4 2 2" xfId="19534" xr:uid="{00000000-0005-0000-0000-0000100D0000}"/>
    <cellStyle name="Input 2 2 2 3 2 4 2 2 2" xfId="45696" xr:uid="{00000000-0005-0000-0000-0000110D0000}"/>
    <cellStyle name="Input 2 2 2 3 2 4 2 3" xfId="32572" xr:uid="{00000000-0005-0000-0000-0000120D0000}"/>
    <cellStyle name="Input 2 2 2 3 2 4 3" xfId="16010" xr:uid="{00000000-0005-0000-0000-0000130D0000}"/>
    <cellStyle name="Input 2 2 2 3 2 4 3 2" xfId="42172" xr:uid="{00000000-0005-0000-0000-0000140D0000}"/>
    <cellStyle name="Input 2 2 2 3 2 4 4" xfId="28520" xr:uid="{00000000-0005-0000-0000-0000150D0000}"/>
    <cellStyle name="Input 2 2 2 3 2 5" xfId="4384" xr:uid="{00000000-0005-0000-0000-0000160D0000}"/>
    <cellStyle name="Input 2 2 2 3 2 5 2" xfId="17772" xr:uid="{00000000-0005-0000-0000-0000170D0000}"/>
    <cellStyle name="Input 2 2 2 3 2 5 2 2" xfId="43934" xr:uid="{00000000-0005-0000-0000-0000180D0000}"/>
    <cellStyle name="Input 2 2 2 3 2 5 3" xfId="30546" xr:uid="{00000000-0005-0000-0000-0000190D0000}"/>
    <cellStyle name="Input 2 2 2 3 2 6" xfId="14248" xr:uid="{00000000-0005-0000-0000-00001A0D0000}"/>
    <cellStyle name="Input 2 2 2 3 2 6 2" xfId="40410" xr:uid="{00000000-0005-0000-0000-00001B0D0000}"/>
    <cellStyle name="Input 2 2 2 3 2 7" xfId="26494" xr:uid="{00000000-0005-0000-0000-00001C0D0000}"/>
    <cellStyle name="Input 2 2 2 3 3" xfId="434" xr:uid="{00000000-0005-0000-0000-00001D0D0000}"/>
    <cellStyle name="Input 2 2 2 3 3 2" xfId="966" xr:uid="{00000000-0005-0000-0000-00001E0D0000}"/>
    <cellStyle name="Input 2 2 2 3 3 2 2" xfId="2992" xr:uid="{00000000-0005-0000-0000-00001F0D0000}"/>
    <cellStyle name="Input 2 2 2 3 3 2 2 2" xfId="7044" xr:uid="{00000000-0005-0000-0000-0000200D0000}"/>
    <cellStyle name="Input 2 2 2 3 3 2 2 2 2" xfId="20011" xr:uid="{00000000-0005-0000-0000-0000210D0000}"/>
    <cellStyle name="Input 2 2 2 3 3 2 2 2 2 2" xfId="46173" xr:uid="{00000000-0005-0000-0000-0000220D0000}"/>
    <cellStyle name="Input 2 2 2 3 3 2 2 2 3" xfId="33206" xr:uid="{00000000-0005-0000-0000-0000230D0000}"/>
    <cellStyle name="Input 2 2 2 3 3 2 2 3" xfId="16487" xr:uid="{00000000-0005-0000-0000-0000240D0000}"/>
    <cellStyle name="Input 2 2 2 3 3 2 2 3 2" xfId="42649" xr:uid="{00000000-0005-0000-0000-0000250D0000}"/>
    <cellStyle name="Input 2 2 2 3 3 2 2 4" xfId="29154" xr:uid="{00000000-0005-0000-0000-0000260D0000}"/>
    <cellStyle name="Input 2 2 2 3 3 2 3" xfId="5018" xr:uid="{00000000-0005-0000-0000-0000270D0000}"/>
    <cellStyle name="Input 2 2 2 3 3 2 3 2" xfId="18249" xr:uid="{00000000-0005-0000-0000-0000280D0000}"/>
    <cellStyle name="Input 2 2 2 3 3 2 3 2 2" xfId="44411" xr:uid="{00000000-0005-0000-0000-0000290D0000}"/>
    <cellStyle name="Input 2 2 2 3 3 2 3 3" xfId="31180" xr:uid="{00000000-0005-0000-0000-00002A0D0000}"/>
    <cellStyle name="Input 2 2 2 3 3 2 4" xfId="14725" xr:uid="{00000000-0005-0000-0000-00002B0D0000}"/>
    <cellStyle name="Input 2 2 2 3 3 2 4 2" xfId="40887" xr:uid="{00000000-0005-0000-0000-00002C0D0000}"/>
    <cellStyle name="Input 2 2 2 3 3 2 5" xfId="27128" xr:uid="{00000000-0005-0000-0000-00002D0D0000}"/>
    <cellStyle name="Input 2 2 2 3 3 3" xfId="2460" xr:uid="{00000000-0005-0000-0000-00002E0D0000}"/>
    <cellStyle name="Input 2 2 2 3 3 3 2" xfId="6512" xr:uid="{00000000-0005-0000-0000-00002F0D0000}"/>
    <cellStyle name="Input 2 2 2 3 3 3 2 2" xfId="19611" xr:uid="{00000000-0005-0000-0000-0000300D0000}"/>
    <cellStyle name="Input 2 2 2 3 3 3 2 2 2" xfId="45773" xr:uid="{00000000-0005-0000-0000-0000310D0000}"/>
    <cellStyle name="Input 2 2 2 3 3 3 2 3" xfId="32674" xr:uid="{00000000-0005-0000-0000-0000320D0000}"/>
    <cellStyle name="Input 2 2 2 3 3 3 3" xfId="16087" xr:uid="{00000000-0005-0000-0000-0000330D0000}"/>
    <cellStyle name="Input 2 2 2 3 3 3 3 2" xfId="42249" xr:uid="{00000000-0005-0000-0000-0000340D0000}"/>
    <cellStyle name="Input 2 2 2 3 3 3 4" xfId="28622" xr:uid="{00000000-0005-0000-0000-0000350D0000}"/>
    <cellStyle name="Input 2 2 2 3 3 4" xfId="4486" xr:uid="{00000000-0005-0000-0000-0000360D0000}"/>
    <cellStyle name="Input 2 2 2 3 3 4 2" xfId="17849" xr:uid="{00000000-0005-0000-0000-0000370D0000}"/>
    <cellStyle name="Input 2 2 2 3 3 4 2 2" xfId="44011" xr:uid="{00000000-0005-0000-0000-0000380D0000}"/>
    <cellStyle name="Input 2 2 2 3 3 4 3" xfId="30648" xr:uid="{00000000-0005-0000-0000-0000390D0000}"/>
    <cellStyle name="Input 2 2 2 3 3 5" xfId="14325" xr:uid="{00000000-0005-0000-0000-00003A0D0000}"/>
    <cellStyle name="Input 2 2 2 3 3 5 2" xfId="40487" xr:uid="{00000000-0005-0000-0000-00003B0D0000}"/>
    <cellStyle name="Input 2 2 2 3 3 6" xfId="26596" xr:uid="{00000000-0005-0000-0000-00003C0D0000}"/>
    <cellStyle name="Input 2 2 2 3 4" xfId="734" xr:uid="{00000000-0005-0000-0000-00003D0D0000}"/>
    <cellStyle name="Input 2 2 2 3 4 2" xfId="2760" xr:uid="{00000000-0005-0000-0000-00003E0D0000}"/>
    <cellStyle name="Input 2 2 2 3 4 2 2" xfId="6812" xr:uid="{00000000-0005-0000-0000-00003F0D0000}"/>
    <cellStyle name="Input 2 2 2 3 4 2 2 2" xfId="19846" xr:uid="{00000000-0005-0000-0000-0000400D0000}"/>
    <cellStyle name="Input 2 2 2 3 4 2 2 2 2" xfId="46008" xr:uid="{00000000-0005-0000-0000-0000410D0000}"/>
    <cellStyle name="Input 2 2 2 3 4 2 2 3" xfId="32974" xr:uid="{00000000-0005-0000-0000-0000420D0000}"/>
    <cellStyle name="Input 2 2 2 3 4 2 3" xfId="16322" xr:uid="{00000000-0005-0000-0000-0000430D0000}"/>
    <cellStyle name="Input 2 2 2 3 4 2 3 2" xfId="42484" xr:uid="{00000000-0005-0000-0000-0000440D0000}"/>
    <cellStyle name="Input 2 2 2 3 4 2 4" xfId="28922" xr:uid="{00000000-0005-0000-0000-0000450D0000}"/>
    <cellStyle name="Input 2 2 2 3 4 3" xfId="4786" xr:uid="{00000000-0005-0000-0000-0000460D0000}"/>
    <cellStyle name="Input 2 2 2 3 4 3 2" xfId="18084" xr:uid="{00000000-0005-0000-0000-0000470D0000}"/>
    <cellStyle name="Input 2 2 2 3 4 3 2 2" xfId="44246" xr:uid="{00000000-0005-0000-0000-0000480D0000}"/>
    <cellStyle name="Input 2 2 2 3 4 3 3" xfId="30948" xr:uid="{00000000-0005-0000-0000-0000490D0000}"/>
    <cellStyle name="Input 2 2 2 3 4 4" xfId="14560" xr:uid="{00000000-0005-0000-0000-00004A0D0000}"/>
    <cellStyle name="Input 2 2 2 3 4 4 2" xfId="40722" xr:uid="{00000000-0005-0000-0000-00004B0D0000}"/>
    <cellStyle name="Input 2 2 2 3 4 5" xfId="26896" xr:uid="{00000000-0005-0000-0000-00004C0D0000}"/>
    <cellStyle name="Input 2 2 2 3 5" xfId="2228" xr:uid="{00000000-0005-0000-0000-00004D0D0000}"/>
    <cellStyle name="Input 2 2 2 3 5 2" xfId="6280" xr:uid="{00000000-0005-0000-0000-00004E0D0000}"/>
    <cellStyle name="Input 2 2 2 3 5 2 2" xfId="19446" xr:uid="{00000000-0005-0000-0000-00004F0D0000}"/>
    <cellStyle name="Input 2 2 2 3 5 2 2 2" xfId="45608" xr:uid="{00000000-0005-0000-0000-0000500D0000}"/>
    <cellStyle name="Input 2 2 2 3 5 2 3" xfId="32442" xr:uid="{00000000-0005-0000-0000-0000510D0000}"/>
    <cellStyle name="Input 2 2 2 3 5 3" xfId="15922" xr:uid="{00000000-0005-0000-0000-0000520D0000}"/>
    <cellStyle name="Input 2 2 2 3 5 3 2" xfId="42084" xr:uid="{00000000-0005-0000-0000-0000530D0000}"/>
    <cellStyle name="Input 2 2 2 3 5 4" xfId="28390" xr:uid="{00000000-0005-0000-0000-0000540D0000}"/>
    <cellStyle name="Input 2 2 2 3 6" xfId="4254" xr:uid="{00000000-0005-0000-0000-0000550D0000}"/>
    <cellStyle name="Input 2 2 2 3 6 2" xfId="17684" xr:uid="{00000000-0005-0000-0000-0000560D0000}"/>
    <cellStyle name="Input 2 2 2 3 6 2 2" xfId="43846" xr:uid="{00000000-0005-0000-0000-0000570D0000}"/>
    <cellStyle name="Input 2 2 2 3 6 3" xfId="30416" xr:uid="{00000000-0005-0000-0000-0000580D0000}"/>
    <cellStyle name="Input 2 2 2 3 7" xfId="14160" xr:uid="{00000000-0005-0000-0000-0000590D0000}"/>
    <cellStyle name="Input 2 2 2 3 7 2" xfId="40322" xr:uid="{00000000-0005-0000-0000-00005A0D0000}"/>
    <cellStyle name="Input 2 2 2 3 8" xfId="26364" xr:uid="{00000000-0005-0000-0000-00005B0D0000}"/>
    <cellStyle name="Input 2 2 2 4" xfId="242" xr:uid="{00000000-0005-0000-0000-00005C0D0000}"/>
    <cellStyle name="Input 2 2 2 4 2" xfId="464" xr:uid="{00000000-0005-0000-0000-00005D0D0000}"/>
    <cellStyle name="Input 2 2 2 4 2 2" xfId="996" xr:uid="{00000000-0005-0000-0000-00005E0D0000}"/>
    <cellStyle name="Input 2 2 2 4 2 2 2" xfId="3022" xr:uid="{00000000-0005-0000-0000-00005F0D0000}"/>
    <cellStyle name="Input 2 2 2 4 2 2 2 2" xfId="7074" xr:uid="{00000000-0005-0000-0000-0000600D0000}"/>
    <cellStyle name="Input 2 2 2 4 2 2 2 2 2" xfId="20033" xr:uid="{00000000-0005-0000-0000-0000610D0000}"/>
    <cellStyle name="Input 2 2 2 4 2 2 2 2 2 2" xfId="46195" xr:uid="{00000000-0005-0000-0000-0000620D0000}"/>
    <cellStyle name="Input 2 2 2 4 2 2 2 2 3" xfId="33236" xr:uid="{00000000-0005-0000-0000-0000630D0000}"/>
    <cellStyle name="Input 2 2 2 4 2 2 2 3" xfId="16509" xr:uid="{00000000-0005-0000-0000-0000640D0000}"/>
    <cellStyle name="Input 2 2 2 4 2 2 2 3 2" xfId="42671" xr:uid="{00000000-0005-0000-0000-0000650D0000}"/>
    <cellStyle name="Input 2 2 2 4 2 2 2 4" xfId="29184" xr:uid="{00000000-0005-0000-0000-0000660D0000}"/>
    <cellStyle name="Input 2 2 2 4 2 2 3" xfId="5048" xr:uid="{00000000-0005-0000-0000-0000670D0000}"/>
    <cellStyle name="Input 2 2 2 4 2 2 3 2" xfId="18271" xr:uid="{00000000-0005-0000-0000-0000680D0000}"/>
    <cellStyle name="Input 2 2 2 4 2 2 3 2 2" xfId="44433" xr:uid="{00000000-0005-0000-0000-0000690D0000}"/>
    <cellStyle name="Input 2 2 2 4 2 2 3 3" xfId="31210" xr:uid="{00000000-0005-0000-0000-00006A0D0000}"/>
    <cellStyle name="Input 2 2 2 4 2 2 4" xfId="14747" xr:uid="{00000000-0005-0000-0000-00006B0D0000}"/>
    <cellStyle name="Input 2 2 2 4 2 2 4 2" xfId="40909" xr:uid="{00000000-0005-0000-0000-00006C0D0000}"/>
    <cellStyle name="Input 2 2 2 4 2 2 5" xfId="27158" xr:uid="{00000000-0005-0000-0000-00006D0D0000}"/>
    <cellStyle name="Input 2 2 2 4 2 3" xfId="2490" xr:uid="{00000000-0005-0000-0000-00006E0D0000}"/>
    <cellStyle name="Input 2 2 2 4 2 3 2" xfId="6542" xr:uid="{00000000-0005-0000-0000-00006F0D0000}"/>
    <cellStyle name="Input 2 2 2 4 2 3 2 2" xfId="19633" xr:uid="{00000000-0005-0000-0000-0000700D0000}"/>
    <cellStyle name="Input 2 2 2 4 2 3 2 2 2" xfId="45795" xr:uid="{00000000-0005-0000-0000-0000710D0000}"/>
    <cellStyle name="Input 2 2 2 4 2 3 2 3" xfId="32704" xr:uid="{00000000-0005-0000-0000-0000720D0000}"/>
    <cellStyle name="Input 2 2 2 4 2 3 3" xfId="16109" xr:uid="{00000000-0005-0000-0000-0000730D0000}"/>
    <cellStyle name="Input 2 2 2 4 2 3 3 2" xfId="42271" xr:uid="{00000000-0005-0000-0000-0000740D0000}"/>
    <cellStyle name="Input 2 2 2 4 2 3 4" xfId="28652" xr:uid="{00000000-0005-0000-0000-0000750D0000}"/>
    <cellStyle name="Input 2 2 2 4 2 4" xfId="4516" xr:uid="{00000000-0005-0000-0000-0000760D0000}"/>
    <cellStyle name="Input 2 2 2 4 2 4 2" xfId="17871" xr:uid="{00000000-0005-0000-0000-0000770D0000}"/>
    <cellStyle name="Input 2 2 2 4 2 4 2 2" xfId="44033" xr:uid="{00000000-0005-0000-0000-0000780D0000}"/>
    <cellStyle name="Input 2 2 2 4 2 4 3" xfId="30678" xr:uid="{00000000-0005-0000-0000-0000790D0000}"/>
    <cellStyle name="Input 2 2 2 4 2 5" xfId="14347" xr:uid="{00000000-0005-0000-0000-00007A0D0000}"/>
    <cellStyle name="Input 2 2 2 4 2 5 2" xfId="40509" xr:uid="{00000000-0005-0000-0000-00007B0D0000}"/>
    <cellStyle name="Input 2 2 2 4 2 6" xfId="26626" xr:uid="{00000000-0005-0000-0000-00007C0D0000}"/>
    <cellStyle name="Input 2 2 2 4 3" xfId="778" xr:uid="{00000000-0005-0000-0000-00007D0D0000}"/>
    <cellStyle name="Input 2 2 2 4 3 2" xfId="2804" xr:uid="{00000000-0005-0000-0000-00007E0D0000}"/>
    <cellStyle name="Input 2 2 2 4 3 2 2" xfId="6856" xr:uid="{00000000-0005-0000-0000-00007F0D0000}"/>
    <cellStyle name="Input 2 2 2 4 3 2 2 2" xfId="19876" xr:uid="{00000000-0005-0000-0000-0000800D0000}"/>
    <cellStyle name="Input 2 2 2 4 3 2 2 2 2" xfId="46038" xr:uid="{00000000-0005-0000-0000-0000810D0000}"/>
    <cellStyle name="Input 2 2 2 4 3 2 2 3" xfId="33018" xr:uid="{00000000-0005-0000-0000-0000820D0000}"/>
    <cellStyle name="Input 2 2 2 4 3 2 3" xfId="16352" xr:uid="{00000000-0005-0000-0000-0000830D0000}"/>
    <cellStyle name="Input 2 2 2 4 3 2 3 2" xfId="42514" xr:uid="{00000000-0005-0000-0000-0000840D0000}"/>
    <cellStyle name="Input 2 2 2 4 3 2 4" xfId="28966" xr:uid="{00000000-0005-0000-0000-0000850D0000}"/>
    <cellStyle name="Input 2 2 2 4 3 3" xfId="4830" xr:uid="{00000000-0005-0000-0000-0000860D0000}"/>
    <cellStyle name="Input 2 2 2 4 3 3 2" xfId="18114" xr:uid="{00000000-0005-0000-0000-0000870D0000}"/>
    <cellStyle name="Input 2 2 2 4 3 3 2 2" xfId="44276" xr:uid="{00000000-0005-0000-0000-0000880D0000}"/>
    <cellStyle name="Input 2 2 2 4 3 3 3" xfId="30992" xr:uid="{00000000-0005-0000-0000-0000890D0000}"/>
    <cellStyle name="Input 2 2 2 4 3 4" xfId="14590" xr:uid="{00000000-0005-0000-0000-00008A0D0000}"/>
    <cellStyle name="Input 2 2 2 4 3 4 2" xfId="40752" xr:uid="{00000000-0005-0000-0000-00008B0D0000}"/>
    <cellStyle name="Input 2 2 2 4 3 5" xfId="26940" xr:uid="{00000000-0005-0000-0000-00008C0D0000}"/>
    <cellStyle name="Input 2 2 2 4 4" xfId="2272" xr:uid="{00000000-0005-0000-0000-00008D0D0000}"/>
    <cellStyle name="Input 2 2 2 4 4 2" xfId="6324" xr:uid="{00000000-0005-0000-0000-00008E0D0000}"/>
    <cellStyle name="Input 2 2 2 4 4 2 2" xfId="19476" xr:uid="{00000000-0005-0000-0000-00008F0D0000}"/>
    <cellStyle name="Input 2 2 2 4 4 2 2 2" xfId="45638" xr:uid="{00000000-0005-0000-0000-0000900D0000}"/>
    <cellStyle name="Input 2 2 2 4 4 2 3" xfId="32486" xr:uid="{00000000-0005-0000-0000-0000910D0000}"/>
    <cellStyle name="Input 2 2 2 4 4 3" xfId="15952" xr:uid="{00000000-0005-0000-0000-0000920D0000}"/>
    <cellStyle name="Input 2 2 2 4 4 3 2" xfId="42114" xr:uid="{00000000-0005-0000-0000-0000930D0000}"/>
    <cellStyle name="Input 2 2 2 4 4 4" xfId="28434" xr:uid="{00000000-0005-0000-0000-0000940D0000}"/>
    <cellStyle name="Input 2 2 2 4 5" xfId="4298" xr:uid="{00000000-0005-0000-0000-0000950D0000}"/>
    <cellStyle name="Input 2 2 2 4 5 2" xfId="17714" xr:uid="{00000000-0005-0000-0000-0000960D0000}"/>
    <cellStyle name="Input 2 2 2 4 5 2 2" xfId="43876" xr:uid="{00000000-0005-0000-0000-0000970D0000}"/>
    <cellStyle name="Input 2 2 2 4 5 3" xfId="30460" xr:uid="{00000000-0005-0000-0000-0000980D0000}"/>
    <cellStyle name="Input 2 2 2 4 6" xfId="14190" xr:uid="{00000000-0005-0000-0000-0000990D0000}"/>
    <cellStyle name="Input 2 2 2 4 6 2" xfId="40352" xr:uid="{00000000-0005-0000-0000-00009A0D0000}"/>
    <cellStyle name="Input 2 2 2 4 7" xfId="26408" xr:uid="{00000000-0005-0000-0000-00009B0D0000}"/>
    <cellStyle name="Input 2 2 2 5" xfId="376" xr:uid="{00000000-0005-0000-0000-00009C0D0000}"/>
    <cellStyle name="Input 2 2 2 5 2" xfId="908" xr:uid="{00000000-0005-0000-0000-00009D0D0000}"/>
    <cellStyle name="Input 2 2 2 5 2 2" xfId="2934" xr:uid="{00000000-0005-0000-0000-00009E0D0000}"/>
    <cellStyle name="Input 2 2 2 5 2 2 2" xfId="6986" xr:uid="{00000000-0005-0000-0000-00009F0D0000}"/>
    <cellStyle name="Input 2 2 2 5 2 2 2 2" xfId="19969" xr:uid="{00000000-0005-0000-0000-0000A00D0000}"/>
    <cellStyle name="Input 2 2 2 5 2 2 2 2 2" xfId="46131" xr:uid="{00000000-0005-0000-0000-0000A10D0000}"/>
    <cellStyle name="Input 2 2 2 5 2 2 2 3" xfId="33148" xr:uid="{00000000-0005-0000-0000-0000A20D0000}"/>
    <cellStyle name="Input 2 2 2 5 2 2 3" xfId="16445" xr:uid="{00000000-0005-0000-0000-0000A30D0000}"/>
    <cellStyle name="Input 2 2 2 5 2 2 3 2" xfId="42607" xr:uid="{00000000-0005-0000-0000-0000A40D0000}"/>
    <cellStyle name="Input 2 2 2 5 2 2 4" xfId="29096" xr:uid="{00000000-0005-0000-0000-0000A50D0000}"/>
    <cellStyle name="Input 2 2 2 5 2 3" xfId="4960" xr:uid="{00000000-0005-0000-0000-0000A60D0000}"/>
    <cellStyle name="Input 2 2 2 5 2 3 2" xfId="18207" xr:uid="{00000000-0005-0000-0000-0000A70D0000}"/>
    <cellStyle name="Input 2 2 2 5 2 3 2 2" xfId="44369" xr:uid="{00000000-0005-0000-0000-0000A80D0000}"/>
    <cellStyle name="Input 2 2 2 5 2 3 3" xfId="31122" xr:uid="{00000000-0005-0000-0000-0000A90D0000}"/>
    <cellStyle name="Input 2 2 2 5 2 4" xfId="14683" xr:uid="{00000000-0005-0000-0000-0000AA0D0000}"/>
    <cellStyle name="Input 2 2 2 5 2 4 2" xfId="40845" xr:uid="{00000000-0005-0000-0000-0000AB0D0000}"/>
    <cellStyle name="Input 2 2 2 5 2 5" xfId="27070" xr:uid="{00000000-0005-0000-0000-0000AC0D0000}"/>
    <cellStyle name="Input 2 2 2 5 3" xfId="2402" xr:uid="{00000000-0005-0000-0000-0000AD0D0000}"/>
    <cellStyle name="Input 2 2 2 5 3 2" xfId="6454" xr:uid="{00000000-0005-0000-0000-0000AE0D0000}"/>
    <cellStyle name="Input 2 2 2 5 3 2 2" xfId="19569" xr:uid="{00000000-0005-0000-0000-0000AF0D0000}"/>
    <cellStyle name="Input 2 2 2 5 3 2 2 2" xfId="45731" xr:uid="{00000000-0005-0000-0000-0000B00D0000}"/>
    <cellStyle name="Input 2 2 2 5 3 2 3" xfId="32616" xr:uid="{00000000-0005-0000-0000-0000B10D0000}"/>
    <cellStyle name="Input 2 2 2 5 3 3" xfId="16045" xr:uid="{00000000-0005-0000-0000-0000B20D0000}"/>
    <cellStyle name="Input 2 2 2 5 3 3 2" xfId="42207" xr:uid="{00000000-0005-0000-0000-0000B30D0000}"/>
    <cellStyle name="Input 2 2 2 5 3 4" xfId="28564" xr:uid="{00000000-0005-0000-0000-0000B40D0000}"/>
    <cellStyle name="Input 2 2 2 5 4" xfId="4428" xr:uid="{00000000-0005-0000-0000-0000B50D0000}"/>
    <cellStyle name="Input 2 2 2 5 4 2" xfId="17807" xr:uid="{00000000-0005-0000-0000-0000B60D0000}"/>
    <cellStyle name="Input 2 2 2 5 4 2 2" xfId="43969" xr:uid="{00000000-0005-0000-0000-0000B70D0000}"/>
    <cellStyle name="Input 2 2 2 5 4 3" xfId="30590" xr:uid="{00000000-0005-0000-0000-0000B80D0000}"/>
    <cellStyle name="Input 2 2 2 5 5" xfId="14283" xr:uid="{00000000-0005-0000-0000-0000B90D0000}"/>
    <cellStyle name="Input 2 2 2 5 5 2" xfId="40445" xr:uid="{00000000-0005-0000-0000-0000BA0D0000}"/>
    <cellStyle name="Input 2 2 2 5 6" xfId="26538" xr:uid="{00000000-0005-0000-0000-0000BB0D0000}"/>
    <cellStyle name="Input 2 2 2 6" xfId="648" xr:uid="{00000000-0005-0000-0000-0000BC0D0000}"/>
    <cellStyle name="Input 2 2 2 6 2" xfId="2674" xr:uid="{00000000-0005-0000-0000-0000BD0D0000}"/>
    <cellStyle name="Input 2 2 2 6 2 2" xfId="6726" xr:uid="{00000000-0005-0000-0000-0000BE0D0000}"/>
    <cellStyle name="Input 2 2 2 6 2 2 2" xfId="19788" xr:uid="{00000000-0005-0000-0000-0000BF0D0000}"/>
    <cellStyle name="Input 2 2 2 6 2 2 2 2" xfId="45950" xr:uid="{00000000-0005-0000-0000-0000C00D0000}"/>
    <cellStyle name="Input 2 2 2 6 2 2 3" xfId="32888" xr:uid="{00000000-0005-0000-0000-0000C10D0000}"/>
    <cellStyle name="Input 2 2 2 6 2 3" xfId="16264" xr:uid="{00000000-0005-0000-0000-0000C20D0000}"/>
    <cellStyle name="Input 2 2 2 6 2 3 2" xfId="42426" xr:uid="{00000000-0005-0000-0000-0000C30D0000}"/>
    <cellStyle name="Input 2 2 2 6 2 4" xfId="28836" xr:uid="{00000000-0005-0000-0000-0000C40D0000}"/>
    <cellStyle name="Input 2 2 2 6 3" xfId="4700" xr:uid="{00000000-0005-0000-0000-0000C50D0000}"/>
    <cellStyle name="Input 2 2 2 6 3 2" xfId="18026" xr:uid="{00000000-0005-0000-0000-0000C60D0000}"/>
    <cellStyle name="Input 2 2 2 6 3 2 2" xfId="44188" xr:uid="{00000000-0005-0000-0000-0000C70D0000}"/>
    <cellStyle name="Input 2 2 2 6 3 3" xfId="30862" xr:uid="{00000000-0005-0000-0000-0000C80D0000}"/>
    <cellStyle name="Input 2 2 2 6 4" xfId="14502" xr:uid="{00000000-0005-0000-0000-0000C90D0000}"/>
    <cellStyle name="Input 2 2 2 6 4 2" xfId="40664" xr:uid="{00000000-0005-0000-0000-0000CA0D0000}"/>
    <cellStyle name="Input 2 2 2 6 5" xfId="26810" xr:uid="{00000000-0005-0000-0000-0000CB0D0000}"/>
    <cellStyle name="Input 2 2 2 7" xfId="2142" xr:uid="{00000000-0005-0000-0000-0000CC0D0000}"/>
    <cellStyle name="Input 2 2 2 7 2" xfId="6194" xr:uid="{00000000-0005-0000-0000-0000CD0D0000}"/>
    <cellStyle name="Input 2 2 2 7 2 2" xfId="19388" xr:uid="{00000000-0005-0000-0000-0000CE0D0000}"/>
    <cellStyle name="Input 2 2 2 7 2 2 2" xfId="45550" xr:uid="{00000000-0005-0000-0000-0000CF0D0000}"/>
    <cellStyle name="Input 2 2 2 7 2 3" xfId="32356" xr:uid="{00000000-0005-0000-0000-0000D00D0000}"/>
    <cellStyle name="Input 2 2 2 7 3" xfId="15864" xr:uid="{00000000-0005-0000-0000-0000D10D0000}"/>
    <cellStyle name="Input 2 2 2 7 3 2" xfId="42026" xr:uid="{00000000-0005-0000-0000-0000D20D0000}"/>
    <cellStyle name="Input 2 2 2 7 4" xfId="28304" xr:uid="{00000000-0005-0000-0000-0000D30D0000}"/>
    <cellStyle name="Input 2 2 2 8" xfId="4168" xr:uid="{00000000-0005-0000-0000-0000D40D0000}"/>
    <cellStyle name="Input 2 2 2 8 2" xfId="17626" xr:uid="{00000000-0005-0000-0000-0000D50D0000}"/>
    <cellStyle name="Input 2 2 2 8 2 2" xfId="43788" xr:uid="{00000000-0005-0000-0000-0000D60D0000}"/>
    <cellStyle name="Input 2 2 2 8 3" xfId="30330" xr:uid="{00000000-0005-0000-0000-0000D70D0000}"/>
    <cellStyle name="Input 2 2 2 9" xfId="14102" xr:uid="{00000000-0005-0000-0000-0000D80D0000}"/>
    <cellStyle name="Input 2 2 2 9 2" xfId="40264" xr:uid="{00000000-0005-0000-0000-0000D90D0000}"/>
    <cellStyle name="Input 2 2 3" xfId="123" xr:uid="{00000000-0005-0000-0000-0000DA0D0000}"/>
    <cellStyle name="Input 2 2 3 10" xfId="26289" xr:uid="{00000000-0005-0000-0000-0000DB0D0000}"/>
    <cellStyle name="Input 2 2 3 2" xfId="169" xr:uid="{00000000-0005-0000-0000-0000DC0D0000}"/>
    <cellStyle name="Input 2 2 3 2 2" xfId="299" xr:uid="{00000000-0005-0000-0000-0000DD0D0000}"/>
    <cellStyle name="Input 2 2 3 2 2 2" xfId="504" xr:uid="{00000000-0005-0000-0000-0000DE0D0000}"/>
    <cellStyle name="Input 2 2 3 2 2 2 2" xfId="1036" xr:uid="{00000000-0005-0000-0000-0000DF0D0000}"/>
    <cellStyle name="Input 2 2 3 2 2 2 2 2" xfId="3062" xr:uid="{00000000-0005-0000-0000-0000E00D0000}"/>
    <cellStyle name="Input 2 2 3 2 2 2 2 2 2" xfId="7114" xr:uid="{00000000-0005-0000-0000-0000E10D0000}"/>
    <cellStyle name="Input 2 2 3 2 2 2 2 2 2 2" xfId="20063" xr:uid="{00000000-0005-0000-0000-0000E20D0000}"/>
    <cellStyle name="Input 2 2 3 2 2 2 2 2 2 2 2" xfId="46225" xr:uid="{00000000-0005-0000-0000-0000E30D0000}"/>
    <cellStyle name="Input 2 2 3 2 2 2 2 2 2 3" xfId="33276" xr:uid="{00000000-0005-0000-0000-0000E40D0000}"/>
    <cellStyle name="Input 2 2 3 2 2 2 2 2 3" xfId="16539" xr:uid="{00000000-0005-0000-0000-0000E50D0000}"/>
    <cellStyle name="Input 2 2 3 2 2 2 2 2 3 2" xfId="42701" xr:uid="{00000000-0005-0000-0000-0000E60D0000}"/>
    <cellStyle name="Input 2 2 3 2 2 2 2 2 4" xfId="29224" xr:uid="{00000000-0005-0000-0000-0000E70D0000}"/>
    <cellStyle name="Input 2 2 3 2 2 2 2 3" xfId="5088" xr:uid="{00000000-0005-0000-0000-0000E80D0000}"/>
    <cellStyle name="Input 2 2 3 2 2 2 2 3 2" xfId="18301" xr:uid="{00000000-0005-0000-0000-0000E90D0000}"/>
    <cellStyle name="Input 2 2 3 2 2 2 2 3 2 2" xfId="44463" xr:uid="{00000000-0005-0000-0000-0000EA0D0000}"/>
    <cellStyle name="Input 2 2 3 2 2 2 2 3 3" xfId="31250" xr:uid="{00000000-0005-0000-0000-0000EB0D0000}"/>
    <cellStyle name="Input 2 2 3 2 2 2 2 4" xfId="14777" xr:uid="{00000000-0005-0000-0000-0000EC0D0000}"/>
    <cellStyle name="Input 2 2 3 2 2 2 2 4 2" xfId="40939" xr:uid="{00000000-0005-0000-0000-0000ED0D0000}"/>
    <cellStyle name="Input 2 2 3 2 2 2 2 5" xfId="27198" xr:uid="{00000000-0005-0000-0000-0000EE0D0000}"/>
    <cellStyle name="Input 2 2 3 2 2 2 3" xfId="2530" xr:uid="{00000000-0005-0000-0000-0000EF0D0000}"/>
    <cellStyle name="Input 2 2 3 2 2 2 3 2" xfId="6582" xr:uid="{00000000-0005-0000-0000-0000F00D0000}"/>
    <cellStyle name="Input 2 2 3 2 2 2 3 2 2" xfId="19663" xr:uid="{00000000-0005-0000-0000-0000F10D0000}"/>
    <cellStyle name="Input 2 2 3 2 2 2 3 2 2 2" xfId="45825" xr:uid="{00000000-0005-0000-0000-0000F20D0000}"/>
    <cellStyle name="Input 2 2 3 2 2 2 3 2 3" xfId="32744" xr:uid="{00000000-0005-0000-0000-0000F30D0000}"/>
    <cellStyle name="Input 2 2 3 2 2 2 3 3" xfId="16139" xr:uid="{00000000-0005-0000-0000-0000F40D0000}"/>
    <cellStyle name="Input 2 2 3 2 2 2 3 3 2" xfId="42301" xr:uid="{00000000-0005-0000-0000-0000F50D0000}"/>
    <cellStyle name="Input 2 2 3 2 2 2 3 4" xfId="28692" xr:uid="{00000000-0005-0000-0000-0000F60D0000}"/>
    <cellStyle name="Input 2 2 3 2 2 2 4" xfId="4556" xr:uid="{00000000-0005-0000-0000-0000F70D0000}"/>
    <cellStyle name="Input 2 2 3 2 2 2 4 2" xfId="17901" xr:uid="{00000000-0005-0000-0000-0000F80D0000}"/>
    <cellStyle name="Input 2 2 3 2 2 2 4 2 2" xfId="44063" xr:uid="{00000000-0005-0000-0000-0000F90D0000}"/>
    <cellStyle name="Input 2 2 3 2 2 2 4 3" xfId="30718" xr:uid="{00000000-0005-0000-0000-0000FA0D0000}"/>
    <cellStyle name="Input 2 2 3 2 2 2 5" xfId="14377" xr:uid="{00000000-0005-0000-0000-0000FB0D0000}"/>
    <cellStyle name="Input 2 2 3 2 2 2 5 2" xfId="40539" xr:uid="{00000000-0005-0000-0000-0000FC0D0000}"/>
    <cellStyle name="Input 2 2 3 2 2 2 6" xfId="26666" xr:uid="{00000000-0005-0000-0000-0000FD0D0000}"/>
    <cellStyle name="Input 2 2 3 2 2 3" xfId="835" xr:uid="{00000000-0005-0000-0000-0000FE0D0000}"/>
    <cellStyle name="Input 2 2 3 2 2 3 2" xfId="2861" xr:uid="{00000000-0005-0000-0000-0000FF0D0000}"/>
    <cellStyle name="Input 2 2 3 2 2 3 2 2" xfId="6913" xr:uid="{00000000-0005-0000-0000-0000000E0000}"/>
    <cellStyle name="Input 2 2 3 2 2 3 2 2 2" xfId="19916" xr:uid="{00000000-0005-0000-0000-0000010E0000}"/>
    <cellStyle name="Input 2 2 3 2 2 3 2 2 2 2" xfId="46078" xr:uid="{00000000-0005-0000-0000-0000020E0000}"/>
    <cellStyle name="Input 2 2 3 2 2 3 2 2 3" xfId="33075" xr:uid="{00000000-0005-0000-0000-0000030E0000}"/>
    <cellStyle name="Input 2 2 3 2 2 3 2 3" xfId="16392" xr:uid="{00000000-0005-0000-0000-0000040E0000}"/>
    <cellStyle name="Input 2 2 3 2 2 3 2 3 2" xfId="42554" xr:uid="{00000000-0005-0000-0000-0000050E0000}"/>
    <cellStyle name="Input 2 2 3 2 2 3 2 4" xfId="29023" xr:uid="{00000000-0005-0000-0000-0000060E0000}"/>
    <cellStyle name="Input 2 2 3 2 2 3 3" xfId="4887" xr:uid="{00000000-0005-0000-0000-0000070E0000}"/>
    <cellStyle name="Input 2 2 3 2 2 3 3 2" xfId="18154" xr:uid="{00000000-0005-0000-0000-0000080E0000}"/>
    <cellStyle name="Input 2 2 3 2 2 3 3 2 2" xfId="44316" xr:uid="{00000000-0005-0000-0000-0000090E0000}"/>
    <cellStyle name="Input 2 2 3 2 2 3 3 3" xfId="31049" xr:uid="{00000000-0005-0000-0000-00000A0E0000}"/>
    <cellStyle name="Input 2 2 3 2 2 3 4" xfId="14630" xr:uid="{00000000-0005-0000-0000-00000B0E0000}"/>
    <cellStyle name="Input 2 2 3 2 2 3 4 2" xfId="40792" xr:uid="{00000000-0005-0000-0000-00000C0E0000}"/>
    <cellStyle name="Input 2 2 3 2 2 3 5" xfId="26997" xr:uid="{00000000-0005-0000-0000-00000D0E0000}"/>
    <cellStyle name="Input 2 2 3 2 2 4" xfId="2329" xr:uid="{00000000-0005-0000-0000-00000E0E0000}"/>
    <cellStyle name="Input 2 2 3 2 2 4 2" xfId="6381" xr:uid="{00000000-0005-0000-0000-00000F0E0000}"/>
    <cellStyle name="Input 2 2 3 2 2 4 2 2" xfId="19516" xr:uid="{00000000-0005-0000-0000-0000100E0000}"/>
    <cellStyle name="Input 2 2 3 2 2 4 2 2 2" xfId="45678" xr:uid="{00000000-0005-0000-0000-0000110E0000}"/>
    <cellStyle name="Input 2 2 3 2 2 4 2 3" xfId="32543" xr:uid="{00000000-0005-0000-0000-0000120E0000}"/>
    <cellStyle name="Input 2 2 3 2 2 4 3" xfId="15992" xr:uid="{00000000-0005-0000-0000-0000130E0000}"/>
    <cellStyle name="Input 2 2 3 2 2 4 3 2" xfId="42154" xr:uid="{00000000-0005-0000-0000-0000140E0000}"/>
    <cellStyle name="Input 2 2 3 2 2 4 4" xfId="28491" xr:uid="{00000000-0005-0000-0000-0000150E0000}"/>
    <cellStyle name="Input 2 2 3 2 2 5" xfId="4355" xr:uid="{00000000-0005-0000-0000-0000160E0000}"/>
    <cellStyle name="Input 2 2 3 2 2 5 2" xfId="17754" xr:uid="{00000000-0005-0000-0000-0000170E0000}"/>
    <cellStyle name="Input 2 2 3 2 2 5 2 2" xfId="43916" xr:uid="{00000000-0005-0000-0000-0000180E0000}"/>
    <cellStyle name="Input 2 2 3 2 2 5 3" xfId="30517" xr:uid="{00000000-0005-0000-0000-0000190E0000}"/>
    <cellStyle name="Input 2 2 3 2 2 6" xfId="14230" xr:uid="{00000000-0005-0000-0000-00001A0E0000}"/>
    <cellStyle name="Input 2 2 3 2 2 6 2" xfId="40392" xr:uid="{00000000-0005-0000-0000-00001B0E0000}"/>
    <cellStyle name="Input 2 2 3 2 2 7" xfId="26465" xr:uid="{00000000-0005-0000-0000-00001C0E0000}"/>
    <cellStyle name="Input 2 2 3 2 3" xfId="416" xr:uid="{00000000-0005-0000-0000-00001D0E0000}"/>
    <cellStyle name="Input 2 2 3 2 3 2" xfId="948" xr:uid="{00000000-0005-0000-0000-00001E0E0000}"/>
    <cellStyle name="Input 2 2 3 2 3 2 2" xfId="2974" xr:uid="{00000000-0005-0000-0000-00001F0E0000}"/>
    <cellStyle name="Input 2 2 3 2 3 2 2 2" xfId="7026" xr:uid="{00000000-0005-0000-0000-0000200E0000}"/>
    <cellStyle name="Input 2 2 3 2 3 2 2 2 2" xfId="19999" xr:uid="{00000000-0005-0000-0000-0000210E0000}"/>
    <cellStyle name="Input 2 2 3 2 3 2 2 2 2 2" xfId="46161" xr:uid="{00000000-0005-0000-0000-0000220E0000}"/>
    <cellStyle name="Input 2 2 3 2 3 2 2 2 3" xfId="33188" xr:uid="{00000000-0005-0000-0000-0000230E0000}"/>
    <cellStyle name="Input 2 2 3 2 3 2 2 3" xfId="16475" xr:uid="{00000000-0005-0000-0000-0000240E0000}"/>
    <cellStyle name="Input 2 2 3 2 3 2 2 3 2" xfId="42637" xr:uid="{00000000-0005-0000-0000-0000250E0000}"/>
    <cellStyle name="Input 2 2 3 2 3 2 2 4" xfId="29136" xr:uid="{00000000-0005-0000-0000-0000260E0000}"/>
    <cellStyle name="Input 2 2 3 2 3 2 3" xfId="5000" xr:uid="{00000000-0005-0000-0000-0000270E0000}"/>
    <cellStyle name="Input 2 2 3 2 3 2 3 2" xfId="18237" xr:uid="{00000000-0005-0000-0000-0000280E0000}"/>
    <cellStyle name="Input 2 2 3 2 3 2 3 2 2" xfId="44399" xr:uid="{00000000-0005-0000-0000-0000290E0000}"/>
    <cellStyle name="Input 2 2 3 2 3 2 3 3" xfId="31162" xr:uid="{00000000-0005-0000-0000-00002A0E0000}"/>
    <cellStyle name="Input 2 2 3 2 3 2 4" xfId="14713" xr:uid="{00000000-0005-0000-0000-00002B0E0000}"/>
    <cellStyle name="Input 2 2 3 2 3 2 4 2" xfId="40875" xr:uid="{00000000-0005-0000-0000-00002C0E0000}"/>
    <cellStyle name="Input 2 2 3 2 3 2 5" xfId="27110" xr:uid="{00000000-0005-0000-0000-00002D0E0000}"/>
    <cellStyle name="Input 2 2 3 2 3 3" xfId="2442" xr:uid="{00000000-0005-0000-0000-00002E0E0000}"/>
    <cellStyle name="Input 2 2 3 2 3 3 2" xfId="6494" xr:uid="{00000000-0005-0000-0000-00002F0E0000}"/>
    <cellStyle name="Input 2 2 3 2 3 3 2 2" xfId="19599" xr:uid="{00000000-0005-0000-0000-0000300E0000}"/>
    <cellStyle name="Input 2 2 3 2 3 3 2 2 2" xfId="45761" xr:uid="{00000000-0005-0000-0000-0000310E0000}"/>
    <cellStyle name="Input 2 2 3 2 3 3 2 3" xfId="32656" xr:uid="{00000000-0005-0000-0000-0000320E0000}"/>
    <cellStyle name="Input 2 2 3 2 3 3 3" xfId="16075" xr:uid="{00000000-0005-0000-0000-0000330E0000}"/>
    <cellStyle name="Input 2 2 3 2 3 3 3 2" xfId="42237" xr:uid="{00000000-0005-0000-0000-0000340E0000}"/>
    <cellStyle name="Input 2 2 3 2 3 3 4" xfId="28604" xr:uid="{00000000-0005-0000-0000-0000350E0000}"/>
    <cellStyle name="Input 2 2 3 2 3 4" xfId="4468" xr:uid="{00000000-0005-0000-0000-0000360E0000}"/>
    <cellStyle name="Input 2 2 3 2 3 4 2" xfId="17837" xr:uid="{00000000-0005-0000-0000-0000370E0000}"/>
    <cellStyle name="Input 2 2 3 2 3 4 2 2" xfId="43999" xr:uid="{00000000-0005-0000-0000-0000380E0000}"/>
    <cellStyle name="Input 2 2 3 2 3 4 3" xfId="30630" xr:uid="{00000000-0005-0000-0000-0000390E0000}"/>
    <cellStyle name="Input 2 2 3 2 3 5" xfId="14313" xr:uid="{00000000-0005-0000-0000-00003A0E0000}"/>
    <cellStyle name="Input 2 2 3 2 3 5 2" xfId="40475" xr:uid="{00000000-0005-0000-0000-00003B0E0000}"/>
    <cellStyle name="Input 2 2 3 2 3 6" xfId="26578" xr:uid="{00000000-0005-0000-0000-00003C0E0000}"/>
    <cellStyle name="Input 2 2 3 2 4" xfId="705" xr:uid="{00000000-0005-0000-0000-00003D0E0000}"/>
    <cellStyle name="Input 2 2 3 2 4 2" xfId="2731" xr:uid="{00000000-0005-0000-0000-00003E0E0000}"/>
    <cellStyle name="Input 2 2 3 2 4 2 2" xfId="6783" xr:uid="{00000000-0005-0000-0000-00003F0E0000}"/>
    <cellStyle name="Input 2 2 3 2 4 2 2 2" xfId="19828" xr:uid="{00000000-0005-0000-0000-0000400E0000}"/>
    <cellStyle name="Input 2 2 3 2 4 2 2 2 2" xfId="45990" xr:uid="{00000000-0005-0000-0000-0000410E0000}"/>
    <cellStyle name="Input 2 2 3 2 4 2 2 3" xfId="32945" xr:uid="{00000000-0005-0000-0000-0000420E0000}"/>
    <cellStyle name="Input 2 2 3 2 4 2 3" xfId="16304" xr:uid="{00000000-0005-0000-0000-0000430E0000}"/>
    <cellStyle name="Input 2 2 3 2 4 2 3 2" xfId="42466" xr:uid="{00000000-0005-0000-0000-0000440E0000}"/>
    <cellStyle name="Input 2 2 3 2 4 2 4" xfId="28893" xr:uid="{00000000-0005-0000-0000-0000450E0000}"/>
    <cellStyle name="Input 2 2 3 2 4 3" xfId="4757" xr:uid="{00000000-0005-0000-0000-0000460E0000}"/>
    <cellStyle name="Input 2 2 3 2 4 3 2" xfId="18066" xr:uid="{00000000-0005-0000-0000-0000470E0000}"/>
    <cellStyle name="Input 2 2 3 2 4 3 2 2" xfId="44228" xr:uid="{00000000-0005-0000-0000-0000480E0000}"/>
    <cellStyle name="Input 2 2 3 2 4 3 3" xfId="30919" xr:uid="{00000000-0005-0000-0000-0000490E0000}"/>
    <cellStyle name="Input 2 2 3 2 4 4" xfId="14542" xr:uid="{00000000-0005-0000-0000-00004A0E0000}"/>
    <cellStyle name="Input 2 2 3 2 4 4 2" xfId="40704" xr:uid="{00000000-0005-0000-0000-00004B0E0000}"/>
    <cellStyle name="Input 2 2 3 2 4 5" xfId="26867" xr:uid="{00000000-0005-0000-0000-00004C0E0000}"/>
    <cellStyle name="Input 2 2 3 2 5" xfId="2199" xr:uid="{00000000-0005-0000-0000-00004D0E0000}"/>
    <cellStyle name="Input 2 2 3 2 5 2" xfId="6251" xr:uid="{00000000-0005-0000-0000-00004E0E0000}"/>
    <cellStyle name="Input 2 2 3 2 5 2 2" xfId="19428" xr:uid="{00000000-0005-0000-0000-00004F0E0000}"/>
    <cellStyle name="Input 2 2 3 2 5 2 2 2" xfId="45590" xr:uid="{00000000-0005-0000-0000-0000500E0000}"/>
    <cellStyle name="Input 2 2 3 2 5 2 3" xfId="32413" xr:uid="{00000000-0005-0000-0000-0000510E0000}"/>
    <cellStyle name="Input 2 2 3 2 5 3" xfId="15904" xr:uid="{00000000-0005-0000-0000-0000520E0000}"/>
    <cellStyle name="Input 2 2 3 2 5 3 2" xfId="42066" xr:uid="{00000000-0005-0000-0000-0000530E0000}"/>
    <cellStyle name="Input 2 2 3 2 5 4" xfId="28361" xr:uid="{00000000-0005-0000-0000-0000540E0000}"/>
    <cellStyle name="Input 2 2 3 2 6" xfId="4225" xr:uid="{00000000-0005-0000-0000-0000550E0000}"/>
    <cellStyle name="Input 2 2 3 2 6 2" xfId="17666" xr:uid="{00000000-0005-0000-0000-0000560E0000}"/>
    <cellStyle name="Input 2 2 3 2 6 2 2" xfId="43828" xr:uid="{00000000-0005-0000-0000-0000570E0000}"/>
    <cellStyle name="Input 2 2 3 2 6 3" xfId="30387" xr:uid="{00000000-0005-0000-0000-0000580E0000}"/>
    <cellStyle name="Input 2 2 3 2 7" xfId="14142" xr:uid="{00000000-0005-0000-0000-0000590E0000}"/>
    <cellStyle name="Input 2 2 3 2 7 2" xfId="40304" xr:uid="{00000000-0005-0000-0000-00005A0E0000}"/>
    <cellStyle name="Input 2 2 3 2 8" xfId="26335" xr:uid="{00000000-0005-0000-0000-00005B0E0000}"/>
    <cellStyle name="Input 2 2 3 3" xfId="207" xr:uid="{00000000-0005-0000-0000-00005C0E0000}"/>
    <cellStyle name="Input 2 2 3 3 2" xfId="337" xr:uid="{00000000-0005-0000-0000-00005D0E0000}"/>
    <cellStyle name="Input 2 2 3 3 2 2" xfId="528" xr:uid="{00000000-0005-0000-0000-00005E0E0000}"/>
    <cellStyle name="Input 2 2 3 3 2 2 2" xfId="1060" xr:uid="{00000000-0005-0000-0000-00005F0E0000}"/>
    <cellStyle name="Input 2 2 3 3 2 2 2 2" xfId="3086" xr:uid="{00000000-0005-0000-0000-0000600E0000}"/>
    <cellStyle name="Input 2 2 3 3 2 2 2 2 2" xfId="7138" xr:uid="{00000000-0005-0000-0000-0000610E0000}"/>
    <cellStyle name="Input 2 2 3 3 2 2 2 2 2 2" xfId="20079" xr:uid="{00000000-0005-0000-0000-0000620E0000}"/>
    <cellStyle name="Input 2 2 3 3 2 2 2 2 2 2 2" xfId="46241" xr:uid="{00000000-0005-0000-0000-0000630E0000}"/>
    <cellStyle name="Input 2 2 3 3 2 2 2 2 2 3" xfId="33300" xr:uid="{00000000-0005-0000-0000-0000640E0000}"/>
    <cellStyle name="Input 2 2 3 3 2 2 2 2 3" xfId="16555" xr:uid="{00000000-0005-0000-0000-0000650E0000}"/>
    <cellStyle name="Input 2 2 3 3 2 2 2 2 3 2" xfId="42717" xr:uid="{00000000-0005-0000-0000-0000660E0000}"/>
    <cellStyle name="Input 2 2 3 3 2 2 2 2 4" xfId="29248" xr:uid="{00000000-0005-0000-0000-0000670E0000}"/>
    <cellStyle name="Input 2 2 3 3 2 2 2 3" xfId="5112" xr:uid="{00000000-0005-0000-0000-0000680E0000}"/>
    <cellStyle name="Input 2 2 3 3 2 2 2 3 2" xfId="18317" xr:uid="{00000000-0005-0000-0000-0000690E0000}"/>
    <cellStyle name="Input 2 2 3 3 2 2 2 3 2 2" xfId="44479" xr:uid="{00000000-0005-0000-0000-00006A0E0000}"/>
    <cellStyle name="Input 2 2 3 3 2 2 2 3 3" xfId="31274" xr:uid="{00000000-0005-0000-0000-00006B0E0000}"/>
    <cellStyle name="Input 2 2 3 3 2 2 2 4" xfId="14793" xr:uid="{00000000-0005-0000-0000-00006C0E0000}"/>
    <cellStyle name="Input 2 2 3 3 2 2 2 4 2" xfId="40955" xr:uid="{00000000-0005-0000-0000-00006D0E0000}"/>
    <cellStyle name="Input 2 2 3 3 2 2 2 5" xfId="27222" xr:uid="{00000000-0005-0000-0000-00006E0E0000}"/>
    <cellStyle name="Input 2 2 3 3 2 2 3" xfId="2554" xr:uid="{00000000-0005-0000-0000-00006F0E0000}"/>
    <cellStyle name="Input 2 2 3 3 2 2 3 2" xfId="6606" xr:uid="{00000000-0005-0000-0000-0000700E0000}"/>
    <cellStyle name="Input 2 2 3 3 2 2 3 2 2" xfId="19679" xr:uid="{00000000-0005-0000-0000-0000710E0000}"/>
    <cellStyle name="Input 2 2 3 3 2 2 3 2 2 2" xfId="45841" xr:uid="{00000000-0005-0000-0000-0000720E0000}"/>
    <cellStyle name="Input 2 2 3 3 2 2 3 2 3" xfId="32768" xr:uid="{00000000-0005-0000-0000-0000730E0000}"/>
    <cellStyle name="Input 2 2 3 3 2 2 3 3" xfId="16155" xr:uid="{00000000-0005-0000-0000-0000740E0000}"/>
    <cellStyle name="Input 2 2 3 3 2 2 3 3 2" xfId="42317" xr:uid="{00000000-0005-0000-0000-0000750E0000}"/>
    <cellStyle name="Input 2 2 3 3 2 2 3 4" xfId="28716" xr:uid="{00000000-0005-0000-0000-0000760E0000}"/>
    <cellStyle name="Input 2 2 3 3 2 2 4" xfId="4580" xr:uid="{00000000-0005-0000-0000-0000770E0000}"/>
    <cellStyle name="Input 2 2 3 3 2 2 4 2" xfId="17917" xr:uid="{00000000-0005-0000-0000-0000780E0000}"/>
    <cellStyle name="Input 2 2 3 3 2 2 4 2 2" xfId="44079" xr:uid="{00000000-0005-0000-0000-0000790E0000}"/>
    <cellStyle name="Input 2 2 3 3 2 2 4 3" xfId="30742" xr:uid="{00000000-0005-0000-0000-00007A0E0000}"/>
    <cellStyle name="Input 2 2 3 3 2 2 5" xfId="14393" xr:uid="{00000000-0005-0000-0000-00007B0E0000}"/>
    <cellStyle name="Input 2 2 3 3 2 2 5 2" xfId="40555" xr:uid="{00000000-0005-0000-0000-00007C0E0000}"/>
    <cellStyle name="Input 2 2 3 3 2 2 6" xfId="26690" xr:uid="{00000000-0005-0000-0000-00007D0E0000}"/>
    <cellStyle name="Input 2 2 3 3 2 3" xfId="873" xr:uid="{00000000-0005-0000-0000-00007E0E0000}"/>
    <cellStyle name="Input 2 2 3 3 2 3 2" xfId="2899" xr:uid="{00000000-0005-0000-0000-00007F0E0000}"/>
    <cellStyle name="Input 2 2 3 3 2 3 2 2" xfId="6951" xr:uid="{00000000-0005-0000-0000-0000800E0000}"/>
    <cellStyle name="Input 2 2 3 3 2 3 2 2 2" xfId="19940" xr:uid="{00000000-0005-0000-0000-0000810E0000}"/>
    <cellStyle name="Input 2 2 3 3 2 3 2 2 2 2" xfId="46102" xr:uid="{00000000-0005-0000-0000-0000820E0000}"/>
    <cellStyle name="Input 2 2 3 3 2 3 2 2 3" xfId="33113" xr:uid="{00000000-0005-0000-0000-0000830E0000}"/>
    <cellStyle name="Input 2 2 3 3 2 3 2 3" xfId="16416" xr:uid="{00000000-0005-0000-0000-0000840E0000}"/>
    <cellStyle name="Input 2 2 3 3 2 3 2 3 2" xfId="42578" xr:uid="{00000000-0005-0000-0000-0000850E0000}"/>
    <cellStyle name="Input 2 2 3 3 2 3 2 4" xfId="29061" xr:uid="{00000000-0005-0000-0000-0000860E0000}"/>
    <cellStyle name="Input 2 2 3 3 2 3 3" xfId="4925" xr:uid="{00000000-0005-0000-0000-0000870E0000}"/>
    <cellStyle name="Input 2 2 3 3 2 3 3 2" xfId="18178" xr:uid="{00000000-0005-0000-0000-0000880E0000}"/>
    <cellStyle name="Input 2 2 3 3 2 3 3 2 2" xfId="44340" xr:uid="{00000000-0005-0000-0000-0000890E0000}"/>
    <cellStyle name="Input 2 2 3 3 2 3 3 3" xfId="31087" xr:uid="{00000000-0005-0000-0000-00008A0E0000}"/>
    <cellStyle name="Input 2 2 3 3 2 3 4" xfId="14654" xr:uid="{00000000-0005-0000-0000-00008B0E0000}"/>
    <cellStyle name="Input 2 2 3 3 2 3 4 2" xfId="40816" xr:uid="{00000000-0005-0000-0000-00008C0E0000}"/>
    <cellStyle name="Input 2 2 3 3 2 3 5" xfId="27035" xr:uid="{00000000-0005-0000-0000-00008D0E0000}"/>
    <cellStyle name="Input 2 2 3 3 2 4" xfId="2367" xr:uid="{00000000-0005-0000-0000-00008E0E0000}"/>
    <cellStyle name="Input 2 2 3 3 2 4 2" xfId="6419" xr:uid="{00000000-0005-0000-0000-00008F0E0000}"/>
    <cellStyle name="Input 2 2 3 3 2 4 2 2" xfId="19540" xr:uid="{00000000-0005-0000-0000-0000900E0000}"/>
    <cellStyle name="Input 2 2 3 3 2 4 2 2 2" xfId="45702" xr:uid="{00000000-0005-0000-0000-0000910E0000}"/>
    <cellStyle name="Input 2 2 3 3 2 4 2 3" xfId="32581" xr:uid="{00000000-0005-0000-0000-0000920E0000}"/>
    <cellStyle name="Input 2 2 3 3 2 4 3" xfId="16016" xr:uid="{00000000-0005-0000-0000-0000930E0000}"/>
    <cellStyle name="Input 2 2 3 3 2 4 3 2" xfId="42178" xr:uid="{00000000-0005-0000-0000-0000940E0000}"/>
    <cellStyle name="Input 2 2 3 3 2 4 4" xfId="28529" xr:uid="{00000000-0005-0000-0000-0000950E0000}"/>
    <cellStyle name="Input 2 2 3 3 2 5" xfId="4393" xr:uid="{00000000-0005-0000-0000-0000960E0000}"/>
    <cellStyle name="Input 2 2 3 3 2 5 2" xfId="17778" xr:uid="{00000000-0005-0000-0000-0000970E0000}"/>
    <cellStyle name="Input 2 2 3 3 2 5 2 2" xfId="43940" xr:uid="{00000000-0005-0000-0000-0000980E0000}"/>
    <cellStyle name="Input 2 2 3 3 2 5 3" xfId="30555" xr:uid="{00000000-0005-0000-0000-0000990E0000}"/>
    <cellStyle name="Input 2 2 3 3 2 6" xfId="14254" xr:uid="{00000000-0005-0000-0000-00009A0E0000}"/>
    <cellStyle name="Input 2 2 3 3 2 6 2" xfId="40416" xr:uid="{00000000-0005-0000-0000-00009B0E0000}"/>
    <cellStyle name="Input 2 2 3 3 2 7" xfId="26503" xr:uid="{00000000-0005-0000-0000-00009C0E0000}"/>
    <cellStyle name="Input 2 2 3 3 3" xfId="440" xr:uid="{00000000-0005-0000-0000-00009D0E0000}"/>
    <cellStyle name="Input 2 2 3 3 3 2" xfId="972" xr:uid="{00000000-0005-0000-0000-00009E0E0000}"/>
    <cellStyle name="Input 2 2 3 3 3 2 2" xfId="2998" xr:uid="{00000000-0005-0000-0000-00009F0E0000}"/>
    <cellStyle name="Input 2 2 3 3 3 2 2 2" xfId="7050" xr:uid="{00000000-0005-0000-0000-0000A00E0000}"/>
    <cellStyle name="Input 2 2 3 3 3 2 2 2 2" xfId="20015" xr:uid="{00000000-0005-0000-0000-0000A10E0000}"/>
    <cellStyle name="Input 2 2 3 3 3 2 2 2 2 2" xfId="46177" xr:uid="{00000000-0005-0000-0000-0000A20E0000}"/>
    <cellStyle name="Input 2 2 3 3 3 2 2 2 3" xfId="33212" xr:uid="{00000000-0005-0000-0000-0000A30E0000}"/>
    <cellStyle name="Input 2 2 3 3 3 2 2 3" xfId="16491" xr:uid="{00000000-0005-0000-0000-0000A40E0000}"/>
    <cellStyle name="Input 2 2 3 3 3 2 2 3 2" xfId="42653" xr:uid="{00000000-0005-0000-0000-0000A50E0000}"/>
    <cellStyle name="Input 2 2 3 3 3 2 2 4" xfId="29160" xr:uid="{00000000-0005-0000-0000-0000A60E0000}"/>
    <cellStyle name="Input 2 2 3 3 3 2 3" xfId="5024" xr:uid="{00000000-0005-0000-0000-0000A70E0000}"/>
    <cellStyle name="Input 2 2 3 3 3 2 3 2" xfId="18253" xr:uid="{00000000-0005-0000-0000-0000A80E0000}"/>
    <cellStyle name="Input 2 2 3 3 3 2 3 2 2" xfId="44415" xr:uid="{00000000-0005-0000-0000-0000A90E0000}"/>
    <cellStyle name="Input 2 2 3 3 3 2 3 3" xfId="31186" xr:uid="{00000000-0005-0000-0000-0000AA0E0000}"/>
    <cellStyle name="Input 2 2 3 3 3 2 4" xfId="14729" xr:uid="{00000000-0005-0000-0000-0000AB0E0000}"/>
    <cellStyle name="Input 2 2 3 3 3 2 4 2" xfId="40891" xr:uid="{00000000-0005-0000-0000-0000AC0E0000}"/>
    <cellStyle name="Input 2 2 3 3 3 2 5" xfId="27134" xr:uid="{00000000-0005-0000-0000-0000AD0E0000}"/>
    <cellStyle name="Input 2 2 3 3 3 3" xfId="2466" xr:uid="{00000000-0005-0000-0000-0000AE0E0000}"/>
    <cellStyle name="Input 2 2 3 3 3 3 2" xfId="6518" xr:uid="{00000000-0005-0000-0000-0000AF0E0000}"/>
    <cellStyle name="Input 2 2 3 3 3 3 2 2" xfId="19615" xr:uid="{00000000-0005-0000-0000-0000B00E0000}"/>
    <cellStyle name="Input 2 2 3 3 3 3 2 2 2" xfId="45777" xr:uid="{00000000-0005-0000-0000-0000B10E0000}"/>
    <cellStyle name="Input 2 2 3 3 3 3 2 3" xfId="32680" xr:uid="{00000000-0005-0000-0000-0000B20E0000}"/>
    <cellStyle name="Input 2 2 3 3 3 3 3" xfId="16091" xr:uid="{00000000-0005-0000-0000-0000B30E0000}"/>
    <cellStyle name="Input 2 2 3 3 3 3 3 2" xfId="42253" xr:uid="{00000000-0005-0000-0000-0000B40E0000}"/>
    <cellStyle name="Input 2 2 3 3 3 3 4" xfId="28628" xr:uid="{00000000-0005-0000-0000-0000B50E0000}"/>
    <cellStyle name="Input 2 2 3 3 3 4" xfId="4492" xr:uid="{00000000-0005-0000-0000-0000B60E0000}"/>
    <cellStyle name="Input 2 2 3 3 3 4 2" xfId="17853" xr:uid="{00000000-0005-0000-0000-0000B70E0000}"/>
    <cellStyle name="Input 2 2 3 3 3 4 2 2" xfId="44015" xr:uid="{00000000-0005-0000-0000-0000B80E0000}"/>
    <cellStyle name="Input 2 2 3 3 3 4 3" xfId="30654" xr:uid="{00000000-0005-0000-0000-0000B90E0000}"/>
    <cellStyle name="Input 2 2 3 3 3 5" xfId="14329" xr:uid="{00000000-0005-0000-0000-0000BA0E0000}"/>
    <cellStyle name="Input 2 2 3 3 3 5 2" xfId="40491" xr:uid="{00000000-0005-0000-0000-0000BB0E0000}"/>
    <cellStyle name="Input 2 2 3 3 3 6" xfId="26602" xr:uid="{00000000-0005-0000-0000-0000BC0E0000}"/>
    <cellStyle name="Input 2 2 3 3 4" xfId="743" xr:uid="{00000000-0005-0000-0000-0000BD0E0000}"/>
    <cellStyle name="Input 2 2 3 3 4 2" xfId="2769" xr:uid="{00000000-0005-0000-0000-0000BE0E0000}"/>
    <cellStyle name="Input 2 2 3 3 4 2 2" xfId="6821" xr:uid="{00000000-0005-0000-0000-0000BF0E0000}"/>
    <cellStyle name="Input 2 2 3 3 4 2 2 2" xfId="19852" xr:uid="{00000000-0005-0000-0000-0000C00E0000}"/>
    <cellStyle name="Input 2 2 3 3 4 2 2 2 2" xfId="46014" xr:uid="{00000000-0005-0000-0000-0000C10E0000}"/>
    <cellStyle name="Input 2 2 3 3 4 2 2 3" xfId="32983" xr:uid="{00000000-0005-0000-0000-0000C20E0000}"/>
    <cellStyle name="Input 2 2 3 3 4 2 3" xfId="16328" xr:uid="{00000000-0005-0000-0000-0000C30E0000}"/>
    <cellStyle name="Input 2 2 3 3 4 2 3 2" xfId="42490" xr:uid="{00000000-0005-0000-0000-0000C40E0000}"/>
    <cellStyle name="Input 2 2 3 3 4 2 4" xfId="28931" xr:uid="{00000000-0005-0000-0000-0000C50E0000}"/>
    <cellStyle name="Input 2 2 3 3 4 3" xfId="4795" xr:uid="{00000000-0005-0000-0000-0000C60E0000}"/>
    <cellStyle name="Input 2 2 3 3 4 3 2" xfId="18090" xr:uid="{00000000-0005-0000-0000-0000C70E0000}"/>
    <cellStyle name="Input 2 2 3 3 4 3 2 2" xfId="44252" xr:uid="{00000000-0005-0000-0000-0000C80E0000}"/>
    <cellStyle name="Input 2 2 3 3 4 3 3" xfId="30957" xr:uid="{00000000-0005-0000-0000-0000C90E0000}"/>
    <cellStyle name="Input 2 2 3 3 4 4" xfId="14566" xr:uid="{00000000-0005-0000-0000-0000CA0E0000}"/>
    <cellStyle name="Input 2 2 3 3 4 4 2" xfId="40728" xr:uid="{00000000-0005-0000-0000-0000CB0E0000}"/>
    <cellStyle name="Input 2 2 3 3 4 5" xfId="26905" xr:uid="{00000000-0005-0000-0000-0000CC0E0000}"/>
    <cellStyle name="Input 2 2 3 3 5" xfId="2237" xr:uid="{00000000-0005-0000-0000-0000CD0E0000}"/>
    <cellStyle name="Input 2 2 3 3 5 2" xfId="6289" xr:uid="{00000000-0005-0000-0000-0000CE0E0000}"/>
    <cellStyle name="Input 2 2 3 3 5 2 2" xfId="19452" xr:uid="{00000000-0005-0000-0000-0000CF0E0000}"/>
    <cellStyle name="Input 2 2 3 3 5 2 2 2" xfId="45614" xr:uid="{00000000-0005-0000-0000-0000D00E0000}"/>
    <cellStyle name="Input 2 2 3 3 5 2 3" xfId="32451" xr:uid="{00000000-0005-0000-0000-0000D10E0000}"/>
    <cellStyle name="Input 2 2 3 3 5 3" xfId="15928" xr:uid="{00000000-0005-0000-0000-0000D20E0000}"/>
    <cellStyle name="Input 2 2 3 3 5 3 2" xfId="42090" xr:uid="{00000000-0005-0000-0000-0000D30E0000}"/>
    <cellStyle name="Input 2 2 3 3 5 4" xfId="28399" xr:uid="{00000000-0005-0000-0000-0000D40E0000}"/>
    <cellStyle name="Input 2 2 3 3 6" xfId="4263" xr:uid="{00000000-0005-0000-0000-0000D50E0000}"/>
    <cellStyle name="Input 2 2 3 3 6 2" xfId="17690" xr:uid="{00000000-0005-0000-0000-0000D60E0000}"/>
    <cellStyle name="Input 2 2 3 3 6 2 2" xfId="43852" xr:uid="{00000000-0005-0000-0000-0000D70E0000}"/>
    <cellStyle name="Input 2 2 3 3 6 3" xfId="30425" xr:uid="{00000000-0005-0000-0000-0000D80E0000}"/>
    <cellStyle name="Input 2 2 3 3 7" xfId="14166" xr:uid="{00000000-0005-0000-0000-0000D90E0000}"/>
    <cellStyle name="Input 2 2 3 3 7 2" xfId="40328" xr:uid="{00000000-0005-0000-0000-0000DA0E0000}"/>
    <cellStyle name="Input 2 2 3 3 8" xfId="26373" xr:uid="{00000000-0005-0000-0000-0000DB0E0000}"/>
    <cellStyle name="Input 2 2 3 4" xfId="253" xr:uid="{00000000-0005-0000-0000-0000DC0E0000}"/>
    <cellStyle name="Input 2 2 3 4 2" xfId="472" xr:uid="{00000000-0005-0000-0000-0000DD0E0000}"/>
    <cellStyle name="Input 2 2 3 4 2 2" xfId="1004" xr:uid="{00000000-0005-0000-0000-0000DE0E0000}"/>
    <cellStyle name="Input 2 2 3 4 2 2 2" xfId="3030" xr:uid="{00000000-0005-0000-0000-0000DF0E0000}"/>
    <cellStyle name="Input 2 2 3 4 2 2 2 2" xfId="7082" xr:uid="{00000000-0005-0000-0000-0000E00E0000}"/>
    <cellStyle name="Input 2 2 3 4 2 2 2 2 2" xfId="20039" xr:uid="{00000000-0005-0000-0000-0000E10E0000}"/>
    <cellStyle name="Input 2 2 3 4 2 2 2 2 2 2" xfId="46201" xr:uid="{00000000-0005-0000-0000-0000E20E0000}"/>
    <cellStyle name="Input 2 2 3 4 2 2 2 2 3" xfId="33244" xr:uid="{00000000-0005-0000-0000-0000E30E0000}"/>
    <cellStyle name="Input 2 2 3 4 2 2 2 3" xfId="16515" xr:uid="{00000000-0005-0000-0000-0000E40E0000}"/>
    <cellStyle name="Input 2 2 3 4 2 2 2 3 2" xfId="42677" xr:uid="{00000000-0005-0000-0000-0000E50E0000}"/>
    <cellStyle name="Input 2 2 3 4 2 2 2 4" xfId="29192" xr:uid="{00000000-0005-0000-0000-0000E60E0000}"/>
    <cellStyle name="Input 2 2 3 4 2 2 3" xfId="5056" xr:uid="{00000000-0005-0000-0000-0000E70E0000}"/>
    <cellStyle name="Input 2 2 3 4 2 2 3 2" xfId="18277" xr:uid="{00000000-0005-0000-0000-0000E80E0000}"/>
    <cellStyle name="Input 2 2 3 4 2 2 3 2 2" xfId="44439" xr:uid="{00000000-0005-0000-0000-0000E90E0000}"/>
    <cellStyle name="Input 2 2 3 4 2 2 3 3" xfId="31218" xr:uid="{00000000-0005-0000-0000-0000EA0E0000}"/>
    <cellStyle name="Input 2 2 3 4 2 2 4" xfId="14753" xr:uid="{00000000-0005-0000-0000-0000EB0E0000}"/>
    <cellStyle name="Input 2 2 3 4 2 2 4 2" xfId="40915" xr:uid="{00000000-0005-0000-0000-0000EC0E0000}"/>
    <cellStyle name="Input 2 2 3 4 2 2 5" xfId="27166" xr:uid="{00000000-0005-0000-0000-0000ED0E0000}"/>
    <cellStyle name="Input 2 2 3 4 2 3" xfId="2498" xr:uid="{00000000-0005-0000-0000-0000EE0E0000}"/>
    <cellStyle name="Input 2 2 3 4 2 3 2" xfId="6550" xr:uid="{00000000-0005-0000-0000-0000EF0E0000}"/>
    <cellStyle name="Input 2 2 3 4 2 3 2 2" xfId="19639" xr:uid="{00000000-0005-0000-0000-0000F00E0000}"/>
    <cellStyle name="Input 2 2 3 4 2 3 2 2 2" xfId="45801" xr:uid="{00000000-0005-0000-0000-0000F10E0000}"/>
    <cellStyle name="Input 2 2 3 4 2 3 2 3" xfId="32712" xr:uid="{00000000-0005-0000-0000-0000F20E0000}"/>
    <cellStyle name="Input 2 2 3 4 2 3 3" xfId="16115" xr:uid="{00000000-0005-0000-0000-0000F30E0000}"/>
    <cellStyle name="Input 2 2 3 4 2 3 3 2" xfId="42277" xr:uid="{00000000-0005-0000-0000-0000F40E0000}"/>
    <cellStyle name="Input 2 2 3 4 2 3 4" xfId="28660" xr:uid="{00000000-0005-0000-0000-0000F50E0000}"/>
    <cellStyle name="Input 2 2 3 4 2 4" xfId="4524" xr:uid="{00000000-0005-0000-0000-0000F60E0000}"/>
    <cellStyle name="Input 2 2 3 4 2 4 2" xfId="17877" xr:uid="{00000000-0005-0000-0000-0000F70E0000}"/>
    <cellStyle name="Input 2 2 3 4 2 4 2 2" xfId="44039" xr:uid="{00000000-0005-0000-0000-0000F80E0000}"/>
    <cellStyle name="Input 2 2 3 4 2 4 3" xfId="30686" xr:uid="{00000000-0005-0000-0000-0000F90E0000}"/>
    <cellStyle name="Input 2 2 3 4 2 5" xfId="14353" xr:uid="{00000000-0005-0000-0000-0000FA0E0000}"/>
    <cellStyle name="Input 2 2 3 4 2 5 2" xfId="40515" xr:uid="{00000000-0005-0000-0000-0000FB0E0000}"/>
    <cellStyle name="Input 2 2 3 4 2 6" xfId="26634" xr:uid="{00000000-0005-0000-0000-0000FC0E0000}"/>
    <cellStyle name="Input 2 2 3 4 3" xfId="789" xr:uid="{00000000-0005-0000-0000-0000FD0E0000}"/>
    <cellStyle name="Input 2 2 3 4 3 2" xfId="2815" xr:uid="{00000000-0005-0000-0000-0000FE0E0000}"/>
    <cellStyle name="Input 2 2 3 4 3 2 2" xfId="6867" xr:uid="{00000000-0005-0000-0000-0000FF0E0000}"/>
    <cellStyle name="Input 2 2 3 4 3 2 2 2" xfId="19884" xr:uid="{00000000-0005-0000-0000-0000000F0000}"/>
    <cellStyle name="Input 2 2 3 4 3 2 2 2 2" xfId="46046" xr:uid="{00000000-0005-0000-0000-0000010F0000}"/>
    <cellStyle name="Input 2 2 3 4 3 2 2 3" xfId="33029" xr:uid="{00000000-0005-0000-0000-0000020F0000}"/>
    <cellStyle name="Input 2 2 3 4 3 2 3" xfId="16360" xr:uid="{00000000-0005-0000-0000-0000030F0000}"/>
    <cellStyle name="Input 2 2 3 4 3 2 3 2" xfId="42522" xr:uid="{00000000-0005-0000-0000-0000040F0000}"/>
    <cellStyle name="Input 2 2 3 4 3 2 4" xfId="28977" xr:uid="{00000000-0005-0000-0000-0000050F0000}"/>
    <cellStyle name="Input 2 2 3 4 3 3" xfId="4841" xr:uid="{00000000-0005-0000-0000-0000060F0000}"/>
    <cellStyle name="Input 2 2 3 4 3 3 2" xfId="18122" xr:uid="{00000000-0005-0000-0000-0000070F0000}"/>
    <cellStyle name="Input 2 2 3 4 3 3 2 2" xfId="44284" xr:uid="{00000000-0005-0000-0000-0000080F0000}"/>
    <cellStyle name="Input 2 2 3 4 3 3 3" xfId="31003" xr:uid="{00000000-0005-0000-0000-0000090F0000}"/>
    <cellStyle name="Input 2 2 3 4 3 4" xfId="14598" xr:uid="{00000000-0005-0000-0000-00000A0F0000}"/>
    <cellStyle name="Input 2 2 3 4 3 4 2" xfId="40760" xr:uid="{00000000-0005-0000-0000-00000B0F0000}"/>
    <cellStyle name="Input 2 2 3 4 3 5" xfId="26951" xr:uid="{00000000-0005-0000-0000-00000C0F0000}"/>
    <cellStyle name="Input 2 2 3 4 4" xfId="2283" xr:uid="{00000000-0005-0000-0000-00000D0F0000}"/>
    <cellStyle name="Input 2 2 3 4 4 2" xfId="6335" xr:uid="{00000000-0005-0000-0000-00000E0F0000}"/>
    <cellStyle name="Input 2 2 3 4 4 2 2" xfId="19484" xr:uid="{00000000-0005-0000-0000-00000F0F0000}"/>
    <cellStyle name="Input 2 2 3 4 4 2 2 2" xfId="45646" xr:uid="{00000000-0005-0000-0000-0000100F0000}"/>
    <cellStyle name="Input 2 2 3 4 4 2 3" xfId="32497" xr:uid="{00000000-0005-0000-0000-0000110F0000}"/>
    <cellStyle name="Input 2 2 3 4 4 3" xfId="15960" xr:uid="{00000000-0005-0000-0000-0000120F0000}"/>
    <cellStyle name="Input 2 2 3 4 4 3 2" xfId="42122" xr:uid="{00000000-0005-0000-0000-0000130F0000}"/>
    <cellStyle name="Input 2 2 3 4 4 4" xfId="28445" xr:uid="{00000000-0005-0000-0000-0000140F0000}"/>
    <cellStyle name="Input 2 2 3 4 5" xfId="4309" xr:uid="{00000000-0005-0000-0000-0000150F0000}"/>
    <cellStyle name="Input 2 2 3 4 5 2" xfId="17722" xr:uid="{00000000-0005-0000-0000-0000160F0000}"/>
    <cellStyle name="Input 2 2 3 4 5 2 2" xfId="43884" xr:uid="{00000000-0005-0000-0000-0000170F0000}"/>
    <cellStyle name="Input 2 2 3 4 5 3" xfId="30471" xr:uid="{00000000-0005-0000-0000-0000180F0000}"/>
    <cellStyle name="Input 2 2 3 4 6" xfId="14198" xr:uid="{00000000-0005-0000-0000-0000190F0000}"/>
    <cellStyle name="Input 2 2 3 4 6 2" xfId="40360" xr:uid="{00000000-0005-0000-0000-00001A0F0000}"/>
    <cellStyle name="Input 2 2 3 4 7" xfId="26419" xr:uid="{00000000-0005-0000-0000-00001B0F0000}"/>
    <cellStyle name="Input 2 2 3 5" xfId="384" xr:uid="{00000000-0005-0000-0000-00001C0F0000}"/>
    <cellStyle name="Input 2 2 3 5 2" xfId="916" xr:uid="{00000000-0005-0000-0000-00001D0F0000}"/>
    <cellStyle name="Input 2 2 3 5 2 2" xfId="2942" xr:uid="{00000000-0005-0000-0000-00001E0F0000}"/>
    <cellStyle name="Input 2 2 3 5 2 2 2" xfId="6994" xr:uid="{00000000-0005-0000-0000-00001F0F0000}"/>
    <cellStyle name="Input 2 2 3 5 2 2 2 2" xfId="19975" xr:uid="{00000000-0005-0000-0000-0000200F0000}"/>
    <cellStyle name="Input 2 2 3 5 2 2 2 2 2" xfId="46137" xr:uid="{00000000-0005-0000-0000-0000210F0000}"/>
    <cellStyle name="Input 2 2 3 5 2 2 2 3" xfId="33156" xr:uid="{00000000-0005-0000-0000-0000220F0000}"/>
    <cellStyle name="Input 2 2 3 5 2 2 3" xfId="16451" xr:uid="{00000000-0005-0000-0000-0000230F0000}"/>
    <cellStyle name="Input 2 2 3 5 2 2 3 2" xfId="42613" xr:uid="{00000000-0005-0000-0000-0000240F0000}"/>
    <cellStyle name="Input 2 2 3 5 2 2 4" xfId="29104" xr:uid="{00000000-0005-0000-0000-0000250F0000}"/>
    <cellStyle name="Input 2 2 3 5 2 3" xfId="4968" xr:uid="{00000000-0005-0000-0000-0000260F0000}"/>
    <cellStyle name="Input 2 2 3 5 2 3 2" xfId="18213" xr:uid="{00000000-0005-0000-0000-0000270F0000}"/>
    <cellStyle name="Input 2 2 3 5 2 3 2 2" xfId="44375" xr:uid="{00000000-0005-0000-0000-0000280F0000}"/>
    <cellStyle name="Input 2 2 3 5 2 3 3" xfId="31130" xr:uid="{00000000-0005-0000-0000-0000290F0000}"/>
    <cellStyle name="Input 2 2 3 5 2 4" xfId="14689" xr:uid="{00000000-0005-0000-0000-00002A0F0000}"/>
    <cellStyle name="Input 2 2 3 5 2 4 2" xfId="40851" xr:uid="{00000000-0005-0000-0000-00002B0F0000}"/>
    <cellStyle name="Input 2 2 3 5 2 5" xfId="27078" xr:uid="{00000000-0005-0000-0000-00002C0F0000}"/>
    <cellStyle name="Input 2 2 3 5 3" xfId="2410" xr:uid="{00000000-0005-0000-0000-00002D0F0000}"/>
    <cellStyle name="Input 2 2 3 5 3 2" xfId="6462" xr:uid="{00000000-0005-0000-0000-00002E0F0000}"/>
    <cellStyle name="Input 2 2 3 5 3 2 2" xfId="19575" xr:uid="{00000000-0005-0000-0000-00002F0F0000}"/>
    <cellStyle name="Input 2 2 3 5 3 2 2 2" xfId="45737" xr:uid="{00000000-0005-0000-0000-0000300F0000}"/>
    <cellStyle name="Input 2 2 3 5 3 2 3" xfId="32624" xr:uid="{00000000-0005-0000-0000-0000310F0000}"/>
    <cellStyle name="Input 2 2 3 5 3 3" xfId="16051" xr:uid="{00000000-0005-0000-0000-0000320F0000}"/>
    <cellStyle name="Input 2 2 3 5 3 3 2" xfId="42213" xr:uid="{00000000-0005-0000-0000-0000330F0000}"/>
    <cellStyle name="Input 2 2 3 5 3 4" xfId="28572" xr:uid="{00000000-0005-0000-0000-0000340F0000}"/>
    <cellStyle name="Input 2 2 3 5 4" xfId="4436" xr:uid="{00000000-0005-0000-0000-0000350F0000}"/>
    <cellStyle name="Input 2 2 3 5 4 2" xfId="17813" xr:uid="{00000000-0005-0000-0000-0000360F0000}"/>
    <cellStyle name="Input 2 2 3 5 4 2 2" xfId="43975" xr:uid="{00000000-0005-0000-0000-0000370F0000}"/>
    <cellStyle name="Input 2 2 3 5 4 3" xfId="30598" xr:uid="{00000000-0005-0000-0000-0000380F0000}"/>
    <cellStyle name="Input 2 2 3 5 5" xfId="14289" xr:uid="{00000000-0005-0000-0000-0000390F0000}"/>
    <cellStyle name="Input 2 2 3 5 5 2" xfId="40451" xr:uid="{00000000-0005-0000-0000-00003A0F0000}"/>
    <cellStyle name="Input 2 2 3 5 6" xfId="26546" xr:uid="{00000000-0005-0000-0000-00003B0F0000}"/>
    <cellStyle name="Input 2 2 3 6" xfId="659" xr:uid="{00000000-0005-0000-0000-00003C0F0000}"/>
    <cellStyle name="Input 2 2 3 6 2" xfId="2685" xr:uid="{00000000-0005-0000-0000-00003D0F0000}"/>
    <cellStyle name="Input 2 2 3 6 2 2" xfId="6737" xr:uid="{00000000-0005-0000-0000-00003E0F0000}"/>
    <cellStyle name="Input 2 2 3 6 2 2 2" xfId="19796" xr:uid="{00000000-0005-0000-0000-00003F0F0000}"/>
    <cellStyle name="Input 2 2 3 6 2 2 2 2" xfId="45958" xr:uid="{00000000-0005-0000-0000-0000400F0000}"/>
    <cellStyle name="Input 2 2 3 6 2 2 3" xfId="32899" xr:uid="{00000000-0005-0000-0000-0000410F0000}"/>
    <cellStyle name="Input 2 2 3 6 2 3" xfId="16272" xr:uid="{00000000-0005-0000-0000-0000420F0000}"/>
    <cellStyle name="Input 2 2 3 6 2 3 2" xfId="42434" xr:uid="{00000000-0005-0000-0000-0000430F0000}"/>
    <cellStyle name="Input 2 2 3 6 2 4" xfId="28847" xr:uid="{00000000-0005-0000-0000-0000440F0000}"/>
    <cellStyle name="Input 2 2 3 6 3" xfId="4711" xr:uid="{00000000-0005-0000-0000-0000450F0000}"/>
    <cellStyle name="Input 2 2 3 6 3 2" xfId="18034" xr:uid="{00000000-0005-0000-0000-0000460F0000}"/>
    <cellStyle name="Input 2 2 3 6 3 2 2" xfId="44196" xr:uid="{00000000-0005-0000-0000-0000470F0000}"/>
    <cellStyle name="Input 2 2 3 6 3 3" xfId="30873" xr:uid="{00000000-0005-0000-0000-0000480F0000}"/>
    <cellStyle name="Input 2 2 3 6 4" xfId="14510" xr:uid="{00000000-0005-0000-0000-0000490F0000}"/>
    <cellStyle name="Input 2 2 3 6 4 2" xfId="40672" xr:uid="{00000000-0005-0000-0000-00004A0F0000}"/>
    <cellStyle name="Input 2 2 3 6 5" xfId="26821" xr:uid="{00000000-0005-0000-0000-00004B0F0000}"/>
    <cellStyle name="Input 2 2 3 7" xfId="2153" xr:uid="{00000000-0005-0000-0000-00004C0F0000}"/>
    <cellStyle name="Input 2 2 3 7 2" xfId="6205" xr:uid="{00000000-0005-0000-0000-00004D0F0000}"/>
    <cellStyle name="Input 2 2 3 7 2 2" xfId="19396" xr:uid="{00000000-0005-0000-0000-00004E0F0000}"/>
    <cellStyle name="Input 2 2 3 7 2 2 2" xfId="45558" xr:uid="{00000000-0005-0000-0000-00004F0F0000}"/>
    <cellStyle name="Input 2 2 3 7 2 3" xfId="32367" xr:uid="{00000000-0005-0000-0000-0000500F0000}"/>
    <cellStyle name="Input 2 2 3 7 3" xfId="15872" xr:uid="{00000000-0005-0000-0000-0000510F0000}"/>
    <cellStyle name="Input 2 2 3 7 3 2" xfId="42034" xr:uid="{00000000-0005-0000-0000-0000520F0000}"/>
    <cellStyle name="Input 2 2 3 7 4" xfId="28315" xr:uid="{00000000-0005-0000-0000-0000530F0000}"/>
    <cellStyle name="Input 2 2 3 8" xfId="4179" xr:uid="{00000000-0005-0000-0000-0000540F0000}"/>
    <cellStyle name="Input 2 2 3 8 2" xfId="17634" xr:uid="{00000000-0005-0000-0000-0000550F0000}"/>
    <cellStyle name="Input 2 2 3 8 2 2" xfId="43796" xr:uid="{00000000-0005-0000-0000-0000560F0000}"/>
    <cellStyle name="Input 2 2 3 8 3" xfId="30341" xr:uid="{00000000-0005-0000-0000-0000570F0000}"/>
    <cellStyle name="Input 2 2 3 9" xfId="14110" xr:uid="{00000000-0005-0000-0000-0000580F0000}"/>
    <cellStyle name="Input 2 2 3 9 2" xfId="40272" xr:uid="{00000000-0005-0000-0000-0000590F0000}"/>
    <cellStyle name="Input 2 2 4" xfId="130" xr:uid="{00000000-0005-0000-0000-00005A0F0000}"/>
    <cellStyle name="Input 2 2 4 10" xfId="26296" xr:uid="{00000000-0005-0000-0000-00005B0F0000}"/>
    <cellStyle name="Input 2 2 4 2" xfId="176" xr:uid="{00000000-0005-0000-0000-00005C0F0000}"/>
    <cellStyle name="Input 2 2 4 2 2" xfId="306" xr:uid="{00000000-0005-0000-0000-00005D0F0000}"/>
    <cellStyle name="Input 2 2 4 2 2 2" xfId="509" xr:uid="{00000000-0005-0000-0000-00005E0F0000}"/>
    <cellStyle name="Input 2 2 4 2 2 2 2" xfId="1041" xr:uid="{00000000-0005-0000-0000-00005F0F0000}"/>
    <cellStyle name="Input 2 2 4 2 2 2 2 2" xfId="3067" xr:uid="{00000000-0005-0000-0000-0000600F0000}"/>
    <cellStyle name="Input 2 2 4 2 2 2 2 2 2" xfId="7119" xr:uid="{00000000-0005-0000-0000-0000610F0000}"/>
    <cellStyle name="Input 2 2 4 2 2 2 2 2 2 2" xfId="20066" xr:uid="{00000000-0005-0000-0000-0000620F0000}"/>
    <cellStyle name="Input 2 2 4 2 2 2 2 2 2 2 2" xfId="46228" xr:uid="{00000000-0005-0000-0000-0000630F0000}"/>
    <cellStyle name="Input 2 2 4 2 2 2 2 2 2 3" xfId="33281" xr:uid="{00000000-0005-0000-0000-0000640F0000}"/>
    <cellStyle name="Input 2 2 4 2 2 2 2 2 3" xfId="16542" xr:uid="{00000000-0005-0000-0000-0000650F0000}"/>
    <cellStyle name="Input 2 2 4 2 2 2 2 2 3 2" xfId="42704" xr:uid="{00000000-0005-0000-0000-0000660F0000}"/>
    <cellStyle name="Input 2 2 4 2 2 2 2 2 4" xfId="29229" xr:uid="{00000000-0005-0000-0000-0000670F0000}"/>
    <cellStyle name="Input 2 2 4 2 2 2 2 3" xfId="5093" xr:uid="{00000000-0005-0000-0000-0000680F0000}"/>
    <cellStyle name="Input 2 2 4 2 2 2 2 3 2" xfId="18304" xr:uid="{00000000-0005-0000-0000-0000690F0000}"/>
    <cellStyle name="Input 2 2 4 2 2 2 2 3 2 2" xfId="44466" xr:uid="{00000000-0005-0000-0000-00006A0F0000}"/>
    <cellStyle name="Input 2 2 4 2 2 2 2 3 3" xfId="31255" xr:uid="{00000000-0005-0000-0000-00006B0F0000}"/>
    <cellStyle name="Input 2 2 4 2 2 2 2 4" xfId="14780" xr:uid="{00000000-0005-0000-0000-00006C0F0000}"/>
    <cellStyle name="Input 2 2 4 2 2 2 2 4 2" xfId="40942" xr:uid="{00000000-0005-0000-0000-00006D0F0000}"/>
    <cellStyle name="Input 2 2 4 2 2 2 2 5" xfId="27203" xr:uid="{00000000-0005-0000-0000-00006E0F0000}"/>
    <cellStyle name="Input 2 2 4 2 2 2 3" xfId="2535" xr:uid="{00000000-0005-0000-0000-00006F0F0000}"/>
    <cellStyle name="Input 2 2 4 2 2 2 3 2" xfId="6587" xr:uid="{00000000-0005-0000-0000-0000700F0000}"/>
    <cellStyle name="Input 2 2 4 2 2 2 3 2 2" xfId="19666" xr:uid="{00000000-0005-0000-0000-0000710F0000}"/>
    <cellStyle name="Input 2 2 4 2 2 2 3 2 2 2" xfId="45828" xr:uid="{00000000-0005-0000-0000-0000720F0000}"/>
    <cellStyle name="Input 2 2 4 2 2 2 3 2 3" xfId="32749" xr:uid="{00000000-0005-0000-0000-0000730F0000}"/>
    <cellStyle name="Input 2 2 4 2 2 2 3 3" xfId="16142" xr:uid="{00000000-0005-0000-0000-0000740F0000}"/>
    <cellStyle name="Input 2 2 4 2 2 2 3 3 2" xfId="42304" xr:uid="{00000000-0005-0000-0000-0000750F0000}"/>
    <cellStyle name="Input 2 2 4 2 2 2 3 4" xfId="28697" xr:uid="{00000000-0005-0000-0000-0000760F0000}"/>
    <cellStyle name="Input 2 2 4 2 2 2 4" xfId="4561" xr:uid="{00000000-0005-0000-0000-0000770F0000}"/>
    <cellStyle name="Input 2 2 4 2 2 2 4 2" xfId="17904" xr:uid="{00000000-0005-0000-0000-0000780F0000}"/>
    <cellStyle name="Input 2 2 4 2 2 2 4 2 2" xfId="44066" xr:uid="{00000000-0005-0000-0000-0000790F0000}"/>
    <cellStyle name="Input 2 2 4 2 2 2 4 3" xfId="30723" xr:uid="{00000000-0005-0000-0000-00007A0F0000}"/>
    <cellStyle name="Input 2 2 4 2 2 2 5" xfId="14380" xr:uid="{00000000-0005-0000-0000-00007B0F0000}"/>
    <cellStyle name="Input 2 2 4 2 2 2 5 2" xfId="40542" xr:uid="{00000000-0005-0000-0000-00007C0F0000}"/>
    <cellStyle name="Input 2 2 4 2 2 2 6" xfId="26671" xr:uid="{00000000-0005-0000-0000-00007D0F0000}"/>
    <cellStyle name="Input 2 2 4 2 2 3" xfId="842" xr:uid="{00000000-0005-0000-0000-00007E0F0000}"/>
    <cellStyle name="Input 2 2 4 2 2 3 2" xfId="2868" xr:uid="{00000000-0005-0000-0000-00007F0F0000}"/>
    <cellStyle name="Input 2 2 4 2 2 3 2 2" xfId="6920" xr:uid="{00000000-0005-0000-0000-0000800F0000}"/>
    <cellStyle name="Input 2 2 4 2 2 3 2 2 2" xfId="19921" xr:uid="{00000000-0005-0000-0000-0000810F0000}"/>
    <cellStyle name="Input 2 2 4 2 2 3 2 2 2 2" xfId="46083" xr:uid="{00000000-0005-0000-0000-0000820F0000}"/>
    <cellStyle name="Input 2 2 4 2 2 3 2 2 3" xfId="33082" xr:uid="{00000000-0005-0000-0000-0000830F0000}"/>
    <cellStyle name="Input 2 2 4 2 2 3 2 3" xfId="16397" xr:uid="{00000000-0005-0000-0000-0000840F0000}"/>
    <cellStyle name="Input 2 2 4 2 2 3 2 3 2" xfId="42559" xr:uid="{00000000-0005-0000-0000-0000850F0000}"/>
    <cellStyle name="Input 2 2 4 2 2 3 2 4" xfId="29030" xr:uid="{00000000-0005-0000-0000-0000860F0000}"/>
    <cellStyle name="Input 2 2 4 2 2 3 3" xfId="4894" xr:uid="{00000000-0005-0000-0000-0000870F0000}"/>
    <cellStyle name="Input 2 2 4 2 2 3 3 2" xfId="18159" xr:uid="{00000000-0005-0000-0000-0000880F0000}"/>
    <cellStyle name="Input 2 2 4 2 2 3 3 2 2" xfId="44321" xr:uid="{00000000-0005-0000-0000-0000890F0000}"/>
    <cellStyle name="Input 2 2 4 2 2 3 3 3" xfId="31056" xr:uid="{00000000-0005-0000-0000-00008A0F0000}"/>
    <cellStyle name="Input 2 2 4 2 2 3 4" xfId="14635" xr:uid="{00000000-0005-0000-0000-00008B0F0000}"/>
    <cellStyle name="Input 2 2 4 2 2 3 4 2" xfId="40797" xr:uid="{00000000-0005-0000-0000-00008C0F0000}"/>
    <cellStyle name="Input 2 2 4 2 2 3 5" xfId="27004" xr:uid="{00000000-0005-0000-0000-00008D0F0000}"/>
    <cellStyle name="Input 2 2 4 2 2 4" xfId="2336" xr:uid="{00000000-0005-0000-0000-00008E0F0000}"/>
    <cellStyle name="Input 2 2 4 2 2 4 2" xfId="6388" xr:uid="{00000000-0005-0000-0000-00008F0F0000}"/>
    <cellStyle name="Input 2 2 4 2 2 4 2 2" xfId="19521" xr:uid="{00000000-0005-0000-0000-0000900F0000}"/>
    <cellStyle name="Input 2 2 4 2 2 4 2 2 2" xfId="45683" xr:uid="{00000000-0005-0000-0000-0000910F0000}"/>
    <cellStyle name="Input 2 2 4 2 2 4 2 3" xfId="32550" xr:uid="{00000000-0005-0000-0000-0000920F0000}"/>
    <cellStyle name="Input 2 2 4 2 2 4 3" xfId="15997" xr:uid="{00000000-0005-0000-0000-0000930F0000}"/>
    <cellStyle name="Input 2 2 4 2 2 4 3 2" xfId="42159" xr:uid="{00000000-0005-0000-0000-0000940F0000}"/>
    <cellStyle name="Input 2 2 4 2 2 4 4" xfId="28498" xr:uid="{00000000-0005-0000-0000-0000950F0000}"/>
    <cellStyle name="Input 2 2 4 2 2 5" xfId="4362" xr:uid="{00000000-0005-0000-0000-0000960F0000}"/>
    <cellStyle name="Input 2 2 4 2 2 5 2" xfId="17759" xr:uid="{00000000-0005-0000-0000-0000970F0000}"/>
    <cellStyle name="Input 2 2 4 2 2 5 2 2" xfId="43921" xr:uid="{00000000-0005-0000-0000-0000980F0000}"/>
    <cellStyle name="Input 2 2 4 2 2 5 3" xfId="30524" xr:uid="{00000000-0005-0000-0000-0000990F0000}"/>
    <cellStyle name="Input 2 2 4 2 2 6" xfId="14235" xr:uid="{00000000-0005-0000-0000-00009A0F0000}"/>
    <cellStyle name="Input 2 2 4 2 2 6 2" xfId="40397" xr:uid="{00000000-0005-0000-0000-00009B0F0000}"/>
    <cellStyle name="Input 2 2 4 2 2 7" xfId="26472" xr:uid="{00000000-0005-0000-0000-00009C0F0000}"/>
    <cellStyle name="Input 2 2 4 2 3" xfId="421" xr:uid="{00000000-0005-0000-0000-00009D0F0000}"/>
    <cellStyle name="Input 2 2 4 2 3 2" xfId="953" xr:uid="{00000000-0005-0000-0000-00009E0F0000}"/>
    <cellStyle name="Input 2 2 4 2 3 2 2" xfId="2979" xr:uid="{00000000-0005-0000-0000-00009F0F0000}"/>
    <cellStyle name="Input 2 2 4 2 3 2 2 2" xfId="7031" xr:uid="{00000000-0005-0000-0000-0000A00F0000}"/>
    <cellStyle name="Input 2 2 4 2 3 2 2 2 2" xfId="20002" xr:uid="{00000000-0005-0000-0000-0000A10F0000}"/>
    <cellStyle name="Input 2 2 4 2 3 2 2 2 2 2" xfId="46164" xr:uid="{00000000-0005-0000-0000-0000A20F0000}"/>
    <cellStyle name="Input 2 2 4 2 3 2 2 2 3" xfId="33193" xr:uid="{00000000-0005-0000-0000-0000A30F0000}"/>
    <cellStyle name="Input 2 2 4 2 3 2 2 3" xfId="16478" xr:uid="{00000000-0005-0000-0000-0000A40F0000}"/>
    <cellStyle name="Input 2 2 4 2 3 2 2 3 2" xfId="42640" xr:uid="{00000000-0005-0000-0000-0000A50F0000}"/>
    <cellStyle name="Input 2 2 4 2 3 2 2 4" xfId="29141" xr:uid="{00000000-0005-0000-0000-0000A60F0000}"/>
    <cellStyle name="Input 2 2 4 2 3 2 3" xfId="5005" xr:uid="{00000000-0005-0000-0000-0000A70F0000}"/>
    <cellStyle name="Input 2 2 4 2 3 2 3 2" xfId="18240" xr:uid="{00000000-0005-0000-0000-0000A80F0000}"/>
    <cellStyle name="Input 2 2 4 2 3 2 3 2 2" xfId="44402" xr:uid="{00000000-0005-0000-0000-0000A90F0000}"/>
    <cellStyle name="Input 2 2 4 2 3 2 3 3" xfId="31167" xr:uid="{00000000-0005-0000-0000-0000AA0F0000}"/>
    <cellStyle name="Input 2 2 4 2 3 2 4" xfId="14716" xr:uid="{00000000-0005-0000-0000-0000AB0F0000}"/>
    <cellStyle name="Input 2 2 4 2 3 2 4 2" xfId="40878" xr:uid="{00000000-0005-0000-0000-0000AC0F0000}"/>
    <cellStyle name="Input 2 2 4 2 3 2 5" xfId="27115" xr:uid="{00000000-0005-0000-0000-0000AD0F0000}"/>
    <cellStyle name="Input 2 2 4 2 3 3" xfId="2447" xr:uid="{00000000-0005-0000-0000-0000AE0F0000}"/>
    <cellStyle name="Input 2 2 4 2 3 3 2" xfId="6499" xr:uid="{00000000-0005-0000-0000-0000AF0F0000}"/>
    <cellStyle name="Input 2 2 4 2 3 3 2 2" xfId="19602" xr:uid="{00000000-0005-0000-0000-0000B00F0000}"/>
    <cellStyle name="Input 2 2 4 2 3 3 2 2 2" xfId="45764" xr:uid="{00000000-0005-0000-0000-0000B10F0000}"/>
    <cellStyle name="Input 2 2 4 2 3 3 2 3" xfId="32661" xr:uid="{00000000-0005-0000-0000-0000B20F0000}"/>
    <cellStyle name="Input 2 2 4 2 3 3 3" xfId="16078" xr:uid="{00000000-0005-0000-0000-0000B30F0000}"/>
    <cellStyle name="Input 2 2 4 2 3 3 3 2" xfId="42240" xr:uid="{00000000-0005-0000-0000-0000B40F0000}"/>
    <cellStyle name="Input 2 2 4 2 3 3 4" xfId="28609" xr:uid="{00000000-0005-0000-0000-0000B50F0000}"/>
    <cellStyle name="Input 2 2 4 2 3 4" xfId="4473" xr:uid="{00000000-0005-0000-0000-0000B60F0000}"/>
    <cellStyle name="Input 2 2 4 2 3 4 2" xfId="17840" xr:uid="{00000000-0005-0000-0000-0000B70F0000}"/>
    <cellStyle name="Input 2 2 4 2 3 4 2 2" xfId="44002" xr:uid="{00000000-0005-0000-0000-0000B80F0000}"/>
    <cellStyle name="Input 2 2 4 2 3 4 3" xfId="30635" xr:uid="{00000000-0005-0000-0000-0000B90F0000}"/>
    <cellStyle name="Input 2 2 4 2 3 5" xfId="14316" xr:uid="{00000000-0005-0000-0000-0000BA0F0000}"/>
    <cellStyle name="Input 2 2 4 2 3 5 2" xfId="40478" xr:uid="{00000000-0005-0000-0000-0000BB0F0000}"/>
    <cellStyle name="Input 2 2 4 2 3 6" xfId="26583" xr:uid="{00000000-0005-0000-0000-0000BC0F0000}"/>
    <cellStyle name="Input 2 2 4 2 4" xfId="712" xr:uid="{00000000-0005-0000-0000-0000BD0F0000}"/>
    <cellStyle name="Input 2 2 4 2 4 2" xfId="2738" xr:uid="{00000000-0005-0000-0000-0000BE0F0000}"/>
    <cellStyle name="Input 2 2 4 2 4 2 2" xfId="6790" xr:uid="{00000000-0005-0000-0000-0000BF0F0000}"/>
    <cellStyle name="Input 2 2 4 2 4 2 2 2" xfId="19833" xr:uid="{00000000-0005-0000-0000-0000C00F0000}"/>
    <cellStyle name="Input 2 2 4 2 4 2 2 2 2" xfId="45995" xr:uid="{00000000-0005-0000-0000-0000C10F0000}"/>
    <cellStyle name="Input 2 2 4 2 4 2 2 3" xfId="32952" xr:uid="{00000000-0005-0000-0000-0000C20F0000}"/>
    <cellStyle name="Input 2 2 4 2 4 2 3" xfId="16309" xr:uid="{00000000-0005-0000-0000-0000C30F0000}"/>
    <cellStyle name="Input 2 2 4 2 4 2 3 2" xfId="42471" xr:uid="{00000000-0005-0000-0000-0000C40F0000}"/>
    <cellStyle name="Input 2 2 4 2 4 2 4" xfId="28900" xr:uid="{00000000-0005-0000-0000-0000C50F0000}"/>
    <cellStyle name="Input 2 2 4 2 4 3" xfId="4764" xr:uid="{00000000-0005-0000-0000-0000C60F0000}"/>
    <cellStyle name="Input 2 2 4 2 4 3 2" xfId="18071" xr:uid="{00000000-0005-0000-0000-0000C70F0000}"/>
    <cellStyle name="Input 2 2 4 2 4 3 2 2" xfId="44233" xr:uid="{00000000-0005-0000-0000-0000C80F0000}"/>
    <cellStyle name="Input 2 2 4 2 4 3 3" xfId="30926" xr:uid="{00000000-0005-0000-0000-0000C90F0000}"/>
    <cellStyle name="Input 2 2 4 2 4 4" xfId="14547" xr:uid="{00000000-0005-0000-0000-0000CA0F0000}"/>
    <cellStyle name="Input 2 2 4 2 4 4 2" xfId="40709" xr:uid="{00000000-0005-0000-0000-0000CB0F0000}"/>
    <cellStyle name="Input 2 2 4 2 4 5" xfId="26874" xr:uid="{00000000-0005-0000-0000-0000CC0F0000}"/>
    <cellStyle name="Input 2 2 4 2 5" xfId="2206" xr:uid="{00000000-0005-0000-0000-0000CD0F0000}"/>
    <cellStyle name="Input 2 2 4 2 5 2" xfId="6258" xr:uid="{00000000-0005-0000-0000-0000CE0F0000}"/>
    <cellStyle name="Input 2 2 4 2 5 2 2" xfId="19433" xr:uid="{00000000-0005-0000-0000-0000CF0F0000}"/>
    <cellStyle name="Input 2 2 4 2 5 2 2 2" xfId="45595" xr:uid="{00000000-0005-0000-0000-0000D00F0000}"/>
    <cellStyle name="Input 2 2 4 2 5 2 3" xfId="32420" xr:uid="{00000000-0005-0000-0000-0000D10F0000}"/>
    <cellStyle name="Input 2 2 4 2 5 3" xfId="15909" xr:uid="{00000000-0005-0000-0000-0000D20F0000}"/>
    <cellStyle name="Input 2 2 4 2 5 3 2" xfId="42071" xr:uid="{00000000-0005-0000-0000-0000D30F0000}"/>
    <cellStyle name="Input 2 2 4 2 5 4" xfId="28368" xr:uid="{00000000-0005-0000-0000-0000D40F0000}"/>
    <cellStyle name="Input 2 2 4 2 6" xfId="4232" xr:uid="{00000000-0005-0000-0000-0000D50F0000}"/>
    <cellStyle name="Input 2 2 4 2 6 2" xfId="17671" xr:uid="{00000000-0005-0000-0000-0000D60F0000}"/>
    <cellStyle name="Input 2 2 4 2 6 2 2" xfId="43833" xr:uid="{00000000-0005-0000-0000-0000D70F0000}"/>
    <cellStyle name="Input 2 2 4 2 6 3" xfId="30394" xr:uid="{00000000-0005-0000-0000-0000D80F0000}"/>
    <cellStyle name="Input 2 2 4 2 7" xfId="14147" xr:uid="{00000000-0005-0000-0000-0000D90F0000}"/>
    <cellStyle name="Input 2 2 4 2 7 2" xfId="40309" xr:uid="{00000000-0005-0000-0000-0000DA0F0000}"/>
    <cellStyle name="Input 2 2 4 2 8" xfId="26342" xr:uid="{00000000-0005-0000-0000-0000DB0F0000}"/>
    <cellStyle name="Input 2 2 4 3" xfId="214" xr:uid="{00000000-0005-0000-0000-0000DC0F0000}"/>
    <cellStyle name="Input 2 2 4 3 2" xfId="344" xr:uid="{00000000-0005-0000-0000-0000DD0F0000}"/>
    <cellStyle name="Input 2 2 4 3 2 2" xfId="533" xr:uid="{00000000-0005-0000-0000-0000DE0F0000}"/>
    <cellStyle name="Input 2 2 4 3 2 2 2" xfId="1065" xr:uid="{00000000-0005-0000-0000-0000DF0F0000}"/>
    <cellStyle name="Input 2 2 4 3 2 2 2 2" xfId="3091" xr:uid="{00000000-0005-0000-0000-0000E00F0000}"/>
    <cellStyle name="Input 2 2 4 3 2 2 2 2 2" xfId="7143" xr:uid="{00000000-0005-0000-0000-0000E10F0000}"/>
    <cellStyle name="Input 2 2 4 3 2 2 2 2 2 2" xfId="20082" xr:uid="{00000000-0005-0000-0000-0000E20F0000}"/>
    <cellStyle name="Input 2 2 4 3 2 2 2 2 2 2 2" xfId="46244" xr:uid="{00000000-0005-0000-0000-0000E30F0000}"/>
    <cellStyle name="Input 2 2 4 3 2 2 2 2 2 3" xfId="33305" xr:uid="{00000000-0005-0000-0000-0000E40F0000}"/>
    <cellStyle name="Input 2 2 4 3 2 2 2 2 3" xfId="16558" xr:uid="{00000000-0005-0000-0000-0000E50F0000}"/>
    <cellStyle name="Input 2 2 4 3 2 2 2 2 3 2" xfId="42720" xr:uid="{00000000-0005-0000-0000-0000E60F0000}"/>
    <cellStyle name="Input 2 2 4 3 2 2 2 2 4" xfId="29253" xr:uid="{00000000-0005-0000-0000-0000E70F0000}"/>
    <cellStyle name="Input 2 2 4 3 2 2 2 3" xfId="5117" xr:uid="{00000000-0005-0000-0000-0000E80F0000}"/>
    <cellStyle name="Input 2 2 4 3 2 2 2 3 2" xfId="18320" xr:uid="{00000000-0005-0000-0000-0000E90F0000}"/>
    <cellStyle name="Input 2 2 4 3 2 2 2 3 2 2" xfId="44482" xr:uid="{00000000-0005-0000-0000-0000EA0F0000}"/>
    <cellStyle name="Input 2 2 4 3 2 2 2 3 3" xfId="31279" xr:uid="{00000000-0005-0000-0000-0000EB0F0000}"/>
    <cellStyle name="Input 2 2 4 3 2 2 2 4" xfId="14796" xr:uid="{00000000-0005-0000-0000-0000EC0F0000}"/>
    <cellStyle name="Input 2 2 4 3 2 2 2 4 2" xfId="40958" xr:uid="{00000000-0005-0000-0000-0000ED0F0000}"/>
    <cellStyle name="Input 2 2 4 3 2 2 2 5" xfId="27227" xr:uid="{00000000-0005-0000-0000-0000EE0F0000}"/>
    <cellStyle name="Input 2 2 4 3 2 2 3" xfId="2559" xr:uid="{00000000-0005-0000-0000-0000EF0F0000}"/>
    <cellStyle name="Input 2 2 4 3 2 2 3 2" xfId="6611" xr:uid="{00000000-0005-0000-0000-0000F00F0000}"/>
    <cellStyle name="Input 2 2 4 3 2 2 3 2 2" xfId="19682" xr:uid="{00000000-0005-0000-0000-0000F10F0000}"/>
    <cellStyle name="Input 2 2 4 3 2 2 3 2 2 2" xfId="45844" xr:uid="{00000000-0005-0000-0000-0000F20F0000}"/>
    <cellStyle name="Input 2 2 4 3 2 2 3 2 3" xfId="32773" xr:uid="{00000000-0005-0000-0000-0000F30F0000}"/>
    <cellStyle name="Input 2 2 4 3 2 2 3 3" xfId="16158" xr:uid="{00000000-0005-0000-0000-0000F40F0000}"/>
    <cellStyle name="Input 2 2 4 3 2 2 3 3 2" xfId="42320" xr:uid="{00000000-0005-0000-0000-0000F50F0000}"/>
    <cellStyle name="Input 2 2 4 3 2 2 3 4" xfId="28721" xr:uid="{00000000-0005-0000-0000-0000F60F0000}"/>
    <cellStyle name="Input 2 2 4 3 2 2 4" xfId="4585" xr:uid="{00000000-0005-0000-0000-0000F70F0000}"/>
    <cellStyle name="Input 2 2 4 3 2 2 4 2" xfId="17920" xr:uid="{00000000-0005-0000-0000-0000F80F0000}"/>
    <cellStyle name="Input 2 2 4 3 2 2 4 2 2" xfId="44082" xr:uid="{00000000-0005-0000-0000-0000F90F0000}"/>
    <cellStyle name="Input 2 2 4 3 2 2 4 3" xfId="30747" xr:uid="{00000000-0005-0000-0000-0000FA0F0000}"/>
    <cellStyle name="Input 2 2 4 3 2 2 5" xfId="14396" xr:uid="{00000000-0005-0000-0000-0000FB0F0000}"/>
    <cellStyle name="Input 2 2 4 3 2 2 5 2" xfId="40558" xr:uid="{00000000-0005-0000-0000-0000FC0F0000}"/>
    <cellStyle name="Input 2 2 4 3 2 2 6" xfId="26695" xr:uid="{00000000-0005-0000-0000-0000FD0F0000}"/>
    <cellStyle name="Input 2 2 4 3 2 3" xfId="880" xr:uid="{00000000-0005-0000-0000-0000FE0F0000}"/>
    <cellStyle name="Input 2 2 4 3 2 3 2" xfId="2906" xr:uid="{00000000-0005-0000-0000-0000FF0F0000}"/>
    <cellStyle name="Input 2 2 4 3 2 3 2 2" xfId="6958" xr:uid="{00000000-0005-0000-0000-000000100000}"/>
    <cellStyle name="Input 2 2 4 3 2 3 2 2 2" xfId="19945" xr:uid="{00000000-0005-0000-0000-000001100000}"/>
    <cellStyle name="Input 2 2 4 3 2 3 2 2 2 2" xfId="46107" xr:uid="{00000000-0005-0000-0000-000002100000}"/>
    <cellStyle name="Input 2 2 4 3 2 3 2 2 3" xfId="33120" xr:uid="{00000000-0005-0000-0000-000003100000}"/>
    <cellStyle name="Input 2 2 4 3 2 3 2 3" xfId="16421" xr:uid="{00000000-0005-0000-0000-000004100000}"/>
    <cellStyle name="Input 2 2 4 3 2 3 2 3 2" xfId="42583" xr:uid="{00000000-0005-0000-0000-000005100000}"/>
    <cellStyle name="Input 2 2 4 3 2 3 2 4" xfId="29068" xr:uid="{00000000-0005-0000-0000-000006100000}"/>
    <cellStyle name="Input 2 2 4 3 2 3 3" xfId="4932" xr:uid="{00000000-0005-0000-0000-000007100000}"/>
    <cellStyle name="Input 2 2 4 3 2 3 3 2" xfId="18183" xr:uid="{00000000-0005-0000-0000-000008100000}"/>
    <cellStyle name="Input 2 2 4 3 2 3 3 2 2" xfId="44345" xr:uid="{00000000-0005-0000-0000-000009100000}"/>
    <cellStyle name="Input 2 2 4 3 2 3 3 3" xfId="31094" xr:uid="{00000000-0005-0000-0000-00000A100000}"/>
    <cellStyle name="Input 2 2 4 3 2 3 4" xfId="14659" xr:uid="{00000000-0005-0000-0000-00000B100000}"/>
    <cellStyle name="Input 2 2 4 3 2 3 4 2" xfId="40821" xr:uid="{00000000-0005-0000-0000-00000C100000}"/>
    <cellStyle name="Input 2 2 4 3 2 3 5" xfId="27042" xr:uid="{00000000-0005-0000-0000-00000D100000}"/>
    <cellStyle name="Input 2 2 4 3 2 4" xfId="2374" xr:uid="{00000000-0005-0000-0000-00000E100000}"/>
    <cellStyle name="Input 2 2 4 3 2 4 2" xfId="6426" xr:uid="{00000000-0005-0000-0000-00000F100000}"/>
    <cellStyle name="Input 2 2 4 3 2 4 2 2" xfId="19545" xr:uid="{00000000-0005-0000-0000-000010100000}"/>
    <cellStyle name="Input 2 2 4 3 2 4 2 2 2" xfId="45707" xr:uid="{00000000-0005-0000-0000-000011100000}"/>
    <cellStyle name="Input 2 2 4 3 2 4 2 3" xfId="32588" xr:uid="{00000000-0005-0000-0000-000012100000}"/>
    <cellStyle name="Input 2 2 4 3 2 4 3" xfId="16021" xr:uid="{00000000-0005-0000-0000-000013100000}"/>
    <cellStyle name="Input 2 2 4 3 2 4 3 2" xfId="42183" xr:uid="{00000000-0005-0000-0000-000014100000}"/>
    <cellStyle name="Input 2 2 4 3 2 4 4" xfId="28536" xr:uid="{00000000-0005-0000-0000-000015100000}"/>
    <cellStyle name="Input 2 2 4 3 2 5" xfId="4400" xr:uid="{00000000-0005-0000-0000-000016100000}"/>
    <cellStyle name="Input 2 2 4 3 2 5 2" xfId="17783" xr:uid="{00000000-0005-0000-0000-000017100000}"/>
    <cellStyle name="Input 2 2 4 3 2 5 2 2" xfId="43945" xr:uid="{00000000-0005-0000-0000-000018100000}"/>
    <cellStyle name="Input 2 2 4 3 2 5 3" xfId="30562" xr:uid="{00000000-0005-0000-0000-000019100000}"/>
    <cellStyle name="Input 2 2 4 3 2 6" xfId="14259" xr:uid="{00000000-0005-0000-0000-00001A100000}"/>
    <cellStyle name="Input 2 2 4 3 2 6 2" xfId="40421" xr:uid="{00000000-0005-0000-0000-00001B100000}"/>
    <cellStyle name="Input 2 2 4 3 2 7" xfId="26510" xr:uid="{00000000-0005-0000-0000-00001C100000}"/>
    <cellStyle name="Input 2 2 4 3 3" xfId="445" xr:uid="{00000000-0005-0000-0000-00001D100000}"/>
    <cellStyle name="Input 2 2 4 3 3 2" xfId="977" xr:uid="{00000000-0005-0000-0000-00001E100000}"/>
    <cellStyle name="Input 2 2 4 3 3 2 2" xfId="3003" xr:uid="{00000000-0005-0000-0000-00001F100000}"/>
    <cellStyle name="Input 2 2 4 3 3 2 2 2" xfId="7055" xr:uid="{00000000-0005-0000-0000-000020100000}"/>
    <cellStyle name="Input 2 2 4 3 3 2 2 2 2" xfId="20018" xr:uid="{00000000-0005-0000-0000-000021100000}"/>
    <cellStyle name="Input 2 2 4 3 3 2 2 2 2 2" xfId="46180" xr:uid="{00000000-0005-0000-0000-000022100000}"/>
    <cellStyle name="Input 2 2 4 3 3 2 2 2 3" xfId="33217" xr:uid="{00000000-0005-0000-0000-000023100000}"/>
    <cellStyle name="Input 2 2 4 3 3 2 2 3" xfId="16494" xr:uid="{00000000-0005-0000-0000-000024100000}"/>
    <cellStyle name="Input 2 2 4 3 3 2 2 3 2" xfId="42656" xr:uid="{00000000-0005-0000-0000-000025100000}"/>
    <cellStyle name="Input 2 2 4 3 3 2 2 4" xfId="29165" xr:uid="{00000000-0005-0000-0000-000026100000}"/>
    <cellStyle name="Input 2 2 4 3 3 2 3" xfId="5029" xr:uid="{00000000-0005-0000-0000-000027100000}"/>
    <cellStyle name="Input 2 2 4 3 3 2 3 2" xfId="18256" xr:uid="{00000000-0005-0000-0000-000028100000}"/>
    <cellStyle name="Input 2 2 4 3 3 2 3 2 2" xfId="44418" xr:uid="{00000000-0005-0000-0000-000029100000}"/>
    <cellStyle name="Input 2 2 4 3 3 2 3 3" xfId="31191" xr:uid="{00000000-0005-0000-0000-00002A100000}"/>
    <cellStyle name="Input 2 2 4 3 3 2 4" xfId="14732" xr:uid="{00000000-0005-0000-0000-00002B100000}"/>
    <cellStyle name="Input 2 2 4 3 3 2 4 2" xfId="40894" xr:uid="{00000000-0005-0000-0000-00002C100000}"/>
    <cellStyle name="Input 2 2 4 3 3 2 5" xfId="27139" xr:uid="{00000000-0005-0000-0000-00002D100000}"/>
    <cellStyle name="Input 2 2 4 3 3 3" xfId="2471" xr:uid="{00000000-0005-0000-0000-00002E100000}"/>
    <cellStyle name="Input 2 2 4 3 3 3 2" xfId="6523" xr:uid="{00000000-0005-0000-0000-00002F100000}"/>
    <cellStyle name="Input 2 2 4 3 3 3 2 2" xfId="19618" xr:uid="{00000000-0005-0000-0000-000030100000}"/>
    <cellStyle name="Input 2 2 4 3 3 3 2 2 2" xfId="45780" xr:uid="{00000000-0005-0000-0000-000031100000}"/>
    <cellStyle name="Input 2 2 4 3 3 3 2 3" xfId="32685" xr:uid="{00000000-0005-0000-0000-000032100000}"/>
    <cellStyle name="Input 2 2 4 3 3 3 3" xfId="16094" xr:uid="{00000000-0005-0000-0000-000033100000}"/>
    <cellStyle name="Input 2 2 4 3 3 3 3 2" xfId="42256" xr:uid="{00000000-0005-0000-0000-000034100000}"/>
    <cellStyle name="Input 2 2 4 3 3 3 4" xfId="28633" xr:uid="{00000000-0005-0000-0000-000035100000}"/>
    <cellStyle name="Input 2 2 4 3 3 4" xfId="4497" xr:uid="{00000000-0005-0000-0000-000036100000}"/>
    <cellStyle name="Input 2 2 4 3 3 4 2" xfId="17856" xr:uid="{00000000-0005-0000-0000-000037100000}"/>
    <cellStyle name="Input 2 2 4 3 3 4 2 2" xfId="44018" xr:uid="{00000000-0005-0000-0000-000038100000}"/>
    <cellStyle name="Input 2 2 4 3 3 4 3" xfId="30659" xr:uid="{00000000-0005-0000-0000-000039100000}"/>
    <cellStyle name="Input 2 2 4 3 3 5" xfId="14332" xr:uid="{00000000-0005-0000-0000-00003A100000}"/>
    <cellStyle name="Input 2 2 4 3 3 5 2" xfId="40494" xr:uid="{00000000-0005-0000-0000-00003B100000}"/>
    <cellStyle name="Input 2 2 4 3 3 6" xfId="26607" xr:uid="{00000000-0005-0000-0000-00003C100000}"/>
    <cellStyle name="Input 2 2 4 3 4" xfId="750" xr:uid="{00000000-0005-0000-0000-00003D100000}"/>
    <cellStyle name="Input 2 2 4 3 4 2" xfId="2776" xr:uid="{00000000-0005-0000-0000-00003E100000}"/>
    <cellStyle name="Input 2 2 4 3 4 2 2" xfId="6828" xr:uid="{00000000-0005-0000-0000-00003F100000}"/>
    <cellStyle name="Input 2 2 4 3 4 2 2 2" xfId="19857" xr:uid="{00000000-0005-0000-0000-000040100000}"/>
    <cellStyle name="Input 2 2 4 3 4 2 2 2 2" xfId="46019" xr:uid="{00000000-0005-0000-0000-000041100000}"/>
    <cellStyle name="Input 2 2 4 3 4 2 2 3" xfId="32990" xr:uid="{00000000-0005-0000-0000-000042100000}"/>
    <cellStyle name="Input 2 2 4 3 4 2 3" xfId="16333" xr:uid="{00000000-0005-0000-0000-000043100000}"/>
    <cellStyle name="Input 2 2 4 3 4 2 3 2" xfId="42495" xr:uid="{00000000-0005-0000-0000-000044100000}"/>
    <cellStyle name="Input 2 2 4 3 4 2 4" xfId="28938" xr:uid="{00000000-0005-0000-0000-000045100000}"/>
    <cellStyle name="Input 2 2 4 3 4 3" xfId="4802" xr:uid="{00000000-0005-0000-0000-000046100000}"/>
    <cellStyle name="Input 2 2 4 3 4 3 2" xfId="18095" xr:uid="{00000000-0005-0000-0000-000047100000}"/>
    <cellStyle name="Input 2 2 4 3 4 3 2 2" xfId="44257" xr:uid="{00000000-0005-0000-0000-000048100000}"/>
    <cellStyle name="Input 2 2 4 3 4 3 3" xfId="30964" xr:uid="{00000000-0005-0000-0000-000049100000}"/>
    <cellStyle name="Input 2 2 4 3 4 4" xfId="14571" xr:uid="{00000000-0005-0000-0000-00004A100000}"/>
    <cellStyle name="Input 2 2 4 3 4 4 2" xfId="40733" xr:uid="{00000000-0005-0000-0000-00004B100000}"/>
    <cellStyle name="Input 2 2 4 3 4 5" xfId="26912" xr:uid="{00000000-0005-0000-0000-00004C100000}"/>
    <cellStyle name="Input 2 2 4 3 5" xfId="2244" xr:uid="{00000000-0005-0000-0000-00004D100000}"/>
    <cellStyle name="Input 2 2 4 3 5 2" xfId="6296" xr:uid="{00000000-0005-0000-0000-00004E100000}"/>
    <cellStyle name="Input 2 2 4 3 5 2 2" xfId="19457" xr:uid="{00000000-0005-0000-0000-00004F100000}"/>
    <cellStyle name="Input 2 2 4 3 5 2 2 2" xfId="45619" xr:uid="{00000000-0005-0000-0000-000050100000}"/>
    <cellStyle name="Input 2 2 4 3 5 2 3" xfId="32458" xr:uid="{00000000-0005-0000-0000-000051100000}"/>
    <cellStyle name="Input 2 2 4 3 5 3" xfId="15933" xr:uid="{00000000-0005-0000-0000-000052100000}"/>
    <cellStyle name="Input 2 2 4 3 5 3 2" xfId="42095" xr:uid="{00000000-0005-0000-0000-000053100000}"/>
    <cellStyle name="Input 2 2 4 3 5 4" xfId="28406" xr:uid="{00000000-0005-0000-0000-000054100000}"/>
    <cellStyle name="Input 2 2 4 3 6" xfId="4270" xr:uid="{00000000-0005-0000-0000-000055100000}"/>
    <cellStyle name="Input 2 2 4 3 6 2" xfId="17695" xr:uid="{00000000-0005-0000-0000-000056100000}"/>
    <cellStyle name="Input 2 2 4 3 6 2 2" xfId="43857" xr:uid="{00000000-0005-0000-0000-000057100000}"/>
    <cellStyle name="Input 2 2 4 3 6 3" xfId="30432" xr:uid="{00000000-0005-0000-0000-000058100000}"/>
    <cellStyle name="Input 2 2 4 3 7" xfId="14171" xr:uid="{00000000-0005-0000-0000-000059100000}"/>
    <cellStyle name="Input 2 2 4 3 7 2" xfId="40333" xr:uid="{00000000-0005-0000-0000-00005A100000}"/>
    <cellStyle name="Input 2 2 4 3 8" xfId="26380" xr:uid="{00000000-0005-0000-0000-00005B100000}"/>
    <cellStyle name="Input 2 2 4 4" xfId="260" xr:uid="{00000000-0005-0000-0000-00005C100000}"/>
    <cellStyle name="Input 2 2 4 4 2" xfId="477" xr:uid="{00000000-0005-0000-0000-00005D100000}"/>
    <cellStyle name="Input 2 2 4 4 2 2" xfId="1009" xr:uid="{00000000-0005-0000-0000-00005E100000}"/>
    <cellStyle name="Input 2 2 4 4 2 2 2" xfId="3035" xr:uid="{00000000-0005-0000-0000-00005F100000}"/>
    <cellStyle name="Input 2 2 4 4 2 2 2 2" xfId="7087" xr:uid="{00000000-0005-0000-0000-000060100000}"/>
    <cellStyle name="Input 2 2 4 4 2 2 2 2 2" xfId="20042" xr:uid="{00000000-0005-0000-0000-000061100000}"/>
    <cellStyle name="Input 2 2 4 4 2 2 2 2 2 2" xfId="46204" xr:uid="{00000000-0005-0000-0000-000062100000}"/>
    <cellStyle name="Input 2 2 4 4 2 2 2 2 3" xfId="33249" xr:uid="{00000000-0005-0000-0000-000063100000}"/>
    <cellStyle name="Input 2 2 4 4 2 2 2 3" xfId="16518" xr:uid="{00000000-0005-0000-0000-000064100000}"/>
    <cellStyle name="Input 2 2 4 4 2 2 2 3 2" xfId="42680" xr:uid="{00000000-0005-0000-0000-000065100000}"/>
    <cellStyle name="Input 2 2 4 4 2 2 2 4" xfId="29197" xr:uid="{00000000-0005-0000-0000-000066100000}"/>
    <cellStyle name="Input 2 2 4 4 2 2 3" xfId="5061" xr:uid="{00000000-0005-0000-0000-000067100000}"/>
    <cellStyle name="Input 2 2 4 4 2 2 3 2" xfId="18280" xr:uid="{00000000-0005-0000-0000-000068100000}"/>
    <cellStyle name="Input 2 2 4 4 2 2 3 2 2" xfId="44442" xr:uid="{00000000-0005-0000-0000-000069100000}"/>
    <cellStyle name="Input 2 2 4 4 2 2 3 3" xfId="31223" xr:uid="{00000000-0005-0000-0000-00006A100000}"/>
    <cellStyle name="Input 2 2 4 4 2 2 4" xfId="14756" xr:uid="{00000000-0005-0000-0000-00006B100000}"/>
    <cellStyle name="Input 2 2 4 4 2 2 4 2" xfId="40918" xr:uid="{00000000-0005-0000-0000-00006C100000}"/>
    <cellStyle name="Input 2 2 4 4 2 2 5" xfId="27171" xr:uid="{00000000-0005-0000-0000-00006D100000}"/>
    <cellStyle name="Input 2 2 4 4 2 3" xfId="2503" xr:uid="{00000000-0005-0000-0000-00006E100000}"/>
    <cellStyle name="Input 2 2 4 4 2 3 2" xfId="6555" xr:uid="{00000000-0005-0000-0000-00006F100000}"/>
    <cellStyle name="Input 2 2 4 4 2 3 2 2" xfId="19642" xr:uid="{00000000-0005-0000-0000-000070100000}"/>
    <cellStyle name="Input 2 2 4 4 2 3 2 2 2" xfId="45804" xr:uid="{00000000-0005-0000-0000-000071100000}"/>
    <cellStyle name="Input 2 2 4 4 2 3 2 3" xfId="32717" xr:uid="{00000000-0005-0000-0000-000072100000}"/>
    <cellStyle name="Input 2 2 4 4 2 3 3" xfId="16118" xr:uid="{00000000-0005-0000-0000-000073100000}"/>
    <cellStyle name="Input 2 2 4 4 2 3 3 2" xfId="42280" xr:uid="{00000000-0005-0000-0000-000074100000}"/>
    <cellStyle name="Input 2 2 4 4 2 3 4" xfId="28665" xr:uid="{00000000-0005-0000-0000-000075100000}"/>
    <cellStyle name="Input 2 2 4 4 2 4" xfId="4529" xr:uid="{00000000-0005-0000-0000-000076100000}"/>
    <cellStyle name="Input 2 2 4 4 2 4 2" xfId="17880" xr:uid="{00000000-0005-0000-0000-000077100000}"/>
    <cellStyle name="Input 2 2 4 4 2 4 2 2" xfId="44042" xr:uid="{00000000-0005-0000-0000-000078100000}"/>
    <cellStyle name="Input 2 2 4 4 2 4 3" xfId="30691" xr:uid="{00000000-0005-0000-0000-000079100000}"/>
    <cellStyle name="Input 2 2 4 4 2 5" xfId="14356" xr:uid="{00000000-0005-0000-0000-00007A100000}"/>
    <cellStyle name="Input 2 2 4 4 2 5 2" xfId="40518" xr:uid="{00000000-0005-0000-0000-00007B100000}"/>
    <cellStyle name="Input 2 2 4 4 2 6" xfId="26639" xr:uid="{00000000-0005-0000-0000-00007C100000}"/>
    <cellStyle name="Input 2 2 4 4 3" xfId="796" xr:uid="{00000000-0005-0000-0000-00007D100000}"/>
    <cellStyle name="Input 2 2 4 4 3 2" xfId="2822" xr:uid="{00000000-0005-0000-0000-00007E100000}"/>
    <cellStyle name="Input 2 2 4 4 3 2 2" xfId="6874" xr:uid="{00000000-0005-0000-0000-00007F100000}"/>
    <cellStyle name="Input 2 2 4 4 3 2 2 2" xfId="19889" xr:uid="{00000000-0005-0000-0000-000080100000}"/>
    <cellStyle name="Input 2 2 4 4 3 2 2 2 2" xfId="46051" xr:uid="{00000000-0005-0000-0000-000081100000}"/>
    <cellStyle name="Input 2 2 4 4 3 2 2 3" xfId="33036" xr:uid="{00000000-0005-0000-0000-000082100000}"/>
    <cellStyle name="Input 2 2 4 4 3 2 3" xfId="16365" xr:uid="{00000000-0005-0000-0000-000083100000}"/>
    <cellStyle name="Input 2 2 4 4 3 2 3 2" xfId="42527" xr:uid="{00000000-0005-0000-0000-000084100000}"/>
    <cellStyle name="Input 2 2 4 4 3 2 4" xfId="28984" xr:uid="{00000000-0005-0000-0000-000085100000}"/>
    <cellStyle name="Input 2 2 4 4 3 3" xfId="4848" xr:uid="{00000000-0005-0000-0000-000086100000}"/>
    <cellStyle name="Input 2 2 4 4 3 3 2" xfId="18127" xr:uid="{00000000-0005-0000-0000-000087100000}"/>
    <cellStyle name="Input 2 2 4 4 3 3 2 2" xfId="44289" xr:uid="{00000000-0005-0000-0000-000088100000}"/>
    <cellStyle name="Input 2 2 4 4 3 3 3" xfId="31010" xr:uid="{00000000-0005-0000-0000-000089100000}"/>
    <cellStyle name="Input 2 2 4 4 3 4" xfId="14603" xr:uid="{00000000-0005-0000-0000-00008A100000}"/>
    <cellStyle name="Input 2 2 4 4 3 4 2" xfId="40765" xr:uid="{00000000-0005-0000-0000-00008B100000}"/>
    <cellStyle name="Input 2 2 4 4 3 5" xfId="26958" xr:uid="{00000000-0005-0000-0000-00008C100000}"/>
    <cellStyle name="Input 2 2 4 4 4" xfId="2290" xr:uid="{00000000-0005-0000-0000-00008D100000}"/>
    <cellStyle name="Input 2 2 4 4 4 2" xfId="6342" xr:uid="{00000000-0005-0000-0000-00008E100000}"/>
    <cellStyle name="Input 2 2 4 4 4 2 2" xfId="19489" xr:uid="{00000000-0005-0000-0000-00008F100000}"/>
    <cellStyle name="Input 2 2 4 4 4 2 2 2" xfId="45651" xr:uid="{00000000-0005-0000-0000-000090100000}"/>
    <cellStyle name="Input 2 2 4 4 4 2 3" xfId="32504" xr:uid="{00000000-0005-0000-0000-000091100000}"/>
    <cellStyle name="Input 2 2 4 4 4 3" xfId="15965" xr:uid="{00000000-0005-0000-0000-000092100000}"/>
    <cellStyle name="Input 2 2 4 4 4 3 2" xfId="42127" xr:uid="{00000000-0005-0000-0000-000093100000}"/>
    <cellStyle name="Input 2 2 4 4 4 4" xfId="28452" xr:uid="{00000000-0005-0000-0000-000094100000}"/>
    <cellStyle name="Input 2 2 4 4 5" xfId="4316" xr:uid="{00000000-0005-0000-0000-000095100000}"/>
    <cellStyle name="Input 2 2 4 4 5 2" xfId="17727" xr:uid="{00000000-0005-0000-0000-000096100000}"/>
    <cellStyle name="Input 2 2 4 4 5 2 2" xfId="43889" xr:uid="{00000000-0005-0000-0000-000097100000}"/>
    <cellStyle name="Input 2 2 4 4 5 3" xfId="30478" xr:uid="{00000000-0005-0000-0000-000098100000}"/>
    <cellStyle name="Input 2 2 4 4 6" xfId="14203" xr:uid="{00000000-0005-0000-0000-000099100000}"/>
    <cellStyle name="Input 2 2 4 4 6 2" xfId="40365" xr:uid="{00000000-0005-0000-0000-00009A100000}"/>
    <cellStyle name="Input 2 2 4 4 7" xfId="26426" xr:uid="{00000000-0005-0000-0000-00009B100000}"/>
    <cellStyle name="Input 2 2 4 5" xfId="389" xr:uid="{00000000-0005-0000-0000-00009C100000}"/>
    <cellStyle name="Input 2 2 4 5 2" xfId="921" xr:uid="{00000000-0005-0000-0000-00009D100000}"/>
    <cellStyle name="Input 2 2 4 5 2 2" xfId="2947" xr:uid="{00000000-0005-0000-0000-00009E100000}"/>
    <cellStyle name="Input 2 2 4 5 2 2 2" xfId="6999" xr:uid="{00000000-0005-0000-0000-00009F100000}"/>
    <cellStyle name="Input 2 2 4 5 2 2 2 2" xfId="19978" xr:uid="{00000000-0005-0000-0000-0000A0100000}"/>
    <cellStyle name="Input 2 2 4 5 2 2 2 2 2" xfId="46140" xr:uid="{00000000-0005-0000-0000-0000A1100000}"/>
    <cellStyle name="Input 2 2 4 5 2 2 2 3" xfId="33161" xr:uid="{00000000-0005-0000-0000-0000A2100000}"/>
    <cellStyle name="Input 2 2 4 5 2 2 3" xfId="16454" xr:uid="{00000000-0005-0000-0000-0000A3100000}"/>
    <cellStyle name="Input 2 2 4 5 2 2 3 2" xfId="42616" xr:uid="{00000000-0005-0000-0000-0000A4100000}"/>
    <cellStyle name="Input 2 2 4 5 2 2 4" xfId="29109" xr:uid="{00000000-0005-0000-0000-0000A5100000}"/>
    <cellStyle name="Input 2 2 4 5 2 3" xfId="4973" xr:uid="{00000000-0005-0000-0000-0000A6100000}"/>
    <cellStyle name="Input 2 2 4 5 2 3 2" xfId="18216" xr:uid="{00000000-0005-0000-0000-0000A7100000}"/>
    <cellStyle name="Input 2 2 4 5 2 3 2 2" xfId="44378" xr:uid="{00000000-0005-0000-0000-0000A8100000}"/>
    <cellStyle name="Input 2 2 4 5 2 3 3" xfId="31135" xr:uid="{00000000-0005-0000-0000-0000A9100000}"/>
    <cellStyle name="Input 2 2 4 5 2 4" xfId="14692" xr:uid="{00000000-0005-0000-0000-0000AA100000}"/>
    <cellStyle name="Input 2 2 4 5 2 4 2" xfId="40854" xr:uid="{00000000-0005-0000-0000-0000AB100000}"/>
    <cellStyle name="Input 2 2 4 5 2 5" xfId="27083" xr:uid="{00000000-0005-0000-0000-0000AC100000}"/>
    <cellStyle name="Input 2 2 4 5 3" xfId="2415" xr:uid="{00000000-0005-0000-0000-0000AD100000}"/>
    <cellStyle name="Input 2 2 4 5 3 2" xfId="6467" xr:uid="{00000000-0005-0000-0000-0000AE100000}"/>
    <cellStyle name="Input 2 2 4 5 3 2 2" xfId="19578" xr:uid="{00000000-0005-0000-0000-0000AF100000}"/>
    <cellStyle name="Input 2 2 4 5 3 2 2 2" xfId="45740" xr:uid="{00000000-0005-0000-0000-0000B0100000}"/>
    <cellStyle name="Input 2 2 4 5 3 2 3" xfId="32629" xr:uid="{00000000-0005-0000-0000-0000B1100000}"/>
    <cellStyle name="Input 2 2 4 5 3 3" xfId="16054" xr:uid="{00000000-0005-0000-0000-0000B2100000}"/>
    <cellStyle name="Input 2 2 4 5 3 3 2" xfId="42216" xr:uid="{00000000-0005-0000-0000-0000B3100000}"/>
    <cellStyle name="Input 2 2 4 5 3 4" xfId="28577" xr:uid="{00000000-0005-0000-0000-0000B4100000}"/>
    <cellStyle name="Input 2 2 4 5 4" xfId="4441" xr:uid="{00000000-0005-0000-0000-0000B5100000}"/>
    <cellStyle name="Input 2 2 4 5 4 2" xfId="17816" xr:uid="{00000000-0005-0000-0000-0000B6100000}"/>
    <cellStyle name="Input 2 2 4 5 4 2 2" xfId="43978" xr:uid="{00000000-0005-0000-0000-0000B7100000}"/>
    <cellStyle name="Input 2 2 4 5 4 3" xfId="30603" xr:uid="{00000000-0005-0000-0000-0000B8100000}"/>
    <cellStyle name="Input 2 2 4 5 5" xfId="14292" xr:uid="{00000000-0005-0000-0000-0000B9100000}"/>
    <cellStyle name="Input 2 2 4 5 5 2" xfId="40454" xr:uid="{00000000-0005-0000-0000-0000BA100000}"/>
    <cellStyle name="Input 2 2 4 5 6" xfId="26551" xr:uid="{00000000-0005-0000-0000-0000BB100000}"/>
    <cellStyle name="Input 2 2 4 6" xfId="666" xr:uid="{00000000-0005-0000-0000-0000BC100000}"/>
    <cellStyle name="Input 2 2 4 6 2" xfId="2692" xr:uid="{00000000-0005-0000-0000-0000BD100000}"/>
    <cellStyle name="Input 2 2 4 6 2 2" xfId="6744" xr:uid="{00000000-0005-0000-0000-0000BE100000}"/>
    <cellStyle name="Input 2 2 4 6 2 2 2" xfId="19801" xr:uid="{00000000-0005-0000-0000-0000BF100000}"/>
    <cellStyle name="Input 2 2 4 6 2 2 2 2" xfId="45963" xr:uid="{00000000-0005-0000-0000-0000C0100000}"/>
    <cellStyle name="Input 2 2 4 6 2 2 3" xfId="32906" xr:uid="{00000000-0005-0000-0000-0000C1100000}"/>
    <cellStyle name="Input 2 2 4 6 2 3" xfId="16277" xr:uid="{00000000-0005-0000-0000-0000C2100000}"/>
    <cellStyle name="Input 2 2 4 6 2 3 2" xfId="42439" xr:uid="{00000000-0005-0000-0000-0000C3100000}"/>
    <cellStyle name="Input 2 2 4 6 2 4" xfId="28854" xr:uid="{00000000-0005-0000-0000-0000C4100000}"/>
    <cellStyle name="Input 2 2 4 6 3" xfId="4718" xr:uid="{00000000-0005-0000-0000-0000C5100000}"/>
    <cellStyle name="Input 2 2 4 6 3 2" xfId="18039" xr:uid="{00000000-0005-0000-0000-0000C6100000}"/>
    <cellStyle name="Input 2 2 4 6 3 2 2" xfId="44201" xr:uid="{00000000-0005-0000-0000-0000C7100000}"/>
    <cellStyle name="Input 2 2 4 6 3 3" xfId="30880" xr:uid="{00000000-0005-0000-0000-0000C8100000}"/>
    <cellStyle name="Input 2 2 4 6 4" xfId="14515" xr:uid="{00000000-0005-0000-0000-0000C9100000}"/>
    <cellStyle name="Input 2 2 4 6 4 2" xfId="40677" xr:uid="{00000000-0005-0000-0000-0000CA100000}"/>
    <cellStyle name="Input 2 2 4 6 5" xfId="26828" xr:uid="{00000000-0005-0000-0000-0000CB100000}"/>
    <cellStyle name="Input 2 2 4 7" xfId="2160" xr:uid="{00000000-0005-0000-0000-0000CC100000}"/>
    <cellStyle name="Input 2 2 4 7 2" xfId="6212" xr:uid="{00000000-0005-0000-0000-0000CD100000}"/>
    <cellStyle name="Input 2 2 4 7 2 2" xfId="19401" xr:uid="{00000000-0005-0000-0000-0000CE100000}"/>
    <cellStyle name="Input 2 2 4 7 2 2 2" xfId="45563" xr:uid="{00000000-0005-0000-0000-0000CF100000}"/>
    <cellStyle name="Input 2 2 4 7 2 3" xfId="32374" xr:uid="{00000000-0005-0000-0000-0000D0100000}"/>
    <cellStyle name="Input 2 2 4 7 3" xfId="15877" xr:uid="{00000000-0005-0000-0000-0000D1100000}"/>
    <cellStyle name="Input 2 2 4 7 3 2" xfId="42039" xr:uid="{00000000-0005-0000-0000-0000D2100000}"/>
    <cellStyle name="Input 2 2 4 7 4" xfId="28322" xr:uid="{00000000-0005-0000-0000-0000D3100000}"/>
    <cellStyle name="Input 2 2 4 8" xfId="4186" xr:uid="{00000000-0005-0000-0000-0000D4100000}"/>
    <cellStyle name="Input 2 2 4 8 2" xfId="17639" xr:uid="{00000000-0005-0000-0000-0000D5100000}"/>
    <cellStyle name="Input 2 2 4 8 2 2" xfId="43801" xr:uid="{00000000-0005-0000-0000-0000D6100000}"/>
    <cellStyle name="Input 2 2 4 8 3" xfId="30348" xr:uid="{00000000-0005-0000-0000-0000D7100000}"/>
    <cellStyle name="Input 2 2 4 9" xfId="14115" xr:uid="{00000000-0005-0000-0000-0000D8100000}"/>
    <cellStyle name="Input 2 2 4 9 2" xfId="40277" xr:uid="{00000000-0005-0000-0000-0000D9100000}"/>
    <cellStyle name="Input 2 2 5" xfId="140" xr:uid="{00000000-0005-0000-0000-0000DA100000}"/>
    <cellStyle name="Input 2 2 5 2" xfId="270" xr:uid="{00000000-0005-0000-0000-0000DB100000}"/>
    <cellStyle name="Input 2 2 5 2 2" xfId="485" xr:uid="{00000000-0005-0000-0000-0000DC100000}"/>
    <cellStyle name="Input 2 2 5 2 2 2" xfId="1017" xr:uid="{00000000-0005-0000-0000-0000DD100000}"/>
    <cellStyle name="Input 2 2 5 2 2 2 2" xfId="3043" xr:uid="{00000000-0005-0000-0000-0000DE100000}"/>
    <cellStyle name="Input 2 2 5 2 2 2 2 2" xfId="7095" xr:uid="{00000000-0005-0000-0000-0000DF100000}"/>
    <cellStyle name="Input 2 2 5 2 2 2 2 2 2" xfId="20048" xr:uid="{00000000-0005-0000-0000-0000E0100000}"/>
    <cellStyle name="Input 2 2 5 2 2 2 2 2 2 2" xfId="46210" xr:uid="{00000000-0005-0000-0000-0000E1100000}"/>
    <cellStyle name="Input 2 2 5 2 2 2 2 2 3" xfId="33257" xr:uid="{00000000-0005-0000-0000-0000E2100000}"/>
    <cellStyle name="Input 2 2 5 2 2 2 2 3" xfId="16524" xr:uid="{00000000-0005-0000-0000-0000E3100000}"/>
    <cellStyle name="Input 2 2 5 2 2 2 2 3 2" xfId="42686" xr:uid="{00000000-0005-0000-0000-0000E4100000}"/>
    <cellStyle name="Input 2 2 5 2 2 2 2 4" xfId="29205" xr:uid="{00000000-0005-0000-0000-0000E5100000}"/>
    <cellStyle name="Input 2 2 5 2 2 2 3" xfId="5069" xr:uid="{00000000-0005-0000-0000-0000E6100000}"/>
    <cellStyle name="Input 2 2 5 2 2 2 3 2" xfId="18286" xr:uid="{00000000-0005-0000-0000-0000E7100000}"/>
    <cellStyle name="Input 2 2 5 2 2 2 3 2 2" xfId="44448" xr:uid="{00000000-0005-0000-0000-0000E8100000}"/>
    <cellStyle name="Input 2 2 5 2 2 2 3 3" xfId="31231" xr:uid="{00000000-0005-0000-0000-0000E9100000}"/>
    <cellStyle name="Input 2 2 5 2 2 2 4" xfId="14762" xr:uid="{00000000-0005-0000-0000-0000EA100000}"/>
    <cellStyle name="Input 2 2 5 2 2 2 4 2" xfId="40924" xr:uid="{00000000-0005-0000-0000-0000EB100000}"/>
    <cellStyle name="Input 2 2 5 2 2 2 5" xfId="27179" xr:uid="{00000000-0005-0000-0000-0000EC100000}"/>
    <cellStyle name="Input 2 2 5 2 2 3" xfId="2511" xr:uid="{00000000-0005-0000-0000-0000ED100000}"/>
    <cellStyle name="Input 2 2 5 2 2 3 2" xfId="6563" xr:uid="{00000000-0005-0000-0000-0000EE100000}"/>
    <cellStyle name="Input 2 2 5 2 2 3 2 2" xfId="19648" xr:uid="{00000000-0005-0000-0000-0000EF100000}"/>
    <cellStyle name="Input 2 2 5 2 2 3 2 2 2" xfId="45810" xr:uid="{00000000-0005-0000-0000-0000F0100000}"/>
    <cellStyle name="Input 2 2 5 2 2 3 2 3" xfId="32725" xr:uid="{00000000-0005-0000-0000-0000F1100000}"/>
    <cellStyle name="Input 2 2 5 2 2 3 3" xfId="16124" xr:uid="{00000000-0005-0000-0000-0000F2100000}"/>
    <cellStyle name="Input 2 2 5 2 2 3 3 2" xfId="42286" xr:uid="{00000000-0005-0000-0000-0000F3100000}"/>
    <cellStyle name="Input 2 2 5 2 2 3 4" xfId="28673" xr:uid="{00000000-0005-0000-0000-0000F4100000}"/>
    <cellStyle name="Input 2 2 5 2 2 4" xfId="4537" xr:uid="{00000000-0005-0000-0000-0000F5100000}"/>
    <cellStyle name="Input 2 2 5 2 2 4 2" xfId="17886" xr:uid="{00000000-0005-0000-0000-0000F6100000}"/>
    <cellStyle name="Input 2 2 5 2 2 4 2 2" xfId="44048" xr:uid="{00000000-0005-0000-0000-0000F7100000}"/>
    <cellStyle name="Input 2 2 5 2 2 4 3" xfId="30699" xr:uid="{00000000-0005-0000-0000-0000F8100000}"/>
    <cellStyle name="Input 2 2 5 2 2 5" xfId="14362" xr:uid="{00000000-0005-0000-0000-0000F9100000}"/>
    <cellStyle name="Input 2 2 5 2 2 5 2" xfId="40524" xr:uid="{00000000-0005-0000-0000-0000FA100000}"/>
    <cellStyle name="Input 2 2 5 2 2 6" xfId="26647" xr:uid="{00000000-0005-0000-0000-0000FB100000}"/>
    <cellStyle name="Input 2 2 5 2 3" xfId="806" xr:uid="{00000000-0005-0000-0000-0000FC100000}"/>
    <cellStyle name="Input 2 2 5 2 3 2" xfId="2832" xr:uid="{00000000-0005-0000-0000-0000FD100000}"/>
    <cellStyle name="Input 2 2 5 2 3 2 2" xfId="6884" xr:uid="{00000000-0005-0000-0000-0000FE100000}"/>
    <cellStyle name="Input 2 2 5 2 3 2 2 2" xfId="19897" xr:uid="{00000000-0005-0000-0000-0000FF100000}"/>
    <cellStyle name="Input 2 2 5 2 3 2 2 2 2" xfId="46059" xr:uid="{00000000-0005-0000-0000-000000110000}"/>
    <cellStyle name="Input 2 2 5 2 3 2 2 3" xfId="33046" xr:uid="{00000000-0005-0000-0000-000001110000}"/>
    <cellStyle name="Input 2 2 5 2 3 2 3" xfId="16373" xr:uid="{00000000-0005-0000-0000-000002110000}"/>
    <cellStyle name="Input 2 2 5 2 3 2 3 2" xfId="42535" xr:uid="{00000000-0005-0000-0000-000003110000}"/>
    <cellStyle name="Input 2 2 5 2 3 2 4" xfId="28994" xr:uid="{00000000-0005-0000-0000-000004110000}"/>
    <cellStyle name="Input 2 2 5 2 3 3" xfId="4858" xr:uid="{00000000-0005-0000-0000-000005110000}"/>
    <cellStyle name="Input 2 2 5 2 3 3 2" xfId="18135" xr:uid="{00000000-0005-0000-0000-000006110000}"/>
    <cellStyle name="Input 2 2 5 2 3 3 2 2" xfId="44297" xr:uid="{00000000-0005-0000-0000-000007110000}"/>
    <cellStyle name="Input 2 2 5 2 3 3 3" xfId="31020" xr:uid="{00000000-0005-0000-0000-000008110000}"/>
    <cellStyle name="Input 2 2 5 2 3 4" xfId="14611" xr:uid="{00000000-0005-0000-0000-000009110000}"/>
    <cellStyle name="Input 2 2 5 2 3 4 2" xfId="40773" xr:uid="{00000000-0005-0000-0000-00000A110000}"/>
    <cellStyle name="Input 2 2 5 2 3 5" xfId="26968" xr:uid="{00000000-0005-0000-0000-00000B110000}"/>
    <cellStyle name="Input 2 2 5 2 4" xfId="2300" xr:uid="{00000000-0005-0000-0000-00000C110000}"/>
    <cellStyle name="Input 2 2 5 2 4 2" xfId="6352" xr:uid="{00000000-0005-0000-0000-00000D110000}"/>
    <cellStyle name="Input 2 2 5 2 4 2 2" xfId="19497" xr:uid="{00000000-0005-0000-0000-00000E110000}"/>
    <cellStyle name="Input 2 2 5 2 4 2 2 2" xfId="45659" xr:uid="{00000000-0005-0000-0000-00000F110000}"/>
    <cellStyle name="Input 2 2 5 2 4 2 3" xfId="32514" xr:uid="{00000000-0005-0000-0000-000010110000}"/>
    <cellStyle name="Input 2 2 5 2 4 3" xfId="15973" xr:uid="{00000000-0005-0000-0000-000011110000}"/>
    <cellStyle name="Input 2 2 5 2 4 3 2" xfId="42135" xr:uid="{00000000-0005-0000-0000-000012110000}"/>
    <cellStyle name="Input 2 2 5 2 4 4" xfId="28462" xr:uid="{00000000-0005-0000-0000-000013110000}"/>
    <cellStyle name="Input 2 2 5 2 5" xfId="4326" xr:uid="{00000000-0005-0000-0000-000014110000}"/>
    <cellStyle name="Input 2 2 5 2 5 2" xfId="17735" xr:uid="{00000000-0005-0000-0000-000015110000}"/>
    <cellStyle name="Input 2 2 5 2 5 2 2" xfId="43897" xr:uid="{00000000-0005-0000-0000-000016110000}"/>
    <cellStyle name="Input 2 2 5 2 5 3" xfId="30488" xr:uid="{00000000-0005-0000-0000-000017110000}"/>
    <cellStyle name="Input 2 2 5 2 6" xfId="14211" xr:uid="{00000000-0005-0000-0000-000018110000}"/>
    <cellStyle name="Input 2 2 5 2 6 2" xfId="40373" xr:uid="{00000000-0005-0000-0000-000019110000}"/>
    <cellStyle name="Input 2 2 5 2 7" xfId="26436" xr:uid="{00000000-0005-0000-0000-00001A110000}"/>
    <cellStyle name="Input 2 2 5 3" xfId="397" xr:uid="{00000000-0005-0000-0000-00001B110000}"/>
    <cellStyle name="Input 2 2 5 3 2" xfId="929" xr:uid="{00000000-0005-0000-0000-00001C110000}"/>
    <cellStyle name="Input 2 2 5 3 2 2" xfId="2955" xr:uid="{00000000-0005-0000-0000-00001D110000}"/>
    <cellStyle name="Input 2 2 5 3 2 2 2" xfId="7007" xr:uid="{00000000-0005-0000-0000-00001E110000}"/>
    <cellStyle name="Input 2 2 5 3 2 2 2 2" xfId="19984" xr:uid="{00000000-0005-0000-0000-00001F110000}"/>
    <cellStyle name="Input 2 2 5 3 2 2 2 2 2" xfId="46146" xr:uid="{00000000-0005-0000-0000-000020110000}"/>
    <cellStyle name="Input 2 2 5 3 2 2 2 3" xfId="33169" xr:uid="{00000000-0005-0000-0000-000021110000}"/>
    <cellStyle name="Input 2 2 5 3 2 2 3" xfId="16460" xr:uid="{00000000-0005-0000-0000-000022110000}"/>
    <cellStyle name="Input 2 2 5 3 2 2 3 2" xfId="42622" xr:uid="{00000000-0005-0000-0000-000023110000}"/>
    <cellStyle name="Input 2 2 5 3 2 2 4" xfId="29117" xr:uid="{00000000-0005-0000-0000-000024110000}"/>
    <cellStyle name="Input 2 2 5 3 2 3" xfId="4981" xr:uid="{00000000-0005-0000-0000-000025110000}"/>
    <cellStyle name="Input 2 2 5 3 2 3 2" xfId="18222" xr:uid="{00000000-0005-0000-0000-000026110000}"/>
    <cellStyle name="Input 2 2 5 3 2 3 2 2" xfId="44384" xr:uid="{00000000-0005-0000-0000-000027110000}"/>
    <cellStyle name="Input 2 2 5 3 2 3 3" xfId="31143" xr:uid="{00000000-0005-0000-0000-000028110000}"/>
    <cellStyle name="Input 2 2 5 3 2 4" xfId="14698" xr:uid="{00000000-0005-0000-0000-000029110000}"/>
    <cellStyle name="Input 2 2 5 3 2 4 2" xfId="40860" xr:uid="{00000000-0005-0000-0000-00002A110000}"/>
    <cellStyle name="Input 2 2 5 3 2 5" xfId="27091" xr:uid="{00000000-0005-0000-0000-00002B110000}"/>
    <cellStyle name="Input 2 2 5 3 3" xfId="2423" xr:uid="{00000000-0005-0000-0000-00002C110000}"/>
    <cellStyle name="Input 2 2 5 3 3 2" xfId="6475" xr:uid="{00000000-0005-0000-0000-00002D110000}"/>
    <cellStyle name="Input 2 2 5 3 3 2 2" xfId="19584" xr:uid="{00000000-0005-0000-0000-00002E110000}"/>
    <cellStyle name="Input 2 2 5 3 3 2 2 2" xfId="45746" xr:uid="{00000000-0005-0000-0000-00002F110000}"/>
    <cellStyle name="Input 2 2 5 3 3 2 3" xfId="32637" xr:uid="{00000000-0005-0000-0000-000030110000}"/>
    <cellStyle name="Input 2 2 5 3 3 3" xfId="16060" xr:uid="{00000000-0005-0000-0000-000031110000}"/>
    <cellStyle name="Input 2 2 5 3 3 3 2" xfId="42222" xr:uid="{00000000-0005-0000-0000-000032110000}"/>
    <cellStyle name="Input 2 2 5 3 3 4" xfId="28585" xr:uid="{00000000-0005-0000-0000-000033110000}"/>
    <cellStyle name="Input 2 2 5 3 4" xfId="4449" xr:uid="{00000000-0005-0000-0000-000034110000}"/>
    <cellStyle name="Input 2 2 5 3 4 2" xfId="17822" xr:uid="{00000000-0005-0000-0000-000035110000}"/>
    <cellStyle name="Input 2 2 5 3 4 2 2" xfId="43984" xr:uid="{00000000-0005-0000-0000-000036110000}"/>
    <cellStyle name="Input 2 2 5 3 4 3" xfId="30611" xr:uid="{00000000-0005-0000-0000-000037110000}"/>
    <cellStyle name="Input 2 2 5 3 5" xfId="14298" xr:uid="{00000000-0005-0000-0000-000038110000}"/>
    <cellStyle name="Input 2 2 5 3 5 2" xfId="40460" xr:uid="{00000000-0005-0000-0000-000039110000}"/>
    <cellStyle name="Input 2 2 5 3 6" xfId="26559" xr:uid="{00000000-0005-0000-0000-00003A110000}"/>
    <cellStyle name="Input 2 2 5 4" xfId="676" xr:uid="{00000000-0005-0000-0000-00003B110000}"/>
    <cellStyle name="Input 2 2 5 4 2" xfId="2702" xr:uid="{00000000-0005-0000-0000-00003C110000}"/>
    <cellStyle name="Input 2 2 5 4 2 2" xfId="6754" xr:uid="{00000000-0005-0000-0000-00003D110000}"/>
    <cellStyle name="Input 2 2 5 4 2 2 2" xfId="19809" xr:uid="{00000000-0005-0000-0000-00003E110000}"/>
    <cellStyle name="Input 2 2 5 4 2 2 2 2" xfId="45971" xr:uid="{00000000-0005-0000-0000-00003F110000}"/>
    <cellStyle name="Input 2 2 5 4 2 2 3" xfId="32916" xr:uid="{00000000-0005-0000-0000-000040110000}"/>
    <cellStyle name="Input 2 2 5 4 2 3" xfId="16285" xr:uid="{00000000-0005-0000-0000-000041110000}"/>
    <cellStyle name="Input 2 2 5 4 2 3 2" xfId="42447" xr:uid="{00000000-0005-0000-0000-000042110000}"/>
    <cellStyle name="Input 2 2 5 4 2 4" xfId="28864" xr:uid="{00000000-0005-0000-0000-000043110000}"/>
    <cellStyle name="Input 2 2 5 4 3" xfId="4728" xr:uid="{00000000-0005-0000-0000-000044110000}"/>
    <cellStyle name="Input 2 2 5 4 3 2" xfId="18047" xr:uid="{00000000-0005-0000-0000-000045110000}"/>
    <cellStyle name="Input 2 2 5 4 3 2 2" xfId="44209" xr:uid="{00000000-0005-0000-0000-000046110000}"/>
    <cellStyle name="Input 2 2 5 4 3 3" xfId="30890" xr:uid="{00000000-0005-0000-0000-000047110000}"/>
    <cellStyle name="Input 2 2 5 4 4" xfId="14523" xr:uid="{00000000-0005-0000-0000-000048110000}"/>
    <cellStyle name="Input 2 2 5 4 4 2" xfId="40685" xr:uid="{00000000-0005-0000-0000-000049110000}"/>
    <cellStyle name="Input 2 2 5 4 5" xfId="26838" xr:uid="{00000000-0005-0000-0000-00004A110000}"/>
    <cellStyle name="Input 2 2 5 5" xfId="2170" xr:uid="{00000000-0005-0000-0000-00004B110000}"/>
    <cellStyle name="Input 2 2 5 5 2" xfId="6222" xr:uid="{00000000-0005-0000-0000-00004C110000}"/>
    <cellStyle name="Input 2 2 5 5 2 2" xfId="19409" xr:uid="{00000000-0005-0000-0000-00004D110000}"/>
    <cellStyle name="Input 2 2 5 5 2 2 2" xfId="45571" xr:uid="{00000000-0005-0000-0000-00004E110000}"/>
    <cellStyle name="Input 2 2 5 5 2 3" xfId="32384" xr:uid="{00000000-0005-0000-0000-00004F110000}"/>
    <cellStyle name="Input 2 2 5 5 3" xfId="15885" xr:uid="{00000000-0005-0000-0000-000050110000}"/>
    <cellStyle name="Input 2 2 5 5 3 2" xfId="42047" xr:uid="{00000000-0005-0000-0000-000051110000}"/>
    <cellStyle name="Input 2 2 5 5 4" xfId="28332" xr:uid="{00000000-0005-0000-0000-000052110000}"/>
    <cellStyle name="Input 2 2 5 6" xfId="4196" xr:uid="{00000000-0005-0000-0000-000053110000}"/>
    <cellStyle name="Input 2 2 5 6 2" xfId="17647" xr:uid="{00000000-0005-0000-0000-000054110000}"/>
    <cellStyle name="Input 2 2 5 6 2 2" xfId="43809" xr:uid="{00000000-0005-0000-0000-000055110000}"/>
    <cellStyle name="Input 2 2 5 6 3" xfId="30358" xr:uid="{00000000-0005-0000-0000-000056110000}"/>
    <cellStyle name="Input 2 2 5 7" xfId="14123" xr:uid="{00000000-0005-0000-0000-000057110000}"/>
    <cellStyle name="Input 2 2 5 7 2" xfId="40285" xr:uid="{00000000-0005-0000-0000-000058110000}"/>
    <cellStyle name="Input 2 2 5 8" xfId="26306" xr:uid="{00000000-0005-0000-0000-000059110000}"/>
    <cellStyle name="Input 2 2 6" xfId="184" xr:uid="{00000000-0005-0000-0000-00005A110000}"/>
    <cellStyle name="Input 2 2 6 2" xfId="314" xr:uid="{00000000-0005-0000-0000-00005B110000}"/>
    <cellStyle name="Input 2 2 6 2 2" xfId="515" xr:uid="{00000000-0005-0000-0000-00005C110000}"/>
    <cellStyle name="Input 2 2 6 2 2 2" xfId="1047" xr:uid="{00000000-0005-0000-0000-00005D110000}"/>
    <cellStyle name="Input 2 2 6 2 2 2 2" xfId="3073" xr:uid="{00000000-0005-0000-0000-00005E110000}"/>
    <cellStyle name="Input 2 2 6 2 2 2 2 2" xfId="7125" xr:uid="{00000000-0005-0000-0000-00005F110000}"/>
    <cellStyle name="Input 2 2 6 2 2 2 2 2 2" xfId="20070" xr:uid="{00000000-0005-0000-0000-000060110000}"/>
    <cellStyle name="Input 2 2 6 2 2 2 2 2 2 2" xfId="46232" xr:uid="{00000000-0005-0000-0000-000061110000}"/>
    <cellStyle name="Input 2 2 6 2 2 2 2 2 3" xfId="33287" xr:uid="{00000000-0005-0000-0000-000062110000}"/>
    <cellStyle name="Input 2 2 6 2 2 2 2 3" xfId="16546" xr:uid="{00000000-0005-0000-0000-000063110000}"/>
    <cellStyle name="Input 2 2 6 2 2 2 2 3 2" xfId="42708" xr:uid="{00000000-0005-0000-0000-000064110000}"/>
    <cellStyle name="Input 2 2 6 2 2 2 2 4" xfId="29235" xr:uid="{00000000-0005-0000-0000-000065110000}"/>
    <cellStyle name="Input 2 2 6 2 2 2 3" xfId="5099" xr:uid="{00000000-0005-0000-0000-000066110000}"/>
    <cellStyle name="Input 2 2 6 2 2 2 3 2" xfId="18308" xr:uid="{00000000-0005-0000-0000-000067110000}"/>
    <cellStyle name="Input 2 2 6 2 2 2 3 2 2" xfId="44470" xr:uid="{00000000-0005-0000-0000-000068110000}"/>
    <cellStyle name="Input 2 2 6 2 2 2 3 3" xfId="31261" xr:uid="{00000000-0005-0000-0000-000069110000}"/>
    <cellStyle name="Input 2 2 6 2 2 2 4" xfId="14784" xr:uid="{00000000-0005-0000-0000-00006A110000}"/>
    <cellStyle name="Input 2 2 6 2 2 2 4 2" xfId="40946" xr:uid="{00000000-0005-0000-0000-00006B110000}"/>
    <cellStyle name="Input 2 2 6 2 2 2 5" xfId="27209" xr:uid="{00000000-0005-0000-0000-00006C110000}"/>
    <cellStyle name="Input 2 2 6 2 2 3" xfId="2541" xr:uid="{00000000-0005-0000-0000-00006D110000}"/>
    <cellStyle name="Input 2 2 6 2 2 3 2" xfId="6593" xr:uid="{00000000-0005-0000-0000-00006E110000}"/>
    <cellStyle name="Input 2 2 6 2 2 3 2 2" xfId="19670" xr:uid="{00000000-0005-0000-0000-00006F110000}"/>
    <cellStyle name="Input 2 2 6 2 2 3 2 2 2" xfId="45832" xr:uid="{00000000-0005-0000-0000-000070110000}"/>
    <cellStyle name="Input 2 2 6 2 2 3 2 3" xfId="32755" xr:uid="{00000000-0005-0000-0000-000071110000}"/>
    <cellStyle name="Input 2 2 6 2 2 3 3" xfId="16146" xr:uid="{00000000-0005-0000-0000-000072110000}"/>
    <cellStyle name="Input 2 2 6 2 2 3 3 2" xfId="42308" xr:uid="{00000000-0005-0000-0000-000073110000}"/>
    <cellStyle name="Input 2 2 6 2 2 3 4" xfId="28703" xr:uid="{00000000-0005-0000-0000-000074110000}"/>
    <cellStyle name="Input 2 2 6 2 2 4" xfId="4567" xr:uid="{00000000-0005-0000-0000-000075110000}"/>
    <cellStyle name="Input 2 2 6 2 2 4 2" xfId="17908" xr:uid="{00000000-0005-0000-0000-000076110000}"/>
    <cellStyle name="Input 2 2 6 2 2 4 2 2" xfId="44070" xr:uid="{00000000-0005-0000-0000-000077110000}"/>
    <cellStyle name="Input 2 2 6 2 2 4 3" xfId="30729" xr:uid="{00000000-0005-0000-0000-000078110000}"/>
    <cellStyle name="Input 2 2 6 2 2 5" xfId="14384" xr:uid="{00000000-0005-0000-0000-000079110000}"/>
    <cellStyle name="Input 2 2 6 2 2 5 2" xfId="40546" xr:uid="{00000000-0005-0000-0000-00007A110000}"/>
    <cellStyle name="Input 2 2 6 2 2 6" xfId="26677" xr:uid="{00000000-0005-0000-0000-00007B110000}"/>
    <cellStyle name="Input 2 2 6 2 3" xfId="850" xr:uid="{00000000-0005-0000-0000-00007C110000}"/>
    <cellStyle name="Input 2 2 6 2 3 2" xfId="2876" xr:uid="{00000000-0005-0000-0000-00007D110000}"/>
    <cellStyle name="Input 2 2 6 2 3 2 2" xfId="6928" xr:uid="{00000000-0005-0000-0000-00007E110000}"/>
    <cellStyle name="Input 2 2 6 2 3 2 2 2" xfId="19927" xr:uid="{00000000-0005-0000-0000-00007F110000}"/>
    <cellStyle name="Input 2 2 6 2 3 2 2 2 2" xfId="46089" xr:uid="{00000000-0005-0000-0000-000080110000}"/>
    <cellStyle name="Input 2 2 6 2 3 2 2 3" xfId="33090" xr:uid="{00000000-0005-0000-0000-000081110000}"/>
    <cellStyle name="Input 2 2 6 2 3 2 3" xfId="16403" xr:uid="{00000000-0005-0000-0000-000082110000}"/>
    <cellStyle name="Input 2 2 6 2 3 2 3 2" xfId="42565" xr:uid="{00000000-0005-0000-0000-000083110000}"/>
    <cellStyle name="Input 2 2 6 2 3 2 4" xfId="29038" xr:uid="{00000000-0005-0000-0000-000084110000}"/>
    <cellStyle name="Input 2 2 6 2 3 3" xfId="4902" xr:uid="{00000000-0005-0000-0000-000085110000}"/>
    <cellStyle name="Input 2 2 6 2 3 3 2" xfId="18165" xr:uid="{00000000-0005-0000-0000-000086110000}"/>
    <cellStyle name="Input 2 2 6 2 3 3 2 2" xfId="44327" xr:uid="{00000000-0005-0000-0000-000087110000}"/>
    <cellStyle name="Input 2 2 6 2 3 3 3" xfId="31064" xr:uid="{00000000-0005-0000-0000-000088110000}"/>
    <cellStyle name="Input 2 2 6 2 3 4" xfId="14641" xr:uid="{00000000-0005-0000-0000-000089110000}"/>
    <cellStyle name="Input 2 2 6 2 3 4 2" xfId="40803" xr:uid="{00000000-0005-0000-0000-00008A110000}"/>
    <cellStyle name="Input 2 2 6 2 3 5" xfId="27012" xr:uid="{00000000-0005-0000-0000-00008B110000}"/>
    <cellStyle name="Input 2 2 6 2 4" xfId="2344" xr:uid="{00000000-0005-0000-0000-00008C110000}"/>
    <cellStyle name="Input 2 2 6 2 4 2" xfId="6396" xr:uid="{00000000-0005-0000-0000-00008D110000}"/>
    <cellStyle name="Input 2 2 6 2 4 2 2" xfId="19527" xr:uid="{00000000-0005-0000-0000-00008E110000}"/>
    <cellStyle name="Input 2 2 6 2 4 2 2 2" xfId="45689" xr:uid="{00000000-0005-0000-0000-00008F110000}"/>
    <cellStyle name="Input 2 2 6 2 4 2 3" xfId="32558" xr:uid="{00000000-0005-0000-0000-000090110000}"/>
    <cellStyle name="Input 2 2 6 2 4 3" xfId="16003" xr:uid="{00000000-0005-0000-0000-000091110000}"/>
    <cellStyle name="Input 2 2 6 2 4 3 2" xfId="42165" xr:uid="{00000000-0005-0000-0000-000092110000}"/>
    <cellStyle name="Input 2 2 6 2 4 4" xfId="28506" xr:uid="{00000000-0005-0000-0000-000093110000}"/>
    <cellStyle name="Input 2 2 6 2 5" xfId="4370" xr:uid="{00000000-0005-0000-0000-000094110000}"/>
    <cellStyle name="Input 2 2 6 2 5 2" xfId="17765" xr:uid="{00000000-0005-0000-0000-000095110000}"/>
    <cellStyle name="Input 2 2 6 2 5 2 2" xfId="43927" xr:uid="{00000000-0005-0000-0000-000096110000}"/>
    <cellStyle name="Input 2 2 6 2 5 3" xfId="30532" xr:uid="{00000000-0005-0000-0000-000097110000}"/>
    <cellStyle name="Input 2 2 6 2 6" xfId="14241" xr:uid="{00000000-0005-0000-0000-000098110000}"/>
    <cellStyle name="Input 2 2 6 2 6 2" xfId="40403" xr:uid="{00000000-0005-0000-0000-000099110000}"/>
    <cellStyle name="Input 2 2 6 2 7" xfId="26480" xr:uid="{00000000-0005-0000-0000-00009A110000}"/>
    <cellStyle name="Input 2 2 6 3" xfId="427" xr:uid="{00000000-0005-0000-0000-00009B110000}"/>
    <cellStyle name="Input 2 2 6 3 2" xfId="959" xr:uid="{00000000-0005-0000-0000-00009C110000}"/>
    <cellStyle name="Input 2 2 6 3 2 2" xfId="2985" xr:uid="{00000000-0005-0000-0000-00009D110000}"/>
    <cellStyle name="Input 2 2 6 3 2 2 2" xfId="7037" xr:uid="{00000000-0005-0000-0000-00009E110000}"/>
    <cellStyle name="Input 2 2 6 3 2 2 2 2" xfId="20006" xr:uid="{00000000-0005-0000-0000-00009F110000}"/>
    <cellStyle name="Input 2 2 6 3 2 2 2 2 2" xfId="46168" xr:uid="{00000000-0005-0000-0000-0000A0110000}"/>
    <cellStyle name="Input 2 2 6 3 2 2 2 3" xfId="33199" xr:uid="{00000000-0005-0000-0000-0000A1110000}"/>
    <cellStyle name="Input 2 2 6 3 2 2 3" xfId="16482" xr:uid="{00000000-0005-0000-0000-0000A2110000}"/>
    <cellStyle name="Input 2 2 6 3 2 2 3 2" xfId="42644" xr:uid="{00000000-0005-0000-0000-0000A3110000}"/>
    <cellStyle name="Input 2 2 6 3 2 2 4" xfId="29147" xr:uid="{00000000-0005-0000-0000-0000A4110000}"/>
    <cellStyle name="Input 2 2 6 3 2 3" xfId="5011" xr:uid="{00000000-0005-0000-0000-0000A5110000}"/>
    <cellStyle name="Input 2 2 6 3 2 3 2" xfId="18244" xr:uid="{00000000-0005-0000-0000-0000A6110000}"/>
    <cellStyle name="Input 2 2 6 3 2 3 2 2" xfId="44406" xr:uid="{00000000-0005-0000-0000-0000A7110000}"/>
    <cellStyle name="Input 2 2 6 3 2 3 3" xfId="31173" xr:uid="{00000000-0005-0000-0000-0000A8110000}"/>
    <cellStyle name="Input 2 2 6 3 2 4" xfId="14720" xr:uid="{00000000-0005-0000-0000-0000A9110000}"/>
    <cellStyle name="Input 2 2 6 3 2 4 2" xfId="40882" xr:uid="{00000000-0005-0000-0000-0000AA110000}"/>
    <cellStyle name="Input 2 2 6 3 2 5" xfId="27121" xr:uid="{00000000-0005-0000-0000-0000AB110000}"/>
    <cellStyle name="Input 2 2 6 3 3" xfId="2453" xr:uid="{00000000-0005-0000-0000-0000AC110000}"/>
    <cellStyle name="Input 2 2 6 3 3 2" xfId="6505" xr:uid="{00000000-0005-0000-0000-0000AD110000}"/>
    <cellStyle name="Input 2 2 6 3 3 2 2" xfId="19606" xr:uid="{00000000-0005-0000-0000-0000AE110000}"/>
    <cellStyle name="Input 2 2 6 3 3 2 2 2" xfId="45768" xr:uid="{00000000-0005-0000-0000-0000AF110000}"/>
    <cellStyle name="Input 2 2 6 3 3 2 3" xfId="32667" xr:uid="{00000000-0005-0000-0000-0000B0110000}"/>
    <cellStyle name="Input 2 2 6 3 3 3" xfId="16082" xr:uid="{00000000-0005-0000-0000-0000B1110000}"/>
    <cellStyle name="Input 2 2 6 3 3 3 2" xfId="42244" xr:uid="{00000000-0005-0000-0000-0000B2110000}"/>
    <cellStyle name="Input 2 2 6 3 3 4" xfId="28615" xr:uid="{00000000-0005-0000-0000-0000B3110000}"/>
    <cellStyle name="Input 2 2 6 3 4" xfId="4479" xr:uid="{00000000-0005-0000-0000-0000B4110000}"/>
    <cellStyle name="Input 2 2 6 3 4 2" xfId="17844" xr:uid="{00000000-0005-0000-0000-0000B5110000}"/>
    <cellStyle name="Input 2 2 6 3 4 2 2" xfId="44006" xr:uid="{00000000-0005-0000-0000-0000B6110000}"/>
    <cellStyle name="Input 2 2 6 3 4 3" xfId="30641" xr:uid="{00000000-0005-0000-0000-0000B7110000}"/>
    <cellStyle name="Input 2 2 6 3 5" xfId="14320" xr:uid="{00000000-0005-0000-0000-0000B8110000}"/>
    <cellStyle name="Input 2 2 6 3 5 2" xfId="40482" xr:uid="{00000000-0005-0000-0000-0000B9110000}"/>
    <cellStyle name="Input 2 2 6 3 6" xfId="26589" xr:uid="{00000000-0005-0000-0000-0000BA110000}"/>
    <cellStyle name="Input 2 2 6 4" xfId="720" xr:uid="{00000000-0005-0000-0000-0000BB110000}"/>
    <cellStyle name="Input 2 2 6 4 2" xfId="2746" xr:uid="{00000000-0005-0000-0000-0000BC110000}"/>
    <cellStyle name="Input 2 2 6 4 2 2" xfId="6798" xr:uid="{00000000-0005-0000-0000-0000BD110000}"/>
    <cellStyle name="Input 2 2 6 4 2 2 2" xfId="19839" xr:uid="{00000000-0005-0000-0000-0000BE110000}"/>
    <cellStyle name="Input 2 2 6 4 2 2 2 2" xfId="46001" xr:uid="{00000000-0005-0000-0000-0000BF110000}"/>
    <cellStyle name="Input 2 2 6 4 2 2 3" xfId="32960" xr:uid="{00000000-0005-0000-0000-0000C0110000}"/>
    <cellStyle name="Input 2 2 6 4 2 3" xfId="16315" xr:uid="{00000000-0005-0000-0000-0000C1110000}"/>
    <cellStyle name="Input 2 2 6 4 2 3 2" xfId="42477" xr:uid="{00000000-0005-0000-0000-0000C2110000}"/>
    <cellStyle name="Input 2 2 6 4 2 4" xfId="28908" xr:uid="{00000000-0005-0000-0000-0000C3110000}"/>
    <cellStyle name="Input 2 2 6 4 3" xfId="4772" xr:uid="{00000000-0005-0000-0000-0000C4110000}"/>
    <cellStyle name="Input 2 2 6 4 3 2" xfId="18077" xr:uid="{00000000-0005-0000-0000-0000C5110000}"/>
    <cellStyle name="Input 2 2 6 4 3 2 2" xfId="44239" xr:uid="{00000000-0005-0000-0000-0000C6110000}"/>
    <cellStyle name="Input 2 2 6 4 3 3" xfId="30934" xr:uid="{00000000-0005-0000-0000-0000C7110000}"/>
    <cellStyle name="Input 2 2 6 4 4" xfId="14553" xr:uid="{00000000-0005-0000-0000-0000C8110000}"/>
    <cellStyle name="Input 2 2 6 4 4 2" xfId="40715" xr:uid="{00000000-0005-0000-0000-0000C9110000}"/>
    <cellStyle name="Input 2 2 6 4 5" xfId="26882" xr:uid="{00000000-0005-0000-0000-0000CA110000}"/>
    <cellStyle name="Input 2 2 6 5" xfId="2214" xr:uid="{00000000-0005-0000-0000-0000CB110000}"/>
    <cellStyle name="Input 2 2 6 5 2" xfId="6266" xr:uid="{00000000-0005-0000-0000-0000CC110000}"/>
    <cellStyle name="Input 2 2 6 5 2 2" xfId="19439" xr:uid="{00000000-0005-0000-0000-0000CD110000}"/>
    <cellStyle name="Input 2 2 6 5 2 2 2" xfId="45601" xr:uid="{00000000-0005-0000-0000-0000CE110000}"/>
    <cellStyle name="Input 2 2 6 5 2 3" xfId="32428" xr:uid="{00000000-0005-0000-0000-0000CF110000}"/>
    <cellStyle name="Input 2 2 6 5 3" xfId="15915" xr:uid="{00000000-0005-0000-0000-0000D0110000}"/>
    <cellStyle name="Input 2 2 6 5 3 2" xfId="42077" xr:uid="{00000000-0005-0000-0000-0000D1110000}"/>
    <cellStyle name="Input 2 2 6 5 4" xfId="28376" xr:uid="{00000000-0005-0000-0000-0000D2110000}"/>
    <cellStyle name="Input 2 2 6 6" xfId="4240" xr:uid="{00000000-0005-0000-0000-0000D3110000}"/>
    <cellStyle name="Input 2 2 6 6 2" xfId="17677" xr:uid="{00000000-0005-0000-0000-0000D4110000}"/>
    <cellStyle name="Input 2 2 6 6 2 2" xfId="43839" xr:uid="{00000000-0005-0000-0000-0000D5110000}"/>
    <cellStyle name="Input 2 2 6 6 3" xfId="30402" xr:uid="{00000000-0005-0000-0000-0000D6110000}"/>
    <cellStyle name="Input 2 2 6 7" xfId="14153" xr:uid="{00000000-0005-0000-0000-0000D7110000}"/>
    <cellStyle name="Input 2 2 6 7 2" xfId="40315" xr:uid="{00000000-0005-0000-0000-0000D8110000}"/>
    <cellStyle name="Input 2 2 6 8" xfId="26350" xr:uid="{00000000-0005-0000-0000-0000D9110000}"/>
    <cellStyle name="Input 2 2 7" xfId="224" xr:uid="{00000000-0005-0000-0000-0000DA110000}"/>
    <cellStyle name="Input 2 2 7 2" xfId="453" xr:uid="{00000000-0005-0000-0000-0000DB110000}"/>
    <cellStyle name="Input 2 2 7 2 2" xfId="985" xr:uid="{00000000-0005-0000-0000-0000DC110000}"/>
    <cellStyle name="Input 2 2 7 2 2 2" xfId="3011" xr:uid="{00000000-0005-0000-0000-0000DD110000}"/>
    <cellStyle name="Input 2 2 7 2 2 2 2" xfId="7063" xr:uid="{00000000-0005-0000-0000-0000DE110000}"/>
    <cellStyle name="Input 2 2 7 2 2 2 2 2" xfId="20024" xr:uid="{00000000-0005-0000-0000-0000DF110000}"/>
    <cellStyle name="Input 2 2 7 2 2 2 2 2 2" xfId="46186" xr:uid="{00000000-0005-0000-0000-0000E0110000}"/>
    <cellStyle name="Input 2 2 7 2 2 2 2 3" xfId="33225" xr:uid="{00000000-0005-0000-0000-0000E1110000}"/>
    <cellStyle name="Input 2 2 7 2 2 2 3" xfId="16500" xr:uid="{00000000-0005-0000-0000-0000E2110000}"/>
    <cellStyle name="Input 2 2 7 2 2 2 3 2" xfId="42662" xr:uid="{00000000-0005-0000-0000-0000E3110000}"/>
    <cellStyle name="Input 2 2 7 2 2 2 4" xfId="29173" xr:uid="{00000000-0005-0000-0000-0000E4110000}"/>
    <cellStyle name="Input 2 2 7 2 2 3" xfId="5037" xr:uid="{00000000-0005-0000-0000-0000E5110000}"/>
    <cellStyle name="Input 2 2 7 2 2 3 2" xfId="18262" xr:uid="{00000000-0005-0000-0000-0000E6110000}"/>
    <cellStyle name="Input 2 2 7 2 2 3 2 2" xfId="44424" xr:uid="{00000000-0005-0000-0000-0000E7110000}"/>
    <cellStyle name="Input 2 2 7 2 2 3 3" xfId="31199" xr:uid="{00000000-0005-0000-0000-0000E8110000}"/>
    <cellStyle name="Input 2 2 7 2 2 4" xfId="14738" xr:uid="{00000000-0005-0000-0000-0000E9110000}"/>
    <cellStyle name="Input 2 2 7 2 2 4 2" xfId="40900" xr:uid="{00000000-0005-0000-0000-0000EA110000}"/>
    <cellStyle name="Input 2 2 7 2 2 5" xfId="27147" xr:uid="{00000000-0005-0000-0000-0000EB110000}"/>
    <cellStyle name="Input 2 2 7 2 3" xfId="2479" xr:uid="{00000000-0005-0000-0000-0000EC110000}"/>
    <cellStyle name="Input 2 2 7 2 3 2" xfId="6531" xr:uid="{00000000-0005-0000-0000-0000ED110000}"/>
    <cellStyle name="Input 2 2 7 2 3 2 2" xfId="19624" xr:uid="{00000000-0005-0000-0000-0000EE110000}"/>
    <cellStyle name="Input 2 2 7 2 3 2 2 2" xfId="45786" xr:uid="{00000000-0005-0000-0000-0000EF110000}"/>
    <cellStyle name="Input 2 2 7 2 3 2 3" xfId="32693" xr:uid="{00000000-0005-0000-0000-0000F0110000}"/>
    <cellStyle name="Input 2 2 7 2 3 3" xfId="16100" xr:uid="{00000000-0005-0000-0000-0000F1110000}"/>
    <cellStyle name="Input 2 2 7 2 3 3 2" xfId="42262" xr:uid="{00000000-0005-0000-0000-0000F2110000}"/>
    <cellStyle name="Input 2 2 7 2 3 4" xfId="28641" xr:uid="{00000000-0005-0000-0000-0000F3110000}"/>
    <cellStyle name="Input 2 2 7 2 4" xfId="4505" xr:uid="{00000000-0005-0000-0000-0000F4110000}"/>
    <cellStyle name="Input 2 2 7 2 4 2" xfId="17862" xr:uid="{00000000-0005-0000-0000-0000F5110000}"/>
    <cellStyle name="Input 2 2 7 2 4 2 2" xfId="44024" xr:uid="{00000000-0005-0000-0000-0000F6110000}"/>
    <cellStyle name="Input 2 2 7 2 4 3" xfId="30667" xr:uid="{00000000-0005-0000-0000-0000F7110000}"/>
    <cellStyle name="Input 2 2 7 2 5" xfId="14338" xr:uid="{00000000-0005-0000-0000-0000F8110000}"/>
    <cellStyle name="Input 2 2 7 2 5 2" xfId="40500" xr:uid="{00000000-0005-0000-0000-0000F9110000}"/>
    <cellStyle name="Input 2 2 7 2 6" xfId="26615" xr:uid="{00000000-0005-0000-0000-0000FA110000}"/>
    <cellStyle name="Input 2 2 7 3" xfId="760" xr:uid="{00000000-0005-0000-0000-0000FB110000}"/>
    <cellStyle name="Input 2 2 7 3 2" xfId="2786" xr:uid="{00000000-0005-0000-0000-0000FC110000}"/>
    <cellStyle name="Input 2 2 7 3 2 2" xfId="6838" xr:uid="{00000000-0005-0000-0000-0000FD110000}"/>
    <cellStyle name="Input 2 2 7 3 2 2 2" xfId="19865" xr:uid="{00000000-0005-0000-0000-0000FE110000}"/>
    <cellStyle name="Input 2 2 7 3 2 2 2 2" xfId="46027" xr:uid="{00000000-0005-0000-0000-0000FF110000}"/>
    <cellStyle name="Input 2 2 7 3 2 2 3" xfId="33000" xr:uid="{00000000-0005-0000-0000-000000120000}"/>
    <cellStyle name="Input 2 2 7 3 2 3" xfId="16341" xr:uid="{00000000-0005-0000-0000-000001120000}"/>
    <cellStyle name="Input 2 2 7 3 2 3 2" xfId="42503" xr:uid="{00000000-0005-0000-0000-000002120000}"/>
    <cellStyle name="Input 2 2 7 3 2 4" xfId="28948" xr:uid="{00000000-0005-0000-0000-000003120000}"/>
    <cellStyle name="Input 2 2 7 3 3" xfId="4812" xr:uid="{00000000-0005-0000-0000-000004120000}"/>
    <cellStyle name="Input 2 2 7 3 3 2" xfId="18103" xr:uid="{00000000-0005-0000-0000-000005120000}"/>
    <cellStyle name="Input 2 2 7 3 3 2 2" xfId="44265" xr:uid="{00000000-0005-0000-0000-000006120000}"/>
    <cellStyle name="Input 2 2 7 3 3 3" xfId="30974" xr:uid="{00000000-0005-0000-0000-000007120000}"/>
    <cellStyle name="Input 2 2 7 3 4" xfId="14579" xr:uid="{00000000-0005-0000-0000-000008120000}"/>
    <cellStyle name="Input 2 2 7 3 4 2" xfId="40741" xr:uid="{00000000-0005-0000-0000-000009120000}"/>
    <cellStyle name="Input 2 2 7 3 5" xfId="26922" xr:uid="{00000000-0005-0000-0000-00000A120000}"/>
    <cellStyle name="Input 2 2 7 4" xfId="2254" xr:uid="{00000000-0005-0000-0000-00000B120000}"/>
    <cellStyle name="Input 2 2 7 4 2" xfId="6306" xr:uid="{00000000-0005-0000-0000-00000C120000}"/>
    <cellStyle name="Input 2 2 7 4 2 2" xfId="19465" xr:uid="{00000000-0005-0000-0000-00000D120000}"/>
    <cellStyle name="Input 2 2 7 4 2 2 2" xfId="45627" xr:uid="{00000000-0005-0000-0000-00000E120000}"/>
    <cellStyle name="Input 2 2 7 4 2 3" xfId="32468" xr:uid="{00000000-0005-0000-0000-00000F120000}"/>
    <cellStyle name="Input 2 2 7 4 3" xfId="15941" xr:uid="{00000000-0005-0000-0000-000010120000}"/>
    <cellStyle name="Input 2 2 7 4 3 2" xfId="42103" xr:uid="{00000000-0005-0000-0000-000011120000}"/>
    <cellStyle name="Input 2 2 7 4 4" xfId="28416" xr:uid="{00000000-0005-0000-0000-000012120000}"/>
    <cellStyle name="Input 2 2 7 5" xfId="4280" xr:uid="{00000000-0005-0000-0000-000013120000}"/>
    <cellStyle name="Input 2 2 7 5 2" xfId="17703" xr:uid="{00000000-0005-0000-0000-000014120000}"/>
    <cellStyle name="Input 2 2 7 5 2 2" xfId="43865" xr:uid="{00000000-0005-0000-0000-000015120000}"/>
    <cellStyle name="Input 2 2 7 5 3" xfId="30442" xr:uid="{00000000-0005-0000-0000-000016120000}"/>
    <cellStyle name="Input 2 2 7 6" xfId="14179" xr:uid="{00000000-0005-0000-0000-000017120000}"/>
    <cellStyle name="Input 2 2 7 6 2" xfId="40341" xr:uid="{00000000-0005-0000-0000-000018120000}"/>
    <cellStyle name="Input 2 2 7 7" xfId="26390" xr:uid="{00000000-0005-0000-0000-000019120000}"/>
    <cellStyle name="Input 2 2 8" xfId="365" xr:uid="{00000000-0005-0000-0000-00001A120000}"/>
    <cellStyle name="Input 2 2 8 2" xfId="897" xr:uid="{00000000-0005-0000-0000-00001B120000}"/>
    <cellStyle name="Input 2 2 8 2 2" xfId="2923" xr:uid="{00000000-0005-0000-0000-00001C120000}"/>
    <cellStyle name="Input 2 2 8 2 2 2" xfId="6975" xr:uid="{00000000-0005-0000-0000-00001D120000}"/>
    <cellStyle name="Input 2 2 8 2 2 2 2" xfId="19960" xr:uid="{00000000-0005-0000-0000-00001E120000}"/>
    <cellStyle name="Input 2 2 8 2 2 2 2 2" xfId="46122" xr:uid="{00000000-0005-0000-0000-00001F120000}"/>
    <cellStyle name="Input 2 2 8 2 2 2 3" xfId="33137" xr:uid="{00000000-0005-0000-0000-000020120000}"/>
    <cellStyle name="Input 2 2 8 2 2 3" xfId="16436" xr:uid="{00000000-0005-0000-0000-000021120000}"/>
    <cellStyle name="Input 2 2 8 2 2 3 2" xfId="42598" xr:uid="{00000000-0005-0000-0000-000022120000}"/>
    <cellStyle name="Input 2 2 8 2 2 4" xfId="29085" xr:uid="{00000000-0005-0000-0000-000023120000}"/>
    <cellStyle name="Input 2 2 8 2 3" xfId="4949" xr:uid="{00000000-0005-0000-0000-000024120000}"/>
    <cellStyle name="Input 2 2 8 2 3 2" xfId="18198" xr:uid="{00000000-0005-0000-0000-000025120000}"/>
    <cellStyle name="Input 2 2 8 2 3 2 2" xfId="44360" xr:uid="{00000000-0005-0000-0000-000026120000}"/>
    <cellStyle name="Input 2 2 8 2 3 3" xfId="31111" xr:uid="{00000000-0005-0000-0000-000027120000}"/>
    <cellStyle name="Input 2 2 8 2 4" xfId="14674" xr:uid="{00000000-0005-0000-0000-000028120000}"/>
    <cellStyle name="Input 2 2 8 2 4 2" xfId="40836" xr:uid="{00000000-0005-0000-0000-000029120000}"/>
    <cellStyle name="Input 2 2 8 2 5" xfId="27059" xr:uid="{00000000-0005-0000-0000-00002A120000}"/>
    <cellStyle name="Input 2 2 8 3" xfId="2391" xr:uid="{00000000-0005-0000-0000-00002B120000}"/>
    <cellStyle name="Input 2 2 8 3 2" xfId="6443" xr:uid="{00000000-0005-0000-0000-00002C120000}"/>
    <cellStyle name="Input 2 2 8 3 2 2" xfId="19560" xr:uid="{00000000-0005-0000-0000-00002D120000}"/>
    <cellStyle name="Input 2 2 8 3 2 2 2" xfId="45722" xr:uid="{00000000-0005-0000-0000-00002E120000}"/>
    <cellStyle name="Input 2 2 8 3 2 3" xfId="32605" xr:uid="{00000000-0005-0000-0000-00002F120000}"/>
    <cellStyle name="Input 2 2 8 3 3" xfId="16036" xr:uid="{00000000-0005-0000-0000-000030120000}"/>
    <cellStyle name="Input 2 2 8 3 3 2" xfId="42198" xr:uid="{00000000-0005-0000-0000-000031120000}"/>
    <cellStyle name="Input 2 2 8 3 4" xfId="28553" xr:uid="{00000000-0005-0000-0000-000032120000}"/>
    <cellStyle name="Input 2 2 8 4" xfId="4417" xr:uid="{00000000-0005-0000-0000-000033120000}"/>
    <cellStyle name="Input 2 2 8 4 2" xfId="17798" xr:uid="{00000000-0005-0000-0000-000034120000}"/>
    <cellStyle name="Input 2 2 8 4 2 2" xfId="43960" xr:uid="{00000000-0005-0000-0000-000035120000}"/>
    <cellStyle name="Input 2 2 8 4 3" xfId="30579" xr:uid="{00000000-0005-0000-0000-000036120000}"/>
    <cellStyle name="Input 2 2 8 5" xfId="14274" xr:uid="{00000000-0005-0000-0000-000037120000}"/>
    <cellStyle name="Input 2 2 8 5 2" xfId="40436" xr:uid="{00000000-0005-0000-0000-000038120000}"/>
    <cellStyle name="Input 2 2 8 6" xfId="26527" xr:uid="{00000000-0005-0000-0000-000039120000}"/>
    <cellStyle name="Input 2 2 9" xfId="630" xr:uid="{00000000-0005-0000-0000-00003A120000}"/>
    <cellStyle name="Input 2 2 9 2" xfId="2656" xr:uid="{00000000-0005-0000-0000-00003B120000}"/>
    <cellStyle name="Input 2 2 9 2 2" xfId="6708" xr:uid="{00000000-0005-0000-0000-00003C120000}"/>
    <cellStyle name="Input 2 2 9 2 2 2" xfId="19777" xr:uid="{00000000-0005-0000-0000-00003D120000}"/>
    <cellStyle name="Input 2 2 9 2 2 2 2" xfId="45939" xr:uid="{00000000-0005-0000-0000-00003E120000}"/>
    <cellStyle name="Input 2 2 9 2 2 3" xfId="32870" xr:uid="{00000000-0005-0000-0000-00003F120000}"/>
    <cellStyle name="Input 2 2 9 2 3" xfId="16253" xr:uid="{00000000-0005-0000-0000-000040120000}"/>
    <cellStyle name="Input 2 2 9 2 3 2" xfId="42415" xr:uid="{00000000-0005-0000-0000-000041120000}"/>
    <cellStyle name="Input 2 2 9 2 4" xfId="28818" xr:uid="{00000000-0005-0000-0000-000042120000}"/>
    <cellStyle name="Input 2 2 9 3" xfId="4682" xr:uid="{00000000-0005-0000-0000-000043120000}"/>
    <cellStyle name="Input 2 2 9 3 2" xfId="18015" xr:uid="{00000000-0005-0000-0000-000044120000}"/>
    <cellStyle name="Input 2 2 9 3 2 2" xfId="44177" xr:uid="{00000000-0005-0000-0000-000045120000}"/>
    <cellStyle name="Input 2 2 9 3 3" xfId="30844" xr:uid="{00000000-0005-0000-0000-000046120000}"/>
    <cellStyle name="Input 2 2 9 4" xfId="14491" xr:uid="{00000000-0005-0000-0000-000047120000}"/>
    <cellStyle name="Input 2 2 9 4 2" xfId="40653" xr:uid="{00000000-0005-0000-0000-000048120000}"/>
    <cellStyle name="Input 2 2 9 5" xfId="26792" xr:uid="{00000000-0005-0000-0000-000049120000}"/>
    <cellStyle name="Input 3" xfId="89" xr:uid="{00000000-0005-0000-0000-00004A120000}"/>
    <cellStyle name="Input 3 10" xfId="2119" xr:uid="{00000000-0005-0000-0000-00004B120000}"/>
    <cellStyle name="Input 3 10 2" xfId="6171" xr:uid="{00000000-0005-0000-0000-00004C120000}"/>
    <cellStyle name="Input 3 10 2 2" xfId="19373" xr:uid="{00000000-0005-0000-0000-00004D120000}"/>
    <cellStyle name="Input 3 10 2 2 2" xfId="45535" xr:uid="{00000000-0005-0000-0000-00004E120000}"/>
    <cellStyle name="Input 3 10 2 3" xfId="32333" xr:uid="{00000000-0005-0000-0000-00004F120000}"/>
    <cellStyle name="Input 3 10 3" xfId="15849" xr:uid="{00000000-0005-0000-0000-000050120000}"/>
    <cellStyle name="Input 3 10 3 2" xfId="42011" xr:uid="{00000000-0005-0000-0000-000051120000}"/>
    <cellStyle name="Input 3 10 4" xfId="28281" xr:uid="{00000000-0005-0000-0000-000052120000}"/>
    <cellStyle name="Input 3 11" xfId="4145" xr:uid="{00000000-0005-0000-0000-000053120000}"/>
    <cellStyle name="Input 3 11 2" xfId="17611" xr:uid="{00000000-0005-0000-0000-000054120000}"/>
    <cellStyle name="Input 3 11 2 2" xfId="43773" xr:uid="{00000000-0005-0000-0000-000055120000}"/>
    <cellStyle name="Input 3 11 3" xfId="30307" xr:uid="{00000000-0005-0000-0000-000056120000}"/>
    <cellStyle name="Input 3 12" xfId="14087" xr:uid="{00000000-0005-0000-0000-000057120000}"/>
    <cellStyle name="Input 3 12 2" xfId="40249" xr:uid="{00000000-0005-0000-0000-000058120000}"/>
    <cellStyle name="Input 3 13" xfId="26255" xr:uid="{00000000-0005-0000-0000-000059120000}"/>
    <cellStyle name="Input 3 2" xfId="107" xr:uid="{00000000-0005-0000-0000-00005A120000}"/>
    <cellStyle name="Input 3 2 10" xfId="26273" xr:uid="{00000000-0005-0000-0000-00005B120000}"/>
    <cellStyle name="Input 3 2 2" xfId="153" xr:uid="{00000000-0005-0000-0000-00005C120000}"/>
    <cellStyle name="Input 3 2 2 2" xfId="283" xr:uid="{00000000-0005-0000-0000-00005D120000}"/>
    <cellStyle name="Input 3 2 2 2 2" xfId="492" xr:uid="{00000000-0005-0000-0000-00005E120000}"/>
    <cellStyle name="Input 3 2 2 2 2 2" xfId="1024" xr:uid="{00000000-0005-0000-0000-00005F120000}"/>
    <cellStyle name="Input 3 2 2 2 2 2 2" xfId="3050" xr:uid="{00000000-0005-0000-0000-000060120000}"/>
    <cellStyle name="Input 3 2 2 2 2 2 2 2" xfId="7102" xr:uid="{00000000-0005-0000-0000-000061120000}"/>
    <cellStyle name="Input 3 2 2 2 2 2 2 2 2" xfId="20054" xr:uid="{00000000-0005-0000-0000-000062120000}"/>
    <cellStyle name="Input 3 2 2 2 2 2 2 2 2 2" xfId="46216" xr:uid="{00000000-0005-0000-0000-000063120000}"/>
    <cellStyle name="Input 3 2 2 2 2 2 2 2 3" xfId="33264" xr:uid="{00000000-0005-0000-0000-000064120000}"/>
    <cellStyle name="Input 3 2 2 2 2 2 2 3" xfId="16530" xr:uid="{00000000-0005-0000-0000-000065120000}"/>
    <cellStyle name="Input 3 2 2 2 2 2 2 3 2" xfId="42692" xr:uid="{00000000-0005-0000-0000-000066120000}"/>
    <cellStyle name="Input 3 2 2 2 2 2 2 4" xfId="29212" xr:uid="{00000000-0005-0000-0000-000067120000}"/>
    <cellStyle name="Input 3 2 2 2 2 2 3" xfId="5076" xr:uid="{00000000-0005-0000-0000-000068120000}"/>
    <cellStyle name="Input 3 2 2 2 2 2 3 2" xfId="18292" xr:uid="{00000000-0005-0000-0000-000069120000}"/>
    <cellStyle name="Input 3 2 2 2 2 2 3 2 2" xfId="44454" xr:uid="{00000000-0005-0000-0000-00006A120000}"/>
    <cellStyle name="Input 3 2 2 2 2 2 3 3" xfId="31238" xr:uid="{00000000-0005-0000-0000-00006B120000}"/>
    <cellStyle name="Input 3 2 2 2 2 2 4" xfId="14768" xr:uid="{00000000-0005-0000-0000-00006C120000}"/>
    <cellStyle name="Input 3 2 2 2 2 2 4 2" xfId="40930" xr:uid="{00000000-0005-0000-0000-00006D120000}"/>
    <cellStyle name="Input 3 2 2 2 2 2 5" xfId="27186" xr:uid="{00000000-0005-0000-0000-00006E120000}"/>
    <cellStyle name="Input 3 2 2 2 2 3" xfId="2518" xr:uid="{00000000-0005-0000-0000-00006F120000}"/>
    <cellStyle name="Input 3 2 2 2 2 3 2" xfId="6570" xr:uid="{00000000-0005-0000-0000-000070120000}"/>
    <cellStyle name="Input 3 2 2 2 2 3 2 2" xfId="19654" xr:uid="{00000000-0005-0000-0000-000071120000}"/>
    <cellStyle name="Input 3 2 2 2 2 3 2 2 2" xfId="45816" xr:uid="{00000000-0005-0000-0000-000072120000}"/>
    <cellStyle name="Input 3 2 2 2 2 3 2 3" xfId="32732" xr:uid="{00000000-0005-0000-0000-000073120000}"/>
    <cellStyle name="Input 3 2 2 2 2 3 3" xfId="16130" xr:uid="{00000000-0005-0000-0000-000074120000}"/>
    <cellStyle name="Input 3 2 2 2 2 3 3 2" xfId="42292" xr:uid="{00000000-0005-0000-0000-000075120000}"/>
    <cellStyle name="Input 3 2 2 2 2 3 4" xfId="28680" xr:uid="{00000000-0005-0000-0000-000076120000}"/>
    <cellStyle name="Input 3 2 2 2 2 4" xfId="4544" xr:uid="{00000000-0005-0000-0000-000077120000}"/>
    <cellStyle name="Input 3 2 2 2 2 4 2" xfId="17892" xr:uid="{00000000-0005-0000-0000-000078120000}"/>
    <cellStyle name="Input 3 2 2 2 2 4 2 2" xfId="44054" xr:uid="{00000000-0005-0000-0000-000079120000}"/>
    <cellStyle name="Input 3 2 2 2 2 4 3" xfId="30706" xr:uid="{00000000-0005-0000-0000-00007A120000}"/>
    <cellStyle name="Input 3 2 2 2 2 5" xfId="14368" xr:uid="{00000000-0005-0000-0000-00007B120000}"/>
    <cellStyle name="Input 3 2 2 2 2 5 2" xfId="40530" xr:uid="{00000000-0005-0000-0000-00007C120000}"/>
    <cellStyle name="Input 3 2 2 2 2 6" xfId="26654" xr:uid="{00000000-0005-0000-0000-00007D120000}"/>
    <cellStyle name="Input 3 2 2 2 3" xfId="819" xr:uid="{00000000-0005-0000-0000-00007E120000}"/>
    <cellStyle name="Input 3 2 2 2 3 2" xfId="2845" xr:uid="{00000000-0005-0000-0000-00007F120000}"/>
    <cellStyle name="Input 3 2 2 2 3 2 2" xfId="6897" xr:uid="{00000000-0005-0000-0000-000080120000}"/>
    <cellStyle name="Input 3 2 2 2 3 2 2 2" xfId="19904" xr:uid="{00000000-0005-0000-0000-000081120000}"/>
    <cellStyle name="Input 3 2 2 2 3 2 2 2 2" xfId="46066" xr:uid="{00000000-0005-0000-0000-000082120000}"/>
    <cellStyle name="Input 3 2 2 2 3 2 2 3" xfId="33059" xr:uid="{00000000-0005-0000-0000-000083120000}"/>
    <cellStyle name="Input 3 2 2 2 3 2 3" xfId="16380" xr:uid="{00000000-0005-0000-0000-000084120000}"/>
    <cellStyle name="Input 3 2 2 2 3 2 3 2" xfId="42542" xr:uid="{00000000-0005-0000-0000-000085120000}"/>
    <cellStyle name="Input 3 2 2 2 3 2 4" xfId="29007" xr:uid="{00000000-0005-0000-0000-000086120000}"/>
    <cellStyle name="Input 3 2 2 2 3 3" xfId="4871" xr:uid="{00000000-0005-0000-0000-000087120000}"/>
    <cellStyle name="Input 3 2 2 2 3 3 2" xfId="18142" xr:uid="{00000000-0005-0000-0000-000088120000}"/>
    <cellStyle name="Input 3 2 2 2 3 3 2 2" xfId="44304" xr:uid="{00000000-0005-0000-0000-000089120000}"/>
    <cellStyle name="Input 3 2 2 2 3 3 3" xfId="31033" xr:uid="{00000000-0005-0000-0000-00008A120000}"/>
    <cellStyle name="Input 3 2 2 2 3 4" xfId="14618" xr:uid="{00000000-0005-0000-0000-00008B120000}"/>
    <cellStyle name="Input 3 2 2 2 3 4 2" xfId="40780" xr:uid="{00000000-0005-0000-0000-00008C120000}"/>
    <cellStyle name="Input 3 2 2 2 3 5" xfId="26981" xr:uid="{00000000-0005-0000-0000-00008D120000}"/>
    <cellStyle name="Input 3 2 2 2 4" xfId="2313" xr:uid="{00000000-0005-0000-0000-00008E120000}"/>
    <cellStyle name="Input 3 2 2 2 4 2" xfId="6365" xr:uid="{00000000-0005-0000-0000-00008F120000}"/>
    <cellStyle name="Input 3 2 2 2 4 2 2" xfId="19504" xr:uid="{00000000-0005-0000-0000-000090120000}"/>
    <cellStyle name="Input 3 2 2 2 4 2 2 2" xfId="45666" xr:uid="{00000000-0005-0000-0000-000091120000}"/>
    <cellStyle name="Input 3 2 2 2 4 2 3" xfId="32527" xr:uid="{00000000-0005-0000-0000-000092120000}"/>
    <cellStyle name="Input 3 2 2 2 4 3" xfId="15980" xr:uid="{00000000-0005-0000-0000-000093120000}"/>
    <cellStyle name="Input 3 2 2 2 4 3 2" xfId="42142" xr:uid="{00000000-0005-0000-0000-000094120000}"/>
    <cellStyle name="Input 3 2 2 2 4 4" xfId="28475" xr:uid="{00000000-0005-0000-0000-000095120000}"/>
    <cellStyle name="Input 3 2 2 2 5" xfId="4339" xr:uid="{00000000-0005-0000-0000-000096120000}"/>
    <cellStyle name="Input 3 2 2 2 5 2" xfId="17742" xr:uid="{00000000-0005-0000-0000-000097120000}"/>
    <cellStyle name="Input 3 2 2 2 5 2 2" xfId="43904" xr:uid="{00000000-0005-0000-0000-000098120000}"/>
    <cellStyle name="Input 3 2 2 2 5 3" xfId="30501" xr:uid="{00000000-0005-0000-0000-000099120000}"/>
    <cellStyle name="Input 3 2 2 2 6" xfId="14218" xr:uid="{00000000-0005-0000-0000-00009A120000}"/>
    <cellStyle name="Input 3 2 2 2 6 2" xfId="40380" xr:uid="{00000000-0005-0000-0000-00009B120000}"/>
    <cellStyle name="Input 3 2 2 2 7" xfId="26449" xr:uid="{00000000-0005-0000-0000-00009C120000}"/>
    <cellStyle name="Input 3 2 2 3" xfId="404" xr:uid="{00000000-0005-0000-0000-00009D120000}"/>
    <cellStyle name="Input 3 2 2 3 2" xfId="936" xr:uid="{00000000-0005-0000-0000-00009E120000}"/>
    <cellStyle name="Input 3 2 2 3 2 2" xfId="2962" xr:uid="{00000000-0005-0000-0000-00009F120000}"/>
    <cellStyle name="Input 3 2 2 3 2 2 2" xfId="7014" xr:uid="{00000000-0005-0000-0000-0000A0120000}"/>
    <cellStyle name="Input 3 2 2 3 2 2 2 2" xfId="19990" xr:uid="{00000000-0005-0000-0000-0000A1120000}"/>
    <cellStyle name="Input 3 2 2 3 2 2 2 2 2" xfId="46152" xr:uid="{00000000-0005-0000-0000-0000A2120000}"/>
    <cellStyle name="Input 3 2 2 3 2 2 2 3" xfId="33176" xr:uid="{00000000-0005-0000-0000-0000A3120000}"/>
    <cellStyle name="Input 3 2 2 3 2 2 3" xfId="16466" xr:uid="{00000000-0005-0000-0000-0000A4120000}"/>
    <cellStyle name="Input 3 2 2 3 2 2 3 2" xfId="42628" xr:uid="{00000000-0005-0000-0000-0000A5120000}"/>
    <cellStyle name="Input 3 2 2 3 2 2 4" xfId="29124" xr:uid="{00000000-0005-0000-0000-0000A6120000}"/>
    <cellStyle name="Input 3 2 2 3 2 3" xfId="4988" xr:uid="{00000000-0005-0000-0000-0000A7120000}"/>
    <cellStyle name="Input 3 2 2 3 2 3 2" xfId="18228" xr:uid="{00000000-0005-0000-0000-0000A8120000}"/>
    <cellStyle name="Input 3 2 2 3 2 3 2 2" xfId="44390" xr:uid="{00000000-0005-0000-0000-0000A9120000}"/>
    <cellStyle name="Input 3 2 2 3 2 3 3" xfId="31150" xr:uid="{00000000-0005-0000-0000-0000AA120000}"/>
    <cellStyle name="Input 3 2 2 3 2 4" xfId="14704" xr:uid="{00000000-0005-0000-0000-0000AB120000}"/>
    <cellStyle name="Input 3 2 2 3 2 4 2" xfId="40866" xr:uid="{00000000-0005-0000-0000-0000AC120000}"/>
    <cellStyle name="Input 3 2 2 3 2 5" xfId="27098" xr:uid="{00000000-0005-0000-0000-0000AD120000}"/>
    <cellStyle name="Input 3 2 2 3 3" xfId="2430" xr:uid="{00000000-0005-0000-0000-0000AE120000}"/>
    <cellStyle name="Input 3 2 2 3 3 2" xfId="6482" xr:uid="{00000000-0005-0000-0000-0000AF120000}"/>
    <cellStyle name="Input 3 2 2 3 3 2 2" xfId="19590" xr:uid="{00000000-0005-0000-0000-0000B0120000}"/>
    <cellStyle name="Input 3 2 2 3 3 2 2 2" xfId="45752" xr:uid="{00000000-0005-0000-0000-0000B1120000}"/>
    <cellStyle name="Input 3 2 2 3 3 2 3" xfId="32644" xr:uid="{00000000-0005-0000-0000-0000B2120000}"/>
    <cellStyle name="Input 3 2 2 3 3 3" xfId="16066" xr:uid="{00000000-0005-0000-0000-0000B3120000}"/>
    <cellStyle name="Input 3 2 2 3 3 3 2" xfId="42228" xr:uid="{00000000-0005-0000-0000-0000B4120000}"/>
    <cellStyle name="Input 3 2 2 3 3 4" xfId="28592" xr:uid="{00000000-0005-0000-0000-0000B5120000}"/>
    <cellStyle name="Input 3 2 2 3 4" xfId="4456" xr:uid="{00000000-0005-0000-0000-0000B6120000}"/>
    <cellStyle name="Input 3 2 2 3 4 2" xfId="17828" xr:uid="{00000000-0005-0000-0000-0000B7120000}"/>
    <cellStyle name="Input 3 2 2 3 4 2 2" xfId="43990" xr:uid="{00000000-0005-0000-0000-0000B8120000}"/>
    <cellStyle name="Input 3 2 2 3 4 3" xfId="30618" xr:uid="{00000000-0005-0000-0000-0000B9120000}"/>
    <cellStyle name="Input 3 2 2 3 5" xfId="14304" xr:uid="{00000000-0005-0000-0000-0000BA120000}"/>
    <cellStyle name="Input 3 2 2 3 5 2" xfId="40466" xr:uid="{00000000-0005-0000-0000-0000BB120000}"/>
    <cellStyle name="Input 3 2 2 3 6" xfId="26566" xr:uid="{00000000-0005-0000-0000-0000BC120000}"/>
    <cellStyle name="Input 3 2 2 4" xfId="689" xr:uid="{00000000-0005-0000-0000-0000BD120000}"/>
    <cellStyle name="Input 3 2 2 4 2" xfId="2715" xr:uid="{00000000-0005-0000-0000-0000BE120000}"/>
    <cellStyle name="Input 3 2 2 4 2 2" xfId="6767" xr:uid="{00000000-0005-0000-0000-0000BF120000}"/>
    <cellStyle name="Input 3 2 2 4 2 2 2" xfId="19816" xr:uid="{00000000-0005-0000-0000-0000C0120000}"/>
    <cellStyle name="Input 3 2 2 4 2 2 2 2" xfId="45978" xr:uid="{00000000-0005-0000-0000-0000C1120000}"/>
    <cellStyle name="Input 3 2 2 4 2 2 3" xfId="32929" xr:uid="{00000000-0005-0000-0000-0000C2120000}"/>
    <cellStyle name="Input 3 2 2 4 2 3" xfId="16292" xr:uid="{00000000-0005-0000-0000-0000C3120000}"/>
    <cellStyle name="Input 3 2 2 4 2 3 2" xfId="42454" xr:uid="{00000000-0005-0000-0000-0000C4120000}"/>
    <cellStyle name="Input 3 2 2 4 2 4" xfId="28877" xr:uid="{00000000-0005-0000-0000-0000C5120000}"/>
    <cellStyle name="Input 3 2 2 4 3" xfId="4741" xr:uid="{00000000-0005-0000-0000-0000C6120000}"/>
    <cellStyle name="Input 3 2 2 4 3 2" xfId="18054" xr:uid="{00000000-0005-0000-0000-0000C7120000}"/>
    <cellStyle name="Input 3 2 2 4 3 2 2" xfId="44216" xr:uid="{00000000-0005-0000-0000-0000C8120000}"/>
    <cellStyle name="Input 3 2 2 4 3 3" xfId="30903" xr:uid="{00000000-0005-0000-0000-0000C9120000}"/>
    <cellStyle name="Input 3 2 2 4 4" xfId="14530" xr:uid="{00000000-0005-0000-0000-0000CA120000}"/>
    <cellStyle name="Input 3 2 2 4 4 2" xfId="40692" xr:uid="{00000000-0005-0000-0000-0000CB120000}"/>
    <cellStyle name="Input 3 2 2 4 5" xfId="26851" xr:uid="{00000000-0005-0000-0000-0000CC120000}"/>
    <cellStyle name="Input 3 2 2 5" xfId="2183" xr:uid="{00000000-0005-0000-0000-0000CD120000}"/>
    <cellStyle name="Input 3 2 2 5 2" xfId="6235" xr:uid="{00000000-0005-0000-0000-0000CE120000}"/>
    <cellStyle name="Input 3 2 2 5 2 2" xfId="19416" xr:uid="{00000000-0005-0000-0000-0000CF120000}"/>
    <cellStyle name="Input 3 2 2 5 2 2 2" xfId="45578" xr:uid="{00000000-0005-0000-0000-0000D0120000}"/>
    <cellStyle name="Input 3 2 2 5 2 3" xfId="32397" xr:uid="{00000000-0005-0000-0000-0000D1120000}"/>
    <cellStyle name="Input 3 2 2 5 3" xfId="15892" xr:uid="{00000000-0005-0000-0000-0000D2120000}"/>
    <cellStyle name="Input 3 2 2 5 3 2" xfId="42054" xr:uid="{00000000-0005-0000-0000-0000D3120000}"/>
    <cellStyle name="Input 3 2 2 5 4" xfId="28345" xr:uid="{00000000-0005-0000-0000-0000D4120000}"/>
    <cellStyle name="Input 3 2 2 6" xfId="4209" xr:uid="{00000000-0005-0000-0000-0000D5120000}"/>
    <cellStyle name="Input 3 2 2 6 2" xfId="17654" xr:uid="{00000000-0005-0000-0000-0000D6120000}"/>
    <cellStyle name="Input 3 2 2 6 2 2" xfId="43816" xr:uid="{00000000-0005-0000-0000-0000D7120000}"/>
    <cellStyle name="Input 3 2 2 6 3" xfId="30371" xr:uid="{00000000-0005-0000-0000-0000D8120000}"/>
    <cellStyle name="Input 3 2 2 7" xfId="14130" xr:uid="{00000000-0005-0000-0000-0000D9120000}"/>
    <cellStyle name="Input 3 2 2 7 2" xfId="40292" xr:uid="{00000000-0005-0000-0000-0000DA120000}"/>
    <cellStyle name="Input 3 2 2 8" xfId="26319" xr:uid="{00000000-0005-0000-0000-0000DB120000}"/>
    <cellStyle name="Input 3 2 3" xfId="194" xr:uid="{00000000-0005-0000-0000-0000DC120000}"/>
    <cellStyle name="Input 3 2 3 2" xfId="324" xr:uid="{00000000-0005-0000-0000-0000DD120000}"/>
    <cellStyle name="Input 3 2 3 2 2" xfId="519" xr:uid="{00000000-0005-0000-0000-0000DE120000}"/>
    <cellStyle name="Input 3 2 3 2 2 2" xfId="1051" xr:uid="{00000000-0005-0000-0000-0000DF120000}"/>
    <cellStyle name="Input 3 2 3 2 2 2 2" xfId="3077" xr:uid="{00000000-0005-0000-0000-0000E0120000}"/>
    <cellStyle name="Input 3 2 3 2 2 2 2 2" xfId="7129" xr:uid="{00000000-0005-0000-0000-0000E1120000}"/>
    <cellStyle name="Input 3 2 3 2 2 2 2 2 2" xfId="20073" xr:uid="{00000000-0005-0000-0000-0000E2120000}"/>
    <cellStyle name="Input 3 2 3 2 2 2 2 2 2 2" xfId="46235" xr:uid="{00000000-0005-0000-0000-0000E3120000}"/>
    <cellStyle name="Input 3 2 3 2 2 2 2 2 3" xfId="33291" xr:uid="{00000000-0005-0000-0000-0000E4120000}"/>
    <cellStyle name="Input 3 2 3 2 2 2 2 3" xfId="16549" xr:uid="{00000000-0005-0000-0000-0000E5120000}"/>
    <cellStyle name="Input 3 2 3 2 2 2 2 3 2" xfId="42711" xr:uid="{00000000-0005-0000-0000-0000E6120000}"/>
    <cellStyle name="Input 3 2 3 2 2 2 2 4" xfId="29239" xr:uid="{00000000-0005-0000-0000-0000E7120000}"/>
    <cellStyle name="Input 3 2 3 2 2 2 3" xfId="5103" xr:uid="{00000000-0005-0000-0000-0000E8120000}"/>
    <cellStyle name="Input 3 2 3 2 2 2 3 2" xfId="18311" xr:uid="{00000000-0005-0000-0000-0000E9120000}"/>
    <cellStyle name="Input 3 2 3 2 2 2 3 2 2" xfId="44473" xr:uid="{00000000-0005-0000-0000-0000EA120000}"/>
    <cellStyle name="Input 3 2 3 2 2 2 3 3" xfId="31265" xr:uid="{00000000-0005-0000-0000-0000EB120000}"/>
    <cellStyle name="Input 3 2 3 2 2 2 4" xfId="14787" xr:uid="{00000000-0005-0000-0000-0000EC120000}"/>
    <cellStyle name="Input 3 2 3 2 2 2 4 2" xfId="40949" xr:uid="{00000000-0005-0000-0000-0000ED120000}"/>
    <cellStyle name="Input 3 2 3 2 2 2 5" xfId="27213" xr:uid="{00000000-0005-0000-0000-0000EE120000}"/>
    <cellStyle name="Input 3 2 3 2 2 3" xfId="2545" xr:uid="{00000000-0005-0000-0000-0000EF120000}"/>
    <cellStyle name="Input 3 2 3 2 2 3 2" xfId="6597" xr:uid="{00000000-0005-0000-0000-0000F0120000}"/>
    <cellStyle name="Input 3 2 3 2 2 3 2 2" xfId="19673" xr:uid="{00000000-0005-0000-0000-0000F1120000}"/>
    <cellStyle name="Input 3 2 3 2 2 3 2 2 2" xfId="45835" xr:uid="{00000000-0005-0000-0000-0000F2120000}"/>
    <cellStyle name="Input 3 2 3 2 2 3 2 3" xfId="32759" xr:uid="{00000000-0005-0000-0000-0000F3120000}"/>
    <cellStyle name="Input 3 2 3 2 2 3 3" xfId="16149" xr:uid="{00000000-0005-0000-0000-0000F4120000}"/>
    <cellStyle name="Input 3 2 3 2 2 3 3 2" xfId="42311" xr:uid="{00000000-0005-0000-0000-0000F5120000}"/>
    <cellStyle name="Input 3 2 3 2 2 3 4" xfId="28707" xr:uid="{00000000-0005-0000-0000-0000F6120000}"/>
    <cellStyle name="Input 3 2 3 2 2 4" xfId="4571" xr:uid="{00000000-0005-0000-0000-0000F7120000}"/>
    <cellStyle name="Input 3 2 3 2 2 4 2" xfId="17911" xr:uid="{00000000-0005-0000-0000-0000F8120000}"/>
    <cellStyle name="Input 3 2 3 2 2 4 2 2" xfId="44073" xr:uid="{00000000-0005-0000-0000-0000F9120000}"/>
    <cellStyle name="Input 3 2 3 2 2 4 3" xfId="30733" xr:uid="{00000000-0005-0000-0000-0000FA120000}"/>
    <cellStyle name="Input 3 2 3 2 2 5" xfId="14387" xr:uid="{00000000-0005-0000-0000-0000FB120000}"/>
    <cellStyle name="Input 3 2 3 2 2 5 2" xfId="40549" xr:uid="{00000000-0005-0000-0000-0000FC120000}"/>
    <cellStyle name="Input 3 2 3 2 2 6" xfId="26681" xr:uid="{00000000-0005-0000-0000-0000FD120000}"/>
    <cellStyle name="Input 3 2 3 2 3" xfId="860" xr:uid="{00000000-0005-0000-0000-0000FE120000}"/>
    <cellStyle name="Input 3 2 3 2 3 2" xfId="2886" xr:uid="{00000000-0005-0000-0000-0000FF120000}"/>
    <cellStyle name="Input 3 2 3 2 3 2 2" xfId="6938" xr:uid="{00000000-0005-0000-0000-000000130000}"/>
    <cellStyle name="Input 3 2 3 2 3 2 2 2" xfId="19931" xr:uid="{00000000-0005-0000-0000-000001130000}"/>
    <cellStyle name="Input 3 2 3 2 3 2 2 2 2" xfId="46093" xr:uid="{00000000-0005-0000-0000-000002130000}"/>
    <cellStyle name="Input 3 2 3 2 3 2 2 3" xfId="33100" xr:uid="{00000000-0005-0000-0000-000003130000}"/>
    <cellStyle name="Input 3 2 3 2 3 2 3" xfId="16407" xr:uid="{00000000-0005-0000-0000-000004130000}"/>
    <cellStyle name="Input 3 2 3 2 3 2 3 2" xfId="42569" xr:uid="{00000000-0005-0000-0000-000005130000}"/>
    <cellStyle name="Input 3 2 3 2 3 2 4" xfId="29048" xr:uid="{00000000-0005-0000-0000-000006130000}"/>
    <cellStyle name="Input 3 2 3 2 3 3" xfId="4912" xr:uid="{00000000-0005-0000-0000-000007130000}"/>
    <cellStyle name="Input 3 2 3 2 3 3 2" xfId="18169" xr:uid="{00000000-0005-0000-0000-000008130000}"/>
    <cellStyle name="Input 3 2 3 2 3 3 2 2" xfId="44331" xr:uid="{00000000-0005-0000-0000-000009130000}"/>
    <cellStyle name="Input 3 2 3 2 3 3 3" xfId="31074" xr:uid="{00000000-0005-0000-0000-00000A130000}"/>
    <cellStyle name="Input 3 2 3 2 3 4" xfId="14645" xr:uid="{00000000-0005-0000-0000-00000B130000}"/>
    <cellStyle name="Input 3 2 3 2 3 4 2" xfId="40807" xr:uid="{00000000-0005-0000-0000-00000C130000}"/>
    <cellStyle name="Input 3 2 3 2 3 5" xfId="27022" xr:uid="{00000000-0005-0000-0000-00000D130000}"/>
    <cellStyle name="Input 3 2 3 2 4" xfId="2354" xr:uid="{00000000-0005-0000-0000-00000E130000}"/>
    <cellStyle name="Input 3 2 3 2 4 2" xfId="6406" xr:uid="{00000000-0005-0000-0000-00000F130000}"/>
    <cellStyle name="Input 3 2 3 2 4 2 2" xfId="19531" xr:uid="{00000000-0005-0000-0000-000010130000}"/>
    <cellStyle name="Input 3 2 3 2 4 2 2 2" xfId="45693" xr:uid="{00000000-0005-0000-0000-000011130000}"/>
    <cellStyle name="Input 3 2 3 2 4 2 3" xfId="32568" xr:uid="{00000000-0005-0000-0000-000012130000}"/>
    <cellStyle name="Input 3 2 3 2 4 3" xfId="16007" xr:uid="{00000000-0005-0000-0000-000013130000}"/>
    <cellStyle name="Input 3 2 3 2 4 3 2" xfId="42169" xr:uid="{00000000-0005-0000-0000-000014130000}"/>
    <cellStyle name="Input 3 2 3 2 4 4" xfId="28516" xr:uid="{00000000-0005-0000-0000-000015130000}"/>
    <cellStyle name="Input 3 2 3 2 5" xfId="4380" xr:uid="{00000000-0005-0000-0000-000016130000}"/>
    <cellStyle name="Input 3 2 3 2 5 2" xfId="17769" xr:uid="{00000000-0005-0000-0000-000017130000}"/>
    <cellStyle name="Input 3 2 3 2 5 2 2" xfId="43931" xr:uid="{00000000-0005-0000-0000-000018130000}"/>
    <cellStyle name="Input 3 2 3 2 5 3" xfId="30542" xr:uid="{00000000-0005-0000-0000-000019130000}"/>
    <cellStyle name="Input 3 2 3 2 6" xfId="14245" xr:uid="{00000000-0005-0000-0000-00001A130000}"/>
    <cellStyle name="Input 3 2 3 2 6 2" xfId="40407" xr:uid="{00000000-0005-0000-0000-00001B130000}"/>
    <cellStyle name="Input 3 2 3 2 7" xfId="26490" xr:uid="{00000000-0005-0000-0000-00001C130000}"/>
    <cellStyle name="Input 3 2 3 3" xfId="431" xr:uid="{00000000-0005-0000-0000-00001D130000}"/>
    <cellStyle name="Input 3 2 3 3 2" xfId="963" xr:uid="{00000000-0005-0000-0000-00001E130000}"/>
    <cellStyle name="Input 3 2 3 3 2 2" xfId="2989" xr:uid="{00000000-0005-0000-0000-00001F130000}"/>
    <cellStyle name="Input 3 2 3 3 2 2 2" xfId="7041" xr:uid="{00000000-0005-0000-0000-000020130000}"/>
    <cellStyle name="Input 3 2 3 3 2 2 2 2" xfId="20009" xr:uid="{00000000-0005-0000-0000-000021130000}"/>
    <cellStyle name="Input 3 2 3 3 2 2 2 2 2" xfId="46171" xr:uid="{00000000-0005-0000-0000-000022130000}"/>
    <cellStyle name="Input 3 2 3 3 2 2 2 3" xfId="33203" xr:uid="{00000000-0005-0000-0000-000023130000}"/>
    <cellStyle name="Input 3 2 3 3 2 2 3" xfId="16485" xr:uid="{00000000-0005-0000-0000-000024130000}"/>
    <cellStyle name="Input 3 2 3 3 2 2 3 2" xfId="42647" xr:uid="{00000000-0005-0000-0000-000025130000}"/>
    <cellStyle name="Input 3 2 3 3 2 2 4" xfId="29151" xr:uid="{00000000-0005-0000-0000-000026130000}"/>
    <cellStyle name="Input 3 2 3 3 2 3" xfId="5015" xr:uid="{00000000-0005-0000-0000-000027130000}"/>
    <cellStyle name="Input 3 2 3 3 2 3 2" xfId="18247" xr:uid="{00000000-0005-0000-0000-000028130000}"/>
    <cellStyle name="Input 3 2 3 3 2 3 2 2" xfId="44409" xr:uid="{00000000-0005-0000-0000-000029130000}"/>
    <cellStyle name="Input 3 2 3 3 2 3 3" xfId="31177" xr:uid="{00000000-0005-0000-0000-00002A130000}"/>
    <cellStyle name="Input 3 2 3 3 2 4" xfId="14723" xr:uid="{00000000-0005-0000-0000-00002B130000}"/>
    <cellStyle name="Input 3 2 3 3 2 4 2" xfId="40885" xr:uid="{00000000-0005-0000-0000-00002C130000}"/>
    <cellStyle name="Input 3 2 3 3 2 5" xfId="27125" xr:uid="{00000000-0005-0000-0000-00002D130000}"/>
    <cellStyle name="Input 3 2 3 3 3" xfId="2457" xr:uid="{00000000-0005-0000-0000-00002E130000}"/>
    <cellStyle name="Input 3 2 3 3 3 2" xfId="6509" xr:uid="{00000000-0005-0000-0000-00002F130000}"/>
    <cellStyle name="Input 3 2 3 3 3 2 2" xfId="19609" xr:uid="{00000000-0005-0000-0000-000030130000}"/>
    <cellStyle name="Input 3 2 3 3 3 2 2 2" xfId="45771" xr:uid="{00000000-0005-0000-0000-000031130000}"/>
    <cellStyle name="Input 3 2 3 3 3 2 3" xfId="32671" xr:uid="{00000000-0005-0000-0000-000032130000}"/>
    <cellStyle name="Input 3 2 3 3 3 3" xfId="16085" xr:uid="{00000000-0005-0000-0000-000033130000}"/>
    <cellStyle name="Input 3 2 3 3 3 3 2" xfId="42247" xr:uid="{00000000-0005-0000-0000-000034130000}"/>
    <cellStyle name="Input 3 2 3 3 3 4" xfId="28619" xr:uid="{00000000-0005-0000-0000-000035130000}"/>
    <cellStyle name="Input 3 2 3 3 4" xfId="4483" xr:uid="{00000000-0005-0000-0000-000036130000}"/>
    <cellStyle name="Input 3 2 3 3 4 2" xfId="17847" xr:uid="{00000000-0005-0000-0000-000037130000}"/>
    <cellStyle name="Input 3 2 3 3 4 2 2" xfId="44009" xr:uid="{00000000-0005-0000-0000-000038130000}"/>
    <cellStyle name="Input 3 2 3 3 4 3" xfId="30645" xr:uid="{00000000-0005-0000-0000-000039130000}"/>
    <cellStyle name="Input 3 2 3 3 5" xfId="14323" xr:uid="{00000000-0005-0000-0000-00003A130000}"/>
    <cellStyle name="Input 3 2 3 3 5 2" xfId="40485" xr:uid="{00000000-0005-0000-0000-00003B130000}"/>
    <cellStyle name="Input 3 2 3 3 6" xfId="26593" xr:uid="{00000000-0005-0000-0000-00003C130000}"/>
    <cellStyle name="Input 3 2 3 4" xfId="730" xr:uid="{00000000-0005-0000-0000-00003D130000}"/>
    <cellStyle name="Input 3 2 3 4 2" xfId="2756" xr:uid="{00000000-0005-0000-0000-00003E130000}"/>
    <cellStyle name="Input 3 2 3 4 2 2" xfId="6808" xr:uid="{00000000-0005-0000-0000-00003F130000}"/>
    <cellStyle name="Input 3 2 3 4 2 2 2" xfId="19843" xr:uid="{00000000-0005-0000-0000-000040130000}"/>
    <cellStyle name="Input 3 2 3 4 2 2 2 2" xfId="46005" xr:uid="{00000000-0005-0000-0000-000041130000}"/>
    <cellStyle name="Input 3 2 3 4 2 2 3" xfId="32970" xr:uid="{00000000-0005-0000-0000-000042130000}"/>
    <cellStyle name="Input 3 2 3 4 2 3" xfId="16319" xr:uid="{00000000-0005-0000-0000-000043130000}"/>
    <cellStyle name="Input 3 2 3 4 2 3 2" xfId="42481" xr:uid="{00000000-0005-0000-0000-000044130000}"/>
    <cellStyle name="Input 3 2 3 4 2 4" xfId="28918" xr:uid="{00000000-0005-0000-0000-000045130000}"/>
    <cellStyle name="Input 3 2 3 4 3" xfId="4782" xr:uid="{00000000-0005-0000-0000-000046130000}"/>
    <cellStyle name="Input 3 2 3 4 3 2" xfId="18081" xr:uid="{00000000-0005-0000-0000-000047130000}"/>
    <cellStyle name="Input 3 2 3 4 3 2 2" xfId="44243" xr:uid="{00000000-0005-0000-0000-000048130000}"/>
    <cellStyle name="Input 3 2 3 4 3 3" xfId="30944" xr:uid="{00000000-0005-0000-0000-000049130000}"/>
    <cellStyle name="Input 3 2 3 4 4" xfId="14557" xr:uid="{00000000-0005-0000-0000-00004A130000}"/>
    <cellStyle name="Input 3 2 3 4 4 2" xfId="40719" xr:uid="{00000000-0005-0000-0000-00004B130000}"/>
    <cellStyle name="Input 3 2 3 4 5" xfId="26892" xr:uid="{00000000-0005-0000-0000-00004C130000}"/>
    <cellStyle name="Input 3 2 3 5" xfId="2224" xr:uid="{00000000-0005-0000-0000-00004D130000}"/>
    <cellStyle name="Input 3 2 3 5 2" xfId="6276" xr:uid="{00000000-0005-0000-0000-00004E130000}"/>
    <cellStyle name="Input 3 2 3 5 2 2" xfId="19443" xr:uid="{00000000-0005-0000-0000-00004F130000}"/>
    <cellStyle name="Input 3 2 3 5 2 2 2" xfId="45605" xr:uid="{00000000-0005-0000-0000-000050130000}"/>
    <cellStyle name="Input 3 2 3 5 2 3" xfId="32438" xr:uid="{00000000-0005-0000-0000-000051130000}"/>
    <cellStyle name="Input 3 2 3 5 3" xfId="15919" xr:uid="{00000000-0005-0000-0000-000052130000}"/>
    <cellStyle name="Input 3 2 3 5 3 2" xfId="42081" xr:uid="{00000000-0005-0000-0000-000053130000}"/>
    <cellStyle name="Input 3 2 3 5 4" xfId="28386" xr:uid="{00000000-0005-0000-0000-000054130000}"/>
    <cellStyle name="Input 3 2 3 6" xfId="4250" xr:uid="{00000000-0005-0000-0000-000055130000}"/>
    <cellStyle name="Input 3 2 3 6 2" xfId="17681" xr:uid="{00000000-0005-0000-0000-000056130000}"/>
    <cellStyle name="Input 3 2 3 6 2 2" xfId="43843" xr:uid="{00000000-0005-0000-0000-000057130000}"/>
    <cellStyle name="Input 3 2 3 6 3" xfId="30412" xr:uid="{00000000-0005-0000-0000-000058130000}"/>
    <cellStyle name="Input 3 2 3 7" xfId="14157" xr:uid="{00000000-0005-0000-0000-000059130000}"/>
    <cellStyle name="Input 3 2 3 7 2" xfId="40319" xr:uid="{00000000-0005-0000-0000-00005A130000}"/>
    <cellStyle name="Input 3 2 3 8" xfId="26360" xr:uid="{00000000-0005-0000-0000-00005B130000}"/>
    <cellStyle name="Input 3 2 4" xfId="237" xr:uid="{00000000-0005-0000-0000-00005C130000}"/>
    <cellStyle name="Input 3 2 4 2" xfId="460" xr:uid="{00000000-0005-0000-0000-00005D130000}"/>
    <cellStyle name="Input 3 2 4 2 2" xfId="992" xr:uid="{00000000-0005-0000-0000-00005E130000}"/>
    <cellStyle name="Input 3 2 4 2 2 2" xfId="3018" xr:uid="{00000000-0005-0000-0000-00005F130000}"/>
    <cellStyle name="Input 3 2 4 2 2 2 2" xfId="7070" xr:uid="{00000000-0005-0000-0000-000060130000}"/>
    <cellStyle name="Input 3 2 4 2 2 2 2 2" xfId="20030" xr:uid="{00000000-0005-0000-0000-000061130000}"/>
    <cellStyle name="Input 3 2 4 2 2 2 2 2 2" xfId="46192" xr:uid="{00000000-0005-0000-0000-000062130000}"/>
    <cellStyle name="Input 3 2 4 2 2 2 2 3" xfId="33232" xr:uid="{00000000-0005-0000-0000-000063130000}"/>
    <cellStyle name="Input 3 2 4 2 2 2 3" xfId="16506" xr:uid="{00000000-0005-0000-0000-000064130000}"/>
    <cellStyle name="Input 3 2 4 2 2 2 3 2" xfId="42668" xr:uid="{00000000-0005-0000-0000-000065130000}"/>
    <cellStyle name="Input 3 2 4 2 2 2 4" xfId="29180" xr:uid="{00000000-0005-0000-0000-000066130000}"/>
    <cellStyle name="Input 3 2 4 2 2 3" xfId="5044" xr:uid="{00000000-0005-0000-0000-000067130000}"/>
    <cellStyle name="Input 3 2 4 2 2 3 2" xfId="18268" xr:uid="{00000000-0005-0000-0000-000068130000}"/>
    <cellStyle name="Input 3 2 4 2 2 3 2 2" xfId="44430" xr:uid="{00000000-0005-0000-0000-000069130000}"/>
    <cellStyle name="Input 3 2 4 2 2 3 3" xfId="31206" xr:uid="{00000000-0005-0000-0000-00006A130000}"/>
    <cellStyle name="Input 3 2 4 2 2 4" xfId="14744" xr:uid="{00000000-0005-0000-0000-00006B130000}"/>
    <cellStyle name="Input 3 2 4 2 2 4 2" xfId="40906" xr:uid="{00000000-0005-0000-0000-00006C130000}"/>
    <cellStyle name="Input 3 2 4 2 2 5" xfId="27154" xr:uid="{00000000-0005-0000-0000-00006D130000}"/>
    <cellStyle name="Input 3 2 4 2 3" xfId="2486" xr:uid="{00000000-0005-0000-0000-00006E130000}"/>
    <cellStyle name="Input 3 2 4 2 3 2" xfId="6538" xr:uid="{00000000-0005-0000-0000-00006F130000}"/>
    <cellStyle name="Input 3 2 4 2 3 2 2" xfId="19630" xr:uid="{00000000-0005-0000-0000-000070130000}"/>
    <cellStyle name="Input 3 2 4 2 3 2 2 2" xfId="45792" xr:uid="{00000000-0005-0000-0000-000071130000}"/>
    <cellStyle name="Input 3 2 4 2 3 2 3" xfId="32700" xr:uid="{00000000-0005-0000-0000-000072130000}"/>
    <cellStyle name="Input 3 2 4 2 3 3" xfId="16106" xr:uid="{00000000-0005-0000-0000-000073130000}"/>
    <cellStyle name="Input 3 2 4 2 3 3 2" xfId="42268" xr:uid="{00000000-0005-0000-0000-000074130000}"/>
    <cellStyle name="Input 3 2 4 2 3 4" xfId="28648" xr:uid="{00000000-0005-0000-0000-000075130000}"/>
    <cellStyle name="Input 3 2 4 2 4" xfId="4512" xr:uid="{00000000-0005-0000-0000-000076130000}"/>
    <cellStyle name="Input 3 2 4 2 4 2" xfId="17868" xr:uid="{00000000-0005-0000-0000-000077130000}"/>
    <cellStyle name="Input 3 2 4 2 4 2 2" xfId="44030" xr:uid="{00000000-0005-0000-0000-000078130000}"/>
    <cellStyle name="Input 3 2 4 2 4 3" xfId="30674" xr:uid="{00000000-0005-0000-0000-000079130000}"/>
    <cellStyle name="Input 3 2 4 2 5" xfId="14344" xr:uid="{00000000-0005-0000-0000-00007A130000}"/>
    <cellStyle name="Input 3 2 4 2 5 2" xfId="40506" xr:uid="{00000000-0005-0000-0000-00007B130000}"/>
    <cellStyle name="Input 3 2 4 2 6" xfId="26622" xr:uid="{00000000-0005-0000-0000-00007C130000}"/>
    <cellStyle name="Input 3 2 4 3" xfId="773" xr:uid="{00000000-0005-0000-0000-00007D130000}"/>
    <cellStyle name="Input 3 2 4 3 2" xfId="2799" xr:uid="{00000000-0005-0000-0000-00007E130000}"/>
    <cellStyle name="Input 3 2 4 3 2 2" xfId="6851" xr:uid="{00000000-0005-0000-0000-00007F130000}"/>
    <cellStyle name="Input 3 2 4 3 2 2 2" xfId="19872" xr:uid="{00000000-0005-0000-0000-000080130000}"/>
    <cellStyle name="Input 3 2 4 3 2 2 2 2" xfId="46034" xr:uid="{00000000-0005-0000-0000-000081130000}"/>
    <cellStyle name="Input 3 2 4 3 2 2 3" xfId="33013" xr:uid="{00000000-0005-0000-0000-000082130000}"/>
    <cellStyle name="Input 3 2 4 3 2 3" xfId="16348" xr:uid="{00000000-0005-0000-0000-000083130000}"/>
    <cellStyle name="Input 3 2 4 3 2 3 2" xfId="42510" xr:uid="{00000000-0005-0000-0000-000084130000}"/>
    <cellStyle name="Input 3 2 4 3 2 4" xfId="28961" xr:uid="{00000000-0005-0000-0000-000085130000}"/>
    <cellStyle name="Input 3 2 4 3 3" xfId="4825" xr:uid="{00000000-0005-0000-0000-000086130000}"/>
    <cellStyle name="Input 3 2 4 3 3 2" xfId="18110" xr:uid="{00000000-0005-0000-0000-000087130000}"/>
    <cellStyle name="Input 3 2 4 3 3 2 2" xfId="44272" xr:uid="{00000000-0005-0000-0000-000088130000}"/>
    <cellStyle name="Input 3 2 4 3 3 3" xfId="30987" xr:uid="{00000000-0005-0000-0000-000089130000}"/>
    <cellStyle name="Input 3 2 4 3 4" xfId="14586" xr:uid="{00000000-0005-0000-0000-00008A130000}"/>
    <cellStyle name="Input 3 2 4 3 4 2" xfId="40748" xr:uid="{00000000-0005-0000-0000-00008B130000}"/>
    <cellStyle name="Input 3 2 4 3 5" xfId="26935" xr:uid="{00000000-0005-0000-0000-00008C130000}"/>
    <cellStyle name="Input 3 2 4 4" xfId="2267" xr:uid="{00000000-0005-0000-0000-00008D130000}"/>
    <cellStyle name="Input 3 2 4 4 2" xfId="6319" xr:uid="{00000000-0005-0000-0000-00008E130000}"/>
    <cellStyle name="Input 3 2 4 4 2 2" xfId="19472" xr:uid="{00000000-0005-0000-0000-00008F130000}"/>
    <cellStyle name="Input 3 2 4 4 2 2 2" xfId="45634" xr:uid="{00000000-0005-0000-0000-000090130000}"/>
    <cellStyle name="Input 3 2 4 4 2 3" xfId="32481" xr:uid="{00000000-0005-0000-0000-000091130000}"/>
    <cellStyle name="Input 3 2 4 4 3" xfId="15948" xr:uid="{00000000-0005-0000-0000-000092130000}"/>
    <cellStyle name="Input 3 2 4 4 3 2" xfId="42110" xr:uid="{00000000-0005-0000-0000-000093130000}"/>
    <cellStyle name="Input 3 2 4 4 4" xfId="28429" xr:uid="{00000000-0005-0000-0000-000094130000}"/>
    <cellStyle name="Input 3 2 4 5" xfId="4293" xr:uid="{00000000-0005-0000-0000-000095130000}"/>
    <cellStyle name="Input 3 2 4 5 2" xfId="17710" xr:uid="{00000000-0005-0000-0000-000096130000}"/>
    <cellStyle name="Input 3 2 4 5 2 2" xfId="43872" xr:uid="{00000000-0005-0000-0000-000097130000}"/>
    <cellStyle name="Input 3 2 4 5 3" xfId="30455" xr:uid="{00000000-0005-0000-0000-000098130000}"/>
    <cellStyle name="Input 3 2 4 6" xfId="14186" xr:uid="{00000000-0005-0000-0000-000099130000}"/>
    <cellStyle name="Input 3 2 4 6 2" xfId="40348" xr:uid="{00000000-0005-0000-0000-00009A130000}"/>
    <cellStyle name="Input 3 2 4 7" xfId="26403" xr:uid="{00000000-0005-0000-0000-00009B130000}"/>
    <cellStyle name="Input 3 2 5" xfId="372" xr:uid="{00000000-0005-0000-0000-00009C130000}"/>
    <cellStyle name="Input 3 2 5 2" xfId="904" xr:uid="{00000000-0005-0000-0000-00009D130000}"/>
    <cellStyle name="Input 3 2 5 2 2" xfId="2930" xr:uid="{00000000-0005-0000-0000-00009E130000}"/>
    <cellStyle name="Input 3 2 5 2 2 2" xfId="6982" xr:uid="{00000000-0005-0000-0000-00009F130000}"/>
    <cellStyle name="Input 3 2 5 2 2 2 2" xfId="19966" xr:uid="{00000000-0005-0000-0000-0000A0130000}"/>
    <cellStyle name="Input 3 2 5 2 2 2 2 2" xfId="46128" xr:uid="{00000000-0005-0000-0000-0000A1130000}"/>
    <cellStyle name="Input 3 2 5 2 2 2 3" xfId="33144" xr:uid="{00000000-0005-0000-0000-0000A2130000}"/>
    <cellStyle name="Input 3 2 5 2 2 3" xfId="16442" xr:uid="{00000000-0005-0000-0000-0000A3130000}"/>
    <cellStyle name="Input 3 2 5 2 2 3 2" xfId="42604" xr:uid="{00000000-0005-0000-0000-0000A4130000}"/>
    <cellStyle name="Input 3 2 5 2 2 4" xfId="29092" xr:uid="{00000000-0005-0000-0000-0000A5130000}"/>
    <cellStyle name="Input 3 2 5 2 3" xfId="4956" xr:uid="{00000000-0005-0000-0000-0000A6130000}"/>
    <cellStyle name="Input 3 2 5 2 3 2" xfId="18204" xr:uid="{00000000-0005-0000-0000-0000A7130000}"/>
    <cellStyle name="Input 3 2 5 2 3 2 2" xfId="44366" xr:uid="{00000000-0005-0000-0000-0000A8130000}"/>
    <cellStyle name="Input 3 2 5 2 3 3" xfId="31118" xr:uid="{00000000-0005-0000-0000-0000A9130000}"/>
    <cellStyle name="Input 3 2 5 2 4" xfId="14680" xr:uid="{00000000-0005-0000-0000-0000AA130000}"/>
    <cellStyle name="Input 3 2 5 2 4 2" xfId="40842" xr:uid="{00000000-0005-0000-0000-0000AB130000}"/>
    <cellStyle name="Input 3 2 5 2 5" xfId="27066" xr:uid="{00000000-0005-0000-0000-0000AC130000}"/>
    <cellStyle name="Input 3 2 5 3" xfId="2398" xr:uid="{00000000-0005-0000-0000-0000AD130000}"/>
    <cellStyle name="Input 3 2 5 3 2" xfId="6450" xr:uid="{00000000-0005-0000-0000-0000AE130000}"/>
    <cellStyle name="Input 3 2 5 3 2 2" xfId="19566" xr:uid="{00000000-0005-0000-0000-0000AF130000}"/>
    <cellStyle name="Input 3 2 5 3 2 2 2" xfId="45728" xr:uid="{00000000-0005-0000-0000-0000B0130000}"/>
    <cellStyle name="Input 3 2 5 3 2 3" xfId="32612" xr:uid="{00000000-0005-0000-0000-0000B1130000}"/>
    <cellStyle name="Input 3 2 5 3 3" xfId="16042" xr:uid="{00000000-0005-0000-0000-0000B2130000}"/>
    <cellStyle name="Input 3 2 5 3 3 2" xfId="42204" xr:uid="{00000000-0005-0000-0000-0000B3130000}"/>
    <cellStyle name="Input 3 2 5 3 4" xfId="28560" xr:uid="{00000000-0005-0000-0000-0000B4130000}"/>
    <cellStyle name="Input 3 2 5 4" xfId="4424" xr:uid="{00000000-0005-0000-0000-0000B5130000}"/>
    <cellStyle name="Input 3 2 5 4 2" xfId="17804" xr:uid="{00000000-0005-0000-0000-0000B6130000}"/>
    <cellStyle name="Input 3 2 5 4 2 2" xfId="43966" xr:uid="{00000000-0005-0000-0000-0000B7130000}"/>
    <cellStyle name="Input 3 2 5 4 3" xfId="30586" xr:uid="{00000000-0005-0000-0000-0000B8130000}"/>
    <cellStyle name="Input 3 2 5 5" xfId="14280" xr:uid="{00000000-0005-0000-0000-0000B9130000}"/>
    <cellStyle name="Input 3 2 5 5 2" xfId="40442" xr:uid="{00000000-0005-0000-0000-0000BA130000}"/>
    <cellStyle name="Input 3 2 5 6" xfId="26534" xr:uid="{00000000-0005-0000-0000-0000BB130000}"/>
    <cellStyle name="Input 3 2 6" xfId="643" xr:uid="{00000000-0005-0000-0000-0000BC130000}"/>
    <cellStyle name="Input 3 2 6 2" xfId="2669" xr:uid="{00000000-0005-0000-0000-0000BD130000}"/>
    <cellStyle name="Input 3 2 6 2 2" xfId="6721" xr:uid="{00000000-0005-0000-0000-0000BE130000}"/>
    <cellStyle name="Input 3 2 6 2 2 2" xfId="19784" xr:uid="{00000000-0005-0000-0000-0000BF130000}"/>
    <cellStyle name="Input 3 2 6 2 2 2 2" xfId="45946" xr:uid="{00000000-0005-0000-0000-0000C0130000}"/>
    <cellStyle name="Input 3 2 6 2 2 3" xfId="32883" xr:uid="{00000000-0005-0000-0000-0000C1130000}"/>
    <cellStyle name="Input 3 2 6 2 3" xfId="16260" xr:uid="{00000000-0005-0000-0000-0000C2130000}"/>
    <cellStyle name="Input 3 2 6 2 3 2" xfId="42422" xr:uid="{00000000-0005-0000-0000-0000C3130000}"/>
    <cellStyle name="Input 3 2 6 2 4" xfId="28831" xr:uid="{00000000-0005-0000-0000-0000C4130000}"/>
    <cellStyle name="Input 3 2 6 3" xfId="4695" xr:uid="{00000000-0005-0000-0000-0000C5130000}"/>
    <cellStyle name="Input 3 2 6 3 2" xfId="18022" xr:uid="{00000000-0005-0000-0000-0000C6130000}"/>
    <cellStyle name="Input 3 2 6 3 2 2" xfId="44184" xr:uid="{00000000-0005-0000-0000-0000C7130000}"/>
    <cellStyle name="Input 3 2 6 3 3" xfId="30857" xr:uid="{00000000-0005-0000-0000-0000C8130000}"/>
    <cellStyle name="Input 3 2 6 4" xfId="14498" xr:uid="{00000000-0005-0000-0000-0000C9130000}"/>
    <cellStyle name="Input 3 2 6 4 2" xfId="40660" xr:uid="{00000000-0005-0000-0000-0000CA130000}"/>
    <cellStyle name="Input 3 2 6 5" xfId="26805" xr:uid="{00000000-0005-0000-0000-0000CB130000}"/>
    <cellStyle name="Input 3 2 7" xfId="2137" xr:uid="{00000000-0005-0000-0000-0000CC130000}"/>
    <cellStyle name="Input 3 2 7 2" xfId="6189" xr:uid="{00000000-0005-0000-0000-0000CD130000}"/>
    <cellStyle name="Input 3 2 7 2 2" xfId="19384" xr:uid="{00000000-0005-0000-0000-0000CE130000}"/>
    <cellStyle name="Input 3 2 7 2 2 2" xfId="45546" xr:uid="{00000000-0005-0000-0000-0000CF130000}"/>
    <cellStyle name="Input 3 2 7 2 3" xfId="32351" xr:uid="{00000000-0005-0000-0000-0000D0130000}"/>
    <cellStyle name="Input 3 2 7 3" xfId="15860" xr:uid="{00000000-0005-0000-0000-0000D1130000}"/>
    <cellStyle name="Input 3 2 7 3 2" xfId="42022" xr:uid="{00000000-0005-0000-0000-0000D2130000}"/>
    <cellStyle name="Input 3 2 7 4" xfId="28299" xr:uid="{00000000-0005-0000-0000-0000D3130000}"/>
    <cellStyle name="Input 3 2 8" xfId="4163" xr:uid="{00000000-0005-0000-0000-0000D4130000}"/>
    <cellStyle name="Input 3 2 8 2" xfId="17622" xr:uid="{00000000-0005-0000-0000-0000D5130000}"/>
    <cellStyle name="Input 3 2 8 2 2" xfId="43784" xr:uid="{00000000-0005-0000-0000-0000D6130000}"/>
    <cellStyle name="Input 3 2 8 3" xfId="30325" xr:uid="{00000000-0005-0000-0000-0000D7130000}"/>
    <cellStyle name="Input 3 2 9" xfId="14098" xr:uid="{00000000-0005-0000-0000-0000D8130000}"/>
    <cellStyle name="Input 3 2 9 2" xfId="40260" xr:uid="{00000000-0005-0000-0000-0000D9130000}"/>
    <cellStyle name="Input 3 3" xfId="119" xr:uid="{00000000-0005-0000-0000-0000DA130000}"/>
    <cellStyle name="Input 3 3 10" xfId="26285" xr:uid="{00000000-0005-0000-0000-0000DB130000}"/>
    <cellStyle name="Input 3 3 2" xfId="165" xr:uid="{00000000-0005-0000-0000-0000DC130000}"/>
    <cellStyle name="Input 3 3 2 2" xfId="295" xr:uid="{00000000-0005-0000-0000-0000DD130000}"/>
    <cellStyle name="Input 3 3 2 2 2" xfId="501" xr:uid="{00000000-0005-0000-0000-0000DE130000}"/>
    <cellStyle name="Input 3 3 2 2 2 2" xfId="1033" xr:uid="{00000000-0005-0000-0000-0000DF130000}"/>
    <cellStyle name="Input 3 3 2 2 2 2 2" xfId="3059" xr:uid="{00000000-0005-0000-0000-0000E0130000}"/>
    <cellStyle name="Input 3 3 2 2 2 2 2 2" xfId="7111" xr:uid="{00000000-0005-0000-0000-0000E1130000}"/>
    <cellStyle name="Input 3 3 2 2 2 2 2 2 2" xfId="20061" xr:uid="{00000000-0005-0000-0000-0000E2130000}"/>
    <cellStyle name="Input 3 3 2 2 2 2 2 2 2 2" xfId="46223" xr:uid="{00000000-0005-0000-0000-0000E3130000}"/>
    <cellStyle name="Input 3 3 2 2 2 2 2 2 3" xfId="33273" xr:uid="{00000000-0005-0000-0000-0000E4130000}"/>
    <cellStyle name="Input 3 3 2 2 2 2 2 3" xfId="16537" xr:uid="{00000000-0005-0000-0000-0000E5130000}"/>
    <cellStyle name="Input 3 3 2 2 2 2 2 3 2" xfId="42699" xr:uid="{00000000-0005-0000-0000-0000E6130000}"/>
    <cellStyle name="Input 3 3 2 2 2 2 2 4" xfId="29221" xr:uid="{00000000-0005-0000-0000-0000E7130000}"/>
    <cellStyle name="Input 3 3 2 2 2 2 3" xfId="5085" xr:uid="{00000000-0005-0000-0000-0000E8130000}"/>
    <cellStyle name="Input 3 3 2 2 2 2 3 2" xfId="18299" xr:uid="{00000000-0005-0000-0000-0000E9130000}"/>
    <cellStyle name="Input 3 3 2 2 2 2 3 2 2" xfId="44461" xr:uid="{00000000-0005-0000-0000-0000EA130000}"/>
    <cellStyle name="Input 3 3 2 2 2 2 3 3" xfId="31247" xr:uid="{00000000-0005-0000-0000-0000EB130000}"/>
    <cellStyle name="Input 3 3 2 2 2 2 4" xfId="14775" xr:uid="{00000000-0005-0000-0000-0000EC130000}"/>
    <cellStyle name="Input 3 3 2 2 2 2 4 2" xfId="40937" xr:uid="{00000000-0005-0000-0000-0000ED130000}"/>
    <cellStyle name="Input 3 3 2 2 2 2 5" xfId="27195" xr:uid="{00000000-0005-0000-0000-0000EE130000}"/>
    <cellStyle name="Input 3 3 2 2 2 3" xfId="2527" xr:uid="{00000000-0005-0000-0000-0000EF130000}"/>
    <cellStyle name="Input 3 3 2 2 2 3 2" xfId="6579" xr:uid="{00000000-0005-0000-0000-0000F0130000}"/>
    <cellStyle name="Input 3 3 2 2 2 3 2 2" xfId="19661" xr:uid="{00000000-0005-0000-0000-0000F1130000}"/>
    <cellStyle name="Input 3 3 2 2 2 3 2 2 2" xfId="45823" xr:uid="{00000000-0005-0000-0000-0000F2130000}"/>
    <cellStyle name="Input 3 3 2 2 2 3 2 3" xfId="32741" xr:uid="{00000000-0005-0000-0000-0000F3130000}"/>
    <cellStyle name="Input 3 3 2 2 2 3 3" xfId="16137" xr:uid="{00000000-0005-0000-0000-0000F4130000}"/>
    <cellStyle name="Input 3 3 2 2 2 3 3 2" xfId="42299" xr:uid="{00000000-0005-0000-0000-0000F5130000}"/>
    <cellStyle name="Input 3 3 2 2 2 3 4" xfId="28689" xr:uid="{00000000-0005-0000-0000-0000F6130000}"/>
    <cellStyle name="Input 3 3 2 2 2 4" xfId="4553" xr:uid="{00000000-0005-0000-0000-0000F7130000}"/>
    <cellStyle name="Input 3 3 2 2 2 4 2" xfId="17899" xr:uid="{00000000-0005-0000-0000-0000F8130000}"/>
    <cellStyle name="Input 3 3 2 2 2 4 2 2" xfId="44061" xr:uid="{00000000-0005-0000-0000-0000F9130000}"/>
    <cellStyle name="Input 3 3 2 2 2 4 3" xfId="30715" xr:uid="{00000000-0005-0000-0000-0000FA130000}"/>
    <cellStyle name="Input 3 3 2 2 2 5" xfId="14375" xr:uid="{00000000-0005-0000-0000-0000FB130000}"/>
    <cellStyle name="Input 3 3 2 2 2 5 2" xfId="40537" xr:uid="{00000000-0005-0000-0000-0000FC130000}"/>
    <cellStyle name="Input 3 3 2 2 2 6" xfId="26663" xr:uid="{00000000-0005-0000-0000-0000FD130000}"/>
    <cellStyle name="Input 3 3 2 2 3" xfId="831" xr:uid="{00000000-0005-0000-0000-0000FE130000}"/>
    <cellStyle name="Input 3 3 2 2 3 2" xfId="2857" xr:uid="{00000000-0005-0000-0000-0000FF130000}"/>
    <cellStyle name="Input 3 3 2 2 3 2 2" xfId="6909" xr:uid="{00000000-0005-0000-0000-000000140000}"/>
    <cellStyle name="Input 3 3 2 2 3 2 2 2" xfId="19913" xr:uid="{00000000-0005-0000-0000-000001140000}"/>
    <cellStyle name="Input 3 3 2 2 3 2 2 2 2" xfId="46075" xr:uid="{00000000-0005-0000-0000-000002140000}"/>
    <cellStyle name="Input 3 3 2 2 3 2 2 3" xfId="33071" xr:uid="{00000000-0005-0000-0000-000003140000}"/>
    <cellStyle name="Input 3 3 2 2 3 2 3" xfId="16389" xr:uid="{00000000-0005-0000-0000-000004140000}"/>
    <cellStyle name="Input 3 3 2 2 3 2 3 2" xfId="42551" xr:uid="{00000000-0005-0000-0000-000005140000}"/>
    <cellStyle name="Input 3 3 2 2 3 2 4" xfId="29019" xr:uid="{00000000-0005-0000-0000-000006140000}"/>
    <cellStyle name="Input 3 3 2 2 3 3" xfId="4883" xr:uid="{00000000-0005-0000-0000-000007140000}"/>
    <cellStyle name="Input 3 3 2 2 3 3 2" xfId="18151" xr:uid="{00000000-0005-0000-0000-000008140000}"/>
    <cellStyle name="Input 3 3 2 2 3 3 2 2" xfId="44313" xr:uid="{00000000-0005-0000-0000-000009140000}"/>
    <cellStyle name="Input 3 3 2 2 3 3 3" xfId="31045" xr:uid="{00000000-0005-0000-0000-00000A140000}"/>
    <cellStyle name="Input 3 3 2 2 3 4" xfId="14627" xr:uid="{00000000-0005-0000-0000-00000B140000}"/>
    <cellStyle name="Input 3 3 2 2 3 4 2" xfId="40789" xr:uid="{00000000-0005-0000-0000-00000C140000}"/>
    <cellStyle name="Input 3 3 2 2 3 5" xfId="26993" xr:uid="{00000000-0005-0000-0000-00000D140000}"/>
    <cellStyle name="Input 3 3 2 2 4" xfId="2325" xr:uid="{00000000-0005-0000-0000-00000E140000}"/>
    <cellStyle name="Input 3 3 2 2 4 2" xfId="6377" xr:uid="{00000000-0005-0000-0000-00000F140000}"/>
    <cellStyle name="Input 3 3 2 2 4 2 2" xfId="19513" xr:uid="{00000000-0005-0000-0000-000010140000}"/>
    <cellStyle name="Input 3 3 2 2 4 2 2 2" xfId="45675" xr:uid="{00000000-0005-0000-0000-000011140000}"/>
    <cellStyle name="Input 3 3 2 2 4 2 3" xfId="32539" xr:uid="{00000000-0005-0000-0000-000012140000}"/>
    <cellStyle name="Input 3 3 2 2 4 3" xfId="15989" xr:uid="{00000000-0005-0000-0000-000013140000}"/>
    <cellStyle name="Input 3 3 2 2 4 3 2" xfId="42151" xr:uid="{00000000-0005-0000-0000-000014140000}"/>
    <cellStyle name="Input 3 3 2 2 4 4" xfId="28487" xr:uid="{00000000-0005-0000-0000-000015140000}"/>
    <cellStyle name="Input 3 3 2 2 5" xfId="4351" xr:uid="{00000000-0005-0000-0000-000016140000}"/>
    <cellStyle name="Input 3 3 2 2 5 2" xfId="17751" xr:uid="{00000000-0005-0000-0000-000017140000}"/>
    <cellStyle name="Input 3 3 2 2 5 2 2" xfId="43913" xr:uid="{00000000-0005-0000-0000-000018140000}"/>
    <cellStyle name="Input 3 3 2 2 5 3" xfId="30513" xr:uid="{00000000-0005-0000-0000-000019140000}"/>
    <cellStyle name="Input 3 3 2 2 6" xfId="14227" xr:uid="{00000000-0005-0000-0000-00001A140000}"/>
    <cellStyle name="Input 3 3 2 2 6 2" xfId="40389" xr:uid="{00000000-0005-0000-0000-00001B140000}"/>
    <cellStyle name="Input 3 3 2 2 7" xfId="26461" xr:uid="{00000000-0005-0000-0000-00001C140000}"/>
    <cellStyle name="Input 3 3 2 3" xfId="413" xr:uid="{00000000-0005-0000-0000-00001D140000}"/>
    <cellStyle name="Input 3 3 2 3 2" xfId="945" xr:uid="{00000000-0005-0000-0000-00001E140000}"/>
    <cellStyle name="Input 3 3 2 3 2 2" xfId="2971" xr:uid="{00000000-0005-0000-0000-00001F140000}"/>
    <cellStyle name="Input 3 3 2 3 2 2 2" xfId="7023" xr:uid="{00000000-0005-0000-0000-000020140000}"/>
    <cellStyle name="Input 3 3 2 3 2 2 2 2" xfId="19997" xr:uid="{00000000-0005-0000-0000-000021140000}"/>
    <cellStyle name="Input 3 3 2 3 2 2 2 2 2" xfId="46159" xr:uid="{00000000-0005-0000-0000-000022140000}"/>
    <cellStyle name="Input 3 3 2 3 2 2 2 3" xfId="33185" xr:uid="{00000000-0005-0000-0000-000023140000}"/>
    <cellStyle name="Input 3 3 2 3 2 2 3" xfId="16473" xr:uid="{00000000-0005-0000-0000-000024140000}"/>
    <cellStyle name="Input 3 3 2 3 2 2 3 2" xfId="42635" xr:uid="{00000000-0005-0000-0000-000025140000}"/>
    <cellStyle name="Input 3 3 2 3 2 2 4" xfId="29133" xr:uid="{00000000-0005-0000-0000-000026140000}"/>
    <cellStyle name="Input 3 3 2 3 2 3" xfId="4997" xr:uid="{00000000-0005-0000-0000-000027140000}"/>
    <cellStyle name="Input 3 3 2 3 2 3 2" xfId="18235" xr:uid="{00000000-0005-0000-0000-000028140000}"/>
    <cellStyle name="Input 3 3 2 3 2 3 2 2" xfId="44397" xr:uid="{00000000-0005-0000-0000-000029140000}"/>
    <cellStyle name="Input 3 3 2 3 2 3 3" xfId="31159" xr:uid="{00000000-0005-0000-0000-00002A140000}"/>
    <cellStyle name="Input 3 3 2 3 2 4" xfId="14711" xr:uid="{00000000-0005-0000-0000-00002B140000}"/>
    <cellStyle name="Input 3 3 2 3 2 4 2" xfId="40873" xr:uid="{00000000-0005-0000-0000-00002C140000}"/>
    <cellStyle name="Input 3 3 2 3 2 5" xfId="27107" xr:uid="{00000000-0005-0000-0000-00002D140000}"/>
    <cellStyle name="Input 3 3 2 3 3" xfId="2439" xr:uid="{00000000-0005-0000-0000-00002E140000}"/>
    <cellStyle name="Input 3 3 2 3 3 2" xfId="6491" xr:uid="{00000000-0005-0000-0000-00002F140000}"/>
    <cellStyle name="Input 3 3 2 3 3 2 2" xfId="19597" xr:uid="{00000000-0005-0000-0000-000030140000}"/>
    <cellStyle name="Input 3 3 2 3 3 2 2 2" xfId="45759" xr:uid="{00000000-0005-0000-0000-000031140000}"/>
    <cellStyle name="Input 3 3 2 3 3 2 3" xfId="32653" xr:uid="{00000000-0005-0000-0000-000032140000}"/>
    <cellStyle name="Input 3 3 2 3 3 3" xfId="16073" xr:uid="{00000000-0005-0000-0000-000033140000}"/>
    <cellStyle name="Input 3 3 2 3 3 3 2" xfId="42235" xr:uid="{00000000-0005-0000-0000-000034140000}"/>
    <cellStyle name="Input 3 3 2 3 3 4" xfId="28601" xr:uid="{00000000-0005-0000-0000-000035140000}"/>
    <cellStyle name="Input 3 3 2 3 4" xfId="4465" xr:uid="{00000000-0005-0000-0000-000036140000}"/>
    <cellStyle name="Input 3 3 2 3 4 2" xfId="17835" xr:uid="{00000000-0005-0000-0000-000037140000}"/>
    <cellStyle name="Input 3 3 2 3 4 2 2" xfId="43997" xr:uid="{00000000-0005-0000-0000-000038140000}"/>
    <cellStyle name="Input 3 3 2 3 4 3" xfId="30627" xr:uid="{00000000-0005-0000-0000-000039140000}"/>
    <cellStyle name="Input 3 3 2 3 5" xfId="14311" xr:uid="{00000000-0005-0000-0000-00003A140000}"/>
    <cellStyle name="Input 3 3 2 3 5 2" xfId="40473" xr:uid="{00000000-0005-0000-0000-00003B140000}"/>
    <cellStyle name="Input 3 3 2 3 6" xfId="26575" xr:uid="{00000000-0005-0000-0000-00003C140000}"/>
    <cellStyle name="Input 3 3 2 4" xfId="701" xr:uid="{00000000-0005-0000-0000-00003D140000}"/>
    <cellStyle name="Input 3 3 2 4 2" xfId="2727" xr:uid="{00000000-0005-0000-0000-00003E140000}"/>
    <cellStyle name="Input 3 3 2 4 2 2" xfId="6779" xr:uid="{00000000-0005-0000-0000-00003F140000}"/>
    <cellStyle name="Input 3 3 2 4 2 2 2" xfId="19825" xr:uid="{00000000-0005-0000-0000-000040140000}"/>
    <cellStyle name="Input 3 3 2 4 2 2 2 2" xfId="45987" xr:uid="{00000000-0005-0000-0000-000041140000}"/>
    <cellStyle name="Input 3 3 2 4 2 2 3" xfId="32941" xr:uid="{00000000-0005-0000-0000-000042140000}"/>
    <cellStyle name="Input 3 3 2 4 2 3" xfId="16301" xr:uid="{00000000-0005-0000-0000-000043140000}"/>
    <cellStyle name="Input 3 3 2 4 2 3 2" xfId="42463" xr:uid="{00000000-0005-0000-0000-000044140000}"/>
    <cellStyle name="Input 3 3 2 4 2 4" xfId="28889" xr:uid="{00000000-0005-0000-0000-000045140000}"/>
    <cellStyle name="Input 3 3 2 4 3" xfId="4753" xr:uid="{00000000-0005-0000-0000-000046140000}"/>
    <cellStyle name="Input 3 3 2 4 3 2" xfId="18063" xr:uid="{00000000-0005-0000-0000-000047140000}"/>
    <cellStyle name="Input 3 3 2 4 3 2 2" xfId="44225" xr:uid="{00000000-0005-0000-0000-000048140000}"/>
    <cellStyle name="Input 3 3 2 4 3 3" xfId="30915" xr:uid="{00000000-0005-0000-0000-000049140000}"/>
    <cellStyle name="Input 3 3 2 4 4" xfId="14539" xr:uid="{00000000-0005-0000-0000-00004A140000}"/>
    <cellStyle name="Input 3 3 2 4 4 2" xfId="40701" xr:uid="{00000000-0005-0000-0000-00004B140000}"/>
    <cellStyle name="Input 3 3 2 4 5" xfId="26863" xr:uid="{00000000-0005-0000-0000-00004C140000}"/>
    <cellStyle name="Input 3 3 2 5" xfId="2195" xr:uid="{00000000-0005-0000-0000-00004D140000}"/>
    <cellStyle name="Input 3 3 2 5 2" xfId="6247" xr:uid="{00000000-0005-0000-0000-00004E140000}"/>
    <cellStyle name="Input 3 3 2 5 2 2" xfId="19425" xr:uid="{00000000-0005-0000-0000-00004F140000}"/>
    <cellStyle name="Input 3 3 2 5 2 2 2" xfId="45587" xr:uid="{00000000-0005-0000-0000-000050140000}"/>
    <cellStyle name="Input 3 3 2 5 2 3" xfId="32409" xr:uid="{00000000-0005-0000-0000-000051140000}"/>
    <cellStyle name="Input 3 3 2 5 3" xfId="15901" xr:uid="{00000000-0005-0000-0000-000052140000}"/>
    <cellStyle name="Input 3 3 2 5 3 2" xfId="42063" xr:uid="{00000000-0005-0000-0000-000053140000}"/>
    <cellStyle name="Input 3 3 2 5 4" xfId="28357" xr:uid="{00000000-0005-0000-0000-000054140000}"/>
    <cellStyle name="Input 3 3 2 6" xfId="4221" xr:uid="{00000000-0005-0000-0000-000055140000}"/>
    <cellStyle name="Input 3 3 2 6 2" xfId="17663" xr:uid="{00000000-0005-0000-0000-000056140000}"/>
    <cellStyle name="Input 3 3 2 6 2 2" xfId="43825" xr:uid="{00000000-0005-0000-0000-000057140000}"/>
    <cellStyle name="Input 3 3 2 6 3" xfId="30383" xr:uid="{00000000-0005-0000-0000-000058140000}"/>
    <cellStyle name="Input 3 3 2 7" xfId="14139" xr:uid="{00000000-0005-0000-0000-000059140000}"/>
    <cellStyle name="Input 3 3 2 7 2" xfId="40301" xr:uid="{00000000-0005-0000-0000-00005A140000}"/>
    <cellStyle name="Input 3 3 2 8" xfId="26331" xr:uid="{00000000-0005-0000-0000-00005B140000}"/>
    <cellStyle name="Input 3 3 3" xfId="203" xr:uid="{00000000-0005-0000-0000-00005C140000}"/>
    <cellStyle name="Input 3 3 3 2" xfId="333" xr:uid="{00000000-0005-0000-0000-00005D140000}"/>
    <cellStyle name="Input 3 3 3 2 2" xfId="525" xr:uid="{00000000-0005-0000-0000-00005E140000}"/>
    <cellStyle name="Input 3 3 3 2 2 2" xfId="1057" xr:uid="{00000000-0005-0000-0000-00005F140000}"/>
    <cellStyle name="Input 3 3 3 2 2 2 2" xfId="3083" xr:uid="{00000000-0005-0000-0000-000060140000}"/>
    <cellStyle name="Input 3 3 3 2 2 2 2 2" xfId="7135" xr:uid="{00000000-0005-0000-0000-000061140000}"/>
    <cellStyle name="Input 3 3 3 2 2 2 2 2 2" xfId="20077" xr:uid="{00000000-0005-0000-0000-000062140000}"/>
    <cellStyle name="Input 3 3 3 2 2 2 2 2 2 2" xfId="46239" xr:uid="{00000000-0005-0000-0000-000063140000}"/>
    <cellStyle name="Input 3 3 3 2 2 2 2 2 3" xfId="33297" xr:uid="{00000000-0005-0000-0000-000064140000}"/>
    <cellStyle name="Input 3 3 3 2 2 2 2 3" xfId="16553" xr:uid="{00000000-0005-0000-0000-000065140000}"/>
    <cellStyle name="Input 3 3 3 2 2 2 2 3 2" xfId="42715" xr:uid="{00000000-0005-0000-0000-000066140000}"/>
    <cellStyle name="Input 3 3 3 2 2 2 2 4" xfId="29245" xr:uid="{00000000-0005-0000-0000-000067140000}"/>
    <cellStyle name="Input 3 3 3 2 2 2 3" xfId="5109" xr:uid="{00000000-0005-0000-0000-000068140000}"/>
    <cellStyle name="Input 3 3 3 2 2 2 3 2" xfId="18315" xr:uid="{00000000-0005-0000-0000-000069140000}"/>
    <cellStyle name="Input 3 3 3 2 2 2 3 2 2" xfId="44477" xr:uid="{00000000-0005-0000-0000-00006A140000}"/>
    <cellStyle name="Input 3 3 3 2 2 2 3 3" xfId="31271" xr:uid="{00000000-0005-0000-0000-00006B140000}"/>
    <cellStyle name="Input 3 3 3 2 2 2 4" xfId="14791" xr:uid="{00000000-0005-0000-0000-00006C140000}"/>
    <cellStyle name="Input 3 3 3 2 2 2 4 2" xfId="40953" xr:uid="{00000000-0005-0000-0000-00006D140000}"/>
    <cellStyle name="Input 3 3 3 2 2 2 5" xfId="27219" xr:uid="{00000000-0005-0000-0000-00006E140000}"/>
    <cellStyle name="Input 3 3 3 2 2 3" xfId="2551" xr:uid="{00000000-0005-0000-0000-00006F140000}"/>
    <cellStyle name="Input 3 3 3 2 2 3 2" xfId="6603" xr:uid="{00000000-0005-0000-0000-000070140000}"/>
    <cellStyle name="Input 3 3 3 2 2 3 2 2" xfId="19677" xr:uid="{00000000-0005-0000-0000-000071140000}"/>
    <cellStyle name="Input 3 3 3 2 2 3 2 2 2" xfId="45839" xr:uid="{00000000-0005-0000-0000-000072140000}"/>
    <cellStyle name="Input 3 3 3 2 2 3 2 3" xfId="32765" xr:uid="{00000000-0005-0000-0000-000073140000}"/>
    <cellStyle name="Input 3 3 3 2 2 3 3" xfId="16153" xr:uid="{00000000-0005-0000-0000-000074140000}"/>
    <cellStyle name="Input 3 3 3 2 2 3 3 2" xfId="42315" xr:uid="{00000000-0005-0000-0000-000075140000}"/>
    <cellStyle name="Input 3 3 3 2 2 3 4" xfId="28713" xr:uid="{00000000-0005-0000-0000-000076140000}"/>
    <cellStyle name="Input 3 3 3 2 2 4" xfId="4577" xr:uid="{00000000-0005-0000-0000-000077140000}"/>
    <cellStyle name="Input 3 3 3 2 2 4 2" xfId="17915" xr:uid="{00000000-0005-0000-0000-000078140000}"/>
    <cellStyle name="Input 3 3 3 2 2 4 2 2" xfId="44077" xr:uid="{00000000-0005-0000-0000-000079140000}"/>
    <cellStyle name="Input 3 3 3 2 2 4 3" xfId="30739" xr:uid="{00000000-0005-0000-0000-00007A140000}"/>
    <cellStyle name="Input 3 3 3 2 2 5" xfId="14391" xr:uid="{00000000-0005-0000-0000-00007B140000}"/>
    <cellStyle name="Input 3 3 3 2 2 5 2" xfId="40553" xr:uid="{00000000-0005-0000-0000-00007C140000}"/>
    <cellStyle name="Input 3 3 3 2 2 6" xfId="26687" xr:uid="{00000000-0005-0000-0000-00007D140000}"/>
    <cellStyle name="Input 3 3 3 2 3" xfId="869" xr:uid="{00000000-0005-0000-0000-00007E140000}"/>
    <cellStyle name="Input 3 3 3 2 3 2" xfId="2895" xr:uid="{00000000-0005-0000-0000-00007F140000}"/>
    <cellStyle name="Input 3 3 3 2 3 2 2" xfId="6947" xr:uid="{00000000-0005-0000-0000-000080140000}"/>
    <cellStyle name="Input 3 3 3 2 3 2 2 2" xfId="19937" xr:uid="{00000000-0005-0000-0000-000081140000}"/>
    <cellStyle name="Input 3 3 3 2 3 2 2 2 2" xfId="46099" xr:uid="{00000000-0005-0000-0000-000082140000}"/>
    <cellStyle name="Input 3 3 3 2 3 2 2 3" xfId="33109" xr:uid="{00000000-0005-0000-0000-000083140000}"/>
    <cellStyle name="Input 3 3 3 2 3 2 3" xfId="16413" xr:uid="{00000000-0005-0000-0000-000084140000}"/>
    <cellStyle name="Input 3 3 3 2 3 2 3 2" xfId="42575" xr:uid="{00000000-0005-0000-0000-000085140000}"/>
    <cellStyle name="Input 3 3 3 2 3 2 4" xfId="29057" xr:uid="{00000000-0005-0000-0000-000086140000}"/>
    <cellStyle name="Input 3 3 3 2 3 3" xfId="4921" xr:uid="{00000000-0005-0000-0000-000087140000}"/>
    <cellStyle name="Input 3 3 3 2 3 3 2" xfId="18175" xr:uid="{00000000-0005-0000-0000-000088140000}"/>
    <cellStyle name="Input 3 3 3 2 3 3 2 2" xfId="44337" xr:uid="{00000000-0005-0000-0000-000089140000}"/>
    <cellStyle name="Input 3 3 3 2 3 3 3" xfId="31083" xr:uid="{00000000-0005-0000-0000-00008A140000}"/>
    <cellStyle name="Input 3 3 3 2 3 4" xfId="14651" xr:uid="{00000000-0005-0000-0000-00008B140000}"/>
    <cellStyle name="Input 3 3 3 2 3 4 2" xfId="40813" xr:uid="{00000000-0005-0000-0000-00008C140000}"/>
    <cellStyle name="Input 3 3 3 2 3 5" xfId="27031" xr:uid="{00000000-0005-0000-0000-00008D140000}"/>
    <cellStyle name="Input 3 3 3 2 4" xfId="2363" xr:uid="{00000000-0005-0000-0000-00008E140000}"/>
    <cellStyle name="Input 3 3 3 2 4 2" xfId="6415" xr:uid="{00000000-0005-0000-0000-00008F140000}"/>
    <cellStyle name="Input 3 3 3 2 4 2 2" xfId="19537" xr:uid="{00000000-0005-0000-0000-000090140000}"/>
    <cellStyle name="Input 3 3 3 2 4 2 2 2" xfId="45699" xr:uid="{00000000-0005-0000-0000-000091140000}"/>
    <cellStyle name="Input 3 3 3 2 4 2 3" xfId="32577" xr:uid="{00000000-0005-0000-0000-000092140000}"/>
    <cellStyle name="Input 3 3 3 2 4 3" xfId="16013" xr:uid="{00000000-0005-0000-0000-000093140000}"/>
    <cellStyle name="Input 3 3 3 2 4 3 2" xfId="42175" xr:uid="{00000000-0005-0000-0000-000094140000}"/>
    <cellStyle name="Input 3 3 3 2 4 4" xfId="28525" xr:uid="{00000000-0005-0000-0000-000095140000}"/>
    <cellStyle name="Input 3 3 3 2 5" xfId="4389" xr:uid="{00000000-0005-0000-0000-000096140000}"/>
    <cellStyle name="Input 3 3 3 2 5 2" xfId="17775" xr:uid="{00000000-0005-0000-0000-000097140000}"/>
    <cellStyle name="Input 3 3 3 2 5 2 2" xfId="43937" xr:uid="{00000000-0005-0000-0000-000098140000}"/>
    <cellStyle name="Input 3 3 3 2 5 3" xfId="30551" xr:uid="{00000000-0005-0000-0000-000099140000}"/>
    <cellStyle name="Input 3 3 3 2 6" xfId="14251" xr:uid="{00000000-0005-0000-0000-00009A140000}"/>
    <cellStyle name="Input 3 3 3 2 6 2" xfId="40413" xr:uid="{00000000-0005-0000-0000-00009B140000}"/>
    <cellStyle name="Input 3 3 3 2 7" xfId="26499" xr:uid="{00000000-0005-0000-0000-00009C140000}"/>
    <cellStyle name="Input 3 3 3 3" xfId="437" xr:uid="{00000000-0005-0000-0000-00009D140000}"/>
    <cellStyle name="Input 3 3 3 3 2" xfId="969" xr:uid="{00000000-0005-0000-0000-00009E140000}"/>
    <cellStyle name="Input 3 3 3 3 2 2" xfId="2995" xr:uid="{00000000-0005-0000-0000-00009F140000}"/>
    <cellStyle name="Input 3 3 3 3 2 2 2" xfId="7047" xr:uid="{00000000-0005-0000-0000-0000A0140000}"/>
    <cellStyle name="Input 3 3 3 3 2 2 2 2" xfId="20013" xr:uid="{00000000-0005-0000-0000-0000A1140000}"/>
    <cellStyle name="Input 3 3 3 3 2 2 2 2 2" xfId="46175" xr:uid="{00000000-0005-0000-0000-0000A2140000}"/>
    <cellStyle name="Input 3 3 3 3 2 2 2 3" xfId="33209" xr:uid="{00000000-0005-0000-0000-0000A3140000}"/>
    <cellStyle name="Input 3 3 3 3 2 2 3" xfId="16489" xr:uid="{00000000-0005-0000-0000-0000A4140000}"/>
    <cellStyle name="Input 3 3 3 3 2 2 3 2" xfId="42651" xr:uid="{00000000-0005-0000-0000-0000A5140000}"/>
    <cellStyle name="Input 3 3 3 3 2 2 4" xfId="29157" xr:uid="{00000000-0005-0000-0000-0000A6140000}"/>
    <cellStyle name="Input 3 3 3 3 2 3" xfId="5021" xr:uid="{00000000-0005-0000-0000-0000A7140000}"/>
    <cellStyle name="Input 3 3 3 3 2 3 2" xfId="18251" xr:uid="{00000000-0005-0000-0000-0000A8140000}"/>
    <cellStyle name="Input 3 3 3 3 2 3 2 2" xfId="44413" xr:uid="{00000000-0005-0000-0000-0000A9140000}"/>
    <cellStyle name="Input 3 3 3 3 2 3 3" xfId="31183" xr:uid="{00000000-0005-0000-0000-0000AA140000}"/>
    <cellStyle name="Input 3 3 3 3 2 4" xfId="14727" xr:uid="{00000000-0005-0000-0000-0000AB140000}"/>
    <cellStyle name="Input 3 3 3 3 2 4 2" xfId="40889" xr:uid="{00000000-0005-0000-0000-0000AC140000}"/>
    <cellStyle name="Input 3 3 3 3 2 5" xfId="27131" xr:uid="{00000000-0005-0000-0000-0000AD140000}"/>
    <cellStyle name="Input 3 3 3 3 3" xfId="2463" xr:uid="{00000000-0005-0000-0000-0000AE140000}"/>
    <cellStyle name="Input 3 3 3 3 3 2" xfId="6515" xr:uid="{00000000-0005-0000-0000-0000AF140000}"/>
    <cellStyle name="Input 3 3 3 3 3 2 2" xfId="19613" xr:uid="{00000000-0005-0000-0000-0000B0140000}"/>
    <cellStyle name="Input 3 3 3 3 3 2 2 2" xfId="45775" xr:uid="{00000000-0005-0000-0000-0000B1140000}"/>
    <cellStyle name="Input 3 3 3 3 3 2 3" xfId="32677" xr:uid="{00000000-0005-0000-0000-0000B2140000}"/>
    <cellStyle name="Input 3 3 3 3 3 3" xfId="16089" xr:uid="{00000000-0005-0000-0000-0000B3140000}"/>
    <cellStyle name="Input 3 3 3 3 3 3 2" xfId="42251" xr:uid="{00000000-0005-0000-0000-0000B4140000}"/>
    <cellStyle name="Input 3 3 3 3 3 4" xfId="28625" xr:uid="{00000000-0005-0000-0000-0000B5140000}"/>
    <cellStyle name="Input 3 3 3 3 4" xfId="4489" xr:uid="{00000000-0005-0000-0000-0000B6140000}"/>
    <cellStyle name="Input 3 3 3 3 4 2" xfId="17851" xr:uid="{00000000-0005-0000-0000-0000B7140000}"/>
    <cellStyle name="Input 3 3 3 3 4 2 2" xfId="44013" xr:uid="{00000000-0005-0000-0000-0000B8140000}"/>
    <cellStyle name="Input 3 3 3 3 4 3" xfId="30651" xr:uid="{00000000-0005-0000-0000-0000B9140000}"/>
    <cellStyle name="Input 3 3 3 3 5" xfId="14327" xr:uid="{00000000-0005-0000-0000-0000BA140000}"/>
    <cellStyle name="Input 3 3 3 3 5 2" xfId="40489" xr:uid="{00000000-0005-0000-0000-0000BB140000}"/>
    <cellStyle name="Input 3 3 3 3 6" xfId="26599" xr:uid="{00000000-0005-0000-0000-0000BC140000}"/>
    <cellStyle name="Input 3 3 3 4" xfId="739" xr:uid="{00000000-0005-0000-0000-0000BD140000}"/>
    <cellStyle name="Input 3 3 3 4 2" xfId="2765" xr:uid="{00000000-0005-0000-0000-0000BE140000}"/>
    <cellStyle name="Input 3 3 3 4 2 2" xfId="6817" xr:uid="{00000000-0005-0000-0000-0000BF140000}"/>
    <cellStyle name="Input 3 3 3 4 2 2 2" xfId="19849" xr:uid="{00000000-0005-0000-0000-0000C0140000}"/>
    <cellStyle name="Input 3 3 3 4 2 2 2 2" xfId="46011" xr:uid="{00000000-0005-0000-0000-0000C1140000}"/>
    <cellStyle name="Input 3 3 3 4 2 2 3" xfId="32979" xr:uid="{00000000-0005-0000-0000-0000C2140000}"/>
    <cellStyle name="Input 3 3 3 4 2 3" xfId="16325" xr:uid="{00000000-0005-0000-0000-0000C3140000}"/>
    <cellStyle name="Input 3 3 3 4 2 3 2" xfId="42487" xr:uid="{00000000-0005-0000-0000-0000C4140000}"/>
    <cellStyle name="Input 3 3 3 4 2 4" xfId="28927" xr:uid="{00000000-0005-0000-0000-0000C5140000}"/>
    <cellStyle name="Input 3 3 3 4 3" xfId="4791" xr:uid="{00000000-0005-0000-0000-0000C6140000}"/>
    <cellStyle name="Input 3 3 3 4 3 2" xfId="18087" xr:uid="{00000000-0005-0000-0000-0000C7140000}"/>
    <cellStyle name="Input 3 3 3 4 3 2 2" xfId="44249" xr:uid="{00000000-0005-0000-0000-0000C8140000}"/>
    <cellStyle name="Input 3 3 3 4 3 3" xfId="30953" xr:uid="{00000000-0005-0000-0000-0000C9140000}"/>
    <cellStyle name="Input 3 3 3 4 4" xfId="14563" xr:uid="{00000000-0005-0000-0000-0000CA140000}"/>
    <cellStyle name="Input 3 3 3 4 4 2" xfId="40725" xr:uid="{00000000-0005-0000-0000-0000CB140000}"/>
    <cellStyle name="Input 3 3 3 4 5" xfId="26901" xr:uid="{00000000-0005-0000-0000-0000CC140000}"/>
    <cellStyle name="Input 3 3 3 5" xfId="2233" xr:uid="{00000000-0005-0000-0000-0000CD140000}"/>
    <cellStyle name="Input 3 3 3 5 2" xfId="6285" xr:uid="{00000000-0005-0000-0000-0000CE140000}"/>
    <cellStyle name="Input 3 3 3 5 2 2" xfId="19449" xr:uid="{00000000-0005-0000-0000-0000CF140000}"/>
    <cellStyle name="Input 3 3 3 5 2 2 2" xfId="45611" xr:uid="{00000000-0005-0000-0000-0000D0140000}"/>
    <cellStyle name="Input 3 3 3 5 2 3" xfId="32447" xr:uid="{00000000-0005-0000-0000-0000D1140000}"/>
    <cellStyle name="Input 3 3 3 5 3" xfId="15925" xr:uid="{00000000-0005-0000-0000-0000D2140000}"/>
    <cellStyle name="Input 3 3 3 5 3 2" xfId="42087" xr:uid="{00000000-0005-0000-0000-0000D3140000}"/>
    <cellStyle name="Input 3 3 3 5 4" xfId="28395" xr:uid="{00000000-0005-0000-0000-0000D4140000}"/>
    <cellStyle name="Input 3 3 3 6" xfId="4259" xr:uid="{00000000-0005-0000-0000-0000D5140000}"/>
    <cellStyle name="Input 3 3 3 6 2" xfId="17687" xr:uid="{00000000-0005-0000-0000-0000D6140000}"/>
    <cellStyle name="Input 3 3 3 6 2 2" xfId="43849" xr:uid="{00000000-0005-0000-0000-0000D7140000}"/>
    <cellStyle name="Input 3 3 3 6 3" xfId="30421" xr:uid="{00000000-0005-0000-0000-0000D8140000}"/>
    <cellStyle name="Input 3 3 3 7" xfId="14163" xr:uid="{00000000-0005-0000-0000-0000D9140000}"/>
    <cellStyle name="Input 3 3 3 7 2" xfId="40325" xr:uid="{00000000-0005-0000-0000-0000DA140000}"/>
    <cellStyle name="Input 3 3 3 8" xfId="26369" xr:uid="{00000000-0005-0000-0000-0000DB140000}"/>
    <cellStyle name="Input 3 3 4" xfId="249" xr:uid="{00000000-0005-0000-0000-0000DC140000}"/>
    <cellStyle name="Input 3 3 4 2" xfId="469" xr:uid="{00000000-0005-0000-0000-0000DD140000}"/>
    <cellStyle name="Input 3 3 4 2 2" xfId="1001" xr:uid="{00000000-0005-0000-0000-0000DE140000}"/>
    <cellStyle name="Input 3 3 4 2 2 2" xfId="3027" xr:uid="{00000000-0005-0000-0000-0000DF140000}"/>
    <cellStyle name="Input 3 3 4 2 2 2 2" xfId="7079" xr:uid="{00000000-0005-0000-0000-0000E0140000}"/>
    <cellStyle name="Input 3 3 4 2 2 2 2 2" xfId="20037" xr:uid="{00000000-0005-0000-0000-0000E1140000}"/>
    <cellStyle name="Input 3 3 4 2 2 2 2 2 2" xfId="46199" xr:uid="{00000000-0005-0000-0000-0000E2140000}"/>
    <cellStyle name="Input 3 3 4 2 2 2 2 3" xfId="33241" xr:uid="{00000000-0005-0000-0000-0000E3140000}"/>
    <cellStyle name="Input 3 3 4 2 2 2 3" xfId="16513" xr:uid="{00000000-0005-0000-0000-0000E4140000}"/>
    <cellStyle name="Input 3 3 4 2 2 2 3 2" xfId="42675" xr:uid="{00000000-0005-0000-0000-0000E5140000}"/>
    <cellStyle name="Input 3 3 4 2 2 2 4" xfId="29189" xr:uid="{00000000-0005-0000-0000-0000E6140000}"/>
    <cellStyle name="Input 3 3 4 2 2 3" xfId="5053" xr:uid="{00000000-0005-0000-0000-0000E7140000}"/>
    <cellStyle name="Input 3 3 4 2 2 3 2" xfId="18275" xr:uid="{00000000-0005-0000-0000-0000E8140000}"/>
    <cellStyle name="Input 3 3 4 2 2 3 2 2" xfId="44437" xr:uid="{00000000-0005-0000-0000-0000E9140000}"/>
    <cellStyle name="Input 3 3 4 2 2 3 3" xfId="31215" xr:uid="{00000000-0005-0000-0000-0000EA140000}"/>
    <cellStyle name="Input 3 3 4 2 2 4" xfId="14751" xr:uid="{00000000-0005-0000-0000-0000EB140000}"/>
    <cellStyle name="Input 3 3 4 2 2 4 2" xfId="40913" xr:uid="{00000000-0005-0000-0000-0000EC140000}"/>
    <cellStyle name="Input 3 3 4 2 2 5" xfId="27163" xr:uid="{00000000-0005-0000-0000-0000ED140000}"/>
    <cellStyle name="Input 3 3 4 2 3" xfId="2495" xr:uid="{00000000-0005-0000-0000-0000EE140000}"/>
    <cellStyle name="Input 3 3 4 2 3 2" xfId="6547" xr:uid="{00000000-0005-0000-0000-0000EF140000}"/>
    <cellStyle name="Input 3 3 4 2 3 2 2" xfId="19637" xr:uid="{00000000-0005-0000-0000-0000F0140000}"/>
    <cellStyle name="Input 3 3 4 2 3 2 2 2" xfId="45799" xr:uid="{00000000-0005-0000-0000-0000F1140000}"/>
    <cellStyle name="Input 3 3 4 2 3 2 3" xfId="32709" xr:uid="{00000000-0005-0000-0000-0000F2140000}"/>
    <cellStyle name="Input 3 3 4 2 3 3" xfId="16113" xr:uid="{00000000-0005-0000-0000-0000F3140000}"/>
    <cellStyle name="Input 3 3 4 2 3 3 2" xfId="42275" xr:uid="{00000000-0005-0000-0000-0000F4140000}"/>
    <cellStyle name="Input 3 3 4 2 3 4" xfId="28657" xr:uid="{00000000-0005-0000-0000-0000F5140000}"/>
    <cellStyle name="Input 3 3 4 2 4" xfId="4521" xr:uid="{00000000-0005-0000-0000-0000F6140000}"/>
    <cellStyle name="Input 3 3 4 2 4 2" xfId="17875" xr:uid="{00000000-0005-0000-0000-0000F7140000}"/>
    <cellStyle name="Input 3 3 4 2 4 2 2" xfId="44037" xr:uid="{00000000-0005-0000-0000-0000F8140000}"/>
    <cellStyle name="Input 3 3 4 2 4 3" xfId="30683" xr:uid="{00000000-0005-0000-0000-0000F9140000}"/>
    <cellStyle name="Input 3 3 4 2 5" xfId="14351" xr:uid="{00000000-0005-0000-0000-0000FA140000}"/>
    <cellStyle name="Input 3 3 4 2 5 2" xfId="40513" xr:uid="{00000000-0005-0000-0000-0000FB140000}"/>
    <cellStyle name="Input 3 3 4 2 6" xfId="26631" xr:uid="{00000000-0005-0000-0000-0000FC140000}"/>
    <cellStyle name="Input 3 3 4 3" xfId="785" xr:uid="{00000000-0005-0000-0000-0000FD140000}"/>
    <cellStyle name="Input 3 3 4 3 2" xfId="2811" xr:uid="{00000000-0005-0000-0000-0000FE140000}"/>
    <cellStyle name="Input 3 3 4 3 2 2" xfId="6863" xr:uid="{00000000-0005-0000-0000-0000FF140000}"/>
    <cellStyle name="Input 3 3 4 3 2 2 2" xfId="19881" xr:uid="{00000000-0005-0000-0000-000000150000}"/>
    <cellStyle name="Input 3 3 4 3 2 2 2 2" xfId="46043" xr:uid="{00000000-0005-0000-0000-000001150000}"/>
    <cellStyle name="Input 3 3 4 3 2 2 3" xfId="33025" xr:uid="{00000000-0005-0000-0000-000002150000}"/>
    <cellStyle name="Input 3 3 4 3 2 3" xfId="16357" xr:uid="{00000000-0005-0000-0000-000003150000}"/>
    <cellStyle name="Input 3 3 4 3 2 3 2" xfId="42519" xr:uid="{00000000-0005-0000-0000-000004150000}"/>
    <cellStyle name="Input 3 3 4 3 2 4" xfId="28973" xr:uid="{00000000-0005-0000-0000-000005150000}"/>
    <cellStyle name="Input 3 3 4 3 3" xfId="4837" xr:uid="{00000000-0005-0000-0000-000006150000}"/>
    <cellStyle name="Input 3 3 4 3 3 2" xfId="18119" xr:uid="{00000000-0005-0000-0000-000007150000}"/>
    <cellStyle name="Input 3 3 4 3 3 2 2" xfId="44281" xr:uid="{00000000-0005-0000-0000-000008150000}"/>
    <cellStyle name="Input 3 3 4 3 3 3" xfId="30999" xr:uid="{00000000-0005-0000-0000-000009150000}"/>
    <cellStyle name="Input 3 3 4 3 4" xfId="14595" xr:uid="{00000000-0005-0000-0000-00000A150000}"/>
    <cellStyle name="Input 3 3 4 3 4 2" xfId="40757" xr:uid="{00000000-0005-0000-0000-00000B150000}"/>
    <cellStyle name="Input 3 3 4 3 5" xfId="26947" xr:uid="{00000000-0005-0000-0000-00000C150000}"/>
    <cellStyle name="Input 3 3 4 4" xfId="2279" xr:uid="{00000000-0005-0000-0000-00000D150000}"/>
    <cellStyle name="Input 3 3 4 4 2" xfId="6331" xr:uid="{00000000-0005-0000-0000-00000E150000}"/>
    <cellStyle name="Input 3 3 4 4 2 2" xfId="19481" xr:uid="{00000000-0005-0000-0000-00000F150000}"/>
    <cellStyle name="Input 3 3 4 4 2 2 2" xfId="45643" xr:uid="{00000000-0005-0000-0000-000010150000}"/>
    <cellStyle name="Input 3 3 4 4 2 3" xfId="32493" xr:uid="{00000000-0005-0000-0000-000011150000}"/>
    <cellStyle name="Input 3 3 4 4 3" xfId="15957" xr:uid="{00000000-0005-0000-0000-000012150000}"/>
    <cellStyle name="Input 3 3 4 4 3 2" xfId="42119" xr:uid="{00000000-0005-0000-0000-000013150000}"/>
    <cellStyle name="Input 3 3 4 4 4" xfId="28441" xr:uid="{00000000-0005-0000-0000-000014150000}"/>
    <cellStyle name="Input 3 3 4 5" xfId="4305" xr:uid="{00000000-0005-0000-0000-000015150000}"/>
    <cellStyle name="Input 3 3 4 5 2" xfId="17719" xr:uid="{00000000-0005-0000-0000-000016150000}"/>
    <cellStyle name="Input 3 3 4 5 2 2" xfId="43881" xr:uid="{00000000-0005-0000-0000-000017150000}"/>
    <cellStyle name="Input 3 3 4 5 3" xfId="30467" xr:uid="{00000000-0005-0000-0000-000018150000}"/>
    <cellStyle name="Input 3 3 4 6" xfId="14195" xr:uid="{00000000-0005-0000-0000-000019150000}"/>
    <cellStyle name="Input 3 3 4 6 2" xfId="40357" xr:uid="{00000000-0005-0000-0000-00001A150000}"/>
    <cellStyle name="Input 3 3 4 7" xfId="26415" xr:uid="{00000000-0005-0000-0000-00001B150000}"/>
    <cellStyle name="Input 3 3 5" xfId="381" xr:uid="{00000000-0005-0000-0000-00001C150000}"/>
    <cellStyle name="Input 3 3 5 2" xfId="913" xr:uid="{00000000-0005-0000-0000-00001D150000}"/>
    <cellStyle name="Input 3 3 5 2 2" xfId="2939" xr:uid="{00000000-0005-0000-0000-00001E150000}"/>
    <cellStyle name="Input 3 3 5 2 2 2" xfId="6991" xr:uid="{00000000-0005-0000-0000-00001F150000}"/>
    <cellStyle name="Input 3 3 5 2 2 2 2" xfId="19973" xr:uid="{00000000-0005-0000-0000-000020150000}"/>
    <cellStyle name="Input 3 3 5 2 2 2 2 2" xfId="46135" xr:uid="{00000000-0005-0000-0000-000021150000}"/>
    <cellStyle name="Input 3 3 5 2 2 2 3" xfId="33153" xr:uid="{00000000-0005-0000-0000-000022150000}"/>
    <cellStyle name="Input 3 3 5 2 2 3" xfId="16449" xr:uid="{00000000-0005-0000-0000-000023150000}"/>
    <cellStyle name="Input 3 3 5 2 2 3 2" xfId="42611" xr:uid="{00000000-0005-0000-0000-000024150000}"/>
    <cellStyle name="Input 3 3 5 2 2 4" xfId="29101" xr:uid="{00000000-0005-0000-0000-000025150000}"/>
    <cellStyle name="Input 3 3 5 2 3" xfId="4965" xr:uid="{00000000-0005-0000-0000-000026150000}"/>
    <cellStyle name="Input 3 3 5 2 3 2" xfId="18211" xr:uid="{00000000-0005-0000-0000-000027150000}"/>
    <cellStyle name="Input 3 3 5 2 3 2 2" xfId="44373" xr:uid="{00000000-0005-0000-0000-000028150000}"/>
    <cellStyle name="Input 3 3 5 2 3 3" xfId="31127" xr:uid="{00000000-0005-0000-0000-000029150000}"/>
    <cellStyle name="Input 3 3 5 2 4" xfId="14687" xr:uid="{00000000-0005-0000-0000-00002A150000}"/>
    <cellStyle name="Input 3 3 5 2 4 2" xfId="40849" xr:uid="{00000000-0005-0000-0000-00002B150000}"/>
    <cellStyle name="Input 3 3 5 2 5" xfId="27075" xr:uid="{00000000-0005-0000-0000-00002C150000}"/>
    <cellStyle name="Input 3 3 5 3" xfId="2407" xr:uid="{00000000-0005-0000-0000-00002D150000}"/>
    <cellStyle name="Input 3 3 5 3 2" xfId="6459" xr:uid="{00000000-0005-0000-0000-00002E150000}"/>
    <cellStyle name="Input 3 3 5 3 2 2" xfId="19573" xr:uid="{00000000-0005-0000-0000-00002F150000}"/>
    <cellStyle name="Input 3 3 5 3 2 2 2" xfId="45735" xr:uid="{00000000-0005-0000-0000-000030150000}"/>
    <cellStyle name="Input 3 3 5 3 2 3" xfId="32621" xr:uid="{00000000-0005-0000-0000-000031150000}"/>
    <cellStyle name="Input 3 3 5 3 3" xfId="16049" xr:uid="{00000000-0005-0000-0000-000032150000}"/>
    <cellStyle name="Input 3 3 5 3 3 2" xfId="42211" xr:uid="{00000000-0005-0000-0000-000033150000}"/>
    <cellStyle name="Input 3 3 5 3 4" xfId="28569" xr:uid="{00000000-0005-0000-0000-000034150000}"/>
    <cellStyle name="Input 3 3 5 4" xfId="4433" xr:uid="{00000000-0005-0000-0000-000035150000}"/>
    <cellStyle name="Input 3 3 5 4 2" xfId="17811" xr:uid="{00000000-0005-0000-0000-000036150000}"/>
    <cellStyle name="Input 3 3 5 4 2 2" xfId="43973" xr:uid="{00000000-0005-0000-0000-000037150000}"/>
    <cellStyle name="Input 3 3 5 4 3" xfId="30595" xr:uid="{00000000-0005-0000-0000-000038150000}"/>
    <cellStyle name="Input 3 3 5 5" xfId="14287" xr:uid="{00000000-0005-0000-0000-000039150000}"/>
    <cellStyle name="Input 3 3 5 5 2" xfId="40449" xr:uid="{00000000-0005-0000-0000-00003A150000}"/>
    <cellStyle name="Input 3 3 5 6" xfId="26543" xr:uid="{00000000-0005-0000-0000-00003B150000}"/>
    <cellStyle name="Input 3 3 6" xfId="655" xr:uid="{00000000-0005-0000-0000-00003C150000}"/>
    <cellStyle name="Input 3 3 6 2" xfId="2681" xr:uid="{00000000-0005-0000-0000-00003D150000}"/>
    <cellStyle name="Input 3 3 6 2 2" xfId="6733" xr:uid="{00000000-0005-0000-0000-00003E150000}"/>
    <cellStyle name="Input 3 3 6 2 2 2" xfId="19793" xr:uid="{00000000-0005-0000-0000-00003F150000}"/>
    <cellStyle name="Input 3 3 6 2 2 2 2" xfId="45955" xr:uid="{00000000-0005-0000-0000-000040150000}"/>
    <cellStyle name="Input 3 3 6 2 2 3" xfId="32895" xr:uid="{00000000-0005-0000-0000-000041150000}"/>
    <cellStyle name="Input 3 3 6 2 3" xfId="16269" xr:uid="{00000000-0005-0000-0000-000042150000}"/>
    <cellStyle name="Input 3 3 6 2 3 2" xfId="42431" xr:uid="{00000000-0005-0000-0000-000043150000}"/>
    <cellStyle name="Input 3 3 6 2 4" xfId="28843" xr:uid="{00000000-0005-0000-0000-000044150000}"/>
    <cellStyle name="Input 3 3 6 3" xfId="4707" xr:uid="{00000000-0005-0000-0000-000045150000}"/>
    <cellStyle name="Input 3 3 6 3 2" xfId="18031" xr:uid="{00000000-0005-0000-0000-000046150000}"/>
    <cellStyle name="Input 3 3 6 3 2 2" xfId="44193" xr:uid="{00000000-0005-0000-0000-000047150000}"/>
    <cellStyle name="Input 3 3 6 3 3" xfId="30869" xr:uid="{00000000-0005-0000-0000-000048150000}"/>
    <cellStyle name="Input 3 3 6 4" xfId="14507" xr:uid="{00000000-0005-0000-0000-000049150000}"/>
    <cellStyle name="Input 3 3 6 4 2" xfId="40669" xr:uid="{00000000-0005-0000-0000-00004A150000}"/>
    <cellStyle name="Input 3 3 6 5" xfId="26817" xr:uid="{00000000-0005-0000-0000-00004B150000}"/>
    <cellStyle name="Input 3 3 7" xfId="2149" xr:uid="{00000000-0005-0000-0000-00004C150000}"/>
    <cellStyle name="Input 3 3 7 2" xfId="6201" xr:uid="{00000000-0005-0000-0000-00004D150000}"/>
    <cellStyle name="Input 3 3 7 2 2" xfId="19393" xr:uid="{00000000-0005-0000-0000-00004E150000}"/>
    <cellStyle name="Input 3 3 7 2 2 2" xfId="45555" xr:uid="{00000000-0005-0000-0000-00004F150000}"/>
    <cellStyle name="Input 3 3 7 2 3" xfId="32363" xr:uid="{00000000-0005-0000-0000-000050150000}"/>
    <cellStyle name="Input 3 3 7 3" xfId="15869" xr:uid="{00000000-0005-0000-0000-000051150000}"/>
    <cellStyle name="Input 3 3 7 3 2" xfId="42031" xr:uid="{00000000-0005-0000-0000-000052150000}"/>
    <cellStyle name="Input 3 3 7 4" xfId="28311" xr:uid="{00000000-0005-0000-0000-000053150000}"/>
    <cellStyle name="Input 3 3 8" xfId="4175" xr:uid="{00000000-0005-0000-0000-000054150000}"/>
    <cellStyle name="Input 3 3 8 2" xfId="17631" xr:uid="{00000000-0005-0000-0000-000055150000}"/>
    <cellStyle name="Input 3 3 8 2 2" xfId="43793" xr:uid="{00000000-0005-0000-0000-000056150000}"/>
    <cellStyle name="Input 3 3 8 3" xfId="30337" xr:uid="{00000000-0005-0000-0000-000057150000}"/>
    <cellStyle name="Input 3 3 9" xfId="14107" xr:uid="{00000000-0005-0000-0000-000058150000}"/>
    <cellStyle name="Input 3 3 9 2" xfId="40269" xr:uid="{00000000-0005-0000-0000-000059150000}"/>
    <cellStyle name="Input 3 4" xfId="126" xr:uid="{00000000-0005-0000-0000-00005A150000}"/>
    <cellStyle name="Input 3 4 10" xfId="26292" xr:uid="{00000000-0005-0000-0000-00005B150000}"/>
    <cellStyle name="Input 3 4 2" xfId="172" xr:uid="{00000000-0005-0000-0000-00005C150000}"/>
    <cellStyle name="Input 3 4 2 2" xfId="302" xr:uid="{00000000-0005-0000-0000-00005D150000}"/>
    <cellStyle name="Input 3 4 2 2 2" xfId="506" xr:uid="{00000000-0005-0000-0000-00005E150000}"/>
    <cellStyle name="Input 3 4 2 2 2 2" xfId="1038" xr:uid="{00000000-0005-0000-0000-00005F150000}"/>
    <cellStyle name="Input 3 4 2 2 2 2 2" xfId="3064" xr:uid="{00000000-0005-0000-0000-000060150000}"/>
    <cellStyle name="Input 3 4 2 2 2 2 2 2" xfId="7116" xr:uid="{00000000-0005-0000-0000-000061150000}"/>
    <cellStyle name="Input 3 4 2 2 2 2 2 2 2" xfId="20064" xr:uid="{00000000-0005-0000-0000-000062150000}"/>
    <cellStyle name="Input 3 4 2 2 2 2 2 2 2 2" xfId="46226" xr:uid="{00000000-0005-0000-0000-000063150000}"/>
    <cellStyle name="Input 3 4 2 2 2 2 2 2 3" xfId="33278" xr:uid="{00000000-0005-0000-0000-000064150000}"/>
    <cellStyle name="Input 3 4 2 2 2 2 2 3" xfId="16540" xr:uid="{00000000-0005-0000-0000-000065150000}"/>
    <cellStyle name="Input 3 4 2 2 2 2 2 3 2" xfId="42702" xr:uid="{00000000-0005-0000-0000-000066150000}"/>
    <cellStyle name="Input 3 4 2 2 2 2 2 4" xfId="29226" xr:uid="{00000000-0005-0000-0000-000067150000}"/>
    <cellStyle name="Input 3 4 2 2 2 2 3" xfId="5090" xr:uid="{00000000-0005-0000-0000-000068150000}"/>
    <cellStyle name="Input 3 4 2 2 2 2 3 2" xfId="18302" xr:uid="{00000000-0005-0000-0000-000069150000}"/>
    <cellStyle name="Input 3 4 2 2 2 2 3 2 2" xfId="44464" xr:uid="{00000000-0005-0000-0000-00006A150000}"/>
    <cellStyle name="Input 3 4 2 2 2 2 3 3" xfId="31252" xr:uid="{00000000-0005-0000-0000-00006B150000}"/>
    <cellStyle name="Input 3 4 2 2 2 2 4" xfId="14778" xr:uid="{00000000-0005-0000-0000-00006C150000}"/>
    <cellStyle name="Input 3 4 2 2 2 2 4 2" xfId="40940" xr:uid="{00000000-0005-0000-0000-00006D150000}"/>
    <cellStyle name="Input 3 4 2 2 2 2 5" xfId="27200" xr:uid="{00000000-0005-0000-0000-00006E150000}"/>
    <cellStyle name="Input 3 4 2 2 2 3" xfId="2532" xr:uid="{00000000-0005-0000-0000-00006F150000}"/>
    <cellStyle name="Input 3 4 2 2 2 3 2" xfId="6584" xr:uid="{00000000-0005-0000-0000-000070150000}"/>
    <cellStyle name="Input 3 4 2 2 2 3 2 2" xfId="19664" xr:uid="{00000000-0005-0000-0000-000071150000}"/>
    <cellStyle name="Input 3 4 2 2 2 3 2 2 2" xfId="45826" xr:uid="{00000000-0005-0000-0000-000072150000}"/>
    <cellStyle name="Input 3 4 2 2 2 3 2 3" xfId="32746" xr:uid="{00000000-0005-0000-0000-000073150000}"/>
    <cellStyle name="Input 3 4 2 2 2 3 3" xfId="16140" xr:uid="{00000000-0005-0000-0000-000074150000}"/>
    <cellStyle name="Input 3 4 2 2 2 3 3 2" xfId="42302" xr:uid="{00000000-0005-0000-0000-000075150000}"/>
    <cellStyle name="Input 3 4 2 2 2 3 4" xfId="28694" xr:uid="{00000000-0005-0000-0000-000076150000}"/>
    <cellStyle name="Input 3 4 2 2 2 4" xfId="4558" xr:uid="{00000000-0005-0000-0000-000077150000}"/>
    <cellStyle name="Input 3 4 2 2 2 4 2" xfId="17902" xr:uid="{00000000-0005-0000-0000-000078150000}"/>
    <cellStyle name="Input 3 4 2 2 2 4 2 2" xfId="44064" xr:uid="{00000000-0005-0000-0000-000079150000}"/>
    <cellStyle name="Input 3 4 2 2 2 4 3" xfId="30720" xr:uid="{00000000-0005-0000-0000-00007A150000}"/>
    <cellStyle name="Input 3 4 2 2 2 5" xfId="14378" xr:uid="{00000000-0005-0000-0000-00007B150000}"/>
    <cellStyle name="Input 3 4 2 2 2 5 2" xfId="40540" xr:uid="{00000000-0005-0000-0000-00007C150000}"/>
    <cellStyle name="Input 3 4 2 2 2 6" xfId="26668" xr:uid="{00000000-0005-0000-0000-00007D150000}"/>
    <cellStyle name="Input 3 4 2 2 3" xfId="838" xr:uid="{00000000-0005-0000-0000-00007E150000}"/>
    <cellStyle name="Input 3 4 2 2 3 2" xfId="2864" xr:uid="{00000000-0005-0000-0000-00007F150000}"/>
    <cellStyle name="Input 3 4 2 2 3 2 2" xfId="6916" xr:uid="{00000000-0005-0000-0000-000080150000}"/>
    <cellStyle name="Input 3 4 2 2 3 2 2 2" xfId="19918" xr:uid="{00000000-0005-0000-0000-000081150000}"/>
    <cellStyle name="Input 3 4 2 2 3 2 2 2 2" xfId="46080" xr:uid="{00000000-0005-0000-0000-000082150000}"/>
    <cellStyle name="Input 3 4 2 2 3 2 2 3" xfId="33078" xr:uid="{00000000-0005-0000-0000-000083150000}"/>
    <cellStyle name="Input 3 4 2 2 3 2 3" xfId="16394" xr:uid="{00000000-0005-0000-0000-000084150000}"/>
    <cellStyle name="Input 3 4 2 2 3 2 3 2" xfId="42556" xr:uid="{00000000-0005-0000-0000-000085150000}"/>
    <cellStyle name="Input 3 4 2 2 3 2 4" xfId="29026" xr:uid="{00000000-0005-0000-0000-000086150000}"/>
    <cellStyle name="Input 3 4 2 2 3 3" xfId="4890" xr:uid="{00000000-0005-0000-0000-000087150000}"/>
    <cellStyle name="Input 3 4 2 2 3 3 2" xfId="18156" xr:uid="{00000000-0005-0000-0000-000088150000}"/>
    <cellStyle name="Input 3 4 2 2 3 3 2 2" xfId="44318" xr:uid="{00000000-0005-0000-0000-000089150000}"/>
    <cellStyle name="Input 3 4 2 2 3 3 3" xfId="31052" xr:uid="{00000000-0005-0000-0000-00008A150000}"/>
    <cellStyle name="Input 3 4 2 2 3 4" xfId="14632" xr:uid="{00000000-0005-0000-0000-00008B150000}"/>
    <cellStyle name="Input 3 4 2 2 3 4 2" xfId="40794" xr:uid="{00000000-0005-0000-0000-00008C150000}"/>
    <cellStyle name="Input 3 4 2 2 3 5" xfId="27000" xr:uid="{00000000-0005-0000-0000-00008D150000}"/>
    <cellStyle name="Input 3 4 2 2 4" xfId="2332" xr:uid="{00000000-0005-0000-0000-00008E150000}"/>
    <cellStyle name="Input 3 4 2 2 4 2" xfId="6384" xr:uid="{00000000-0005-0000-0000-00008F150000}"/>
    <cellStyle name="Input 3 4 2 2 4 2 2" xfId="19518" xr:uid="{00000000-0005-0000-0000-000090150000}"/>
    <cellStyle name="Input 3 4 2 2 4 2 2 2" xfId="45680" xr:uid="{00000000-0005-0000-0000-000091150000}"/>
    <cellStyle name="Input 3 4 2 2 4 2 3" xfId="32546" xr:uid="{00000000-0005-0000-0000-000092150000}"/>
    <cellStyle name="Input 3 4 2 2 4 3" xfId="15994" xr:uid="{00000000-0005-0000-0000-000093150000}"/>
    <cellStyle name="Input 3 4 2 2 4 3 2" xfId="42156" xr:uid="{00000000-0005-0000-0000-000094150000}"/>
    <cellStyle name="Input 3 4 2 2 4 4" xfId="28494" xr:uid="{00000000-0005-0000-0000-000095150000}"/>
    <cellStyle name="Input 3 4 2 2 5" xfId="4358" xr:uid="{00000000-0005-0000-0000-000096150000}"/>
    <cellStyle name="Input 3 4 2 2 5 2" xfId="17756" xr:uid="{00000000-0005-0000-0000-000097150000}"/>
    <cellStyle name="Input 3 4 2 2 5 2 2" xfId="43918" xr:uid="{00000000-0005-0000-0000-000098150000}"/>
    <cellStyle name="Input 3 4 2 2 5 3" xfId="30520" xr:uid="{00000000-0005-0000-0000-000099150000}"/>
    <cellStyle name="Input 3 4 2 2 6" xfId="14232" xr:uid="{00000000-0005-0000-0000-00009A150000}"/>
    <cellStyle name="Input 3 4 2 2 6 2" xfId="40394" xr:uid="{00000000-0005-0000-0000-00009B150000}"/>
    <cellStyle name="Input 3 4 2 2 7" xfId="26468" xr:uid="{00000000-0005-0000-0000-00009C150000}"/>
    <cellStyle name="Input 3 4 2 3" xfId="418" xr:uid="{00000000-0005-0000-0000-00009D150000}"/>
    <cellStyle name="Input 3 4 2 3 2" xfId="950" xr:uid="{00000000-0005-0000-0000-00009E150000}"/>
    <cellStyle name="Input 3 4 2 3 2 2" xfId="2976" xr:uid="{00000000-0005-0000-0000-00009F150000}"/>
    <cellStyle name="Input 3 4 2 3 2 2 2" xfId="7028" xr:uid="{00000000-0005-0000-0000-0000A0150000}"/>
    <cellStyle name="Input 3 4 2 3 2 2 2 2" xfId="20000" xr:uid="{00000000-0005-0000-0000-0000A1150000}"/>
    <cellStyle name="Input 3 4 2 3 2 2 2 2 2" xfId="46162" xr:uid="{00000000-0005-0000-0000-0000A2150000}"/>
    <cellStyle name="Input 3 4 2 3 2 2 2 3" xfId="33190" xr:uid="{00000000-0005-0000-0000-0000A3150000}"/>
    <cellStyle name="Input 3 4 2 3 2 2 3" xfId="16476" xr:uid="{00000000-0005-0000-0000-0000A4150000}"/>
    <cellStyle name="Input 3 4 2 3 2 2 3 2" xfId="42638" xr:uid="{00000000-0005-0000-0000-0000A5150000}"/>
    <cellStyle name="Input 3 4 2 3 2 2 4" xfId="29138" xr:uid="{00000000-0005-0000-0000-0000A6150000}"/>
    <cellStyle name="Input 3 4 2 3 2 3" xfId="5002" xr:uid="{00000000-0005-0000-0000-0000A7150000}"/>
    <cellStyle name="Input 3 4 2 3 2 3 2" xfId="18238" xr:uid="{00000000-0005-0000-0000-0000A8150000}"/>
    <cellStyle name="Input 3 4 2 3 2 3 2 2" xfId="44400" xr:uid="{00000000-0005-0000-0000-0000A9150000}"/>
    <cellStyle name="Input 3 4 2 3 2 3 3" xfId="31164" xr:uid="{00000000-0005-0000-0000-0000AA150000}"/>
    <cellStyle name="Input 3 4 2 3 2 4" xfId="14714" xr:uid="{00000000-0005-0000-0000-0000AB150000}"/>
    <cellStyle name="Input 3 4 2 3 2 4 2" xfId="40876" xr:uid="{00000000-0005-0000-0000-0000AC150000}"/>
    <cellStyle name="Input 3 4 2 3 2 5" xfId="27112" xr:uid="{00000000-0005-0000-0000-0000AD150000}"/>
    <cellStyle name="Input 3 4 2 3 3" xfId="2444" xr:uid="{00000000-0005-0000-0000-0000AE150000}"/>
    <cellStyle name="Input 3 4 2 3 3 2" xfId="6496" xr:uid="{00000000-0005-0000-0000-0000AF150000}"/>
    <cellStyle name="Input 3 4 2 3 3 2 2" xfId="19600" xr:uid="{00000000-0005-0000-0000-0000B0150000}"/>
    <cellStyle name="Input 3 4 2 3 3 2 2 2" xfId="45762" xr:uid="{00000000-0005-0000-0000-0000B1150000}"/>
    <cellStyle name="Input 3 4 2 3 3 2 3" xfId="32658" xr:uid="{00000000-0005-0000-0000-0000B2150000}"/>
    <cellStyle name="Input 3 4 2 3 3 3" xfId="16076" xr:uid="{00000000-0005-0000-0000-0000B3150000}"/>
    <cellStyle name="Input 3 4 2 3 3 3 2" xfId="42238" xr:uid="{00000000-0005-0000-0000-0000B4150000}"/>
    <cellStyle name="Input 3 4 2 3 3 4" xfId="28606" xr:uid="{00000000-0005-0000-0000-0000B5150000}"/>
    <cellStyle name="Input 3 4 2 3 4" xfId="4470" xr:uid="{00000000-0005-0000-0000-0000B6150000}"/>
    <cellStyle name="Input 3 4 2 3 4 2" xfId="17838" xr:uid="{00000000-0005-0000-0000-0000B7150000}"/>
    <cellStyle name="Input 3 4 2 3 4 2 2" xfId="44000" xr:uid="{00000000-0005-0000-0000-0000B8150000}"/>
    <cellStyle name="Input 3 4 2 3 4 3" xfId="30632" xr:uid="{00000000-0005-0000-0000-0000B9150000}"/>
    <cellStyle name="Input 3 4 2 3 5" xfId="14314" xr:uid="{00000000-0005-0000-0000-0000BA150000}"/>
    <cellStyle name="Input 3 4 2 3 5 2" xfId="40476" xr:uid="{00000000-0005-0000-0000-0000BB150000}"/>
    <cellStyle name="Input 3 4 2 3 6" xfId="26580" xr:uid="{00000000-0005-0000-0000-0000BC150000}"/>
    <cellStyle name="Input 3 4 2 4" xfId="708" xr:uid="{00000000-0005-0000-0000-0000BD150000}"/>
    <cellStyle name="Input 3 4 2 4 2" xfId="2734" xr:uid="{00000000-0005-0000-0000-0000BE150000}"/>
    <cellStyle name="Input 3 4 2 4 2 2" xfId="6786" xr:uid="{00000000-0005-0000-0000-0000BF150000}"/>
    <cellStyle name="Input 3 4 2 4 2 2 2" xfId="19830" xr:uid="{00000000-0005-0000-0000-0000C0150000}"/>
    <cellStyle name="Input 3 4 2 4 2 2 2 2" xfId="45992" xr:uid="{00000000-0005-0000-0000-0000C1150000}"/>
    <cellStyle name="Input 3 4 2 4 2 2 3" xfId="32948" xr:uid="{00000000-0005-0000-0000-0000C2150000}"/>
    <cellStyle name="Input 3 4 2 4 2 3" xfId="16306" xr:uid="{00000000-0005-0000-0000-0000C3150000}"/>
    <cellStyle name="Input 3 4 2 4 2 3 2" xfId="42468" xr:uid="{00000000-0005-0000-0000-0000C4150000}"/>
    <cellStyle name="Input 3 4 2 4 2 4" xfId="28896" xr:uid="{00000000-0005-0000-0000-0000C5150000}"/>
    <cellStyle name="Input 3 4 2 4 3" xfId="4760" xr:uid="{00000000-0005-0000-0000-0000C6150000}"/>
    <cellStyle name="Input 3 4 2 4 3 2" xfId="18068" xr:uid="{00000000-0005-0000-0000-0000C7150000}"/>
    <cellStyle name="Input 3 4 2 4 3 2 2" xfId="44230" xr:uid="{00000000-0005-0000-0000-0000C8150000}"/>
    <cellStyle name="Input 3 4 2 4 3 3" xfId="30922" xr:uid="{00000000-0005-0000-0000-0000C9150000}"/>
    <cellStyle name="Input 3 4 2 4 4" xfId="14544" xr:uid="{00000000-0005-0000-0000-0000CA150000}"/>
    <cellStyle name="Input 3 4 2 4 4 2" xfId="40706" xr:uid="{00000000-0005-0000-0000-0000CB150000}"/>
    <cellStyle name="Input 3 4 2 4 5" xfId="26870" xr:uid="{00000000-0005-0000-0000-0000CC150000}"/>
    <cellStyle name="Input 3 4 2 5" xfId="2202" xr:uid="{00000000-0005-0000-0000-0000CD150000}"/>
    <cellStyle name="Input 3 4 2 5 2" xfId="6254" xr:uid="{00000000-0005-0000-0000-0000CE150000}"/>
    <cellStyle name="Input 3 4 2 5 2 2" xfId="19430" xr:uid="{00000000-0005-0000-0000-0000CF150000}"/>
    <cellStyle name="Input 3 4 2 5 2 2 2" xfId="45592" xr:uid="{00000000-0005-0000-0000-0000D0150000}"/>
    <cellStyle name="Input 3 4 2 5 2 3" xfId="32416" xr:uid="{00000000-0005-0000-0000-0000D1150000}"/>
    <cellStyle name="Input 3 4 2 5 3" xfId="15906" xr:uid="{00000000-0005-0000-0000-0000D2150000}"/>
    <cellStyle name="Input 3 4 2 5 3 2" xfId="42068" xr:uid="{00000000-0005-0000-0000-0000D3150000}"/>
    <cellStyle name="Input 3 4 2 5 4" xfId="28364" xr:uid="{00000000-0005-0000-0000-0000D4150000}"/>
    <cellStyle name="Input 3 4 2 6" xfId="4228" xr:uid="{00000000-0005-0000-0000-0000D5150000}"/>
    <cellStyle name="Input 3 4 2 6 2" xfId="17668" xr:uid="{00000000-0005-0000-0000-0000D6150000}"/>
    <cellStyle name="Input 3 4 2 6 2 2" xfId="43830" xr:uid="{00000000-0005-0000-0000-0000D7150000}"/>
    <cellStyle name="Input 3 4 2 6 3" xfId="30390" xr:uid="{00000000-0005-0000-0000-0000D8150000}"/>
    <cellStyle name="Input 3 4 2 7" xfId="14144" xr:uid="{00000000-0005-0000-0000-0000D9150000}"/>
    <cellStyle name="Input 3 4 2 7 2" xfId="40306" xr:uid="{00000000-0005-0000-0000-0000DA150000}"/>
    <cellStyle name="Input 3 4 2 8" xfId="26338" xr:uid="{00000000-0005-0000-0000-0000DB150000}"/>
    <cellStyle name="Input 3 4 3" xfId="210" xr:uid="{00000000-0005-0000-0000-0000DC150000}"/>
    <cellStyle name="Input 3 4 3 2" xfId="340" xr:uid="{00000000-0005-0000-0000-0000DD150000}"/>
    <cellStyle name="Input 3 4 3 2 2" xfId="530" xr:uid="{00000000-0005-0000-0000-0000DE150000}"/>
    <cellStyle name="Input 3 4 3 2 2 2" xfId="1062" xr:uid="{00000000-0005-0000-0000-0000DF150000}"/>
    <cellStyle name="Input 3 4 3 2 2 2 2" xfId="3088" xr:uid="{00000000-0005-0000-0000-0000E0150000}"/>
    <cellStyle name="Input 3 4 3 2 2 2 2 2" xfId="7140" xr:uid="{00000000-0005-0000-0000-0000E1150000}"/>
    <cellStyle name="Input 3 4 3 2 2 2 2 2 2" xfId="20080" xr:uid="{00000000-0005-0000-0000-0000E2150000}"/>
    <cellStyle name="Input 3 4 3 2 2 2 2 2 2 2" xfId="46242" xr:uid="{00000000-0005-0000-0000-0000E3150000}"/>
    <cellStyle name="Input 3 4 3 2 2 2 2 2 3" xfId="33302" xr:uid="{00000000-0005-0000-0000-0000E4150000}"/>
    <cellStyle name="Input 3 4 3 2 2 2 2 3" xfId="16556" xr:uid="{00000000-0005-0000-0000-0000E5150000}"/>
    <cellStyle name="Input 3 4 3 2 2 2 2 3 2" xfId="42718" xr:uid="{00000000-0005-0000-0000-0000E6150000}"/>
    <cellStyle name="Input 3 4 3 2 2 2 2 4" xfId="29250" xr:uid="{00000000-0005-0000-0000-0000E7150000}"/>
    <cellStyle name="Input 3 4 3 2 2 2 3" xfId="5114" xr:uid="{00000000-0005-0000-0000-0000E8150000}"/>
    <cellStyle name="Input 3 4 3 2 2 2 3 2" xfId="18318" xr:uid="{00000000-0005-0000-0000-0000E9150000}"/>
    <cellStyle name="Input 3 4 3 2 2 2 3 2 2" xfId="44480" xr:uid="{00000000-0005-0000-0000-0000EA150000}"/>
    <cellStyle name="Input 3 4 3 2 2 2 3 3" xfId="31276" xr:uid="{00000000-0005-0000-0000-0000EB150000}"/>
    <cellStyle name="Input 3 4 3 2 2 2 4" xfId="14794" xr:uid="{00000000-0005-0000-0000-0000EC150000}"/>
    <cellStyle name="Input 3 4 3 2 2 2 4 2" xfId="40956" xr:uid="{00000000-0005-0000-0000-0000ED150000}"/>
    <cellStyle name="Input 3 4 3 2 2 2 5" xfId="27224" xr:uid="{00000000-0005-0000-0000-0000EE150000}"/>
    <cellStyle name="Input 3 4 3 2 2 3" xfId="2556" xr:uid="{00000000-0005-0000-0000-0000EF150000}"/>
    <cellStyle name="Input 3 4 3 2 2 3 2" xfId="6608" xr:uid="{00000000-0005-0000-0000-0000F0150000}"/>
    <cellStyle name="Input 3 4 3 2 2 3 2 2" xfId="19680" xr:uid="{00000000-0005-0000-0000-0000F1150000}"/>
    <cellStyle name="Input 3 4 3 2 2 3 2 2 2" xfId="45842" xr:uid="{00000000-0005-0000-0000-0000F2150000}"/>
    <cellStyle name="Input 3 4 3 2 2 3 2 3" xfId="32770" xr:uid="{00000000-0005-0000-0000-0000F3150000}"/>
    <cellStyle name="Input 3 4 3 2 2 3 3" xfId="16156" xr:uid="{00000000-0005-0000-0000-0000F4150000}"/>
    <cellStyle name="Input 3 4 3 2 2 3 3 2" xfId="42318" xr:uid="{00000000-0005-0000-0000-0000F5150000}"/>
    <cellStyle name="Input 3 4 3 2 2 3 4" xfId="28718" xr:uid="{00000000-0005-0000-0000-0000F6150000}"/>
    <cellStyle name="Input 3 4 3 2 2 4" xfId="4582" xr:uid="{00000000-0005-0000-0000-0000F7150000}"/>
    <cellStyle name="Input 3 4 3 2 2 4 2" xfId="17918" xr:uid="{00000000-0005-0000-0000-0000F8150000}"/>
    <cellStyle name="Input 3 4 3 2 2 4 2 2" xfId="44080" xr:uid="{00000000-0005-0000-0000-0000F9150000}"/>
    <cellStyle name="Input 3 4 3 2 2 4 3" xfId="30744" xr:uid="{00000000-0005-0000-0000-0000FA150000}"/>
    <cellStyle name="Input 3 4 3 2 2 5" xfId="14394" xr:uid="{00000000-0005-0000-0000-0000FB150000}"/>
    <cellStyle name="Input 3 4 3 2 2 5 2" xfId="40556" xr:uid="{00000000-0005-0000-0000-0000FC150000}"/>
    <cellStyle name="Input 3 4 3 2 2 6" xfId="26692" xr:uid="{00000000-0005-0000-0000-0000FD150000}"/>
    <cellStyle name="Input 3 4 3 2 3" xfId="876" xr:uid="{00000000-0005-0000-0000-0000FE150000}"/>
    <cellStyle name="Input 3 4 3 2 3 2" xfId="2902" xr:uid="{00000000-0005-0000-0000-0000FF150000}"/>
    <cellStyle name="Input 3 4 3 2 3 2 2" xfId="6954" xr:uid="{00000000-0005-0000-0000-000000160000}"/>
    <cellStyle name="Input 3 4 3 2 3 2 2 2" xfId="19942" xr:uid="{00000000-0005-0000-0000-000001160000}"/>
    <cellStyle name="Input 3 4 3 2 3 2 2 2 2" xfId="46104" xr:uid="{00000000-0005-0000-0000-000002160000}"/>
    <cellStyle name="Input 3 4 3 2 3 2 2 3" xfId="33116" xr:uid="{00000000-0005-0000-0000-000003160000}"/>
    <cellStyle name="Input 3 4 3 2 3 2 3" xfId="16418" xr:uid="{00000000-0005-0000-0000-000004160000}"/>
    <cellStyle name="Input 3 4 3 2 3 2 3 2" xfId="42580" xr:uid="{00000000-0005-0000-0000-000005160000}"/>
    <cellStyle name="Input 3 4 3 2 3 2 4" xfId="29064" xr:uid="{00000000-0005-0000-0000-000006160000}"/>
    <cellStyle name="Input 3 4 3 2 3 3" xfId="4928" xr:uid="{00000000-0005-0000-0000-000007160000}"/>
    <cellStyle name="Input 3 4 3 2 3 3 2" xfId="18180" xr:uid="{00000000-0005-0000-0000-000008160000}"/>
    <cellStyle name="Input 3 4 3 2 3 3 2 2" xfId="44342" xr:uid="{00000000-0005-0000-0000-000009160000}"/>
    <cellStyle name="Input 3 4 3 2 3 3 3" xfId="31090" xr:uid="{00000000-0005-0000-0000-00000A160000}"/>
    <cellStyle name="Input 3 4 3 2 3 4" xfId="14656" xr:uid="{00000000-0005-0000-0000-00000B160000}"/>
    <cellStyle name="Input 3 4 3 2 3 4 2" xfId="40818" xr:uid="{00000000-0005-0000-0000-00000C160000}"/>
    <cellStyle name="Input 3 4 3 2 3 5" xfId="27038" xr:uid="{00000000-0005-0000-0000-00000D160000}"/>
    <cellStyle name="Input 3 4 3 2 4" xfId="2370" xr:uid="{00000000-0005-0000-0000-00000E160000}"/>
    <cellStyle name="Input 3 4 3 2 4 2" xfId="6422" xr:uid="{00000000-0005-0000-0000-00000F160000}"/>
    <cellStyle name="Input 3 4 3 2 4 2 2" xfId="19542" xr:uid="{00000000-0005-0000-0000-000010160000}"/>
    <cellStyle name="Input 3 4 3 2 4 2 2 2" xfId="45704" xr:uid="{00000000-0005-0000-0000-000011160000}"/>
    <cellStyle name="Input 3 4 3 2 4 2 3" xfId="32584" xr:uid="{00000000-0005-0000-0000-000012160000}"/>
    <cellStyle name="Input 3 4 3 2 4 3" xfId="16018" xr:uid="{00000000-0005-0000-0000-000013160000}"/>
    <cellStyle name="Input 3 4 3 2 4 3 2" xfId="42180" xr:uid="{00000000-0005-0000-0000-000014160000}"/>
    <cellStyle name="Input 3 4 3 2 4 4" xfId="28532" xr:uid="{00000000-0005-0000-0000-000015160000}"/>
    <cellStyle name="Input 3 4 3 2 5" xfId="4396" xr:uid="{00000000-0005-0000-0000-000016160000}"/>
    <cellStyle name="Input 3 4 3 2 5 2" xfId="17780" xr:uid="{00000000-0005-0000-0000-000017160000}"/>
    <cellStyle name="Input 3 4 3 2 5 2 2" xfId="43942" xr:uid="{00000000-0005-0000-0000-000018160000}"/>
    <cellStyle name="Input 3 4 3 2 5 3" xfId="30558" xr:uid="{00000000-0005-0000-0000-000019160000}"/>
    <cellStyle name="Input 3 4 3 2 6" xfId="14256" xr:uid="{00000000-0005-0000-0000-00001A160000}"/>
    <cellStyle name="Input 3 4 3 2 6 2" xfId="40418" xr:uid="{00000000-0005-0000-0000-00001B160000}"/>
    <cellStyle name="Input 3 4 3 2 7" xfId="26506" xr:uid="{00000000-0005-0000-0000-00001C160000}"/>
    <cellStyle name="Input 3 4 3 3" xfId="442" xr:uid="{00000000-0005-0000-0000-00001D160000}"/>
    <cellStyle name="Input 3 4 3 3 2" xfId="974" xr:uid="{00000000-0005-0000-0000-00001E160000}"/>
    <cellStyle name="Input 3 4 3 3 2 2" xfId="3000" xr:uid="{00000000-0005-0000-0000-00001F160000}"/>
    <cellStyle name="Input 3 4 3 3 2 2 2" xfId="7052" xr:uid="{00000000-0005-0000-0000-000020160000}"/>
    <cellStyle name="Input 3 4 3 3 2 2 2 2" xfId="20016" xr:uid="{00000000-0005-0000-0000-000021160000}"/>
    <cellStyle name="Input 3 4 3 3 2 2 2 2 2" xfId="46178" xr:uid="{00000000-0005-0000-0000-000022160000}"/>
    <cellStyle name="Input 3 4 3 3 2 2 2 3" xfId="33214" xr:uid="{00000000-0005-0000-0000-000023160000}"/>
    <cellStyle name="Input 3 4 3 3 2 2 3" xfId="16492" xr:uid="{00000000-0005-0000-0000-000024160000}"/>
    <cellStyle name="Input 3 4 3 3 2 2 3 2" xfId="42654" xr:uid="{00000000-0005-0000-0000-000025160000}"/>
    <cellStyle name="Input 3 4 3 3 2 2 4" xfId="29162" xr:uid="{00000000-0005-0000-0000-000026160000}"/>
    <cellStyle name="Input 3 4 3 3 2 3" xfId="5026" xr:uid="{00000000-0005-0000-0000-000027160000}"/>
    <cellStyle name="Input 3 4 3 3 2 3 2" xfId="18254" xr:uid="{00000000-0005-0000-0000-000028160000}"/>
    <cellStyle name="Input 3 4 3 3 2 3 2 2" xfId="44416" xr:uid="{00000000-0005-0000-0000-000029160000}"/>
    <cellStyle name="Input 3 4 3 3 2 3 3" xfId="31188" xr:uid="{00000000-0005-0000-0000-00002A160000}"/>
    <cellStyle name="Input 3 4 3 3 2 4" xfId="14730" xr:uid="{00000000-0005-0000-0000-00002B160000}"/>
    <cellStyle name="Input 3 4 3 3 2 4 2" xfId="40892" xr:uid="{00000000-0005-0000-0000-00002C160000}"/>
    <cellStyle name="Input 3 4 3 3 2 5" xfId="27136" xr:uid="{00000000-0005-0000-0000-00002D160000}"/>
    <cellStyle name="Input 3 4 3 3 3" xfId="2468" xr:uid="{00000000-0005-0000-0000-00002E160000}"/>
    <cellStyle name="Input 3 4 3 3 3 2" xfId="6520" xr:uid="{00000000-0005-0000-0000-00002F160000}"/>
    <cellStyle name="Input 3 4 3 3 3 2 2" xfId="19616" xr:uid="{00000000-0005-0000-0000-000030160000}"/>
    <cellStyle name="Input 3 4 3 3 3 2 2 2" xfId="45778" xr:uid="{00000000-0005-0000-0000-000031160000}"/>
    <cellStyle name="Input 3 4 3 3 3 2 3" xfId="32682" xr:uid="{00000000-0005-0000-0000-000032160000}"/>
    <cellStyle name="Input 3 4 3 3 3 3" xfId="16092" xr:uid="{00000000-0005-0000-0000-000033160000}"/>
    <cellStyle name="Input 3 4 3 3 3 3 2" xfId="42254" xr:uid="{00000000-0005-0000-0000-000034160000}"/>
    <cellStyle name="Input 3 4 3 3 3 4" xfId="28630" xr:uid="{00000000-0005-0000-0000-000035160000}"/>
    <cellStyle name="Input 3 4 3 3 4" xfId="4494" xr:uid="{00000000-0005-0000-0000-000036160000}"/>
    <cellStyle name="Input 3 4 3 3 4 2" xfId="17854" xr:uid="{00000000-0005-0000-0000-000037160000}"/>
    <cellStyle name="Input 3 4 3 3 4 2 2" xfId="44016" xr:uid="{00000000-0005-0000-0000-000038160000}"/>
    <cellStyle name="Input 3 4 3 3 4 3" xfId="30656" xr:uid="{00000000-0005-0000-0000-000039160000}"/>
    <cellStyle name="Input 3 4 3 3 5" xfId="14330" xr:uid="{00000000-0005-0000-0000-00003A160000}"/>
    <cellStyle name="Input 3 4 3 3 5 2" xfId="40492" xr:uid="{00000000-0005-0000-0000-00003B160000}"/>
    <cellStyle name="Input 3 4 3 3 6" xfId="26604" xr:uid="{00000000-0005-0000-0000-00003C160000}"/>
    <cellStyle name="Input 3 4 3 4" xfId="746" xr:uid="{00000000-0005-0000-0000-00003D160000}"/>
    <cellStyle name="Input 3 4 3 4 2" xfId="2772" xr:uid="{00000000-0005-0000-0000-00003E160000}"/>
    <cellStyle name="Input 3 4 3 4 2 2" xfId="6824" xr:uid="{00000000-0005-0000-0000-00003F160000}"/>
    <cellStyle name="Input 3 4 3 4 2 2 2" xfId="19854" xr:uid="{00000000-0005-0000-0000-000040160000}"/>
    <cellStyle name="Input 3 4 3 4 2 2 2 2" xfId="46016" xr:uid="{00000000-0005-0000-0000-000041160000}"/>
    <cellStyle name="Input 3 4 3 4 2 2 3" xfId="32986" xr:uid="{00000000-0005-0000-0000-000042160000}"/>
    <cellStyle name="Input 3 4 3 4 2 3" xfId="16330" xr:uid="{00000000-0005-0000-0000-000043160000}"/>
    <cellStyle name="Input 3 4 3 4 2 3 2" xfId="42492" xr:uid="{00000000-0005-0000-0000-000044160000}"/>
    <cellStyle name="Input 3 4 3 4 2 4" xfId="28934" xr:uid="{00000000-0005-0000-0000-000045160000}"/>
    <cellStyle name="Input 3 4 3 4 3" xfId="4798" xr:uid="{00000000-0005-0000-0000-000046160000}"/>
    <cellStyle name="Input 3 4 3 4 3 2" xfId="18092" xr:uid="{00000000-0005-0000-0000-000047160000}"/>
    <cellStyle name="Input 3 4 3 4 3 2 2" xfId="44254" xr:uid="{00000000-0005-0000-0000-000048160000}"/>
    <cellStyle name="Input 3 4 3 4 3 3" xfId="30960" xr:uid="{00000000-0005-0000-0000-000049160000}"/>
    <cellStyle name="Input 3 4 3 4 4" xfId="14568" xr:uid="{00000000-0005-0000-0000-00004A160000}"/>
    <cellStyle name="Input 3 4 3 4 4 2" xfId="40730" xr:uid="{00000000-0005-0000-0000-00004B160000}"/>
    <cellStyle name="Input 3 4 3 4 5" xfId="26908" xr:uid="{00000000-0005-0000-0000-00004C160000}"/>
    <cellStyle name="Input 3 4 3 5" xfId="2240" xr:uid="{00000000-0005-0000-0000-00004D160000}"/>
    <cellStyle name="Input 3 4 3 5 2" xfId="6292" xr:uid="{00000000-0005-0000-0000-00004E160000}"/>
    <cellStyle name="Input 3 4 3 5 2 2" xfId="19454" xr:uid="{00000000-0005-0000-0000-00004F160000}"/>
    <cellStyle name="Input 3 4 3 5 2 2 2" xfId="45616" xr:uid="{00000000-0005-0000-0000-000050160000}"/>
    <cellStyle name="Input 3 4 3 5 2 3" xfId="32454" xr:uid="{00000000-0005-0000-0000-000051160000}"/>
    <cellStyle name="Input 3 4 3 5 3" xfId="15930" xr:uid="{00000000-0005-0000-0000-000052160000}"/>
    <cellStyle name="Input 3 4 3 5 3 2" xfId="42092" xr:uid="{00000000-0005-0000-0000-000053160000}"/>
    <cellStyle name="Input 3 4 3 5 4" xfId="28402" xr:uid="{00000000-0005-0000-0000-000054160000}"/>
    <cellStyle name="Input 3 4 3 6" xfId="4266" xr:uid="{00000000-0005-0000-0000-000055160000}"/>
    <cellStyle name="Input 3 4 3 6 2" xfId="17692" xr:uid="{00000000-0005-0000-0000-000056160000}"/>
    <cellStyle name="Input 3 4 3 6 2 2" xfId="43854" xr:uid="{00000000-0005-0000-0000-000057160000}"/>
    <cellStyle name="Input 3 4 3 6 3" xfId="30428" xr:uid="{00000000-0005-0000-0000-000058160000}"/>
    <cellStyle name="Input 3 4 3 7" xfId="14168" xr:uid="{00000000-0005-0000-0000-000059160000}"/>
    <cellStyle name="Input 3 4 3 7 2" xfId="40330" xr:uid="{00000000-0005-0000-0000-00005A160000}"/>
    <cellStyle name="Input 3 4 3 8" xfId="26376" xr:uid="{00000000-0005-0000-0000-00005B160000}"/>
    <cellStyle name="Input 3 4 4" xfId="256" xr:uid="{00000000-0005-0000-0000-00005C160000}"/>
    <cellStyle name="Input 3 4 4 2" xfId="474" xr:uid="{00000000-0005-0000-0000-00005D160000}"/>
    <cellStyle name="Input 3 4 4 2 2" xfId="1006" xr:uid="{00000000-0005-0000-0000-00005E160000}"/>
    <cellStyle name="Input 3 4 4 2 2 2" xfId="3032" xr:uid="{00000000-0005-0000-0000-00005F160000}"/>
    <cellStyle name="Input 3 4 4 2 2 2 2" xfId="7084" xr:uid="{00000000-0005-0000-0000-000060160000}"/>
    <cellStyle name="Input 3 4 4 2 2 2 2 2" xfId="20040" xr:uid="{00000000-0005-0000-0000-000061160000}"/>
    <cellStyle name="Input 3 4 4 2 2 2 2 2 2" xfId="46202" xr:uid="{00000000-0005-0000-0000-000062160000}"/>
    <cellStyle name="Input 3 4 4 2 2 2 2 3" xfId="33246" xr:uid="{00000000-0005-0000-0000-000063160000}"/>
    <cellStyle name="Input 3 4 4 2 2 2 3" xfId="16516" xr:uid="{00000000-0005-0000-0000-000064160000}"/>
    <cellStyle name="Input 3 4 4 2 2 2 3 2" xfId="42678" xr:uid="{00000000-0005-0000-0000-000065160000}"/>
    <cellStyle name="Input 3 4 4 2 2 2 4" xfId="29194" xr:uid="{00000000-0005-0000-0000-000066160000}"/>
    <cellStyle name="Input 3 4 4 2 2 3" xfId="5058" xr:uid="{00000000-0005-0000-0000-000067160000}"/>
    <cellStyle name="Input 3 4 4 2 2 3 2" xfId="18278" xr:uid="{00000000-0005-0000-0000-000068160000}"/>
    <cellStyle name="Input 3 4 4 2 2 3 2 2" xfId="44440" xr:uid="{00000000-0005-0000-0000-000069160000}"/>
    <cellStyle name="Input 3 4 4 2 2 3 3" xfId="31220" xr:uid="{00000000-0005-0000-0000-00006A160000}"/>
    <cellStyle name="Input 3 4 4 2 2 4" xfId="14754" xr:uid="{00000000-0005-0000-0000-00006B160000}"/>
    <cellStyle name="Input 3 4 4 2 2 4 2" xfId="40916" xr:uid="{00000000-0005-0000-0000-00006C160000}"/>
    <cellStyle name="Input 3 4 4 2 2 5" xfId="27168" xr:uid="{00000000-0005-0000-0000-00006D160000}"/>
    <cellStyle name="Input 3 4 4 2 3" xfId="2500" xr:uid="{00000000-0005-0000-0000-00006E160000}"/>
    <cellStyle name="Input 3 4 4 2 3 2" xfId="6552" xr:uid="{00000000-0005-0000-0000-00006F160000}"/>
    <cellStyle name="Input 3 4 4 2 3 2 2" xfId="19640" xr:uid="{00000000-0005-0000-0000-000070160000}"/>
    <cellStyle name="Input 3 4 4 2 3 2 2 2" xfId="45802" xr:uid="{00000000-0005-0000-0000-000071160000}"/>
    <cellStyle name="Input 3 4 4 2 3 2 3" xfId="32714" xr:uid="{00000000-0005-0000-0000-000072160000}"/>
    <cellStyle name="Input 3 4 4 2 3 3" xfId="16116" xr:uid="{00000000-0005-0000-0000-000073160000}"/>
    <cellStyle name="Input 3 4 4 2 3 3 2" xfId="42278" xr:uid="{00000000-0005-0000-0000-000074160000}"/>
    <cellStyle name="Input 3 4 4 2 3 4" xfId="28662" xr:uid="{00000000-0005-0000-0000-000075160000}"/>
    <cellStyle name="Input 3 4 4 2 4" xfId="4526" xr:uid="{00000000-0005-0000-0000-000076160000}"/>
    <cellStyle name="Input 3 4 4 2 4 2" xfId="17878" xr:uid="{00000000-0005-0000-0000-000077160000}"/>
    <cellStyle name="Input 3 4 4 2 4 2 2" xfId="44040" xr:uid="{00000000-0005-0000-0000-000078160000}"/>
    <cellStyle name="Input 3 4 4 2 4 3" xfId="30688" xr:uid="{00000000-0005-0000-0000-000079160000}"/>
    <cellStyle name="Input 3 4 4 2 5" xfId="14354" xr:uid="{00000000-0005-0000-0000-00007A160000}"/>
    <cellStyle name="Input 3 4 4 2 5 2" xfId="40516" xr:uid="{00000000-0005-0000-0000-00007B160000}"/>
    <cellStyle name="Input 3 4 4 2 6" xfId="26636" xr:uid="{00000000-0005-0000-0000-00007C160000}"/>
    <cellStyle name="Input 3 4 4 3" xfId="792" xr:uid="{00000000-0005-0000-0000-00007D160000}"/>
    <cellStyle name="Input 3 4 4 3 2" xfId="2818" xr:uid="{00000000-0005-0000-0000-00007E160000}"/>
    <cellStyle name="Input 3 4 4 3 2 2" xfId="6870" xr:uid="{00000000-0005-0000-0000-00007F160000}"/>
    <cellStyle name="Input 3 4 4 3 2 2 2" xfId="19886" xr:uid="{00000000-0005-0000-0000-000080160000}"/>
    <cellStyle name="Input 3 4 4 3 2 2 2 2" xfId="46048" xr:uid="{00000000-0005-0000-0000-000081160000}"/>
    <cellStyle name="Input 3 4 4 3 2 2 3" xfId="33032" xr:uid="{00000000-0005-0000-0000-000082160000}"/>
    <cellStyle name="Input 3 4 4 3 2 3" xfId="16362" xr:uid="{00000000-0005-0000-0000-000083160000}"/>
    <cellStyle name="Input 3 4 4 3 2 3 2" xfId="42524" xr:uid="{00000000-0005-0000-0000-000084160000}"/>
    <cellStyle name="Input 3 4 4 3 2 4" xfId="28980" xr:uid="{00000000-0005-0000-0000-000085160000}"/>
    <cellStyle name="Input 3 4 4 3 3" xfId="4844" xr:uid="{00000000-0005-0000-0000-000086160000}"/>
    <cellStyle name="Input 3 4 4 3 3 2" xfId="18124" xr:uid="{00000000-0005-0000-0000-000087160000}"/>
    <cellStyle name="Input 3 4 4 3 3 2 2" xfId="44286" xr:uid="{00000000-0005-0000-0000-000088160000}"/>
    <cellStyle name="Input 3 4 4 3 3 3" xfId="31006" xr:uid="{00000000-0005-0000-0000-000089160000}"/>
    <cellStyle name="Input 3 4 4 3 4" xfId="14600" xr:uid="{00000000-0005-0000-0000-00008A160000}"/>
    <cellStyle name="Input 3 4 4 3 4 2" xfId="40762" xr:uid="{00000000-0005-0000-0000-00008B160000}"/>
    <cellStyle name="Input 3 4 4 3 5" xfId="26954" xr:uid="{00000000-0005-0000-0000-00008C160000}"/>
    <cellStyle name="Input 3 4 4 4" xfId="2286" xr:uid="{00000000-0005-0000-0000-00008D160000}"/>
    <cellStyle name="Input 3 4 4 4 2" xfId="6338" xr:uid="{00000000-0005-0000-0000-00008E160000}"/>
    <cellStyle name="Input 3 4 4 4 2 2" xfId="19486" xr:uid="{00000000-0005-0000-0000-00008F160000}"/>
    <cellStyle name="Input 3 4 4 4 2 2 2" xfId="45648" xr:uid="{00000000-0005-0000-0000-000090160000}"/>
    <cellStyle name="Input 3 4 4 4 2 3" xfId="32500" xr:uid="{00000000-0005-0000-0000-000091160000}"/>
    <cellStyle name="Input 3 4 4 4 3" xfId="15962" xr:uid="{00000000-0005-0000-0000-000092160000}"/>
    <cellStyle name="Input 3 4 4 4 3 2" xfId="42124" xr:uid="{00000000-0005-0000-0000-000093160000}"/>
    <cellStyle name="Input 3 4 4 4 4" xfId="28448" xr:uid="{00000000-0005-0000-0000-000094160000}"/>
    <cellStyle name="Input 3 4 4 5" xfId="4312" xr:uid="{00000000-0005-0000-0000-000095160000}"/>
    <cellStyle name="Input 3 4 4 5 2" xfId="17724" xr:uid="{00000000-0005-0000-0000-000096160000}"/>
    <cellStyle name="Input 3 4 4 5 2 2" xfId="43886" xr:uid="{00000000-0005-0000-0000-000097160000}"/>
    <cellStyle name="Input 3 4 4 5 3" xfId="30474" xr:uid="{00000000-0005-0000-0000-000098160000}"/>
    <cellStyle name="Input 3 4 4 6" xfId="14200" xr:uid="{00000000-0005-0000-0000-000099160000}"/>
    <cellStyle name="Input 3 4 4 6 2" xfId="40362" xr:uid="{00000000-0005-0000-0000-00009A160000}"/>
    <cellStyle name="Input 3 4 4 7" xfId="26422" xr:uid="{00000000-0005-0000-0000-00009B160000}"/>
    <cellStyle name="Input 3 4 5" xfId="386" xr:uid="{00000000-0005-0000-0000-00009C160000}"/>
    <cellStyle name="Input 3 4 5 2" xfId="918" xr:uid="{00000000-0005-0000-0000-00009D160000}"/>
    <cellStyle name="Input 3 4 5 2 2" xfId="2944" xr:uid="{00000000-0005-0000-0000-00009E160000}"/>
    <cellStyle name="Input 3 4 5 2 2 2" xfId="6996" xr:uid="{00000000-0005-0000-0000-00009F160000}"/>
    <cellStyle name="Input 3 4 5 2 2 2 2" xfId="19976" xr:uid="{00000000-0005-0000-0000-0000A0160000}"/>
    <cellStyle name="Input 3 4 5 2 2 2 2 2" xfId="46138" xr:uid="{00000000-0005-0000-0000-0000A1160000}"/>
    <cellStyle name="Input 3 4 5 2 2 2 3" xfId="33158" xr:uid="{00000000-0005-0000-0000-0000A2160000}"/>
    <cellStyle name="Input 3 4 5 2 2 3" xfId="16452" xr:uid="{00000000-0005-0000-0000-0000A3160000}"/>
    <cellStyle name="Input 3 4 5 2 2 3 2" xfId="42614" xr:uid="{00000000-0005-0000-0000-0000A4160000}"/>
    <cellStyle name="Input 3 4 5 2 2 4" xfId="29106" xr:uid="{00000000-0005-0000-0000-0000A5160000}"/>
    <cellStyle name="Input 3 4 5 2 3" xfId="4970" xr:uid="{00000000-0005-0000-0000-0000A6160000}"/>
    <cellStyle name="Input 3 4 5 2 3 2" xfId="18214" xr:uid="{00000000-0005-0000-0000-0000A7160000}"/>
    <cellStyle name="Input 3 4 5 2 3 2 2" xfId="44376" xr:uid="{00000000-0005-0000-0000-0000A8160000}"/>
    <cellStyle name="Input 3 4 5 2 3 3" xfId="31132" xr:uid="{00000000-0005-0000-0000-0000A9160000}"/>
    <cellStyle name="Input 3 4 5 2 4" xfId="14690" xr:uid="{00000000-0005-0000-0000-0000AA160000}"/>
    <cellStyle name="Input 3 4 5 2 4 2" xfId="40852" xr:uid="{00000000-0005-0000-0000-0000AB160000}"/>
    <cellStyle name="Input 3 4 5 2 5" xfId="27080" xr:uid="{00000000-0005-0000-0000-0000AC160000}"/>
    <cellStyle name="Input 3 4 5 3" xfId="2412" xr:uid="{00000000-0005-0000-0000-0000AD160000}"/>
    <cellStyle name="Input 3 4 5 3 2" xfId="6464" xr:uid="{00000000-0005-0000-0000-0000AE160000}"/>
    <cellStyle name="Input 3 4 5 3 2 2" xfId="19576" xr:uid="{00000000-0005-0000-0000-0000AF160000}"/>
    <cellStyle name="Input 3 4 5 3 2 2 2" xfId="45738" xr:uid="{00000000-0005-0000-0000-0000B0160000}"/>
    <cellStyle name="Input 3 4 5 3 2 3" xfId="32626" xr:uid="{00000000-0005-0000-0000-0000B1160000}"/>
    <cellStyle name="Input 3 4 5 3 3" xfId="16052" xr:uid="{00000000-0005-0000-0000-0000B2160000}"/>
    <cellStyle name="Input 3 4 5 3 3 2" xfId="42214" xr:uid="{00000000-0005-0000-0000-0000B3160000}"/>
    <cellStyle name="Input 3 4 5 3 4" xfId="28574" xr:uid="{00000000-0005-0000-0000-0000B4160000}"/>
    <cellStyle name="Input 3 4 5 4" xfId="4438" xr:uid="{00000000-0005-0000-0000-0000B5160000}"/>
    <cellStyle name="Input 3 4 5 4 2" xfId="17814" xr:uid="{00000000-0005-0000-0000-0000B6160000}"/>
    <cellStyle name="Input 3 4 5 4 2 2" xfId="43976" xr:uid="{00000000-0005-0000-0000-0000B7160000}"/>
    <cellStyle name="Input 3 4 5 4 3" xfId="30600" xr:uid="{00000000-0005-0000-0000-0000B8160000}"/>
    <cellStyle name="Input 3 4 5 5" xfId="14290" xr:uid="{00000000-0005-0000-0000-0000B9160000}"/>
    <cellStyle name="Input 3 4 5 5 2" xfId="40452" xr:uid="{00000000-0005-0000-0000-0000BA160000}"/>
    <cellStyle name="Input 3 4 5 6" xfId="26548" xr:uid="{00000000-0005-0000-0000-0000BB160000}"/>
    <cellStyle name="Input 3 4 6" xfId="662" xr:uid="{00000000-0005-0000-0000-0000BC160000}"/>
    <cellStyle name="Input 3 4 6 2" xfId="2688" xr:uid="{00000000-0005-0000-0000-0000BD160000}"/>
    <cellStyle name="Input 3 4 6 2 2" xfId="6740" xr:uid="{00000000-0005-0000-0000-0000BE160000}"/>
    <cellStyle name="Input 3 4 6 2 2 2" xfId="19798" xr:uid="{00000000-0005-0000-0000-0000BF160000}"/>
    <cellStyle name="Input 3 4 6 2 2 2 2" xfId="45960" xr:uid="{00000000-0005-0000-0000-0000C0160000}"/>
    <cellStyle name="Input 3 4 6 2 2 3" xfId="32902" xr:uid="{00000000-0005-0000-0000-0000C1160000}"/>
    <cellStyle name="Input 3 4 6 2 3" xfId="16274" xr:uid="{00000000-0005-0000-0000-0000C2160000}"/>
    <cellStyle name="Input 3 4 6 2 3 2" xfId="42436" xr:uid="{00000000-0005-0000-0000-0000C3160000}"/>
    <cellStyle name="Input 3 4 6 2 4" xfId="28850" xr:uid="{00000000-0005-0000-0000-0000C4160000}"/>
    <cellStyle name="Input 3 4 6 3" xfId="4714" xr:uid="{00000000-0005-0000-0000-0000C5160000}"/>
    <cellStyle name="Input 3 4 6 3 2" xfId="18036" xr:uid="{00000000-0005-0000-0000-0000C6160000}"/>
    <cellStyle name="Input 3 4 6 3 2 2" xfId="44198" xr:uid="{00000000-0005-0000-0000-0000C7160000}"/>
    <cellStyle name="Input 3 4 6 3 3" xfId="30876" xr:uid="{00000000-0005-0000-0000-0000C8160000}"/>
    <cellStyle name="Input 3 4 6 4" xfId="14512" xr:uid="{00000000-0005-0000-0000-0000C9160000}"/>
    <cellStyle name="Input 3 4 6 4 2" xfId="40674" xr:uid="{00000000-0005-0000-0000-0000CA160000}"/>
    <cellStyle name="Input 3 4 6 5" xfId="26824" xr:uid="{00000000-0005-0000-0000-0000CB160000}"/>
    <cellStyle name="Input 3 4 7" xfId="2156" xr:uid="{00000000-0005-0000-0000-0000CC160000}"/>
    <cellStyle name="Input 3 4 7 2" xfId="6208" xr:uid="{00000000-0005-0000-0000-0000CD160000}"/>
    <cellStyle name="Input 3 4 7 2 2" xfId="19398" xr:uid="{00000000-0005-0000-0000-0000CE160000}"/>
    <cellStyle name="Input 3 4 7 2 2 2" xfId="45560" xr:uid="{00000000-0005-0000-0000-0000CF160000}"/>
    <cellStyle name="Input 3 4 7 2 3" xfId="32370" xr:uid="{00000000-0005-0000-0000-0000D0160000}"/>
    <cellStyle name="Input 3 4 7 3" xfId="15874" xr:uid="{00000000-0005-0000-0000-0000D1160000}"/>
    <cellStyle name="Input 3 4 7 3 2" xfId="42036" xr:uid="{00000000-0005-0000-0000-0000D2160000}"/>
    <cellStyle name="Input 3 4 7 4" xfId="28318" xr:uid="{00000000-0005-0000-0000-0000D3160000}"/>
    <cellStyle name="Input 3 4 8" xfId="4182" xr:uid="{00000000-0005-0000-0000-0000D4160000}"/>
    <cellStyle name="Input 3 4 8 2" xfId="17636" xr:uid="{00000000-0005-0000-0000-0000D5160000}"/>
    <cellStyle name="Input 3 4 8 2 2" xfId="43798" xr:uid="{00000000-0005-0000-0000-0000D6160000}"/>
    <cellStyle name="Input 3 4 8 3" xfId="30344" xr:uid="{00000000-0005-0000-0000-0000D7160000}"/>
    <cellStyle name="Input 3 4 9" xfId="14112" xr:uid="{00000000-0005-0000-0000-0000D8160000}"/>
    <cellStyle name="Input 3 4 9 2" xfId="40274" xr:uid="{00000000-0005-0000-0000-0000D9160000}"/>
    <cellStyle name="Input 3 5" xfId="135" xr:uid="{00000000-0005-0000-0000-0000DA160000}"/>
    <cellStyle name="Input 3 5 2" xfId="265" xr:uid="{00000000-0005-0000-0000-0000DB160000}"/>
    <cellStyle name="Input 3 5 2 2" xfId="481" xr:uid="{00000000-0005-0000-0000-0000DC160000}"/>
    <cellStyle name="Input 3 5 2 2 2" xfId="1013" xr:uid="{00000000-0005-0000-0000-0000DD160000}"/>
    <cellStyle name="Input 3 5 2 2 2 2" xfId="3039" xr:uid="{00000000-0005-0000-0000-0000DE160000}"/>
    <cellStyle name="Input 3 5 2 2 2 2 2" xfId="7091" xr:uid="{00000000-0005-0000-0000-0000DF160000}"/>
    <cellStyle name="Input 3 5 2 2 2 2 2 2" xfId="20045" xr:uid="{00000000-0005-0000-0000-0000E0160000}"/>
    <cellStyle name="Input 3 5 2 2 2 2 2 2 2" xfId="46207" xr:uid="{00000000-0005-0000-0000-0000E1160000}"/>
    <cellStyle name="Input 3 5 2 2 2 2 2 3" xfId="33253" xr:uid="{00000000-0005-0000-0000-0000E2160000}"/>
    <cellStyle name="Input 3 5 2 2 2 2 3" xfId="16521" xr:uid="{00000000-0005-0000-0000-0000E3160000}"/>
    <cellStyle name="Input 3 5 2 2 2 2 3 2" xfId="42683" xr:uid="{00000000-0005-0000-0000-0000E4160000}"/>
    <cellStyle name="Input 3 5 2 2 2 2 4" xfId="29201" xr:uid="{00000000-0005-0000-0000-0000E5160000}"/>
    <cellStyle name="Input 3 5 2 2 2 3" xfId="5065" xr:uid="{00000000-0005-0000-0000-0000E6160000}"/>
    <cellStyle name="Input 3 5 2 2 2 3 2" xfId="18283" xr:uid="{00000000-0005-0000-0000-0000E7160000}"/>
    <cellStyle name="Input 3 5 2 2 2 3 2 2" xfId="44445" xr:uid="{00000000-0005-0000-0000-0000E8160000}"/>
    <cellStyle name="Input 3 5 2 2 2 3 3" xfId="31227" xr:uid="{00000000-0005-0000-0000-0000E9160000}"/>
    <cellStyle name="Input 3 5 2 2 2 4" xfId="14759" xr:uid="{00000000-0005-0000-0000-0000EA160000}"/>
    <cellStyle name="Input 3 5 2 2 2 4 2" xfId="40921" xr:uid="{00000000-0005-0000-0000-0000EB160000}"/>
    <cellStyle name="Input 3 5 2 2 2 5" xfId="27175" xr:uid="{00000000-0005-0000-0000-0000EC160000}"/>
    <cellStyle name="Input 3 5 2 2 3" xfId="2507" xr:uid="{00000000-0005-0000-0000-0000ED160000}"/>
    <cellStyle name="Input 3 5 2 2 3 2" xfId="6559" xr:uid="{00000000-0005-0000-0000-0000EE160000}"/>
    <cellStyle name="Input 3 5 2 2 3 2 2" xfId="19645" xr:uid="{00000000-0005-0000-0000-0000EF160000}"/>
    <cellStyle name="Input 3 5 2 2 3 2 2 2" xfId="45807" xr:uid="{00000000-0005-0000-0000-0000F0160000}"/>
    <cellStyle name="Input 3 5 2 2 3 2 3" xfId="32721" xr:uid="{00000000-0005-0000-0000-0000F1160000}"/>
    <cellStyle name="Input 3 5 2 2 3 3" xfId="16121" xr:uid="{00000000-0005-0000-0000-0000F2160000}"/>
    <cellStyle name="Input 3 5 2 2 3 3 2" xfId="42283" xr:uid="{00000000-0005-0000-0000-0000F3160000}"/>
    <cellStyle name="Input 3 5 2 2 3 4" xfId="28669" xr:uid="{00000000-0005-0000-0000-0000F4160000}"/>
    <cellStyle name="Input 3 5 2 2 4" xfId="4533" xr:uid="{00000000-0005-0000-0000-0000F5160000}"/>
    <cellStyle name="Input 3 5 2 2 4 2" xfId="17883" xr:uid="{00000000-0005-0000-0000-0000F6160000}"/>
    <cellStyle name="Input 3 5 2 2 4 2 2" xfId="44045" xr:uid="{00000000-0005-0000-0000-0000F7160000}"/>
    <cellStyle name="Input 3 5 2 2 4 3" xfId="30695" xr:uid="{00000000-0005-0000-0000-0000F8160000}"/>
    <cellStyle name="Input 3 5 2 2 5" xfId="14359" xr:uid="{00000000-0005-0000-0000-0000F9160000}"/>
    <cellStyle name="Input 3 5 2 2 5 2" xfId="40521" xr:uid="{00000000-0005-0000-0000-0000FA160000}"/>
    <cellStyle name="Input 3 5 2 2 6" xfId="26643" xr:uid="{00000000-0005-0000-0000-0000FB160000}"/>
    <cellStyle name="Input 3 5 2 3" xfId="801" xr:uid="{00000000-0005-0000-0000-0000FC160000}"/>
    <cellStyle name="Input 3 5 2 3 2" xfId="2827" xr:uid="{00000000-0005-0000-0000-0000FD160000}"/>
    <cellStyle name="Input 3 5 2 3 2 2" xfId="6879" xr:uid="{00000000-0005-0000-0000-0000FE160000}"/>
    <cellStyle name="Input 3 5 2 3 2 2 2" xfId="19893" xr:uid="{00000000-0005-0000-0000-0000FF160000}"/>
    <cellStyle name="Input 3 5 2 3 2 2 2 2" xfId="46055" xr:uid="{00000000-0005-0000-0000-000000170000}"/>
    <cellStyle name="Input 3 5 2 3 2 2 3" xfId="33041" xr:uid="{00000000-0005-0000-0000-000001170000}"/>
    <cellStyle name="Input 3 5 2 3 2 3" xfId="16369" xr:uid="{00000000-0005-0000-0000-000002170000}"/>
    <cellStyle name="Input 3 5 2 3 2 3 2" xfId="42531" xr:uid="{00000000-0005-0000-0000-000003170000}"/>
    <cellStyle name="Input 3 5 2 3 2 4" xfId="28989" xr:uid="{00000000-0005-0000-0000-000004170000}"/>
    <cellStyle name="Input 3 5 2 3 3" xfId="4853" xr:uid="{00000000-0005-0000-0000-000005170000}"/>
    <cellStyle name="Input 3 5 2 3 3 2" xfId="18131" xr:uid="{00000000-0005-0000-0000-000006170000}"/>
    <cellStyle name="Input 3 5 2 3 3 2 2" xfId="44293" xr:uid="{00000000-0005-0000-0000-000007170000}"/>
    <cellStyle name="Input 3 5 2 3 3 3" xfId="31015" xr:uid="{00000000-0005-0000-0000-000008170000}"/>
    <cellStyle name="Input 3 5 2 3 4" xfId="14607" xr:uid="{00000000-0005-0000-0000-000009170000}"/>
    <cellStyle name="Input 3 5 2 3 4 2" xfId="40769" xr:uid="{00000000-0005-0000-0000-00000A170000}"/>
    <cellStyle name="Input 3 5 2 3 5" xfId="26963" xr:uid="{00000000-0005-0000-0000-00000B170000}"/>
    <cellStyle name="Input 3 5 2 4" xfId="2295" xr:uid="{00000000-0005-0000-0000-00000C170000}"/>
    <cellStyle name="Input 3 5 2 4 2" xfId="6347" xr:uid="{00000000-0005-0000-0000-00000D170000}"/>
    <cellStyle name="Input 3 5 2 4 2 2" xfId="19493" xr:uid="{00000000-0005-0000-0000-00000E170000}"/>
    <cellStyle name="Input 3 5 2 4 2 2 2" xfId="45655" xr:uid="{00000000-0005-0000-0000-00000F170000}"/>
    <cellStyle name="Input 3 5 2 4 2 3" xfId="32509" xr:uid="{00000000-0005-0000-0000-000010170000}"/>
    <cellStyle name="Input 3 5 2 4 3" xfId="15969" xr:uid="{00000000-0005-0000-0000-000011170000}"/>
    <cellStyle name="Input 3 5 2 4 3 2" xfId="42131" xr:uid="{00000000-0005-0000-0000-000012170000}"/>
    <cellStyle name="Input 3 5 2 4 4" xfId="28457" xr:uid="{00000000-0005-0000-0000-000013170000}"/>
    <cellStyle name="Input 3 5 2 5" xfId="4321" xr:uid="{00000000-0005-0000-0000-000014170000}"/>
    <cellStyle name="Input 3 5 2 5 2" xfId="17731" xr:uid="{00000000-0005-0000-0000-000015170000}"/>
    <cellStyle name="Input 3 5 2 5 2 2" xfId="43893" xr:uid="{00000000-0005-0000-0000-000016170000}"/>
    <cellStyle name="Input 3 5 2 5 3" xfId="30483" xr:uid="{00000000-0005-0000-0000-000017170000}"/>
    <cellStyle name="Input 3 5 2 6" xfId="14207" xr:uid="{00000000-0005-0000-0000-000018170000}"/>
    <cellStyle name="Input 3 5 2 6 2" xfId="40369" xr:uid="{00000000-0005-0000-0000-000019170000}"/>
    <cellStyle name="Input 3 5 2 7" xfId="26431" xr:uid="{00000000-0005-0000-0000-00001A170000}"/>
    <cellStyle name="Input 3 5 3" xfId="393" xr:uid="{00000000-0005-0000-0000-00001B170000}"/>
    <cellStyle name="Input 3 5 3 2" xfId="925" xr:uid="{00000000-0005-0000-0000-00001C170000}"/>
    <cellStyle name="Input 3 5 3 2 2" xfId="2951" xr:uid="{00000000-0005-0000-0000-00001D170000}"/>
    <cellStyle name="Input 3 5 3 2 2 2" xfId="7003" xr:uid="{00000000-0005-0000-0000-00001E170000}"/>
    <cellStyle name="Input 3 5 3 2 2 2 2" xfId="19981" xr:uid="{00000000-0005-0000-0000-00001F170000}"/>
    <cellStyle name="Input 3 5 3 2 2 2 2 2" xfId="46143" xr:uid="{00000000-0005-0000-0000-000020170000}"/>
    <cellStyle name="Input 3 5 3 2 2 2 3" xfId="33165" xr:uid="{00000000-0005-0000-0000-000021170000}"/>
    <cellStyle name="Input 3 5 3 2 2 3" xfId="16457" xr:uid="{00000000-0005-0000-0000-000022170000}"/>
    <cellStyle name="Input 3 5 3 2 2 3 2" xfId="42619" xr:uid="{00000000-0005-0000-0000-000023170000}"/>
    <cellStyle name="Input 3 5 3 2 2 4" xfId="29113" xr:uid="{00000000-0005-0000-0000-000024170000}"/>
    <cellStyle name="Input 3 5 3 2 3" xfId="4977" xr:uid="{00000000-0005-0000-0000-000025170000}"/>
    <cellStyle name="Input 3 5 3 2 3 2" xfId="18219" xr:uid="{00000000-0005-0000-0000-000026170000}"/>
    <cellStyle name="Input 3 5 3 2 3 2 2" xfId="44381" xr:uid="{00000000-0005-0000-0000-000027170000}"/>
    <cellStyle name="Input 3 5 3 2 3 3" xfId="31139" xr:uid="{00000000-0005-0000-0000-000028170000}"/>
    <cellStyle name="Input 3 5 3 2 4" xfId="14695" xr:uid="{00000000-0005-0000-0000-000029170000}"/>
    <cellStyle name="Input 3 5 3 2 4 2" xfId="40857" xr:uid="{00000000-0005-0000-0000-00002A170000}"/>
    <cellStyle name="Input 3 5 3 2 5" xfId="27087" xr:uid="{00000000-0005-0000-0000-00002B170000}"/>
    <cellStyle name="Input 3 5 3 3" xfId="2419" xr:uid="{00000000-0005-0000-0000-00002C170000}"/>
    <cellStyle name="Input 3 5 3 3 2" xfId="6471" xr:uid="{00000000-0005-0000-0000-00002D170000}"/>
    <cellStyle name="Input 3 5 3 3 2 2" xfId="19581" xr:uid="{00000000-0005-0000-0000-00002E170000}"/>
    <cellStyle name="Input 3 5 3 3 2 2 2" xfId="45743" xr:uid="{00000000-0005-0000-0000-00002F170000}"/>
    <cellStyle name="Input 3 5 3 3 2 3" xfId="32633" xr:uid="{00000000-0005-0000-0000-000030170000}"/>
    <cellStyle name="Input 3 5 3 3 3" xfId="16057" xr:uid="{00000000-0005-0000-0000-000031170000}"/>
    <cellStyle name="Input 3 5 3 3 3 2" xfId="42219" xr:uid="{00000000-0005-0000-0000-000032170000}"/>
    <cellStyle name="Input 3 5 3 3 4" xfId="28581" xr:uid="{00000000-0005-0000-0000-000033170000}"/>
    <cellStyle name="Input 3 5 3 4" xfId="4445" xr:uid="{00000000-0005-0000-0000-000034170000}"/>
    <cellStyle name="Input 3 5 3 4 2" xfId="17819" xr:uid="{00000000-0005-0000-0000-000035170000}"/>
    <cellStyle name="Input 3 5 3 4 2 2" xfId="43981" xr:uid="{00000000-0005-0000-0000-000036170000}"/>
    <cellStyle name="Input 3 5 3 4 3" xfId="30607" xr:uid="{00000000-0005-0000-0000-000037170000}"/>
    <cellStyle name="Input 3 5 3 5" xfId="14295" xr:uid="{00000000-0005-0000-0000-000038170000}"/>
    <cellStyle name="Input 3 5 3 5 2" xfId="40457" xr:uid="{00000000-0005-0000-0000-000039170000}"/>
    <cellStyle name="Input 3 5 3 6" xfId="26555" xr:uid="{00000000-0005-0000-0000-00003A170000}"/>
    <cellStyle name="Input 3 5 4" xfId="671" xr:uid="{00000000-0005-0000-0000-00003B170000}"/>
    <cellStyle name="Input 3 5 4 2" xfId="2697" xr:uid="{00000000-0005-0000-0000-00003C170000}"/>
    <cellStyle name="Input 3 5 4 2 2" xfId="6749" xr:uid="{00000000-0005-0000-0000-00003D170000}"/>
    <cellStyle name="Input 3 5 4 2 2 2" xfId="19805" xr:uid="{00000000-0005-0000-0000-00003E170000}"/>
    <cellStyle name="Input 3 5 4 2 2 2 2" xfId="45967" xr:uid="{00000000-0005-0000-0000-00003F170000}"/>
    <cellStyle name="Input 3 5 4 2 2 3" xfId="32911" xr:uid="{00000000-0005-0000-0000-000040170000}"/>
    <cellStyle name="Input 3 5 4 2 3" xfId="16281" xr:uid="{00000000-0005-0000-0000-000041170000}"/>
    <cellStyle name="Input 3 5 4 2 3 2" xfId="42443" xr:uid="{00000000-0005-0000-0000-000042170000}"/>
    <cellStyle name="Input 3 5 4 2 4" xfId="28859" xr:uid="{00000000-0005-0000-0000-000043170000}"/>
    <cellStyle name="Input 3 5 4 3" xfId="4723" xr:uid="{00000000-0005-0000-0000-000044170000}"/>
    <cellStyle name="Input 3 5 4 3 2" xfId="18043" xr:uid="{00000000-0005-0000-0000-000045170000}"/>
    <cellStyle name="Input 3 5 4 3 2 2" xfId="44205" xr:uid="{00000000-0005-0000-0000-000046170000}"/>
    <cellStyle name="Input 3 5 4 3 3" xfId="30885" xr:uid="{00000000-0005-0000-0000-000047170000}"/>
    <cellStyle name="Input 3 5 4 4" xfId="14519" xr:uid="{00000000-0005-0000-0000-000048170000}"/>
    <cellStyle name="Input 3 5 4 4 2" xfId="40681" xr:uid="{00000000-0005-0000-0000-000049170000}"/>
    <cellStyle name="Input 3 5 4 5" xfId="26833" xr:uid="{00000000-0005-0000-0000-00004A170000}"/>
    <cellStyle name="Input 3 5 5" xfId="2165" xr:uid="{00000000-0005-0000-0000-00004B170000}"/>
    <cellStyle name="Input 3 5 5 2" xfId="6217" xr:uid="{00000000-0005-0000-0000-00004C170000}"/>
    <cellStyle name="Input 3 5 5 2 2" xfId="19405" xr:uid="{00000000-0005-0000-0000-00004D170000}"/>
    <cellStyle name="Input 3 5 5 2 2 2" xfId="45567" xr:uid="{00000000-0005-0000-0000-00004E170000}"/>
    <cellStyle name="Input 3 5 5 2 3" xfId="32379" xr:uid="{00000000-0005-0000-0000-00004F170000}"/>
    <cellStyle name="Input 3 5 5 3" xfId="15881" xr:uid="{00000000-0005-0000-0000-000050170000}"/>
    <cellStyle name="Input 3 5 5 3 2" xfId="42043" xr:uid="{00000000-0005-0000-0000-000051170000}"/>
    <cellStyle name="Input 3 5 5 4" xfId="28327" xr:uid="{00000000-0005-0000-0000-000052170000}"/>
    <cellStyle name="Input 3 5 6" xfId="4191" xr:uid="{00000000-0005-0000-0000-000053170000}"/>
    <cellStyle name="Input 3 5 6 2" xfId="17643" xr:uid="{00000000-0005-0000-0000-000054170000}"/>
    <cellStyle name="Input 3 5 6 2 2" xfId="43805" xr:uid="{00000000-0005-0000-0000-000055170000}"/>
    <cellStyle name="Input 3 5 6 3" xfId="30353" xr:uid="{00000000-0005-0000-0000-000056170000}"/>
    <cellStyle name="Input 3 5 7" xfId="14119" xr:uid="{00000000-0005-0000-0000-000057170000}"/>
    <cellStyle name="Input 3 5 7 2" xfId="40281" xr:uid="{00000000-0005-0000-0000-000058170000}"/>
    <cellStyle name="Input 3 5 8" xfId="26301" xr:uid="{00000000-0005-0000-0000-000059170000}"/>
    <cellStyle name="Input 3 6" xfId="180" xr:uid="{00000000-0005-0000-0000-00005A170000}"/>
    <cellStyle name="Input 3 6 2" xfId="310" xr:uid="{00000000-0005-0000-0000-00005B170000}"/>
    <cellStyle name="Input 3 6 2 2" xfId="512" xr:uid="{00000000-0005-0000-0000-00005C170000}"/>
    <cellStyle name="Input 3 6 2 2 2" xfId="1044" xr:uid="{00000000-0005-0000-0000-00005D170000}"/>
    <cellStyle name="Input 3 6 2 2 2 2" xfId="3070" xr:uid="{00000000-0005-0000-0000-00005E170000}"/>
    <cellStyle name="Input 3 6 2 2 2 2 2" xfId="7122" xr:uid="{00000000-0005-0000-0000-00005F170000}"/>
    <cellStyle name="Input 3 6 2 2 2 2 2 2" xfId="20068" xr:uid="{00000000-0005-0000-0000-000060170000}"/>
    <cellStyle name="Input 3 6 2 2 2 2 2 2 2" xfId="46230" xr:uid="{00000000-0005-0000-0000-000061170000}"/>
    <cellStyle name="Input 3 6 2 2 2 2 2 3" xfId="33284" xr:uid="{00000000-0005-0000-0000-000062170000}"/>
    <cellStyle name="Input 3 6 2 2 2 2 3" xfId="16544" xr:uid="{00000000-0005-0000-0000-000063170000}"/>
    <cellStyle name="Input 3 6 2 2 2 2 3 2" xfId="42706" xr:uid="{00000000-0005-0000-0000-000064170000}"/>
    <cellStyle name="Input 3 6 2 2 2 2 4" xfId="29232" xr:uid="{00000000-0005-0000-0000-000065170000}"/>
    <cellStyle name="Input 3 6 2 2 2 3" xfId="5096" xr:uid="{00000000-0005-0000-0000-000066170000}"/>
    <cellStyle name="Input 3 6 2 2 2 3 2" xfId="18306" xr:uid="{00000000-0005-0000-0000-000067170000}"/>
    <cellStyle name="Input 3 6 2 2 2 3 2 2" xfId="44468" xr:uid="{00000000-0005-0000-0000-000068170000}"/>
    <cellStyle name="Input 3 6 2 2 2 3 3" xfId="31258" xr:uid="{00000000-0005-0000-0000-000069170000}"/>
    <cellStyle name="Input 3 6 2 2 2 4" xfId="14782" xr:uid="{00000000-0005-0000-0000-00006A170000}"/>
    <cellStyle name="Input 3 6 2 2 2 4 2" xfId="40944" xr:uid="{00000000-0005-0000-0000-00006B170000}"/>
    <cellStyle name="Input 3 6 2 2 2 5" xfId="27206" xr:uid="{00000000-0005-0000-0000-00006C170000}"/>
    <cellStyle name="Input 3 6 2 2 3" xfId="2538" xr:uid="{00000000-0005-0000-0000-00006D170000}"/>
    <cellStyle name="Input 3 6 2 2 3 2" xfId="6590" xr:uid="{00000000-0005-0000-0000-00006E170000}"/>
    <cellStyle name="Input 3 6 2 2 3 2 2" xfId="19668" xr:uid="{00000000-0005-0000-0000-00006F170000}"/>
    <cellStyle name="Input 3 6 2 2 3 2 2 2" xfId="45830" xr:uid="{00000000-0005-0000-0000-000070170000}"/>
    <cellStyle name="Input 3 6 2 2 3 2 3" xfId="32752" xr:uid="{00000000-0005-0000-0000-000071170000}"/>
    <cellStyle name="Input 3 6 2 2 3 3" xfId="16144" xr:uid="{00000000-0005-0000-0000-000072170000}"/>
    <cellStyle name="Input 3 6 2 2 3 3 2" xfId="42306" xr:uid="{00000000-0005-0000-0000-000073170000}"/>
    <cellStyle name="Input 3 6 2 2 3 4" xfId="28700" xr:uid="{00000000-0005-0000-0000-000074170000}"/>
    <cellStyle name="Input 3 6 2 2 4" xfId="4564" xr:uid="{00000000-0005-0000-0000-000075170000}"/>
    <cellStyle name="Input 3 6 2 2 4 2" xfId="17906" xr:uid="{00000000-0005-0000-0000-000076170000}"/>
    <cellStyle name="Input 3 6 2 2 4 2 2" xfId="44068" xr:uid="{00000000-0005-0000-0000-000077170000}"/>
    <cellStyle name="Input 3 6 2 2 4 3" xfId="30726" xr:uid="{00000000-0005-0000-0000-000078170000}"/>
    <cellStyle name="Input 3 6 2 2 5" xfId="14382" xr:uid="{00000000-0005-0000-0000-000079170000}"/>
    <cellStyle name="Input 3 6 2 2 5 2" xfId="40544" xr:uid="{00000000-0005-0000-0000-00007A170000}"/>
    <cellStyle name="Input 3 6 2 2 6" xfId="26674" xr:uid="{00000000-0005-0000-0000-00007B170000}"/>
    <cellStyle name="Input 3 6 2 3" xfId="846" xr:uid="{00000000-0005-0000-0000-00007C170000}"/>
    <cellStyle name="Input 3 6 2 3 2" xfId="2872" xr:uid="{00000000-0005-0000-0000-00007D170000}"/>
    <cellStyle name="Input 3 6 2 3 2 2" xfId="6924" xr:uid="{00000000-0005-0000-0000-00007E170000}"/>
    <cellStyle name="Input 3 6 2 3 2 2 2" xfId="19924" xr:uid="{00000000-0005-0000-0000-00007F170000}"/>
    <cellStyle name="Input 3 6 2 3 2 2 2 2" xfId="46086" xr:uid="{00000000-0005-0000-0000-000080170000}"/>
    <cellStyle name="Input 3 6 2 3 2 2 3" xfId="33086" xr:uid="{00000000-0005-0000-0000-000081170000}"/>
    <cellStyle name="Input 3 6 2 3 2 3" xfId="16400" xr:uid="{00000000-0005-0000-0000-000082170000}"/>
    <cellStyle name="Input 3 6 2 3 2 3 2" xfId="42562" xr:uid="{00000000-0005-0000-0000-000083170000}"/>
    <cellStyle name="Input 3 6 2 3 2 4" xfId="29034" xr:uid="{00000000-0005-0000-0000-000084170000}"/>
    <cellStyle name="Input 3 6 2 3 3" xfId="4898" xr:uid="{00000000-0005-0000-0000-000085170000}"/>
    <cellStyle name="Input 3 6 2 3 3 2" xfId="18162" xr:uid="{00000000-0005-0000-0000-000086170000}"/>
    <cellStyle name="Input 3 6 2 3 3 2 2" xfId="44324" xr:uid="{00000000-0005-0000-0000-000087170000}"/>
    <cellStyle name="Input 3 6 2 3 3 3" xfId="31060" xr:uid="{00000000-0005-0000-0000-000088170000}"/>
    <cellStyle name="Input 3 6 2 3 4" xfId="14638" xr:uid="{00000000-0005-0000-0000-000089170000}"/>
    <cellStyle name="Input 3 6 2 3 4 2" xfId="40800" xr:uid="{00000000-0005-0000-0000-00008A170000}"/>
    <cellStyle name="Input 3 6 2 3 5" xfId="27008" xr:uid="{00000000-0005-0000-0000-00008B170000}"/>
    <cellStyle name="Input 3 6 2 4" xfId="2340" xr:uid="{00000000-0005-0000-0000-00008C170000}"/>
    <cellStyle name="Input 3 6 2 4 2" xfId="6392" xr:uid="{00000000-0005-0000-0000-00008D170000}"/>
    <cellStyle name="Input 3 6 2 4 2 2" xfId="19524" xr:uid="{00000000-0005-0000-0000-00008E170000}"/>
    <cellStyle name="Input 3 6 2 4 2 2 2" xfId="45686" xr:uid="{00000000-0005-0000-0000-00008F170000}"/>
    <cellStyle name="Input 3 6 2 4 2 3" xfId="32554" xr:uid="{00000000-0005-0000-0000-000090170000}"/>
    <cellStyle name="Input 3 6 2 4 3" xfId="16000" xr:uid="{00000000-0005-0000-0000-000091170000}"/>
    <cellStyle name="Input 3 6 2 4 3 2" xfId="42162" xr:uid="{00000000-0005-0000-0000-000092170000}"/>
    <cellStyle name="Input 3 6 2 4 4" xfId="28502" xr:uid="{00000000-0005-0000-0000-000093170000}"/>
    <cellStyle name="Input 3 6 2 5" xfId="4366" xr:uid="{00000000-0005-0000-0000-000094170000}"/>
    <cellStyle name="Input 3 6 2 5 2" xfId="17762" xr:uid="{00000000-0005-0000-0000-000095170000}"/>
    <cellStyle name="Input 3 6 2 5 2 2" xfId="43924" xr:uid="{00000000-0005-0000-0000-000096170000}"/>
    <cellStyle name="Input 3 6 2 5 3" xfId="30528" xr:uid="{00000000-0005-0000-0000-000097170000}"/>
    <cellStyle name="Input 3 6 2 6" xfId="14238" xr:uid="{00000000-0005-0000-0000-000098170000}"/>
    <cellStyle name="Input 3 6 2 6 2" xfId="40400" xr:uid="{00000000-0005-0000-0000-000099170000}"/>
    <cellStyle name="Input 3 6 2 7" xfId="26476" xr:uid="{00000000-0005-0000-0000-00009A170000}"/>
    <cellStyle name="Input 3 6 3" xfId="424" xr:uid="{00000000-0005-0000-0000-00009B170000}"/>
    <cellStyle name="Input 3 6 3 2" xfId="956" xr:uid="{00000000-0005-0000-0000-00009C170000}"/>
    <cellStyle name="Input 3 6 3 2 2" xfId="2982" xr:uid="{00000000-0005-0000-0000-00009D170000}"/>
    <cellStyle name="Input 3 6 3 2 2 2" xfId="7034" xr:uid="{00000000-0005-0000-0000-00009E170000}"/>
    <cellStyle name="Input 3 6 3 2 2 2 2" xfId="20004" xr:uid="{00000000-0005-0000-0000-00009F170000}"/>
    <cellStyle name="Input 3 6 3 2 2 2 2 2" xfId="46166" xr:uid="{00000000-0005-0000-0000-0000A0170000}"/>
    <cellStyle name="Input 3 6 3 2 2 2 3" xfId="33196" xr:uid="{00000000-0005-0000-0000-0000A1170000}"/>
    <cellStyle name="Input 3 6 3 2 2 3" xfId="16480" xr:uid="{00000000-0005-0000-0000-0000A2170000}"/>
    <cellStyle name="Input 3 6 3 2 2 3 2" xfId="42642" xr:uid="{00000000-0005-0000-0000-0000A3170000}"/>
    <cellStyle name="Input 3 6 3 2 2 4" xfId="29144" xr:uid="{00000000-0005-0000-0000-0000A4170000}"/>
    <cellStyle name="Input 3 6 3 2 3" xfId="5008" xr:uid="{00000000-0005-0000-0000-0000A5170000}"/>
    <cellStyle name="Input 3 6 3 2 3 2" xfId="18242" xr:uid="{00000000-0005-0000-0000-0000A6170000}"/>
    <cellStyle name="Input 3 6 3 2 3 2 2" xfId="44404" xr:uid="{00000000-0005-0000-0000-0000A7170000}"/>
    <cellStyle name="Input 3 6 3 2 3 3" xfId="31170" xr:uid="{00000000-0005-0000-0000-0000A8170000}"/>
    <cellStyle name="Input 3 6 3 2 4" xfId="14718" xr:uid="{00000000-0005-0000-0000-0000A9170000}"/>
    <cellStyle name="Input 3 6 3 2 4 2" xfId="40880" xr:uid="{00000000-0005-0000-0000-0000AA170000}"/>
    <cellStyle name="Input 3 6 3 2 5" xfId="27118" xr:uid="{00000000-0005-0000-0000-0000AB170000}"/>
    <cellStyle name="Input 3 6 3 3" xfId="2450" xr:uid="{00000000-0005-0000-0000-0000AC170000}"/>
    <cellStyle name="Input 3 6 3 3 2" xfId="6502" xr:uid="{00000000-0005-0000-0000-0000AD170000}"/>
    <cellStyle name="Input 3 6 3 3 2 2" xfId="19604" xr:uid="{00000000-0005-0000-0000-0000AE170000}"/>
    <cellStyle name="Input 3 6 3 3 2 2 2" xfId="45766" xr:uid="{00000000-0005-0000-0000-0000AF170000}"/>
    <cellStyle name="Input 3 6 3 3 2 3" xfId="32664" xr:uid="{00000000-0005-0000-0000-0000B0170000}"/>
    <cellStyle name="Input 3 6 3 3 3" xfId="16080" xr:uid="{00000000-0005-0000-0000-0000B1170000}"/>
    <cellStyle name="Input 3 6 3 3 3 2" xfId="42242" xr:uid="{00000000-0005-0000-0000-0000B2170000}"/>
    <cellStyle name="Input 3 6 3 3 4" xfId="28612" xr:uid="{00000000-0005-0000-0000-0000B3170000}"/>
    <cellStyle name="Input 3 6 3 4" xfId="4476" xr:uid="{00000000-0005-0000-0000-0000B4170000}"/>
    <cellStyle name="Input 3 6 3 4 2" xfId="17842" xr:uid="{00000000-0005-0000-0000-0000B5170000}"/>
    <cellStyle name="Input 3 6 3 4 2 2" xfId="44004" xr:uid="{00000000-0005-0000-0000-0000B6170000}"/>
    <cellStyle name="Input 3 6 3 4 3" xfId="30638" xr:uid="{00000000-0005-0000-0000-0000B7170000}"/>
    <cellStyle name="Input 3 6 3 5" xfId="14318" xr:uid="{00000000-0005-0000-0000-0000B8170000}"/>
    <cellStyle name="Input 3 6 3 5 2" xfId="40480" xr:uid="{00000000-0005-0000-0000-0000B9170000}"/>
    <cellStyle name="Input 3 6 3 6" xfId="26586" xr:uid="{00000000-0005-0000-0000-0000BA170000}"/>
    <cellStyle name="Input 3 6 4" xfId="716" xr:uid="{00000000-0005-0000-0000-0000BB170000}"/>
    <cellStyle name="Input 3 6 4 2" xfId="2742" xr:uid="{00000000-0005-0000-0000-0000BC170000}"/>
    <cellStyle name="Input 3 6 4 2 2" xfId="6794" xr:uid="{00000000-0005-0000-0000-0000BD170000}"/>
    <cellStyle name="Input 3 6 4 2 2 2" xfId="19836" xr:uid="{00000000-0005-0000-0000-0000BE170000}"/>
    <cellStyle name="Input 3 6 4 2 2 2 2" xfId="45998" xr:uid="{00000000-0005-0000-0000-0000BF170000}"/>
    <cellStyle name="Input 3 6 4 2 2 3" xfId="32956" xr:uid="{00000000-0005-0000-0000-0000C0170000}"/>
    <cellStyle name="Input 3 6 4 2 3" xfId="16312" xr:uid="{00000000-0005-0000-0000-0000C1170000}"/>
    <cellStyle name="Input 3 6 4 2 3 2" xfId="42474" xr:uid="{00000000-0005-0000-0000-0000C2170000}"/>
    <cellStyle name="Input 3 6 4 2 4" xfId="28904" xr:uid="{00000000-0005-0000-0000-0000C3170000}"/>
    <cellStyle name="Input 3 6 4 3" xfId="4768" xr:uid="{00000000-0005-0000-0000-0000C4170000}"/>
    <cellStyle name="Input 3 6 4 3 2" xfId="18074" xr:uid="{00000000-0005-0000-0000-0000C5170000}"/>
    <cellStyle name="Input 3 6 4 3 2 2" xfId="44236" xr:uid="{00000000-0005-0000-0000-0000C6170000}"/>
    <cellStyle name="Input 3 6 4 3 3" xfId="30930" xr:uid="{00000000-0005-0000-0000-0000C7170000}"/>
    <cellStyle name="Input 3 6 4 4" xfId="14550" xr:uid="{00000000-0005-0000-0000-0000C8170000}"/>
    <cellStyle name="Input 3 6 4 4 2" xfId="40712" xr:uid="{00000000-0005-0000-0000-0000C9170000}"/>
    <cellStyle name="Input 3 6 4 5" xfId="26878" xr:uid="{00000000-0005-0000-0000-0000CA170000}"/>
    <cellStyle name="Input 3 6 5" xfId="2210" xr:uid="{00000000-0005-0000-0000-0000CB170000}"/>
    <cellStyle name="Input 3 6 5 2" xfId="6262" xr:uid="{00000000-0005-0000-0000-0000CC170000}"/>
    <cellStyle name="Input 3 6 5 2 2" xfId="19436" xr:uid="{00000000-0005-0000-0000-0000CD170000}"/>
    <cellStyle name="Input 3 6 5 2 2 2" xfId="45598" xr:uid="{00000000-0005-0000-0000-0000CE170000}"/>
    <cellStyle name="Input 3 6 5 2 3" xfId="32424" xr:uid="{00000000-0005-0000-0000-0000CF170000}"/>
    <cellStyle name="Input 3 6 5 3" xfId="15912" xr:uid="{00000000-0005-0000-0000-0000D0170000}"/>
    <cellStyle name="Input 3 6 5 3 2" xfId="42074" xr:uid="{00000000-0005-0000-0000-0000D1170000}"/>
    <cellStyle name="Input 3 6 5 4" xfId="28372" xr:uid="{00000000-0005-0000-0000-0000D2170000}"/>
    <cellStyle name="Input 3 6 6" xfId="4236" xr:uid="{00000000-0005-0000-0000-0000D3170000}"/>
    <cellStyle name="Input 3 6 6 2" xfId="17674" xr:uid="{00000000-0005-0000-0000-0000D4170000}"/>
    <cellStyle name="Input 3 6 6 2 2" xfId="43836" xr:uid="{00000000-0005-0000-0000-0000D5170000}"/>
    <cellStyle name="Input 3 6 6 3" xfId="30398" xr:uid="{00000000-0005-0000-0000-0000D6170000}"/>
    <cellStyle name="Input 3 6 7" xfId="14150" xr:uid="{00000000-0005-0000-0000-0000D7170000}"/>
    <cellStyle name="Input 3 6 7 2" xfId="40312" xr:uid="{00000000-0005-0000-0000-0000D8170000}"/>
    <cellStyle name="Input 3 6 8" xfId="26346" xr:uid="{00000000-0005-0000-0000-0000D9170000}"/>
    <cellStyle name="Input 3 7" xfId="219" xr:uid="{00000000-0005-0000-0000-0000DA170000}"/>
    <cellStyle name="Input 3 7 2" xfId="449" xr:uid="{00000000-0005-0000-0000-0000DB170000}"/>
    <cellStyle name="Input 3 7 2 2" xfId="981" xr:uid="{00000000-0005-0000-0000-0000DC170000}"/>
    <cellStyle name="Input 3 7 2 2 2" xfId="3007" xr:uid="{00000000-0005-0000-0000-0000DD170000}"/>
    <cellStyle name="Input 3 7 2 2 2 2" xfId="7059" xr:uid="{00000000-0005-0000-0000-0000DE170000}"/>
    <cellStyle name="Input 3 7 2 2 2 2 2" xfId="20021" xr:uid="{00000000-0005-0000-0000-0000DF170000}"/>
    <cellStyle name="Input 3 7 2 2 2 2 2 2" xfId="46183" xr:uid="{00000000-0005-0000-0000-0000E0170000}"/>
    <cellStyle name="Input 3 7 2 2 2 2 3" xfId="33221" xr:uid="{00000000-0005-0000-0000-0000E1170000}"/>
    <cellStyle name="Input 3 7 2 2 2 3" xfId="16497" xr:uid="{00000000-0005-0000-0000-0000E2170000}"/>
    <cellStyle name="Input 3 7 2 2 2 3 2" xfId="42659" xr:uid="{00000000-0005-0000-0000-0000E3170000}"/>
    <cellStyle name="Input 3 7 2 2 2 4" xfId="29169" xr:uid="{00000000-0005-0000-0000-0000E4170000}"/>
    <cellStyle name="Input 3 7 2 2 3" xfId="5033" xr:uid="{00000000-0005-0000-0000-0000E5170000}"/>
    <cellStyle name="Input 3 7 2 2 3 2" xfId="18259" xr:uid="{00000000-0005-0000-0000-0000E6170000}"/>
    <cellStyle name="Input 3 7 2 2 3 2 2" xfId="44421" xr:uid="{00000000-0005-0000-0000-0000E7170000}"/>
    <cellStyle name="Input 3 7 2 2 3 3" xfId="31195" xr:uid="{00000000-0005-0000-0000-0000E8170000}"/>
    <cellStyle name="Input 3 7 2 2 4" xfId="14735" xr:uid="{00000000-0005-0000-0000-0000E9170000}"/>
    <cellStyle name="Input 3 7 2 2 4 2" xfId="40897" xr:uid="{00000000-0005-0000-0000-0000EA170000}"/>
    <cellStyle name="Input 3 7 2 2 5" xfId="27143" xr:uid="{00000000-0005-0000-0000-0000EB170000}"/>
    <cellStyle name="Input 3 7 2 3" xfId="2475" xr:uid="{00000000-0005-0000-0000-0000EC170000}"/>
    <cellStyle name="Input 3 7 2 3 2" xfId="6527" xr:uid="{00000000-0005-0000-0000-0000ED170000}"/>
    <cellStyle name="Input 3 7 2 3 2 2" xfId="19621" xr:uid="{00000000-0005-0000-0000-0000EE170000}"/>
    <cellStyle name="Input 3 7 2 3 2 2 2" xfId="45783" xr:uid="{00000000-0005-0000-0000-0000EF170000}"/>
    <cellStyle name="Input 3 7 2 3 2 3" xfId="32689" xr:uid="{00000000-0005-0000-0000-0000F0170000}"/>
    <cellStyle name="Input 3 7 2 3 3" xfId="16097" xr:uid="{00000000-0005-0000-0000-0000F1170000}"/>
    <cellStyle name="Input 3 7 2 3 3 2" xfId="42259" xr:uid="{00000000-0005-0000-0000-0000F2170000}"/>
    <cellStyle name="Input 3 7 2 3 4" xfId="28637" xr:uid="{00000000-0005-0000-0000-0000F3170000}"/>
    <cellStyle name="Input 3 7 2 4" xfId="4501" xr:uid="{00000000-0005-0000-0000-0000F4170000}"/>
    <cellStyle name="Input 3 7 2 4 2" xfId="17859" xr:uid="{00000000-0005-0000-0000-0000F5170000}"/>
    <cellStyle name="Input 3 7 2 4 2 2" xfId="44021" xr:uid="{00000000-0005-0000-0000-0000F6170000}"/>
    <cellStyle name="Input 3 7 2 4 3" xfId="30663" xr:uid="{00000000-0005-0000-0000-0000F7170000}"/>
    <cellStyle name="Input 3 7 2 5" xfId="14335" xr:uid="{00000000-0005-0000-0000-0000F8170000}"/>
    <cellStyle name="Input 3 7 2 5 2" xfId="40497" xr:uid="{00000000-0005-0000-0000-0000F9170000}"/>
    <cellStyle name="Input 3 7 2 6" xfId="26611" xr:uid="{00000000-0005-0000-0000-0000FA170000}"/>
    <cellStyle name="Input 3 7 3" xfId="755" xr:uid="{00000000-0005-0000-0000-0000FB170000}"/>
    <cellStyle name="Input 3 7 3 2" xfId="2781" xr:uid="{00000000-0005-0000-0000-0000FC170000}"/>
    <cellStyle name="Input 3 7 3 2 2" xfId="6833" xr:uid="{00000000-0005-0000-0000-0000FD170000}"/>
    <cellStyle name="Input 3 7 3 2 2 2" xfId="19861" xr:uid="{00000000-0005-0000-0000-0000FE170000}"/>
    <cellStyle name="Input 3 7 3 2 2 2 2" xfId="46023" xr:uid="{00000000-0005-0000-0000-0000FF170000}"/>
    <cellStyle name="Input 3 7 3 2 2 3" xfId="32995" xr:uid="{00000000-0005-0000-0000-000000180000}"/>
    <cellStyle name="Input 3 7 3 2 3" xfId="16337" xr:uid="{00000000-0005-0000-0000-000001180000}"/>
    <cellStyle name="Input 3 7 3 2 3 2" xfId="42499" xr:uid="{00000000-0005-0000-0000-000002180000}"/>
    <cellStyle name="Input 3 7 3 2 4" xfId="28943" xr:uid="{00000000-0005-0000-0000-000003180000}"/>
    <cellStyle name="Input 3 7 3 3" xfId="4807" xr:uid="{00000000-0005-0000-0000-000004180000}"/>
    <cellStyle name="Input 3 7 3 3 2" xfId="18099" xr:uid="{00000000-0005-0000-0000-000005180000}"/>
    <cellStyle name="Input 3 7 3 3 2 2" xfId="44261" xr:uid="{00000000-0005-0000-0000-000006180000}"/>
    <cellStyle name="Input 3 7 3 3 3" xfId="30969" xr:uid="{00000000-0005-0000-0000-000007180000}"/>
    <cellStyle name="Input 3 7 3 4" xfId="14575" xr:uid="{00000000-0005-0000-0000-000008180000}"/>
    <cellStyle name="Input 3 7 3 4 2" xfId="40737" xr:uid="{00000000-0005-0000-0000-000009180000}"/>
    <cellStyle name="Input 3 7 3 5" xfId="26917" xr:uid="{00000000-0005-0000-0000-00000A180000}"/>
    <cellStyle name="Input 3 7 4" xfId="2249" xr:uid="{00000000-0005-0000-0000-00000B180000}"/>
    <cellStyle name="Input 3 7 4 2" xfId="6301" xr:uid="{00000000-0005-0000-0000-00000C180000}"/>
    <cellStyle name="Input 3 7 4 2 2" xfId="19461" xr:uid="{00000000-0005-0000-0000-00000D180000}"/>
    <cellStyle name="Input 3 7 4 2 2 2" xfId="45623" xr:uid="{00000000-0005-0000-0000-00000E180000}"/>
    <cellStyle name="Input 3 7 4 2 3" xfId="32463" xr:uid="{00000000-0005-0000-0000-00000F180000}"/>
    <cellStyle name="Input 3 7 4 3" xfId="15937" xr:uid="{00000000-0005-0000-0000-000010180000}"/>
    <cellStyle name="Input 3 7 4 3 2" xfId="42099" xr:uid="{00000000-0005-0000-0000-000011180000}"/>
    <cellStyle name="Input 3 7 4 4" xfId="28411" xr:uid="{00000000-0005-0000-0000-000012180000}"/>
    <cellStyle name="Input 3 7 5" xfId="4275" xr:uid="{00000000-0005-0000-0000-000013180000}"/>
    <cellStyle name="Input 3 7 5 2" xfId="17699" xr:uid="{00000000-0005-0000-0000-000014180000}"/>
    <cellStyle name="Input 3 7 5 2 2" xfId="43861" xr:uid="{00000000-0005-0000-0000-000015180000}"/>
    <cellStyle name="Input 3 7 5 3" xfId="30437" xr:uid="{00000000-0005-0000-0000-000016180000}"/>
    <cellStyle name="Input 3 7 6" xfId="14175" xr:uid="{00000000-0005-0000-0000-000017180000}"/>
    <cellStyle name="Input 3 7 6 2" xfId="40337" xr:uid="{00000000-0005-0000-0000-000018180000}"/>
    <cellStyle name="Input 3 7 7" xfId="26385" xr:uid="{00000000-0005-0000-0000-000019180000}"/>
    <cellStyle name="Input 3 8" xfId="361" xr:uid="{00000000-0005-0000-0000-00001A180000}"/>
    <cellStyle name="Input 3 8 2" xfId="893" xr:uid="{00000000-0005-0000-0000-00001B180000}"/>
    <cellStyle name="Input 3 8 2 2" xfId="2919" xr:uid="{00000000-0005-0000-0000-00001C180000}"/>
    <cellStyle name="Input 3 8 2 2 2" xfId="6971" xr:uid="{00000000-0005-0000-0000-00001D180000}"/>
    <cellStyle name="Input 3 8 2 2 2 2" xfId="19957" xr:uid="{00000000-0005-0000-0000-00001E180000}"/>
    <cellStyle name="Input 3 8 2 2 2 2 2" xfId="46119" xr:uid="{00000000-0005-0000-0000-00001F180000}"/>
    <cellStyle name="Input 3 8 2 2 2 3" xfId="33133" xr:uid="{00000000-0005-0000-0000-000020180000}"/>
    <cellStyle name="Input 3 8 2 2 3" xfId="16433" xr:uid="{00000000-0005-0000-0000-000021180000}"/>
    <cellStyle name="Input 3 8 2 2 3 2" xfId="42595" xr:uid="{00000000-0005-0000-0000-000022180000}"/>
    <cellStyle name="Input 3 8 2 2 4" xfId="29081" xr:uid="{00000000-0005-0000-0000-000023180000}"/>
    <cellStyle name="Input 3 8 2 3" xfId="4945" xr:uid="{00000000-0005-0000-0000-000024180000}"/>
    <cellStyle name="Input 3 8 2 3 2" xfId="18195" xr:uid="{00000000-0005-0000-0000-000025180000}"/>
    <cellStyle name="Input 3 8 2 3 2 2" xfId="44357" xr:uid="{00000000-0005-0000-0000-000026180000}"/>
    <cellStyle name="Input 3 8 2 3 3" xfId="31107" xr:uid="{00000000-0005-0000-0000-000027180000}"/>
    <cellStyle name="Input 3 8 2 4" xfId="14671" xr:uid="{00000000-0005-0000-0000-000028180000}"/>
    <cellStyle name="Input 3 8 2 4 2" xfId="40833" xr:uid="{00000000-0005-0000-0000-000029180000}"/>
    <cellStyle name="Input 3 8 2 5" xfId="27055" xr:uid="{00000000-0005-0000-0000-00002A180000}"/>
    <cellStyle name="Input 3 8 3" xfId="2387" xr:uid="{00000000-0005-0000-0000-00002B180000}"/>
    <cellStyle name="Input 3 8 3 2" xfId="6439" xr:uid="{00000000-0005-0000-0000-00002C180000}"/>
    <cellStyle name="Input 3 8 3 2 2" xfId="19557" xr:uid="{00000000-0005-0000-0000-00002D180000}"/>
    <cellStyle name="Input 3 8 3 2 2 2" xfId="45719" xr:uid="{00000000-0005-0000-0000-00002E180000}"/>
    <cellStyle name="Input 3 8 3 2 3" xfId="32601" xr:uid="{00000000-0005-0000-0000-00002F180000}"/>
    <cellStyle name="Input 3 8 3 3" xfId="16033" xr:uid="{00000000-0005-0000-0000-000030180000}"/>
    <cellStyle name="Input 3 8 3 3 2" xfId="42195" xr:uid="{00000000-0005-0000-0000-000031180000}"/>
    <cellStyle name="Input 3 8 3 4" xfId="28549" xr:uid="{00000000-0005-0000-0000-000032180000}"/>
    <cellStyle name="Input 3 8 4" xfId="4413" xr:uid="{00000000-0005-0000-0000-000033180000}"/>
    <cellStyle name="Input 3 8 4 2" xfId="17795" xr:uid="{00000000-0005-0000-0000-000034180000}"/>
    <cellStyle name="Input 3 8 4 2 2" xfId="43957" xr:uid="{00000000-0005-0000-0000-000035180000}"/>
    <cellStyle name="Input 3 8 4 3" xfId="30575" xr:uid="{00000000-0005-0000-0000-000036180000}"/>
    <cellStyle name="Input 3 8 5" xfId="14271" xr:uid="{00000000-0005-0000-0000-000037180000}"/>
    <cellStyle name="Input 3 8 5 2" xfId="40433" xr:uid="{00000000-0005-0000-0000-000038180000}"/>
    <cellStyle name="Input 3 8 6" xfId="26523" xr:uid="{00000000-0005-0000-0000-000039180000}"/>
    <cellStyle name="Input 3 9" xfId="625" xr:uid="{00000000-0005-0000-0000-00003A180000}"/>
    <cellStyle name="Input 3 9 2" xfId="2651" xr:uid="{00000000-0005-0000-0000-00003B180000}"/>
    <cellStyle name="Input 3 9 2 2" xfId="6703" xr:uid="{00000000-0005-0000-0000-00003C180000}"/>
    <cellStyle name="Input 3 9 2 2 2" xfId="19773" xr:uid="{00000000-0005-0000-0000-00003D180000}"/>
    <cellStyle name="Input 3 9 2 2 2 2" xfId="45935" xr:uid="{00000000-0005-0000-0000-00003E180000}"/>
    <cellStyle name="Input 3 9 2 2 3" xfId="32865" xr:uid="{00000000-0005-0000-0000-00003F180000}"/>
    <cellStyle name="Input 3 9 2 3" xfId="16249" xr:uid="{00000000-0005-0000-0000-000040180000}"/>
    <cellStyle name="Input 3 9 2 3 2" xfId="42411" xr:uid="{00000000-0005-0000-0000-000041180000}"/>
    <cellStyle name="Input 3 9 2 4" xfId="28813" xr:uid="{00000000-0005-0000-0000-000042180000}"/>
    <cellStyle name="Input 3 9 3" xfId="4677" xr:uid="{00000000-0005-0000-0000-000043180000}"/>
    <cellStyle name="Input 3 9 3 2" xfId="18011" xr:uid="{00000000-0005-0000-0000-000044180000}"/>
    <cellStyle name="Input 3 9 3 2 2" xfId="44173" xr:uid="{00000000-0005-0000-0000-000045180000}"/>
    <cellStyle name="Input 3 9 3 3" xfId="30839" xr:uid="{00000000-0005-0000-0000-000046180000}"/>
    <cellStyle name="Input 3 9 4" xfId="14487" xr:uid="{00000000-0005-0000-0000-000047180000}"/>
    <cellStyle name="Input 3 9 4 2" xfId="40649" xr:uid="{00000000-0005-0000-0000-000048180000}"/>
    <cellStyle name="Input 3 9 5" xfId="26787" xr:uid="{00000000-0005-0000-0000-000049180000}"/>
    <cellStyle name="Linked Cell" xfId="35" builtinId="24" customBuiltin="1"/>
    <cellStyle name="Linked Cell 2" xfId="80" xr:uid="{00000000-0005-0000-0000-00004B180000}"/>
    <cellStyle name="Neutral" xfId="36" builtinId="28" customBuiltin="1"/>
    <cellStyle name="Neutral 2" xfId="81" xr:uid="{00000000-0005-0000-0000-00004D180000}"/>
    <cellStyle name="Neutral 3" xfId="52463" xr:uid="{00000000-0005-0000-0000-00004E180000}"/>
    <cellStyle name="Normal" xfId="0" builtinId="0"/>
    <cellStyle name="Normal 10" xfId="52455" xr:uid="{00000000-0005-0000-0000-000050180000}"/>
    <cellStyle name="Normal 11" xfId="52456" xr:uid="{00000000-0005-0000-0000-000051180000}"/>
    <cellStyle name="Normal 12" xfId="52469" xr:uid="{00000000-0005-0000-0000-000052180000}"/>
    <cellStyle name="Normal 2" xfId="43" xr:uid="{00000000-0005-0000-0000-000053180000}"/>
    <cellStyle name="Normal 2 2" xfId="52447" xr:uid="{00000000-0005-0000-0000-000054180000}"/>
    <cellStyle name="Normal 2 2 2" xfId="350" xr:uid="{00000000-0005-0000-0000-000055180000}"/>
    <cellStyle name="Normal 2 3" xfId="52462" xr:uid="{00000000-0005-0000-0000-000056180000}"/>
    <cellStyle name="Normal 2 4" xfId="52471" xr:uid="{00000000-0005-0000-0000-000057180000}"/>
    <cellStyle name="Normal 3" xfId="45" xr:uid="{00000000-0005-0000-0000-000058180000}"/>
    <cellStyle name="Normal 3 2" xfId="348" xr:uid="{00000000-0005-0000-0000-000059180000}"/>
    <cellStyle name="Normal 3 2 2" xfId="52448" xr:uid="{00000000-0005-0000-0000-00005A180000}"/>
    <cellStyle name="Normal 3 3" xfId="52450" xr:uid="{00000000-0005-0000-0000-00005B180000}"/>
    <cellStyle name="Normal 4" xfId="44" xr:uid="{00000000-0005-0000-0000-00005C180000}"/>
    <cellStyle name="Normal 4 10" xfId="623" xr:uid="{00000000-0005-0000-0000-00005D180000}"/>
    <cellStyle name="Normal 4 10 2" xfId="1315" xr:uid="{00000000-0005-0000-0000-00005E180000}"/>
    <cellStyle name="Normal 4 10 2 2" xfId="1955" xr:uid="{00000000-0005-0000-0000-00005F180000}"/>
    <cellStyle name="Normal 4 10 2 2 2" xfId="3981" xr:uid="{00000000-0005-0000-0000-000060180000}"/>
    <cellStyle name="Normal 4 10 2 2 2 2" xfId="8033" xr:uid="{00000000-0005-0000-0000-000061180000}"/>
    <cellStyle name="Normal 4 10 2 2 2 2 2" xfId="13923" xr:uid="{00000000-0005-0000-0000-000062180000}"/>
    <cellStyle name="Normal 4 10 2 2 2 2 2 2" xfId="26093" xr:uid="{00000000-0005-0000-0000-000063180000}"/>
    <cellStyle name="Normal 4 10 2 2 2 2 2 2 2" xfId="52255" xr:uid="{00000000-0005-0000-0000-000064180000}"/>
    <cellStyle name="Normal 4 10 2 2 2 2 2 3" xfId="40085" xr:uid="{00000000-0005-0000-0000-000065180000}"/>
    <cellStyle name="Normal 4 10 2 2 2 2 3" xfId="20971" xr:uid="{00000000-0005-0000-0000-000066180000}"/>
    <cellStyle name="Normal 4 10 2 2 2 2 3 2" xfId="47133" xr:uid="{00000000-0005-0000-0000-000067180000}"/>
    <cellStyle name="Normal 4 10 2 2 2 2 4" xfId="34195" xr:uid="{00000000-0005-0000-0000-000068180000}"/>
    <cellStyle name="Normal 4 10 2 2 2 3" xfId="10977" xr:uid="{00000000-0005-0000-0000-000069180000}"/>
    <cellStyle name="Normal 4 10 2 2 2 3 2" xfId="23531" xr:uid="{00000000-0005-0000-0000-00006A180000}"/>
    <cellStyle name="Normal 4 10 2 2 2 3 2 2" xfId="49693" xr:uid="{00000000-0005-0000-0000-00006B180000}"/>
    <cellStyle name="Normal 4 10 2 2 2 3 3" xfId="37139" xr:uid="{00000000-0005-0000-0000-00006C180000}"/>
    <cellStyle name="Normal 4 10 2 2 2 4" xfId="17447" xr:uid="{00000000-0005-0000-0000-00006D180000}"/>
    <cellStyle name="Normal 4 10 2 2 2 4 2" xfId="43609" xr:uid="{00000000-0005-0000-0000-00006E180000}"/>
    <cellStyle name="Normal 4 10 2 2 2 5" xfId="30143" xr:uid="{00000000-0005-0000-0000-00006F180000}"/>
    <cellStyle name="Normal 4 10 2 2 3" xfId="6007" xr:uid="{00000000-0005-0000-0000-000070180000}"/>
    <cellStyle name="Normal 4 10 2 2 3 2" xfId="12451" xr:uid="{00000000-0005-0000-0000-000071180000}"/>
    <cellStyle name="Normal 4 10 2 2 3 2 2" xfId="24813" xr:uid="{00000000-0005-0000-0000-000072180000}"/>
    <cellStyle name="Normal 4 10 2 2 3 2 2 2" xfId="50975" xr:uid="{00000000-0005-0000-0000-000073180000}"/>
    <cellStyle name="Normal 4 10 2 2 3 2 3" xfId="38613" xr:uid="{00000000-0005-0000-0000-000074180000}"/>
    <cellStyle name="Normal 4 10 2 2 3 3" xfId="19209" xr:uid="{00000000-0005-0000-0000-000075180000}"/>
    <cellStyle name="Normal 4 10 2 2 3 3 2" xfId="45371" xr:uid="{00000000-0005-0000-0000-000076180000}"/>
    <cellStyle name="Normal 4 10 2 2 3 4" xfId="32169" xr:uid="{00000000-0005-0000-0000-000077180000}"/>
    <cellStyle name="Normal 4 10 2 2 4" xfId="9505" xr:uid="{00000000-0005-0000-0000-000078180000}"/>
    <cellStyle name="Normal 4 10 2 2 4 2" xfId="22251" xr:uid="{00000000-0005-0000-0000-000079180000}"/>
    <cellStyle name="Normal 4 10 2 2 4 2 2" xfId="48413" xr:uid="{00000000-0005-0000-0000-00007A180000}"/>
    <cellStyle name="Normal 4 10 2 2 4 3" xfId="35667" xr:uid="{00000000-0005-0000-0000-00007B180000}"/>
    <cellStyle name="Normal 4 10 2 2 5" xfId="15685" xr:uid="{00000000-0005-0000-0000-00007C180000}"/>
    <cellStyle name="Normal 4 10 2 2 5 2" xfId="41847" xr:uid="{00000000-0005-0000-0000-00007D180000}"/>
    <cellStyle name="Normal 4 10 2 2 6" xfId="28117" xr:uid="{00000000-0005-0000-0000-00007E180000}"/>
    <cellStyle name="Normal 4 10 2 3" xfId="3341" xr:uid="{00000000-0005-0000-0000-00007F180000}"/>
    <cellStyle name="Normal 4 10 2 3 2" xfId="7393" xr:uid="{00000000-0005-0000-0000-000080180000}"/>
    <cellStyle name="Normal 4 10 2 3 2 2" xfId="13283" xr:uid="{00000000-0005-0000-0000-000081180000}"/>
    <cellStyle name="Normal 4 10 2 3 2 2 2" xfId="25453" xr:uid="{00000000-0005-0000-0000-000082180000}"/>
    <cellStyle name="Normal 4 10 2 3 2 2 2 2" xfId="51615" xr:uid="{00000000-0005-0000-0000-000083180000}"/>
    <cellStyle name="Normal 4 10 2 3 2 2 3" xfId="39445" xr:uid="{00000000-0005-0000-0000-000084180000}"/>
    <cellStyle name="Normal 4 10 2 3 2 3" xfId="20331" xr:uid="{00000000-0005-0000-0000-000085180000}"/>
    <cellStyle name="Normal 4 10 2 3 2 3 2" xfId="46493" xr:uid="{00000000-0005-0000-0000-000086180000}"/>
    <cellStyle name="Normal 4 10 2 3 2 4" xfId="33555" xr:uid="{00000000-0005-0000-0000-000087180000}"/>
    <cellStyle name="Normal 4 10 2 3 3" xfId="10337" xr:uid="{00000000-0005-0000-0000-000088180000}"/>
    <cellStyle name="Normal 4 10 2 3 3 2" xfId="22891" xr:uid="{00000000-0005-0000-0000-000089180000}"/>
    <cellStyle name="Normal 4 10 2 3 3 2 2" xfId="49053" xr:uid="{00000000-0005-0000-0000-00008A180000}"/>
    <cellStyle name="Normal 4 10 2 3 3 3" xfId="36499" xr:uid="{00000000-0005-0000-0000-00008B180000}"/>
    <cellStyle name="Normal 4 10 2 3 4" xfId="16807" xr:uid="{00000000-0005-0000-0000-00008C180000}"/>
    <cellStyle name="Normal 4 10 2 3 4 2" xfId="42969" xr:uid="{00000000-0005-0000-0000-00008D180000}"/>
    <cellStyle name="Normal 4 10 2 3 5" xfId="29503" xr:uid="{00000000-0005-0000-0000-00008E180000}"/>
    <cellStyle name="Normal 4 10 2 4" xfId="5367" xr:uid="{00000000-0005-0000-0000-00008F180000}"/>
    <cellStyle name="Normal 4 10 2 4 2" xfId="11811" xr:uid="{00000000-0005-0000-0000-000090180000}"/>
    <cellStyle name="Normal 4 10 2 4 2 2" xfId="24173" xr:uid="{00000000-0005-0000-0000-000091180000}"/>
    <cellStyle name="Normal 4 10 2 4 2 2 2" xfId="50335" xr:uid="{00000000-0005-0000-0000-000092180000}"/>
    <cellStyle name="Normal 4 10 2 4 2 3" xfId="37973" xr:uid="{00000000-0005-0000-0000-000093180000}"/>
    <cellStyle name="Normal 4 10 2 4 3" xfId="18569" xr:uid="{00000000-0005-0000-0000-000094180000}"/>
    <cellStyle name="Normal 4 10 2 4 3 2" xfId="44731" xr:uid="{00000000-0005-0000-0000-000095180000}"/>
    <cellStyle name="Normal 4 10 2 4 4" xfId="31529" xr:uid="{00000000-0005-0000-0000-000096180000}"/>
    <cellStyle name="Normal 4 10 2 5" xfId="8865" xr:uid="{00000000-0005-0000-0000-000097180000}"/>
    <cellStyle name="Normal 4 10 2 5 2" xfId="21611" xr:uid="{00000000-0005-0000-0000-000098180000}"/>
    <cellStyle name="Normal 4 10 2 5 2 2" xfId="47773" xr:uid="{00000000-0005-0000-0000-000099180000}"/>
    <cellStyle name="Normal 4 10 2 5 3" xfId="35027" xr:uid="{00000000-0005-0000-0000-00009A180000}"/>
    <cellStyle name="Normal 4 10 2 6" xfId="15045" xr:uid="{00000000-0005-0000-0000-00009B180000}"/>
    <cellStyle name="Normal 4 10 2 6 2" xfId="41207" xr:uid="{00000000-0005-0000-0000-00009C180000}"/>
    <cellStyle name="Normal 4 10 2 7" xfId="27477" xr:uid="{00000000-0005-0000-0000-00009D180000}"/>
    <cellStyle name="Normal 4 10 3" xfId="1635" xr:uid="{00000000-0005-0000-0000-00009E180000}"/>
    <cellStyle name="Normal 4 10 3 2" xfId="3661" xr:uid="{00000000-0005-0000-0000-00009F180000}"/>
    <cellStyle name="Normal 4 10 3 2 2" xfId="7713" xr:uid="{00000000-0005-0000-0000-0000A0180000}"/>
    <cellStyle name="Normal 4 10 3 2 2 2" xfId="13603" xr:uid="{00000000-0005-0000-0000-0000A1180000}"/>
    <cellStyle name="Normal 4 10 3 2 2 2 2" xfId="25773" xr:uid="{00000000-0005-0000-0000-0000A2180000}"/>
    <cellStyle name="Normal 4 10 3 2 2 2 2 2" xfId="51935" xr:uid="{00000000-0005-0000-0000-0000A3180000}"/>
    <cellStyle name="Normal 4 10 3 2 2 2 3" xfId="39765" xr:uid="{00000000-0005-0000-0000-0000A4180000}"/>
    <cellStyle name="Normal 4 10 3 2 2 3" xfId="20651" xr:uid="{00000000-0005-0000-0000-0000A5180000}"/>
    <cellStyle name="Normal 4 10 3 2 2 3 2" xfId="46813" xr:uid="{00000000-0005-0000-0000-0000A6180000}"/>
    <cellStyle name="Normal 4 10 3 2 2 4" xfId="33875" xr:uid="{00000000-0005-0000-0000-0000A7180000}"/>
    <cellStyle name="Normal 4 10 3 2 3" xfId="10657" xr:uid="{00000000-0005-0000-0000-0000A8180000}"/>
    <cellStyle name="Normal 4 10 3 2 3 2" xfId="23211" xr:uid="{00000000-0005-0000-0000-0000A9180000}"/>
    <cellStyle name="Normal 4 10 3 2 3 2 2" xfId="49373" xr:uid="{00000000-0005-0000-0000-0000AA180000}"/>
    <cellStyle name="Normal 4 10 3 2 3 3" xfId="36819" xr:uid="{00000000-0005-0000-0000-0000AB180000}"/>
    <cellStyle name="Normal 4 10 3 2 4" xfId="17127" xr:uid="{00000000-0005-0000-0000-0000AC180000}"/>
    <cellStyle name="Normal 4 10 3 2 4 2" xfId="43289" xr:uid="{00000000-0005-0000-0000-0000AD180000}"/>
    <cellStyle name="Normal 4 10 3 2 5" xfId="29823" xr:uid="{00000000-0005-0000-0000-0000AE180000}"/>
    <cellStyle name="Normal 4 10 3 3" xfId="5687" xr:uid="{00000000-0005-0000-0000-0000AF180000}"/>
    <cellStyle name="Normal 4 10 3 3 2" xfId="12131" xr:uid="{00000000-0005-0000-0000-0000B0180000}"/>
    <cellStyle name="Normal 4 10 3 3 2 2" xfId="24493" xr:uid="{00000000-0005-0000-0000-0000B1180000}"/>
    <cellStyle name="Normal 4 10 3 3 2 2 2" xfId="50655" xr:uid="{00000000-0005-0000-0000-0000B2180000}"/>
    <cellStyle name="Normal 4 10 3 3 2 3" xfId="38293" xr:uid="{00000000-0005-0000-0000-0000B3180000}"/>
    <cellStyle name="Normal 4 10 3 3 3" xfId="18889" xr:uid="{00000000-0005-0000-0000-0000B4180000}"/>
    <cellStyle name="Normal 4 10 3 3 3 2" xfId="45051" xr:uid="{00000000-0005-0000-0000-0000B5180000}"/>
    <cellStyle name="Normal 4 10 3 3 4" xfId="31849" xr:uid="{00000000-0005-0000-0000-0000B6180000}"/>
    <cellStyle name="Normal 4 10 3 4" xfId="9185" xr:uid="{00000000-0005-0000-0000-0000B7180000}"/>
    <cellStyle name="Normal 4 10 3 4 2" xfId="21931" xr:uid="{00000000-0005-0000-0000-0000B8180000}"/>
    <cellStyle name="Normal 4 10 3 4 2 2" xfId="48093" xr:uid="{00000000-0005-0000-0000-0000B9180000}"/>
    <cellStyle name="Normal 4 10 3 4 3" xfId="35347" xr:uid="{00000000-0005-0000-0000-0000BA180000}"/>
    <cellStyle name="Normal 4 10 3 5" xfId="15365" xr:uid="{00000000-0005-0000-0000-0000BB180000}"/>
    <cellStyle name="Normal 4 10 3 5 2" xfId="41527" xr:uid="{00000000-0005-0000-0000-0000BC180000}"/>
    <cellStyle name="Normal 4 10 3 6" xfId="27797" xr:uid="{00000000-0005-0000-0000-0000BD180000}"/>
    <cellStyle name="Normal 4 10 4" xfId="2649" xr:uid="{00000000-0005-0000-0000-0000BE180000}"/>
    <cellStyle name="Normal 4 10 4 2" xfId="6701" xr:uid="{00000000-0005-0000-0000-0000BF180000}"/>
    <cellStyle name="Normal 4 10 4 2 2" xfId="12867" xr:uid="{00000000-0005-0000-0000-0000C0180000}"/>
    <cellStyle name="Normal 4 10 4 2 2 2" xfId="25133" xr:uid="{00000000-0005-0000-0000-0000C1180000}"/>
    <cellStyle name="Normal 4 10 4 2 2 2 2" xfId="51295" xr:uid="{00000000-0005-0000-0000-0000C2180000}"/>
    <cellStyle name="Normal 4 10 4 2 2 3" xfId="39029" xr:uid="{00000000-0005-0000-0000-0000C3180000}"/>
    <cellStyle name="Normal 4 10 4 2 3" xfId="19771" xr:uid="{00000000-0005-0000-0000-0000C4180000}"/>
    <cellStyle name="Normal 4 10 4 2 3 2" xfId="45933" xr:uid="{00000000-0005-0000-0000-0000C5180000}"/>
    <cellStyle name="Normal 4 10 4 2 4" xfId="32863" xr:uid="{00000000-0005-0000-0000-0000C6180000}"/>
    <cellStyle name="Normal 4 10 4 3" xfId="9921" xr:uid="{00000000-0005-0000-0000-0000C7180000}"/>
    <cellStyle name="Normal 4 10 4 3 2" xfId="22571" xr:uid="{00000000-0005-0000-0000-0000C8180000}"/>
    <cellStyle name="Normal 4 10 4 3 2 2" xfId="48733" xr:uid="{00000000-0005-0000-0000-0000C9180000}"/>
    <cellStyle name="Normal 4 10 4 3 3" xfId="36083" xr:uid="{00000000-0005-0000-0000-0000CA180000}"/>
    <cellStyle name="Normal 4 10 4 4" xfId="16247" xr:uid="{00000000-0005-0000-0000-0000CB180000}"/>
    <cellStyle name="Normal 4 10 4 4 2" xfId="42409" xr:uid="{00000000-0005-0000-0000-0000CC180000}"/>
    <cellStyle name="Normal 4 10 4 5" xfId="28811" xr:uid="{00000000-0005-0000-0000-0000CD180000}"/>
    <cellStyle name="Normal 4 10 5" xfId="4675" xr:uid="{00000000-0005-0000-0000-0000CE180000}"/>
    <cellStyle name="Normal 4 10 5 2" xfId="11395" xr:uid="{00000000-0005-0000-0000-0000CF180000}"/>
    <cellStyle name="Normal 4 10 5 2 2" xfId="23853" xr:uid="{00000000-0005-0000-0000-0000D0180000}"/>
    <cellStyle name="Normal 4 10 5 2 2 2" xfId="50015" xr:uid="{00000000-0005-0000-0000-0000D1180000}"/>
    <cellStyle name="Normal 4 10 5 2 3" xfId="37557" xr:uid="{00000000-0005-0000-0000-0000D2180000}"/>
    <cellStyle name="Normal 4 10 5 3" xfId="18009" xr:uid="{00000000-0005-0000-0000-0000D3180000}"/>
    <cellStyle name="Normal 4 10 5 3 2" xfId="44171" xr:uid="{00000000-0005-0000-0000-0000D4180000}"/>
    <cellStyle name="Normal 4 10 5 4" xfId="30837" xr:uid="{00000000-0005-0000-0000-0000D5180000}"/>
    <cellStyle name="Normal 4 10 6" xfId="8449" xr:uid="{00000000-0005-0000-0000-0000D6180000}"/>
    <cellStyle name="Normal 4 10 6 2" xfId="21291" xr:uid="{00000000-0005-0000-0000-0000D7180000}"/>
    <cellStyle name="Normal 4 10 6 2 2" xfId="47453" xr:uid="{00000000-0005-0000-0000-0000D8180000}"/>
    <cellStyle name="Normal 4 10 6 3" xfId="34611" xr:uid="{00000000-0005-0000-0000-0000D9180000}"/>
    <cellStyle name="Normal 4 10 7" xfId="14485" xr:uid="{00000000-0005-0000-0000-0000DA180000}"/>
    <cellStyle name="Normal 4 10 7 2" xfId="40647" xr:uid="{00000000-0005-0000-0000-0000DB180000}"/>
    <cellStyle name="Normal 4 10 8" xfId="26785" xr:uid="{00000000-0005-0000-0000-0000DC180000}"/>
    <cellStyle name="Normal 4 11" xfId="1155" xr:uid="{00000000-0005-0000-0000-0000DD180000}"/>
    <cellStyle name="Normal 4 11 2" xfId="1795" xr:uid="{00000000-0005-0000-0000-0000DE180000}"/>
    <cellStyle name="Normal 4 11 2 2" xfId="3821" xr:uid="{00000000-0005-0000-0000-0000DF180000}"/>
    <cellStyle name="Normal 4 11 2 2 2" xfId="7873" xr:uid="{00000000-0005-0000-0000-0000E0180000}"/>
    <cellStyle name="Normal 4 11 2 2 2 2" xfId="13763" xr:uid="{00000000-0005-0000-0000-0000E1180000}"/>
    <cellStyle name="Normal 4 11 2 2 2 2 2" xfId="25933" xr:uid="{00000000-0005-0000-0000-0000E2180000}"/>
    <cellStyle name="Normal 4 11 2 2 2 2 2 2" xfId="52095" xr:uid="{00000000-0005-0000-0000-0000E3180000}"/>
    <cellStyle name="Normal 4 11 2 2 2 2 3" xfId="39925" xr:uid="{00000000-0005-0000-0000-0000E4180000}"/>
    <cellStyle name="Normal 4 11 2 2 2 3" xfId="20811" xr:uid="{00000000-0005-0000-0000-0000E5180000}"/>
    <cellStyle name="Normal 4 11 2 2 2 3 2" xfId="46973" xr:uid="{00000000-0005-0000-0000-0000E6180000}"/>
    <cellStyle name="Normal 4 11 2 2 2 4" xfId="34035" xr:uid="{00000000-0005-0000-0000-0000E7180000}"/>
    <cellStyle name="Normal 4 11 2 2 3" xfId="10817" xr:uid="{00000000-0005-0000-0000-0000E8180000}"/>
    <cellStyle name="Normal 4 11 2 2 3 2" xfId="23371" xr:uid="{00000000-0005-0000-0000-0000E9180000}"/>
    <cellStyle name="Normal 4 11 2 2 3 2 2" xfId="49533" xr:uid="{00000000-0005-0000-0000-0000EA180000}"/>
    <cellStyle name="Normal 4 11 2 2 3 3" xfId="36979" xr:uid="{00000000-0005-0000-0000-0000EB180000}"/>
    <cellStyle name="Normal 4 11 2 2 4" xfId="17287" xr:uid="{00000000-0005-0000-0000-0000EC180000}"/>
    <cellStyle name="Normal 4 11 2 2 4 2" xfId="43449" xr:uid="{00000000-0005-0000-0000-0000ED180000}"/>
    <cellStyle name="Normal 4 11 2 2 5" xfId="29983" xr:uid="{00000000-0005-0000-0000-0000EE180000}"/>
    <cellStyle name="Normal 4 11 2 3" xfId="5847" xr:uid="{00000000-0005-0000-0000-0000EF180000}"/>
    <cellStyle name="Normal 4 11 2 3 2" xfId="12291" xr:uid="{00000000-0005-0000-0000-0000F0180000}"/>
    <cellStyle name="Normal 4 11 2 3 2 2" xfId="24653" xr:uid="{00000000-0005-0000-0000-0000F1180000}"/>
    <cellStyle name="Normal 4 11 2 3 2 2 2" xfId="50815" xr:uid="{00000000-0005-0000-0000-0000F2180000}"/>
    <cellStyle name="Normal 4 11 2 3 2 3" xfId="38453" xr:uid="{00000000-0005-0000-0000-0000F3180000}"/>
    <cellStyle name="Normal 4 11 2 3 3" xfId="19049" xr:uid="{00000000-0005-0000-0000-0000F4180000}"/>
    <cellStyle name="Normal 4 11 2 3 3 2" xfId="45211" xr:uid="{00000000-0005-0000-0000-0000F5180000}"/>
    <cellStyle name="Normal 4 11 2 3 4" xfId="32009" xr:uid="{00000000-0005-0000-0000-0000F6180000}"/>
    <cellStyle name="Normal 4 11 2 4" xfId="9345" xr:uid="{00000000-0005-0000-0000-0000F7180000}"/>
    <cellStyle name="Normal 4 11 2 4 2" xfId="22091" xr:uid="{00000000-0005-0000-0000-0000F8180000}"/>
    <cellStyle name="Normal 4 11 2 4 2 2" xfId="48253" xr:uid="{00000000-0005-0000-0000-0000F9180000}"/>
    <cellStyle name="Normal 4 11 2 4 3" xfId="35507" xr:uid="{00000000-0005-0000-0000-0000FA180000}"/>
    <cellStyle name="Normal 4 11 2 5" xfId="15525" xr:uid="{00000000-0005-0000-0000-0000FB180000}"/>
    <cellStyle name="Normal 4 11 2 5 2" xfId="41687" xr:uid="{00000000-0005-0000-0000-0000FC180000}"/>
    <cellStyle name="Normal 4 11 2 6" xfId="27957" xr:uid="{00000000-0005-0000-0000-0000FD180000}"/>
    <cellStyle name="Normal 4 11 3" xfId="3181" xr:uid="{00000000-0005-0000-0000-0000FE180000}"/>
    <cellStyle name="Normal 4 11 3 2" xfId="7233" xr:uid="{00000000-0005-0000-0000-0000FF180000}"/>
    <cellStyle name="Normal 4 11 3 2 2" xfId="13123" xr:uid="{00000000-0005-0000-0000-000000190000}"/>
    <cellStyle name="Normal 4 11 3 2 2 2" xfId="25293" xr:uid="{00000000-0005-0000-0000-000001190000}"/>
    <cellStyle name="Normal 4 11 3 2 2 2 2" xfId="51455" xr:uid="{00000000-0005-0000-0000-000002190000}"/>
    <cellStyle name="Normal 4 11 3 2 2 3" xfId="39285" xr:uid="{00000000-0005-0000-0000-000003190000}"/>
    <cellStyle name="Normal 4 11 3 2 3" xfId="20171" xr:uid="{00000000-0005-0000-0000-000004190000}"/>
    <cellStyle name="Normal 4 11 3 2 3 2" xfId="46333" xr:uid="{00000000-0005-0000-0000-000005190000}"/>
    <cellStyle name="Normal 4 11 3 2 4" xfId="33395" xr:uid="{00000000-0005-0000-0000-000006190000}"/>
    <cellStyle name="Normal 4 11 3 3" xfId="10177" xr:uid="{00000000-0005-0000-0000-000007190000}"/>
    <cellStyle name="Normal 4 11 3 3 2" xfId="22731" xr:uid="{00000000-0005-0000-0000-000008190000}"/>
    <cellStyle name="Normal 4 11 3 3 2 2" xfId="48893" xr:uid="{00000000-0005-0000-0000-000009190000}"/>
    <cellStyle name="Normal 4 11 3 3 3" xfId="36339" xr:uid="{00000000-0005-0000-0000-00000A190000}"/>
    <cellStyle name="Normal 4 11 3 4" xfId="16647" xr:uid="{00000000-0005-0000-0000-00000B190000}"/>
    <cellStyle name="Normal 4 11 3 4 2" xfId="42809" xr:uid="{00000000-0005-0000-0000-00000C190000}"/>
    <cellStyle name="Normal 4 11 3 5" xfId="29343" xr:uid="{00000000-0005-0000-0000-00000D190000}"/>
    <cellStyle name="Normal 4 11 4" xfId="5207" xr:uid="{00000000-0005-0000-0000-00000E190000}"/>
    <cellStyle name="Normal 4 11 4 2" xfId="11651" xr:uid="{00000000-0005-0000-0000-00000F190000}"/>
    <cellStyle name="Normal 4 11 4 2 2" xfId="24013" xr:uid="{00000000-0005-0000-0000-000010190000}"/>
    <cellStyle name="Normal 4 11 4 2 2 2" xfId="50175" xr:uid="{00000000-0005-0000-0000-000011190000}"/>
    <cellStyle name="Normal 4 11 4 2 3" xfId="37813" xr:uid="{00000000-0005-0000-0000-000012190000}"/>
    <cellStyle name="Normal 4 11 4 3" xfId="18409" xr:uid="{00000000-0005-0000-0000-000013190000}"/>
    <cellStyle name="Normal 4 11 4 3 2" xfId="44571" xr:uid="{00000000-0005-0000-0000-000014190000}"/>
    <cellStyle name="Normal 4 11 4 4" xfId="31369" xr:uid="{00000000-0005-0000-0000-000015190000}"/>
    <cellStyle name="Normal 4 11 5" xfId="8705" xr:uid="{00000000-0005-0000-0000-000016190000}"/>
    <cellStyle name="Normal 4 11 5 2" xfId="21451" xr:uid="{00000000-0005-0000-0000-000017190000}"/>
    <cellStyle name="Normal 4 11 5 2 2" xfId="47613" xr:uid="{00000000-0005-0000-0000-000018190000}"/>
    <cellStyle name="Normal 4 11 5 3" xfId="34867" xr:uid="{00000000-0005-0000-0000-000019190000}"/>
    <cellStyle name="Normal 4 11 6" xfId="14885" xr:uid="{00000000-0005-0000-0000-00001A190000}"/>
    <cellStyle name="Normal 4 11 6 2" xfId="41047" xr:uid="{00000000-0005-0000-0000-00001B190000}"/>
    <cellStyle name="Normal 4 11 7" xfId="27317" xr:uid="{00000000-0005-0000-0000-00001C190000}"/>
    <cellStyle name="Normal 4 12" xfId="1475" xr:uid="{00000000-0005-0000-0000-00001D190000}"/>
    <cellStyle name="Normal 4 12 2" xfId="3501" xr:uid="{00000000-0005-0000-0000-00001E190000}"/>
    <cellStyle name="Normal 4 12 2 2" xfId="7553" xr:uid="{00000000-0005-0000-0000-00001F190000}"/>
    <cellStyle name="Normal 4 12 2 2 2" xfId="13443" xr:uid="{00000000-0005-0000-0000-000020190000}"/>
    <cellStyle name="Normal 4 12 2 2 2 2" xfId="25613" xr:uid="{00000000-0005-0000-0000-000021190000}"/>
    <cellStyle name="Normal 4 12 2 2 2 2 2" xfId="51775" xr:uid="{00000000-0005-0000-0000-000022190000}"/>
    <cellStyle name="Normal 4 12 2 2 2 3" xfId="39605" xr:uid="{00000000-0005-0000-0000-000023190000}"/>
    <cellStyle name="Normal 4 12 2 2 3" xfId="20491" xr:uid="{00000000-0005-0000-0000-000024190000}"/>
    <cellStyle name="Normal 4 12 2 2 3 2" xfId="46653" xr:uid="{00000000-0005-0000-0000-000025190000}"/>
    <cellStyle name="Normal 4 12 2 2 4" xfId="33715" xr:uid="{00000000-0005-0000-0000-000026190000}"/>
    <cellStyle name="Normal 4 12 2 3" xfId="10497" xr:uid="{00000000-0005-0000-0000-000027190000}"/>
    <cellStyle name="Normal 4 12 2 3 2" xfId="23051" xr:uid="{00000000-0005-0000-0000-000028190000}"/>
    <cellStyle name="Normal 4 12 2 3 2 2" xfId="49213" xr:uid="{00000000-0005-0000-0000-000029190000}"/>
    <cellStyle name="Normal 4 12 2 3 3" xfId="36659" xr:uid="{00000000-0005-0000-0000-00002A190000}"/>
    <cellStyle name="Normal 4 12 2 4" xfId="16967" xr:uid="{00000000-0005-0000-0000-00002B190000}"/>
    <cellStyle name="Normal 4 12 2 4 2" xfId="43129" xr:uid="{00000000-0005-0000-0000-00002C190000}"/>
    <cellStyle name="Normal 4 12 2 5" xfId="29663" xr:uid="{00000000-0005-0000-0000-00002D190000}"/>
    <cellStyle name="Normal 4 12 3" xfId="5527" xr:uid="{00000000-0005-0000-0000-00002E190000}"/>
    <cellStyle name="Normal 4 12 3 2" xfId="11971" xr:uid="{00000000-0005-0000-0000-00002F190000}"/>
    <cellStyle name="Normal 4 12 3 2 2" xfId="24333" xr:uid="{00000000-0005-0000-0000-000030190000}"/>
    <cellStyle name="Normal 4 12 3 2 2 2" xfId="50495" xr:uid="{00000000-0005-0000-0000-000031190000}"/>
    <cellStyle name="Normal 4 12 3 2 3" xfId="38133" xr:uid="{00000000-0005-0000-0000-000032190000}"/>
    <cellStyle name="Normal 4 12 3 3" xfId="18729" xr:uid="{00000000-0005-0000-0000-000033190000}"/>
    <cellStyle name="Normal 4 12 3 3 2" xfId="44891" xr:uid="{00000000-0005-0000-0000-000034190000}"/>
    <cellStyle name="Normal 4 12 3 4" xfId="31689" xr:uid="{00000000-0005-0000-0000-000035190000}"/>
    <cellStyle name="Normal 4 12 4" xfId="9025" xr:uid="{00000000-0005-0000-0000-000036190000}"/>
    <cellStyle name="Normal 4 12 4 2" xfId="21771" xr:uid="{00000000-0005-0000-0000-000037190000}"/>
    <cellStyle name="Normal 4 12 4 2 2" xfId="47933" xr:uid="{00000000-0005-0000-0000-000038190000}"/>
    <cellStyle name="Normal 4 12 4 3" xfId="35187" xr:uid="{00000000-0005-0000-0000-000039190000}"/>
    <cellStyle name="Normal 4 12 5" xfId="15205" xr:uid="{00000000-0005-0000-0000-00003A190000}"/>
    <cellStyle name="Normal 4 12 5 2" xfId="41367" xr:uid="{00000000-0005-0000-0000-00003B190000}"/>
    <cellStyle name="Normal 4 12 6" xfId="27637" xr:uid="{00000000-0005-0000-0000-00003C190000}"/>
    <cellStyle name="Normal 4 13" xfId="2116" xr:uid="{00000000-0005-0000-0000-00003D190000}"/>
    <cellStyle name="Normal 4 13 2" xfId="6168" xr:uid="{00000000-0005-0000-0000-00003E190000}"/>
    <cellStyle name="Normal 4 13 2 2" xfId="12611" xr:uid="{00000000-0005-0000-0000-00003F190000}"/>
    <cellStyle name="Normal 4 13 2 2 2" xfId="24973" xr:uid="{00000000-0005-0000-0000-000040190000}"/>
    <cellStyle name="Normal 4 13 2 2 2 2" xfId="51135" xr:uid="{00000000-0005-0000-0000-000041190000}"/>
    <cellStyle name="Normal 4 13 2 2 3" xfId="38773" xr:uid="{00000000-0005-0000-0000-000042190000}"/>
    <cellStyle name="Normal 4 13 2 3" xfId="19370" xr:uid="{00000000-0005-0000-0000-000043190000}"/>
    <cellStyle name="Normal 4 13 2 3 2" xfId="45532" xr:uid="{00000000-0005-0000-0000-000044190000}"/>
    <cellStyle name="Normal 4 13 2 4" xfId="32330" xr:uid="{00000000-0005-0000-0000-000045190000}"/>
    <cellStyle name="Normal 4 13 3" xfId="9665" xr:uid="{00000000-0005-0000-0000-000046190000}"/>
    <cellStyle name="Normal 4 13 3 2" xfId="22411" xr:uid="{00000000-0005-0000-0000-000047190000}"/>
    <cellStyle name="Normal 4 13 3 2 2" xfId="48573" xr:uid="{00000000-0005-0000-0000-000048190000}"/>
    <cellStyle name="Normal 4 13 3 3" xfId="35827" xr:uid="{00000000-0005-0000-0000-000049190000}"/>
    <cellStyle name="Normal 4 13 4" xfId="15846" xr:uid="{00000000-0005-0000-0000-00004A190000}"/>
    <cellStyle name="Normal 4 13 4 2" xfId="42008" xr:uid="{00000000-0005-0000-0000-00004B190000}"/>
    <cellStyle name="Normal 4 13 5" xfId="28278" xr:uid="{00000000-0005-0000-0000-00004C190000}"/>
    <cellStyle name="Normal 4 14" xfId="4142" xr:uid="{00000000-0005-0000-0000-00004D190000}"/>
    <cellStyle name="Normal 4 14 2" xfId="11138" xr:uid="{00000000-0005-0000-0000-00004E190000}"/>
    <cellStyle name="Normal 4 14 2 2" xfId="23692" xr:uid="{00000000-0005-0000-0000-00004F190000}"/>
    <cellStyle name="Normal 4 14 2 2 2" xfId="49854" xr:uid="{00000000-0005-0000-0000-000050190000}"/>
    <cellStyle name="Normal 4 14 2 3" xfId="37300" xr:uid="{00000000-0005-0000-0000-000051190000}"/>
    <cellStyle name="Normal 4 14 3" xfId="17608" xr:uid="{00000000-0005-0000-0000-000052190000}"/>
    <cellStyle name="Normal 4 14 3 2" xfId="43770" xr:uid="{00000000-0005-0000-0000-000053190000}"/>
    <cellStyle name="Normal 4 14 4" xfId="30304" xr:uid="{00000000-0005-0000-0000-000054190000}"/>
    <cellStyle name="Normal 4 15" xfId="8193" xr:uid="{00000000-0005-0000-0000-000055190000}"/>
    <cellStyle name="Normal 4 15 2" xfId="21131" xr:uid="{00000000-0005-0000-0000-000056190000}"/>
    <cellStyle name="Normal 4 15 2 2" xfId="47293" xr:uid="{00000000-0005-0000-0000-000057190000}"/>
    <cellStyle name="Normal 4 15 3" xfId="34355" xr:uid="{00000000-0005-0000-0000-000058190000}"/>
    <cellStyle name="Normal 4 16" xfId="14084" xr:uid="{00000000-0005-0000-0000-000059190000}"/>
    <cellStyle name="Normal 4 16 2" xfId="40246" xr:uid="{00000000-0005-0000-0000-00005A190000}"/>
    <cellStyle name="Normal 4 17" xfId="26253" xr:uid="{00000000-0005-0000-0000-00005B190000}"/>
    <cellStyle name="Normal 4 18" xfId="52415" xr:uid="{00000000-0005-0000-0000-00005C190000}"/>
    <cellStyle name="Normal 4 19" xfId="52425" xr:uid="{00000000-0005-0000-0000-00005D190000}"/>
    <cellStyle name="Normal 4 2" xfId="92" xr:uid="{00000000-0005-0000-0000-00005E190000}"/>
    <cellStyle name="Normal 4 2 10" xfId="1156" xr:uid="{00000000-0005-0000-0000-00005F190000}"/>
    <cellStyle name="Normal 4 2 10 2" xfId="1796" xr:uid="{00000000-0005-0000-0000-000060190000}"/>
    <cellStyle name="Normal 4 2 10 2 2" xfId="3822" xr:uid="{00000000-0005-0000-0000-000061190000}"/>
    <cellStyle name="Normal 4 2 10 2 2 2" xfId="7874" xr:uid="{00000000-0005-0000-0000-000062190000}"/>
    <cellStyle name="Normal 4 2 10 2 2 2 2" xfId="13764" xr:uid="{00000000-0005-0000-0000-000063190000}"/>
    <cellStyle name="Normal 4 2 10 2 2 2 2 2" xfId="25934" xr:uid="{00000000-0005-0000-0000-000064190000}"/>
    <cellStyle name="Normal 4 2 10 2 2 2 2 2 2" xfId="52096" xr:uid="{00000000-0005-0000-0000-000065190000}"/>
    <cellStyle name="Normal 4 2 10 2 2 2 2 3" xfId="39926" xr:uid="{00000000-0005-0000-0000-000066190000}"/>
    <cellStyle name="Normal 4 2 10 2 2 2 3" xfId="20812" xr:uid="{00000000-0005-0000-0000-000067190000}"/>
    <cellStyle name="Normal 4 2 10 2 2 2 3 2" xfId="46974" xr:uid="{00000000-0005-0000-0000-000068190000}"/>
    <cellStyle name="Normal 4 2 10 2 2 2 4" xfId="34036" xr:uid="{00000000-0005-0000-0000-000069190000}"/>
    <cellStyle name="Normal 4 2 10 2 2 3" xfId="10818" xr:uid="{00000000-0005-0000-0000-00006A190000}"/>
    <cellStyle name="Normal 4 2 10 2 2 3 2" xfId="23372" xr:uid="{00000000-0005-0000-0000-00006B190000}"/>
    <cellStyle name="Normal 4 2 10 2 2 3 2 2" xfId="49534" xr:uid="{00000000-0005-0000-0000-00006C190000}"/>
    <cellStyle name="Normal 4 2 10 2 2 3 3" xfId="36980" xr:uid="{00000000-0005-0000-0000-00006D190000}"/>
    <cellStyle name="Normal 4 2 10 2 2 4" xfId="17288" xr:uid="{00000000-0005-0000-0000-00006E190000}"/>
    <cellStyle name="Normal 4 2 10 2 2 4 2" xfId="43450" xr:uid="{00000000-0005-0000-0000-00006F190000}"/>
    <cellStyle name="Normal 4 2 10 2 2 5" xfId="29984" xr:uid="{00000000-0005-0000-0000-000070190000}"/>
    <cellStyle name="Normal 4 2 10 2 3" xfId="5848" xr:uid="{00000000-0005-0000-0000-000071190000}"/>
    <cellStyle name="Normal 4 2 10 2 3 2" xfId="12292" xr:uid="{00000000-0005-0000-0000-000072190000}"/>
    <cellStyle name="Normal 4 2 10 2 3 2 2" xfId="24654" xr:uid="{00000000-0005-0000-0000-000073190000}"/>
    <cellStyle name="Normal 4 2 10 2 3 2 2 2" xfId="50816" xr:uid="{00000000-0005-0000-0000-000074190000}"/>
    <cellStyle name="Normal 4 2 10 2 3 2 3" xfId="38454" xr:uid="{00000000-0005-0000-0000-000075190000}"/>
    <cellStyle name="Normal 4 2 10 2 3 3" xfId="19050" xr:uid="{00000000-0005-0000-0000-000076190000}"/>
    <cellStyle name="Normal 4 2 10 2 3 3 2" xfId="45212" xr:uid="{00000000-0005-0000-0000-000077190000}"/>
    <cellStyle name="Normal 4 2 10 2 3 4" xfId="32010" xr:uid="{00000000-0005-0000-0000-000078190000}"/>
    <cellStyle name="Normal 4 2 10 2 4" xfId="9346" xr:uid="{00000000-0005-0000-0000-000079190000}"/>
    <cellStyle name="Normal 4 2 10 2 4 2" xfId="22092" xr:uid="{00000000-0005-0000-0000-00007A190000}"/>
    <cellStyle name="Normal 4 2 10 2 4 2 2" xfId="48254" xr:uid="{00000000-0005-0000-0000-00007B190000}"/>
    <cellStyle name="Normal 4 2 10 2 4 3" xfId="35508" xr:uid="{00000000-0005-0000-0000-00007C190000}"/>
    <cellStyle name="Normal 4 2 10 2 5" xfId="15526" xr:uid="{00000000-0005-0000-0000-00007D190000}"/>
    <cellStyle name="Normal 4 2 10 2 5 2" xfId="41688" xr:uid="{00000000-0005-0000-0000-00007E190000}"/>
    <cellStyle name="Normal 4 2 10 2 6" xfId="27958" xr:uid="{00000000-0005-0000-0000-00007F190000}"/>
    <cellStyle name="Normal 4 2 10 3" xfId="3182" xr:uid="{00000000-0005-0000-0000-000080190000}"/>
    <cellStyle name="Normal 4 2 10 3 2" xfId="7234" xr:uid="{00000000-0005-0000-0000-000081190000}"/>
    <cellStyle name="Normal 4 2 10 3 2 2" xfId="13124" xr:uid="{00000000-0005-0000-0000-000082190000}"/>
    <cellStyle name="Normal 4 2 10 3 2 2 2" xfId="25294" xr:uid="{00000000-0005-0000-0000-000083190000}"/>
    <cellStyle name="Normal 4 2 10 3 2 2 2 2" xfId="51456" xr:uid="{00000000-0005-0000-0000-000084190000}"/>
    <cellStyle name="Normal 4 2 10 3 2 2 3" xfId="39286" xr:uid="{00000000-0005-0000-0000-000085190000}"/>
    <cellStyle name="Normal 4 2 10 3 2 3" xfId="20172" xr:uid="{00000000-0005-0000-0000-000086190000}"/>
    <cellStyle name="Normal 4 2 10 3 2 3 2" xfId="46334" xr:uid="{00000000-0005-0000-0000-000087190000}"/>
    <cellStyle name="Normal 4 2 10 3 2 4" xfId="33396" xr:uid="{00000000-0005-0000-0000-000088190000}"/>
    <cellStyle name="Normal 4 2 10 3 3" xfId="10178" xr:uid="{00000000-0005-0000-0000-000089190000}"/>
    <cellStyle name="Normal 4 2 10 3 3 2" xfId="22732" xr:uid="{00000000-0005-0000-0000-00008A190000}"/>
    <cellStyle name="Normal 4 2 10 3 3 2 2" xfId="48894" xr:uid="{00000000-0005-0000-0000-00008B190000}"/>
    <cellStyle name="Normal 4 2 10 3 3 3" xfId="36340" xr:uid="{00000000-0005-0000-0000-00008C190000}"/>
    <cellStyle name="Normal 4 2 10 3 4" xfId="16648" xr:uid="{00000000-0005-0000-0000-00008D190000}"/>
    <cellStyle name="Normal 4 2 10 3 4 2" xfId="42810" xr:uid="{00000000-0005-0000-0000-00008E190000}"/>
    <cellStyle name="Normal 4 2 10 3 5" xfId="29344" xr:uid="{00000000-0005-0000-0000-00008F190000}"/>
    <cellStyle name="Normal 4 2 10 4" xfId="5208" xr:uid="{00000000-0005-0000-0000-000090190000}"/>
    <cellStyle name="Normal 4 2 10 4 2" xfId="11652" xr:uid="{00000000-0005-0000-0000-000091190000}"/>
    <cellStyle name="Normal 4 2 10 4 2 2" xfId="24014" xr:uid="{00000000-0005-0000-0000-000092190000}"/>
    <cellStyle name="Normal 4 2 10 4 2 2 2" xfId="50176" xr:uid="{00000000-0005-0000-0000-000093190000}"/>
    <cellStyle name="Normal 4 2 10 4 2 3" xfId="37814" xr:uid="{00000000-0005-0000-0000-000094190000}"/>
    <cellStyle name="Normal 4 2 10 4 3" xfId="18410" xr:uid="{00000000-0005-0000-0000-000095190000}"/>
    <cellStyle name="Normal 4 2 10 4 3 2" xfId="44572" xr:uid="{00000000-0005-0000-0000-000096190000}"/>
    <cellStyle name="Normal 4 2 10 4 4" xfId="31370" xr:uid="{00000000-0005-0000-0000-000097190000}"/>
    <cellStyle name="Normal 4 2 10 5" xfId="8706" xr:uid="{00000000-0005-0000-0000-000098190000}"/>
    <cellStyle name="Normal 4 2 10 5 2" xfId="21452" xr:uid="{00000000-0005-0000-0000-000099190000}"/>
    <cellStyle name="Normal 4 2 10 5 2 2" xfId="47614" xr:uid="{00000000-0005-0000-0000-00009A190000}"/>
    <cellStyle name="Normal 4 2 10 5 3" xfId="34868" xr:uid="{00000000-0005-0000-0000-00009B190000}"/>
    <cellStyle name="Normal 4 2 10 6" xfId="14886" xr:uid="{00000000-0005-0000-0000-00009C190000}"/>
    <cellStyle name="Normal 4 2 10 6 2" xfId="41048" xr:uid="{00000000-0005-0000-0000-00009D190000}"/>
    <cellStyle name="Normal 4 2 10 7" xfId="27318" xr:uid="{00000000-0005-0000-0000-00009E190000}"/>
    <cellStyle name="Normal 4 2 11" xfId="1476" xr:uid="{00000000-0005-0000-0000-00009F190000}"/>
    <cellStyle name="Normal 4 2 11 2" xfId="3502" xr:uid="{00000000-0005-0000-0000-0000A0190000}"/>
    <cellStyle name="Normal 4 2 11 2 2" xfId="7554" xr:uid="{00000000-0005-0000-0000-0000A1190000}"/>
    <cellStyle name="Normal 4 2 11 2 2 2" xfId="13444" xr:uid="{00000000-0005-0000-0000-0000A2190000}"/>
    <cellStyle name="Normal 4 2 11 2 2 2 2" xfId="25614" xr:uid="{00000000-0005-0000-0000-0000A3190000}"/>
    <cellStyle name="Normal 4 2 11 2 2 2 2 2" xfId="51776" xr:uid="{00000000-0005-0000-0000-0000A4190000}"/>
    <cellStyle name="Normal 4 2 11 2 2 2 3" xfId="39606" xr:uid="{00000000-0005-0000-0000-0000A5190000}"/>
    <cellStyle name="Normal 4 2 11 2 2 3" xfId="20492" xr:uid="{00000000-0005-0000-0000-0000A6190000}"/>
    <cellStyle name="Normal 4 2 11 2 2 3 2" xfId="46654" xr:uid="{00000000-0005-0000-0000-0000A7190000}"/>
    <cellStyle name="Normal 4 2 11 2 2 4" xfId="33716" xr:uid="{00000000-0005-0000-0000-0000A8190000}"/>
    <cellStyle name="Normal 4 2 11 2 3" xfId="10498" xr:uid="{00000000-0005-0000-0000-0000A9190000}"/>
    <cellStyle name="Normal 4 2 11 2 3 2" xfId="23052" xr:uid="{00000000-0005-0000-0000-0000AA190000}"/>
    <cellStyle name="Normal 4 2 11 2 3 2 2" xfId="49214" xr:uid="{00000000-0005-0000-0000-0000AB190000}"/>
    <cellStyle name="Normal 4 2 11 2 3 3" xfId="36660" xr:uid="{00000000-0005-0000-0000-0000AC190000}"/>
    <cellStyle name="Normal 4 2 11 2 4" xfId="16968" xr:uid="{00000000-0005-0000-0000-0000AD190000}"/>
    <cellStyle name="Normal 4 2 11 2 4 2" xfId="43130" xr:uid="{00000000-0005-0000-0000-0000AE190000}"/>
    <cellStyle name="Normal 4 2 11 2 5" xfId="29664" xr:uid="{00000000-0005-0000-0000-0000AF190000}"/>
    <cellStyle name="Normal 4 2 11 3" xfId="5528" xr:uid="{00000000-0005-0000-0000-0000B0190000}"/>
    <cellStyle name="Normal 4 2 11 3 2" xfId="11972" xr:uid="{00000000-0005-0000-0000-0000B1190000}"/>
    <cellStyle name="Normal 4 2 11 3 2 2" xfId="24334" xr:uid="{00000000-0005-0000-0000-0000B2190000}"/>
    <cellStyle name="Normal 4 2 11 3 2 2 2" xfId="50496" xr:uid="{00000000-0005-0000-0000-0000B3190000}"/>
    <cellStyle name="Normal 4 2 11 3 2 3" xfId="38134" xr:uid="{00000000-0005-0000-0000-0000B4190000}"/>
    <cellStyle name="Normal 4 2 11 3 3" xfId="18730" xr:uid="{00000000-0005-0000-0000-0000B5190000}"/>
    <cellStyle name="Normal 4 2 11 3 3 2" xfId="44892" xr:uid="{00000000-0005-0000-0000-0000B6190000}"/>
    <cellStyle name="Normal 4 2 11 3 4" xfId="31690" xr:uid="{00000000-0005-0000-0000-0000B7190000}"/>
    <cellStyle name="Normal 4 2 11 4" xfId="9026" xr:uid="{00000000-0005-0000-0000-0000B8190000}"/>
    <cellStyle name="Normal 4 2 11 4 2" xfId="21772" xr:uid="{00000000-0005-0000-0000-0000B9190000}"/>
    <cellStyle name="Normal 4 2 11 4 2 2" xfId="47934" xr:uid="{00000000-0005-0000-0000-0000BA190000}"/>
    <cellStyle name="Normal 4 2 11 4 3" xfId="35188" xr:uid="{00000000-0005-0000-0000-0000BB190000}"/>
    <cellStyle name="Normal 4 2 11 5" xfId="15206" xr:uid="{00000000-0005-0000-0000-0000BC190000}"/>
    <cellStyle name="Normal 4 2 11 5 2" xfId="41368" xr:uid="{00000000-0005-0000-0000-0000BD190000}"/>
    <cellStyle name="Normal 4 2 11 6" xfId="27638" xr:uid="{00000000-0005-0000-0000-0000BE190000}"/>
    <cellStyle name="Normal 4 2 12" xfId="2122" xr:uid="{00000000-0005-0000-0000-0000BF190000}"/>
    <cellStyle name="Normal 4 2 12 2" xfId="6174" xr:uid="{00000000-0005-0000-0000-0000C0190000}"/>
    <cellStyle name="Normal 4 2 12 2 2" xfId="12613" xr:uid="{00000000-0005-0000-0000-0000C1190000}"/>
    <cellStyle name="Normal 4 2 12 2 2 2" xfId="24974" xr:uid="{00000000-0005-0000-0000-0000C2190000}"/>
    <cellStyle name="Normal 4 2 12 2 2 2 2" xfId="51136" xr:uid="{00000000-0005-0000-0000-0000C3190000}"/>
    <cellStyle name="Normal 4 2 12 2 2 3" xfId="38775" xr:uid="{00000000-0005-0000-0000-0000C4190000}"/>
    <cellStyle name="Normal 4 2 12 2 3" xfId="19375" xr:uid="{00000000-0005-0000-0000-0000C5190000}"/>
    <cellStyle name="Normal 4 2 12 2 3 2" xfId="45537" xr:uid="{00000000-0005-0000-0000-0000C6190000}"/>
    <cellStyle name="Normal 4 2 12 2 4" xfId="32336" xr:uid="{00000000-0005-0000-0000-0000C7190000}"/>
    <cellStyle name="Normal 4 2 12 3" xfId="9667" xr:uid="{00000000-0005-0000-0000-0000C8190000}"/>
    <cellStyle name="Normal 4 2 12 3 2" xfId="22412" xr:uid="{00000000-0005-0000-0000-0000C9190000}"/>
    <cellStyle name="Normal 4 2 12 3 2 2" xfId="48574" xr:uid="{00000000-0005-0000-0000-0000CA190000}"/>
    <cellStyle name="Normal 4 2 12 3 3" xfId="35829" xr:uid="{00000000-0005-0000-0000-0000CB190000}"/>
    <cellStyle name="Normal 4 2 12 4" xfId="15851" xr:uid="{00000000-0005-0000-0000-0000CC190000}"/>
    <cellStyle name="Normal 4 2 12 4 2" xfId="42013" xr:uid="{00000000-0005-0000-0000-0000CD190000}"/>
    <cellStyle name="Normal 4 2 12 5" xfId="28284" xr:uid="{00000000-0005-0000-0000-0000CE190000}"/>
    <cellStyle name="Normal 4 2 13" xfId="4148" xr:uid="{00000000-0005-0000-0000-0000CF190000}"/>
    <cellStyle name="Normal 4 2 13 2" xfId="11141" xr:uid="{00000000-0005-0000-0000-0000D0190000}"/>
    <cellStyle name="Normal 4 2 13 2 2" xfId="23694" xr:uid="{00000000-0005-0000-0000-0000D1190000}"/>
    <cellStyle name="Normal 4 2 13 2 2 2" xfId="49856" xr:uid="{00000000-0005-0000-0000-0000D2190000}"/>
    <cellStyle name="Normal 4 2 13 2 3" xfId="37303" xr:uid="{00000000-0005-0000-0000-0000D3190000}"/>
    <cellStyle name="Normal 4 2 13 3" xfId="17613" xr:uid="{00000000-0005-0000-0000-0000D4190000}"/>
    <cellStyle name="Normal 4 2 13 3 2" xfId="43775" xr:uid="{00000000-0005-0000-0000-0000D5190000}"/>
    <cellStyle name="Normal 4 2 13 4" xfId="30310" xr:uid="{00000000-0005-0000-0000-0000D6190000}"/>
    <cellStyle name="Normal 4 2 14" xfId="8195" xr:uid="{00000000-0005-0000-0000-0000D7190000}"/>
    <cellStyle name="Normal 4 2 14 2" xfId="21132" xr:uid="{00000000-0005-0000-0000-0000D8190000}"/>
    <cellStyle name="Normal 4 2 14 2 2" xfId="47294" xr:uid="{00000000-0005-0000-0000-0000D9190000}"/>
    <cellStyle name="Normal 4 2 14 3" xfId="34357" xr:uid="{00000000-0005-0000-0000-0000DA190000}"/>
    <cellStyle name="Normal 4 2 15" xfId="14089" xr:uid="{00000000-0005-0000-0000-0000DB190000}"/>
    <cellStyle name="Normal 4 2 15 2" xfId="40251" xr:uid="{00000000-0005-0000-0000-0000DC190000}"/>
    <cellStyle name="Normal 4 2 16" xfId="26258" xr:uid="{00000000-0005-0000-0000-0000DD190000}"/>
    <cellStyle name="Normal 4 2 17" xfId="52416" xr:uid="{00000000-0005-0000-0000-0000DE190000}"/>
    <cellStyle name="Normal 4 2 18" xfId="52426" xr:uid="{00000000-0005-0000-0000-0000DF190000}"/>
    <cellStyle name="Normal 4 2 19" xfId="52451" xr:uid="{00000000-0005-0000-0000-0000E0190000}"/>
    <cellStyle name="Normal 4 2 2" xfId="98" xr:uid="{00000000-0005-0000-0000-0000E1190000}"/>
    <cellStyle name="Normal 4 2 2 10" xfId="1478" xr:uid="{00000000-0005-0000-0000-0000E2190000}"/>
    <cellStyle name="Normal 4 2 2 10 2" xfId="3504" xr:uid="{00000000-0005-0000-0000-0000E3190000}"/>
    <cellStyle name="Normal 4 2 2 10 2 2" xfId="7556" xr:uid="{00000000-0005-0000-0000-0000E4190000}"/>
    <cellStyle name="Normal 4 2 2 10 2 2 2" xfId="13446" xr:uid="{00000000-0005-0000-0000-0000E5190000}"/>
    <cellStyle name="Normal 4 2 2 10 2 2 2 2" xfId="25616" xr:uid="{00000000-0005-0000-0000-0000E6190000}"/>
    <cellStyle name="Normal 4 2 2 10 2 2 2 2 2" xfId="51778" xr:uid="{00000000-0005-0000-0000-0000E7190000}"/>
    <cellStyle name="Normal 4 2 2 10 2 2 2 3" xfId="39608" xr:uid="{00000000-0005-0000-0000-0000E8190000}"/>
    <cellStyle name="Normal 4 2 2 10 2 2 3" xfId="20494" xr:uid="{00000000-0005-0000-0000-0000E9190000}"/>
    <cellStyle name="Normal 4 2 2 10 2 2 3 2" xfId="46656" xr:uid="{00000000-0005-0000-0000-0000EA190000}"/>
    <cellStyle name="Normal 4 2 2 10 2 2 4" xfId="33718" xr:uid="{00000000-0005-0000-0000-0000EB190000}"/>
    <cellStyle name="Normal 4 2 2 10 2 3" xfId="10500" xr:uid="{00000000-0005-0000-0000-0000EC190000}"/>
    <cellStyle name="Normal 4 2 2 10 2 3 2" xfId="23054" xr:uid="{00000000-0005-0000-0000-0000ED190000}"/>
    <cellStyle name="Normal 4 2 2 10 2 3 2 2" xfId="49216" xr:uid="{00000000-0005-0000-0000-0000EE190000}"/>
    <cellStyle name="Normal 4 2 2 10 2 3 3" xfId="36662" xr:uid="{00000000-0005-0000-0000-0000EF190000}"/>
    <cellStyle name="Normal 4 2 2 10 2 4" xfId="16970" xr:uid="{00000000-0005-0000-0000-0000F0190000}"/>
    <cellStyle name="Normal 4 2 2 10 2 4 2" xfId="43132" xr:uid="{00000000-0005-0000-0000-0000F1190000}"/>
    <cellStyle name="Normal 4 2 2 10 2 5" xfId="29666" xr:uid="{00000000-0005-0000-0000-0000F2190000}"/>
    <cellStyle name="Normal 4 2 2 10 3" xfId="5530" xr:uid="{00000000-0005-0000-0000-0000F3190000}"/>
    <cellStyle name="Normal 4 2 2 10 3 2" xfId="11974" xr:uid="{00000000-0005-0000-0000-0000F4190000}"/>
    <cellStyle name="Normal 4 2 2 10 3 2 2" xfId="24336" xr:uid="{00000000-0005-0000-0000-0000F5190000}"/>
    <cellStyle name="Normal 4 2 2 10 3 2 2 2" xfId="50498" xr:uid="{00000000-0005-0000-0000-0000F6190000}"/>
    <cellStyle name="Normal 4 2 2 10 3 2 3" xfId="38136" xr:uid="{00000000-0005-0000-0000-0000F7190000}"/>
    <cellStyle name="Normal 4 2 2 10 3 3" xfId="18732" xr:uid="{00000000-0005-0000-0000-0000F8190000}"/>
    <cellStyle name="Normal 4 2 2 10 3 3 2" xfId="44894" xr:uid="{00000000-0005-0000-0000-0000F9190000}"/>
    <cellStyle name="Normal 4 2 2 10 3 4" xfId="31692" xr:uid="{00000000-0005-0000-0000-0000FA190000}"/>
    <cellStyle name="Normal 4 2 2 10 4" xfId="9028" xr:uid="{00000000-0005-0000-0000-0000FB190000}"/>
    <cellStyle name="Normal 4 2 2 10 4 2" xfId="21774" xr:uid="{00000000-0005-0000-0000-0000FC190000}"/>
    <cellStyle name="Normal 4 2 2 10 4 2 2" xfId="47936" xr:uid="{00000000-0005-0000-0000-0000FD190000}"/>
    <cellStyle name="Normal 4 2 2 10 4 3" xfId="35190" xr:uid="{00000000-0005-0000-0000-0000FE190000}"/>
    <cellStyle name="Normal 4 2 2 10 5" xfId="15208" xr:uid="{00000000-0005-0000-0000-0000FF190000}"/>
    <cellStyle name="Normal 4 2 2 10 5 2" xfId="41370" xr:uid="{00000000-0005-0000-0000-0000001A0000}"/>
    <cellStyle name="Normal 4 2 2 10 6" xfId="27640" xr:uid="{00000000-0005-0000-0000-0000011A0000}"/>
    <cellStyle name="Normal 4 2 2 11" xfId="2128" xr:uid="{00000000-0005-0000-0000-0000021A0000}"/>
    <cellStyle name="Normal 4 2 2 11 2" xfId="6180" xr:uid="{00000000-0005-0000-0000-0000031A0000}"/>
    <cellStyle name="Normal 4 2 2 11 2 2" xfId="12616" xr:uid="{00000000-0005-0000-0000-0000041A0000}"/>
    <cellStyle name="Normal 4 2 2 11 2 2 2" xfId="24976" xr:uid="{00000000-0005-0000-0000-0000051A0000}"/>
    <cellStyle name="Normal 4 2 2 11 2 2 2 2" xfId="51138" xr:uid="{00000000-0005-0000-0000-0000061A0000}"/>
    <cellStyle name="Normal 4 2 2 11 2 2 3" xfId="38778" xr:uid="{00000000-0005-0000-0000-0000071A0000}"/>
    <cellStyle name="Normal 4 2 2 11 2 3" xfId="19380" xr:uid="{00000000-0005-0000-0000-0000081A0000}"/>
    <cellStyle name="Normal 4 2 2 11 2 3 2" xfId="45542" xr:uid="{00000000-0005-0000-0000-0000091A0000}"/>
    <cellStyle name="Normal 4 2 2 11 2 4" xfId="32342" xr:uid="{00000000-0005-0000-0000-00000A1A0000}"/>
    <cellStyle name="Normal 4 2 2 11 3" xfId="9670" xr:uid="{00000000-0005-0000-0000-00000B1A0000}"/>
    <cellStyle name="Normal 4 2 2 11 3 2" xfId="22414" xr:uid="{00000000-0005-0000-0000-00000C1A0000}"/>
    <cellStyle name="Normal 4 2 2 11 3 2 2" xfId="48576" xr:uid="{00000000-0005-0000-0000-00000D1A0000}"/>
    <cellStyle name="Normal 4 2 2 11 3 3" xfId="35832" xr:uid="{00000000-0005-0000-0000-00000E1A0000}"/>
    <cellStyle name="Normal 4 2 2 11 4" xfId="15856" xr:uid="{00000000-0005-0000-0000-00000F1A0000}"/>
    <cellStyle name="Normal 4 2 2 11 4 2" xfId="42018" xr:uid="{00000000-0005-0000-0000-0000101A0000}"/>
    <cellStyle name="Normal 4 2 2 11 5" xfId="28290" xr:uid="{00000000-0005-0000-0000-0000111A0000}"/>
    <cellStyle name="Normal 4 2 2 12" xfId="4154" xr:uid="{00000000-0005-0000-0000-0000121A0000}"/>
    <cellStyle name="Normal 4 2 2 12 2" xfId="11144" xr:uid="{00000000-0005-0000-0000-0000131A0000}"/>
    <cellStyle name="Normal 4 2 2 12 2 2" xfId="23696" xr:uid="{00000000-0005-0000-0000-0000141A0000}"/>
    <cellStyle name="Normal 4 2 2 12 2 2 2" xfId="49858" xr:uid="{00000000-0005-0000-0000-0000151A0000}"/>
    <cellStyle name="Normal 4 2 2 12 2 3" xfId="37306" xr:uid="{00000000-0005-0000-0000-0000161A0000}"/>
    <cellStyle name="Normal 4 2 2 12 3" xfId="17618" xr:uid="{00000000-0005-0000-0000-0000171A0000}"/>
    <cellStyle name="Normal 4 2 2 12 3 2" xfId="43780" xr:uid="{00000000-0005-0000-0000-0000181A0000}"/>
    <cellStyle name="Normal 4 2 2 12 4" xfId="30316" xr:uid="{00000000-0005-0000-0000-0000191A0000}"/>
    <cellStyle name="Normal 4 2 2 13" xfId="8198" xr:uid="{00000000-0005-0000-0000-00001A1A0000}"/>
    <cellStyle name="Normal 4 2 2 13 2" xfId="21134" xr:uid="{00000000-0005-0000-0000-00001B1A0000}"/>
    <cellStyle name="Normal 4 2 2 13 2 2" xfId="47296" xr:uid="{00000000-0005-0000-0000-00001C1A0000}"/>
    <cellStyle name="Normal 4 2 2 13 3" xfId="34360" xr:uid="{00000000-0005-0000-0000-00001D1A0000}"/>
    <cellStyle name="Normal 4 2 2 14" xfId="14094" xr:uid="{00000000-0005-0000-0000-00001E1A0000}"/>
    <cellStyle name="Normal 4 2 2 14 2" xfId="40256" xr:uid="{00000000-0005-0000-0000-00001F1A0000}"/>
    <cellStyle name="Normal 4 2 2 15" xfId="26264" xr:uid="{00000000-0005-0000-0000-0000201A0000}"/>
    <cellStyle name="Normal 4 2 2 16" xfId="52417" xr:uid="{00000000-0005-0000-0000-0000211A0000}"/>
    <cellStyle name="Normal 4 2 2 17" xfId="52427" xr:uid="{00000000-0005-0000-0000-0000221A0000}"/>
    <cellStyle name="Normal 4 2 2 2" xfId="116" xr:uid="{00000000-0005-0000-0000-0000231A0000}"/>
    <cellStyle name="Normal 4 2 2 2 10" xfId="4172" xr:uid="{00000000-0005-0000-0000-0000241A0000}"/>
    <cellStyle name="Normal 4 2 2 2 10 2" xfId="11150" xr:uid="{00000000-0005-0000-0000-0000251A0000}"/>
    <cellStyle name="Normal 4 2 2 2 10 2 2" xfId="23700" xr:uid="{00000000-0005-0000-0000-0000261A0000}"/>
    <cellStyle name="Normal 4 2 2 2 10 2 2 2" xfId="49862" xr:uid="{00000000-0005-0000-0000-0000271A0000}"/>
    <cellStyle name="Normal 4 2 2 2 10 2 3" xfId="37312" xr:uid="{00000000-0005-0000-0000-0000281A0000}"/>
    <cellStyle name="Normal 4 2 2 2 10 3" xfId="17629" xr:uid="{00000000-0005-0000-0000-0000291A0000}"/>
    <cellStyle name="Normal 4 2 2 2 10 3 2" xfId="43791" xr:uid="{00000000-0005-0000-0000-00002A1A0000}"/>
    <cellStyle name="Normal 4 2 2 2 10 4" xfId="30334" xr:uid="{00000000-0005-0000-0000-00002B1A0000}"/>
    <cellStyle name="Normal 4 2 2 2 11" xfId="8204" xr:uid="{00000000-0005-0000-0000-00002C1A0000}"/>
    <cellStyle name="Normal 4 2 2 2 11 2" xfId="21138" xr:uid="{00000000-0005-0000-0000-00002D1A0000}"/>
    <cellStyle name="Normal 4 2 2 2 11 2 2" xfId="47300" xr:uid="{00000000-0005-0000-0000-00002E1A0000}"/>
    <cellStyle name="Normal 4 2 2 2 11 3" xfId="34366" xr:uid="{00000000-0005-0000-0000-00002F1A0000}"/>
    <cellStyle name="Normal 4 2 2 2 12" xfId="14105" xr:uid="{00000000-0005-0000-0000-0000301A0000}"/>
    <cellStyle name="Normal 4 2 2 2 12 2" xfId="40267" xr:uid="{00000000-0005-0000-0000-0000311A0000}"/>
    <cellStyle name="Normal 4 2 2 2 13" xfId="26282" xr:uid="{00000000-0005-0000-0000-0000321A0000}"/>
    <cellStyle name="Normal 4 2 2 2 14" xfId="52428" xr:uid="{00000000-0005-0000-0000-0000331A0000}"/>
    <cellStyle name="Normal 4 2 2 2 2" xfId="162" xr:uid="{00000000-0005-0000-0000-0000341A0000}"/>
    <cellStyle name="Normal 4 2 2 2 2 10" xfId="8220" xr:uid="{00000000-0005-0000-0000-0000351A0000}"/>
    <cellStyle name="Normal 4 2 2 2 2 10 2" xfId="21146" xr:uid="{00000000-0005-0000-0000-0000361A0000}"/>
    <cellStyle name="Normal 4 2 2 2 2 10 2 2" xfId="47308" xr:uid="{00000000-0005-0000-0000-0000371A0000}"/>
    <cellStyle name="Normal 4 2 2 2 2 10 3" xfId="34382" xr:uid="{00000000-0005-0000-0000-0000381A0000}"/>
    <cellStyle name="Normal 4 2 2 2 2 11" xfId="14137" xr:uid="{00000000-0005-0000-0000-0000391A0000}"/>
    <cellStyle name="Normal 4 2 2 2 2 11 2" xfId="40299" xr:uid="{00000000-0005-0000-0000-00003A1A0000}"/>
    <cellStyle name="Normal 4 2 2 2 2 12" xfId="26328" xr:uid="{00000000-0005-0000-0000-00003B1A0000}"/>
    <cellStyle name="Normal 4 2 2 2 2 2" xfId="292" xr:uid="{00000000-0005-0000-0000-00003C1A0000}"/>
    <cellStyle name="Normal 4 2 2 2 2 2 10" xfId="14225" xr:uid="{00000000-0005-0000-0000-00003D1A0000}"/>
    <cellStyle name="Normal 4 2 2 2 2 2 10 2" xfId="40387" xr:uid="{00000000-0005-0000-0000-00003E1A0000}"/>
    <cellStyle name="Normal 4 2 2 2 2 2 11" xfId="26458" xr:uid="{00000000-0005-0000-0000-00003F1A0000}"/>
    <cellStyle name="Normal 4 2 2 2 2 2 2" xfId="499" xr:uid="{00000000-0005-0000-0000-0000401A0000}"/>
    <cellStyle name="Normal 4 2 2 2 2 2 2 10" xfId="26661" xr:uid="{00000000-0005-0000-0000-0000411A0000}"/>
    <cellStyle name="Normal 4 2 2 2 2 2 2 2" xfId="614" xr:uid="{00000000-0005-0000-0000-0000421A0000}"/>
    <cellStyle name="Normal 4 2 2 2 2 2 2 2 2" xfId="1146" xr:uid="{00000000-0005-0000-0000-0000431A0000}"/>
    <cellStyle name="Normal 4 2 2 2 2 2 2 2 2 2" xfId="1466" xr:uid="{00000000-0005-0000-0000-0000441A0000}"/>
    <cellStyle name="Normal 4 2 2 2 2 2 2 2 2 2 2" xfId="2106" xr:uid="{00000000-0005-0000-0000-0000451A0000}"/>
    <cellStyle name="Normal 4 2 2 2 2 2 2 2 2 2 2 2" xfId="4132" xr:uid="{00000000-0005-0000-0000-0000461A0000}"/>
    <cellStyle name="Normal 4 2 2 2 2 2 2 2 2 2 2 2 2" xfId="8184" xr:uid="{00000000-0005-0000-0000-0000471A0000}"/>
    <cellStyle name="Normal 4 2 2 2 2 2 2 2 2 2 2 2 2 2" xfId="14074" xr:uid="{00000000-0005-0000-0000-0000481A0000}"/>
    <cellStyle name="Normal 4 2 2 2 2 2 2 2 2 2 2 2 2 2 2" xfId="26244" xr:uid="{00000000-0005-0000-0000-0000491A0000}"/>
    <cellStyle name="Normal 4 2 2 2 2 2 2 2 2 2 2 2 2 2 2 2" xfId="52406" xr:uid="{00000000-0005-0000-0000-00004A1A0000}"/>
    <cellStyle name="Normal 4 2 2 2 2 2 2 2 2 2 2 2 2 2 3" xfId="40236" xr:uid="{00000000-0005-0000-0000-00004B1A0000}"/>
    <cellStyle name="Normal 4 2 2 2 2 2 2 2 2 2 2 2 2 3" xfId="21122" xr:uid="{00000000-0005-0000-0000-00004C1A0000}"/>
    <cellStyle name="Normal 4 2 2 2 2 2 2 2 2 2 2 2 2 3 2" xfId="47284" xr:uid="{00000000-0005-0000-0000-00004D1A0000}"/>
    <cellStyle name="Normal 4 2 2 2 2 2 2 2 2 2 2 2 2 4" xfId="34346" xr:uid="{00000000-0005-0000-0000-00004E1A0000}"/>
    <cellStyle name="Normal 4 2 2 2 2 2 2 2 2 2 2 2 3" xfId="11128" xr:uid="{00000000-0005-0000-0000-00004F1A0000}"/>
    <cellStyle name="Normal 4 2 2 2 2 2 2 2 2 2 2 2 3 2" xfId="23682" xr:uid="{00000000-0005-0000-0000-0000501A0000}"/>
    <cellStyle name="Normal 4 2 2 2 2 2 2 2 2 2 2 2 3 2 2" xfId="49844" xr:uid="{00000000-0005-0000-0000-0000511A0000}"/>
    <cellStyle name="Normal 4 2 2 2 2 2 2 2 2 2 2 2 3 3" xfId="37290" xr:uid="{00000000-0005-0000-0000-0000521A0000}"/>
    <cellStyle name="Normal 4 2 2 2 2 2 2 2 2 2 2 2 4" xfId="17598" xr:uid="{00000000-0005-0000-0000-0000531A0000}"/>
    <cellStyle name="Normal 4 2 2 2 2 2 2 2 2 2 2 2 4 2" xfId="43760" xr:uid="{00000000-0005-0000-0000-0000541A0000}"/>
    <cellStyle name="Normal 4 2 2 2 2 2 2 2 2 2 2 2 5" xfId="30294" xr:uid="{00000000-0005-0000-0000-0000551A0000}"/>
    <cellStyle name="Normal 4 2 2 2 2 2 2 2 2 2 2 3" xfId="6158" xr:uid="{00000000-0005-0000-0000-0000561A0000}"/>
    <cellStyle name="Normal 4 2 2 2 2 2 2 2 2 2 2 3 2" xfId="12602" xr:uid="{00000000-0005-0000-0000-0000571A0000}"/>
    <cellStyle name="Normal 4 2 2 2 2 2 2 2 2 2 2 3 2 2" xfId="24964" xr:uid="{00000000-0005-0000-0000-0000581A0000}"/>
    <cellStyle name="Normal 4 2 2 2 2 2 2 2 2 2 2 3 2 2 2" xfId="51126" xr:uid="{00000000-0005-0000-0000-0000591A0000}"/>
    <cellStyle name="Normal 4 2 2 2 2 2 2 2 2 2 2 3 2 3" xfId="38764" xr:uid="{00000000-0005-0000-0000-00005A1A0000}"/>
    <cellStyle name="Normal 4 2 2 2 2 2 2 2 2 2 2 3 3" xfId="19360" xr:uid="{00000000-0005-0000-0000-00005B1A0000}"/>
    <cellStyle name="Normal 4 2 2 2 2 2 2 2 2 2 2 3 3 2" xfId="45522" xr:uid="{00000000-0005-0000-0000-00005C1A0000}"/>
    <cellStyle name="Normal 4 2 2 2 2 2 2 2 2 2 2 3 4" xfId="32320" xr:uid="{00000000-0005-0000-0000-00005D1A0000}"/>
    <cellStyle name="Normal 4 2 2 2 2 2 2 2 2 2 2 4" xfId="9656" xr:uid="{00000000-0005-0000-0000-00005E1A0000}"/>
    <cellStyle name="Normal 4 2 2 2 2 2 2 2 2 2 2 4 2" xfId="22402" xr:uid="{00000000-0005-0000-0000-00005F1A0000}"/>
    <cellStyle name="Normal 4 2 2 2 2 2 2 2 2 2 2 4 2 2" xfId="48564" xr:uid="{00000000-0005-0000-0000-0000601A0000}"/>
    <cellStyle name="Normal 4 2 2 2 2 2 2 2 2 2 2 4 3" xfId="35818" xr:uid="{00000000-0005-0000-0000-0000611A0000}"/>
    <cellStyle name="Normal 4 2 2 2 2 2 2 2 2 2 2 5" xfId="15836" xr:uid="{00000000-0005-0000-0000-0000621A0000}"/>
    <cellStyle name="Normal 4 2 2 2 2 2 2 2 2 2 2 5 2" xfId="41998" xr:uid="{00000000-0005-0000-0000-0000631A0000}"/>
    <cellStyle name="Normal 4 2 2 2 2 2 2 2 2 2 2 6" xfId="28268" xr:uid="{00000000-0005-0000-0000-0000641A0000}"/>
    <cellStyle name="Normal 4 2 2 2 2 2 2 2 2 2 3" xfId="3492" xr:uid="{00000000-0005-0000-0000-0000651A0000}"/>
    <cellStyle name="Normal 4 2 2 2 2 2 2 2 2 2 3 2" xfId="7544" xr:uid="{00000000-0005-0000-0000-0000661A0000}"/>
    <cellStyle name="Normal 4 2 2 2 2 2 2 2 2 2 3 2 2" xfId="13434" xr:uid="{00000000-0005-0000-0000-0000671A0000}"/>
    <cellStyle name="Normal 4 2 2 2 2 2 2 2 2 2 3 2 2 2" xfId="25604" xr:uid="{00000000-0005-0000-0000-0000681A0000}"/>
    <cellStyle name="Normal 4 2 2 2 2 2 2 2 2 2 3 2 2 2 2" xfId="51766" xr:uid="{00000000-0005-0000-0000-0000691A0000}"/>
    <cellStyle name="Normal 4 2 2 2 2 2 2 2 2 2 3 2 2 3" xfId="39596" xr:uid="{00000000-0005-0000-0000-00006A1A0000}"/>
    <cellStyle name="Normal 4 2 2 2 2 2 2 2 2 2 3 2 3" xfId="20482" xr:uid="{00000000-0005-0000-0000-00006B1A0000}"/>
    <cellStyle name="Normal 4 2 2 2 2 2 2 2 2 2 3 2 3 2" xfId="46644" xr:uid="{00000000-0005-0000-0000-00006C1A0000}"/>
    <cellStyle name="Normal 4 2 2 2 2 2 2 2 2 2 3 2 4" xfId="33706" xr:uid="{00000000-0005-0000-0000-00006D1A0000}"/>
    <cellStyle name="Normal 4 2 2 2 2 2 2 2 2 2 3 3" xfId="10488" xr:uid="{00000000-0005-0000-0000-00006E1A0000}"/>
    <cellStyle name="Normal 4 2 2 2 2 2 2 2 2 2 3 3 2" xfId="23042" xr:uid="{00000000-0005-0000-0000-00006F1A0000}"/>
    <cellStyle name="Normal 4 2 2 2 2 2 2 2 2 2 3 3 2 2" xfId="49204" xr:uid="{00000000-0005-0000-0000-0000701A0000}"/>
    <cellStyle name="Normal 4 2 2 2 2 2 2 2 2 2 3 3 3" xfId="36650" xr:uid="{00000000-0005-0000-0000-0000711A0000}"/>
    <cellStyle name="Normal 4 2 2 2 2 2 2 2 2 2 3 4" xfId="16958" xr:uid="{00000000-0005-0000-0000-0000721A0000}"/>
    <cellStyle name="Normal 4 2 2 2 2 2 2 2 2 2 3 4 2" xfId="43120" xr:uid="{00000000-0005-0000-0000-0000731A0000}"/>
    <cellStyle name="Normal 4 2 2 2 2 2 2 2 2 2 3 5" xfId="29654" xr:uid="{00000000-0005-0000-0000-0000741A0000}"/>
    <cellStyle name="Normal 4 2 2 2 2 2 2 2 2 2 4" xfId="5518" xr:uid="{00000000-0005-0000-0000-0000751A0000}"/>
    <cellStyle name="Normal 4 2 2 2 2 2 2 2 2 2 4 2" xfId="11962" xr:uid="{00000000-0005-0000-0000-0000761A0000}"/>
    <cellStyle name="Normal 4 2 2 2 2 2 2 2 2 2 4 2 2" xfId="24324" xr:uid="{00000000-0005-0000-0000-0000771A0000}"/>
    <cellStyle name="Normal 4 2 2 2 2 2 2 2 2 2 4 2 2 2" xfId="50486" xr:uid="{00000000-0005-0000-0000-0000781A0000}"/>
    <cellStyle name="Normal 4 2 2 2 2 2 2 2 2 2 4 2 3" xfId="38124" xr:uid="{00000000-0005-0000-0000-0000791A0000}"/>
    <cellStyle name="Normal 4 2 2 2 2 2 2 2 2 2 4 3" xfId="18720" xr:uid="{00000000-0005-0000-0000-00007A1A0000}"/>
    <cellStyle name="Normal 4 2 2 2 2 2 2 2 2 2 4 3 2" xfId="44882" xr:uid="{00000000-0005-0000-0000-00007B1A0000}"/>
    <cellStyle name="Normal 4 2 2 2 2 2 2 2 2 2 4 4" xfId="31680" xr:uid="{00000000-0005-0000-0000-00007C1A0000}"/>
    <cellStyle name="Normal 4 2 2 2 2 2 2 2 2 2 5" xfId="9016" xr:uid="{00000000-0005-0000-0000-00007D1A0000}"/>
    <cellStyle name="Normal 4 2 2 2 2 2 2 2 2 2 5 2" xfId="21762" xr:uid="{00000000-0005-0000-0000-00007E1A0000}"/>
    <cellStyle name="Normal 4 2 2 2 2 2 2 2 2 2 5 2 2" xfId="47924" xr:uid="{00000000-0005-0000-0000-00007F1A0000}"/>
    <cellStyle name="Normal 4 2 2 2 2 2 2 2 2 2 5 3" xfId="35178" xr:uid="{00000000-0005-0000-0000-0000801A0000}"/>
    <cellStyle name="Normal 4 2 2 2 2 2 2 2 2 2 6" xfId="15196" xr:uid="{00000000-0005-0000-0000-0000811A0000}"/>
    <cellStyle name="Normal 4 2 2 2 2 2 2 2 2 2 6 2" xfId="41358" xr:uid="{00000000-0005-0000-0000-0000821A0000}"/>
    <cellStyle name="Normal 4 2 2 2 2 2 2 2 2 2 7" xfId="27628" xr:uid="{00000000-0005-0000-0000-0000831A0000}"/>
    <cellStyle name="Normal 4 2 2 2 2 2 2 2 2 3" xfId="1786" xr:uid="{00000000-0005-0000-0000-0000841A0000}"/>
    <cellStyle name="Normal 4 2 2 2 2 2 2 2 2 3 2" xfId="3812" xr:uid="{00000000-0005-0000-0000-0000851A0000}"/>
    <cellStyle name="Normal 4 2 2 2 2 2 2 2 2 3 2 2" xfId="7864" xr:uid="{00000000-0005-0000-0000-0000861A0000}"/>
    <cellStyle name="Normal 4 2 2 2 2 2 2 2 2 3 2 2 2" xfId="13754" xr:uid="{00000000-0005-0000-0000-0000871A0000}"/>
    <cellStyle name="Normal 4 2 2 2 2 2 2 2 2 3 2 2 2 2" xfId="25924" xr:uid="{00000000-0005-0000-0000-0000881A0000}"/>
    <cellStyle name="Normal 4 2 2 2 2 2 2 2 2 3 2 2 2 2 2" xfId="52086" xr:uid="{00000000-0005-0000-0000-0000891A0000}"/>
    <cellStyle name="Normal 4 2 2 2 2 2 2 2 2 3 2 2 2 3" xfId="39916" xr:uid="{00000000-0005-0000-0000-00008A1A0000}"/>
    <cellStyle name="Normal 4 2 2 2 2 2 2 2 2 3 2 2 3" xfId="20802" xr:uid="{00000000-0005-0000-0000-00008B1A0000}"/>
    <cellStyle name="Normal 4 2 2 2 2 2 2 2 2 3 2 2 3 2" xfId="46964" xr:uid="{00000000-0005-0000-0000-00008C1A0000}"/>
    <cellStyle name="Normal 4 2 2 2 2 2 2 2 2 3 2 2 4" xfId="34026" xr:uid="{00000000-0005-0000-0000-00008D1A0000}"/>
    <cellStyle name="Normal 4 2 2 2 2 2 2 2 2 3 2 3" xfId="10808" xr:uid="{00000000-0005-0000-0000-00008E1A0000}"/>
    <cellStyle name="Normal 4 2 2 2 2 2 2 2 2 3 2 3 2" xfId="23362" xr:uid="{00000000-0005-0000-0000-00008F1A0000}"/>
    <cellStyle name="Normal 4 2 2 2 2 2 2 2 2 3 2 3 2 2" xfId="49524" xr:uid="{00000000-0005-0000-0000-0000901A0000}"/>
    <cellStyle name="Normal 4 2 2 2 2 2 2 2 2 3 2 3 3" xfId="36970" xr:uid="{00000000-0005-0000-0000-0000911A0000}"/>
    <cellStyle name="Normal 4 2 2 2 2 2 2 2 2 3 2 4" xfId="17278" xr:uid="{00000000-0005-0000-0000-0000921A0000}"/>
    <cellStyle name="Normal 4 2 2 2 2 2 2 2 2 3 2 4 2" xfId="43440" xr:uid="{00000000-0005-0000-0000-0000931A0000}"/>
    <cellStyle name="Normal 4 2 2 2 2 2 2 2 2 3 2 5" xfId="29974" xr:uid="{00000000-0005-0000-0000-0000941A0000}"/>
    <cellStyle name="Normal 4 2 2 2 2 2 2 2 2 3 3" xfId="5838" xr:uid="{00000000-0005-0000-0000-0000951A0000}"/>
    <cellStyle name="Normal 4 2 2 2 2 2 2 2 2 3 3 2" xfId="12282" xr:uid="{00000000-0005-0000-0000-0000961A0000}"/>
    <cellStyle name="Normal 4 2 2 2 2 2 2 2 2 3 3 2 2" xfId="24644" xr:uid="{00000000-0005-0000-0000-0000971A0000}"/>
    <cellStyle name="Normal 4 2 2 2 2 2 2 2 2 3 3 2 2 2" xfId="50806" xr:uid="{00000000-0005-0000-0000-0000981A0000}"/>
    <cellStyle name="Normal 4 2 2 2 2 2 2 2 2 3 3 2 3" xfId="38444" xr:uid="{00000000-0005-0000-0000-0000991A0000}"/>
    <cellStyle name="Normal 4 2 2 2 2 2 2 2 2 3 3 3" xfId="19040" xr:uid="{00000000-0005-0000-0000-00009A1A0000}"/>
    <cellStyle name="Normal 4 2 2 2 2 2 2 2 2 3 3 3 2" xfId="45202" xr:uid="{00000000-0005-0000-0000-00009B1A0000}"/>
    <cellStyle name="Normal 4 2 2 2 2 2 2 2 2 3 3 4" xfId="32000" xr:uid="{00000000-0005-0000-0000-00009C1A0000}"/>
    <cellStyle name="Normal 4 2 2 2 2 2 2 2 2 3 4" xfId="9336" xr:uid="{00000000-0005-0000-0000-00009D1A0000}"/>
    <cellStyle name="Normal 4 2 2 2 2 2 2 2 2 3 4 2" xfId="22082" xr:uid="{00000000-0005-0000-0000-00009E1A0000}"/>
    <cellStyle name="Normal 4 2 2 2 2 2 2 2 2 3 4 2 2" xfId="48244" xr:uid="{00000000-0005-0000-0000-00009F1A0000}"/>
    <cellStyle name="Normal 4 2 2 2 2 2 2 2 2 3 4 3" xfId="35498" xr:uid="{00000000-0005-0000-0000-0000A01A0000}"/>
    <cellStyle name="Normal 4 2 2 2 2 2 2 2 2 3 5" xfId="15516" xr:uid="{00000000-0005-0000-0000-0000A11A0000}"/>
    <cellStyle name="Normal 4 2 2 2 2 2 2 2 2 3 5 2" xfId="41678" xr:uid="{00000000-0005-0000-0000-0000A21A0000}"/>
    <cellStyle name="Normal 4 2 2 2 2 2 2 2 2 3 6" xfId="27948" xr:uid="{00000000-0005-0000-0000-0000A31A0000}"/>
    <cellStyle name="Normal 4 2 2 2 2 2 2 2 2 4" xfId="3172" xr:uid="{00000000-0005-0000-0000-0000A41A0000}"/>
    <cellStyle name="Normal 4 2 2 2 2 2 2 2 2 4 2" xfId="7224" xr:uid="{00000000-0005-0000-0000-0000A51A0000}"/>
    <cellStyle name="Normal 4 2 2 2 2 2 2 2 2 4 2 2" xfId="13114" xr:uid="{00000000-0005-0000-0000-0000A61A0000}"/>
    <cellStyle name="Normal 4 2 2 2 2 2 2 2 2 4 2 2 2" xfId="25284" xr:uid="{00000000-0005-0000-0000-0000A71A0000}"/>
    <cellStyle name="Normal 4 2 2 2 2 2 2 2 2 4 2 2 2 2" xfId="51446" xr:uid="{00000000-0005-0000-0000-0000A81A0000}"/>
    <cellStyle name="Normal 4 2 2 2 2 2 2 2 2 4 2 2 3" xfId="39276" xr:uid="{00000000-0005-0000-0000-0000A91A0000}"/>
    <cellStyle name="Normal 4 2 2 2 2 2 2 2 2 4 2 3" xfId="20162" xr:uid="{00000000-0005-0000-0000-0000AA1A0000}"/>
    <cellStyle name="Normal 4 2 2 2 2 2 2 2 2 4 2 3 2" xfId="46324" xr:uid="{00000000-0005-0000-0000-0000AB1A0000}"/>
    <cellStyle name="Normal 4 2 2 2 2 2 2 2 2 4 2 4" xfId="33386" xr:uid="{00000000-0005-0000-0000-0000AC1A0000}"/>
    <cellStyle name="Normal 4 2 2 2 2 2 2 2 2 4 3" xfId="10168" xr:uid="{00000000-0005-0000-0000-0000AD1A0000}"/>
    <cellStyle name="Normal 4 2 2 2 2 2 2 2 2 4 3 2" xfId="22722" xr:uid="{00000000-0005-0000-0000-0000AE1A0000}"/>
    <cellStyle name="Normal 4 2 2 2 2 2 2 2 2 4 3 2 2" xfId="48884" xr:uid="{00000000-0005-0000-0000-0000AF1A0000}"/>
    <cellStyle name="Normal 4 2 2 2 2 2 2 2 2 4 3 3" xfId="36330" xr:uid="{00000000-0005-0000-0000-0000B01A0000}"/>
    <cellStyle name="Normal 4 2 2 2 2 2 2 2 2 4 4" xfId="16638" xr:uid="{00000000-0005-0000-0000-0000B11A0000}"/>
    <cellStyle name="Normal 4 2 2 2 2 2 2 2 2 4 4 2" xfId="42800" xr:uid="{00000000-0005-0000-0000-0000B21A0000}"/>
    <cellStyle name="Normal 4 2 2 2 2 2 2 2 2 4 5" xfId="29334" xr:uid="{00000000-0005-0000-0000-0000B31A0000}"/>
    <cellStyle name="Normal 4 2 2 2 2 2 2 2 2 5" xfId="5198" xr:uid="{00000000-0005-0000-0000-0000B41A0000}"/>
    <cellStyle name="Normal 4 2 2 2 2 2 2 2 2 5 2" xfId="11642" xr:uid="{00000000-0005-0000-0000-0000B51A0000}"/>
    <cellStyle name="Normal 4 2 2 2 2 2 2 2 2 5 2 2" xfId="24004" xr:uid="{00000000-0005-0000-0000-0000B61A0000}"/>
    <cellStyle name="Normal 4 2 2 2 2 2 2 2 2 5 2 2 2" xfId="50166" xr:uid="{00000000-0005-0000-0000-0000B71A0000}"/>
    <cellStyle name="Normal 4 2 2 2 2 2 2 2 2 5 2 3" xfId="37804" xr:uid="{00000000-0005-0000-0000-0000B81A0000}"/>
    <cellStyle name="Normal 4 2 2 2 2 2 2 2 2 5 3" xfId="18400" xr:uid="{00000000-0005-0000-0000-0000B91A0000}"/>
    <cellStyle name="Normal 4 2 2 2 2 2 2 2 2 5 3 2" xfId="44562" xr:uid="{00000000-0005-0000-0000-0000BA1A0000}"/>
    <cellStyle name="Normal 4 2 2 2 2 2 2 2 2 5 4" xfId="31360" xr:uid="{00000000-0005-0000-0000-0000BB1A0000}"/>
    <cellStyle name="Normal 4 2 2 2 2 2 2 2 2 6" xfId="8696" xr:uid="{00000000-0005-0000-0000-0000BC1A0000}"/>
    <cellStyle name="Normal 4 2 2 2 2 2 2 2 2 6 2" xfId="21442" xr:uid="{00000000-0005-0000-0000-0000BD1A0000}"/>
    <cellStyle name="Normal 4 2 2 2 2 2 2 2 2 6 2 2" xfId="47604" xr:uid="{00000000-0005-0000-0000-0000BE1A0000}"/>
    <cellStyle name="Normal 4 2 2 2 2 2 2 2 2 6 3" xfId="34858" xr:uid="{00000000-0005-0000-0000-0000BF1A0000}"/>
    <cellStyle name="Normal 4 2 2 2 2 2 2 2 2 7" xfId="14876" xr:uid="{00000000-0005-0000-0000-0000C01A0000}"/>
    <cellStyle name="Normal 4 2 2 2 2 2 2 2 2 7 2" xfId="41038" xr:uid="{00000000-0005-0000-0000-0000C11A0000}"/>
    <cellStyle name="Normal 4 2 2 2 2 2 2 2 2 8" xfId="27308" xr:uid="{00000000-0005-0000-0000-0000C21A0000}"/>
    <cellStyle name="Normal 4 2 2 2 2 2 2 2 3" xfId="1306" xr:uid="{00000000-0005-0000-0000-0000C31A0000}"/>
    <cellStyle name="Normal 4 2 2 2 2 2 2 2 3 2" xfId="1946" xr:uid="{00000000-0005-0000-0000-0000C41A0000}"/>
    <cellStyle name="Normal 4 2 2 2 2 2 2 2 3 2 2" xfId="3972" xr:uid="{00000000-0005-0000-0000-0000C51A0000}"/>
    <cellStyle name="Normal 4 2 2 2 2 2 2 2 3 2 2 2" xfId="8024" xr:uid="{00000000-0005-0000-0000-0000C61A0000}"/>
    <cellStyle name="Normal 4 2 2 2 2 2 2 2 3 2 2 2 2" xfId="13914" xr:uid="{00000000-0005-0000-0000-0000C71A0000}"/>
    <cellStyle name="Normal 4 2 2 2 2 2 2 2 3 2 2 2 2 2" xfId="26084" xr:uid="{00000000-0005-0000-0000-0000C81A0000}"/>
    <cellStyle name="Normal 4 2 2 2 2 2 2 2 3 2 2 2 2 2 2" xfId="52246" xr:uid="{00000000-0005-0000-0000-0000C91A0000}"/>
    <cellStyle name="Normal 4 2 2 2 2 2 2 2 3 2 2 2 2 3" xfId="40076" xr:uid="{00000000-0005-0000-0000-0000CA1A0000}"/>
    <cellStyle name="Normal 4 2 2 2 2 2 2 2 3 2 2 2 3" xfId="20962" xr:uid="{00000000-0005-0000-0000-0000CB1A0000}"/>
    <cellStyle name="Normal 4 2 2 2 2 2 2 2 3 2 2 2 3 2" xfId="47124" xr:uid="{00000000-0005-0000-0000-0000CC1A0000}"/>
    <cellStyle name="Normal 4 2 2 2 2 2 2 2 3 2 2 2 4" xfId="34186" xr:uid="{00000000-0005-0000-0000-0000CD1A0000}"/>
    <cellStyle name="Normal 4 2 2 2 2 2 2 2 3 2 2 3" xfId="10968" xr:uid="{00000000-0005-0000-0000-0000CE1A0000}"/>
    <cellStyle name="Normal 4 2 2 2 2 2 2 2 3 2 2 3 2" xfId="23522" xr:uid="{00000000-0005-0000-0000-0000CF1A0000}"/>
    <cellStyle name="Normal 4 2 2 2 2 2 2 2 3 2 2 3 2 2" xfId="49684" xr:uid="{00000000-0005-0000-0000-0000D01A0000}"/>
    <cellStyle name="Normal 4 2 2 2 2 2 2 2 3 2 2 3 3" xfId="37130" xr:uid="{00000000-0005-0000-0000-0000D11A0000}"/>
    <cellStyle name="Normal 4 2 2 2 2 2 2 2 3 2 2 4" xfId="17438" xr:uid="{00000000-0005-0000-0000-0000D21A0000}"/>
    <cellStyle name="Normal 4 2 2 2 2 2 2 2 3 2 2 4 2" xfId="43600" xr:uid="{00000000-0005-0000-0000-0000D31A0000}"/>
    <cellStyle name="Normal 4 2 2 2 2 2 2 2 3 2 2 5" xfId="30134" xr:uid="{00000000-0005-0000-0000-0000D41A0000}"/>
    <cellStyle name="Normal 4 2 2 2 2 2 2 2 3 2 3" xfId="5998" xr:uid="{00000000-0005-0000-0000-0000D51A0000}"/>
    <cellStyle name="Normal 4 2 2 2 2 2 2 2 3 2 3 2" xfId="12442" xr:uid="{00000000-0005-0000-0000-0000D61A0000}"/>
    <cellStyle name="Normal 4 2 2 2 2 2 2 2 3 2 3 2 2" xfId="24804" xr:uid="{00000000-0005-0000-0000-0000D71A0000}"/>
    <cellStyle name="Normal 4 2 2 2 2 2 2 2 3 2 3 2 2 2" xfId="50966" xr:uid="{00000000-0005-0000-0000-0000D81A0000}"/>
    <cellStyle name="Normal 4 2 2 2 2 2 2 2 3 2 3 2 3" xfId="38604" xr:uid="{00000000-0005-0000-0000-0000D91A0000}"/>
    <cellStyle name="Normal 4 2 2 2 2 2 2 2 3 2 3 3" xfId="19200" xr:uid="{00000000-0005-0000-0000-0000DA1A0000}"/>
    <cellStyle name="Normal 4 2 2 2 2 2 2 2 3 2 3 3 2" xfId="45362" xr:uid="{00000000-0005-0000-0000-0000DB1A0000}"/>
    <cellStyle name="Normal 4 2 2 2 2 2 2 2 3 2 3 4" xfId="32160" xr:uid="{00000000-0005-0000-0000-0000DC1A0000}"/>
    <cellStyle name="Normal 4 2 2 2 2 2 2 2 3 2 4" xfId="9496" xr:uid="{00000000-0005-0000-0000-0000DD1A0000}"/>
    <cellStyle name="Normal 4 2 2 2 2 2 2 2 3 2 4 2" xfId="22242" xr:uid="{00000000-0005-0000-0000-0000DE1A0000}"/>
    <cellStyle name="Normal 4 2 2 2 2 2 2 2 3 2 4 2 2" xfId="48404" xr:uid="{00000000-0005-0000-0000-0000DF1A0000}"/>
    <cellStyle name="Normal 4 2 2 2 2 2 2 2 3 2 4 3" xfId="35658" xr:uid="{00000000-0005-0000-0000-0000E01A0000}"/>
    <cellStyle name="Normal 4 2 2 2 2 2 2 2 3 2 5" xfId="15676" xr:uid="{00000000-0005-0000-0000-0000E11A0000}"/>
    <cellStyle name="Normal 4 2 2 2 2 2 2 2 3 2 5 2" xfId="41838" xr:uid="{00000000-0005-0000-0000-0000E21A0000}"/>
    <cellStyle name="Normal 4 2 2 2 2 2 2 2 3 2 6" xfId="28108" xr:uid="{00000000-0005-0000-0000-0000E31A0000}"/>
    <cellStyle name="Normal 4 2 2 2 2 2 2 2 3 3" xfId="3332" xr:uid="{00000000-0005-0000-0000-0000E41A0000}"/>
    <cellStyle name="Normal 4 2 2 2 2 2 2 2 3 3 2" xfId="7384" xr:uid="{00000000-0005-0000-0000-0000E51A0000}"/>
    <cellStyle name="Normal 4 2 2 2 2 2 2 2 3 3 2 2" xfId="13274" xr:uid="{00000000-0005-0000-0000-0000E61A0000}"/>
    <cellStyle name="Normal 4 2 2 2 2 2 2 2 3 3 2 2 2" xfId="25444" xr:uid="{00000000-0005-0000-0000-0000E71A0000}"/>
    <cellStyle name="Normal 4 2 2 2 2 2 2 2 3 3 2 2 2 2" xfId="51606" xr:uid="{00000000-0005-0000-0000-0000E81A0000}"/>
    <cellStyle name="Normal 4 2 2 2 2 2 2 2 3 3 2 2 3" xfId="39436" xr:uid="{00000000-0005-0000-0000-0000E91A0000}"/>
    <cellStyle name="Normal 4 2 2 2 2 2 2 2 3 3 2 3" xfId="20322" xr:uid="{00000000-0005-0000-0000-0000EA1A0000}"/>
    <cellStyle name="Normal 4 2 2 2 2 2 2 2 3 3 2 3 2" xfId="46484" xr:uid="{00000000-0005-0000-0000-0000EB1A0000}"/>
    <cellStyle name="Normal 4 2 2 2 2 2 2 2 3 3 2 4" xfId="33546" xr:uid="{00000000-0005-0000-0000-0000EC1A0000}"/>
    <cellStyle name="Normal 4 2 2 2 2 2 2 2 3 3 3" xfId="10328" xr:uid="{00000000-0005-0000-0000-0000ED1A0000}"/>
    <cellStyle name="Normal 4 2 2 2 2 2 2 2 3 3 3 2" xfId="22882" xr:uid="{00000000-0005-0000-0000-0000EE1A0000}"/>
    <cellStyle name="Normal 4 2 2 2 2 2 2 2 3 3 3 2 2" xfId="49044" xr:uid="{00000000-0005-0000-0000-0000EF1A0000}"/>
    <cellStyle name="Normal 4 2 2 2 2 2 2 2 3 3 3 3" xfId="36490" xr:uid="{00000000-0005-0000-0000-0000F01A0000}"/>
    <cellStyle name="Normal 4 2 2 2 2 2 2 2 3 3 4" xfId="16798" xr:uid="{00000000-0005-0000-0000-0000F11A0000}"/>
    <cellStyle name="Normal 4 2 2 2 2 2 2 2 3 3 4 2" xfId="42960" xr:uid="{00000000-0005-0000-0000-0000F21A0000}"/>
    <cellStyle name="Normal 4 2 2 2 2 2 2 2 3 3 5" xfId="29494" xr:uid="{00000000-0005-0000-0000-0000F31A0000}"/>
    <cellStyle name="Normal 4 2 2 2 2 2 2 2 3 4" xfId="5358" xr:uid="{00000000-0005-0000-0000-0000F41A0000}"/>
    <cellStyle name="Normal 4 2 2 2 2 2 2 2 3 4 2" xfId="11802" xr:uid="{00000000-0005-0000-0000-0000F51A0000}"/>
    <cellStyle name="Normal 4 2 2 2 2 2 2 2 3 4 2 2" xfId="24164" xr:uid="{00000000-0005-0000-0000-0000F61A0000}"/>
    <cellStyle name="Normal 4 2 2 2 2 2 2 2 3 4 2 2 2" xfId="50326" xr:uid="{00000000-0005-0000-0000-0000F71A0000}"/>
    <cellStyle name="Normal 4 2 2 2 2 2 2 2 3 4 2 3" xfId="37964" xr:uid="{00000000-0005-0000-0000-0000F81A0000}"/>
    <cellStyle name="Normal 4 2 2 2 2 2 2 2 3 4 3" xfId="18560" xr:uid="{00000000-0005-0000-0000-0000F91A0000}"/>
    <cellStyle name="Normal 4 2 2 2 2 2 2 2 3 4 3 2" xfId="44722" xr:uid="{00000000-0005-0000-0000-0000FA1A0000}"/>
    <cellStyle name="Normal 4 2 2 2 2 2 2 2 3 4 4" xfId="31520" xr:uid="{00000000-0005-0000-0000-0000FB1A0000}"/>
    <cellStyle name="Normal 4 2 2 2 2 2 2 2 3 5" xfId="8856" xr:uid="{00000000-0005-0000-0000-0000FC1A0000}"/>
    <cellStyle name="Normal 4 2 2 2 2 2 2 2 3 5 2" xfId="21602" xr:uid="{00000000-0005-0000-0000-0000FD1A0000}"/>
    <cellStyle name="Normal 4 2 2 2 2 2 2 2 3 5 2 2" xfId="47764" xr:uid="{00000000-0005-0000-0000-0000FE1A0000}"/>
    <cellStyle name="Normal 4 2 2 2 2 2 2 2 3 5 3" xfId="35018" xr:uid="{00000000-0005-0000-0000-0000FF1A0000}"/>
    <cellStyle name="Normal 4 2 2 2 2 2 2 2 3 6" xfId="15036" xr:uid="{00000000-0005-0000-0000-0000001B0000}"/>
    <cellStyle name="Normal 4 2 2 2 2 2 2 2 3 6 2" xfId="41198" xr:uid="{00000000-0005-0000-0000-0000011B0000}"/>
    <cellStyle name="Normal 4 2 2 2 2 2 2 2 3 7" xfId="27468" xr:uid="{00000000-0005-0000-0000-0000021B0000}"/>
    <cellStyle name="Normal 4 2 2 2 2 2 2 2 4" xfId="1626" xr:uid="{00000000-0005-0000-0000-0000031B0000}"/>
    <cellStyle name="Normal 4 2 2 2 2 2 2 2 4 2" xfId="3652" xr:uid="{00000000-0005-0000-0000-0000041B0000}"/>
    <cellStyle name="Normal 4 2 2 2 2 2 2 2 4 2 2" xfId="7704" xr:uid="{00000000-0005-0000-0000-0000051B0000}"/>
    <cellStyle name="Normal 4 2 2 2 2 2 2 2 4 2 2 2" xfId="13594" xr:uid="{00000000-0005-0000-0000-0000061B0000}"/>
    <cellStyle name="Normal 4 2 2 2 2 2 2 2 4 2 2 2 2" xfId="25764" xr:uid="{00000000-0005-0000-0000-0000071B0000}"/>
    <cellStyle name="Normal 4 2 2 2 2 2 2 2 4 2 2 2 2 2" xfId="51926" xr:uid="{00000000-0005-0000-0000-0000081B0000}"/>
    <cellStyle name="Normal 4 2 2 2 2 2 2 2 4 2 2 2 3" xfId="39756" xr:uid="{00000000-0005-0000-0000-0000091B0000}"/>
    <cellStyle name="Normal 4 2 2 2 2 2 2 2 4 2 2 3" xfId="20642" xr:uid="{00000000-0005-0000-0000-00000A1B0000}"/>
    <cellStyle name="Normal 4 2 2 2 2 2 2 2 4 2 2 3 2" xfId="46804" xr:uid="{00000000-0005-0000-0000-00000B1B0000}"/>
    <cellStyle name="Normal 4 2 2 2 2 2 2 2 4 2 2 4" xfId="33866" xr:uid="{00000000-0005-0000-0000-00000C1B0000}"/>
    <cellStyle name="Normal 4 2 2 2 2 2 2 2 4 2 3" xfId="10648" xr:uid="{00000000-0005-0000-0000-00000D1B0000}"/>
    <cellStyle name="Normal 4 2 2 2 2 2 2 2 4 2 3 2" xfId="23202" xr:uid="{00000000-0005-0000-0000-00000E1B0000}"/>
    <cellStyle name="Normal 4 2 2 2 2 2 2 2 4 2 3 2 2" xfId="49364" xr:uid="{00000000-0005-0000-0000-00000F1B0000}"/>
    <cellStyle name="Normal 4 2 2 2 2 2 2 2 4 2 3 3" xfId="36810" xr:uid="{00000000-0005-0000-0000-0000101B0000}"/>
    <cellStyle name="Normal 4 2 2 2 2 2 2 2 4 2 4" xfId="17118" xr:uid="{00000000-0005-0000-0000-0000111B0000}"/>
    <cellStyle name="Normal 4 2 2 2 2 2 2 2 4 2 4 2" xfId="43280" xr:uid="{00000000-0005-0000-0000-0000121B0000}"/>
    <cellStyle name="Normal 4 2 2 2 2 2 2 2 4 2 5" xfId="29814" xr:uid="{00000000-0005-0000-0000-0000131B0000}"/>
    <cellStyle name="Normal 4 2 2 2 2 2 2 2 4 3" xfId="5678" xr:uid="{00000000-0005-0000-0000-0000141B0000}"/>
    <cellStyle name="Normal 4 2 2 2 2 2 2 2 4 3 2" xfId="12122" xr:uid="{00000000-0005-0000-0000-0000151B0000}"/>
    <cellStyle name="Normal 4 2 2 2 2 2 2 2 4 3 2 2" xfId="24484" xr:uid="{00000000-0005-0000-0000-0000161B0000}"/>
    <cellStyle name="Normal 4 2 2 2 2 2 2 2 4 3 2 2 2" xfId="50646" xr:uid="{00000000-0005-0000-0000-0000171B0000}"/>
    <cellStyle name="Normal 4 2 2 2 2 2 2 2 4 3 2 3" xfId="38284" xr:uid="{00000000-0005-0000-0000-0000181B0000}"/>
    <cellStyle name="Normal 4 2 2 2 2 2 2 2 4 3 3" xfId="18880" xr:uid="{00000000-0005-0000-0000-0000191B0000}"/>
    <cellStyle name="Normal 4 2 2 2 2 2 2 2 4 3 3 2" xfId="45042" xr:uid="{00000000-0005-0000-0000-00001A1B0000}"/>
    <cellStyle name="Normal 4 2 2 2 2 2 2 2 4 3 4" xfId="31840" xr:uid="{00000000-0005-0000-0000-00001B1B0000}"/>
    <cellStyle name="Normal 4 2 2 2 2 2 2 2 4 4" xfId="9176" xr:uid="{00000000-0005-0000-0000-00001C1B0000}"/>
    <cellStyle name="Normal 4 2 2 2 2 2 2 2 4 4 2" xfId="21922" xr:uid="{00000000-0005-0000-0000-00001D1B0000}"/>
    <cellStyle name="Normal 4 2 2 2 2 2 2 2 4 4 2 2" xfId="48084" xr:uid="{00000000-0005-0000-0000-00001E1B0000}"/>
    <cellStyle name="Normal 4 2 2 2 2 2 2 2 4 4 3" xfId="35338" xr:uid="{00000000-0005-0000-0000-00001F1B0000}"/>
    <cellStyle name="Normal 4 2 2 2 2 2 2 2 4 5" xfId="15356" xr:uid="{00000000-0005-0000-0000-0000201B0000}"/>
    <cellStyle name="Normal 4 2 2 2 2 2 2 2 4 5 2" xfId="41518" xr:uid="{00000000-0005-0000-0000-0000211B0000}"/>
    <cellStyle name="Normal 4 2 2 2 2 2 2 2 4 6" xfId="27788" xr:uid="{00000000-0005-0000-0000-0000221B0000}"/>
    <cellStyle name="Normal 4 2 2 2 2 2 2 2 5" xfId="2640" xr:uid="{00000000-0005-0000-0000-0000231B0000}"/>
    <cellStyle name="Normal 4 2 2 2 2 2 2 2 5 2" xfId="6692" xr:uid="{00000000-0005-0000-0000-0000241B0000}"/>
    <cellStyle name="Normal 4 2 2 2 2 2 2 2 5 2 2" xfId="12858" xr:uid="{00000000-0005-0000-0000-0000251B0000}"/>
    <cellStyle name="Normal 4 2 2 2 2 2 2 2 5 2 2 2" xfId="25124" xr:uid="{00000000-0005-0000-0000-0000261B0000}"/>
    <cellStyle name="Normal 4 2 2 2 2 2 2 2 5 2 2 2 2" xfId="51286" xr:uid="{00000000-0005-0000-0000-0000271B0000}"/>
    <cellStyle name="Normal 4 2 2 2 2 2 2 2 5 2 2 3" xfId="39020" xr:uid="{00000000-0005-0000-0000-0000281B0000}"/>
    <cellStyle name="Normal 4 2 2 2 2 2 2 2 5 2 3" xfId="19762" xr:uid="{00000000-0005-0000-0000-0000291B0000}"/>
    <cellStyle name="Normal 4 2 2 2 2 2 2 2 5 2 3 2" xfId="45924" xr:uid="{00000000-0005-0000-0000-00002A1B0000}"/>
    <cellStyle name="Normal 4 2 2 2 2 2 2 2 5 2 4" xfId="32854" xr:uid="{00000000-0005-0000-0000-00002B1B0000}"/>
    <cellStyle name="Normal 4 2 2 2 2 2 2 2 5 3" xfId="9912" xr:uid="{00000000-0005-0000-0000-00002C1B0000}"/>
    <cellStyle name="Normal 4 2 2 2 2 2 2 2 5 3 2" xfId="22562" xr:uid="{00000000-0005-0000-0000-00002D1B0000}"/>
    <cellStyle name="Normal 4 2 2 2 2 2 2 2 5 3 2 2" xfId="48724" xr:uid="{00000000-0005-0000-0000-00002E1B0000}"/>
    <cellStyle name="Normal 4 2 2 2 2 2 2 2 5 3 3" xfId="36074" xr:uid="{00000000-0005-0000-0000-00002F1B0000}"/>
    <cellStyle name="Normal 4 2 2 2 2 2 2 2 5 4" xfId="16238" xr:uid="{00000000-0005-0000-0000-0000301B0000}"/>
    <cellStyle name="Normal 4 2 2 2 2 2 2 2 5 4 2" xfId="42400" xr:uid="{00000000-0005-0000-0000-0000311B0000}"/>
    <cellStyle name="Normal 4 2 2 2 2 2 2 2 5 5" xfId="28802" xr:uid="{00000000-0005-0000-0000-0000321B0000}"/>
    <cellStyle name="Normal 4 2 2 2 2 2 2 2 6" xfId="4666" xr:uid="{00000000-0005-0000-0000-0000331B0000}"/>
    <cellStyle name="Normal 4 2 2 2 2 2 2 2 6 2" xfId="11386" xr:uid="{00000000-0005-0000-0000-0000341B0000}"/>
    <cellStyle name="Normal 4 2 2 2 2 2 2 2 6 2 2" xfId="23844" xr:uid="{00000000-0005-0000-0000-0000351B0000}"/>
    <cellStyle name="Normal 4 2 2 2 2 2 2 2 6 2 2 2" xfId="50006" xr:uid="{00000000-0005-0000-0000-0000361B0000}"/>
    <cellStyle name="Normal 4 2 2 2 2 2 2 2 6 2 3" xfId="37548" xr:uid="{00000000-0005-0000-0000-0000371B0000}"/>
    <cellStyle name="Normal 4 2 2 2 2 2 2 2 6 3" xfId="18000" xr:uid="{00000000-0005-0000-0000-0000381B0000}"/>
    <cellStyle name="Normal 4 2 2 2 2 2 2 2 6 3 2" xfId="44162" xr:uid="{00000000-0005-0000-0000-0000391B0000}"/>
    <cellStyle name="Normal 4 2 2 2 2 2 2 2 6 4" xfId="30828" xr:uid="{00000000-0005-0000-0000-00003A1B0000}"/>
    <cellStyle name="Normal 4 2 2 2 2 2 2 2 7" xfId="8440" xr:uid="{00000000-0005-0000-0000-00003B1B0000}"/>
    <cellStyle name="Normal 4 2 2 2 2 2 2 2 7 2" xfId="21282" xr:uid="{00000000-0005-0000-0000-00003C1B0000}"/>
    <cellStyle name="Normal 4 2 2 2 2 2 2 2 7 2 2" xfId="47444" xr:uid="{00000000-0005-0000-0000-00003D1B0000}"/>
    <cellStyle name="Normal 4 2 2 2 2 2 2 2 7 3" xfId="34602" xr:uid="{00000000-0005-0000-0000-00003E1B0000}"/>
    <cellStyle name="Normal 4 2 2 2 2 2 2 2 8" xfId="14476" xr:uid="{00000000-0005-0000-0000-00003F1B0000}"/>
    <cellStyle name="Normal 4 2 2 2 2 2 2 2 8 2" xfId="40638" xr:uid="{00000000-0005-0000-0000-0000401B0000}"/>
    <cellStyle name="Normal 4 2 2 2 2 2 2 2 9" xfId="26776" xr:uid="{00000000-0005-0000-0000-0000411B0000}"/>
    <cellStyle name="Normal 4 2 2 2 2 2 2 3" xfId="1031" xr:uid="{00000000-0005-0000-0000-0000421B0000}"/>
    <cellStyle name="Normal 4 2 2 2 2 2 2 3 2" xfId="1386" xr:uid="{00000000-0005-0000-0000-0000431B0000}"/>
    <cellStyle name="Normal 4 2 2 2 2 2 2 3 2 2" xfId="2026" xr:uid="{00000000-0005-0000-0000-0000441B0000}"/>
    <cellStyle name="Normal 4 2 2 2 2 2 2 3 2 2 2" xfId="4052" xr:uid="{00000000-0005-0000-0000-0000451B0000}"/>
    <cellStyle name="Normal 4 2 2 2 2 2 2 3 2 2 2 2" xfId="8104" xr:uid="{00000000-0005-0000-0000-0000461B0000}"/>
    <cellStyle name="Normal 4 2 2 2 2 2 2 3 2 2 2 2 2" xfId="13994" xr:uid="{00000000-0005-0000-0000-0000471B0000}"/>
    <cellStyle name="Normal 4 2 2 2 2 2 2 3 2 2 2 2 2 2" xfId="26164" xr:uid="{00000000-0005-0000-0000-0000481B0000}"/>
    <cellStyle name="Normal 4 2 2 2 2 2 2 3 2 2 2 2 2 2 2" xfId="52326" xr:uid="{00000000-0005-0000-0000-0000491B0000}"/>
    <cellStyle name="Normal 4 2 2 2 2 2 2 3 2 2 2 2 2 3" xfId="40156" xr:uid="{00000000-0005-0000-0000-00004A1B0000}"/>
    <cellStyle name="Normal 4 2 2 2 2 2 2 3 2 2 2 2 3" xfId="21042" xr:uid="{00000000-0005-0000-0000-00004B1B0000}"/>
    <cellStyle name="Normal 4 2 2 2 2 2 2 3 2 2 2 2 3 2" xfId="47204" xr:uid="{00000000-0005-0000-0000-00004C1B0000}"/>
    <cellStyle name="Normal 4 2 2 2 2 2 2 3 2 2 2 2 4" xfId="34266" xr:uid="{00000000-0005-0000-0000-00004D1B0000}"/>
    <cellStyle name="Normal 4 2 2 2 2 2 2 3 2 2 2 3" xfId="11048" xr:uid="{00000000-0005-0000-0000-00004E1B0000}"/>
    <cellStyle name="Normal 4 2 2 2 2 2 2 3 2 2 2 3 2" xfId="23602" xr:uid="{00000000-0005-0000-0000-00004F1B0000}"/>
    <cellStyle name="Normal 4 2 2 2 2 2 2 3 2 2 2 3 2 2" xfId="49764" xr:uid="{00000000-0005-0000-0000-0000501B0000}"/>
    <cellStyle name="Normal 4 2 2 2 2 2 2 3 2 2 2 3 3" xfId="37210" xr:uid="{00000000-0005-0000-0000-0000511B0000}"/>
    <cellStyle name="Normal 4 2 2 2 2 2 2 3 2 2 2 4" xfId="17518" xr:uid="{00000000-0005-0000-0000-0000521B0000}"/>
    <cellStyle name="Normal 4 2 2 2 2 2 2 3 2 2 2 4 2" xfId="43680" xr:uid="{00000000-0005-0000-0000-0000531B0000}"/>
    <cellStyle name="Normal 4 2 2 2 2 2 2 3 2 2 2 5" xfId="30214" xr:uid="{00000000-0005-0000-0000-0000541B0000}"/>
    <cellStyle name="Normal 4 2 2 2 2 2 2 3 2 2 3" xfId="6078" xr:uid="{00000000-0005-0000-0000-0000551B0000}"/>
    <cellStyle name="Normal 4 2 2 2 2 2 2 3 2 2 3 2" xfId="12522" xr:uid="{00000000-0005-0000-0000-0000561B0000}"/>
    <cellStyle name="Normal 4 2 2 2 2 2 2 3 2 2 3 2 2" xfId="24884" xr:uid="{00000000-0005-0000-0000-0000571B0000}"/>
    <cellStyle name="Normal 4 2 2 2 2 2 2 3 2 2 3 2 2 2" xfId="51046" xr:uid="{00000000-0005-0000-0000-0000581B0000}"/>
    <cellStyle name="Normal 4 2 2 2 2 2 2 3 2 2 3 2 3" xfId="38684" xr:uid="{00000000-0005-0000-0000-0000591B0000}"/>
    <cellStyle name="Normal 4 2 2 2 2 2 2 3 2 2 3 3" xfId="19280" xr:uid="{00000000-0005-0000-0000-00005A1B0000}"/>
    <cellStyle name="Normal 4 2 2 2 2 2 2 3 2 2 3 3 2" xfId="45442" xr:uid="{00000000-0005-0000-0000-00005B1B0000}"/>
    <cellStyle name="Normal 4 2 2 2 2 2 2 3 2 2 3 4" xfId="32240" xr:uid="{00000000-0005-0000-0000-00005C1B0000}"/>
    <cellStyle name="Normal 4 2 2 2 2 2 2 3 2 2 4" xfId="9576" xr:uid="{00000000-0005-0000-0000-00005D1B0000}"/>
    <cellStyle name="Normal 4 2 2 2 2 2 2 3 2 2 4 2" xfId="22322" xr:uid="{00000000-0005-0000-0000-00005E1B0000}"/>
    <cellStyle name="Normal 4 2 2 2 2 2 2 3 2 2 4 2 2" xfId="48484" xr:uid="{00000000-0005-0000-0000-00005F1B0000}"/>
    <cellStyle name="Normal 4 2 2 2 2 2 2 3 2 2 4 3" xfId="35738" xr:uid="{00000000-0005-0000-0000-0000601B0000}"/>
    <cellStyle name="Normal 4 2 2 2 2 2 2 3 2 2 5" xfId="15756" xr:uid="{00000000-0005-0000-0000-0000611B0000}"/>
    <cellStyle name="Normal 4 2 2 2 2 2 2 3 2 2 5 2" xfId="41918" xr:uid="{00000000-0005-0000-0000-0000621B0000}"/>
    <cellStyle name="Normal 4 2 2 2 2 2 2 3 2 2 6" xfId="28188" xr:uid="{00000000-0005-0000-0000-0000631B0000}"/>
    <cellStyle name="Normal 4 2 2 2 2 2 2 3 2 3" xfId="3412" xr:uid="{00000000-0005-0000-0000-0000641B0000}"/>
    <cellStyle name="Normal 4 2 2 2 2 2 2 3 2 3 2" xfId="7464" xr:uid="{00000000-0005-0000-0000-0000651B0000}"/>
    <cellStyle name="Normal 4 2 2 2 2 2 2 3 2 3 2 2" xfId="13354" xr:uid="{00000000-0005-0000-0000-0000661B0000}"/>
    <cellStyle name="Normal 4 2 2 2 2 2 2 3 2 3 2 2 2" xfId="25524" xr:uid="{00000000-0005-0000-0000-0000671B0000}"/>
    <cellStyle name="Normal 4 2 2 2 2 2 2 3 2 3 2 2 2 2" xfId="51686" xr:uid="{00000000-0005-0000-0000-0000681B0000}"/>
    <cellStyle name="Normal 4 2 2 2 2 2 2 3 2 3 2 2 3" xfId="39516" xr:uid="{00000000-0005-0000-0000-0000691B0000}"/>
    <cellStyle name="Normal 4 2 2 2 2 2 2 3 2 3 2 3" xfId="20402" xr:uid="{00000000-0005-0000-0000-00006A1B0000}"/>
    <cellStyle name="Normal 4 2 2 2 2 2 2 3 2 3 2 3 2" xfId="46564" xr:uid="{00000000-0005-0000-0000-00006B1B0000}"/>
    <cellStyle name="Normal 4 2 2 2 2 2 2 3 2 3 2 4" xfId="33626" xr:uid="{00000000-0005-0000-0000-00006C1B0000}"/>
    <cellStyle name="Normal 4 2 2 2 2 2 2 3 2 3 3" xfId="10408" xr:uid="{00000000-0005-0000-0000-00006D1B0000}"/>
    <cellStyle name="Normal 4 2 2 2 2 2 2 3 2 3 3 2" xfId="22962" xr:uid="{00000000-0005-0000-0000-00006E1B0000}"/>
    <cellStyle name="Normal 4 2 2 2 2 2 2 3 2 3 3 2 2" xfId="49124" xr:uid="{00000000-0005-0000-0000-00006F1B0000}"/>
    <cellStyle name="Normal 4 2 2 2 2 2 2 3 2 3 3 3" xfId="36570" xr:uid="{00000000-0005-0000-0000-0000701B0000}"/>
    <cellStyle name="Normal 4 2 2 2 2 2 2 3 2 3 4" xfId="16878" xr:uid="{00000000-0005-0000-0000-0000711B0000}"/>
    <cellStyle name="Normal 4 2 2 2 2 2 2 3 2 3 4 2" xfId="43040" xr:uid="{00000000-0005-0000-0000-0000721B0000}"/>
    <cellStyle name="Normal 4 2 2 2 2 2 2 3 2 3 5" xfId="29574" xr:uid="{00000000-0005-0000-0000-0000731B0000}"/>
    <cellStyle name="Normal 4 2 2 2 2 2 2 3 2 4" xfId="5438" xr:uid="{00000000-0005-0000-0000-0000741B0000}"/>
    <cellStyle name="Normal 4 2 2 2 2 2 2 3 2 4 2" xfId="11882" xr:uid="{00000000-0005-0000-0000-0000751B0000}"/>
    <cellStyle name="Normal 4 2 2 2 2 2 2 3 2 4 2 2" xfId="24244" xr:uid="{00000000-0005-0000-0000-0000761B0000}"/>
    <cellStyle name="Normal 4 2 2 2 2 2 2 3 2 4 2 2 2" xfId="50406" xr:uid="{00000000-0005-0000-0000-0000771B0000}"/>
    <cellStyle name="Normal 4 2 2 2 2 2 2 3 2 4 2 3" xfId="38044" xr:uid="{00000000-0005-0000-0000-0000781B0000}"/>
    <cellStyle name="Normal 4 2 2 2 2 2 2 3 2 4 3" xfId="18640" xr:uid="{00000000-0005-0000-0000-0000791B0000}"/>
    <cellStyle name="Normal 4 2 2 2 2 2 2 3 2 4 3 2" xfId="44802" xr:uid="{00000000-0005-0000-0000-00007A1B0000}"/>
    <cellStyle name="Normal 4 2 2 2 2 2 2 3 2 4 4" xfId="31600" xr:uid="{00000000-0005-0000-0000-00007B1B0000}"/>
    <cellStyle name="Normal 4 2 2 2 2 2 2 3 2 5" xfId="8936" xr:uid="{00000000-0005-0000-0000-00007C1B0000}"/>
    <cellStyle name="Normal 4 2 2 2 2 2 2 3 2 5 2" xfId="21682" xr:uid="{00000000-0005-0000-0000-00007D1B0000}"/>
    <cellStyle name="Normal 4 2 2 2 2 2 2 3 2 5 2 2" xfId="47844" xr:uid="{00000000-0005-0000-0000-00007E1B0000}"/>
    <cellStyle name="Normal 4 2 2 2 2 2 2 3 2 5 3" xfId="35098" xr:uid="{00000000-0005-0000-0000-00007F1B0000}"/>
    <cellStyle name="Normal 4 2 2 2 2 2 2 3 2 6" xfId="15116" xr:uid="{00000000-0005-0000-0000-0000801B0000}"/>
    <cellStyle name="Normal 4 2 2 2 2 2 2 3 2 6 2" xfId="41278" xr:uid="{00000000-0005-0000-0000-0000811B0000}"/>
    <cellStyle name="Normal 4 2 2 2 2 2 2 3 2 7" xfId="27548" xr:uid="{00000000-0005-0000-0000-0000821B0000}"/>
    <cellStyle name="Normal 4 2 2 2 2 2 2 3 3" xfId="1706" xr:uid="{00000000-0005-0000-0000-0000831B0000}"/>
    <cellStyle name="Normal 4 2 2 2 2 2 2 3 3 2" xfId="3732" xr:uid="{00000000-0005-0000-0000-0000841B0000}"/>
    <cellStyle name="Normal 4 2 2 2 2 2 2 3 3 2 2" xfId="7784" xr:uid="{00000000-0005-0000-0000-0000851B0000}"/>
    <cellStyle name="Normal 4 2 2 2 2 2 2 3 3 2 2 2" xfId="13674" xr:uid="{00000000-0005-0000-0000-0000861B0000}"/>
    <cellStyle name="Normal 4 2 2 2 2 2 2 3 3 2 2 2 2" xfId="25844" xr:uid="{00000000-0005-0000-0000-0000871B0000}"/>
    <cellStyle name="Normal 4 2 2 2 2 2 2 3 3 2 2 2 2 2" xfId="52006" xr:uid="{00000000-0005-0000-0000-0000881B0000}"/>
    <cellStyle name="Normal 4 2 2 2 2 2 2 3 3 2 2 2 3" xfId="39836" xr:uid="{00000000-0005-0000-0000-0000891B0000}"/>
    <cellStyle name="Normal 4 2 2 2 2 2 2 3 3 2 2 3" xfId="20722" xr:uid="{00000000-0005-0000-0000-00008A1B0000}"/>
    <cellStyle name="Normal 4 2 2 2 2 2 2 3 3 2 2 3 2" xfId="46884" xr:uid="{00000000-0005-0000-0000-00008B1B0000}"/>
    <cellStyle name="Normal 4 2 2 2 2 2 2 3 3 2 2 4" xfId="33946" xr:uid="{00000000-0005-0000-0000-00008C1B0000}"/>
    <cellStyle name="Normal 4 2 2 2 2 2 2 3 3 2 3" xfId="10728" xr:uid="{00000000-0005-0000-0000-00008D1B0000}"/>
    <cellStyle name="Normal 4 2 2 2 2 2 2 3 3 2 3 2" xfId="23282" xr:uid="{00000000-0005-0000-0000-00008E1B0000}"/>
    <cellStyle name="Normal 4 2 2 2 2 2 2 3 3 2 3 2 2" xfId="49444" xr:uid="{00000000-0005-0000-0000-00008F1B0000}"/>
    <cellStyle name="Normal 4 2 2 2 2 2 2 3 3 2 3 3" xfId="36890" xr:uid="{00000000-0005-0000-0000-0000901B0000}"/>
    <cellStyle name="Normal 4 2 2 2 2 2 2 3 3 2 4" xfId="17198" xr:uid="{00000000-0005-0000-0000-0000911B0000}"/>
    <cellStyle name="Normal 4 2 2 2 2 2 2 3 3 2 4 2" xfId="43360" xr:uid="{00000000-0005-0000-0000-0000921B0000}"/>
    <cellStyle name="Normal 4 2 2 2 2 2 2 3 3 2 5" xfId="29894" xr:uid="{00000000-0005-0000-0000-0000931B0000}"/>
    <cellStyle name="Normal 4 2 2 2 2 2 2 3 3 3" xfId="5758" xr:uid="{00000000-0005-0000-0000-0000941B0000}"/>
    <cellStyle name="Normal 4 2 2 2 2 2 2 3 3 3 2" xfId="12202" xr:uid="{00000000-0005-0000-0000-0000951B0000}"/>
    <cellStyle name="Normal 4 2 2 2 2 2 2 3 3 3 2 2" xfId="24564" xr:uid="{00000000-0005-0000-0000-0000961B0000}"/>
    <cellStyle name="Normal 4 2 2 2 2 2 2 3 3 3 2 2 2" xfId="50726" xr:uid="{00000000-0005-0000-0000-0000971B0000}"/>
    <cellStyle name="Normal 4 2 2 2 2 2 2 3 3 3 2 3" xfId="38364" xr:uid="{00000000-0005-0000-0000-0000981B0000}"/>
    <cellStyle name="Normal 4 2 2 2 2 2 2 3 3 3 3" xfId="18960" xr:uid="{00000000-0005-0000-0000-0000991B0000}"/>
    <cellStyle name="Normal 4 2 2 2 2 2 2 3 3 3 3 2" xfId="45122" xr:uid="{00000000-0005-0000-0000-00009A1B0000}"/>
    <cellStyle name="Normal 4 2 2 2 2 2 2 3 3 3 4" xfId="31920" xr:uid="{00000000-0005-0000-0000-00009B1B0000}"/>
    <cellStyle name="Normal 4 2 2 2 2 2 2 3 3 4" xfId="9256" xr:uid="{00000000-0005-0000-0000-00009C1B0000}"/>
    <cellStyle name="Normal 4 2 2 2 2 2 2 3 3 4 2" xfId="22002" xr:uid="{00000000-0005-0000-0000-00009D1B0000}"/>
    <cellStyle name="Normal 4 2 2 2 2 2 2 3 3 4 2 2" xfId="48164" xr:uid="{00000000-0005-0000-0000-00009E1B0000}"/>
    <cellStyle name="Normal 4 2 2 2 2 2 2 3 3 4 3" xfId="35418" xr:uid="{00000000-0005-0000-0000-00009F1B0000}"/>
    <cellStyle name="Normal 4 2 2 2 2 2 2 3 3 5" xfId="15436" xr:uid="{00000000-0005-0000-0000-0000A01B0000}"/>
    <cellStyle name="Normal 4 2 2 2 2 2 2 3 3 5 2" xfId="41598" xr:uid="{00000000-0005-0000-0000-0000A11B0000}"/>
    <cellStyle name="Normal 4 2 2 2 2 2 2 3 3 6" xfId="27868" xr:uid="{00000000-0005-0000-0000-0000A21B0000}"/>
    <cellStyle name="Normal 4 2 2 2 2 2 2 3 4" xfId="3057" xr:uid="{00000000-0005-0000-0000-0000A31B0000}"/>
    <cellStyle name="Normal 4 2 2 2 2 2 2 3 4 2" xfId="7109" xr:uid="{00000000-0005-0000-0000-0000A41B0000}"/>
    <cellStyle name="Normal 4 2 2 2 2 2 2 3 4 2 2" xfId="13022" xr:uid="{00000000-0005-0000-0000-0000A51B0000}"/>
    <cellStyle name="Normal 4 2 2 2 2 2 2 3 4 2 2 2" xfId="25204" xr:uid="{00000000-0005-0000-0000-0000A61B0000}"/>
    <cellStyle name="Normal 4 2 2 2 2 2 2 3 4 2 2 2 2" xfId="51366" xr:uid="{00000000-0005-0000-0000-0000A71B0000}"/>
    <cellStyle name="Normal 4 2 2 2 2 2 2 3 4 2 2 3" xfId="39184" xr:uid="{00000000-0005-0000-0000-0000A81B0000}"/>
    <cellStyle name="Normal 4 2 2 2 2 2 2 3 4 2 3" xfId="20059" xr:uid="{00000000-0005-0000-0000-0000A91B0000}"/>
    <cellStyle name="Normal 4 2 2 2 2 2 2 3 4 2 3 2" xfId="46221" xr:uid="{00000000-0005-0000-0000-0000AA1B0000}"/>
    <cellStyle name="Normal 4 2 2 2 2 2 2 3 4 2 4" xfId="33271" xr:uid="{00000000-0005-0000-0000-0000AB1B0000}"/>
    <cellStyle name="Normal 4 2 2 2 2 2 2 3 4 3" xfId="10076" xr:uid="{00000000-0005-0000-0000-0000AC1B0000}"/>
    <cellStyle name="Normal 4 2 2 2 2 2 2 3 4 3 2" xfId="22642" xr:uid="{00000000-0005-0000-0000-0000AD1B0000}"/>
    <cellStyle name="Normal 4 2 2 2 2 2 2 3 4 3 2 2" xfId="48804" xr:uid="{00000000-0005-0000-0000-0000AE1B0000}"/>
    <cellStyle name="Normal 4 2 2 2 2 2 2 3 4 3 3" xfId="36238" xr:uid="{00000000-0005-0000-0000-0000AF1B0000}"/>
    <cellStyle name="Normal 4 2 2 2 2 2 2 3 4 4" xfId="16535" xr:uid="{00000000-0005-0000-0000-0000B01B0000}"/>
    <cellStyle name="Normal 4 2 2 2 2 2 2 3 4 4 2" xfId="42697" xr:uid="{00000000-0005-0000-0000-0000B11B0000}"/>
    <cellStyle name="Normal 4 2 2 2 2 2 2 3 4 5" xfId="29219" xr:uid="{00000000-0005-0000-0000-0000B21B0000}"/>
    <cellStyle name="Normal 4 2 2 2 2 2 2 3 5" xfId="5083" xr:uid="{00000000-0005-0000-0000-0000B31B0000}"/>
    <cellStyle name="Normal 4 2 2 2 2 2 2 3 5 2" xfId="11550" xr:uid="{00000000-0005-0000-0000-0000B41B0000}"/>
    <cellStyle name="Normal 4 2 2 2 2 2 2 3 5 2 2" xfId="23924" xr:uid="{00000000-0005-0000-0000-0000B51B0000}"/>
    <cellStyle name="Normal 4 2 2 2 2 2 2 3 5 2 2 2" xfId="50086" xr:uid="{00000000-0005-0000-0000-0000B61B0000}"/>
    <cellStyle name="Normal 4 2 2 2 2 2 2 3 5 2 3" xfId="37712" xr:uid="{00000000-0005-0000-0000-0000B71B0000}"/>
    <cellStyle name="Normal 4 2 2 2 2 2 2 3 5 3" xfId="18297" xr:uid="{00000000-0005-0000-0000-0000B81B0000}"/>
    <cellStyle name="Normal 4 2 2 2 2 2 2 3 5 3 2" xfId="44459" xr:uid="{00000000-0005-0000-0000-0000B91B0000}"/>
    <cellStyle name="Normal 4 2 2 2 2 2 2 3 5 4" xfId="31245" xr:uid="{00000000-0005-0000-0000-0000BA1B0000}"/>
    <cellStyle name="Normal 4 2 2 2 2 2 2 3 6" xfId="8604" xr:uid="{00000000-0005-0000-0000-0000BB1B0000}"/>
    <cellStyle name="Normal 4 2 2 2 2 2 2 3 6 2" xfId="21362" xr:uid="{00000000-0005-0000-0000-0000BC1B0000}"/>
    <cellStyle name="Normal 4 2 2 2 2 2 2 3 6 2 2" xfId="47524" xr:uid="{00000000-0005-0000-0000-0000BD1B0000}"/>
    <cellStyle name="Normal 4 2 2 2 2 2 2 3 6 3" xfId="34766" xr:uid="{00000000-0005-0000-0000-0000BE1B0000}"/>
    <cellStyle name="Normal 4 2 2 2 2 2 2 3 7" xfId="14773" xr:uid="{00000000-0005-0000-0000-0000BF1B0000}"/>
    <cellStyle name="Normal 4 2 2 2 2 2 2 3 7 2" xfId="40935" xr:uid="{00000000-0005-0000-0000-0000C01B0000}"/>
    <cellStyle name="Normal 4 2 2 2 2 2 2 3 8" xfId="27193" xr:uid="{00000000-0005-0000-0000-0000C11B0000}"/>
    <cellStyle name="Normal 4 2 2 2 2 2 2 4" xfId="1226" xr:uid="{00000000-0005-0000-0000-0000C21B0000}"/>
    <cellStyle name="Normal 4 2 2 2 2 2 2 4 2" xfId="1866" xr:uid="{00000000-0005-0000-0000-0000C31B0000}"/>
    <cellStyle name="Normal 4 2 2 2 2 2 2 4 2 2" xfId="3892" xr:uid="{00000000-0005-0000-0000-0000C41B0000}"/>
    <cellStyle name="Normal 4 2 2 2 2 2 2 4 2 2 2" xfId="7944" xr:uid="{00000000-0005-0000-0000-0000C51B0000}"/>
    <cellStyle name="Normal 4 2 2 2 2 2 2 4 2 2 2 2" xfId="13834" xr:uid="{00000000-0005-0000-0000-0000C61B0000}"/>
    <cellStyle name="Normal 4 2 2 2 2 2 2 4 2 2 2 2 2" xfId="26004" xr:uid="{00000000-0005-0000-0000-0000C71B0000}"/>
    <cellStyle name="Normal 4 2 2 2 2 2 2 4 2 2 2 2 2 2" xfId="52166" xr:uid="{00000000-0005-0000-0000-0000C81B0000}"/>
    <cellStyle name="Normal 4 2 2 2 2 2 2 4 2 2 2 2 3" xfId="39996" xr:uid="{00000000-0005-0000-0000-0000C91B0000}"/>
    <cellStyle name="Normal 4 2 2 2 2 2 2 4 2 2 2 3" xfId="20882" xr:uid="{00000000-0005-0000-0000-0000CA1B0000}"/>
    <cellStyle name="Normal 4 2 2 2 2 2 2 4 2 2 2 3 2" xfId="47044" xr:uid="{00000000-0005-0000-0000-0000CB1B0000}"/>
    <cellStyle name="Normal 4 2 2 2 2 2 2 4 2 2 2 4" xfId="34106" xr:uid="{00000000-0005-0000-0000-0000CC1B0000}"/>
    <cellStyle name="Normal 4 2 2 2 2 2 2 4 2 2 3" xfId="10888" xr:uid="{00000000-0005-0000-0000-0000CD1B0000}"/>
    <cellStyle name="Normal 4 2 2 2 2 2 2 4 2 2 3 2" xfId="23442" xr:uid="{00000000-0005-0000-0000-0000CE1B0000}"/>
    <cellStyle name="Normal 4 2 2 2 2 2 2 4 2 2 3 2 2" xfId="49604" xr:uid="{00000000-0005-0000-0000-0000CF1B0000}"/>
    <cellStyle name="Normal 4 2 2 2 2 2 2 4 2 2 3 3" xfId="37050" xr:uid="{00000000-0005-0000-0000-0000D01B0000}"/>
    <cellStyle name="Normal 4 2 2 2 2 2 2 4 2 2 4" xfId="17358" xr:uid="{00000000-0005-0000-0000-0000D11B0000}"/>
    <cellStyle name="Normal 4 2 2 2 2 2 2 4 2 2 4 2" xfId="43520" xr:uid="{00000000-0005-0000-0000-0000D21B0000}"/>
    <cellStyle name="Normal 4 2 2 2 2 2 2 4 2 2 5" xfId="30054" xr:uid="{00000000-0005-0000-0000-0000D31B0000}"/>
    <cellStyle name="Normal 4 2 2 2 2 2 2 4 2 3" xfId="5918" xr:uid="{00000000-0005-0000-0000-0000D41B0000}"/>
    <cellStyle name="Normal 4 2 2 2 2 2 2 4 2 3 2" xfId="12362" xr:uid="{00000000-0005-0000-0000-0000D51B0000}"/>
    <cellStyle name="Normal 4 2 2 2 2 2 2 4 2 3 2 2" xfId="24724" xr:uid="{00000000-0005-0000-0000-0000D61B0000}"/>
    <cellStyle name="Normal 4 2 2 2 2 2 2 4 2 3 2 2 2" xfId="50886" xr:uid="{00000000-0005-0000-0000-0000D71B0000}"/>
    <cellStyle name="Normal 4 2 2 2 2 2 2 4 2 3 2 3" xfId="38524" xr:uid="{00000000-0005-0000-0000-0000D81B0000}"/>
    <cellStyle name="Normal 4 2 2 2 2 2 2 4 2 3 3" xfId="19120" xr:uid="{00000000-0005-0000-0000-0000D91B0000}"/>
    <cellStyle name="Normal 4 2 2 2 2 2 2 4 2 3 3 2" xfId="45282" xr:uid="{00000000-0005-0000-0000-0000DA1B0000}"/>
    <cellStyle name="Normal 4 2 2 2 2 2 2 4 2 3 4" xfId="32080" xr:uid="{00000000-0005-0000-0000-0000DB1B0000}"/>
    <cellStyle name="Normal 4 2 2 2 2 2 2 4 2 4" xfId="9416" xr:uid="{00000000-0005-0000-0000-0000DC1B0000}"/>
    <cellStyle name="Normal 4 2 2 2 2 2 2 4 2 4 2" xfId="22162" xr:uid="{00000000-0005-0000-0000-0000DD1B0000}"/>
    <cellStyle name="Normal 4 2 2 2 2 2 2 4 2 4 2 2" xfId="48324" xr:uid="{00000000-0005-0000-0000-0000DE1B0000}"/>
    <cellStyle name="Normal 4 2 2 2 2 2 2 4 2 4 3" xfId="35578" xr:uid="{00000000-0005-0000-0000-0000DF1B0000}"/>
    <cellStyle name="Normal 4 2 2 2 2 2 2 4 2 5" xfId="15596" xr:uid="{00000000-0005-0000-0000-0000E01B0000}"/>
    <cellStyle name="Normal 4 2 2 2 2 2 2 4 2 5 2" xfId="41758" xr:uid="{00000000-0005-0000-0000-0000E11B0000}"/>
    <cellStyle name="Normal 4 2 2 2 2 2 2 4 2 6" xfId="28028" xr:uid="{00000000-0005-0000-0000-0000E21B0000}"/>
    <cellStyle name="Normal 4 2 2 2 2 2 2 4 3" xfId="3252" xr:uid="{00000000-0005-0000-0000-0000E31B0000}"/>
    <cellStyle name="Normal 4 2 2 2 2 2 2 4 3 2" xfId="7304" xr:uid="{00000000-0005-0000-0000-0000E41B0000}"/>
    <cellStyle name="Normal 4 2 2 2 2 2 2 4 3 2 2" xfId="13194" xr:uid="{00000000-0005-0000-0000-0000E51B0000}"/>
    <cellStyle name="Normal 4 2 2 2 2 2 2 4 3 2 2 2" xfId="25364" xr:uid="{00000000-0005-0000-0000-0000E61B0000}"/>
    <cellStyle name="Normal 4 2 2 2 2 2 2 4 3 2 2 2 2" xfId="51526" xr:uid="{00000000-0005-0000-0000-0000E71B0000}"/>
    <cellStyle name="Normal 4 2 2 2 2 2 2 4 3 2 2 3" xfId="39356" xr:uid="{00000000-0005-0000-0000-0000E81B0000}"/>
    <cellStyle name="Normal 4 2 2 2 2 2 2 4 3 2 3" xfId="20242" xr:uid="{00000000-0005-0000-0000-0000E91B0000}"/>
    <cellStyle name="Normal 4 2 2 2 2 2 2 4 3 2 3 2" xfId="46404" xr:uid="{00000000-0005-0000-0000-0000EA1B0000}"/>
    <cellStyle name="Normal 4 2 2 2 2 2 2 4 3 2 4" xfId="33466" xr:uid="{00000000-0005-0000-0000-0000EB1B0000}"/>
    <cellStyle name="Normal 4 2 2 2 2 2 2 4 3 3" xfId="10248" xr:uid="{00000000-0005-0000-0000-0000EC1B0000}"/>
    <cellStyle name="Normal 4 2 2 2 2 2 2 4 3 3 2" xfId="22802" xr:uid="{00000000-0005-0000-0000-0000ED1B0000}"/>
    <cellStyle name="Normal 4 2 2 2 2 2 2 4 3 3 2 2" xfId="48964" xr:uid="{00000000-0005-0000-0000-0000EE1B0000}"/>
    <cellStyle name="Normal 4 2 2 2 2 2 2 4 3 3 3" xfId="36410" xr:uid="{00000000-0005-0000-0000-0000EF1B0000}"/>
    <cellStyle name="Normal 4 2 2 2 2 2 2 4 3 4" xfId="16718" xr:uid="{00000000-0005-0000-0000-0000F01B0000}"/>
    <cellStyle name="Normal 4 2 2 2 2 2 2 4 3 4 2" xfId="42880" xr:uid="{00000000-0005-0000-0000-0000F11B0000}"/>
    <cellStyle name="Normal 4 2 2 2 2 2 2 4 3 5" xfId="29414" xr:uid="{00000000-0005-0000-0000-0000F21B0000}"/>
    <cellStyle name="Normal 4 2 2 2 2 2 2 4 4" xfId="5278" xr:uid="{00000000-0005-0000-0000-0000F31B0000}"/>
    <cellStyle name="Normal 4 2 2 2 2 2 2 4 4 2" xfId="11722" xr:uid="{00000000-0005-0000-0000-0000F41B0000}"/>
    <cellStyle name="Normal 4 2 2 2 2 2 2 4 4 2 2" xfId="24084" xr:uid="{00000000-0005-0000-0000-0000F51B0000}"/>
    <cellStyle name="Normal 4 2 2 2 2 2 2 4 4 2 2 2" xfId="50246" xr:uid="{00000000-0005-0000-0000-0000F61B0000}"/>
    <cellStyle name="Normal 4 2 2 2 2 2 2 4 4 2 3" xfId="37884" xr:uid="{00000000-0005-0000-0000-0000F71B0000}"/>
    <cellStyle name="Normal 4 2 2 2 2 2 2 4 4 3" xfId="18480" xr:uid="{00000000-0005-0000-0000-0000F81B0000}"/>
    <cellStyle name="Normal 4 2 2 2 2 2 2 4 4 3 2" xfId="44642" xr:uid="{00000000-0005-0000-0000-0000F91B0000}"/>
    <cellStyle name="Normal 4 2 2 2 2 2 2 4 4 4" xfId="31440" xr:uid="{00000000-0005-0000-0000-0000FA1B0000}"/>
    <cellStyle name="Normal 4 2 2 2 2 2 2 4 5" xfId="8776" xr:uid="{00000000-0005-0000-0000-0000FB1B0000}"/>
    <cellStyle name="Normal 4 2 2 2 2 2 2 4 5 2" xfId="21522" xr:uid="{00000000-0005-0000-0000-0000FC1B0000}"/>
    <cellStyle name="Normal 4 2 2 2 2 2 2 4 5 2 2" xfId="47684" xr:uid="{00000000-0005-0000-0000-0000FD1B0000}"/>
    <cellStyle name="Normal 4 2 2 2 2 2 2 4 5 3" xfId="34938" xr:uid="{00000000-0005-0000-0000-0000FE1B0000}"/>
    <cellStyle name="Normal 4 2 2 2 2 2 2 4 6" xfId="14956" xr:uid="{00000000-0005-0000-0000-0000FF1B0000}"/>
    <cellStyle name="Normal 4 2 2 2 2 2 2 4 6 2" xfId="41118" xr:uid="{00000000-0005-0000-0000-0000001C0000}"/>
    <cellStyle name="Normal 4 2 2 2 2 2 2 4 7" xfId="27388" xr:uid="{00000000-0005-0000-0000-0000011C0000}"/>
    <cellStyle name="Normal 4 2 2 2 2 2 2 5" xfId="1546" xr:uid="{00000000-0005-0000-0000-0000021C0000}"/>
    <cellStyle name="Normal 4 2 2 2 2 2 2 5 2" xfId="3572" xr:uid="{00000000-0005-0000-0000-0000031C0000}"/>
    <cellStyle name="Normal 4 2 2 2 2 2 2 5 2 2" xfId="7624" xr:uid="{00000000-0005-0000-0000-0000041C0000}"/>
    <cellStyle name="Normal 4 2 2 2 2 2 2 5 2 2 2" xfId="13514" xr:uid="{00000000-0005-0000-0000-0000051C0000}"/>
    <cellStyle name="Normal 4 2 2 2 2 2 2 5 2 2 2 2" xfId="25684" xr:uid="{00000000-0005-0000-0000-0000061C0000}"/>
    <cellStyle name="Normal 4 2 2 2 2 2 2 5 2 2 2 2 2" xfId="51846" xr:uid="{00000000-0005-0000-0000-0000071C0000}"/>
    <cellStyle name="Normal 4 2 2 2 2 2 2 5 2 2 2 3" xfId="39676" xr:uid="{00000000-0005-0000-0000-0000081C0000}"/>
    <cellStyle name="Normal 4 2 2 2 2 2 2 5 2 2 3" xfId="20562" xr:uid="{00000000-0005-0000-0000-0000091C0000}"/>
    <cellStyle name="Normal 4 2 2 2 2 2 2 5 2 2 3 2" xfId="46724" xr:uid="{00000000-0005-0000-0000-00000A1C0000}"/>
    <cellStyle name="Normal 4 2 2 2 2 2 2 5 2 2 4" xfId="33786" xr:uid="{00000000-0005-0000-0000-00000B1C0000}"/>
    <cellStyle name="Normal 4 2 2 2 2 2 2 5 2 3" xfId="10568" xr:uid="{00000000-0005-0000-0000-00000C1C0000}"/>
    <cellStyle name="Normal 4 2 2 2 2 2 2 5 2 3 2" xfId="23122" xr:uid="{00000000-0005-0000-0000-00000D1C0000}"/>
    <cellStyle name="Normal 4 2 2 2 2 2 2 5 2 3 2 2" xfId="49284" xr:uid="{00000000-0005-0000-0000-00000E1C0000}"/>
    <cellStyle name="Normal 4 2 2 2 2 2 2 5 2 3 3" xfId="36730" xr:uid="{00000000-0005-0000-0000-00000F1C0000}"/>
    <cellStyle name="Normal 4 2 2 2 2 2 2 5 2 4" xfId="17038" xr:uid="{00000000-0005-0000-0000-0000101C0000}"/>
    <cellStyle name="Normal 4 2 2 2 2 2 2 5 2 4 2" xfId="43200" xr:uid="{00000000-0005-0000-0000-0000111C0000}"/>
    <cellStyle name="Normal 4 2 2 2 2 2 2 5 2 5" xfId="29734" xr:uid="{00000000-0005-0000-0000-0000121C0000}"/>
    <cellStyle name="Normal 4 2 2 2 2 2 2 5 3" xfId="5598" xr:uid="{00000000-0005-0000-0000-0000131C0000}"/>
    <cellStyle name="Normal 4 2 2 2 2 2 2 5 3 2" xfId="12042" xr:uid="{00000000-0005-0000-0000-0000141C0000}"/>
    <cellStyle name="Normal 4 2 2 2 2 2 2 5 3 2 2" xfId="24404" xr:uid="{00000000-0005-0000-0000-0000151C0000}"/>
    <cellStyle name="Normal 4 2 2 2 2 2 2 5 3 2 2 2" xfId="50566" xr:uid="{00000000-0005-0000-0000-0000161C0000}"/>
    <cellStyle name="Normal 4 2 2 2 2 2 2 5 3 2 3" xfId="38204" xr:uid="{00000000-0005-0000-0000-0000171C0000}"/>
    <cellStyle name="Normal 4 2 2 2 2 2 2 5 3 3" xfId="18800" xr:uid="{00000000-0005-0000-0000-0000181C0000}"/>
    <cellStyle name="Normal 4 2 2 2 2 2 2 5 3 3 2" xfId="44962" xr:uid="{00000000-0005-0000-0000-0000191C0000}"/>
    <cellStyle name="Normal 4 2 2 2 2 2 2 5 3 4" xfId="31760" xr:uid="{00000000-0005-0000-0000-00001A1C0000}"/>
    <cellStyle name="Normal 4 2 2 2 2 2 2 5 4" xfId="9096" xr:uid="{00000000-0005-0000-0000-00001B1C0000}"/>
    <cellStyle name="Normal 4 2 2 2 2 2 2 5 4 2" xfId="21842" xr:uid="{00000000-0005-0000-0000-00001C1C0000}"/>
    <cellStyle name="Normal 4 2 2 2 2 2 2 5 4 2 2" xfId="48004" xr:uid="{00000000-0005-0000-0000-00001D1C0000}"/>
    <cellStyle name="Normal 4 2 2 2 2 2 2 5 4 3" xfId="35258" xr:uid="{00000000-0005-0000-0000-00001E1C0000}"/>
    <cellStyle name="Normal 4 2 2 2 2 2 2 5 5" xfId="15276" xr:uid="{00000000-0005-0000-0000-00001F1C0000}"/>
    <cellStyle name="Normal 4 2 2 2 2 2 2 5 5 2" xfId="41438" xr:uid="{00000000-0005-0000-0000-0000201C0000}"/>
    <cellStyle name="Normal 4 2 2 2 2 2 2 5 6" xfId="27708" xr:uid="{00000000-0005-0000-0000-0000211C0000}"/>
    <cellStyle name="Normal 4 2 2 2 2 2 2 6" xfId="2525" xr:uid="{00000000-0005-0000-0000-0000221C0000}"/>
    <cellStyle name="Normal 4 2 2 2 2 2 2 6 2" xfId="6577" xr:uid="{00000000-0005-0000-0000-0000231C0000}"/>
    <cellStyle name="Normal 4 2 2 2 2 2 2 6 2 2" xfId="12766" xr:uid="{00000000-0005-0000-0000-0000241C0000}"/>
    <cellStyle name="Normal 4 2 2 2 2 2 2 6 2 2 2" xfId="25044" xr:uid="{00000000-0005-0000-0000-0000251C0000}"/>
    <cellStyle name="Normal 4 2 2 2 2 2 2 6 2 2 2 2" xfId="51206" xr:uid="{00000000-0005-0000-0000-0000261C0000}"/>
    <cellStyle name="Normal 4 2 2 2 2 2 2 6 2 2 3" xfId="38928" xr:uid="{00000000-0005-0000-0000-0000271C0000}"/>
    <cellStyle name="Normal 4 2 2 2 2 2 2 6 2 3" xfId="19659" xr:uid="{00000000-0005-0000-0000-0000281C0000}"/>
    <cellStyle name="Normal 4 2 2 2 2 2 2 6 2 3 2" xfId="45821" xr:uid="{00000000-0005-0000-0000-0000291C0000}"/>
    <cellStyle name="Normal 4 2 2 2 2 2 2 6 2 4" xfId="32739" xr:uid="{00000000-0005-0000-0000-00002A1C0000}"/>
    <cellStyle name="Normal 4 2 2 2 2 2 2 6 3" xfId="9820" xr:uid="{00000000-0005-0000-0000-00002B1C0000}"/>
    <cellStyle name="Normal 4 2 2 2 2 2 2 6 3 2" xfId="22482" xr:uid="{00000000-0005-0000-0000-00002C1C0000}"/>
    <cellStyle name="Normal 4 2 2 2 2 2 2 6 3 2 2" xfId="48644" xr:uid="{00000000-0005-0000-0000-00002D1C0000}"/>
    <cellStyle name="Normal 4 2 2 2 2 2 2 6 3 3" xfId="35982" xr:uid="{00000000-0005-0000-0000-00002E1C0000}"/>
    <cellStyle name="Normal 4 2 2 2 2 2 2 6 4" xfId="16135" xr:uid="{00000000-0005-0000-0000-00002F1C0000}"/>
    <cellStyle name="Normal 4 2 2 2 2 2 2 6 4 2" xfId="42297" xr:uid="{00000000-0005-0000-0000-0000301C0000}"/>
    <cellStyle name="Normal 4 2 2 2 2 2 2 6 5" xfId="28687" xr:uid="{00000000-0005-0000-0000-0000311C0000}"/>
    <cellStyle name="Normal 4 2 2 2 2 2 2 7" xfId="4551" xr:uid="{00000000-0005-0000-0000-0000321C0000}"/>
    <cellStyle name="Normal 4 2 2 2 2 2 2 7 2" xfId="11294" xr:uid="{00000000-0005-0000-0000-0000331C0000}"/>
    <cellStyle name="Normal 4 2 2 2 2 2 2 7 2 2" xfId="23764" xr:uid="{00000000-0005-0000-0000-0000341C0000}"/>
    <cellStyle name="Normal 4 2 2 2 2 2 2 7 2 2 2" xfId="49926" xr:uid="{00000000-0005-0000-0000-0000351C0000}"/>
    <cellStyle name="Normal 4 2 2 2 2 2 2 7 2 3" xfId="37456" xr:uid="{00000000-0005-0000-0000-0000361C0000}"/>
    <cellStyle name="Normal 4 2 2 2 2 2 2 7 3" xfId="17897" xr:uid="{00000000-0005-0000-0000-0000371C0000}"/>
    <cellStyle name="Normal 4 2 2 2 2 2 2 7 3 2" xfId="44059" xr:uid="{00000000-0005-0000-0000-0000381C0000}"/>
    <cellStyle name="Normal 4 2 2 2 2 2 2 7 4" xfId="30713" xr:uid="{00000000-0005-0000-0000-0000391C0000}"/>
    <cellStyle name="Normal 4 2 2 2 2 2 2 8" xfId="8348" xr:uid="{00000000-0005-0000-0000-00003A1C0000}"/>
    <cellStyle name="Normal 4 2 2 2 2 2 2 8 2" xfId="21202" xr:uid="{00000000-0005-0000-0000-00003B1C0000}"/>
    <cellStyle name="Normal 4 2 2 2 2 2 2 8 2 2" xfId="47364" xr:uid="{00000000-0005-0000-0000-00003C1C0000}"/>
    <cellStyle name="Normal 4 2 2 2 2 2 2 8 3" xfId="34510" xr:uid="{00000000-0005-0000-0000-00003D1C0000}"/>
    <cellStyle name="Normal 4 2 2 2 2 2 2 9" xfId="14373" xr:uid="{00000000-0005-0000-0000-00003E1C0000}"/>
    <cellStyle name="Normal 4 2 2 2 2 2 2 9 2" xfId="40535" xr:uid="{00000000-0005-0000-0000-00003F1C0000}"/>
    <cellStyle name="Normal 4 2 2 2 2 2 3" xfId="574" xr:uid="{00000000-0005-0000-0000-0000401C0000}"/>
    <cellStyle name="Normal 4 2 2 2 2 2 3 2" xfId="1106" xr:uid="{00000000-0005-0000-0000-0000411C0000}"/>
    <cellStyle name="Normal 4 2 2 2 2 2 3 2 2" xfId="1426" xr:uid="{00000000-0005-0000-0000-0000421C0000}"/>
    <cellStyle name="Normal 4 2 2 2 2 2 3 2 2 2" xfId="2066" xr:uid="{00000000-0005-0000-0000-0000431C0000}"/>
    <cellStyle name="Normal 4 2 2 2 2 2 3 2 2 2 2" xfId="4092" xr:uid="{00000000-0005-0000-0000-0000441C0000}"/>
    <cellStyle name="Normal 4 2 2 2 2 2 3 2 2 2 2 2" xfId="8144" xr:uid="{00000000-0005-0000-0000-0000451C0000}"/>
    <cellStyle name="Normal 4 2 2 2 2 2 3 2 2 2 2 2 2" xfId="14034" xr:uid="{00000000-0005-0000-0000-0000461C0000}"/>
    <cellStyle name="Normal 4 2 2 2 2 2 3 2 2 2 2 2 2 2" xfId="26204" xr:uid="{00000000-0005-0000-0000-0000471C0000}"/>
    <cellStyle name="Normal 4 2 2 2 2 2 3 2 2 2 2 2 2 2 2" xfId="52366" xr:uid="{00000000-0005-0000-0000-0000481C0000}"/>
    <cellStyle name="Normal 4 2 2 2 2 2 3 2 2 2 2 2 2 3" xfId="40196" xr:uid="{00000000-0005-0000-0000-0000491C0000}"/>
    <cellStyle name="Normal 4 2 2 2 2 2 3 2 2 2 2 2 3" xfId="21082" xr:uid="{00000000-0005-0000-0000-00004A1C0000}"/>
    <cellStyle name="Normal 4 2 2 2 2 2 3 2 2 2 2 2 3 2" xfId="47244" xr:uid="{00000000-0005-0000-0000-00004B1C0000}"/>
    <cellStyle name="Normal 4 2 2 2 2 2 3 2 2 2 2 2 4" xfId="34306" xr:uid="{00000000-0005-0000-0000-00004C1C0000}"/>
    <cellStyle name="Normal 4 2 2 2 2 2 3 2 2 2 2 3" xfId="11088" xr:uid="{00000000-0005-0000-0000-00004D1C0000}"/>
    <cellStyle name="Normal 4 2 2 2 2 2 3 2 2 2 2 3 2" xfId="23642" xr:uid="{00000000-0005-0000-0000-00004E1C0000}"/>
    <cellStyle name="Normal 4 2 2 2 2 2 3 2 2 2 2 3 2 2" xfId="49804" xr:uid="{00000000-0005-0000-0000-00004F1C0000}"/>
    <cellStyle name="Normal 4 2 2 2 2 2 3 2 2 2 2 3 3" xfId="37250" xr:uid="{00000000-0005-0000-0000-0000501C0000}"/>
    <cellStyle name="Normal 4 2 2 2 2 2 3 2 2 2 2 4" xfId="17558" xr:uid="{00000000-0005-0000-0000-0000511C0000}"/>
    <cellStyle name="Normal 4 2 2 2 2 2 3 2 2 2 2 4 2" xfId="43720" xr:uid="{00000000-0005-0000-0000-0000521C0000}"/>
    <cellStyle name="Normal 4 2 2 2 2 2 3 2 2 2 2 5" xfId="30254" xr:uid="{00000000-0005-0000-0000-0000531C0000}"/>
    <cellStyle name="Normal 4 2 2 2 2 2 3 2 2 2 3" xfId="6118" xr:uid="{00000000-0005-0000-0000-0000541C0000}"/>
    <cellStyle name="Normal 4 2 2 2 2 2 3 2 2 2 3 2" xfId="12562" xr:uid="{00000000-0005-0000-0000-0000551C0000}"/>
    <cellStyle name="Normal 4 2 2 2 2 2 3 2 2 2 3 2 2" xfId="24924" xr:uid="{00000000-0005-0000-0000-0000561C0000}"/>
    <cellStyle name="Normal 4 2 2 2 2 2 3 2 2 2 3 2 2 2" xfId="51086" xr:uid="{00000000-0005-0000-0000-0000571C0000}"/>
    <cellStyle name="Normal 4 2 2 2 2 2 3 2 2 2 3 2 3" xfId="38724" xr:uid="{00000000-0005-0000-0000-0000581C0000}"/>
    <cellStyle name="Normal 4 2 2 2 2 2 3 2 2 2 3 3" xfId="19320" xr:uid="{00000000-0005-0000-0000-0000591C0000}"/>
    <cellStyle name="Normal 4 2 2 2 2 2 3 2 2 2 3 3 2" xfId="45482" xr:uid="{00000000-0005-0000-0000-00005A1C0000}"/>
    <cellStyle name="Normal 4 2 2 2 2 2 3 2 2 2 3 4" xfId="32280" xr:uid="{00000000-0005-0000-0000-00005B1C0000}"/>
    <cellStyle name="Normal 4 2 2 2 2 2 3 2 2 2 4" xfId="9616" xr:uid="{00000000-0005-0000-0000-00005C1C0000}"/>
    <cellStyle name="Normal 4 2 2 2 2 2 3 2 2 2 4 2" xfId="22362" xr:uid="{00000000-0005-0000-0000-00005D1C0000}"/>
    <cellStyle name="Normal 4 2 2 2 2 2 3 2 2 2 4 2 2" xfId="48524" xr:uid="{00000000-0005-0000-0000-00005E1C0000}"/>
    <cellStyle name="Normal 4 2 2 2 2 2 3 2 2 2 4 3" xfId="35778" xr:uid="{00000000-0005-0000-0000-00005F1C0000}"/>
    <cellStyle name="Normal 4 2 2 2 2 2 3 2 2 2 5" xfId="15796" xr:uid="{00000000-0005-0000-0000-0000601C0000}"/>
    <cellStyle name="Normal 4 2 2 2 2 2 3 2 2 2 5 2" xfId="41958" xr:uid="{00000000-0005-0000-0000-0000611C0000}"/>
    <cellStyle name="Normal 4 2 2 2 2 2 3 2 2 2 6" xfId="28228" xr:uid="{00000000-0005-0000-0000-0000621C0000}"/>
    <cellStyle name="Normal 4 2 2 2 2 2 3 2 2 3" xfId="3452" xr:uid="{00000000-0005-0000-0000-0000631C0000}"/>
    <cellStyle name="Normal 4 2 2 2 2 2 3 2 2 3 2" xfId="7504" xr:uid="{00000000-0005-0000-0000-0000641C0000}"/>
    <cellStyle name="Normal 4 2 2 2 2 2 3 2 2 3 2 2" xfId="13394" xr:uid="{00000000-0005-0000-0000-0000651C0000}"/>
    <cellStyle name="Normal 4 2 2 2 2 2 3 2 2 3 2 2 2" xfId="25564" xr:uid="{00000000-0005-0000-0000-0000661C0000}"/>
    <cellStyle name="Normal 4 2 2 2 2 2 3 2 2 3 2 2 2 2" xfId="51726" xr:uid="{00000000-0005-0000-0000-0000671C0000}"/>
    <cellStyle name="Normal 4 2 2 2 2 2 3 2 2 3 2 2 3" xfId="39556" xr:uid="{00000000-0005-0000-0000-0000681C0000}"/>
    <cellStyle name="Normal 4 2 2 2 2 2 3 2 2 3 2 3" xfId="20442" xr:uid="{00000000-0005-0000-0000-0000691C0000}"/>
    <cellStyle name="Normal 4 2 2 2 2 2 3 2 2 3 2 3 2" xfId="46604" xr:uid="{00000000-0005-0000-0000-00006A1C0000}"/>
    <cellStyle name="Normal 4 2 2 2 2 2 3 2 2 3 2 4" xfId="33666" xr:uid="{00000000-0005-0000-0000-00006B1C0000}"/>
    <cellStyle name="Normal 4 2 2 2 2 2 3 2 2 3 3" xfId="10448" xr:uid="{00000000-0005-0000-0000-00006C1C0000}"/>
    <cellStyle name="Normal 4 2 2 2 2 2 3 2 2 3 3 2" xfId="23002" xr:uid="{00000000-0005-0000-0000-00006D1C0000}"/>
    <cellStyle name="Normal 4 2 2 2 2 2 3 2 2 3 3 2 2" xfId="49164" xr:uid="{00000000-0005-0000-0000-00006E1C0000}"/>
    <cellStyle name="Normal 4 2 2 2 2 2 3 2 2 3 3 3" xfId="36610" xr:uid="{00000000-0005-0000-0000-00006F1C0000}"/>
    <cellStyle name="Normal 4 2 2 2 2 2 3 2 2 3 4" xfId="16918" xr:uid="{00000000-0005-0000-0000-0000701C0000}"/>
    <cellStyle name="Normal 4 2 2 2 2 2 3 2 2 3 4 2" xfId="43080" xr:uid="{00000000-0005-0000-0000-0000711C0000}"/>
    <cellStyle name="Normal 4 2 2 2 2 2 3 2 2 3 5" xfId="29614" xr:uid="{00000000-0005-0000-0000-0000721C0000}"/>
    <cellStyle name="Normal 4 2 2 2 2 2 3 2 2 4" xfId="5478" xr:uid="{00000000-0005-0000-0000-0000731C0000}"/>
    <cellStyle name="Normal 4 2 2 2 2 2 3 2 2 4 2" xfId="11922" xr:uid="{00000000-0005-0000-0000-0000741C0000}"/>
    <cellStyle name="Normal 4 2 2 2 2 2 3 2 2 4 2 2" xfId="24284" xr:uid="{00000000-0005-0000-0000-0000751C0000}"/>
    <cellStyle name="Normal 4 2 2 2 2 2 3 2 2 4 2 2 2" xfId="50446" xr:uid="{00000000-0005-0000-0000-0000761C0000}"/>
    <cellStyle name="Normal 4 2 2 2 2 2 3 2 2 4 2 3" xfId="38084" xr:uid="{00000000-0005-0000-0000-0000771C0000}"/>
    <cellStyle name="Normal 4 2 2 2 2 2 3 2 2 4 3" xfId="18680" xr:uid="{00000000-0005-0000-0000-0000781C0000}"/>
    <cellStyle name="Normal 4 2 2 2 2 2 3 2 2 4 3 2" xfId="44842" xr:uid="{00000000-0005-0000-0000-0000791C0000}"/>
    <cellStyle name="Normal 4 2 2 2 2 2 3 2 2 4 4" xfId="31640" xr:uid="{00000000-0005-0000-0000-00007A1C0000}"/>
    <cellStyle name="Normal 4 2 2 2 2 2 3 2 2 5" xfId="8976" xr:uid="{00000000-0005-0000-0000-00007B1C0000}"/>
    <cellStyle name="Normal 4 2 2 2 2 2 3 2 2 5 2" xfId="21722" xr:uid="{00000000-0005-0000-0000-00007C1C0000}"/>
    <cellStyle name="Normal 4 2 2 2 2 2 3 2 2 5 2 2" xfId="47884" xr:uid="{00000000-0005-0000-0000-00007D1C0000}"/>
    <cellStyle name="Normal 4 2 2 2 2 2 3 2 2 5 3" xfId="35138" xr:uid="{00000000-0005-0000-0000-00007E1C0000}"/>
    <cellStyle name="Normal 4 2 2 2 2 2 3 2 2 6" xfId="15156" xr:uid="{00000000-0005-0000-0000-00007F1C0000}"/>
    <cellStyle name="Normal 4 2 2 2 2 2 3 2 2 6 2" xfId="41318" xr:uid="{00000000-0005-0000-0000-0000801C0000}"/>
    <cellStyle name="Normal 4 2 2 2 2 2 3 2 2 7" xfId="27588" xr:uid="{00000000-0005-0000-0000-0000811C0000}"/>
    <cellStyle name="Normal 4 2 2 2 2 2 3 2 3" xfId="1746" xr:uid="{00000000-0005-0000-0000-0000821C0000}"/>
    <cellStyle name="Normal 4 2 2 2 2 2 3 2 3 2" xfId="3772" xr:uid="{00000000-0005-0000-0000-0000831C0000}"/>
    <cellStyle name="Normal 4 2 2 2 2 2 3 2 3 2 2" xfId="7824" xr:uid="{00000000-0005-0000-0000-0000841C0000}"/>
    <cellStyle name="Normal 4 2 2 2 2 2 3 2 3 2 2 2" xfId="13714" xr:uid="{00000000-0005-0000-0000-0000851C0000}"/>
    <cellStyle name="Normal 4 2 2 2 2 2 3 2 3 2 2 2 2" xfId="25884" xr:uid="{00000000-0005-0000-0000-0000861C0000}"/>
    <cellStyle name="Normal 4 2 2 2 2 2 3 2 3 2 2 2 2 2" xfId="52046" xr:uid="{00000000-0005-0000-0000-0000871C0000}"/>
    <cellStyle name="Normal 4 2 2 2 2 2 3 2 3 2 2 2 3" xfId="39876" xr:uid="{00000000-0005-0000-0000-0000881C0000}"/>
    <cellStyle name="Normal 4 2 2 2 2 2 3 2 3 2 2 3" xfId="20762" xr:uid="{00000000-0005-0000-0000-0000891C0000}"/>
    <cellStyle name="Normal 4 2 2 2 2 2 3 2 3 2 2 3 2" xfId="46924" xr:uid="{00000000-0005-0000-0000-00008A1C0000}"/>
    <cellStyle name="Normal 4 2 2 2 2 2 3 2 3 2 2 4" xfId="33986" xr:uid="{00000000-0005-0000-0000-00008B1C0000}"/>
    <cellStyle name="Normal 4 2 2 2 2 2 3 2 3 2 3" xfId="10768" xr:uid="{00000000-0005-0000-0000-00008C1C0000}"/>
    <cellStyle name="Normal 4 2 2 2 2 2 3 2 3 2 3 2" xfId="23322" xr:uid="{00000000-0005-0000-0000-00008D1C0000}"/>
    <cellStyle name="Normal 4 2 2 2 2 2 3 2 3 2 3 2 2" xfId="49484" xr:uid="{00000000-0005-0000-0000-00008E1C0000}"/>
    <cellStyle name="Normal 4 2 2 2 2 2 3 2 3 2 3 3" xfId="36930" xr:uid="{00000000-0005-0000-0000-00008F1C0000}"/>
    <cellStyle name="Normal 4 2 2 2 2 2 3 2 3 2 4" xfId="17238" xr:uid="{00000000-0005-0000-0000-0000901C0000}"/>
    <cellStyle name="Normal 4 2 2 2 2 2 3 2 3 2 4 2" xfId="43400" xr:uid="{00000000-0005-0000-0000-0000911C0000}"/>
    <cellStyle name="Normal 4 2 2 2 2 2 3 2 3 2 5" xfId="29934" xr:uid="{00000000-0005-0000-0000-0000921C0000}"/>
    <cellStyle name="Normal 4 2 2 2 2 2 3 2 3 3" xfId="5798" xr:uid="{00000000-0005-0000-0000-0000931C0000}"/>
    <cellStyle name="Normal 4 2 2 2 2 2 3 2 3 3 2" xfId="12242" xr:uid="{00000000-0005-0000-0000-0000941C0000}"/>
    <cellStyle name="Normal 4 2 2 2 2 2 3 2 3 3 2 2" xfId="24604" xr:uid="{00000000-0005-0000-0000-0000951C0000}"/>
    <cellStyle name="Normal 4 2 2 2 2 2 3 2 3 3 2 2 2" xfId="50766" xr:uid="{00000000-0005-0000-0000-0000961C0000}"/>
    <cellStyle name="Normal 4 2 2 2 2 2 3 2 3 3 2 3" xfId="38404" xr:uid="{00000000-0005-0000-0000-0000971C0000}"/>
    <cellStyle name="Normal 4 2 2 2 2 2 3 2 3 3 3" xfId="19000" xr:uid="{00000000-0005-0000-0000-0000981C0000}"/>
    <cellStyle name="Normal 4 2 2 2 2 2 3 2 3 3 3 2" xfId="45162" xr:uid="{00000000-0005-0000-0000-0000991C0000}"/>
    <cellStyle name="Normal 4 2 2 2 2 2 3 2 3 3 4" xfId="31960" xr:uid="{00000000-0005-0000-0000-00009A1C0000}"/>
    <cellStyle name="Normal 4 2 2 2 2 2 3 2 3 4" xfId="9296" xr:uid="{00000000-0005-0000-0000-00009B1C0000}"/>
    <cellStyle name="Normal 4 2 2 2 2 2 3 2 3 4 2" xfId="22042" xr:uid="{00000000-0005-0000-0000-00009C1C0000}"/>
    <cellStyle name="Normal 4 2 2 2 2 2 3 2 3 4 2 2" xfId="48204" xr:uid="{00000000-0005-0000-0000-00009D1C0000}"/>
    <cellStyle name="Normal 4 2 2 2 2 2 3 2 3 4 3" xfId="35458" xr:uid="{00000000-0005-0000-0000-00009E1C0000}"/>
    <cellStyle name="Normal 4 2 2 2 2 2 3 2 3 5" xfId="15476" xr:uid="{00000000-0005-0000-0000-00009F1C0000}"/>
    <cellStyle name="Normal 4 2 2 2 2 2 3 2 3 5 2" xfId="41638" xr:uid="{00000000-0005-0000-0000-0000A01C0000}"/>
    <cellStyle name="Normal 4 2 2 2 2 2 3 2 3 6" xfId="27908" xr:uid="{00000000-0005-0000-0000-0000A11C0000}"/>
    <cellStyle name="Normal 4 2 2 2 2 2 3 2 4" xfId="3132" xr:uid="{00000000-0005-0000-0000-0000A21C0000}"/>
    <cellStyle name="Normal 4 2 2 2 2 2 3 2 4 2" xfId="7184" xr:uid="{00000000-0005-0000-0000-0000A31C0000}"/>
    <cellStyle name="Normal 4 2 2 2 2 2 3 2 4 2 2" xfId="13074" xr:uid="{00000000-0005-0000-0000-0000A41C0000}"/>
    <cellStyle name="Normal 4 2 2 2 2 2 3 2 4 2 2 2" xfId="25244" xr:uid="{00000000-0005-0000-0000-0000A51C0000}"/>
    <cellStyle name="Normal 4 2 2 2 2 2 3 2 4 2 2 2 2" xfId="51406" xr:uid="{00000000-0005-0000-0000-0000A61C0000}"/>
    <cellStyle name="Normal 4 2 2 2 2 2 3 2 4 2 2 3" xfId="39236" xr:uid="{00000000-0005-0000-0000-0000A71C0000}"/>
    <cellStyle name="Normal 4 2 2 2 2 2 3 2 4 2 3" xfId="20122" xr:uid="{00000000-0005-0000-0000-0000A81C0000}"/>
    <cellStyle name="Normal 4 2 2 2 2 2 3 2 4 2 3 2" xfId="46284" xr:uid="{00000000-0005-0000-0000-0000A91C0000}"/>
    <cellStyle name="Normal 4 2 2 2 2 2 3 2 4 2 4" xfId="33346" xr:uid="{00000000-0005-0000-0000-0000AA1C0000}"/>
    <cellStyle name="Normal 4 2 2 2 2 2 3 2 4 3" xfId="10128" xr:uid="{00000000-0005-0000-0000-0000AB1C0000}"/>
    <cellStyle name="Normal 4 2 2 2 2 2 3 2 4 3 2" xfId="22682" xr:uid="{00000000-0005-0000-0000-0000AC1C0000}"/>
    <cellStyle name="Normal 4 2 2 2 2 2 3 2 4 3 2 2" xfId="48844" xr:uid="{00000000-0005-0000-0000-0000AD1C0000}"/>
    <cellStyle name="Normal 4 2 2 2 2 2 3 2 4 3 3" xfId="36290" xr:uid="{00000000-0005-0000-0000-0000AE1C0000}"/>
    <cellStyle name="Normal 4 2 2 2 2 2 3 2 4 4" xfId="16598" xr:uid="{00000000-0005-0000-0000-0000AF1C0000}"/>
    <cellStyle name="Normal 4 2 2 2 2 2 3 2 4 4 2" xfId="42760" xr:uid="{00000000-0005-0000-0000-0000B01C0000}"/>
    <cellStyle name="Normal 4 2 2 2 2 2 3 2 4 5" xfId="29294" xr:uid="{00000000-0005-0000-0000-0000B11C0000}"/>
    <cellStyle name="Normal 4 2 2 2 2 2 3 2 5" xfId="5158" xr:uid="{00000000-0005-0000-0000-0000B21C0000}"/>
    <cellStyle name="Normal 4 2 2 2 2 2 3 2 5 2" xfId="11602" xr:uid="{00000000-0005-0000-0000-0000B31C0000}"/>
    <cellStyle name="Normal 4 2 2 2 2 2 3 2 5 2 2" xfId="23964" xr:uid="{00000000-0005-0000-0000-0000B41C0000}"/>
    <cellStyle name="Normal 4 2 2 2 2 2 3 2 5 2 2 2" xfId="50126" xr:uid="{00000000-0005-0000-0000-0000B51C0000}"/>
    <cellStyle name="Normal 4 2 2 2 2 2 3 2 5 2 3" xfId="37764" xr:uid="{00000000-0005-0000-0000-0000B61C0000}"/>
    <cellStyle name="Normal 4 2 2 2 2 2 3 2 5 3" xfId="18360" xr:uid="{00000000-0005-0000-0000-0000B71C0000}"/>
    <cellStyle name="Normal 4 2 2 2 2 2 3 2 5 3 2" xfId="44522" xr:uid="{00000000-0005-0000-0000-0000B81C0000}"/>
    <cellStyle name="Normal 4 2 2 2 2 2 3 2 5 4" xfId="31320" xr:uid="{00000000-0005-0000-0000-0000B91C0000}"/>
    <cellStyle name="Normal 4 2 2 2 2 2 3 2 6" xfId="8656" xr:uid="{00000000-0005-0000-0000-0000BA1C0000}"/>
    <cellStyle name="Normal 4 2 2 2 2 2 3 2 6 2" xfId="21402" xr:uid="{00000000-0005-0000-0000-0000BB1C0000}"/>
    <cellStyle name="Normal 4 2 2 2 2 2 3 2 6 2 2" xfId="47564" xr:uid="{00000000-0005-0000-0000-0000BC1C0000}"/>
    <cellStyle name="Normal 4 2 2 2 2 2 3 2 6 3" xfId="34818" xr:uid="{00000000-0005-0000-0000-0000BD1C0000}"/>
    <cellStyle name="Normal 4 2 2 2 2 2 3 2 7" xfId="14836" xr:uid="{00000000-0005-0000-0000-0000BE1C0000}"/>
    <cellStyle name="Normal 4 2 2 2 2 2 3 2 7 2" xfId="40998" xr:uid="{00000000-0005-0000-0000-0000BF1C0000}"/>
    <cellStyle name="Normal 4 2 2 2 2 2 3 2 8" xfId="27268" xr:uid="{00000000-0005-0000-0000-0000C01C0000}"/>
    <cellStyle name="Normal 4 2 2 2 2 2 3 3" xfId="1266" xr:uid="{00000000-0005-0000-0000-0000C11C0000}"/>
    <cellStyle name="Normal 4 2 2 2 2 2 3 3 2" xfId="1906" xr:uid="{00000000-0005-0000-0000-0000C21C0000}"/>
    <cellStyle name="Normal 4 2 2 2 2 2 3 3 2 2" xfId="3932" xr:uid="{00000000-0005-0000-0000-0000C31C0000}"/>
    <cellStyle name="Normal 4 2 2 2 2 2 3 3 2 2 2" xfId="7984" xr:uid="{00000000-0005-0000-0000-0000C41C0000}"/>
    <cellStyle name="Normal 4 2 2 2 2 2 3 3 2 2 2 2" xfId="13874" xr:uid="{00000000-0005-0000-0000-0000C51C0000}"/>
    <cellStyle name="Normal 4 2 2 2 2 2 3 3 2 2 2 2 2" xfId="26044" xr:uid="{00000000-0005-0000-0000-0000C61C0000}"/>
    <cellStyle name="Normal 4 2 2 2 2 2 3 3 2 2 2 2 2 2" xfId="52206" xr:uid="{00000000-0005-0000-0000-0000C71C0000}"/>
    <cellStyle name="Normal 4 2 2 2 2 2 3 3 2 2 2 2 3" xfId="40036" xr:uid="{00000000-0005-0000-0000-0000C81C0000}"/>
    <cellStyle name="Normal 4 2 2 2 2 2 3 3 2 2 2 3" xfId="20922" xr:uid="{00000000-0005-0000-0000-0000C91C0000}"/>
    <cellStyle name="Normal 4 2 2 2 2 2 3 3 2 2 2 3 2" xfId="47084" xr:uid="{00000000-0005-0000-0000-0000CA1C0000}"/>
    <cellStyle name="Normal 4 2 2 2 2 2 3 3 2 2 2 4" xfId="34146" xr:uid="{00000000-0005-0000-0000-0000CB1C0000}"/>
    <cellStyle name="Normal 4 2 2 2 2 2 3 3 2 2 3" xfId="10928" xr:uid="{00000000-0005-0000-0000-0000CC1C0000}"/>
    <cellStyle name="Normal 4 2 2 2 2 2 3 3 2 2 3 2" xfId="23482" xr:uid="{00000000-0005-0000-0000-0000CD1C0000}"/>
    <cellStyle name="Normal 4 2 2 2 2 2 3 3 2 2 3 2 2" xfId="49644" xr:uid="{00000000-0005-0000-0000-0000CE1C0000}"/>
    <cellStyle name="Normal 4 2 2 2 2 2 3 3 2 2 3 3" xfId="37090" xr:uid="{00000000-0005-0000-0000-0000CF1C0000}"/>
    <cellStyle name="Normal 4 2 2 2 2 2 3 3 2 2 4" xfId="17398" xr:uid="{00000000-0005-0000-0000-0000D01C0000}"/>
    <cellStyle name="Normal 4 2 2 2 2 2 3 3 2 2 4 2" xfId="43560" xr:uid="{00000000-0005-0000-0000-0000D11C0000}"/>
    <cellStyle name="Normal 4 2 2 2 2 2 3 3 2 2 5" xfId="30094" xr:uid="{00000000-0005-0000-0000-0000D21C0000}"/>
    <cellStyle name="Normal 4 2 2 2 2 2 3 3 2 3" xfId="5958" xr:uid="{00000000-0005-0000-0000-0000D31C0000}"/>
    <cellStyle name="Normal 4 2 2 2 2 2 3 3 2 3 2" xfId="12402" xr:uid="{00000000-0005-0000-0000-0000D41C0000}"/>
    <cellStyle name="Normal 4 2 2 2 2 2 3 3 2 3 2 2" xfId="24764" xr:uid="{00000000-0005-0000-0000-0000D51C0000}"/>
    <cellStyle name="Normal 4 2 2 2 2 2 3 3 2 3 2 2 2" xfId="50926" xr:uid="{00000000-0005-0000-0000-0000D61C0000}"/>
    <cellStyle name="Normal 4 2 2 2 2 2 3 3 2 3 2 3" xfId="38564" xr:uid="{00000000-0005-0000-0000-0000D71C0000}"/>
    <cellStyle name="Normal 4 2 2 2 2 2 3 3 2 3 3" xfId="19160" xr:uid="{00000000-0005-0000-0000-0000D81C0000}"/>
    <cellStyle name="Normal 4 2 2 2 2 2 3 3 2 3 3 2" xfId="45322" xr:uid="{00000000-0005-0000-0000-0000D91C0000}"/>
    <cellStyle name="Normal 4 2 2 2 2 2 3 3 2 3 4" xfId="32120" xr:uid="{00000000-0005-0000-0000-0000DA1C0000}"/>
    <cellStyle name="Normal 4 2 2 2 2 2 3 3 2 4" xfId="9456" xr:uid="{00000000-0005-0000-0000-0000DB1C0000}"/>
    <cellStyle name="Normal 4 2 2 2 2 2 3 3 2 4 2" xfId="22202" xr:uid="{00000000-0005-0000-0000-0000DC1C0000}"/>
    <cellStyle name="Normal 4 2 2 2 2 2 3 3 2 4 2 2" xfId="48364" xr:uid="{00000000-0005-0000-0000-0000DD1C0000}"/>
    <cellStyle name="Normal 4 2 2 2 2 2 3 3 2 4 3" xfId="35618" xr:uid="{00000000-0005-0000-0000-0000DE1C0000}"/>
    <cellStyle name="Normal 4 2 2 2 2 2 3 3 2 5" xfId="15636" xr:uid="{00000000-0005-0000-0000-0000DF1C0000}"/>
    <cellStyle name="Normal 4 2 2 2 2 2 3 3 2 5 2" xfId="41798" xr:uid="{00000000-0005-0000-0000-0000E01C0000}"/>
    <cellStyle name="Normal 4 2 2 2 2 2 3 3 2 6" xfId="28068" xr:uid="{00000000-0005-0000-0000-0000E11C0000}"/>
    <cellStyle name="Normal 4 2 2 2 2 2 3 3 3" xfId="3292" xr:uid="{00000000-0005-0000-0000-0000E21C0000}"/>
    <cellStyle name="Normal 4 2 2 2 2 2 3 3 3 2" xfId="7344" xr:uid="{00000000-0005-0000-0000-0000E31C0000}"/>
    <cellStyle name="Normal 4 2 2 2 2 2 3 3 3 2 2" xfId="13234" xr:uid="{00000000-0005-0000-0000-0000E41C0000}"/>
    <cellStyle name="Normal 4 2 2 2 2 2 3 3 3 2 2 2" xfId="25404" xr:uid="{00000000-0005-0000-0000-0000E51C0000}"/>
    <cellStyle name="Normal 4 2 2 2 2 2 3 3 3 2 2 2 2" xfId="51566" xr:uid="{00000000-0005-0000-0000-0000E61C0000}"/>
    <cellStyle name="Normal 4 2 2 2 2 2 3 3 3 2 2 3" xfId="39396" xr:uid="{00000000-0005-0000-0000-0000E71C0000}"/>
    <cellStyle name="Normal 4 2 2 2 2 2 3 3 3 2 3" xfId="20282" xr:uid="{00000000-0005-0000-0000-0000E81C0000}"/>
    <cellStyle name="Normal 4 2 2 2 2 2 3 3 3 2 3 2" xfId="46444" xr:uid="{00000000-0005-0000-0000-0000E91C0000}"/>
    <cellStyle name="Normal 4 2 2 2 2 2 3 3 3 2 4" xfId="33506" xr:uid="{00000000-0005-0000-0000-0000EA1C0000}"/>
    <cellStyle name="Normal 4 2 2 2 2 2 3 3 3 3" xfId="10288" xr:uid="{00000000-0005-0000-0000-0000EB1C0000}"/>
    <cellStyle name="Normal 4 2 2 2 2 2 3 3 3 3 2" xfId="22842" xr:uid="{00000000-0005-0000-0000-0000EC1C0000}"/>
    <cellStyle name="Normal 4 2 2 2 2 2 3 3 3 3 2 2" xfId="49004" xr:uid="{00000000-0005-0000-0000-0000ED1C0000}"/>
    <cellStyle name="Normal 4 2 2 2 2 2 3 3 3 3 3" xfId="36450" xr:uid="{00000000-0005-0000-0000-0000EE1C0000}"/>
    <cellStyle name="Normal 4 2 2 2 2 2 3 3 3 4" xfId="16758" xr:uid="{00000000-0005-0000-0000-0000EF1C0000}"/>
    <cellStyle name="Normal 4 2 2 2 2 2 3 3 3 4 2" xfId="42920" xr:uid="{00000000-0005-0000-0000-0000F01C0000}"/>
    <cellStyle name="Normal 4 2 2 2 2 2 3 3 3 5" xfId="29454" xr:uid="{00000000-0005-0000-0000-0000F11C0000}"/>
    <cellStyle name="Normal 4 2 2 2 2 2 3 3 4" xfId="5318" xr:uid="{00000000-0005-0000-0000-0000F21C0000}"/>
    <cellStyle name="Normal 4 2 2 2 2 2 3 3 4 2" xfId="11762" xr:uid="{00000000-0005-0000-0000-0000F31C0000}"/>
    <cellStyle name="Normal 4 2 2 2 2 2 3 3 4 2 2" xfId="24124" xr:uid="{00000000-0005-0000-0000-0000F41C0000}"/>
    <cellStyle name="Normal 4 2 2 2 2 2 3 3 4 2 2 2" xfId="50286" xr:uid="{00000000-0005-0000-0000-0000F51C0000}"/>
    <cellStyle name="Normal 4 2 2 2 2 2 3 3 4 2 3" xfId="37924" xr:uid="{00000000-0005-0000-0000-0000F61C0000}"/>
    <cellStyle name="Normal 4 2 2 2 2 2 3 3 4 3" xfId="18520" xr:uid="{00000000-0005-0000-0000-0000F71C0000}"/>
    <cellStyle name="Normal 4 2 2 2 2 2 3 3 4 3 2" xfId="44682" xr:uid="{00000000-0005-0000-0000-0000F81C0000}"/>
    <cellStyle name="Normal 4 2 2 2 2 2 3 3 4 4" xfId="31480" xr:uid="{00000000-0005-0000-0000-0000F91C0000}"/>
    <cellStyle name="Normal 4 2 2 2 2 2 3 3 5" xfId="8816" xr:uid="{00000000-0005-0000-0000-0000FA1C0000}"/>
    <cellStyle name="Normal 4 2 2 2 2 2 3 3 5 2" xfId="21562" xr:uid="{00000000-0005-0000-0000-0000FB1C0000}"/>
    <cellStyle name="Normal 4 2 2 2 2 2 3 3 5 2 2" xfId="47724" xr:uid="{00000000-0005-0000-0000-0000FC1C0000}"/>
    <cellStyle name="Normal 4 2 2 2 2 2 3 3 5 3" xfId="34978" xr:uid="{00000000-0005-0000-0000-0000FD1C0000}"/>
    <cellStyle name="Normal 4 2 2 2 2 2 3 3 6" xfId="14996" xr:uid="{00000000-0005-0000-0000-0000FE1C0000}"/>
    <cellStyle name="Normal 4 2 2 2 2 2 3 3 6 2" xfId="41158" xr:uid="{00000000-0005-0000-0000-0000FF1C0000}"/>
    <cellStyle name="Normal 4 2 2 2 2 2 3 3 7" xfId="27428" xr:uid="{00000000-0005-0000-0000-0000001D0000}"/>
    <cellStyle name="Normal 4 2 2 2 2 2 3 4" xfId="1586" xr:uid="{00000000-0005-0000-0000-0000011D0000}"/>
    <cellStyle name="Normal 4 2 2 2 2 2 3 4 2" xfId="3612" xr:uid="{00000000-0005-0000-0000-0000021D0000}"/>
    <cellStyle name="Normal 4 2 2 2 2 2 3 4 2 2" xfId="7664" xr:uid="{00000000-0005-0000-0000-0000031D0000}"/>
    <cellStyle name="Normal 4 2 2 2 2 2 3 4 2 2 2" xfId="13554" xr:uid="{00000000-0005-0000-0000-0000041D0000}"/>
    <cellStyle name="Normal 4 2 2 2 2 2 3 4 2 2 2 2" xfId="25724" xr:uid="{00000000-0005-0000-0000-0000051D0000}"/>
    <cellStyle name="Normal 4 2 2 2 2 2 3 4 2 2 2 2 2" xfId="51886" xr:uid="{00000000-0005-0000-0000-0000061D0000}"/>
    <cellStyle name="Normal 4 2 2 2 2 2 3 4 2 2 2 3" xfId="39716" xr:uid="{00000000-0005-0000-0000-0000071D0000}"/>
    <cellStyle name="Normal 4 2 2 2 2 2 3 4 2 2 3" xfId="20602" xr:uid="{00000000-0005-0000-0000-0000081D0000}"/>
    <cellStyle name="Normal 4 2 2 2 2 2 3 4 2 2 3 2" xfId="46764" xr:uid="{00000000-0005-0000-0000-0000091D0000}"/>
    <cellStyle name="Normal 4 2 2 2 2 2 3 4 2 2 4" xfId="33826" xr:uid="{00000000-0005-0000-0000-00000A1D0000}"/>
    <cellStyle name="Normal 4 2 2 2 2 2 3 4 2 3" xfId="10608" xr:uid="{00000000-0005-0000-0000-00000B1D0000}"/>
    <cellStyle name="Normal 4 2 2 2 2 2 3 4 2 3 2" xfId="23162" xr:uid="{00000000-0005-0000-0000-00000C1D0000}"/>
    <cellStyle name="Normal 4 2 2 2 2 2 3 4 2 3 2 2" xfId="49324" xr:uid="{00000000-0005-0000-0000-00000D1D0000}"/>
    <cellStyle name="Normal 4 2 2 2 2 2 3 4 2 3 3" xfId="36770" xr:uid="{00000000-0005-0000-0000-00000E1D0000}"/>
    <cellStyle name="Normal 4 2 2 2 2 2 3 4 2 4" xfId="17078" xr:uid="{00000000-0005-0000-0000-00000F1D0000}"/>
    <cellStyle name="Normal 4 2 2 2 2 2 3 4 2 4 2" xfId="43240" xr:uid="{00000000-0005-0000-0000-0000101D0000}"/>
    <cellStyle name="Normal 4 2 2 2 2 2 3 4 2 5" xfId="29774" xr:uid="{00000000-0005-0000-0000-0000111D0000}"/>
    <cellStyle name="Normal 4 2 2 2 2 2 3 4 3" xfId="5638" xr:uid="{00000000-0005-0000-0000-0000121D0000}"/>
    <cellStyle name="Normal 4 2 2 2 2 2 3 4 3 2" xfId="12082" xr:uid="{00000000-0005-0000-0000-0000131D0000}"/>
    <cellStyle name="Normal 4 2 2 2 2 2 3 4 3 2 2" xfId="24444" xr:uid="{00000000-0005-0000-0000-0000141D0000}"/>
    <cellStyle name="Normal 4 2 2 2 2 2 3 4 3 2 2 2" xfId="50606" xr:uid="{00000000-0005-0000-0000-0000151D0000}"/>
    <cellStyle name="Normal 4 2 2 2 2 2 3 4 3 2 3" xfId="38244" xr:uid="{00000000-0005-0000-0000-0000161D0000}"/>
    <cellStyle name="Normal 4 2 2 2 2 2 3 4 3 3" xfId="18840" xr:uid="{00000000-0005-0000-0000-0000171D0000}"/>
    <cellStyle name="Normal 4 2 2 2 2 2 3 4 3 3 2" xfId="45002" xr:uid="{00000000-0005-0000-0000-0000181D0000}"/>
    <cellStyle name="Normal 4 2 2 2 2 2 3 4 3 4" xfId="31800" xr:uid="{00000000-0005-0000-0000-0000191D0000}"/>
    <cellStyle name="Normal 4 2 2 2 2 2 3 4 4" xfId="9136" xr:uid="{00000000-0005-0000-0000-00001A1D0000}"/>
    <cellStyle name="Normal 4 2 2 2 2 2 3 4 4 2" xfId="21882" xr:uid="{00000000-0005-0000-0000-00001B1D0000}"/>
    <cellStyle name="Normal 4 2 2 2 2 2 3 4 4 2 2" xfId="48044" xr:uid="{00000000-0005-0000-0000-00001C1D0000}"/>
    <cellStyle name="Normal 4 2 2 2 2 2 3 4 4 3" xfId="35298" xr:uid="{00000000-0005-0000-0000-00001D1D0000}"/>
    <cellStyle name="Normal 4 2 2 2 2 2 3 4 5" xfId="15316" xr:uid="{00000000-0005-0000-0000-00001E1D0000}"/>
    <cellStyle name="Normal 4 2 2 2 2 2 3 4 5 2" xfId="41478" xr:uid="{00000000-0005-0000-0000-00001F1D0000}"/>
    <cellStyle name="Normal 4 2 2 2 2 2 3 4 6" xfId="27748" xr:uid="{00000000-0005-0000-0000-0000201D0000}"/>
    <cellStyle name="Normal 4 2 2 2 2 2 3 5" xfId="2600" xr:uid="{00000000-0005-0000-0000-0000211D0000}"/>
    <cellStyle name="Normal 4 2 2 2 2 2 3 5 2" xfId="6652" xr:uid="{00000000-0005-0000-0000-0000221D0000}"/>
    <cellStyle name="Normal 4 2 2 2 2 2 3 5 2 2" xfId="12818" xr:uid="{00000000-0005-0000-0000-0000231D0000}"/>
    <cellStyle name="Normal 4 2 2 2 2 2 3 5 2 2 2" xfId="25084" xr:uid="{00000000-0005-0000-0000-0000241D0000}"/>
    <cellStyle name="Normal 4 2 2 2 2 2 3 5 2 2 2 2" xfId="51246" xr:uid="{00000000-0005-0000-0000-0000251D0000}"/>
    <cellStyle name="Normal 4 2 2 2 2 2 3 5 2 2 3" xfId="38980" xr:uid="{00000000-0005-0000-0000-0000261D0000}"/>
    <cellStyle name="Normal 4 2 2 2 2 2 3 5 2 3" xfId="19722" xr:uid="{00000000-0005-0000-0000-0000271D0000}"/>
    <cellStyle name="Normal 4 2 2 2 2 2 3 5 2 3 2" xfId="45884" xr:uid="{00000000-0005-0000-0000-0000281D0000}"/>
    <cellStyle name="Normal 4 2 2 2 2 2 3 5 2 4" xfId="32814" xr:uid="{00000000-0005-0000-0000-0000291D0000}"/>
    <cellStyle name="Normal 4 2 2 2 2 2 3 5 3" xfId="9872" xr:uid="{00000000-0005-0000-0000-00002A1D0000}"/>
    <cellStyle name="Normal 4 2 2 2 2 2 3 5 3 2" xfId="22522" xr:uid="{00000000-0005-0000-0000-00002B1D0000}"/>
    <cellStyle name="Normal 4 2 2 2 2 2 3 5 3 2 2" xfId="48684" xr:uid="{00000000-0005-0000-0000-00002C1D0000}"/>
    <cellStyle name="Normal 4 2 2 2 2 2 3 5 3 3" xfId="36034" xr:uid="{00000000-0005-0000-0000-00002D1D0000}"/>
    <cellStyle name="Normal 4 2 2 2 2 2 3 5 4" xfId="16198" xr:uid="{00000000-0005-0000-0000-00002E1D0000}"/>
    <cellStyle name="Normal 4 2 2 2 2 2 3 5 4 2" xfId="42360" xr:uid="{00000000-0005-0000-0000-00002F1D0000}"/>
    <cellStyle name="Normal 4 2 2 2 2 2 3 5 5" xfId="28762" xr:uid="{00000000-0005-0000-0000-0000301D0000}"/>
    <cellStyle name="Normal 4 2 2 2 2 2 3 6" xfId="4626" xr:uid="{00000000-0005-0000-0000-0000311D0000}"/>
    <cellStyle name="Normal 4 2 2 2 2 2 3 6 2" xfId="11346" xr:uid="{00000000-0005-0000-0000-0000321D0000}"/>
    <cellStyle name="Normal 4 2 2 2 2 2 3 6 2 2" xfId="23804" xr:uid="{00000000-0005-0000-0000-0000331D0000}"/>
    <cellStyle name="Normal 4 2 2 2 2 2 3 6 2 2 2" xfId="49966" xr:uid="{00000000-0005-0000-0000-0000341D0000}"/>
    <cellStyle name="Normal 4 2 2 2 2 2 3 6 2 3" xfId="37508" xr:uid="{00000000-0005-0000-0000-0000351D0000}"/>
    <cellStyle name="Normal 4 2 2 2 2 2 3 6 3" xfId="17960" xr:uid="{00000000-0005-0000-0000-0000361D0000}"/>
    <cellStyle name="Normal 4 2 2 2 2 2 3 6 3 2" xfId="44122" xr:uid="{00000000-0005-0000-0000-0000371D0000}"/>
    <cellStyle name="Normal 4 2 2 2 2 2 3 6 4" xfId="30788" xr:uid="{00000000-0005-0000-0000-0000381D0000}"/>
    <cellStyle name="Normal 4 2 2 2 2 2 3 7" xfId="8400" xr:uid="{00000000-0005-0000-0000-0000391D0000}"/>
    <cellStyle name="Normal 4 2 2 2 2 2 3 7 2" xfId="21242" xr:uid="{00000000-0005-0000-0000-00003A1D0000}"/>
    <cellStyle name="Normal 4 2 2 2 2 2 3 7 2 2" xfId="47404" xr:uid="{00000000-0005-0000-0000-00003B1D0000}"/>
    <cellStyle name="Normal 4 2 2 2 2 2 3 7 3" xfId="34562" xr:uid="{00000000-0005-0000-0000-00003C1D0000}"/>
    <cellStyle name="Normal 4 2 2 2 2 2 3 8" xfId="14436" xr:uid="{00000000-0005-0000-0000-00003D1D0000}"/>
    <cellStyle name="Normal 4 2 2 2 2 2 3 8 2" xfId="40598" xr:uid="{00000000-0005-0000-0000-00003E1D0000}"/>
    <cellStyle name="Normal 4 2 2 2 2 2 3 9" xfId="26736" xr:uid="{00000000-0005-0000-0000-00003F1D0000}"/>
    <cellStyle name="Normal 4 2 2 2 2 2 4" xfId="828" xr:uid="{00000000-0005-0000-0000-0000401D0000}"/>
    <cellStyle name="Normal 4 2 2 2 2 2 4 2" xfId="1346" xr:uid="{00000000-0005-0000-0000-0000411D0000}"/>
    <cellStyle name="Normal 4 2 2 2 2 2 4 2 2" xfId="1986" xr:uid="{00000000-0005-0000-0000-0000421D0000}"/>
    <cellStyle name="Normal 4 2 2 2 2 2 4 2 2 2" xfId="4012" xr:uid="{00000000-0005-0000-0000-0000431D0000}"/>
    <cellStyle name="Normal 4 2 2 2 2 2 4 2 2 2 2" xfId="8064" xr:uid="{00000000-0005-0000-0000-0000441D0000}"/>
    <cellStyle name="Normal 4 2 2 2 2 2 4 2 2 2 2 2" xfId="13954" xr:uid="{00000000-0005-0000-0000-0000451D0000}"/>
    <cellStyle name="Normal 4 2 2 2 2 2 4 2 2 2 2 2 2" xfId="26124" xr:uid="{00000000-0005-0000-0000-0000461D0000}"/>
    <cellStyle name="Normal 4 2 2 2 2 2 4 2 2 2 2 2 2 2" xfId="52286" xr:uid="{00000000-0005-0000-0000-0000471D0000}"/>
    <cellStyle name="Normal 4 2 2 2 2 2 4 2 2 2 2 2 3" xfId="40116" xr:uid="{00000000-0005-0000-0000-0000481D0000}"/>
    <cellStyle name="Normal 4 2 2 2 2 2 4 2 2 2 2 3" xfId="21002" xr:uid="{00000000-0005-0000-0000-0000491D0000}"/>
    <cellStyle name="Normal 4 2 2 2 2 2 4 2 2 2 2 3 2" xfId="47164" xr:uid="{00000000-0005-0000-0000-00004A1D0000}"/>
    <cellStyle name="Normal 4 2 2 2 2 2 4 2 2 2 2 4" xfId="34226" xr:uid="{00000000-0005-0000-0000-00004B1D0000}"/>
    <cellStyle name="Normal 4 2 2 2 2 2 4 2 2 2 3" xfId="11008" xr:uid="{00000000-0005-0000-0000-00004C1D0000}"/>
    <cellStyle name="Normal 4 2 2 2 2 2 4 2 2 2 3 2" xfId="23562" xr:uid="{00000000-0005-0000-0000-00004D1D0000}"/>
    <cellStyle name="Normal 4 2 2 2 2 2 4 2 2 2 3 2 2" xfId="49724" xr:uid="{00000000-0005-0000-0000-00004E1D0000}"/>
    <cellStyle name="Normal 4 2 2 2 2 2 4 2 2 2 3 3" xfId="37170" xr:uid="{00000000-0005-0000-0000-00004F1D0000}"/>
    <cellStyle name="Normal 4 2 2 2 2 2 4 2 2 2 4" xfId="17478" xr:uid="{00000000-0005-0000-0000-0000501D0000}"/>
    <cellStyle name="Normal 4 2 2 2 2 2 4 2 2 2 4 2" xfId="43640" xr:uid="{00000000-0005-0000-0000-0000511D0000}"/>
    <cellStyle name="Normal 4 2 2 2 2 2 4 2 2 2 5" xfId="30174" xr:uid="{00000000-0005-0000-0000-0000521D0000}"/>
    <cellStyle name="Normal 4 2 2 2 2 2 4 2 2 3" xfId="6038" xr:uid="{00000000-0005-0000-0000-0000531D0000}"/>
    <cellStyle name="Normal 4 2 2 2 2 2 4 2 2 3 2" xfId="12482" xr:uid="{00000000-0005-0000-0000-0000541D0000}"/>
    <cellStyle name="Normal 4 2 2 2 2 2 4 2 2 3 2 2" xfId="24844" xr:uid="{00000000-0005-0000-0000-0000551D0000}"/>
    <cellStyle name="Normal 4 2 2 2 2 2 4 2 2 3 2 2 2" xfId="51006" xr:uid="{00000000-0005-0000-0000-0000561D0000}"/>
    <cellStyle name="Normal 4 2 2 2 2 2 4 2 2 3 2 3" xfId="38644" xr:uid="{00000000-0005-0000-0000-0000571D0000}"/>
    <cellStyle name="Normal 4 2 2 2 2 2 4 2 2 3 3" xfId="19240" xr:uid="{00000000-0005-0000-0000-0000581D0000}"/>
    <cellStyle name="Normal 4 2 2 2 2 2 4 2 2 3 3 2" xfId="45402" xr:uid="{00000000-0005-0000-0000-0000591D0000}"/>
    <cellStyle name="Normal 4 2 2 2 2 2 4 2 2 3 4" xfId="32200" xr:uid="{00000000-0005-0000-0000-00005A1D0000}"/>
    <cellStyle name="Normal 4 2 2 2 2 2 4 2 2 4" xfId="9536" xr:uid="{00000000-0005-0000-0000-00005B1D0000}"/>
    <cellStyle name="Normal 4 2 2 2 2 2 4 2 2 4 2" xfId="22282" xr:uid="{00000000-0005-0000-0000-00005C1D0000}"/>
    <cellStyle name="Normal 4 2 2 2 2 2 4 2 2 4 2 2" xfId="48444" xr:uid="{00000000-0005-0000-0000-00005D1D0000}"/>
    <cellStyle name="Normal 4 2 2 2 2 2 4 2 2 4 3" xfId="35698" xr:uid="{00000000-0005-0000-0000-00005E1D0000}"/>
    <cellStyle name="Normal 4 2 2 2 2 2 4 2 2 5" xfId="15716" xr:uid="{00000000-0005-0000-0000-00005F1D0000}"/>
    <cellStyle name="Normal 4 2 2 2 2 2 4 2 2 5 2" xfId="41878" xr:uid="{00000000-0005-0000-0000-0000601D0000}"/>
    <cellStyle name="Normal 4 2 2 2 2 2 4 2 2 6" xfId="28148" xr:uid="{00000000-0005-0000-0000-0000611D0000}"/>
    <cellStyle name="Normal 4 2 2 2 2 2 4 2 3" xfId="3372" xr:uid="{00000000-0005-0000-0000-0000621D0000}"/>
    <cellStyle name="Normal 4 2 2 2 2 2 4 2 3 2" xfId="7424" xr:uid="{00000000-0005-0000-0000-0000631D0000}"/>
    <cellStyle name="Normal 4 2 2 2 2 2 4 2 3 2 2" xfId="13314" xr:uid="{00000000-0005-0000-0000-0000641D0000}"/>
    <cellStyle name="Normal 4 2 2 2 2 2 4 2 3 2 2 2" xfId="25484" xr:uid="{00000000-0005-0000-0000-0000651D0000}"/>
    <cellStyle name="Normal 4 2 2 2 2 2 4 2 3 2 2 2 2" xfId="51646" xr:uid="{00000000-0005-0000-0000-0000661D0000}"/>
    <cellStyle name="Normal 4 2 2 2 2 2 4 2 3 2 2 3" xfId="39476" xr:uid="{00000000-0005-0000-0000-0000671D0000}"/>
    <cellStyle name="Normal 4 2 2 2 2 2 4 2 3 2 3" xfId="20362" xr:uid="{00000000-0005-0000-0000-0000681D0000}"/>
    <cellStyle name="Normal 4 2 2 2 2 2 4 2 3 2 3 2" xfId="46524" xr:uid="{00000000-0005-0000-0000-0000691D0000}"/>
    <cellStyle name="Normal 4 2 2 2 2 2 4 2 3 2 4" xfId="33586" xr:uid="{00000000-0005-0000-0000-00006A1D0000}"/>
    <cellStyle name="Normal 4 2 2 2 2 2 4 2 3 3" xfId="10368" xr:uid="{00000000-0005-0000-0000-00006B1D0000}"/>
    <cellStyle name="Normal 4 2 2 2 2 2 4 2 3 3 2" xfId="22922" xr:uid="{00000000-0005-0000-0000-00006C1D0000}"/>
    <cellStyle name="Normal 4 2 2 2 2 2 4 2 3 3 2 2" xfId="49084" xr:uid="{00000000-0005-0000-0000-00006D1D0000}"/>
    <cellStyle name="Normal 4 2 2 2 2 2 4 2 3 3 3" xfId="36530" xr:uid="{00000000-0005-0000-0000-00006E1D0000}"/>
    <cellStyle name="Normal 4 2 2 2 2 2 4 2 3 4" xfId="16838" xr:uid="{00000000-0005-0000-0000-00006F1D0000}"/>
    <cellStyle name="Normal 4 2 2 2 2 2 4 2 3 4 2" xfId="43000" xr:uid="{00000000-0005-0000-0000-0000701D0000}"/>
    <cellStyle name="Normal 4 2 2 2 2 2 4 2 3 5" xfId="29534" xr:uid="{00000000-0005-0000-0000-0000711D0000}"/>
    <cellStyle name="Normal 4 2 2 2 2 2 4 2 4" xfId="5398" xr:uid="{00000000-0005-0000-0000-0000721D0000}"/>
    <cellStyle name="Normal 4 2 2 2 2 2 4 2 4 2" xfId="11842" xr:uid="{00000000-0005-0000-0000-0000731D0000}"/>
    <cellStyle name="Normal 4 2 2 2 2 2 4 2 4 2 2" xfId="24204" xr:uid="{00000000-0005-0000-0000-0000741D0000}"/>
    <cellStyle name="Normal 4 2 2 2 2 2 4 2 4 2 2 2" xfId="50366" xr:uid="{00000000-0005-0000-0000-0000751D0000}"/>
    <cellStyle name="Normal 4 2 2 2 2 2 4 2 4 2 3" xfId="38004" xr:uid="{00000000-0005-0000-0000-0000761D0000}"/>
    <cellStyle name="Normal 4 2 2 2 2 2 4 2 4 3" xfId="18600" xr:uid="{00000000-0005-0000-0000-0000771D0000}"/>
    <cellStyle name="Normal 4 2 2 2 2 2 4 2 4 3 2" xfId="44762" xr:uid="{00000000-0005-0000-0000-0000781D0000}"/>
    <cellStyle name="Normal 4 2 2 2 2 2 4 2 4 4" xfId="31560" xr:uid="{00000000-0005-0000-0000-0000791D0000}"/>
    <cellStyle name="Normal 4 2 2 2 2 2 4 2 5" xfId="8896" xr:uid="{00000000-0005-0000-0000-00007A1D0000}"/>
    <cellStyle name="Normal 4 2 2 2 2 2 4 2 5 2" xfId="21642" xr:uid="{00000000-0005-0000-0000-00007B1D0000}"/>
    <cellStyle name="Normal 4 2 2 2 2 2 4 2 5 2 2" xfId="47804" xr:uid="{00000000-0005-0000-0000-00007C1D0000}"/>
    <cellStyle name="Normal 4 2 2 2 2 2 4 2 5 3" xfId="35058" xr:uid="{00000000-0005-0000-0000-00007D1D0000}"/>
    <cellStyle name="Normal 4 2 2 2 2 2 4 2 6" xfId="15076" xr:uid="{00000000-0005-0000-0000-00007E1D0000}"/>
    <cellStyle name="Normal 4 2 2 2 2 2 4 2 6 2" xfId="41238" xr:uid="{00000000-0005-0000-0000-00007F1D0000}"/>
    <cellStyle name="Normal 4 2 2 2 2 2 4 2 7" xfId="27508" xr:uid="{00000000-0005-0000-0000-0000801D0000}"/>
    <cellStyle name="Normal 4 2 2 2 2 2 4 3" xfId="1666" xr:uid="{00000000-0005-0000-0000-0000811D0000}"/>
    <cellStyle name="Normal 4 2 2 2 2 2 4 3 2" xfId="3692" xr:uid="{00000000-0005-0000-0000-0000821D0000}"/>
    <cellStyle name="Normal 4 2 2 2 2 2 4 3 2 2" xfId="7744" xr:uid="{00000000-0005-0000-0000-0000831D0000}"/>
    <cellStyle name="Normal 4 2 2 2 2 2 4 3 2 2 2" xfId="13634" xr:uid="{00000000-0005-0000-0000-0000841D0000}"/>
    <cellStyle name="Normal 4 2 2 2 2 2 4 3 2 2 2 2" xfId="25804" xr:uid="{00000000-0005-0000-0000-0000851D0000}"/>
    <cellStyle name="Normal 4 2 2 2 2 2 4 3 2 2 2 2 2" xfId="51966" xr:uid="{00000000-0005-0000-0000-0000861D0000}"/>
    <cellStyle name="Normal 4 2 2 2 2 2 4 3 2 2 2 3" xfId="39796" xr:uid="{00000000-0005-0000-0000-0000871D0000}"/>
    <cellStyle name="Normal 4 2 2 2 2 2 4 3 2 2 3" xfId="20682" xr:uid="{00000000-0005-0000-0000-0000881D0000}"/>
    <cellStyle name="Normal 4 2 2 2 2 2 4 3 2 2 3 2" xfId="46844" xr:uid="{00000000-0005-0000-0000-0000891D0000}"/>
    <cellStyle name="Normal 4 2 2 2 2 2 4 3 2 2 4" xfId="33906" xr:uid="{00000000-0005-0000-0000-00008A1D0000}"/>
    <cellStyle name="Normal 4 2 2 2 2 2 4 3 2 3" xfId="10688" xr:uid="{00000000-0005-0000-0000-00008B1D0000}"/>
    <cellStyle name="Normal 4 2 2 2 2 2 4 3 2 3 2" xfId="23242" xr:uid="{00000000-0005-0000-0000-00008C1D0000}"/>
    <cellStyle name="Normal 4 2 2 2 2 2 4 3 2 3 2 2" xfId="49404" xr:uid="{00000000-0005-0000-0000-00008D1D0000}"/>
    <cellStyle name="Normal 4 2 2 2 2 2 4 3 2 3 3" xfId="36850" xr:uid="{00000000-0005-0000-0000-00008E1D0000}"/>
    <cellStyle name="Normal 4 2 2 2 2 2 4 3 2 4" xfId="17158" xr:uid="{00000000-0005-0000-0000-00008F1D0000}"/>
    <cellStyle name="Normal 4 2 2 2 2 2 4 3 2 4 2" xfId="43320" xr:uid="{00000000-0005-0000-0000-0000901D0000}"/>
    <cellStyle name="Normal 4 2 2 2 2 2 4 3 2 5" xfId="29854" xr:uid="{00000000-0005-0000-0000-0000911D0000}"/>
    <cellStyle name="Normal 4 2 2 2 2 2 4 3 3" xfId="5718" xr:uid="{00000000-0005-0000-0000-0000921D0000}"/>
    <cellStyle name="Normal 4 2 2 2 2 2 4 3 3 2" xfId="12162" xr:uid="{00000000-0005-0000-0000-0000931D0000}"/>
    <cellStyle name="Normal 4 2 2 2 2 2 4 3 3 2 2" xfId="24524" xr:uid="{00000000-0005-0000-0000-0000941D0000}"/>
    <cellStyle name="Normal 4 2 2 2 2 2 4 3 3 2 2 2" xfId="50686" xr:uid="{00000000-0005-0000-0000-0000951D0000}"/>
    <cellStyle name="Normal 4 2 2 2 2 2 4 3 3 2 3" xfId="38324" xr:uid="{00000000-0005-0000-0000-0000961D0000}"/>
    <cellStyle name="Normal 4 2 2 2 2 2 4 3 3 3" xfId="18920" xr:uid="{00000000-0005-0000-0000-0000971D0000}"/>
    <cellStyle name="Normal 4 2 2 2 2 2 4 3 3 3 2" xfId="45082" xr:uid="{00000000-0005-0000-0000-0000981D0000}"/>
    <cellStyle name="Normal 4 2 2 2 2 2 4 3 3 4" xfId="31880" xr:uid="{00000000-0005-0000-0000-0000991D0000}"/>
    <cellStyle name="Normal 4 2 2 2 2 2 4 3 4" xfId="9216" xr:uid="{00000000-0005-0000-0000-00009A1D0000}"/>
    <cellStyle name="Normal 4 2 2 2 2 2 4 3 4 2" xfId="21962" xr:uid="{00000000-0005-0000-0000-00009B1D0000}"/>
    <cellStyle name="Normal 4 2 2 2 2 2 4 3 4 2 2" xfId="48124" xr:uid="{00000000-0005-0000-0000-00009C1D0000}"/>
    <cellStyle name="Normal 4 2 2 2 2 2 4 3 4 3" xfId="35378" xr:uid="{00000000-0005-0000-0000-00009D1D0000}"/>
    <cellStyle name="Normal 4 2 2 2 2 2 4 3 5" xfId="15396" xr:uid="{00000000-0005-0000-0000-00009E1D0000}"/>
    <cellStyle name="Normal 4 2 2 2 2 2 4 3 5 2" xfId="41558" xr:uid="{00000000-0005-0000-0000-00009F1D0000}"/>
    <cellStyle name="Normal 4 2 2 2 2 2 4 3 6" xfId="27828" xr:uid="{00000000-0005-0000-0000-0000A01D0000}"/>
    <cellStyle name="Normal 4 2 2 2 2 2 4 4" xfId="2854" xr:uid="{00000000-0005-0000-0000-0000A11D0000}"/>
    <cellStyle name="Normal 4 2 2 2 2 2 4 4 2" xfId="6906" xr:uid="{00000000-0005-0000-0000-0000A21D0000}"/>
    <cellStyle name="Normal 4 2 2 2 2 2 4 4 2 2" xfId="12934" xr:uid="{00000000-0005-0000-0000-0000A31D0000}"/>
    <cellStyle name="Normal 4 2 2 2 2 2 4 4 2 2 2" xfId="25164" xr:uid="{00000000-0005-0000-0000-0000A41D0000}"/>
    <cellStyle name="Normal 4 2 2 2 2 2 4 4 2 2 2 2" xfId="51326" xr:uid="{00000000-0005-0000-0000-0000A51D0000}"/>
    <cellStyle name="Normal 4 2 2 2 2 2 4 4 2 2 3" xfId="39096" xr:uid="{00000000-0005-0000-0000-0000A61D0000}"/>
    <cellStyle name="Normal 4 2 2 2 2 2 4 4 2 3" xfId="19911" xr:uid="{00000000-0005-0000-0000-0000A71D0000}"/>
    <cellStyle name="Normal 4 2 2 2 2 2 4 4 2 3 2" xfId="46073" xr:uid="{00000000-0005-0000-0000-0000A81D0000}"/>
    <cellStyle name="Normal 4 2 2 2 2 2 4 4 2 4" xfId="33068" xr:uid="{00000000-0005-0000-0000-0000A91D0000}"/>
    <cellStyle name="Normal 4 2 2 2 2 2 4 4 3" xfId="9988" xr:uid="{00000000-0005-0000-0000-0000AA1D0000}"/>
    <cellStyle name="Normal 4 2 2 2 2 2 4 4 3 2" xfId="22602" xr:uid="{00000000-0005-0000-0000-0000AB1D0000}"/>
    <cellStyle name="Normal 4 2 2 2 2 2 4 4 3 2 2" xfId="48764" xr:uid="{00000000-0005-0000-0000-0000AC1D0000}"/>
    <cellStyle name="Normal 4 2 2 2 2 2 4 4 3 3" xfId="36150" xr:uid="{00000000-0005-0000-0000-0000AD1D0000}"/>
    <cellStyle name="Normal 4 2 2 2 2 2 4 4 4" xfId="16387" xr:uid="{00000000-0005-0000-0000-0000AE1D0000}"/>
    <cellStyle name="Normal 4 2 2 2 2 2 4 4 4 2" xfId="42549" xr:uid="{00000000-0005-0000-0000-0000AF1D0000}"/>
    <cellStyle name="Normal 4 2 2 2 2 2 4 4 5" xfId="29016" xr:uid="{00000000-0005-0000-0000-0000B01D0000}"/>
    <cellStyle name="Normal 4 2 2 2 2 2 4 5" xfId="4880" xr:uid="{00000000-0005-0000-0000-0000B11D0000}"/>
    <cellStyle name="Normal 4 2 2 2 2 2 4 5 2" xfId="11462" xr:uid="{00000000-0005-0000-0000-0000B21D0000}"/>
    <cellStyle name="Normal 4 2 2 2 2 2 4 5 2 2" xfId="23884" xr:uid="{00000000-0005-0000-0000-0000B31D0000}"/>
    <cellStyle name="Normal 4 2 2 2 2 2 4 5 2 2 2" xfId="50046" xr:uid="{00000000-0005-0000-0000-0000B41D0000}"/>
    <cellStyle name="Normal 4 2 2 2 2 2 4 5 2 3" xfId="37624" xr:uid="{00000000-0005-0000-0000-0000B51D0000}"/>
    <cellStyle name="Normal 4 2 2 2 2 2 4 5 3" xfId="18149" xr:uid="{00000000-0005-0000-0000-0000B61D0000}"/>
    <cellStyle name="Normal 4 2 2 2 2 2 4 5 3 2" xfId="44311" xr:uid="{00000000-0005-0000-0000-0000B71D0000}"/>
    <cellStyle name="Normal 4 2 2 2 2 2 4 5 4" xfId="31042" xr:uid="{00000000-0005-0000-0000-0000B81D0000}"/>
    <cellStyle name="Normal 4 2 2 2 2 2 4 6" xfId="8516" xr:uid="{00000000-0005-0000-0000-0000B91D0000}"/>
    <cellStyle name="Normal 4 2 2 2 2 2 4 6 2" xfId="21322" xr:uid="{00000000-0005-0000-0000-0000BA1D0000}"/>
    <cellStyle name="Normal 4 2 2 2 2 2 4 6 2 2" xfId="47484" xr:uid="{00000000-0005-0000-0000-0000BB1D0000}"/>
    <cellStyle name="Normal 4 2 2 2 2 2 4 6 3" xfId="34678" xr:uid="{00000000-0005-0000-0000-0000BC1D0000}"/>
    <cellStyle name="Normal 4 2 2 2 2 2 4 7" xfId="14625" xr:uid="{00000000-0005-0000-0000-0000BD1D0000}"/>
    <cellStyle name="Normal 4 2 2 2 2 2 4 7 2" xfId="40787" xr:uid="{00000000-0005-0000-0000-0000BE1D0000}"/>
    <cellStyle name="Normal 4 2 2 2 2 2 4 8" xfId="26990" xr:uid="{00000000-0005-0000-0000-0000BF1D0000}"/>
    <cellStyle name="Normal 4 2 2 2 2 2 5" xfId="1186" xr:uid="{00000000-0005-0000-0000-0000C01D0000}"/>
    <cellStyle name="Normal 4 2 2 2 2 2 5 2" xfId="1826" xr:uid="{00000000-0005-0000-0000-0000C11D0000}"/>
    <cellStyle name="Normal 4 2 2 2 2 2 5 2 2" xfId="3852" xr:uid="{00000000-0005-0000-0000-0000C21D0000}"/>
    <cellStyle name="Normal 4 2 2 2 2 2 5 2 2 2" xfId="7904" xr:uid="{00000000-0005-0000-0000-0000C31D0000}"/>
    <cellStyle name="Normal 4 2 2 2 2 2 5 2 2 2 2" xfId="13794" xr:uid="{00000000-0005-0000-0000-0000C41D0000}"/>
    <cellStyle name="Normal 4 2 2 2 2 2 5 2 2 2 2 2" xfId="25964" xr:uid="{00000000-0005-0000-0000-0000C51D0000}"/>
    <cellStyle name="Normal 4 2 2 2 2 2 5 2 2 2 2 2 2" xfId="52126" xr:uid="{00000000-0005-0000-0000-0000C61D0000}"/>
    <cellStyle name="Normal 4 2 2 2 2 2 5 2 2 2 2 3" xfId="39956" xr:uid="{00000000-0005-0000-0000-0000C71D0000}"/>
    <cellStyle name="Normal 4 2 2 2 2 2 5 2 2 2 3" xfId="20842" xr:uid="{00000000-0005-0000-0000-0000C81D0000}"/>
    <cellStyle name="Normal 4 2 2 2 2 2 5 2 2 2 3 2" xfId="47004" xr:uid="{00000000-0005-0000-0000-0000C91D0000}"/>
    <cellStyle name="Normal 4 2 2 2 2 2 5 2 2 2 4" xfId="34066" xr:uid="{00000000-0005-0000-0000-0000CA1D0000}"/>
    <cellStyle name="Normal 4 2 2 2 2 2 5 2 2 3" xfId="10848" xr:uid="{00000000-0005-0000-0000-0000CB1D0000}"/>
    <cellStyle name="Normal 4 2 2 2 2 2 5 2 2 3 2" xfId="23402" xr:uid="{00000000-0005-0000-0000-0000CC1D0000}"/>
    <cellStyle name="Normal 4 2 2 2 2 2 5 2 2 3 2 2" xfId="49564" xr:uid="{00000000-0005-0000-0000-0000CD1D0000}"/>
    <cellStyle name="Normal 4 2 2 2 2 2 5 2 2 3 3" xfId="37010" xr:uid="{00000000-0005-0000-0000-0000CE1D0000}"/>
    <cellStyle name="Normal 4 2 2 2 2 2 5 2 2 4" xfId="17318" xr:uid="{00000000-0005-0000-0000-0000CF1D0000}"/>
    <cellStyle name="Normal 4 2 2 2 2 2 5 2 2 4 2" xfId="43480" xr:uid="{00000000-0005-0000-0000-0000D01D0000}"/>
    <cellStyle name="Normal 4 2 2 2 2 2 5 2 2 5" xfId="30014" xr:uid="{00000000-0005-0000-0000-0000D11D0000}"/>
    <cellStyle name="Normal 4 2 2 2 2 2 5 2 3" xfId="5878" xr:uid="{00000000-0005-0000-0000-0000D21D0000}"/>
    <cellStyle name="Normal 4 2 2 2 2 2 5 2 3 2" xfId="12322" xr:uid="{00000000-0005-0000-0000-0000D31D0000}"/>
    <cellStyle name="Normal 4 2 2 2 2 2 5 2 3 2 2" xfId="24684" xr:uid="{00000000-0005-0000-0000-0000D41D0000}"/>
    <cellStyle name="Normal 4 2 2 2 2 2 5 2 3 2 2 2" xfId="50846" xr:uid="{00000000-0005-0000-0000-0000D51D0000}"/>
    <cellStyle name="Normal 4 2 2 2 2 2 5 2 3 2 3" xfId="38484" xr:uid="{00000000-0005-0000-0000-0000D61D0000}"/>
    <cellStyle name="Normal 4 2 2 2 2 2 5 2 3 3" xfId="19080" xr:uid="{00000000-0005-0000-0000-0000D71D0000}"/>
    <cellStyle name="Normal 4 2 2 2 2 2 5 2 3 3 2" xfId="45242" xr:uid="{00000000-0005-0000-0000-0000D81D0000}"/>
    <cellStyle name="Normal 4 2 2 2 2 2 5 2 3 4" xfId="32040" xr:uid="{00000000-0005-0000-0000-0000D91D0000}"/>
    <cellStyle name="Normal 4 2 2 2 2 2 5 2 4" xfId="9376" xr:uid="{00000000-0005-0000-0000-0000DA1D0000}"/>
    <cellStyle name="Normal 4 2 2 2 2 2 5 2 4 2" xfId="22122" xr:uid="{00000000-0005-0000-0000-0000DB1D0000}"/>
    <cellStyle name="Normal 4 2 2 2 2 2 5 2 4 2 2" xfId="48284" xr:uid="{00000000-0005-0000-0000-0000DC1D0000}"/>
    <cellStyle name="Normal 4 2 2 2 2 2 5 2 4 3" xfId="35538" xr:uid="{00000000-0005-0000-0000-0000DD1D0000}"/>
    <cellStyle name="Normal 4 2 2 2 2 2 5 2 5" xfId="15556" xr:uid="{00000000-0005-0000-0000-0000DE1D0000}"/>
    <cellStyle name="Normal 4 2 2 2 2 2 5 2 5 2" xfId="41718" xr:uid="{00000000-0005-0000-0000-0000DF1D0000}"/>
    <cellStyle name="Normal 4 2 2 2 2 2 5 2 6" xfId="27988" xr:uid="{00000000-0005-0000-0000-0000E01D0000}"/>
    <cellStyle name="Normal 4 2 2 2 2 2 5 3" xfId="3212" xr:uid="{00000000-0005-0000-0000-0000E11D0000}"/>
    <cellStyle name="Normal 4 2 2 2 2 2 5 3 2" xfId="7264" xr:uid="{00000000-0005-0000-0000-0000E21D0000}"/>
    <cellStyle name="Normal 4 2 2 2 2 2 5 3 2 2" xfId="13154" xr:uid="{00000000-0005-0000-0000-0000E31D0000}"/>
    <cellStyle name="Normal 4 2 2 2 2 2 5 3 2 2 2" xfId="25324" xr:uid="{00000000-0005-0000-0000-0000E41D0000}"/>
    <cellStyle name="Normal 4 2 2 2 2 2 5 3 2 2 2 2" xfId="51486" xr:uid="{00000000-0005-0000-0000-0000E51D0000}"/>
    <cellStyle name="Normal 4 2 2 2 2 2 5 3 2 2 3" xfId="39316" xr:uid="{00000000-0005-0000-0000-0000E61D0000}"/>
    <cellStyle name="Normal 4 2 2 2 2 2 5 3 2 3" xfId="20202" xr:uid="{00000000-0005-0000-0000-0000E71D0000}"/>
    <cellStyle name="Normal 4 2 2 2 2 2 5 3 2 3 2" xfId="46364" xr:uid="{00000000-0005-0000-0000-0000E81D0000}"/>
    <cellStyle name="Normal 4 2 2 2 2 2 5 3 2 4" xfId="33426" xr:uid="{00000000-0005-0000-0000-0000E91D0000}"/>
    <cellStyle name="Normal 4 2 2 2 2 2 5 3 3" xfId="10208" xr:uid="{00000000-0005-0000-0000-0000EA1D0000}"/>
    <cellStyle name="Normal 4 2 2 2 2 2 5 3 3 2" xfId="22762" xr:uid="{00000000-0005-0000-0000-0000EB1D0000}"/>
    <cellStyle name="Normal 4 2 2 2 2 2 5 3 3 2 2" xfId="48924" xr:uid="{00000000-0005-0000-0000-0000EC1D0000}"/>
    <cellStyle name="Normal 4 2 2 2 2 2 5 3 3 3" xfId="36370" xr:uid="{00000000-0005-0000-0000-0000ED1D0000}"/>
    <cellStyle name="Normal 4 2 2 2 2 2 5 3 4" xfId="16678" xr:uid="{00000000-0005-0000-0000-0000EE1D0000}"/>
    <cellStyle name="Normal 4 2 2 2 2 2 5 3 4 2" xfId="42840" xr:uid="{00000000-0005-0000-0000-0000EF1D0000}"/>
    <cellStyle name="Normal 4 2 2 2 2 2 5 3 5" xfId="29374" xr:uid="{00000000-0005-0000-0000-0000F01D0000}"/>
    <cellStyle name="Normal 4 2 2 2 2 2 5 4" xfId="5238" xr:uid="{00000000-0005-0000-0000-0000F11D0000}"/>
    <cellStyle name="Normal 4 2 2 2 2 2 5 4 2" xfId="11682" xr:uid="{00000000-0005-0000-0000-0000F21D0000}"/>
    <cellStyle name="Normal 4 2 2 2 2 2 5 4 2 2" xfId="24044" xr:uid="{00000000-0005-0000-0000-0000F31D0000}"/>
    <cellStyle name="Normal 4 2 2 2 2 2 5 4 2 2 2" xfId="50206" xr:uid="{00000000-0005-0000-0000-0000F41D0000}"/>
    <cellStyle name="Normal 4 2 2 2 2 2 5 4 2 3" xfId="37844" xr:uid="{00000000-0005-0000-0000-0000F51D0000}"/>
    <cellStyle name="Normal 4 2 2 2 2 2 5 4 3" xfId="18440" xr:uid="{00000000-0005-0000-0000-0000F61D0000}"/>
    <cellStyle name="Normal 4 2 2 2 2 2 5 4 3 2" xfId="44602" xr:uid="{00000000-0005-0000-0000-0000F71D0000}"/>
    <cellStyle name="Normal 4 2 2 2 2 2 5 4 4" xfId="31400" xr:uid="{00000000-0005-0000-0000-0000F81D0000}"/>
    <cellStyle name="Normal 4 2 2 2 2 2 5 5" xfId="8736" xr:uid="{00000000-0005-0000-0000-0000F91D0000}"/>
    <cellStyle name="Normal 4 2 2 2 2 2 5 5 2" xfId="21482" xr:uid="{00000000-0005-0000-0000-0000FA1D0000}"/>
    <cellStyle name="Normal 4 2 2 2 2 2 5 5 2 2" xfId="47644" xr:uid="{00000000-0005-0000-0000-0000FB1D0000}"/>
    <cellStyle name="Normal 4 2 2 2 2 2 5 5 3" xfId="34898" xr:uid="{00000000-0005-0000-0000-0000FC1D0000}"/>
    <cellStyle name="Normal 4 2 2 2 2 2 5 6" xfId="14916" xr:uid="{00000000-0005-0000-0000-0000FD1D0000}"/>
    <cellStyle name="Normal 4 2 2 2 2 2 5 6 2" xfId="41078" xr:uid="{00000000-0005-0000-0000-0000FE1D0000}"/>
    <cellStyle name="Normal 4 2 2 2 2 2 5 7" xfId="27348" xr:uid="{00000000-0005-0000-0000-0000FF1D0000}"/>
    <cellStyle name="Normal 4 2 2 2 2 2 6" xfId="1506" xr:uid="{00000000-0005-0000-0000-0000001E0000}"/>
    <cellStyle name="Normal 4 2 2 2 2 2 6 2" xfId="3532" xr:uid="{00000000-0005-0000-0000-0000011E0000}"/>
    <cellStyle name="Normal 4 2 2 2 2 2 6 2 2" xfId="7584" xr:uid="{00000000-0005-0000-0000-0000021E0000}"/>
    <cellStyle name="Normal 4 2 2 2 2 2 6 2 2 2" xfId="13474" xr:uid="{00000000-0005-0000-0000-0000031E0000}"/>
    <cellStyle name="Normal 4 2 2 2 2 2 6 2 2 2 2" xfId="25644" xr:uid="{00000000-0005-0000-0000-0000041E0000}"/>
    <cellStyle name="Normal 4 2 2 2 2 2 6 2 2 2 2 2" xfId="51806" xr:uid="{00000000-0005-0000-0000-0000051E0000}"/>
    <cellStyle name="Normal 4 2 2 2 2 2 6 2 2 2 3" xfId="39636" xr:uid="{00000000-0005-0000-0000-0000061E0000}"/>
    <cellStyle name="Normal 4 2 2 2 2 2 6 2 2 3" xfId="20522" xr:uid="{00000000-0005-0000-0000-0000071E0000}"/>
    <cellStyle name="Normal 4 2 2 2 2 2 6 2 2 3 2" xfId="46684" xr:uid="{00000000-0005-0000-0000-0000081E0000}"/>
    <cellStyle name="Normal 4 2 2 2 2 2 6 2 2 4" xfId="33746" xr:uid="{00000000-0005-0000-0000-0000091E0000}"/>
    <cellStyle name="Normal 4 2 2 2 2 2 6 2 3" xfId="10528" xr:uid="{00000000-0005-0000-0000-00000A1E0000}"/>
    <cellStyle name="Normal 4 2 2 2 2 2 6 2 3 2" xfId="23082" xr:uid="{00000000-0005-0000-0000-00000B1E0000}"/>
    <cellStyle name="Normal 4 2 2 2 2 2 6 2 3 2 2" xfId="49244" xr:uid="{00000000-0005-0000-0000-00000C1E0000}"/>
    <cellStyle name="Normal 4 2 2 2 2 2 6 2 3 3" xfId="36690" xr:uid="{00000000-0005-0000-0000-00000D1E0000}"/>
    <cellStyle name="Normal 4 2 2 2 2 2 6 2 4" xfId="16998" xr:uid="{00000000-0005-0000-0000-00000E1E0000}"/>
    <cellStyle name="Normal 4 2 2 2 2 2 6 2 4 2" xfId="43160" xr:uid="{00000000-0005-0000-0000-00000F1E0000}"/>
    <cellStyle name="Normal 4 2 2 2 2 2 6 2 5" xfId="29694" xr:uid="{00000000-0005-0000-0000-0000101E0000}"/>
    <cellStyle name="Normal 4 2 2 2 2 2 6 3" xfId="5558" xr:uid="{00000000-0005-0000-0000-0000111E0000}"/>
    <cellStyle name="Normal 4 2 2 2 2 2 6 3 2" xfId="12002" xr:uid="{00000000-0005-0000-0000-0000121E0000}"/>
    <cellStyle name="Normal 4 2 2 2 2 2 6 3 2 2" xfId="24364" xr:uid="{00000000-0005-0000-0000-0000131E0000}"/>
    <cellStyle name="Normal 4 2 2 2 2 2 6 3 2 2 2" xfId="50526" xr:uid="{00000000-0005-0000-0000-0000141E0000}"/>
    <cellStyle name="Normal 4 2 2 2 2 2 6 3 2 3" xfId="38164" xr:uid="{00000000-0005-0000-0000-0000151E0000}"/>
    <cellStyle name="Normal 4 2 2 2 2 2 6 3 3" xfId="18760" xr:uid="{00000000-0005-0000-0000-0000161E0000}"/>
    <cellStyle name="Normal 4 2 2 2 2 2 6 3 3 2" xfId="44922" xr:uid="{00000000-0005-0000-0000-0000171E0000}"/>
    <cellStyle name="Normal 4 2 2 2 2 2 6 3 4" xfId="31720" xr:uid="{00000000-0005-0000-0000-0000181E0000}"/>
    <cellStyle name="Normal 4 2 2 2 2 2 6 4" xfId="9056" xr:uid="{00000000-0005-0000-0000-0000191E0000}"/>
    <cellStyle name="Normal 4 2 2 2 2 2 6 4 2" xfId="21802" xr:uid="{00000000-0005-0000-0000-00001A1E0000}"/>
    <cellStyle name="Normal 4 2 2 2 2 2 6 4 2 2" xfId="47964" xr:uid="{00000000-0005-0000-0000-00001B1E0000}"/>
    <cellStyle name="Normal 4 2 2 2 2 2 6 4 3" xfId="35218" xr:uid="{00000000-0005-0000-0000-00001C1E0000}"/>
    <cellStyle name="Normal 4 2 2 2 2 2 6 5" xfId="15236" xr:uid="{00000000-0005-0000-0000-00001D1E0000}"/>
    <cellStyle name="Normal 4 2 2 2 2 2 6 5 2" xfId="41398" xr:uid="{00000000-0005-0000-0000-00001E1E0000}"/>
    <cellStyle name="Normal 4 2 2 2 2 2 6 6" xfId="27668" xr:uid="{00000000-0005-0000-0000-00001F1E0000}"/>
    <cellStyle name="Normal 4 2 2 2 2 2 7" xfId="2322" xr:uid="{00000000-0005-0000-0000-0000201E0000}"/>
    <cellStyle name="Normal 4 2 2 2 2 2 7 2" xfId="6374" xr:uid="{00000000-0005-0000-0000-0000211E0000}"/>
    <cellStyle name="Normal 4 2 2 2 2 2 7 2 2" xfId="12678" xr:uid="{00000000-0005-0000-0000-0000221E0000}"/>
    <cellStyle name="Normal 4 2 2 2 2 2 7 2 2 2" xfId="25004" xr:uid="{00000000-0005-0000-0000-0000231E0000}"/>
    <cellStyle name="Normal 4 2 2 2 2 2 7 2 2 2 2" xfId="51166" xr:uid="{00000000-0005-0000-0000-0000241E0000}"/>
    <cellStyle name="Normal 4 2 2 2 2 2 7 2 2 3" xfId="38840" xr:uid="{00000000-0005-0000-0000-0000251E0000}"/>
    <cellStyle name="Normal 4 2 2 2 2 2 7 2 3" xfId="19511" xr:uid="{00000000-0005-0000-0000-0000261E0000}"/>
    <cellStyle name="Normal 4 2 2 2 2 2 7 2 3 2" xfId="45673" xr:uid="{00000000-0005-0000-0000-0000271E0000}"/>
    <cellStyle name="Normal 4 2 2 2 2 2 7 2 4" xfId="32536" xr:uid="{00000000-0005-0000-0000-0000281E0000}"/>
    <cellStyle name="Normal 4 2 2 2 2 2 7 3" xfId="9732" xr:uid="{00000000-0005-0000-0000-0000291E0000}"/>
    <cellStyle name="Normal 4 2 2 2 2 2 7 3 2" xfId="22442" xr:uid="{00000000-0005-0000-0000-00002A1E0000}"/>
    <cellStyle name="Normal 4 2 2 2 2 2 7 3 2 2" xfId="48604" xr:uid="{00000000-0005-0000-0000-00002B1E0000}"/>
    <cellStyle name="Normal 4 2 2 2 2 2 7 3 3" xfId="35894" xr:uid="{00000000-0005-0000-0000-00002C1E0000}"/>
    <cellStyle name="Normal 4 2 2 2 2 2 7 4" xfId="15987" xr:uid="{00000000-0005-0000-0000-00002D1E0000}"/>
    <cellStyle name="Normal 4 2 2 2 2 2 7 4 2" xfId="42149" xr:uid="{00000000-0005-0000-0000-00002E1E0000}"/>
    <cellStyle name="Normal 4 2 2 2 2 2 7 5" xfId="28484" xr:uid="{00000000-0005-0000-0000-00002F1E0000}"/>
    <cellStyle name="Normal 4 2 2 2 2 2 8" xfId="4348" xr:uid="{00000000-0005-0000-0000-0000301E0000}"/>
    <cellStyle name="Normal 4 2 2 2 2 2 8 2" xfId="11206" xr:uid="{00000000-0005-0000-0000-0000311E0000}"/>
    <cellStyle name="Normal 4 2 2 2 2 2 8 2 2" xfId="23724" xr:uid="{00000000-0005-0000-0000-0000321E0000}"/>
    <cellStyle name="Normal 4 2 2 2 2 2 8 2 2 2" xfId="49886" xr:uid="{00000000-0005-0000-0000-0000331E0000}"/>
    <cellStyle name="Normal 4 2 2 2 2 2 8 2 3" xfId="37368" xr:uid="{00000000-0005-0000-0000-0000341E0000}"/>
    <cellStyle name="Normal 4 2 2 2 2 2 8 3" xfId="17749" xr:uid="{00000000-0005-0000-0000-0000351E0000}"/>
    <cellStyle name="Normal 4 2 2 2 2 2 8 3 2" xfId="43911" xr:uid="{00000000-0005-0000-0000-0000361E0000}"/>
    <cellStyle name="Normal 4 2 2 2 2 2 8 4" xfId="30510" xr:uid="{00000000-0005-0000-0000-0000371E0000}"/>
    <cellStyle name="Normal 4 2 2 2 2 2 9" xfId="8260" xr:uid="{00000000-0005-0000-0000-0000381E0000}"/>
    <cellStyle name="Normal 4 2 2 2 2 2 9 2" xfId="21162" xr:uid="{00000000-0005-0000-0000-0000391E0000}"/>
    <cellStyle name="Normal 4 2 2 2 2 2 9 2 2" xfId="47324" xr:uid="{00000000-0005-0000-0000-00003A1E0000}"/>
    <cellStyle name="Normal 4 2 2 2 2 2 9 3" xfId="34422" xr:uid="{00000000-0005-0000-0000-00003B1E0000}"/>
    <cellStyle name="Normal 4 2 2 2 2 3" xfId="411" xr:uid="{00000000-0005-0000-0000-00003C1E0000}"/>
    <cellStyle name="Normal 4 2 2 2 2 3 10" xfId="26573" xr:uid="{00000000-0005-0000-0000-00003D1E0000}"/>
    <cellStyle name="Normal 4 2 2 2 2 3 2" xfId="598" xr:uid="{00000000-0005-0000-0000-00003E1E0000}"/>
    <cellStyle name="Normal 4 2 2 2 2 3 2 2" xfId="1130" xr:uid="{00000000-0005-0000-0000-00003F1E0000}"/>
    <cellStyle name="Normal 4 2 2 2 2 3 2 2 2" xfId="1450" xr:uid="{00000000-0005-0000-0000-0000401E0000}"/>
    <cellStyle name="Normal 4 2 2 2 2 3 2 2 2 2" xfId="2090" xr:uid="{00000000-0005-0000-0000-0000411E0000}"/>
    <cellStyle name="Normal 4 2 2 2 2 3 2 2 2 2 2" xfId="4116" xr:uid="{00000000-0005-0000-0000-0000421E0000}"/>
    <cellStyle name="Normal 4 2 2 2 2 3 2 2 2 2 2 2" xfId="8168" xr:uid="{00000000-0005-0000-0000-0000431E0000}"/>
    <cellStyle name="Normal 4 2 2 2 2 3 2 2 2 2 2 2 2" xfId="14058" xr:uid="{00000000-0005-0000-0000-0000441E0000}"/>
    <cellStyle name="Normal 4 2 2 2 2 3 2 2 2 2 2 2 2 2" xfId="26228" xr:uid="{00000000-0005-0000-0000-0000451E0000}"/>
    <cellStyle name="Normal 4 2 2 2 2 3 2 2 2 2 2 2 2 2 2" xfId="52390" xr:uid="{00000000-0005-0000-0000-0000461E0000}"/>
    <cellStyle name="Normal 4 2 2 2 2 3 2 2 2 2 2 2 2 3" xfId="40220" xr:uid="{00000000-0005-0000-0000-0000471E0000}"/>
    <cellStyle name="Normal 4 2 2 2 2 3 2 2 2 2 2 2 3" xfId="21106" xr:uid="{00000000-0005-0000-0000-0000481E0000}"/>
    <cellStyle name="Normal 4 2 2 2 2 3 2 2 2 2 2 2 3 2" xfId="47268" xr:uid="{00000000-0005-0000-0000-0000491E0000}"/>
    <cellStyle name="Normal 4 2 2 2 2 3 2 2 2 2 2 2 4" xfId="34330" xr:uid="{00000000-0005-0000-0000-00004A1E0000}"/>
    <cellStyle name="Normal 4 2 2 2 2 3 2 2 2 2 2 3" xfId="11112" xr:uid="{00000000-0005-0000-0000-00004B1E0000}"/>
    <cellStyle name="Normal 4 2 2 2 2 3 2 2 2 2 2 3 2" xfId="23666" xr:uid="{00000000-0005-0000-0000-00004C1E0000}"/>
    <cellStyle name="Normal 4 2 2 2 2 3 2 2 2 2 2 3 2 2" xfId="49828" xr:uid="{00000000-0005-0000-0000-00004D1E0000}"/>
    <cellStyle name="Normal 4 2 2 2 2 3 2 2 2 2 2 3 3" xfId="37274" xr:uid="{00000000-0005-0000-0000-00004E1E0000}"/>
    <cellStyle name="Normal 4 2 2 2 2 3 2 2 2 2 2 4" xfId="17582" xr:uid="{00000000-0005-0000-0000-00004F1E0000}"/>
    <cellStyle name="Normal 4 2 2 2 2 3 2 2 2 2 2 4 2" xfId="43744" xr:uid="{00000000-0005-0000-0000-0000501E0000}"/>
    <cellStyle name="Normal 4 2 2 2 2 3 2 2 2 2 2 5" xfId="30278" xr:uid="{00000000-0005-0000-0000-0000511E0000}"/>
    <cellStyle name="Normal 4 2 2 2 2 3 2 2 2 2 3" xfId="6142" xr:uid="{00000000-0005-0000-0000-0000521E0000}"/>
    <cellStyle name="Normal 4 2 2 2 2 3 2 2 2 2 3 2" xfId="12586" xr:uid="{00000000-0005-0000-0000-0000531E0000}"/>
    <cellStyle name="Normal 4 2 2 2 2 3 2 2 2 2 3 2 2" xfId="24948" xr:uid="{00000000-0005-0000-0000-0000541E0000}"/>
    <cellStyle name="Normal 4 2 2 2 2 3 2 2 2 2 3 2 2 2" xfId="51110" xr:uid="{00000000-0005-0000-0000-0000551E0000}"/>
    <cellStyle name="Normal 4 2 2 2 2 3 2 2 2 2 3 2 3" xfId="38748" xr:uid="{00000000-0005-0000-0000-0000561E0000}"/>
    <cellStyle name="Normal 4 2 2 2 2 3 2 2 2 2 3 3" xfId="19344" xr:uid="{00000000-0005-0000-0000-0000571E0000}"/>
    <cellStyle name="Normal 4 2 2 2 2 3 2 2 2 2 3 3 2" xfId="45506" xr:uid="{00000000-0005-0000-0000-0000581E0000}"/>
    <cellStyle name="Normal 4 2 2 2 2 3 2 2 2 2 3 4" xfId="32304" xr:uid="{00000000-0005-0000-0000-0000591E0000}"/>
    <cellStyle name="Normal 4 2 2 2 2 3 2 2 2 2 4" xfId="9640" xr:uid="{00000000-0005-0000-0000-00005A1E0000}"/>
    <cellStyle name="Normal 4 2 2 2 2 3 2 2 2 2 4 2" xfId="22386" xr:uid="{00000000-0005-0000-0000-00005B1E0000}"/>
    <cellStyle name="Normal 4 2 2 2 2 3 2 2 2 2 4 2 2" xfId="48548" xr:uid="{00000000-0005-0000-0000-00005C1E0000}"/>
    <cellStyle name="Normal 4 2 2 2 2 3 2 2 2 2 4 3" xfId="35802" xr:uid="{00000000-0005-0000-0000-00005D1E0000}"/>
    <cellStyle name="Normal 4 2 2 2 2 3 2 2 2 2 5" xfId="15820" xr:uid="{00000000-0005-0000-0000-00005E1E0000}"/>
    <cellStyle name="Normal 4 2 2 2 2 3 2 2 2 2 5 2" xfId="41982" xr:uid="{00000000-0005-0000-0000-00005F1E0000}"/>
    <cellStyle name="Normal 4 2 2 2 2 3 2 2 2 2 6" xfId="28252" xr:uid="{00000000-0005-0000-0000-0000601E0000}"/>
    <cellStyle name="Normal 4 2 2 2 2 3 2 2 2 3" xfId="3476" xr:uid="{00000000-0005-0000-0000-0000611E0000}"/>
    <cellStyle name="Normal 4 2 2 2 2 3 2 2 2 3 2" xfId="7528" xr:uid="{00000000-0005-0000-0000-0000621E0000}"/>
    <cellStyle name="Normal 4 2 2 2 2 3 2 2 2 3 2 2" xfId="13418" xr:uid="{00000000-0005-0000-0000-0000631E0000}"/>
    <cellStyle name="Normal 4 2 2 2 2 3 2 2 2 3 2 2 2" xfId="25588" xr:uid="{00000000-0005-0000-0000-0000641E0000}"/>
    <cellStyle name="Normal 4 2 2 2 2 3 2 2 2 3 2 2 2 2" xfId="51750" xr:uid="{00000000-0005-0000-0000-0000651E0000}"/>
    <cellStyle name="Normal 4 2 2 2 2 3 2 2 2 3 2 2 3" xfId="39580" xr:uid="{00000000-0005-0000-0000-0000661E0000}"/>
    <cellStyle name="Normal 4 2 2 2 2 3 2 2 2 3 2 3" xfId="20466" xr:uid="{00000000-0005-0000-0000-0000671E0000}"/>
    <cellStyle name="Normal 4 2 2 2 2 3 2 2 2 3 2 3 2" xfId="46628" xr:uid="{00000000-0005-0000-0000-0000681E0000}"/>
    <cellStyle name="Normal 4 2 2 2 2 3 2 2 2 3 2 4" xfId="33690" xr:uid="{00000000-0005-0000-0000-0000691E0000}"/>
    <cellStyle name="Normal 4 2 2 2 2 3 2 2 2 3 3" xfId="10472" xr:uid="{00000000-0005-0000-0000-00006A1E0000}"/>
    <cellStyle name="Normal 4 2 2 2 2 3 2 2 2 3 3 2" xfId="23026" xr:uid="{00000000-0005-0000-0000-00006B1E0000}"/>
    <cellStyle name="Normal 4 2 2 2 2 3 2 2 2 3 3 2 2" xfId="49188" xr:uid="{00000000-0005-0000-0000-00006C1E0000}"/>
    <cellStyle name="Normal 4 2 2 2 2 3 2 2 2 3 3 3" xfId="36634" xr:uid="{00000000-0005-0000-0000-00006D1E0000}"/>
    <cellStyle name="Normal 4 2 2 2 2 3 2 2 2 3 4" xfId="16942" xr:uid="{00000000-0005-0000-0000-00006E1E0000}"/>
    <cellStyle name="Normal 4 2 2 2 2 3 2 2 2 3 4 2" xfId="43104" xr:uid="{00000000-0005-0000-0000-00006F1E0000}"/>
    <cellStyle name="Normal 4 2 2 2 2 3 2 2 2 3 5" xfId="29638" xr:uid="{00000000-0005-0000-0000-0000701E0000}"/>
    <cellStyle name="Normal 4 2 2 2 2 3 2 2 2 4" xfId="5502" xr:uid="{00000000-0005-0000-0000-0000711E0000}"/>
    <cellStyle name="Normal 4 2 2 2 2 3 2 2 2 4 2" xfId="11946" xr:uid="{00000000-0005-0000-0000-0000721E0000}"/>
    <cellStyle name="Normal 4 2 2 2 2 3 2 2 2 4 2 2" xfId="24308" xr:uid="{00000000-0005-0000-0000-0000731E0000}"/>
    <cellStyle name="Normal 4 2 2 2 2 3 2 2 2 4 2 2 2" xfId="50470" xr:uid="{00000000-0005-0000-0000-0000741E0000}"/>
    <cellStyle name="Normal 4 2 2 2 2 3 2 2 2 4 2 3" xfId="38108" xr:uid="{00000000-0005-0000-0000-0000751E0000}"/>
    <cellStyle name="Normal 4 2 2 2 2 3 2 2 2 4 3" xfId="18704" xr:uid="{00000000-0005-0000-0000-0000761E0000}"/>
    <cellStyle name="Normal 4 2 2 2 2 3 2 2 2 4 3 2" xfId="44866" xr:uid="{00000000-0005-0000-0000-0000771E0000}"/>
    <cellStyle name="Normal 4 2 2 2 2 3 2 2 2 4 4" xfId="31664" xr:uid="{00000000-0005-0000-0000-0000781E0000}"/>
    <cellStyle name="Normal 4 2 2 2 2 3 2 2 2 5" xfId="9000" xr:uid="{00000000-0005-0000-0000-0000791E0000}"/>
    <cellStyle name="Normal 4 2 2 2 2 3 2 2 2 5 2" xfId="21746" xr:uid="{00000000-0005-0000-0000-00007A1E0000}"/>
    <cellStyle name="Normal 4 2 2 2 2 3 2 2 2 5 2 2" xfId="47908" xr:uid="{00000000-0005-0000-0000-00007B1E0000}"/>
    <cellStyle name="Normal 4 2 2 2 2 3 2 2 2 5 3" xfId="35162" xr:uid="{00000000-0005-0000-0000-00007C1E0000}"/>
    <cellStyle name="Normal 4 2 2 2 2 3 2 2 2 6" xfId="15180" xr:uid="{00000000-0005-0000-0000-00007D1E0000}"/>
    <cellStyle name="Normal 4 2 2 2 2 3 2 2 2 6 2" xfId="41342" xr:uid="{00000000-0005-0000-0000-00007E1E0000}"/>
    <cellStyle name="Normal 4 2 2 2 2 3 2 2 2 7" xfId="27612" xr:uid="{00000000-0005-0000-0000-00007F1E0000}"/>
    <cellStyle name="Normal 4 2 2 2 2 3 2 2 3" xfId="1770" xr:uid="{00000000-0005-0000-0000-0000801E0000}"/>
    <cellStyle name="Normal 4 2 2 2 2 3 2 2 3 2" xfId="3796" xr:uid="{00000000-0005-0000-0000-0000811E0000}"/>
    <cellStyle name="Normal 4 2 2 2 2 3 2 2 3 2 2" xfId="7848" xr:uid="{00000000-0005-0000-0000-0000821E0000}"/>
    <cellStyle name="Normal 4 2 2 2 2 3 2 2 3 2 2 2" xfId="13738" xr:uid="{00000000-0005-0000-0000-0000831E0000}"/>
    <cellStyle name="Normal 4 2 2 2 2 3 2 2 3 2 2 2 2" xfId="25908" xr:uid="{00000000-0005-0000-0000-0000841E0000}"/>
    <cellStyle name="Normal 4 2 2 2 2 3 2 2 3 2 2 2 2 2" xfId="52070" xr:uid="{00000000-0005-0000-0000-0000851E0000}"/>
    <cellStyle name="Normal 4 2 2 2 2 3 2 2 3 2 2 2 3" xfId="39900" xr:uid="{00000000-0005-0000-0000-0000861E0000}"/>
    <cellStyle name="Normal 4 2 2 2 2 3 2 2 3 2 2 3" xfId="20786" xr:uid="{00000000-0005-0000-0000-0000871E0000}"/>
    <cellStyle name="Normal 4 2 2 2 2 3 2 2 3 2 2 3 2" xfId="46948" xr:uid="{00000000-0005-0000-0000-0000881E0000}"/>
    <cellStyle name="Normal 4 2 2 2 2 3 2 2 3 2 2 4" xfId="34010" xr:uid="{00000000-0005-0000-0000-0000891E0000}"/>
    <cellStyle name="Normal 4 2 2 2 2 3 2 2 3 2 3" xfId="10792" xr:uid="{00000000-0005-0000-0000-00008A1E0000}"/>
    <cellStyle name="Normal 4 2 2 2 2 3 2 2 3 2 3 2" xfId="23346" xr:uid="{00000000-0005-0000-0000-00008B1E0000}"/>
    <cellStyle name="Normal 4 2 2 2 2 3 2 2 3 2 3 2 2" xfId="49508" xr:uid="{00000000-0005-0000-0000-00008C1E0000}"/>
    <cellStyle name="Normal 4 2 2 2 2 3 2 2 3 2 3 3" xfId="36954" xr:uid="{00000000-0005-0000-0000-00008D1E0000}"/>
    <cellStyle name="Normal 4 2 2 2 2 3 2 2 3 2 4" xfId="17262" xr:uid="{00000000-0005-0000-0000-00008E1E0000}"/>
    <cellStyle name="Normal 4 2 2 2 2 3 2 2 3 2 4 2" xfId="43424" xr:uid="{00000000-0005-0000-0000-00008F1E0000}"/>
    <cellStyle name="Normal 4 2 2 2 2 3 2 2 3 2 5" xfId="29958" xr:uid="{00000000-0005-0000-0000-0000901E0000}"/>
    <cellStyle name="Normal 4 2 2 2 2 3 2 2 3 3" xfId="5822" xr:uid="{00000000-0005-0000-0000-0000911E0000}"/>
    <cellStyle name="Normal 4 2 2 2 2 3 2 2 3 3 2" xfId="12266" xr:uid="{00000000-0005-0000-0000-0000921E0000}"/>
    <cellStyle name="Normal 4 2 2 2 2 3 2 2 3 3 2 2" xfId="24628" xr:uid="{00000000-0005-0000-0000-0000931E0000}"/>
    <cellStyle name="Normal 4 2 2 2 2 3 2 2 3 3 2 2 2" xfId="50790" xr:uid="{00000000-0005-0000-0000-0000941E0000}"/>
    <cellStyle name="Normal 4 2 2 2 2 3 2 2 3 3 2 3" xfId="38428" xr:uid="{00000000-0005-0000-0000-0000951E0000}"/>
    <cellStyle name="Normal 4 2 2 2 2 3 2 2 3 3 3" xfId="19024" xr:uid="{00000000-0005-0000-0000-0000961E0000}"/>
    <cellStyle name="Normal 4 2 2 2 2 3 2 2 3 3 3 2" xfId="45186" xr:uid="{00000000-0005-0000-0000-0000971E0000}"/>
    <cellStyle name="Normal 4 2 2 2 2 3 2 2 3 3 4" xfId="31984" xr:uid="{00000000-0005-0000-0000-0000981E0000}"/>
    <cellStyle name="Normal 4 2 2 2 2 3 2 2 3 4" xfId="9320" xr:uid="{00000000-0005-0000-0000-0000991E0000}"/>
    <cellStyle name="Normal 4 2 2 2 2 3 2 2 3 4 2" xfId="22066" xr:uid="{00000000-0005-0000-0000-00009A1E0000}"/>
    <cellStyle name="Normal 4 2 2 2 2 3 2 2 3 4 2 2" xfId="48228" xr:uid="{00000000-0005-0000-0000-00009B1E0000}"/>
    <cellStyle name="Normal 4 2 2 2 2 3 2 2 3 4 3" xfId="35482" xr:uid="{00000000-0005-0000-0000-00009C1E0000}"/>
    <cellStyle name="Normal 4 2 2 2 2 3 2 2 3 5" xfId="15500" xr:uid="{00000000-0005-0000-0000-00009D1E0000}"/>
    <cellStyle name="Normal 4 2 2 2 2 3 2 2 3 5 2" xfId="41662" xr:uid="{00000000-0005-0000-0000-00009E1E0000}"/>
    <cellStyle name="Normal 4 2 2 2 2 3 2 2 3 6" xfId="27932" xr:uid="{00000000-0005-0000-0000-00009F1E0000}"/>
    <cellStyle name="Normal 4 2 2 2 2 3 2 2 4" xfId="3156" xr:uid="{00000000-0005-0000-0000-0000A01E0000}"/>
    <cellStyle name="Normal 4 2 2 2 2 3 2 2 4 2" xfId="7208" xr:uid="{00000000-0005-0000-0000-0000A11E0000}"/>
    <cellStyle name="Normal 4 2 2 2 2 3 2 2 4 2 2" xfId="13098" xr:uid="{00000000-0005-0000-0000-0000A21E0000}"/>
    <cellStyle name="Normal 4 2 2 2 2 3 2 2 4 2 2 2" xfId="25268" xr:uid="{00000000-0005-0000-0000-0000A31E0000}"/>
    <cellStyle name="Normal 4 2 2 2 2 3 2 2 4 2 2 2 2" xfId="51430" xr:uid="{00000000-0005-0000-0000-0000A41E0000}"/>
    <cellStyle name="Normal 4 2 2 2 2 3 2 2 4 2 2 3" xfId="39260" xr:uid="{00000000-0005-0000-0000-0000A51E0000}"/>
    <cellStyle name="Normal 4 2 2 2 2 3 2 2 4 2 3" xfId="20146" xr:uid="{00000000-0005-0000-0000-0000A61E0000}"/>
    <cellStyle name="Normal 4 2 2 2 2 3 2 2 4 2 3 2" xfId="46308" xr:uid="{00000000-0005-0000-0000-0000A71E0000}"/>
    <cellStyle name="Normal 4 2 2 2 2 3 2 2 4 2 4" xfId="33370" xr:uid="{00000000-0005-0000-0000-0000A81E0000}"/>
    <cellStyle name="Normal 4 2 2 2 2 3 2 2 4 3" xfId="10152" xr:uid="{00000000-0005-0000-0000-0000A91E0000}"/>
    <cellStyle name="Normal 4 2 2 2 2 3 2 2 4 3 2" xfId="22706" xr:uid="{00000000-0005-0000-0000-0000AA1E0000}"/>
    <cellStyle name="Normal 4 2 2 2 2 3 2 2 4 3 2 2" xfId="48868" xr:uid="{00000000-0005-0000-0000-0000AB1E0000}"/>
    <cellStyle name="Normal 4 2 2 2 2 3 2 2 4 3 3" xfId="36314" xr:uid="{00000000-0005-0000-0000-0000AC1E0000}"/>
    <cellStyle name="Normal 4 2 2 2 2 3 2 2 4 4" xfId="16622" xr:uid="{00000000-0005-0000-0000-0000AD1E0000}"/>
    <cellStyle name="Normal 4 2 2 2 2 3 2 2 4 4 2" xfId="42784" xr:uid="{00000000-0005-0000-0000-0000AE1E0000}"/>
    <cellStyle name="Normal 4 2 2 2 2 3 2 2 4 5" xfId="29318" xr:uid="{00000000-0005-0000-0000-0000AF1E0000}"/>
    <cellStyle name="Normal 4 2 2 2 2 3 2 2 5" xfId="5182" xr:uid="{00000000-0005-0000-0000-0000B01E0000}"/>
    <cellStyle name="Normal 4 2 2 2 2 3 2 2 5 2" xfId="11626" xr:uid="{00000000-0005-0000-0000-0000B11E0000}"/>
    <cellStyle name="Normal 4 2 2 2 2 3 2 2 5 2 2" xfId="23988" xr:uid="{00000000-0005-0000-0000-0000B21E0000}"/>
    <cellStyle name="Normal 4 2 2 2 2 3 2 2 5 2 2 2" xfId="50150" xr:uid="{00000000-0005-0000-0000-0000B31E0000}"/>
    <cellStyle name="Normal 4 2 2 2 2 3 2 2 5 2 3" xfId="37788" xr:uid="{00000000-0005-0000-0000-0000B41E0000}"/>
    <cellStyle name="Normal 4 2 2 2 2 3 2 2 5 3" xfId="18384" xr:uid="{00000000-0005-0000-0000-0000B51E0000}"/>
    <cellStyle name="Normal 4 2 2 2 2 3 2 2 5 3 2" xfId="44546" xr:uid="{00000000-0005-0000-0000-0000B61E0000}"/>
    <cellStyle name="Normal 4 2 2 2 2 3 2 2 5 4" xfId="31344" xr:uid="{00000000-0005-0000-0000-0000B71E0000}"/>
    <cellStyle name="Normal 4 2 2 2 2 3 2 2 6" xfId="8680" xr:uid="{00000000-0005-0000-0000-0000B81E0000}"/>
    <cellStyle name="Normal 4 2 2 2 2 3 2 2 6 2" xfId="21426" xr:uid="{00000000-0005-0000-0000-0000B91E0000}"/>
    <cellStyle name="Normal 4 2 2 2 2 3 2 2 6 2 2" xfId="47588" xr:uid="{00000000-0005-0000-0000-0000BA1E0000}"/>
    <cellStyle name="Normal 4 2 2 2 2 3 2 2 6 3" xfId="34842" xr:uid="{00000000-0005-0000-0000-0000BB1E0000}"/>
    <cellStyle name="Normal 4 2 2 2 2 3 2 2 7" xfId="14860" xr:uid="{00000000-0005-0000-0000-0000BC1E0000}"/>
    <cellStyle name="Normal 4 2 2 2 2 3 2 2 7 2" xfId="41022" xr:uid="{00000000-0005-0000-0000-0000BD1E0000}"/>
    <cellStyle name="Normal 4 2 2 2 2 3 2 2 8" xfId="27292" xr:uid="{00000000-0005-0000-0000-0000BE1E0000}"/>
    <cellStyle name="Normal 4 2 2 2 2 3 2 3" xfId="1290" xr:uid="{00000000-0005-0000-0000-0000BF1E0000}"/>
    <cellStyle name="Normal 4 2 2 2 2 3 2 3 2" xfId="1930" xr:uid="{00000000-0005-0000-0000-0000C01E0000}"/>
    <cellStyle name="Normal 4 2 2 2 2 3 2 3 2 2" xfId="3956" xr:uid="{00000000-0005-0000-0000-0000C11E0000}"/>
    <cellStyle name="Normal 4 2 2 2 2 3 2 3 2 2 2" xfId="8008" xr:uid="{00000000-0005-0000-0000-0000C21E0000}"/>
    <cellStyle name="Normal 4 2 2 2 2 3 2 3 2 2 2 2" xfId="13898" xr:uid="{00000000-0005-0000-0000-0000C31E0000}"/>
    <cellStyle name="Normal 4 2 2 2 2 3 2 3 2 2 2 2 2" xfId="26068" xr:uid="{00000000-0005-0000-0000-0000C41E0000}"/>
    <cellStyle name="Normal 4 2 2 2 2 3 2 3 2 2 2 2 2 2" xfId="52230" xr:uid="{00000000-0005-0000-0000-0000C51E0000}"/>
    <cellStyle name="Normal 4 2 2 2 2 3 2 3 2 2 2 2 3" xfId="40060" xr:uid="{00000000-0005-0000-0000-0000C61E0000}"/>
    <cellStyle name="Normal 4 2 2 2 2 3 2 3 2 2 2 3" xfId="20946" xr:uid="{00000000-0005-0000-0000-0000C71E0000}"/>
    <cellStyle name="Normal 4 2 2 2 2 3 2 3 2 2 2 3 2" xfId="47108" xr:uid="{00000000-0005-0000-0000-0000C81E0000}"/>
    <cellStyle name="Normal 4 2 2 2 2 3 2 3 2 2 2 4" xfId="34170" xr:uid="{00000000-0005-0000-0000-0000C91E0000}"/>
    <cellStyle name="Normal 4 2 2 2 2 3 2 3 2 2 3" xfId="10952" xr:uid="{00000000-0005-0000-0000-0000CA1E0000}"/>
    <cellStyle name="Normal 4 2 2 2 2 3 2 3 2 2 3 2" xfId="23506" xr:uid="{00000000-0005-0000-0000-0000CB1E0000}"/>
    <cellStyle name="Normal 4 2 2 2 2 3 2 3 2 2 3 2 2" xfId="49668" xr:uid="{00000000-0005-0000-0000-0000CC1E0000}"/>
    <cellStyle name="Normal 4 2 2 2 2 3 2 3 2 2 3 3" xfId="37114" xr:uid="{00000000-0005-0000-0000-0000CD1E0000}"/>
    <cellStyle name="Normal 4 2 2 2 2 3 2 3 2 2 4" xfId="17422" xr:uid="{00000000-0005-0000-0000-0000CE1E0000}"/>
    <cellStyle name="Normal 4 2 2 2 2 3 2 3 2 2 4 2" xfId="43584" xr:uid="{00000000-0005-0000-0000-0000CF1E0000}"/>
    <cellStyle name="Normal 4 2 2 2 2 3 2 3 2 2 5" xfId="30118" xr:uid="{00000000-0005-0000-0000-0000D01E0000}"/>
    <cellStyle name="Normal 4 2 2 2 2 3 2 3 2 3" xfId="5982" xr:uid="{00000000-0005-0000-0000-0000D11E0000}"/>
    <cellStyle name="Normal 4 2 2 2 2 3 2 3 2 3 2" xfId="12426" xr:uid="{00000000-0005-0000-0000-0000D21E0000}"/>
    <cellStyle name="Normal 4 2 2 2 2 3 2 3 2 3 2 2" xfId="24788" xr:uid="{00000000-0005-0000-0000-0000D31E0000}"/>
    <cellStyle name="Normal 4 2 2 2 2 3 2 3 2 3 2 2 2" xfId="50950" xr:uid="{00000000-0005-0000-0000-0000D41E0000}"/>
    <cellStyle name="Normal 4 2 2 2 2 3 2 3 2 3 2 3" xfId="38588" xr:uid="{00000000-0005-0000-0000-0000D51E0000}"/>
    <cellStyle name="Normal 4 2 2 2 2 3 2 3 2 3 3" xfId="19184" xr:uid="{00000000-0005-0000-0000-0000D61E0000}"/>
    <cellStyle name="Normal 4 2 2 2 2 3 2 3 2 3 3 2" xfId="45346" xr:uid="{00000000-0005-0000-0000-0000D71E0000}"/>
    <cellStyle name="Normal 4 2 2 2 2 3 2 3 2 3 4" xfId="32144" xr:uid="{00000000-0005-0000-0000-0000D81E0000}"/>
    <cellStyle name="Normal 4 2 2 2 2 3 2 3 2 4" xfId="9480" xr:uid="{00000000-0005-0000-0000-0000D91E0000}"/>
    <cellStyle name="Normal 4 2 2 2 2 3 2 3 2 4 2" xfId="22226" xr:uid="{00000000-0005-0000-0000-0000DA1E0000}"/>
    <cellStyle name="Normal 4 2 2 2 2 3 2 3 2 4 2 2" xfId="48388" xr:uid="{00000000-0005-0000-0000-0000DB1E0000}"/>
    <cellStyle name="Normal 4 2 2 2 2 3 2 3 2 4 3" xfId="35642" xr:uid="{00000000-0005-0000-0000-0000DC1E0000}"/>
    <cellStyle name="Normal 4 2 2 2 2 3 2 3 2 5" xfId="15660" xr:uid="{00000000-0005-0000-0000-0000DD1E0000}"/>
    <cellStyle name="Normal 4 2 2 2 2 3 2 3 2 5 2" xfId="41822" xr:uid="{00000000-0005-0000-0000-0000DE1E0000}"/>
    <cellStyle name="Normal 4 2 2 2 2 3 2 3 2 6" xfId="28092" xr:uid="{00000000-0005-0000-0000-0000DF1E0000}"/>
    <cellStyle name="Normal 4 2 2 2 2 3 2 3 3" xfId="3316" xr:uid="{00000000-0005-0000-0000-0000E01E0000}"/>
    <cellStyle name="Normal 4 2 2 2 2 3 2 3 3 2" xfId="7368" xr:uid="{00000000-0005-0000-0000-0000E11E0000}"/>
    <cellStyle name="Normal 4 2 2 2 2 3 2 3 3 2 2" xfId="13258" xr:uid="{00000000-0005-0000-0000-0000E21E0000}"/>
    <cellStyle name="Normal 4 2 2 2 2 3 2 3 3 2 2 2" xfId="25428" xr:uid="{00000000-0005-0000-0000-0000E31E0000}"/>
    <cellStyle name="Normal 4 2 2 2 2 3 2 3 3 2 2 2 2" xfId="51590" xr:uid="{00000000-0005-0000-0000-0000E41E0000}"/>
    <cellStyle name="Normal 4 2 2 2 2 3 2 3 3 2 2 3" xfId="39420" xr:uid="{00000000-0005-0000-0000-0000E51E0000}"/>
    <cellStyle name="Normal 4 2 2 2 2 3 2 3 3 2 3" xfId="20306" xr:uid="{00000000-0005-0000-0000-0000E61E0000}"/>
    <cellStyle name="Normal 4 2 2 2 2 3 2 3 3 2 3 2" xfId="46468" xr:uid="{00000000-0005-0000-0000-0000E71E0000}"/>
    <cellStyle name="Normal 4 2 2 2 2 3 2 3 3 2 4" xfId="33530" xr:uid="{00000000-0005-0000-0000-0000E81E0000}"/>
    <cellStyle name="Normal 4 2 2 2 2 3 2 3 3 3" xfId="10312" xr:uid="{00000000-0005-0000-0000-0000E91E0000}"/>
    <cellStyle name="Normal 4 2 2 2 2 3 2 3 3 3 2" xfId="22866" xr:uid="{00000000-0005-0000-0000-0000EA1E0000}"/>
    <cellStyle name="Normal 4 2 2 2 2 3 2 3 3 3 2 2" xfId="49028" xr:uid="{00000000-0005-0000-0000-0000EB1E0000}"/>
    <cellStyle name="Normal 4 2 2 2 2 3 2 3 3 3 3" xfId="36474" xr:uid="{00000000-0005-0000-0000-0000EC1E0000}"/>
    <cellStyle name="Normal 4 2 2 2 2 3 2 3 3 4" xfId="16782" xr:uid="{00000000-0005-0000-0000-0000ED1E0000}"/>
    <cellStyle name="Normal 4 2 2 2 2 3 2 3 3 4 2" xfId="42944" xr:uid="{00000000-0005-0000-0000-0000EE1E0000}"/>
    <cellStyle name="Normal 4 2 2 2 2 3 2 3 3 5" xfId="29478" xr:uid="{00000000-0005-0000-0000-0000EF1E0000}"/>
    <cellStyle name="Normal 4 2 2 2 2 3 2 3 4" xfId="5342" xr:uid="{00000000-0005-0000-0000-0000F01E0000}"/>
    <cellStyle name="Normal 4 2 2 2 2 3 2 3 4 2" xfId="11786" xr:uid="{00000000-0005-0000-0000-0000F11E0000}"/>
    <cellStyle name="Normal 4 2 2 2 2 3 2 3 4 2 2" xfId="24148" xr:uid="{00000000-0005-0000-0000-0000F21E0000}"/>
    <cellStyle name="Normal 4 2 2 2 2 3 2 3 4 2 2 2" xfId="50310" xr:uid="{00000000-0005-0000-0000-0000F31E0000}"/>
    <cellStyle name="Normal 4 2 2 2 2 3 2 3 4 2 3" xfId="37948" xr:uid="{00000000-0005-0000-0000-0000F41E0000}"/>
    <cellStyle name="Normal 4 2 2 2 2 3 2 3 4 3" xfId="18544" xr:uid="{00000000-0005-0000-0000-0000F51E0000}"/>
    <cellStyle name="Normal 4 2 2 2 2 3 2 3 4 3 2" xfId="44706" xr:uid="{00000000-0005-0000-0000-0000F61E0000}"/>
    <cellStyle name="Normal 4 2 2 2 2 3 2 3 4 4" xfId="31504" xr:uid="{00000000-0005-0000-0000-0000F71E0000}"/>
    <cellStyle name="Normal 4 2 2 2 2 3 2 3 5" xfId="8840" xr:uid="{00000000-0005-0000-0000-0000F81E0000}"/>
    <cellStyle name="Normal 4 2 2 2 2 3 2 3 5 2" xfId="21586" xr:uid="{00000000-0005-0000-0000-0000F91E0000}"/>
    <cellStyle name="Normal 4 2 2 2 2 3 2 3 5 2 2" xfId="47748" xr:uid="{00000000-0005-0000-0000-0000FA1E0000}"/>
    <cellStyle name="Normal 4 2 2 2 2 3 2 3 5 3" xfId="35002" xr:uid="{00000000-0005-0000-0000-0000FB1E0000}"/>
    <cellStyle name="Normal 4 2 2 2 2 3 2 3 6" xfId="15020" xr:uid="{00000000-0005-0000-0000-0000FC1E0000}"/>
    <cellStyle name="Normal 4 2 2 2 2 3 2 3 6 2" xfId="41182" xr:uid="{00000000-0005-0000-0000-0000FD1E0000}"/>
    <cellStyle name="Normal 4 2 2 2 2 3 2 3 7" xfId="27452" xr:uid="{00000000-0005-0000-0000-0000FE1E0000}"/>
    <cellStyle name="Normal 4 2 2 2 2 3 2 4" xfId="1610" xr:uid="{00000000-0005-0000-0000-0000FF1E0000}"/>
    <cellStyle name="Normal 4 2 2 2 2 3 2 4 2" xfId="3636" xr:uid="{00000000-0005-0000-0000-0000001F0000}"/>
    <cellStyle name="Normal 4 2 2 2 2 3 2 4 2 2" xfId="7688" xr:uid="{00000000-0005-0000-0000-0000011F0000}"/>
    <cellStyle name="Normal 4 2 2 2 2 3 2 4 2 2 2" xfId="13578" xr:uid="{00000000-0005-0000-0000-0000021F0000}"/>
    <cellStyle name="Normal 4 2 2 2 2 3 2 4 2 2 2 2" xfId="25748" xr:uid="{00000000-0005-0000-0000-0000031F0000}"/>
    <cellStyle name="Normal 4 2 2 2 2 3 2 4 2 2 2 2 2" xfId="51910" xr:uid="{00000000-0005-0000-0000-0000041F0000}"/>
    <cellStyle name="Normal 4 2 2 2 2 3 2 4 2 2 2 3" xfId="39740" xr:uid="{00000000-0005-0000-0000-0000051F0000}"/>
    <cellStyle name="Normal 4 2 2 2 2 3 2 4 2 2 3" xfId="20626" xr:uid="{00000000-0005-0000-0000-0000061F0000}"/>
    <cellStyle name="Normal 4 2 2 2 2 3 2 4 2 2 3 2" xfId="46788" xr:uid="{00000000-0005-0000-0000-0000071F0000}"/>
    <cellStyle name="Normal 4 2 2 2 2 3 2 4 2 2 4" xfId="33850" xr:uid="{00000000-0005-0000-0000-0000081F0000}"/>
    <cellStyle name="Normal 4 2 2 2 2 3 2 4 2 3" xfId="10632" xr:uid="{00000000-0005-0000-0000-0000091F0000}"/>
    <cellStyle name="Normal 4 2 2 2 2 3 2 4 2 3 2" xfId="23186" xr:uid="{00000000-0005-0000-0000-00000A1F0000}"/>
    <cellStyle name="Normal 4 2 2 2 2 3 2 4 2 3 2 2" xfId="49348" xr:uid="{00000000-0005-0000-0000-00000B1F0000}"/>
    <cellStyle name="Normal 4 2 2 2 2 3 2 4 2 3 3" xfId="36794" xr:uid="{00000000-0005-0000-0000-00000C1F0000}"/>
    <cellStyle name="Normal 4 2 2 2 2 3 2 4 2 4" xfId="17102" xr:uid="{00000000-0005-0000-0000-00000D1F0000}"/>
    <cellStyle name="Normal 4 2 2 2 2 3 2 4 2 4 2" xfId="43264" xr:uid="{00000000-0005-0000-0000-00000E1F0000}"/>
    <cellStyle name="Normal 4 2 2 2 2 3 2 4 2 5" xfId="29798" xr:uid="{00000000-0005-0000-0000-00000F1F0000}"/>
    <cellStyle name="Normal 4 2 2 2 2 3 2 4 3" xfId="5662" xr:uid="{00000000-0005-0000-0000-0000101F0000}"/>
    <cellStyle name="Normal 4 2 2 2 2 3 2 4 3 2" xfId="12106" xr:uid="{00000000-0005-0000-0000-0000111F0000}"/>
    <cellStyle name="Normal 4 2 2 2 2 3 2 4 3 2 2" xfId="24468" xr:uid="{00000000-0005-0000-0000-0000121F0000}"/>
    <cellStyle name="Normal 4 2 2 2 2 3 2 4 3 2 2 2" xfId="50630" xr:uid="{00000000-0005-0000-0000-0000131F0000}"/>
    <cellStyle name="Normal 4 2 2 2 2 3 2 4 3 2 3" xfId="38268" xr:uid="{00000000-0005-0000-0000-0000141F0000}"/>
    <cellStyle name="Normal 4 2 2 2 2 3 2 4 3 3" xfId="18864" xr:uid="{00000000-0005-0000-0000-0000151F0000}"/>
    <cellStyle name="Normal 4 2 2 2 2 3 2 4 3 3 2" xfId="45026" xr:uid="{00000000-0005-0000-0000-0000161F0000}"/>
    <cellStyle name="Normal 4 2 2 2 2 3 2 4 3 4" xfId="31824" xr:uid="{00000000-0005-0000-0000-0000171F0000}"/>
    <cellStyle name="Normal 4 2 2 2 2 3 2 4 4" xfId="9160" xr:uid="{00000000-0005-0000-0000-0000181F0000}"/>
    <cellStyle name="Normal 4 2 2 2 2 3 2 4 4 2" xfId="21906" xr:uid="{00000000-0005-0000-0000-0000191F0000}"/>
    <cellStyle name="Normal 4 2 2 2 2 3 2 4 4 2 2" xfId="48068" xr:uid="{00000000-0005-0000-0000-00001A1F0000}"/>
    <cellStyle name="Normal 4 2 2 2 2 3 2 4 4 3" xfId="35322" xr:uid="{00000000-0005-0000-0000-00001B1F0000}"/>
    <cellStyle name="Normal 4 2 2 2 2 3 2 4 5" xfId="15340" xr:uid="{00000000-0005-0000-0000-00001C1F0000}"/>
    <cellStyle name="Normal 4 2 2 2 2 3 2 4 5 2" xfId="41502" xr:uid="{00000000-0005-0000-0000-00001D1F0000}"/>
    <cellStyle name="Normal 4 2 2 2 2 3 2 4 6" xfId="27772" xr:uid="{00000000-0005-0000-0000-00001E1F0000}"/>
    <cellStyle name="Normal 4 2 2 2 2 3 2 5" xfId="2624" xr:uid="{00000000-0005-0000-0000-00001F1F0000}"/>
    <cellStyle name="Normal 4 2 2 2 2 3 2 5 2" xfId="6676" xr:uid="{00000000-0005-0000-0000-0000201F0000}"/>
    <cellStyle name="Normal 4 2 2 2 2 3 2 5 2 2" xfId="12842" xr:uid="{00000000-0005-0000-0000-0000211F0000}"/>
    <cellStyle name="Normal 4 2 2 2 2 3 2 5 2 2 2" xfId="25108" xr:uid="{00000000-0005-0000-0000-0000221F0000}"/>
    <cellStyle name="Normal 4 2 2 2 2 3 2 5 2 2 2 2" xfId="51270" xr:uid="{00000000-0005-0000-0000-0000231F0000}"/>
    <cellStyle name="Normal 4 2 2 2 2 3 2 5 2 2 3" xfId="39004" xr:uid="{00000000-0005-0000-0000-0000241F0000}"/>
    <cellStyle name="Normal 4 2 2 2 2 3 2 5 2 3" xfId="19746" xr:uid="{00000000-0005-0000-0000-0000251F0000}"/>
    <cellStyle name="Normal 4 2 2 2 2 3 2 5 2 3 2" xfId="45908" xr:uid="{00000000-0005-0000-0000-0000261F0000}"/>
    <cellStyle name="Normal 4 2 2 2 2 3 2 5 2 4" xfId="32838" xr:uid="{00000000-0005-0000-0000-0000271F0000}"/>
    <cellStyle name="Normal 4 2 2 2 2 3 2 5 3" xfId="9896" xr:uid="{00000000-0005-0000-0000-0000281F0000}"/>
    <cellStyle name="Normal 4 2 2 2 2 3 2 5 3 2" xfId="22546" xr:uid="{00000000-0005-0000-0000-0000291F0000}"/>
    <cellStyle name="Normal 4 2 2 2 2 3 2 5 3 2 2" xfId="48708" xr:uid="{00000000-0005-0000-0000-00002A1F0000}"/>
    <cellStyle name="Normal 4 2 2 2 2 3 2 5 3 3" xfId="36058" xr:uid="{00000000-0005-0000-0000-00002B1F0000}"/>
    <cellStyle name="Normal 4 2 2 2 2 3 2 5 4" xfId="16222" xr:uid="{00000000-0005-0000-0000-00002C1F0000}"/>
    <cellStyle name="Normal 4 2 2 2 2 3 2 5 4 2" xfId="42384" xr:uid="{00000000-0005-0000-0000-00002D1F0000}"/>
    <cellStyle name="Normal 4 2 2 2 2 3 2 5 5" xfId="28786" xr:uid="{00000000-0005-0000-0000-00002E1F0000}"/>
    <cellStyle name="Normal 4 2 2 2 2 3 2 6" xfId="4650" xr:uid="{00000000-0005-0000-0000-00002F1F0000}"/>
    <cellStyle name="Normal 4 2 2 2 2 3 2 6 2" xfId="11370" xr:uid="{00000000-0005-0000-0000-0000301F0000}"/>
    <cellStyle name="Normal 4 2 2 2 2 3 2 6 2 2" xfId="23828" xr:uid="{00000000-0005-0000-0000-0000311F0000}"/>
    <cellStyle name="Normal 4 2 2 2 2 3 2 6 2 2 2" xfId="49990" xr:uid="{00000000-0005-0000-0000-0000321F0000}"/>
    <cellStyle name="Normal 4 2 2 2 2 3 2 6 2 3" xfId="37532" xr:uid="{00000000-0005-0000-0000-0000331F0000}"/>
    <cellStyle name="Normal 4 2 2 2 2 3 2 6 3" xfId="17984" xr:uid="{00000000-0005-0000-0000-0000341F0000}"/>
    <cellStyle name="Normal 4 2 2 2 2 3 2 6 3 2" xfId="44146" xr:uid="{00000000-0005-0000-0000-0000351F0000}"/>
    <cellStyle name="Normal 4 2 2 2 2 3 2 6 4" xfId="30812" xr:uid="{00000000-0005-0000-0000-0000361F0000}"/>
    <cellStyle name="Normal 4 2 2 2 2 3 2 7" xfId="8424" xr:uid="{00000000-0005-0000-0000-0000371F0000}"/>
    <cellStyle name="Normal 4 2 2 2 2 3 2 7 2" xfId="21266" xr:uid="{00000000-0005-0000-0000-0000381F0000}"/>
    <cellStyle name="Normal 4 2 2 2 2 3 2 7 2 2" xfId="47428" xr:uid="{00000000-0005-0000-0000-0000391F0000}"/>
    <cellStyle name="Normal 4 2 2 2 2 3 2 7 3" xfId="34586" xr:uid="{00000000-0005-0000-0000-00003A1F0000}"/>
    <cellStyle name="Normal 4 2 2 2 2 3 2 8" xfId="14460" xr:uid="{00000000-0005-0000-0000-00003B1F0000}"/>
    <cellStyle name="Normal 4 2 2 2 2 3 2 8 2" xfId="40622" xr:uid="{00000000-0005-0000-0000-00003C1F0000}"/>
    <cellStyle name="Normal 4 2 2 2 2 3 2 9" xfId="26760" xr:uid="{00000000-0005-0000-0000-00003D1F0000}"/>
    <cellStyle name="Normal 4 2 2 2 2 3 3" xfId="943" xr:uid="{00000000-0005-0000-0000-00003E1F0000}"/>
    <cellStyle name="Normal 4 2 2 2 2 3 3 2" xfId="1370" xr:uid="{00000000-0005-0000-0000-00003F1F0000}"/>
    <cellStyle name="Normal 4 2 2 2 2 3 3 2 2" xfId="2010" xr:uid="{00000000-0005-0000-0000-0000401F0000}"/>
    <cellStyle name="Normal 4 2 2 2 2 3 3 2 2 2" xfId="4036" xr:uid="{00000000-0005-0000-0000-0000411F0000}"/>
    <cellStyle name="Normal 4 2 2 2 2 3 3 2 2 2 2" xfId="8088" xr:uid="{00000000-0005-0000-0000-0000421F0000}"/>
    <cellStyle name="Normal 4 2 2 2 2 3 3 2 2 2 2 2" xfId="13978" xr:uid="{00000000-0005-0000-0000-0000431F0000}"/>
    <cellStyle name="Normal 4 2 2 2 2 3 3 2 2 2 2 2 2" xfId="26148" xr:uid="{00000000-0005-0000-0000-0000441F0000}"/>
    <cellStyle name="Normal 4 2 2 2 2 3 3 2 2 2 2 2 2 2" xfId="52310" xr:uid="{00000000-0005-0000-0000-0000451F0000}"/>
    <cellStyle name="Normal 4 2 2 2 2 3 3 2 2 2 2 2 3" xfId="40140" xr:uid="{00000000-0005-0000-0000-0000461F0000}"/>
    <cellStyle name="Normal 4 2 2 2 2 3 3 2 2 2 2 3" xfId="21026" xr:uid="{00000000-0005-0000-0000-0000471F0000}"/>
    <cellStyle name="Normal 4 2 2 2 2 3 3 2 2 2 2 3 2" xfId="47188" xr:uid="{00000000-0005-0000-0000-0000481F0000}"/>
    <cellStyle name="Normal 4 2 2 2 2 3 3 2 2 2 2 4" xfId="34250" xr:uid="{00000000-0005-0000-0000-0000491F0000}"/>
    <cellStyle name="Normal 4 2 2 2 2 3 3 2 2 2 3" xfId="11032" xr:uid="{00000000-0005-0000-0000-00004A1F0000}"/>
    <cellStyle name="Normal 4 2 2 2 2 3 3 2 2 2 3 2" xfId="23586" xr:uid="{00000000-0005-0000-0000-00004B1F0000}"/>
    <cellStyle name="Normal 4 2 2 2 2 3 3 2 2 2 3 2 2" xfId="49748" xr:uid="{00000000-0005-0000-0000-00004C1F0000}"/>
    <cellStyle name="Normal 4 2 2 2 2 3 3 2 2 2 3 3" xfId="37194" xr:uid="{00000000-0005-0000-0000-00004D1F0000}"/>
    <cellStyle name="Normal 4 2 2 2 2 3 3 2 2 2 4" xfId="17502" xr:uid="{00000000-0005-0000-0000-00004E1F0000}"/>
    <cellStyle name="Normal 4 2 2 2 2 3 3 2 2 2 4 2" xfId="43664" xr:uid="{00000000-0005-0000-0000-00004F1F0000}"/>
    <cellStyle name="Normal 4 2 2 2 2 3 3 2 2 2 5" xfId="30198" xr:uid="{00000000-0005-0000-0000-0000501F0000}"/>
    <cellStyle name="Normal 4 2 2 2 2 3 3 2 2 3" xfId="6062" xr:uid="{00000000-0005-0000-0000-0000511F0000}"/>
    <cellStyle name="Normal 4 2 2 2 2 3 3 2 2 3 2" xfId="12506" xr:uid="{00000000-0005-0000-0000-0000521F0000}"/>
    <cellStyle name="Normal 4 2 2 2 2 3 3 2 2 3 2 2" xfId="24868" xr:uid="{00000000-0005-0000-0000-0000531F0000}"/>
    <cellStyle name="Normal 4 2 2 2 2 3 3 2 2 3 2 2 2" xfId="51030" xr:uid="{00000000-0005-0000-0000-0000541F0000}"/>
    <cellStyle name="Normal 4 2 2 2 2 3 3 2 2 3 2 3" xfId="38668" xr:uid="{00000000-0005-0000-0000-0000551F0000}"/>
    <cellStyle name="Normal 4 2 2 2 2 3 3 2 2 3 3" xfId="19264" xr:uid="{00000000-0005-0000-0000-0000561F0000}"/>
    <cellStyle name="Normal 4 2 2 2 2 3 3 2 2 3 3 2" xfId="45426" xr:uid="{00000000-0005-0000-0000-0000571F0000}"/>
    <cellStyle name="Normal 4 2 2 2 2 3 3 2 2 3 4" xfId="32224" xr:uid="{00000000-0005-0000-0000-0000581F0000}"/>
    <cellStyle name="Normal 4 2 2 2 2 3 3 2 2 4" xfId="9560" xr:uid="{00000000-0005-0000-0000-0000591F0000}"/>
    <cellStyle name="Normal 4 2 2 2 2 3 3 2 2 4 2" xfId="22306" xr:uid="{00000000-0005-0000-0000-00005A1F0000}"/>
    <cellStyle name="Normal 4 2 2 2 2 3 3 2 2 4 2 2" xfId="48468" xr:uid="{00000000-0005-0000-0000-00005B1F0000}"/>
    <cellStyle name="Normal 4 2 2 2 2 3 3 2 2 4 3" xfId="35722" xr:uid="{00000000-0005-0000-0000-00005C1F0000}"/>
    <cellStyle name="Normal 4 2 2 2 2 3 3 2 2 5" xfId="15740" xr:uid="{00000000-0005-0000-0000-00005D1F0000}"/>
    <cellStyle name="Normal 4 2 2 2 2 3 3 2 2 5 2" xfId="41902" xr:uid="{00000000-0005-0000-0000-00005E1F0000}"/>
    <cellStyle name="Normal 4 2 2 2 2 3 3 2 2 6" xfId="28172" xr:uid="{00000000-0005-0000-0000-00005F1F0000}"/>
    <cellStyle name="Normal 4 2 2 2 2 3 3 2 3" xfId="3396" xr:uid="{00000000-0005-0000-0000-0000601F0000}"/>
    <cellStyle name="Normal 4 2 2 2 2 3 3 2 3 2" xfId="7448" xr:uid="{00000000-0005-0000-0000-0000611F0000}"/>
    <cellStyle name="Normal 4 2 2 2 2 3 3 2 3 2 2" xfId="13338" xr:uid="{00000000-0005-0000-0000-0000621F0000}"/>
    <cellStyle name="Normal 4 2 2 2 2 3 3 2 3 2 2 2" xfId="25508" xr:uid="{00000000-0005-0000-0000-0000631F0000}"/>
    <cellStyle name="Normal 4 2 2 2 2 3 3 2 3 2 2 2 2" xfId="51670" xr:uid="{00000000-0005-0000-0000-0000641F0000}"/>
    <cellStyle name="Normal 4 2 2 2 2 3 3 2 3 2 2 3" xfId="39500" xr:uid="{00000000-0005-0000-0000-0000651F0000}"/>
    <cellStyle name="Normal 4 2 2 2 2 3 3 2 3 2 3" xfId="20386" xr:uid="{00000000-0005-0000-0000-0000661F0000}"/>
    <cellStyle name="Normal 4 2 2 2 2 3 3 2 3 2 3 2" xfId="46548" xr:uid="{00000000-0005-0000-0000-0000671F0000}"/>
    <cellStyle name="Normal 4 2 2 2 2 3 3 2 3 2 4" xfId="33610" xr:uid="{00000000-0005-0000-0000-0000681F0000}"/>
    <cellStyle name="Normal 4 2 2 2 2 3 3 2 3 3" xfId="10392" xr:uid="{00000000-0005-0000-0000-0000691F0000}"/>
    <cellStyle name="Normal 4 2 2 2 2 3 3 2 3 3 2" xfId="22946" xr:uid="{00000000-0005-0000-0000-00006A1F0000}"/>
    <cellStyle name="Normal 4 2 2 2 2 3 3 2 3 3 2 2" xfId="49108" xr:uid="{00000000-0005-0000-0000-00006B1F0000}"/>
    <cellStyle name="Normal 4 2 2 2 2 3 3 2 3 3 3" xfId="36554" xr:uid="{00000000-0005-0000-0000-00006C1F0000}"/>
    <cellStyle name="Normal 4 2 2 2 2 3 3 2 3 4" xfId="16862" xr:uid="{00000000-0005-0000-0000-00006D1F0000}"/>
    <cellStyle name="Normal 4 2 2 2 2 3 3 2 3 4 2" xfId="43024" xr:uid="{00000000-0005-0000-0000-00006E1F0000}"/>
    <cellStyle name="Normal 4 2 2 2 2 3 3 2 3 5" xfId="29558" xr:uid="{00000000-0005-0000-0000-00006F1F0000}"/>
    <cellStyle name="Normal 4 2 2 2 2 3 3 2 4" xfId="5422" xr:uid="{00000000-0005-0000-0000-0000701F0000}"/>
    <cellStyle name="Normal 4 2 2 2 2 3 3 2 4 2" xfId="11866" xr:uid="{00000000-0005-0000-0000-0000711F0000}"/>
    <cellStyle name="Normal 4 2 2 2 2 3 3 2 4 2 2" xfId="24228" xr:uid="{00000000-0005-0000-0000-0000721F0000}"/>
    <cellStyle name="Normal 4 2 2 2 2 3 3 2 4 2 2 2" xfId="50390" xr:uid="{00000000-0005-0000-0000-0000731F0000}"/>
    <cellStyle name="Normal 4 2 2 2 2 3 3 2 4 2 3" xfId="38028" xr:uid="{00000000-0005-0000-0000-0000741F0000}"/>
    <cellStyle name="Normal 4 2 2 2 2 3 3 2 4 3" xfId="18624" xr:uid="{00000000-0005-0000-0000-0000751F0000}"/>
    <cellStyle name="Normal 4 2 2 2 2 3 3 2 4 3 2" xfId="44786" xr:uid="{00000000-0005-0000-0000-0000761F0000}"/>
    <cellStyle name="Normal 4 2 2 2 2 3 3 2 4 4" xfId="31584" xr:uid="{00000000-0005-0000-0000-0000771F0000}"/>
    <cellStyle name="Normal 4 2 2 2 2 3 3 2 5" xfId="8920" xr:uid="{00000000-0005-0000-0000-0000781F0000}"/>
    <cellStyle name="Normal 4 2 2 2 2 3 3 2 5 2" xfId="21666" xr:uid="{00000000-0005-0000-0000-0000791F0000}"/>
    <cellStyle name="Normal 4 2 2 2 2 3 3 2 5 2 2" xfId="47828" xr:uid="{00000000-0005-0000-0000-00007A1F0000}"/>
    <cellStyle name="Normal 4 2 2 2 2 3 3 2 5 3" xfId="35082" xr:uid="{00000000-0005-0000-0000-00007B1F0000}"/>
    <cellStyle name="Normal 4 2 2 2 2 3 3 2 6" xfId="15100" xr:uid="{00000000-0005-0000-0000-00007C1F0000}"/>
    <cellStyle name="Normal 4 2 2 2 2 3 3 2 6 2" xfId="41262" xr:uid="{00000000-0005-0000-0000-00007D1F0000}"/>
    <cellStyle name="Normal 4 2 2 2 2 3 3 2 7" xfId="27532" xr:uid="{00000000-0005-0000-0000-00007E1F0000}"/>
    <cellStyle name="Normal 4 2 2 2 2 3 3 3" xfId="1690" xr:uid="{00000000-0005-0000-0000-00007F1F0000}"/>
    <cellStyle name="Normal 4 2 2 2 2 3 3 3 2" xfId="3716" xr:uid="{00000000-0005-0000-0000-0000801F0000}"/>
    <cellStyle name="Normal 4 2 2 2 2 3 3 3 2 2" xfId="7768" xr:uid="{00000000-0005-0000-0000-0000811F0000}"/>
    <cellStyle name="Normal 4 2 2 2 2 3 3 3 2 2 2" xfId="13658" xr:uid="{00000000-0005-0000-0000-0000821F0000}"/>
    <cellStyle name="Normal 4 2 2 2 2 3 3 3 2 2 2 2" xfId="25828" xr:uid="{00000000-0005-0000-0000-0000831F0000}"/>
    <cellStyle name="Normal 4 2 2 2 2 3 3 3 2 2 2 2 2" xfId="51990" xr:uid="{00000000-0005-0000-0000-0000841F0000}"/>
    <cellStyle name="Normal 4 2 2 2 2 3 3 3 2 2 2 3" xfId="39820" xr:uid="{00000000-0005-0000-0000-0000851F0000}"/>
    <cellStyle name="Normal 4 2 2 2 2 3 3 3 2 2 3" xfId="20706" xr:uid="{00000000-0005-0000-0000-0000861F0000}"/>
    <cellStyle name="Normal 4 2 2 2 2 3 3 3 2 2 3 2" xfId="46868" xr:uid="{00000000-0005-0000-0000-0000871F0000}"/>
    <cellStyle name="Normal 4 2 2 2 2 3 3 3 2 2 4" xfId="33930" xr:uid="{00000000-0005-0000-0000-0000881F0000}"/>
    <cellStyle name="Normal 4 2 2 2 2 3 3 3 2 3" xfId="10712" xr:uid="{00000000-0005-0000-0000-0000891F0000}"/>
    <cellStyle name="Normal 4 2 2 2 2 3 3 3 2 3 2" xfId="23266" xr:uid="{00000000-0005-0000-0000-00008A1F0000}"/>
    <cellStyle name="Normal 4 2 2 2 2 3 3 3 2 3 2 2" xfId="49428" xr:uid="{00000000-0005-0000-0000-00008B1F0000}"/>
    <cellStyle name="Normal 4 2 2 2 2 3 3 3 2 3 3" xfId="36874" xr:uid="{00000000-0005-0000-0000-00008C1F0000}"/>
    <cellStyle name="Normal 4 2 2 2 2 3 3 3 2 4" xfId="17182" xr:uid="{00000000-0005-0000-0000-00008D1F0000}"/>
    <cellStyle name="Normal 4 2 2 2 2 3 3 3 2 4 2" xfId="43344" xr:uid="{00000000-0005-0000-0000-00008E1F0000}"/>
    <cellStyle name="Normal 4 2 2 2 2 3 3 3 2 5" xfId="29878" xr:uid="{00000000-0005-0000-0000-00008F1F0000}"/>
    <cellStyle name="Normal 4 2 2 2 2 3 3 3 3" xfId="5742" xr:uid="{00000000-0005-0000-0000-0000901F0000}"/>
    <cellStyle name="Normal 4 2 2 2 2 3 3 3 3 2" xfId="12186" xr:uid="{00000000-0005-0000-0000-0000911F0000}"/>
    <cellStyle name="Normal 4 2 2 2 2 3 3 3 3 2 2" xfId="24548" xr:uid="{00000000-0005-0000-0000-0000921F0000}"/>
    <cellStyle name="Normal 4 2 2 2 2 3 3 3 3 2 2 2" xfId="50710" xr:uid="{00000000-0005-0000-0000-0000931F0000}"/>
    <cellStyle name="Normal 4 2 2 2 2 3 3 3 3 2 3" xfId="38348" xr:uid="{00000000-0005-0000-0000-0000941F0000}"/>
    <cellStyle name="Normal 4 2 2 2 2 3 3 3 3 3" xfId="18944" xr:uid="{00000000-0005-0000-0000-0000951F0000}"/>
    <cellStyle name="Normal 4 2 2 2 2 3 3 3 3 3 2" xfId="45106" xr:uid="{00000000-0005-0000-0000-0000961F0000}"/>
    <cellStyle name="Normal 4 2 2 2 2 3 3 3 3 4" xfId="31904" xr:uid="{00000000-0005-0000-0000-0000971F0000}"/>
    <cellStyle name="Normal 4 2 2 2 2 3 3 3 4" xfId="9240" xr:uid="{00000000-0005-0000-0000-0000981F0000}"/>
    <cellStyle name="Normal 4 2 2 2 2 3 3 3 4 2" xfId="21986" xr:uid="{00000000-0005-0000-0000-0000991F0000}"/>
    <cellStyle name="Normal 4 2 2 2 2 3 3 3 4 2 2" xfId="48148" xr:uid="{00000000-0005-0000-0000-00009A1F0000}"/>
    <cellStyle name="Normal 4 2 2 2 2 3 3 3 4 3" xfId="35402" xr:uid="{00000000-0005-0000-0000-00009B1F0000}"/>
    <cellStyle name="Normal 4 2 2 2 2 3 3 3 5" xfId="15420" xr:uid="{00000000-0005-0000-0000-00009C1F0000}"/>
    <cellStyle name="Normal 4 2 2 2 2 3 3 3 5 2" xfId="41582" xr:uid="{00000000-0005-0000-0000-00009D1F0000}"/>
    <cellStyle name="Normal 4 2 2 2 2 3 3 3 6" xfId="27852" xr:uid="{00000000-0005-0000-0000-00009E1F0000}"/>
    <cellStyle name="Normal 4 2 2 2 2 3 3 4" xfId="2969" xr:uid="{00000000-0005-0000-0000-00009F1F0000}"/>
    <cellStyle name="Normal 4 2 2 2 2 3 3 4 2" xfId="7021" xr:uid="{00000000-0005-0000-0000-0000A01F0000}"/>
    <cellStyle name="Normal 4 2 2 2 2 3 3 4 2 2" xfId="12982" xr:uid="{00000000-0005-0000-0000-0000A11F0000}"/>
    <cellStyle name="Normal 4 2 2 2 2 3 3 4 2 2 2" xfId="25188" xr:uid="{00000000-0005-0000-0000-0000A21F0000}"/>
    <cellStyle name="Normal 4 2 2 2 2 3 3 4 2 2 2 2" xfId="51350" xr:uid="{00000000-0005-0000-0000-0000A31F0000}"/>
    <cellStyle name="Normal 4 2 2 2 2 3 3 4 2 2 3" xfId="39144" xr:uid="{00000000-0005-0000-0000-0000A41F0000}"/>
    <cellStyle name="Normal 4 2 2 2 2 3 3 4 2 3" xfId="19995" xr:uid="{00000000-0005-0000-0000-0000A51F0000}"/>
    <cellStyle name="Normal 4 2 2 2 2 3 3 4 2 3 2" xfId="46157" xr:uid="{00000000-0005-0000-0000-0000A61F0000}"/>
    <cellStyle name="Normal 4 2 2 2 2 3 3 4 2 4" xfId="33183" xr:uid="{00000000-0005-0000-0000-0000A71F0000}"/>
    <cellStyle name="Normal 4 2 2 2 2 3 3 4 3" xfId="10036" xr:uid="{00000000-0005-0000-0000-0000A81F0000}"/>
    <cellStyle name="Normal 4 2 2 2 2 3 3 4 3 2" xfId="22626" xr:uid="{00000000-0005-0000-0000-0000A91F0000}"/>
    <cellStyle name="Normal 4 2 2 2 2 3 3 4 3 2 2" xfId="48788" xr:uid="{00000000-0005-0000-0000-0000AA1F0000}"/>
    <cellStyle name="Normal 4 2 2 2 2 3 3 4 3 3" xfId="36198" xr:uid="{00000000-0005-0000-0000-0000AB1F0000}"/>
    <cellStyle name="Normal 4 2 2 2 2 3 3 4 4" xfId="16471" xr:uid="{00000000-0005-0000-0000-0000AC1F0000}"/>
    <cellStyle name="Normal 4 2 2 2 2 3 3 4 4 2" xfId="42633" xr:uid="{00000000-0005-0000-0000-0000AD1F0000}"/>
    <cellStyle name="Normal 4 2 2 2 2 3 3 4 5" xfId="29131" xr:uid="{00000000-0005-0000-0000-0000AE1F0000}"/>
    <cellStyle name="Normal 4 2 2 2 2 3 3 5" xfId="4995" xr:uid="{00000000-0005-0000-0000-0000AF1F0000}"/>
    <cellStyle name="Normal 4 2 2 2 2 3 3 5 2" xfId="11510" xr:uid="{00000000-0005-0000-0000-0000B01F0000}"/>
    <cellStyle name="Normal 4 2 2 2 2 3 3 5 2 2" xfId="23908" xr:uid="{00000000-0005-0000-0000-0000B11F0000}"/>
    <cellStyle name="Normal 4 2 2 2 2 3 3 5 2 2 2" xfId="50070" xr:uid="{00000000-0005-0000-0000-0000B21F0000}"/>
    <cellStyle name="Normal 4 2 2 2 2 3 3 5 2 3" xfId="37672" xr:uid="{00000000-0005-0000-0000-0000B31F0000}"/>
    <cellStyle name="Normal 4 2 2 2 2 3 3 5 3" xfId="18233" xr:uid="{00000000-0005-0000-0000-0000B41F0000}"/>
    <cellStyle name="Normal 4 2 2 2 2 3 3 5 3 2" xfId="44395" xr:uid="{00000000-0005-0000-0000-0000B51F0000}"/>
    <cellStyle name="Normal 4 2 2 2 2 3 3 5 4" xfId="31157" xr:uid="{00000000-0005-0000-0000-0000B61F0000}"/>
    <cellStyle name="Normal 4 2 2 2 2 3 3 6" xfId="8564" xr:uid="{00000000-0005-0000-0000-0000B71F0000}"/>
    <cellStyle name="Normal 4 2 2 2 2 3 3 6 2" xfId="21346" xr:uid="{00000000-0005-0000-0000-0000B81F0000}"/>
    <cellStyle name="Normal 4 2 2 2 2 3 3 6 2 2" xfId="47508" xr:uid="{00000000-0005-0000-0000-0000B91F0000}"/>
    <cellStyle name="Normal 4 2 2 2 2 3 3 6 3" xfId="34726" xr:uid="{00000000-0005-0000-0000-0000BA1F0000}"/>
    <cellStyle name="Normal 4 2 2 2 2 3 3 7" xfId="14709" xr:uid="{00000000-0005-0000-0000-0000BB1F0000}"/>
    <cellStyle name="Normal 4 2 2 2 2 3 3 7 2" xfId="40871" xr:uid="{00000000-0005-0000-0000-0000BC1F0000}"/>
    <cellStyle name="Normal 4 2 2 2 2 3 3 8" xfId="27105" xr:uid="{00000000-0005-0000-0000-0000BD1F0000}"/>
    <cellStyle name="Normal 4 2 2 2 2 3 4" xfId="1210" xr:uid="{00000000-0005-0000-0000-0000BE1F0000}"/>
    <cellStyle name="Normal 4 2 2 2 2 3 4 2" xfId="1850" xr:uid="{00000000-0005-0000-0000-0000BF1F0000}"/>
    <cellStyle name="Normal 4 2 2 2 2 3 4 2 2" xfId="3876" xr:uid="{00000000-0005-0000-0000-0000C01F0000}"/>
    <cellStyle name="Normal 4 2 2 2 2 3 4 2 2 2" xfId="7928" xr:uid="{00000000-0005-0000-0000-0000C11F0000}"/>
    <cellStyle name="Normal 4 2 2 2 2 3 4 2 2 2 2" xfId="13818" xr:uid="{00000000-0005-0000-0000-0000C21F0000}"/>
    <cellStyle name="Normal 4 2 2 2 2 3 4 2 2 2 2 2" xfId="25988" xr:uid="{00000000-0005-0000-0000-0000C31F0000}"/>
    <cellStyle name="Normal 4 2 2 2 2 3 4 2 2 2 2 2 2" xfId="52150" xr:uid="{00000000-0005-0000-0000-0000C41F0000}"/>
    <cellStyle name="Normal 4 2 2 2 2 3 4 2 2 2 2 3" xfId="39980" xr:uid="{00000000-0005-0000-0000-0000C51F0000}"/>
    <cellStyle name="Normal 4 2 2 2 2 3 4 2 2 2 3" xfId="20866" xr:uid="{00000000-0005-0000-0000-0000C61F0000}"/>
    <cellStyle name="Normal 4 2 2 2 2 3 4 2 2 2 3 2" xfId="47028" xr:uid="{00000000-0005-0000-0000-0000C71F0000}"/>
    <cellStyle name="Normal 4 2 2 2 2 3 4 2 2 2 4" xfId="34090" xr:uid="{00000000-0005-0000-0000-0000C81F0000}"/>
    <cellStyle name="Normal 4 2 2 2 2 3 4 2 2 3" xfId="10872" xr:uid="{00000000-0005-0000-0000-0000C91F0000}"/>
    <cellStyle name="Normal 4 2 2 2 2 3 4 2 2 3 2" xfId="23426" xr:uid="{00000000-0005-0000-0000-0000CA1F0000}"/>
    <cellStyle name="Normal 4 2 2 2 2 3 4 2 2 3 2 2" xfId="49588" xr:uid="{00000000-0005-0000-0000-0000CB1F0000}"/>
    <cellStyle name="Normal 4 2 2 2 2 3 4 2 2 3 3" xfId="37034" xr:uid="{00000000-0005-0000-0000-0000CC1F0000}"/>
    <cellStyle name="Normal 4 2 2 2 2 3 4 2 2 4" xfId="17342" xr:uid="{00000000-0005-0000-0000-0000CD1F0000}"/>
    <cellStyle name="Normal 4 2 2 2 2 3 4 2 2 4 2" xfId="43504" xr:uid="{00000000-0005-0000-0000-0000CE1F0000}"/>
    <cellStyle name="Normal 4 2 2 2 2 3 4 2 2 5" xfId="30038" xr:uid="{00000000-0005-0000-0000-0000CF1F0000}"/>
    <cellStyle name="Normal 4 2 2 2 2 3 4 2 3" xfId="5902" xr:uid="{00000000-0005-0000-0000-0000D01F0000}"/>
    <cellStyle name="Normal 4 2 2 2 2 3 4 2 3 2" xfId="12346" xr:uid="{00000000-0005-0000-0000-0000D11F0000}"/>
    <cellStyle name="Normal 4 2 2 2 2 3 4 2 3 2 2" xfId="24708" xr:uid="{00000000-0005-0000-0000-0000D21F0000}"/>
    <cellStyle name="Normal 4 2 2 2 2 3 4 2 3 2 2 2" xfId="50870" xr:uid="{00000000-0005-0000-0000-0000D31F0000}"/>
    <cellStyle name="Normal 4 2 2 2 2 3 4 2 3 2 3" xfId="38508" xr:uid="{00000000-0005-0000-0000-0000D41F0000}"/>
    <cellStyle name="Normal 4 2 2 2 2 3 4 2 3 3" xfId="19104" xr:uid="{00000000-0005-0000-0000-0000D51F0000}"/>
    <cellStyle name="Normal 4 2 2 2 2 3 4 2 3 3 2" xfId="45266" xr:uid="{00000000-0005-0000-0000-0000D61F0000}"/>
    <cellStyle name="Normal 4 2 2 2 2 3 4 2 3 4" xfId="32064" xr:uid="{00000000-0005-0000-0000-0000D71F0000}"/>
    <cellStyle name="Normal 4 2 2 2 2 3 4 2 4" xfId="9400" xr:uid="{00000000-0005-0000-0000-0000D81F0000}"/>
    <cellStyle name="Normal 4 2 2 2 2 3 4 2 4 2" xfId="22146" xr:uid="{00000000-0005-0000-0000-0000D91F0000}"/>
    <cellStyle name="Normal 4 2 2 2 2 3 4 2 4 2 2" xfId="48308" xr:uid="{00000000-0005-0000-0000-0000DA1F0000}"/>
    <cellStyle name="Normal 4 2 2 2 2 3 4 2 4 3" xfId="35562" xr:uid="{00000000-0005-0000-0000-0000DB1F0000}"/>
    <cellStyle name="Normal 4 2 2 2 2 3 4 2 5" xfId="15580" xr:uid="{00000000-0005-0000-0000-0000DC1F0000}"/>
    <cellStyle name="Normal 4 2 2 2 2 3 4 2 5 2" xfId="41742" xr:uid="{00000000-0005-0000-0000-0000DD1F0000}"/>
    <cellStyle name="Normal 4 2 2 2 2 3 4 2 6" xfId="28012" xr:uid="{00000000-0005-0000-0000-0000DE1F0000}"/>
    <cellStyle name="Normal 4 2 2 2 2 3 4 3" xfId="3236" xr:uid="{00000000-0005-0000-0000-0000DF1F0000}"/>
    <cellStyle name="Normal 4 2 2 2 2 3 4 3 2" xfId="7288" xr:uid="{00000000-0005-0000-0000-0000E01F0000}"/>
    <cellStyle name="Normal 4 2 2 2 2 3 4 3 2 2" xfId="13178" xr:uid="{00000000-0005-0000-0000-0000E11F0000}"/>
    <cellStyle name="Normal 4 2 2 2 2 3 4 3 2 2 2" xfId="25348" xr:uid="{00000000-0005-0000-0000-0000E21F0000}"/>
    <cellStyle name="Normal 4 2 2 2 2 3 4 3 2 2 2 2" xfId="51510" xr:uid="{00000000-0005-0000-0000-0000E31F0000}"/>
    <cellStyle name="Normal 4 2 2 2 2 3 4 3 2 2 3" xfId="39340" xr:uid="{00000000-0005-0000-0000-0000E41F0000}"/>
    <cellStyle name="Normal 4 2 2 2 2 3 4 3 2 3" xfId="20226" xr:uid="{00000000-0005-0000-0000-0000E51F0000}"/>
    <cellStyle name="Normal 4 2 2 2 2 3 4 3 2 3 2" xfId="46388" xr:uid="{00000000-0005-0000-0000-0000E61F0000}"/>
    <cellStyle name="Normal 4 2 2 2 2 3 4 3 2 4" xfId="33450" xr:uid="{00000000-0005-0000-0000-0000E71F0000}"/>
    <cellStyle name="Normal 4 2 2 2 2 3 4 3 3" xfId="10232" xr:uid="{00000000-0005-0000-0000-0000E81F0000}"/>
    <cellStyle name="Normal 4 2 2 2 2 3 4 3 3 2" xfId="22786" xr:uid="{00000000-0005-0000-0000-0000E91F0000}"/>
    <cellStyle name="Normal 4 2 2 2 2 3 4 3 3 2 2" xfId="48948" xr:uid="{00000000-0005-0000-0000-0000EA1F0000}"/>
    <cellStyle name="Normal 4 2 2 2 2 3 4 3 3 3" xfId="36394" xr:uid="{00000000-0005-0000-0000-0000EB1F0000}"/>
    <cellStyle name="Normal 4 2 2 2 2 3 4 3 4" xfId="16702" xr:uid="{00000000-0005-0000-0000-0000EC1F0000}"/>
    <cellStyle name="Normal 4 2 2 2 2 3 4 3 4 2" xfId="42864" xr:uid="{00000000-0005-0000-0000-0000ED1F0000}"/>
    <cellStyle name="Normal 4 2 2 2 2 3 4 3 5" xfId="29398" xr:uid="{00000000-0005-0000-0000-0000EE1F0000}"/>
    <cellStyle name="Normal 4 2 2 2 2 3 4 4" xfId="5262" xr:uid="{00000000-0005-0000-0000-0000EF1F0000}"/>
    <cellStyle name="Normal 4 2 2 2 2 3 4 4 2" xfId="11706" xr:uid="{00000000-0005-0000-0000-0000F01F0000}"/>
    <cellStyle name="Normal 4 2 2 2 2 3 4 4 2 2" xfId="24068" xr:uid="{00000000-0005-0000-0000-0000F11F0000}"/>
    <cellStyle name="Normal 4 2 2 2 2 3 4 4 2 2 2" xfId="50230" xr:uid="{00000000-0005-0000-0000-0000F21F0000}"/>
    <cellStyle name="Normal 4 2 2 2 2 3 4 4 2 3" xfId="37868" xr:uid="{00000000-0005-0000-0000-0000F31F0000}"/>
    <cellStyle name="Normal 4 2 2 2 2 3 4 4 3" xfId="18464" xr:uid="{00000000-0005-0000-0000-0000F41F0000}"/>
    <cellStyle name="Normal 4 2 2 2 2 3 4 4 3 2" xfId="44626" xr:uid="{00000000-0005-0000-0000-0000F51F0000}"/>
    <cellStyle name="Normal 4 2 2 2 2 3 4 4 4" xfId="31424" xr:uid="{00000000-0005-0000-0000-0000F61F0000}"/>
    <cellStyle name="Normal 4 2 2 2 2 3 4 5" xfId="8760" xr:uid="{00000000-0005-0000-0000-0000F71F0000}"/>
    <cellStyle name="Normal 4 2 2 2 2 3 4 5 2" xfId="21506" xr:uid="{00000000-0005-0000-0000-0000F81F0000}"/>
    <cellStyle name="Normal 4 2 2 2 2 3 4 5 2 2" xfId="47668" xr:uid="{00000000-0005-0000-0000-0000F91F0000}"/>
    <cellStyle name="Normal 4 2 2 2 2 3 4 5 3" xfId="34922" xr:uid="{00000000-0005-0000-0000-0000FA1F0000}"/>
    <cellStyle name="Normal 4 2 2 2 2 3 4 6" xfId="14940" xr:uid="{00000000-0005-0000-0000-0000FB1F0000}"/>
    <cellStyle name="Normal 4 2 2 2 2 3 4 6 2" xfId="41102" xr:uid="{00000000-0005-0000-0000-0000FC1F0000}"/>
    <cellStyle name="Normal 4 2 2 2 2 3 4 7" xfId="27372" xr:uid="{00000000-0005-0000-0000-0000FD1F0000}"/>
    <cellStyle name="Normal 4 2 2 2 2 3 5" xfId="1530" xr:uid="{00000000-0005-0000-0000-0000FE1F0000}"/>
    <cellStyle name="Normal 4 2 2 2 2 3 5 2" xfId="3556" xr:uid="{00000000-0005-0000-0000-0000FF1F0000}"/>
    <cellStyle name="Normal 4 2 2 2 2 3 5 2 2" xfId="7608" xr:uid="{00000000-0005-0000-0000-000000200000}"/>
    <cellStyle name="Normal 4 2 2 2 2 3 5 2 2 2" xfId="13498" xr:uid="{00000000-0005-0000-0000-000001200000}"/>
    <cellStyle name="Normal 4 2 2 2 2 3 5 2 2 2 2" xfId="25668" xr:uid="{00000000-0005-0000-0000-000002200000}"/>
    <cellStyle name="Normal 4 2 2 2 2 3 5 2 2 2 2 2" xfId="51830" xr:uid="{00000000-0005-0000-0000-000003200000}"/>
    <cellStyle name="Normal 4 2 2 2 2 3 5 2 2 2 3" xfId="39660" xr:uid="{00000000-0005-0000-0000-000004200000}"/>
    <cellStyle name="Normal 4 2 2 2 2 3 5 2 2 3" xfId="20546" xr:uid="{00000000-0005-0000-0000-000005200000}"/>
    <cellStyle name="Normal 4 2 2 2 2 3 5 2 2 3 2" xfId="46708" xr:uid="{00000000-0005-0000-0000-000006200000}"/>
    <cellStyle name="Normal 4 2 2 2 2 3 5 2 2 4" xfId="33770" xr:uid="{00000000-0005-0000-0000-000007200000}"/>
    <cellStyle name="Normal 4 2 2 2 2 3 5 2 3" xfId="10552" xr:uid="{00000000-0005-0000-0000-000008200000}"/>
    <cellStyle name="Normal 4 2 2 2 2 3 5 2 3 2" xfId="23106" xr:uid="{00000000-0005-0000-0000-000009200000}"/>
    <cellStyle name="Normal 4 2 2 2 2 3 5 2 3 2 2" xfId="49268" xr:uid="{00000000-0005-0000-0000-00000A200000}"/>
    <cellStyle name="Normal 4 2 2 2 2 3 5 2 3 3" xfId="36714" xr:uid="{00000000-0005-0000-0000-00000B200000}"/>
    <cellStyle name="Normal 4 2 2 2 2 3 5 2 4" xfId="17022" xr:uid="{00000000-0005-0000-0000-00000C200000}"/>
    <cellStyle name="Normal 4 2 2 2 2 3 5 2 4 2" xfId="43184" xr:uid="{00000000-0005-0000-0000-00000D200000}"/>
    <cellStyle name="Normal 4 2 2 2 2 3 5 2 5" xfId="29718" xr:uid="{00000000-0005-0000-0000-00000E200000}"/>
    <cellStyle name="Normal 4 2 2 2 2 3 5 3" xfId="5582" xr:uid="{00000000-0005-0000-0000-00000F200000}"/>
    <cellStyle name="Normal 4 2 2 2 2 3 5 3 2" xfId="12026" xr:uid="{00000000-0005-0000-0000-000010200000}"/>
    <cellStyle name="Normal 4 2 2 2 2 3 5 3 2 2" xfId="24388" xr:uid="{00000000-0005-0000-0000-000011200000}"/>
    <cellStyle name="Normal 4 2 2 2 2 3 5 3 2 2 2" xfId="50550" xr:uid="{00000000-0005-0000-0000-000012200000}"/>
    <cellStyle name="Normal 4 2 2 2 2 3 5 3 2 3" xfId="38188" xr:uid="{00000000-0005-0000-0000-000013200000}"/>
    <cellStyle name="Normal 4 2 2 2 2 3 5 3 3" xfId="18784" xr:uid="{00000000-0005-0000-0000-000014200000}"/>
    <cellStyle name="Normal 4 2 2 2 2 3 5 3 3 2" xfId="44946" xr:uid="{00000000-0005-0000-0000-000015200000}"/>
    <cellStyle name="Normal 4 2 2 2 2 3 5 3 4" xfId="31744" xr:uid="{00000000-0005-0000-0000-000016200000}"/>
    <cellStyle name="Normal 4 2 2 2 2 3 5 4" xfId="9080" xr:uid="{00000000-0005-0000-0000-000017200000}"/>
    <cellStyle name="Normal 4 2 2 2 2 3 5 4 2" xfId="21826" xr:uid="{00000000-0005-0000-0000-000018200000}"/>
    <cellStyle name="Normal 4 2 2 2 2 3 5 4 2 2" xfId="47988" xr:uid="{00000000-0005-0000-0000-000019200000}"/>
    <cellStyle name="Normal 4 2 2 2 2 3 5 4 3" xfId="35242" xr:uid="{00000000-0005-0000-0000-00001A200000}"/>
    <cellStyle name="Normal 4 2 2 2 2 3 5 5" xfId="15260" xr:uid="{00000000-0005-0000-0000-00001B200000}"/>
    <cellStyle name="Normal 4 2 2 2 2 3 5 5 2" xfId="41422" xr:uid="{00000000-0005-0000-0000-00001C200000}"/>
    <cellStyle name="Normal 4 2 2 2 2 3 5 6" xfId="27692" xr:uid="{00000000-0005-0000-0000-00001D200000}"/>
    <cellStyle name="Normal 4 2 2 2 2 3 6" xfId="2437" xr:uid="{00000000-0005-0000-0000-00001E200000}"/>
    <cellStyle name="Normal 4 2 2 2 2 3 6 2" xfId="6489" xr:uid="{00000000-0005-0000-0000-00001F200000}"/>
    <cellStyle name="Normal 4 2 2 2 2 3 6 2 2" xfId="12726" xr:uid="{00000000-0005-0000-0000-000020200000}"/>
    <cellStyle name="Normal 4 2 2 2 2 3 6 2 2 2" xfId="25028" xr:uid="{00000000-0005-0000-0000-000021200000}"/>
    <cellStyle name="Normal 4 2 2 2 2 3 6 2 2 2 2" xfId="51190" xr:uid="{00000000-0005-0000-0000-000022200000}"/>
    <cellStyle name="Normal 4 2 2 2 2 3 6 2 2 3" xfId="38888" xr:uid="{00000000-0005-0000-0000-000023200000}"/>
    <cellStyle name="Normal 4 2 2 2 2 3 6 2 3" xfId="19595" xr:uid="{00000000-0005-0000-0000-000024200000}"/>
    <cellStyle name="Normal 4 2 2 2 2 3 6 2 3 2" xfId="45757" xr:uid="{00000000-0005-0000-0000-000025200000}"/>
    <cellStyle name="Normal 4 2 2 2 2 3 6 2 4" xfId="32651" xr:uid="{00000000-0005-0000-0000-000026200000}"/>
    <cellStyle name="Normal 4 2 2 2 2 3 6 3" xfId="9780" xr:uid="{00000000-0005-0000-0000-000027200000}"/>
    <cellStyle name="Normal 4 2 2 2 2 3 6 3 2" xfId="22466" xr:uid="{00000000-0005-0000-0000-000028200000}"/>
    <cellStyle name="Normal 4 2 2 2 2 3 6 3 2 2" xfId="48628" xr:uid="{00000000-0005-0000-0000-000029200000}"/>
    <cellStyle name="Normal 4 2 2 2 2 3 6 3 3" xfId="35942" xr:uid="{00000000-0005-0000-0000-00002A200000}"/>
    <cellStyle name="Normal 4 2 2 2 2 3 6 4" xfId="16071" xr:uid="{00000000-0005-0000-0000-00002B200000}"/>
    <cellStyle name="Normal 4 2 2 2 2 3 6 4 2" xfId="42233" xr:uid="{00000000-0005-0000-0000-00002C200000}"/>
    <cellStyle name="Normal 4 2 2 2 2 3 6 5" xfId="28599" xr:uid="{00000000-0005-0000-0000-00002D200000}"/>
    <cellStyle name="Normal 4 2 2 2 2 3 7" xfId="4463" xr:uid="{00000000-0005-0000-0000-00002E200000}"/>
    <cellStyle name="Normal 4 2 2 2 2 3 7 2" xfId="11254" xr:uid="{00000000-0005-0000-0000-00002F200000}"/>
    <cellStyle name="Normal 4 2 2 2 2 3 7 2 2" xfId="23748" xr:uid="{00000000-0005-0000-0000-000030200000}"/>
    <cellStyle name="Normal 4 2 2 2 2 3 7 2 2 2" xfId="49910" xr:uid="{00000000-0005-0000-0000-000031200000}"/>
    <cellStyle name="Normal 4 2 2 2 2 3 7 2 3" xfId="37416" xr:uid="{00000000-0005-0000-0000-000032200000}"/>
    <cellStyle name="Normal 4 2 2 2 2 3 7 3" xfId="17833" xr:uid="{00000000-0005-0000-0000-000033200000}"/>
    <cellStyle name="Normal 4 2 2 2 2 3 7 3 2" xfId="43995" xr:uid="{00000000-0005-0000-0000-000034200000}"/>
    <cellStyle name="Normal 4 2 2 2 2 3 7 4" xfId="30625" xr:uid="{00000000-0005-0000-0000-000035200000}"/>
    <cellStyle name="Normal 4 2 2 2 2 3 8" xfId="8308" xr:uid="{00000000-0005-0000-0000-000036200000}"/>
    <cellStyle name="Normal 4 2 2 2 2 3 8 2" xfId="21186" xr:uid="{00000000-0005-0000-0000-000037200000}"/>
    <cellStyle name="Normal 4 2 2 2 2 3 8 2 2" xfId="47348" xr:uid="{00000000-0005-0000-0000-000038200000}"/>
    <cellStyle name="Normal 4 2 2 2 2 3 8 3" xfId="34470" xr:uid="{00000000-0005-0000-0000-000039200000}"/>
    <cellStyle name="Normal 4 2 2 2 2 3 9" xfId="14309" xr:uid="{00000000-0005-0000-0000-00003A200000}"/>
    <cellStyle name="Normal 4 2 2 2 2 3 9 2" xfId="40471" xr:uid="{00000000-0005-0000-0000-00003B200000}"/>
    <cellStyle name="Normal 4 2 2 2 2 4" xfId="558" xr:uid="{00000000-0005-0000-0000-00003C200000}"/>
    <cellStyle name="Normal 4 2 2 2 2 4 2" xfId="1090" xr:uid="{00000000-0005-0000-0000-00003D200000}"/>
    <cellStyle name="Normal 4 2 2 2 2 4 2 2" xfId="1410" xr:uid="{00000000-0005-0000-0000-00003E200000}"/>
    <cellStyle name="Normal 4 2 2 2 2 4 2 2 2" xfId="2050" xr:uid="{00000000-0005-0000-0000-00003F200000}"/>
    <cellStyle name="Normal 4 2 2 2 2 4 2 2 2 2" xfId="4076" xr:uid="{00000000-0005-0000-0000-000040200000}"/>
    <cellStyle name="Normal 4 2 2 2 2 4 2 2 2 2 2" xfId="8128" xr:uid="{00000000-0005-0000-0000-000041200000}"/>
    <cellStyle name="Normal 4 2 2 2 2 4 2 2 2 2 2 2" xfId="14018" xr:uid="{00000000-0005-0000-0000-000042200000}"/>
    <cellStyle name="Normal 4 2 2 2 2 4 2 2 2 2 2 2 2" xfId="26188" xr:uid="{00000000-0005-0000-0000-000043200000}"/>
    <cellStyle name="Normal 4 2 2 2 2 4 2 2 2 2 2 2 2 2" xfId="52350" xr:uid="{00000000-0005-0000-0000-000044200000}"/>
    <cellStyle name="Normal 4 2 2 2 2 4 2 2 2 2 2 2 3" xfId="40180" xr:uid="{00000000-0005-0000-0000-000045200000}"/>
    <cellStyle name="Normal 4 2 2 2 2 4 2 2 2 2 2 3" xfId="21066" xr:uid="{00000000-0005-0000-0000-000046200000}"/>
    <cellStyle name="Normal 4 2 2 2 2 4 2 2 2 2 2 3 2" xfId="47228" xr:uid="{00000000-0005-0000-0000-000047200000}"/>
    <cellStyle name="Normal 4 2 2 2 2 4 2 2 2 2 2 4" xfId="34290" xr:uid="{00000000-0005-0000-0000-000048200000}"/>
    <cellStyle name="Normal 4 2 2 2 2 4 2 2 2 2 3" xfId="11072" xr:uid="{00000000-0005-0000-0000-000049200000}"/>
    <cellStyle name="Normal 4 2 2 2 2 4 2 2 2 2 3 2" xfId="23626" xr:uid="{00000000-0005-0000-0000-00004A200000}"/>
    <cellStyle name="Normal 4 2 2 2 2 4 2 2 2 2 3 2 2" xfId="49788" xr:uid="{00000000-0005-0000-0000-00004B200000}"/>
    <cellStyle name="Normal 4 2 2 2 2 4 2 2 2 2 3 3" xfId="37234" xr:uid="{00000000-0005-0000-0000-00004C200000}"/>
    <cellStyle name="Normal 4 2 2 2 2 4 2 2 2 2 4" xfId="17542" xr:uid="{00000000-0005-0000-0000-00004D200000}"/>
    <cellStyle name="Normal 4 2 2 2 2 4 2 2 2 2 4 2" xfId="43704" xr:uid="{00000000-0005-0000-0000-00004E200000}"/>
    <cellStyle name="Normal 4 2 2 2 2 4 2 2 2 2 5" xfId="30238" xr:uid="{00000000-0005-0000-0000-00004F200000}"/>
    <cellStyle name="Normal 4 2 2 2 2 4 2 2 2 3" xfId="6102" xr:uid="{00000000-0005-0000-0000-000050200000}"/>
    <cellStyle name="Normal 4 2 2 2 2 4 2 2 2 3 2" xfId="12546" xr:uid="{00000000-0005-0000-0000-000051200000}"/>
    <cellStyle name="Normal 4 2 2 2 2 4 2 2 2 3 2 2" xfId="24908" xr:uid="{00000000-0005-0000-0000-000052200000}"/>
    <cellStyle name="Normal 4 2 2 2 2 4 2 2 2 3 2 2 2" xfId="51070" xr:uid="{00000000-0005-0000-0000-000053200000}"/>
    <cellStyle name="Normal 4 2 2 2 2 4 2 2 2 3 2 3" xfId="38708" xr:uid="{00000000-0005-0000-0000-000054200000}"/>
    <cellStyle name="Normal 4 2 2 2 2 4 2 2 2 3 3" xfId="19304" xr:uid="{00000000-0005-0000-0000-000055200000}"/>
    <cellStyle name="Normal 4 2 2 2 2 4 2 2 2 3 3 2" xfId="45466" xr:uid="{00000000-0005-0000-0000-000056200000}"/>
    <cellStyle name="Normal 4 2 2 2 2 4 2 2 2 3 4" xfId="32264" xr:uid="{00000000-0005-0000-0000-000057200000}"/>
    <cellStyle name="Normal 4 2 2 2 2 4 2 2 2 4" xfId="9600" xr:uid="{00000000-0005-0000-0000-000058200000}"/>
    <cellStyle name="Normal 4 2 2 2 2 4 2 2 2 4 2" xfId="22346" xr:uid="{00000000-0005-0000-0000-000059200000}"/>
    <cellStyle name="Normal 4 2 2 2 2 4 2 2 2 4 2 2" xfId="48508" xr:uid="{00000000-0005-0000-0000-00005A200000}"/>
    <cellStyle name="Normal 4 2 2 2 2 4 2 2 2 4 3" xfId="35762" xr:uid="{00000000-0005-0000-0000-00005B200000}"/>
    <cellStyle name="Normal 4 2 2 2 2 4 2 2 2 5" xfId="15780" xr:uid="{00000000-0005-0000-0000-00005C200000}"/>
    <cellStyle name="Normal 4 2 2 2 2 4 2 2 2 5 2" xfId="41942" xr:uid="{00000000-0005-0000-0000-00005D200000}"/>
    <cellStyle name="Normal 4 2 2 2 2 4 2 2 2 6" xfId="28212" xr:uid="{00000000-0005-0000-0000-00005E200000}"/>
    <cellStyle name="Normal 4 2 2 2 2 4 2 2 3" xfId="3436" xr:uid="{00000000-0005-0000-0000-00005F200000}"/>
    <cellStyle name="Normal 4 2 2 2 2 4 2 2 3 2" xfId="7488" xr:uid="{00000000-0005-0000-0000-000060200000}"/>
    <cellStyle name="Normal 4 2 2 2 2 4 2 2 3 2 2" xfId="13378" xr:uid="{00000000-0005-0000-0000-000061200000}"/>
    <cellStyle name="Normal 4 2 2 2 2 4 2 2 3 2 2 2" xfId="25548" xr:uid="{00000000-0005-0000-0000-000062200000}"/>
    <cellStyle name="Normal 4 2 2 2 2 4 2 2 3 2 2 2 2" xfId="51710" xr:uid="{00000000-0005-0000-0000-000063200000}"/>
    <cellStyle name="Normal 4 2 2 2 2 4 2 2 3 2 2 3" xfId="39540" xr:uid="{00000000-0005-0000-0000-000064200000}"/>
    <cellStyle name="Normal 4 2 2 2 2 4 2 2 3 2 3" xfId="20426" xr:uid="{00000000-0005-0000-0000-000065200000}"/>
    <cellStyle name="Normal 4 2 2 2 2 4 2 2 3 2 3 2" xfId="46588" xr:uid="{00000000-0005-0000-0000-000066200000}"/>
    <cellStyle name="Normal 4 2 2 2 2 4 2 2 3 2 4" xfId="33650" xr:uid="{00000000-0005-0000-0000-000067200000}"/>
    <cellStyle name="Normal 4 2 2 2 2 4 2 2 3 3" xfId="10432" xr:uid="{00000000-0005-0000-0000-000068200000}"/>
    <cellStyle name="Normal 4 2 2 2 2 4 2 2 3 3 2" xfId="22986" xr:uid="{00000000-0005-0000-0000-000069200000}"/>
    <cellStyle name="Normal 4 2 2 2 2 4 2 2 3 3 2 2" xfId="49148" xr:uid="{00000000-0005-0000-0000-00006A200000}"/>
    <cellStyle name="Normal 4 2 2 2 2 4 2 2 3 3 3" xfId="36594" xr:uid="{00000000-0005-0000-0000-00006B200000}"/>
    <cellStyle name="Normal 4 2 2 2 2 4 2 2 3 4" xfId="16902" xr:uid="{00000000-0005-0000-0000-00006C200000}"/>
    <cellStyle name="Normal 4 2 2 2 2 4 2 2 3 4 2" xfId="43064" xr:uid="{00000000-0005-0000-0000-00006D200000}"/>
    <cellStyle name="Normal 4 2 2 2 2 4 2 2 3 5" xfId="29598" xr:uid="{00000000-0005-0000-0000-00006E200000}"/>
    <cellStyle name="Normal 4 2 2 2 2 4 2 2 4" xfId="5462" xr:uid="{00000000-0005-0000-0000-00006F200000}"/>
    <cellStyle name="Normal 4 2 2 2 2 4 2 2 4 2" xfId="11906" xr:uid="{00000000-0005-0000-0000-000070200000}"/>
    <cellStyle name="Normal 4 2 2 2 2 4 2 2 4 2 2" xfId="24268" xr:uid="{00000000-0005-0000-0000-000071200000}"/>
    <cellStyle name="Normal 4 2 2 2 2 4 2 2 4 2 2 2" xfId="50430" xr:uid="{00000000-0005-0000-0000-000072200000}"/>
    <cellStyle name="Normal 4 2 2 2 2 4 2 2 4 2 3" xfId="38068" xr:uid="{00000000-0005-0000-0000-000073200000}"/>
    <cellStyle name="Normal 4 2 2 2 2 4 2 2 4 3" xfId="18664" xr:uid="{00000000-0005-0000-0000-000074200000}"/>
    <cellStyle name="Normal 4 2 2 2 2 4 2 2 4 3 2" xfId="44826" xr:uid="{00000000-0005-0000-0000-000075200000}"/>
    <cellStyle name="Normal 4 2 2 2 2 4 2 2 4 4" xfId="31624" xr:uid="{00000000-0005-0000-0000-000076200000}"/>
    <cellStyle name="Normal 4 2 2 2 2 4 2 2 5" xfId="8960" xr:uid="{00000000-0005-0000-0000-000077200000}"/>
    <cellStyle name="Normal 4 2 2 2 2 4 2 2 5 2" xfId="21706" xr:uid="{00000000-0005-0000-0000-000078200000}"/>
    <cellStyle name="Normal 4 2 2 2 2 4 2 2 5 2 2" xfId="47868" xr:uid="{00000000-0005-0000-0000-000079200000}"/>
    <cellStyle name="Normal 4 2 2 2 2 4 2 2 5 3" xfId="35122" xr:uid="{00000000-0005-0000-0000-00007A200000}"/>
    <cellStyle name="Normal 4 2 2 2 2 4 2 2 6" xfId="15140" xr:uid="{00000000-0005-0000-0000-00007B200000}"/>
    <cellStyle name="Normal 4 2 2 2 2 4 2 2 6 2" xfId="41302" xr:uid="{00000000-0005-0000-0000-00007C200000}"/>
    <cellStyle name="Normal 4 2 2 2 2 4 2 2 7" xfId="27572" xr:uid="{00000000-0005-0000-0000-00007D200000}"/>
    <cellStyle name="Normal 4 2 2 2 2 4 2 3" xfId="1730" xr:uid="{00000000-0005-0000-0000-00007E200000}"/>
    <cellStyle name="Normal 4 2 2 2 2 4 2 3 2" xfId="3756" xr:uid="{00000000-0005-0000-0000-00007F200000}"/>
    <cellStyle name="Normal 4 2 2 2 2 4 2 3 2 2" xfId="7808" xr:uid="{00000000-0005-0000-0000-000080200000}"/>
    <cellStyle name="Normal 4 2 2 2 2 4 2 3 2 2 2" xfId="13698" xr:uid="{00000000-0005-0000-0000-000081200000}"/>
    <cellStyle name="Normal 4 2 2 2 2 4 2 3 2 2 2 2" xfId="25868" xr:uid="{00000000-0005-0000-0000-000082200000}"/>
    <cellStyle name="Normal 4 2 2 2 2 4 2 3 2 2 2 2 2" xfId="52030" xr:uid="{00000000-0005-0000-0000-000083200000}"/>
    <cellStyle name="Normal 4 2 2 2 2 4 2 3 2 2 2 3" xfId="39860" xr:uid="{00000000-0005-0000-0000-000084200000}"/>
    <cellStyle name="Normal 4 2 2 2 2 4 2 3 2 2 3" xfId="20746" xr:uid="{00000000-0005-0000-0000-000085200000}"/>
    <cellStyle name="Normal 4 2 2 2 2 4 2 3 2 2 3 2" xfId="46908" xr:uid="{00000000-0005-0000-0000-000086200000}"/>
    <cellStyle name="Normal 4 2 2 2 2 4 2 3 2 2 4" xfId="33970" xr:uid="{00000000-0005-0000-0000-000087200000}"/>
    <cellStyle name="Normal 4 2 2 2 2 4 2 3 2 3" xfId="10752" xr:uid="{00000000-0005-0000-0000-000088200000}"/>
    <cellStyle name="Normal 4 2 2 2 2 4 2 3 2 3 2" xfId="23306" xr:uid="{00000000-0005-0000-0000-000089200000}"/>
    <cellStyle name="Normal 4 2 2 2 2 4 2 3 2 3 2 2" xfId="49468" xr:uid="{00000000-0005-0000-0000-00008A200000}"/>
    <cellStyle name="Normal 4 2 2 2 2 4 2 3 2 3 3" xfId="36914" xr:uid="{00000000-0005-0000-0000-00008B200000}"/>
    <cellStyle name="Normal 4 2 2 2 2 4 2 3 2 4" xfId="17222" xr:uid="{00000000-0005-0000-0000-00008C200000}"/>
    <cellStyle name="Normal 4 2 2 2 2 4 2 3 2 4 2" xfId="43384" xr:uid="{00000000-0005-0000-0000-00008D200000}"/>
    <cellStyle name="Normal 4 2 2 2 2 4 2 3 2 5" xfId="29918" xr:uid="{00000000-0005-0000-0000-00008E200000}"/>
    <cellStyle name="Normal 4 2 2 2 2 4 2 3 3" xfId="5782" xr:uid="{00000000-0005-0000-0000-00008F200000}"/>
    <cellStyle name="Normal 4 2 2 2 2 4 2 3 3 2" xfId="12226" xr:uid="{00000000-0005-0000-0000-000090200000}"/>
    <cellStyle name="Normal 4 2 2 2 2 4 2 3 3 2 2" xfId="24588" xr:uid="{00000000-0005-0000-0000-000091200000}"/>
    <cellStyle name="Normal 4 2 2 2 2 4 2 3 3 2 2 2" xfId="50750" xr:uid="{00000000-0005-0000-0000-000092200000}"/>
    <cellStyle name="Normal 4 2 2 2 2 4 2 3 3 2 3" xfId="38388" xr:uid="{00000000-0005-0000-0000-000093200000}"/>
    <cellStyle name="Normal 4 2 2 2 2 4 2 3 3 3" xfId="18984" xr:uid="{00000000-0005-0000-0000-000094200000}"/>
    <cellStyle name="Normal 4 2 2 2 2 4 2 3 3 3 2" xfId="45146" xr:uid="{00000000-0005-0000-0000-000095200000}"/>
    <cellStyle name="Normal 4 2 2 2 2 4 2 3 3 4" xfId="31944" xr:uid="{00000000-0005-0000-0000-000096200000}"/>
    <cellStyle name="Normal 4 2 2 2 2 4 2 3 4" xfId="9280" xr:uid="{00000000-0005-0000-0000-000097200000}"/>
    <cellStyle name="Normal 4 2 2 2 2 4 2 3 4 2" xfId="22026" xr:uid="{00000000-0005-0000-0000-000098200000}"/>
    <cellStyle name="Normal 4 2 2 2 2 4 2 3 4 2 2" xfId="48188" xr:uid="{00000000-0005-0000-0000-000099200000}"/>
    <cellStyle name="Normal 4 2 2 2 2 4 2 3 4 3" xfId="35442" xr:uid="{00000000-0005-0000-0000-00009A200000}"/>
    <cellStyle name="Normal 4 2 2 2 2 4 2 3 5" xfId="15460" xr:uid="{00000000-0005-0000-0000-00009B200000}"/>
    <cellStyle name="Normal 4 2 2 2 2 4 2 3 5 2" xfId="41622" xr:uid="{00000000-0005-0000-0000-00009C200000}"/>
    <cellStyle name="Normal 4 2 2 2 2 4 2 3 6" xfId="27892" xr:uid="{00000000-0005-0000-0000-00009D200000}"/>
    <cellStyle name="Normal 4 2 2 2 2 4 2 4" xfId="3116" xr:uid="{00000000-0005-0000-0000-00009E200000}"/>
    <cellStyle name="Normal 4 2 2 2 2 4 2 4 2" xfId="7168" xr:uid="{00000000-0005-0000-0000-00009F200000}"/>
    <cellStyle name="Normal 4 2 2 2 2 4 2 4 2 2" xfId="13058" xr:uid="{00000000-0005-0000-0000-0000A0200000}"/>
    <cellStyle name="Normal 4 2 2 2 2 4 2 4 2 2 2" xfId="25228" xr:uid="{00000000-0005-0000-0000-0000A1200000}"/>
    <cellStyle name="Normal 4 2 2 2 2 4 2 4 2 2 2 2" xfId="51390" xr:uid="{00000000-0005-0000-0000-0000A2200000}"/>
    <cellStyle name="Normal 4 2 2 2 2 4 2 4 2 2 3" xfId="39220" xr:uid="{00000000-0005-0000-0000-0000A3200000}"/>
    <cellStyle name="Normal 4 2 2 2 2 4 2 4 2 3" xfId="20106" xr:uid="{00000000-0005-0000-0000-0000A4200000}"/>
    <cellStyle name="Normal 4 2 2 2 2 4 2 4 2 3 2" xfId="46268" xr:uid="{00000000-0005-0000-0000-0000A5200000}"/>
    <cellStyle name="Normal 4 2 2 2 2 4 2 4 2 4" xfId="33330" xr:uid="{00000000-0005-0000-0000-0000A6200000}"/>
    <cellStyle name="Normal 4 2 2 2 2 4 2 4 3" xfId="10112" xr:uid="{00000000-0005-0000-0000-0000A7200000}"/>
    <cellStyle name="Normal 4 2 2 2 2 4 2 4 3 2" xfId="22666" xr:uid="{00000000-0005-0000-0000-0000A8200000}"/>
    <cellStyle name="Normal 4 2 2 2 2 4 2 4 3 2 2" xfId="48828" xr:uid="{00000000-0005-0000-0000-0000A9200000}"/>
    <cellStyle name="Normal 4 2 2 2 2 4 2 4 3 3" xfId="36274" xr:uid="{00000000-0005-0000-0000-0000AA200000}"/>
    <cellStyle name="Normal 4 2 2 2 2 4 2 4 4" xfId="16582" xr:uid="{00000000-0005-0000-0000-0000AB200000}"/>
    <cellStyle name="Normal 4 2 2 2 2 4 2 4 4 2" xfId="42744" xr:uid="{00000000-0005-0000-0000-0000AC200000}"/>
    <cellStyle name="Normal 4 2 2 2 2 4 2 4 5" xfId="29278" xr:uid="{00000000-0005-0000-0000-0000AD200000}"/>
    <cellStyle name="Normal 4 2 2 2 2 4 2 5" xfId="5142" xr:uid="{00000000-0005-0000-0000-0000AE200000}"/>
    <cellStyle name="Normal 4 2 2 2 2 4 2 5 2" xfId="11586" xr:uid="{00000000-0005-0000-0000-0000AF200000}"/>
    <cellStyle name="Normal 4 2 2 2 2 4 2 5 2 2" xfId="23948" xr:uid="{00000000-0005-0000-0000-0000B0200000}"/>
    <cellStyle name="Normal 4 2 2 2 2 4 2 5 2 2 2" xfId="50110" xr:uid="{00000000-0005-0000-0000-0000B1200000}"/>
    <cellStyle name="Normal 4 2 2 2 2 4 2 5 2 3" xfId="37748" xr:uid="{00000000-0005-0000-0000-0000B2200000}"/>
    <cellStyle name="Normal 4 2 2 2 2 4 2 5 3" xfId="18344" xr:uid="{00000000-0005-0000-0000-0000B3200000}"/>
    <cellStyle name="Normal 4 2 2 2 2 4 2 5 3 2" xfId="44506" xr:uid="{00000000-0005-0000-0000-0000B4200000}"/>
    <cellStyle name="Normal 4 2 2 2 2 4 2 5 4" xfId="31304" xr:uid="{00000000-0005-0000-0000-0000B5200000}"/>
    <cellStyle name="Normal 4 2 2 2 2 4 2 6" xfId="8640" xr:uid="{00000000-0005-0000-0000-0000B6200000}"/>
    <cellStyle name="Normal 4 2 2 2 2 4 2 6 2" xfId="21386" xr:uid="{00000000-0005-0000-0000-0000B7200000}"/>
    <cellStyle name="Normal 4 2 2 2 2 4 2 6 2 2" xfId="47548" xr:uid="{00000000-0005-0000-0000-0000B8200000}"/>
    <cellStyle name="Normal 4 2 2 2 2 4 2 6 3" xfId="34802" xr:uid="{00000000-0005-0000-0000-0000B9200000}"/>
    <cellStyle name="Normal 4 2 2 2 2 4 2 7" xfId="14820" xr:uid="{00000000-0005-0000-0000-0000BA200000}"/>
    <cellStyle name="Normal 4 2 2 2 2 4 2 7 2" xfId="40982" xr:uid="{00000000-0005-0000-0000-0000BB200000}"/>
    <cellStyle name="Normal 4 2 2 2 2 4 2 8" xfId="27252" xr:uid="{00000000-0005-0000-0000-0000BC200000}"/>
    <cellStyle name="Normal 4 2 2 2 2 4 3" xfId="1250" xr:uid="{00000000-0005-0000-0000-0000BD200000}"/>
    <cellStyle name="Normal 4 2 2 2 2 4 3 2" xfId="1890" xr:uid="{00000000-0005-0000-0000-0000BE200000}"/>
    <cellStyle name="Normal 4 2 2 2 2 4 3 2 2" xfId="3916" xr:uid="{00000000-0005-0000-0000-0000BF200000}"/>
    <cellStyle name="Normal 4 2 2 2 2 4 3 2 2 2" xfId="7968" xr:uid="{00000000-0005-0000-0000-0000C0200000}"/>
    <cellStyle name="Normal 4 2 2 2 2 4 3 2 2 2 2" xfId="13858" xr:uid="{00000000-0005-0000-0000-0000C1200000}"/>
    <cellStyle name="Normal 4 2 2 2 2 4 3 2 2 2 2 2" xfId="26028" xr:uid="{00000000-0005-0000-0000-0000C2200000}"/>
    <cellStyle name="Normal 4 2 2 2 2 4 3 2 2 2 2 2 2" xfId="52190" xr:uid="{00000000-0005-0000-0000-0000C3200000}"/>
    <cellStyle name="Normal 4 2 2 2 2 4 3 2 2 2 2 3" xfId="40020" xr:uid="{00000000-0005-0000-0000-0000C4200000}"/>
    <cellStyle name="Normal 4 2 2 2 2 4 3 2 2 2 3" xfId="20906" xr:uid="{00000000-0005-0000-0000-0000C5200000}"/>
    <cellStyle name="Normal 4 2 2 2 2 4 3 2 2 2 3 2" xfId="47068" xr:uid="{00000000-0005-0000-0000-0000C6200000}"/>
    <cellStyle name="Normal 4 2 2 2 2 4 3 2 2 2 4" xfId="34130" xr:uid="{00000000-0005-0000-0000-0000C7200000}"/>
    <cellStyle name="Normal 4 2 2 2 2 4 3 2 2 3" xfId="10912" xr:uid="{00000000-0005-0000-0000-0000C8200000}"/>
    <cellStyle name="Normal 4 2 2 2 2 4 3 2 2 3 2" xfId="23466" xr:uid="{00000000-0005-0000-0000-0000C9200000}"/>
    <cellStyle name="Normal 4 2 2 2 2 4 3 2 2 3 2 2" xfId="49628" xr:uid="{00000000-0005-0000-0000-0000CA200000}"/>
    <cellStyle name="Normal 4 2 2 2 2 4 3 2 2 3 3" xfId="37074" xr:uid="{00000000-0005-0000-0000-0000CB200000}"/>
    <cellStyle name="Normal 4 2 2 2 2 4 3 2 2 4" xfId="17382" xr:uid="{00000000-0005-0000-0000-0000CC200000}"/>
    <cellStyle name="Normal 4 2 2 2 2 4 3 2 2 4 2" xfId="43544" xr:uid="{00000000-0005-0000-0000-0000CD200000}"/>
    <cellStyle name="Normal 4 2 2 2 2 4 3 2 2 5" xfId="30078" xr:uid="{00000000-0005-0000-0000-0000CE200000}"/>
    <cellStyle name="Normal 4 2 2 2 2 4 3 2 3" xfId="5942" xr:uid="{00000000-0005-0000-0000-0000CF200000}"/>
    <cellStyle name="Normal 4 2 2 2 2 4 3 2 3 2" xfId="12386" xr:uid="{00000000-0005-0000-0000-0000D0200000}"/>
    <cellStyle name="Normal 4 2 2 2 2 4 3 2 3 2 2" xfId="24748" xr:uid="{00000000-0005-0000-0000-0000D1200000}"/>
    <cellStyle name="Normal 4 2 2 2 2 4 3 2 3 2 2 2" xfId="50910" xr:uid="{00000000-0005-0000-0000-0000D2200000}"/>
    <cellStyle name="Normal 4 2 2 2 2 4 3 2 3 2 3" xfId="38548" xr:uid="{00000000-0005-0000-0000-0000D3200000}"/>
    <cellStyle name="Normal 4 2 2 2 2 4 3 2 3 3" xfId="19144" xr:uid="{00000000-0005-0000-0000-0000D4200000}"/>
    <cellStyle name="Normal 4 2 2 2 2 4 3 2 3 3 2" xfId="45306" xr:uid="{00000000-0005-0000-0000-0000D5200000}"/>
    <cellStyle name="Normal 4 2 2 2 2 4 3 2 3 4" xfId="32104" xr:uid="{00000000-0005-0000-0000-0000D6200000}"/>
    <cellStyle name="Normal 4 2 2 2 2 4 3 2 4" xfId="9440" xr:uid="{00000000-0005-0000-0000-0000D7200000}"/>
    <cellStyle name="Normal 4 2 2 2 2 4 3 2 4 2" xfId="22186" xr:uid="{00000000-0005-0000-0000-0000D8200000}"/>
    <cellStyle name="Normal 4 2 2 2 2 4 3 2 4 2 2" xfId="48348" xr:uid="{00000000-0005-0000-0000-0000D9200000}"/>
    <cellStyle name="Normal 4 2 2 2 2 4 3 2 4 3" xfId="35602" xr:uid="{00000000-0005-0000-0000-0000DA200000}"/>
    <cellStyle name="Normal 4 2 2 2 2 4 3 2 5" xfId="15620" xr:uid="{00000000-0005-0000-0000-0000DB200000}"/>
    <cellStyle name="Normal 4 2 2 2 2 4 3 2 5 2" xfId="41782" xr:uid="{00000000-0005-0000-0000-0000DC200000}"/>
    <cellStyle name="Normal 4 2 2 2 2 4 3 2 6" xfId="28052" xr:uid="{00000000-0005-0000-0000-0000DD200000}"/>
    <cellStyle name="Normal 4 2 2 2 2 4 3 3" xfId="3276" xr:uid="{00000000-0005-0000-0000-0000DE200000}"/>
    <cellStyle name="Normal 4 2 2 2 2 4 3 3 2" xfId="7328" xr:uid="{00000000-0005-0000-0000-0000DF200000}"/>
    <cellStyle name="Normal 4 2 2 2 2 4 3 3 2 2" xfId="13218" xr:uid="{00000000-0005-0000-0000-0000E0200000}"/>
    <cellStyle name="Normal 4 2 2 2 2 4 3 3 2 2 2" xfId="25388" xr:uid="{00000000-0005-0000-0000-0000E1200000}"/>
    <cellStyle name="Normal 4 2 2 2 2 4 3 3 2 2 2 2" xfId="51550" xr:uid="{00000000-0005-0000-0000-0000E2200000}"/>
    <cellStyle name="Normal 4 2 2 2 2 4 3 3 2 2 3" xfId="39380" xr:uid="{00000000-0005-0000-0000-0000E3200000}"/>
    <cellStyle name="Normal 4 2 2 2 2 4 3 3 2 3" xfId="20266" xr:uid="{00000000-0005-0000-0000-0000E4200000}"/>
    <cellStyle name="Normal 4 2 2 2 2 4 3 3 2 3 2" xfId="46428" xr:uid="{00000000-0005-0000-0000-0000E5200000}"/>
    <cellStyle name="Normal 4 2 2 2 2 4 3 3 2 4" xfId="33490" xr:uid="{00000000-0005-0000-0000-0000E6200000}"/>
    <cellStyle name="Normal 4 2 2 2 2 4 3 3 3" xfId="10272" xr:uid="{00000000-0005-0000-0000-0000E7200000}"/>
    <cellStyle name="Normal 4 2 2 2 2 4 3 3 3 2" xfId="22826" xr:uid="{00000000-0005-0000-0000-0000E8200000}"/>
    <cellStyle name="Normal 4 2 2 2 2 4 3 3 3 2 2" xfId="48988" xr:uid="{00000000-0005-0000-0000-0000E9200000}"/>
    <cellStyle name="Normal 4 2 2 2 2 4 3 3 3 3" xfId="36434" xr:uid="{00000000-0005-0000-0000-0000EA200000}"/>
    <cellStyle name="Normal 4 2 2 2 2 4 3 3 4" xfId="16742" xr:uid="{00000000-0005-0000-0000-0000EB200000}"/>
    <cellStyle name="Normal 4 2 2 2 2 4 3 3 4 2" xfId="42904" xr:uid="{00000000-0005-0000-0000-0000EC200000}"/>
    <cellStyle name="Normal 4 2 2 2 2 4 3 3 5" xfId="29438" xr:uid="{00000000-0005-0000-0000-0000ED200000}"/>
    <cellStyle name="Normal 4 2 2 2 2 4 3 4" xfId="5302" xr:uid="{00000000-0005-0000-0000-0000EE200000}"/>
    <cellStyle name="Normal 4 2 2 2 2 4 3 4 2" xfId="11746" xr:uid="{00000000-0005-0000-0000-0000EF200000}"/>
    <cellStyle name="Normal 4 2 2 2 2 4 3 4 2 2" xfId="24108" xr:uid="{00000000-0005-0000-0000-0000F0200000}"/>
    <cellStyle name="Normal 4 2 2 2 2 4 3 4 2 2 2" xfId="50270" xr:uid="{00000000-0005-0000-0000-0000F1200000}"/>
    <cellStyle name="Normal 4 2 2 2 2 4 3 4 2 3" xfId="37908" xr:uid="{00000000-0005-0000-0000-0000F2200000}"/>
    <cellStyle name="Normal 4 2 2 2 2 4 3 4 3" xfId="18504" xr:uid="{00000000-0005-0000-0000-0000F3200000}"/>
    <cellStyle name="Normal 4 2 2 2 2 4 3 4 3 2" xfId="44666" xr:uid="{00000000-0005-0000-0000-0000F4200000}"/>
    <cellStyle name="Normal 4 2 2 2 2 4 3 4 4" xfId="31464" xr:uid="{00000000-0005-0000-0000-0000F5200000}"/>
    <cellStyle name="Normal 4 2 2 2 2 4 3 5" xfId="8800" xr:uid="{00000000-0005-0000-0000-0000F6200000}"/>
    <cellStyle name="Normal 4 2 2 2 2 4 3 5 2" xfId="21546" xr:uid="{00000000-0005-0000-0000-0000F7200000}"/>
    <cellStyle name="Normal 4 2 2 2 2 4 3 5 2 2" xfId="47708" xr:uid="{00000000-0005-0000-0000-0000F8200000}"/>
    <cellStyle name="Normal 4 2 2 2 2 4 3 5 3" xfId="34962" xr:uid="{00000000-0005-0000-0000-0000F9200000}"/>
    <cellStyle name="Normal 4 2 2 2 2 4 3 6" xfId="14980" xr:uid="{00000000-0005-0000-0000-0000FA200000}"/>
    <cellStyle name="Normal 4 2 2 2 2 4 3 6 2" xfId="41142" xr:uid="{00000000-0005-0000-0000-0000FB200000}"/>
    <cellStyle name="Normal 4 2 2 2 2 4 3 7" xfId="27412" xr:uid="{00000000-0005-0000-0000-0000FC200000}"/>
    <cellStyle name="Normal 4 2 2 2 2 4 4" xfId="1570" xr:uid="{00000000-0005-0000-0000-0000FD200000}"/>
    <cellStyle name="Normal 4 2 2 2 2 4 4 2" xfId="3596" xr:uid="{00000000-0005-0000-0000-0000FE200000}"/>
    <cellStyle name="Normal 4 2 2 2 2 4 4 2 2" xfId="7648" xr:uid="{00000000-0005-0000-0000-0000FF200000}"/>
    <cellStyle name="Normal 4 2 2 2 2 4 4 2 2 2" xfId="13538" xr:uid="{00000000-0005-0000-0000-000000210000}"/>
    <cellStyle name="Normal 4 2 2 2 2 4 4 2 2 2 2" xfId="25708" xr:uid="{00000000-0005-0000-0000-000001210000}"/>
    <cellStyle name="Normal 4 2 2 2 2 4 4 2 2 2 2 2" xfId="51870" xr:uid="{00000000-0005-0000-0000-000002210000}"/>
    <cellStyle name="Normal 4 2 2 2 2 4 4 2 2 2 3" xfId="39700" xr:uid="{00000000-0005-0000-0000-000003210000}"/>
    <cellStyle name="Normal 4 2 2 2 2 4 4 2 2 3" xfId="20586" xr:uid="{00000000-0005-0000-0000-000004210000}"/>
    <cellStyle name="Normal 4 2 2 2 2 4 4 2 2 3 2" xfId="46748" xr:uid="{00000000-0005-0000-0000-000005210000}"/>
    <cellStyle name="Normal 4 2 2 2 2 4 4 2 2 4" xfId="33810" xr:uid="{00000000-0005-0000-0000-000006210000}"/>
    <cellStyle name="Normal 4 2 2 2 2 4 4 2 3" xfId="10592" xr:uid="{00000000-0005-0000-0000-000007210000}"/>
    <cellStyle name="Normal 4 2 2 2 2 4 4 2 3 2" xfId="23146" xr:uid="{00000000-0005-0000-0000-000008210000}"/>
    <cellStyle name="Normal 4 2 2 2 2 4 4 2 3 2 2" xfId="49308" xr:uid="{00000000-0005-0000-0000-000009210000}"/>
    <cellStyle name="Normal 4 2 2 2 2 4 4 2 3 3" xfId="36754" xr:uid="{00000000-0005-0000-0000-00000A210000}"/>
    <cellStyle name="Normal 4 2 2 2 2 4 4 2 4" xfId="17062" xr:uid="{00000000-0005-0000-0000-00000B210000}"/>
    <cellStyle name="Normal 4 2 2 2 2 4 4 2 4 2" xfId="43224" xr:uid="{00000000-0005-0000-0000-00000C210000}"/>
    <cellStyle name="Normal 4 2 2 2 2 4 4 2 5" xfId="29758" xr:uid="{00000000-0005-0000-0000-00000D210000}"/>
    <cellStyle name="Normal 4 2 2 2 2 4 4 3" xfId="5622" xr:uid="{00000000-0005-0000-0000-00000E210000}"/>
    <cellStyle name="Normal 4 2 2 2 2 4 4 3 2" xfId="12066" xr:uid="{00000000-0005-0000-0000-00000F210000}"/>
    <cellStyle name="Normal 4 2 2 2 2 4 4 3 2 2" xfId="24428" xr:uid="{00000000-0005-0000-0000-000010210000}"/>
    <cellStyle name="Normal 4 2 2 2 2 4 4 3 2 2 2" xfId="50590" xr:uid="{00000000-0005-0000-0000-000011210000}"/>
    <cellStyle name="Normal 4 2 2 2 2 4 4 3 2 3" xfId="38228" xr:uid="{00000000-0005-0000-0000-000012210000}"/>
    <cellStyle name="Normal 4 2 2 2 2 4 4 3 3" xfId="18824" xr:uid="{00000000-0005-0000-0000-000013210000}"/>
    <cellStyle name="Normal 4 2 2 2 2 4 4 3 3 2" xfId="44986" xr:uid="{00000000-0005-0000-0000-000014210000}"/>
    <cellStyle name="Normal 4 2 2 2 2 4 4 3 4" xfId="31784" xr:uid="{00000000-0005-0000-0000-000015210000}"/>
    <cellStyle name="Normal 4 2 2 2 2 4 4 4" xfId="9120" xr:uid="{00000000-0005-0000-0000-000016210000}"/>
    <cellStyle name="Normal 4 2 2 2 2 4 4 4 2" xfId="21866" xr:uid="{00000000-0005-0000-0000-000017210000}"/>
    <cellStyle name="Normal 4 2 2 2 2 4 4 4 2 2" xfId="48028" xr:uid="{00000000-0005-0000-0000-000018210000}"/>
    <cellStyle name="Normal 4 2 2 2 2 4 4 4 3" xfId="35282" xr:uid="{00000000-0005-0000-0000-000019210000}"/>
    <cellStyle name="Normal 4 2 2 2 2 4 4 5" xfId="15300" xr:uid="{00000000-0005-0000-0000-00001A210000}"/>
    <cellStyle name="Normal 4 2 2 2 2 4 4 5 2" xfId="41462" xr:uid="{00000000-0005-0000-0000-00001B210000}"/>
    <cellStyle name="Normal 4 2 2 2 2 4 4 6" xfId="27732" xr:uid="{00000000-0005-0000-0000-00001C210000}"/>
    <cellStyle name="Normal 4 2 2 2 2 4 5" xfId="2584" xr:uid="{00000000-0005-0000-0000-00001D210000}"/>
    <cellStyle name="Normal 4 2 2 2 2 4 5 2" xfId="6636" xr:uid="{00000000-0005-0000-0000-00001E210000}"/>
    <cellStyle name="Normal 4 2 2 2 2 4 5 2 2" xfId="12802" xr:uid="{00000000-0005-0000-0000-00001F210000}"/>
    <cellStyle name="Normal 4 2 2 2 2 4 5 2 2 2" xfId="25068" xr:uid="{00000000-0005-0000-0000-000020210000}"/>
    <cellStyle name="Normal 4 2 2 2 2 4 5 2 2 2 2" xfId="51230" xr:uid="{00000000-0005-0000-0000-000021210000}"/>
    <cellStyle name="Normal 4 2 2 2 2 4 5 2 2 3" xfId="38964" xr:uid="{00000000-0005-0000-0000-000022210000}"/>
    <cellStyle name="Normal 4 2 2 2 2 4 5 2 3" xfId="19706" xr:uid="{00000000-0005-0000-0000-000023210000}"/>
    <cellStyle name="Normal 4 2 2 2 2 4 5 2 3 2" xfId="45868" xr:uid="{00000000-0005-0000-0000-000024210000}"/>
    <cellStyle name="Normal 4 2 2 2 2 4 5 2 4" xfId="32798" xr:uid="{00000000-0005-0000-0000-000025210000}"/>
    <cellStyle name="Normal 4 2 2 2 2 4 5 3" xfId="9856" xr:uid="{00000000-0005-0000-0000-000026210000}"/>
    <cellStyle name="Normal 4 2 2 2 2 4 5 3 2" xfId="22506" xr:uid="{00000000-0005-0000-0000-000027210000}"/>
    <cellStyle name="Normal 4 2 2 2 2 4 5 3 2 2" xfId="48668" xr:uid="{00000000-0005-0000-0000-000028210000}"/>
    <cellStyle name="Normal 4 2 2 2 2 4 5 3 3" xfId="36018" xr:uid="{00000000-0005-0000-0000-000029210000}"/>
    <cellStyle name="Normal 4 2 2 2 2 4 5 4" xfId="16182" xr:uid="{00000000-0005-0000-0000-00002A210000}"/>
    <cellStyle name="Normal 4 2 2 2 2 4 5 4 2" xfId="42344" xr:uid="{00000000-0005-0000-0000-00002B210000}"/>
    <cellStyle name="Normal 4 2 2 2 2 4 5 5" xfId="28746" xr:uid="{00000000-0005-0000-0000-00002C210000}"/>
    <cellStyle name="Normal 4 2 2 2 2 4 6" xfId="4610" xr:uid="{00000000-0005-0000-0000-00002D210000}"/>
    <cellStyle name="Normal 4 2 2 2 2 4 6 2" xfId="11330" xr:uid="{00000000-0005-0000-0000-00002E210000}"/>
    <cellStyle name="Normal 4 2 2 2 2 4 6 2 2" xfId="23788" xr:uid="{00000000-0005-0000-0000-00002F210000}"/>
    <cellStyle name="Normal 4 2 2 2 2 4 6 2 2 2" xfId="49950" xr:uid="{00000000-0005-0000-0000-000030210000}"/>
    <cellStyle name="Normal 4 2 2 2 2 4 6 2 3" xfId="37492" xr:uid="{00000000-0005-0000-0000-000031210000}"/>
    <cellStyle name="Normal 4 2 2 2 2 4 6 3" xfId="17944" xr:uid="{00000000-0005-0000-0000-000032210000}"/>
    <cellStyle name="Normal 4 2 2 2 2 4 6 3 2" xfId="44106" xr:uid="{00000000-0005-0000-0000-000033210000}"/>
    <cellStyle name="Normal 4 2 2 2 2 4 6 4" xfId="30772" xr:uid="{00000000-0005-0000-0000-000034210000}"/>
    <cellStyle name="Normal 4 2 2 2 2 4 7" xfId="8384" xr:uid="{00000000-0005-0000-0000-000035210000}"/>
    <cellStyle name="Normal 4 2 2 2 2 4 7 2" xfId="21226" xr:uid="{00000000-0005-0000-0000-000036210000}"/>
    <cellStyle name="Normal 4 2 2 2 2 4 7 2 2" xfId="47388" xr:uid="{00000000-0005-0000-0000-000037210000}"/>
    <cellStyle name="Normal 4 2 2 2 2 4 7 3" xfId="34546" xr:uid="{00000000-0005-0000-0000-000038210000}"/>
    <cellStyle name="Normal 4 2 2 2 2 4 8" xfId="14420" xr:uid="{00000000-0005-0000-0000-000039210000}"/>
    <cellStyle name="Normal 4 2 2 2 2 4 8 2" xfId="40582" xr:uid="{00000000-0005-0000-0000-00003A210000}"/>
    <cellStyle name="Normal 4 2 2 2 2 4 9" xfId="26720" xr:uid="{00000000-0005-0000-0000-00003B210000}"/>
    <cellStyle name="Normal 4 2 2 2 2 5" xfId="698" xr:uid="{00000000-0005-0000-0000-00003C210000}"/>
    <cellStyle name="Normal 4 2 2 2 2 5 2" xfId="1330" xr:uid="{00000000-0005-0000-0000-00003D210000}"/>
    <cellStyle name="Normal 4 2 2 2 2 5 2 2" xfId="1970" xr:uid="{00000000-0005-0000-0000-00003E210000}"/>
    <cellStyle name="Normal 4 2 2 2 2 5 2 2 2" xfId="3996" xr:uid="{00000000-0005-0000-0000-00003F210000}"/>
    <cellStyle name="Normal 4 2 2 2 2 5 2 2 2 2" xfId="8048" xr:uid="{00000000-0005-0000-0000-000040210000}"/>
    <cellStyle name="Normal 4 2 2 2 2 5 2 2 2 2 2" xfId="13938" xr:uid="{00000000-0005-0000-0000-000041210000}"/>
    <cellStyle name="Normal 4 2 2 2 2 5 2 2 2 2 2 2" xfId="26108" xr:uid="{00000000-0005-0000-0000-000042210000}"/>
    <cellStyle name="Normal 4 2 2 2 2 5 2 2 2 2 2 2 2" xfId="52270" xr:uid="{00000000-0005-0000-0000-000043210000}"/>
    <cellStyle name="Normal 4 2 2 2 2 5 2 2 2 2 2 3" xfId="40100" xr:uid="{00000000-0005-0000-0000-000044210000}"/>
    <cellStyle name="Normal 4 2 2 2 2 5 2 2 2 2 3" xfId="20986" xr:uid="{00000000-0005-0000-0000-000045210000}"/>
    <cellStyle name="Normal 4 2 2 2 2 5 2 2 2 2 3 2" xfId="47148" xr:uid="{00000000-0005-0000-0000-000046210000}"/>
    <cellStyle name="Normal 4 2 2 2 2 5 2 2 2 2 4" xfId="34210" xr:uid="{00000000-0005-0000-0000-000047210000}"/>
    <cellStyle name="Normal 4 2 2 2 2 5 2 2 2 3" xfId="10992" xr:uid="{00000000-0005-0000-0000-000048210000}"/>
    <cellStyle name="Normal 4 2 2 2 2 5 2 2 2 3 2" xfId="23546" xr:uid="{00000000-0005-0000-0000-000049210000}"/>
    <cellStyle name="Normal 4 2 2 2 2 5 2 2 2 3 2 2" xfId="49708" xr:uid="{00000000-0005-0000-0000-00004A210000}"/>
    <cellStyle name="Normal 4 2 2 2 2 5 2 2 2 3 3" xfId="37154" xr:uid="{00000000-0005-0000-0000-00004B210000}"/>
    <cellStyle name="Normal 4 2 2 2 2 5 2 2 2 4" xfId="17462" xr:uid="{00000000-0005-0000-0000-00004C210000}"/>
    <cellStyle name="Normal 4 2 2 2 2 5 2 2 2 4 2" xfId="43624" xr:uid="{00000000-0005-0000-0000-00004D210000}"/>
    <cellStyle name="Normal 4 2 2 2 2 5 2 2 2 5" xfId="30158" xr:uid="{00000000-0005-0000-0000-00004E210000}"/>
    <cellStyle name="Normal 4 2 2 2 2 5 2 2 3" xfId="6022" xr:uid="{00000000-0005-0000-0000-00004F210000}"/>
    <cellStyle name="Normal 4 2 2 2 2 5 2 2 3 2" xfId="12466" xr:uid="{00000000-0005-0000-0000-000050210000}"/>
    <cellStyle name="Normal 4 2 2 2 2 5 2 2 3 2 2" xfId="24828" xr:uid="{00000000-0005-0000-0000-000051210000}"/>
    <cellStyle name="Normal 4 2 2 2 2 5 2 2 3 2 2 2" xfId="50990" xr:uid="{00000000-0005-0000-0000-000052210000}"/>
    <cellStyle name="Normal 4 2 2 2 2 5 2 2 3 2 3" xfId="38628" xr:uid="{00000000-0005-0000-0000-000053210000}"/>
    <cellStyle name="Normal 4 2 2 2 2 5 2 2 3 3" xfId="19224" xr:uid="{00000000-0005-0000-0000-000054210000}"/>
    <cellStyle name="Normal 4 2 2 2 2 5 2 2 3 3 2" xfId="45386" xr:uid="{00000000-0005-0000-0000-000055210000}"/>
    <cellStyle name="Normal 4 2 2 2 2 5 2 2 3 4" xfId="32184" xr:uid="{00000000-0005-0000-0000-000056210000}"/>
    <cellStyle name="Normal 4 2 2 2 2 5 2 2 4" xfId="9520" xr:uid="{00000000-0005-0000-0000-000057210000}"/>
    <cellStyle name="Normal 4 2 2 2 2 5 2 2 4 2" xfId="22266" xr:uid="{00000000-0005-0000-0000-000058210000}"/>
    <cellStyle name="Normal 4 2 2 2 2 5 2 2 4 2 2" xfId="48428" xr:uid="{00000000-0005-0000-0000-000059210000}"/>
    <cellStyle name="Normal 4 2 2 2 2 5 2 2 4 3" xfId="35682" xr:uid="{00000000-0005-0000-0000-00005A210000}"/>
    <cellStyle name="Normal 4 2 2 2 2 5 2 2 5" xfId="15700" xr:uid="{00000000-0005-0000-0000-00005B210000}"/>
    <cellStyle name="Normal 4 2 2 2 2 5 2 2 5 2" xfId="41862" xr:uid="{00000000-0005-0000-0000-00005C210000}"/>
    <cellStyle name="Normal 4 2 2 2 2 5 2 2 6" xfId="28132" xr:uid="{00000000-0005-0000-0000-00005D210000}"/>
    <cellStyle name="Normal 4 2 2 2 2 5 2 3" xfId="3356" xr:uid="{00000000-0005-0000-0000-00005E210000}"/>
    <cellStyle name="Normal 4 2 2 2 2 5 2 3 2" xfId="7408" xr:uid="{00000000-0005-0000-0000-00005F210000}"/>
    <cellStyle name="Normal 4 2 2 2 2 5 2 3 2 2" xfId="13298" xr:uid="{00000000-0005-0000-0000-000060210000}"/>
    <cellStyle name="Normal 4 2 2 2 2 5 2 3 2 2 2" xfId="25468" xr:uid="{00000000-0005-0000-0000-000061210000}"/>
    <cellStyle name="Normal 4 2 2 2 2 5 2 3 2 2 2 2" xfId="51630" xr:uid="{00000000-0005-0000-0000-000062210000}"/>
    <cellStyle name="Normal 4 2 2 2 2 5 2 3 2 2 3" xfId="39460" xr:uid="{00000000-0005-0000-0000-000063210000}"/>
    <cellStyle name="Normal 4 2 2 2 2 5 2 3 2 3" xfId="20346" xr:uid="{00000000-0005-0000-0000-000064210000}"/>
    <cellStyle name="Normal 4 2 2 2 2 5 2 3 2 3 2" xfId="46508" xr:uid="{00000000-0005-0000-0000-000065210000}"/>
    <cellStyle name="Normal 4 2 2 2 2 5 2 3 2 4" xfId="33570" xr:uid="{00000000-0005-0000-0000-000066210000}"/>
    <cellStyle name="Normal 4 2 2 2 2 5 2 3 3" xfId="10352" xr:uid="{00000000-0005-0000-0000-000067210000}"/>
    <cellStyle name="Normal 4 2 2 2 2 5 2 3 3 2" xfId="22906" xr:uid="{00000000-0005-0000-0000-000068210000}"/>
    <cellStyle name="Normal 4 2 2 2 2 5 2 3 3 2 2" xfId="49068" xr:uid="{00000000-0005-0000-0000-000069210000}"/>
    <cellStyle name="Normal 4 2 2 2 2 5 2 3 3 3" xfId="36514" xr:uid="{00000000-0005-0000-0000-00006A210000}"/>
    <cellStyle name="Normal 4 2 2 2 2 5 2 3 4" xfId="16822" xr:uid="{00000000-0005-0000-0000-00006B210000}"/>
    <cellStyle name="Normal 4 2 2 2 2 5 2 3 4 2" xfId="42984" xr:uid="{00000000-0005-0000-0000-00006C210000}"/>
    <cellStyle name="Normal 4 2 2 2 2 5 2 3 5" xfId="29518" xr:uid="{00000000-0005-0000-0000-00006D210000}"/>
    <cellStyle name="Normal 4 2 2 2 2 5 2 4" xfId="5382" xr:uid="{00000000-0005-0000-0000-00006E210000}"/>
    <cellStyle name="Normal 4 2 2 2 2 5 2 4 2" xfId="11826" xr:uid="{00000000-0005-0000-0000-00006F210000}"/>
    <cellStyle name="Normal 4 2 2 2 2 5 2 4 2 2" xfId="24188" xr:uid="{00000000-0005-0000-0000-000070210000}"/>
    <cellStyle name="Normal 4 2 2 2 2 5 2 4 2 2 2" xfId="50350" xr:uid="{00000000-0005-0000-0000-000071210000}"/>
    <cellStyle name="Normal 4 2 2 2 2 5 2 4 2 3" xfId="37988" xr:uid="{00000000-0005-0000-0000-000072210000}"/>
    <cellStyle name="Normal 4 2 2 2 2 5 2 4 3" xfId="18584" xr:uid="{00000000-0005-0000-0000-000073210000}"/>
    <cellStyle name="Normal 4 2 2 2 2 5 2 4 3 2" xfId="44746" xr:uid="{00000000-0005-0000-0000-000074210000}"/>
    <cellStyle name="Normal 4 2 2 2 2 5 2 4 4" xfId="31544" xr:uid="{00000000-0005-0000-0000-000075210000}"/>
    <cellStyle name="Normal 4 2 2 2 2 5 2 5" xfId="8880" xr:uid="{00000000-0005-0000-0000-000076210000}"/>
    <cellStyle name="Normal 4 2 2 2 2 5 2 5 2" xfId="21626" xr:uid="{00000000-0005-0000-0000-000077210000}"/>
    <cellStyle name="Normal 4 2 2 2 2 5 2 5 2 2" xfId="47788" xr:uid="{00000000-0005-0000-0000-000078210000}"/>
    <cellStyle name="Normal 4 2 2 2 2 5 2 5 3" xfId="35042" xr:uid="{00000000-0005-0000-0000-000079210000}"/>
    <cellStyle name="Normal 4 2 2 2 2 5 2 6" xfId="15060" xr:uid="{00000000-0005-0000-0000-00007A210000}"/>
    <cellStyle name="Normal 4 2 2 2 2 5 2 6 2" xfId="41222" xr:uid="{00000000-0005-0000-0000-00007B210000}"/>
    <cellStyle name="Normal 4 2 2 2 2 5 2 7" xfId="27492" xr:uid="{00000000-0005-0000-0000-00007C210000}"/>
    <cellStyle name="Normal 4 2 2 2 2 5 3" xfId="1650" xr:uid="{00000000-0005-0000-0000-00007D210000}"/>
    <cellStyle name="Normal 4 2 2 2 2 5 3 2" xfId="3676" xr:uid="{00000000-0005-0000-0000-00007E210000}"/>
    <cellStyle name="Normal 4 2 2 2 2 5 3 2 2" xfId="7728" xr:uid="{00000000-0005-0000-0000-00007F210000}"/>
    <cellStyle name="Normal 4 2 2 2 2 5 3 2 2 2" xfId="13618" xr:uid="{00000000-0005-0000-0000-000080210000}"/>
    <cellStyle name="Normal 4 2 2 2 2 5 3 2 2 2 2" xfId="25788" xr:uid="{00000000-0005-0000-0000-000081210000}"/>
    <cellStyle name="Normal 4 2 2 2 2 5 3 2 2 2 2 2" xfId="51950" xr:uid="{00000000-0005-0000-0000-000082210000}"/>
    <cellStyle name="Normal 4 2 2 2 2 5 3 2 2 2 3" xfId="39780" xr:uid="{00000000-0005-0000-0000-000083210000}"/>
    <cellStyle name="Normal 4 2 2 2 2 5 3 2 2 3" xfId="20666" xr:uid="{00000000-0005-0000-0000-000084210000}"/>
    <cellStyle name="Normal 4 2 2 2 2 5 3 2 2 3 2" xfId="46828" xr:uid="{00000000-0005-0000-0000-000085210000}"/>
    <cellStyle name="Normal 4 2 2 2 2 5 3 2 2 4" xfId="33890" xr:uid="{00000000-0005-0000-0000-000086210000}"/>
    <cellStyle name="Normal 4 2 2 2 2 5 3 2 3" xfId="10672" xr:uid="{00000000-0005-0000-0000-000087210000}"/>
    <cellStyle name="Normal 4 2 2 2 2 5 3 2 3 2" xfId="23226" xr:uid="{00000000-0005-0000-0000-000088210000}"/>
    <cellStyle name="Normal 4 2 2 2 2 5 3 2 3 2 2" xfId="49388" xr:uid="{00000000-0005-0000-0000-000089210000}"/>
    <cellStyle name="Normal 4 2 2 2 2 5 3 2 3 3" xfId="36834" xr:uid="{00000000-0005-0000-0000-00008A210000}"/>
    <cellStyle name="Normal 4 2 2 2 2 5 3 2 4" xfId="17142" xr:uid="{00000000-0005-0000-0000-00008B210000}"/>
    <cellStyle name="Normal 4 2 2 2 2 5 3 2 4 2" xfId="43304" xr:uid="{00000000-0005-0000-0000-00008C210000}"/>
    <cellStyle name="Normal 4 2 2 2 2 5 3 2 5" xfId="29838" xr:uid="{00000000-0005-0000-0000-00008D210000}"/>
    <cellStyle name="Normal 4 2 2 2 2 5 3 3" xfId="5702" xr:uid="{00000000-0005-0000-0000-00008E210000}"/>
    <cellStyle name="Normal 4 2 2 2 2 5 3 3 2" xfId="12146" xr:uid="{00000000-0005-0000-0000-00008F210000}"/>
    <cellStyle name="Normal 4 2 2 2 2 5 3 3 2 2" xfId="24508" xr:uid="{00000000-0005-0000-0000-000090210000}"/>
    <cellStyle name="Normal 4 2 2 2 2 5 3 3 2 2 2" xfId="50670" xr:uid="{00000000-0005-0000-0000-000091210000}"/>
    <cellStyle name="Normal 4 2 2 2 2 5 3 3 2 3" xfId="38308" xr:uid="{00000000-0005-0000-0000-000092210000}"/>
    <cellStyle name="Normal 4 2 2 2 2 5 3 3 3" xfId="18904" xr:uid="{00000000-0005-0000-0000-000093210000}"/>
    <cellStyle name="Normal 4 2 2 2 2 5 3 3 3 2" xfId="45066" xr:uid="{00000000-0005-0000-0000-000094210000}"/>
    <cellStyle name="Normal 4 2 2 2 2 5 3 3 4" xfId="31864" xr:uid="{00000000-0005-0000-0000-000095210000}"/>
    <cellStyle name="Normal 4 2 2 2 2 5 3 4" xfId="9200" xr:uid="{00000000-0005-0000-0000-000096210000}"/>
    <cellStyle name="Normal 4 2 2 2 2 5 3 4 2" xfId="21946" xr:uid="{00000000-0005-0000-0000-000097210000}"/>
    <cellStyle name="Normal 4 2 2 2 2 5 3 4 2 2" xfId="48108" xr:uid="{00000000-0005-0000-0000-000098210000}"/>
    <cellStyle name="Normal 4 2 2 2 2 5 3 4 3" xfId="35362" xr:uid="{00000000-0005-0000-0000-000099210000}"/>
    <cellStyle name="Normal 4 2 2 2 2 5 3 5" xfId="15380" xr:uid="{00000000-0005-0000-0000-00009A210000}"/>
    <cellStyle name="Normal 4 2 2 2 2 5 3 5 2" xfId="41542" xr:uid="{00000000-0005-0000-0000-00009B210000}"/>
    <cellStyle name="Normal 4 2 2 2 2 5 3 6" xfId="27812" xr:uid="{00000000-0005-0000-0000-00009C210000}"/>
    <cellStyle name="Normal 4 2 2 2 2 5 4" xfId="2724" xr:uid="{00000000-0005-0000-0000-00009D210000}"/>
    <cellStyle name="Normal 4 2 2 2 2 5 4 2" xfId="6776" xr:uid="{00000000-0005-0000-0000-00009E210000}"/>
    <cellStyle name="Normal 4 2 2 2 2 5 4 2 2" xfId="12894" xr:uid="{00000000-0005-0000-0000-00009F210000}"/>
    <cellStyle name="Normal 4 2 2 2 2 5 4 2 2 2" xfId="25148" xr:uid="{00000000-0005-0000-0000-0000A0210000}"/>
    <cellStyle name="Normal 4 2 2 2 2 5 4 2 2 2 2" xfId="51310" xr:uid="{00000000-0005-0000-0000-0000A1210000}"/>
    <cellStyle name="Normal 4 2 2 2 2 5 4 2 2 3" xfId="39056" xr:uid="{00000000-0005-0000-0000-0000A2210000}"/>
    <cellStyle name="Normal 4 2 2 2 2 5 4 2 3" xfId="19823" xr:uid="{00000000-0005-0000-0000-0000A3210000}"/>
    <cellStyle name="Normal 4 2 2 2 2 5 4 2 3 2" xfId="45985" xr:uid="{00000000-0005-0000-0000-0000A4210000}"/>
    <cellStyle name="Normal 4 2 2 2 2 5 4 2 4" xfId="32938" xr:uid="{00000000-0005-0000-0000-0000A5210000}"/>
    <cellStyle name="Normal 4 2 2 2 2 5 4 3" xfId="9948" xr:uid="{00000000-0005-0000-0000-0000A6210000}"/>
    <cellStyle name="Normal 4 2 2 2 2 5 4 3 2" xfId="22586" xr:uid="{00000000-0005-0000-0000-0000A7210000}"/>
    <cellStyle name="Normal 4 2 2 2 2 5 4 3 2 2" xfId="48748" xr:uid="{00000000-0005-0000-0000-0000A8210000}"/>
    <cellStyle name="Normal 4 2 2 2 2 5 4 3 3" xfId="36110" xr:uid="{00000000-0005-0000-0000-0000A9210000}"/>
    <cellStyle name="Normal 4 2 2 2 2 5 4 4" xfId="16299" xr:uid="{00000000-0005-0000-0000-0000AA210000}"/>
    <cellStyle name="Normal 4 2 2 2 2 5 4 4 2" xfId="42461" xr:uid="{00000000-0005-0000-0000-0000AB210000}"/>
    <cellStyle name="Normal 4 2 2 2 2 5 4 5" xfId="28886" xr:uid="{00000000-0005-0000-0000-0000AC210000}"/>
    <cellStyle name="Normal 4 2 2 2 2 5 5" xfId="4750" xr:uid="{00000000-0005-0000-0000-0000AD210000}"/>
    <cellStyle name="Normal 4 2 2 2 2 5 5 2" xfId="11422" xr:uid="{00000000-0005-0000-0000-0000AE210000}"/>
    <cellStyle name="Normal 4 2 2 2 2 5 5 2 2" xfId="23868" xr:uid="{00000000-0005-0000-0000-0000AF210000}"/>
    <cellStyle name="Normal 4 2 2 2 2 5 5 2 2 2" xfId="50030" xr:uid="{00000000-0005-0000-0000-0000B0210000}"/>
    <cellStyle name="Normal 4 2 2 2 2 5 5 2 3" xfId="37584" xr:uid="{00000000-0005-0000-0000-0000B1210000}"/>
    <cellStyle name="Normal 4 2 2 2 2 5 5 3" xfId="18061" xr:uid="{00000000-0005-0000-0000-0000B2210000}"/>
    <cellStyle name="Normal 4 2 2 2 2 5 5 3 2" xfId="44223" xr:uid="{00000000-0005-0000-0000-0000B3210000}"/>
    <cellStyle name="Normal 4 2 2 2 2 5 5 4" xfId="30912" xr:uid="{00000000-0005-0000-0000-0000B4210000}"/>
    <cellStyle name="Normal 4 2 2 2 2 5 6" xfId="8476" xr:uid="{00000000-0005-0000-0000-0000B5210000}"/>
    <cellStyle name="Normal 4 2 2 2 2 5 6 2" xfId="21306" xr:uid="{00000000-0005-0000-0000-0000B6210000}"/>
    <cellStyle name="Normal 4 2 2 2 2 5 6 2 2" xfId="47468" xr:uid="{00000000-0005-0000-0000-0000B7210000}"/>
    <cellStyle name="Normal 4 2 2 2 2 5 6 3" xfId="34638" xr:uid="{00000000-0005-0000-0000-0000B8210000}"/>
    <cellStyle name="Normal 4 2 2 2 2 5 7" xfId="14537" xr:uid="{00000000-0005-0000-0000-0000B9210000}"/>
    <cellStyle name="Normal 4 2 2 2 2 5 7 2" xfId="40699" xr:uid="{00000000-0005-0000-0000-0000BA210000}"/>
    <cellStyle name="Normal 4 2 2 2 2 5 8" xfId="26860" xr:uid="{00000000-0005-0000-0000-0000BB210000}"/>
    <cellStyle name="Normal 4 2 2 2 2 6" xfId="1170" xr:uid="{00000000-0005-0000-0000-0000BC210000}"/>
    <cellStyle name="Normal 4 2 2 2 2 6 2" xfId="1810" xr:uid="{00000000-0005-0000-0000-0000BD210000}"/>
    <cellStyle name="Normal 4 2 2 2 2 6 2 2" xfId="3836" xr:uid="{00000000-0005-0000-0000-0000BE210000}"/>
    <cellStyle name="Normal 4 2 2 2 2 6 2 2 2" xfId="7888" xr:uid="{00000000-0005-0000-0000-0000BF210000}"/>
    <cellStyle name="Normal 4 2 2 2 2 6 2 2 2 2" xfId="13778" xr:uid="{00000000-0005-0000-0000-0000C0210000}"/>
    <cellStyle name="Normal 4 2 2 2 2 6 2 2 2 2 2" xfId="25948" xr:uid="{00000000-0005-0000-0000-0000C1210000}"/>
    <cellStyle name="Normal 4 2 2 2 2 6 2 2 2 2 2 2" xfId="52110" xr:uid="{00000000-0005-0000-0000-0000C2210000}"/>
    <cellStyle name="Normal 4 2 2 2 2 6 2 2 2 2 3" xfId="39940" xr:uid="{00000000-0005-0000-0000-0000C3210000}"/>
    <cellStyle name="Normal 4 2 2 2 2 6 2 2 2 3" xfId="20826" xr:uid="{00000000-0005-0000-0000-0000C4210000}"/>
    <cellStyle name="Normal 4 2 2 2 2 6 2 2 2 3 2" xfId="46988" xr:uid="{00000000-0005-0000-0000-0000C5210000}"/>
    <cellStyle name="Normal 4 2 2 2 2 6 2 2 2 4" xfId="34050" xr:uid="{00000000-0005-0000-0000-0000C6210000}"/>
    <cellStyle name="Normal 4 2 2 2 2 6 2 2 3" xfId="10832" xr:uid="{00000000-0005-0000-0000-0000C7210000}"/>
    <cellStyle name="Normal 4 2 2 2 2 6 2 2 3 2" xfId="23386" xr:uid="{00000000-0005-0000-0000-0000C8210000}"/>
    <cellStyle name="Normal 4 2 2 2 2 6 2 2 3 2 2" xfId="49548" xr:uid="{00000000-0005-0000-0000-0000C9210000}"/>
    <cellStyle name="Normal 4 2 2 2 2 6 2 2 3 3" xfId="36994" xr:uid="{00000000-0005-0000-0000-0000CA210000}"/>
    <cellStyle name="Normal 4 2 2 2 2 6 2 2 4" xfId="17302" xr:uid="{00000000-0005-0000-0000-0000CB210000}"/>
    <cellStyle name="Normal 4 2 2 2 2 6 2 2 4 2" xfId="43464" xr:uid="{00000000-0005-0000-0000-0000CC210000}"/>
    <cellStyle name="Normal 4 2 2 2 2 6 2 2 5" xfId="29998" xr:uid="{00000000-0005-0000-0000-0000CD210000}"/>
    <cellStyle name="Normal 4 2 2 2 2 6 2 3" xfId="5862" xr:uid="{00000000-0005-0000-0000-0000CE210000}"/>
    <cellStyle name="Normal 4 2 2 2 2 6 2 3 2" xfId="12306" xr:uid="{00000000-0005-0000-0000-0000CF210000}"/>
    <cellStyle name="Normal 4 2 2 2 2 6 2 3 2 2" xfId="24668" xr:uid="{00000000-0005-0000-0000-0000D0210000}"/>
    <cellStyle name="Normal 4 2 2 2 2 6 2 3 2 2 2" xfId="50830" xr:uid="{00000000-0005-0000-0000-0000D1210000}"/>
    <cellStyle name="Normal 4 2 2 2 2 6 2 3 2 3" xfId="38468" xr:uid="{00000000-0005-0000-0000-0000D2210000}"/>
    <cellStyle name="Normal 4 2 2 2 2 6 2 3 3" xfId="19064" xr:uid="{00000000-0005-0000-0000-0000D3210000}"/>
    <cellStyle name="Normal 4 2 2 2 2 6 2 3 3 2" xfId="45226" xr:uid="{00000000-0005-0000-0000-0000D4210000}"/>
    <cellStyle name="Normal 4 2 2 2 2 6 2 3 4" xfId="32024" xr:uid="{00000000-0005-0000-0000-0000D5210000}"/>
    <cellStyle name="Normal 4 2 2 2 2 6 2 4" xfId="9360" xr:uid="{00000000-0005-0000-0000-0000D6210000}"/>
    <cellStyle name="Normal 4 2 2 2 2 6 2 4 2" xfId="22106" xr:uid="{00000000-0005-0000-0000-0000D7210000}"/>
    <cellStyle name="Normal 4 2 2 2 2 6 2 4 2 2" xfId="48268" xr:uid="{00000000-0005-0000-0000-0000D8210000}"/>
    <cellStyle name="Normal 4 2 2 2 2 6 2 4 3" xfId="35522" xr:uid="{00000000-0005-0000-0000-0000D9210000}"/>
    <cellStyle name="Normal 4 2 2 2 2 6 2 5" xfId="15540" xr:uid="{00000000-0005-0000-0000-0000DA210000}"/>
    <cellStyle name="Normal 4 2 2 2 2 6 2 5 2" xfId="41702" xr:uid="{00000000-0005-0000-0000-0000DB210000}"/>
    <cellStyle name="Normal 4 2 2 2 2 6 2 6" xfId="27972" xr:uid="{00000000-0005-0000-0000-0000DC210000}"/>
    <cellStyle name="Normal 4 2 2 2 2 6 3" xfId="3196" xr:uid="{00000000-0005-0000-0000-0000DD210000}"/>
    <cellStyle name="Normal 4 2 2 2 2 6 3 2" xfId="7248" xr:uid="{00000000-0005-0000-0000-0000DE210000}"/>
    <cellStyle name="Normal 4 2 2 2 2 6 3 2 2" xfId="13138" xr:uid="{00000000-0005-0000-0000-0000DF210000}"/>
    <cellStyle name="Normal 4 2 2 2 2 6 3 2 2 2" xfId="25308" xr:uid="{00000000-0005-0000-0000-0000E0210000}"/>
    <cellStyle name="Normal 4 2 2 2 2 6 3 2 2 2 2" xfId="51470" xr:uid="{00000000-0005-0000-0000-0000E1210000}"/>
    <cellStyle name="Normal 4 2 2 2 2 6 3 2 2 3" xfId="39300" xr:uid="{00000000-0005-0000-0000-0000E2210000}"/>
    <cellStyle name="Normal 4 2 2 2 2 6 3 2 3" xfId="20186" xr:uid="{00000000-0005-0000-0000-0000E3210000}"/>
    <cellStyle name="Normal 4 2 2 2 2 6 3 2 3 2" xfId="46348" xr:uid="{00000000-0005-0000-0000-0000E4210000}"/>
    <cellStyle name="Normal 4 2 2 2 2 6 3 2 4" xfId="33410" xr:uid="{00000000-0005-0000-0000-0000E5210000}"/>
    <cellStyle name="Normal 4 2 2 2 2 6 3 3" xfId="10192" xr:uid="{00000000-0005-0000-0000-0000E6210000}"/>
    <cellStyle name="Normal 4 2 2 2 2 6 3 3 2" xfId="22746" xr:uid="{00000000-0005-0000-0000-0000E7210000}"/>
    <cellStyle name="Normal 4 2 2 2 2 6 3 3 2 2" xfId="48908" xr:uid="{00000000-0005-0000-0000-0000E8210000}"/>
    <cellStyle name="Normal 4 2 2 2 2 6 3 3 3" xfId="36354" xr:uid="{00000000-0005-0000-0000-0000E9210000}"/>
    <cellStyle name="Normal 4 2 2 2 2 6 3 4" xfId="16662" xr:uid="{00000000-0005-0000-0000-0000EA210000}"/>
    <cellStyle name="Normal 4 2 2 2 2 6 3 4 2" xfId="42824" xr:uid="{00000000-0005-0000-0000-0000EB210000}"/>
    <cellStyle name="Normal 4 2 2 2 2 6 3 5" xfId="29358" xr:uid="{00000000-0005-0000-0000-0000EC210000}"/>
    <cellStyle name="Normal 4 2 2 2 2 6 4" xfId="5222" xr:uid="{00000000-0005-0000-0000-0000ED210000}"/>
    <cellStyle name="Normal 4 2 2 2 2 6 4 2" xfId="11666" xr:uid="{00000000-0005-0000-0000-0000EE210000}"/>
    <cellStyle name="Normal 4 2 2 2 2 6 4 2 2" xfId="24028" xr:uid="{00000000-0005-0000-0000-0000EF210000}"/>
    <cellStyle name="Normal 4 2 2 2 2 6 4 2 2 2" xfId="50190" xr:uid="{00000000-0005-0000-0000-0000F0210000}"/>
    <cellStyle name="Normal 4 2 2 2 2 6 4 2 3" xfId="37828" xr:uid="{00000000-0005-0000-0000-0000F1210000}"/>
    <cellStyle name="Normal 4 2 2 2 2 6 4 3" xfId="18424" xr:uid="{00000000-0005-0000-0000-0000F2210000}"/>
    <cellStyle name="Normal 4 2 2 2 2 6 4 3 2" xfId="44586" xr:uid="{00000000-0005-0000-0000-0000F3210000}"/>
    <cellStyle name="Normal 4 2 2 2 2 6 4 4" xfId="31384" xr:uid="{00000000-0005-0000-0000-0000F4210000}"/>
    <cellStyle name="Normal 4 2 2 2 2 6 5" xfId="8720" xr:uid="{00000000-0005-0000-0000-0000F5210000}"/>
    <cellStyle name="Normal 4 2 2 2 2 6 5 2" xfId="21466" xr:uid="{00000000-0005-0000-0000-0000F6210000}"/>
    <cellStyle name="Normal 4 2 2 2 2 6 5 2 2" xfId="47628" xr:uid="{00000000-0005-0000-0000-0000F7210000}"/>
    <cellStyle name="Normal 4 2 2 2 2 6 5 3" xfId="34882" xr:uid="{00000000-0005-0000-0000-0000F8210000}"/>
    <cellStyle name="Normal 4 2 2 2 2 6 6" xfId="14900" xr:uid="{00000000-0005-0000-0000-0000F9210000}"/>
    <cellStyle name="Normal 4 2 2 2 2 6 6 2" xfId="41062" xr:uid="{00000000-0005-0000-0000-0000FA210000}"/>
    <cellStyle name="Normal 4 2 2 2 2 6 7" xfId="27332" xr:uid="{00000000-0005-0000-0000-0000FB210000}"/>
    <cellStyle name="Normal 4 2 2 2 2 7" xfId="1490" xr:uid="{00000000-0005-0000-0000-0000FC210000}"/>
    <cellStyle name="Normal 4 2 2 2 2 7 2" xfId="3516" xr:uid="{00000000-0005-0000-0000-0000FD210000}"/>
    <cellStyle name="Normal 4 2 2 2 2 7 2 2" xfId="7568" xr:uid="{00000000-0005-0000-0000-0000FE210000}"/>
    <cellStyle name="Normal 4 2 2 2 2 7 2 2 2" xfId="13458" xr:uid="{00000000-0005-0000-0000-0000FF210000}"/>
    <cellStyle name="Normal 4 2 2 2 2 7 2 2 2 2" xfId="25628" xr:uid="{00000000-0005-0000-0000-000000220000}"/>
    <cellStyle name="Normal 4 2 2 2 2 7 2 2 2 2 2" xfId="51790" xr:uid="{00000000-0005-0000-0000-000001220000}"/>
    <cellStyle name="Normal 4 2 2 2 2 7 2 2 2 3" xfId="39620" xr:uid="{00000000-0005-0000-0000-000002220000}"/>
    <cellStyle name="Normal 4 2 2 2 2 7 2 2 3" xfId="20506" xr:uid="{00000000-0005-0000-0000-000003220000}"/>
    <cellStyle name="Normal 4 2 2 2 2 7 2 2 3 2" xfId="46668" xr:uid="{00000000-0005-0000-0000-000004220000}"/>
    <cellStyle name="Normal 4 2 2 2 2 7 2 2 4" xfId="33730" xr:uid="{00000000-0005-0000-0000-000005220000}"/>
    <cellStyle name="Normal 4 2 2 2 2 7 2 3" xfId="10512" xr:uid="{00000000-0005-0000-0000-000006220000}"/>
    <cellStyle name="Normal 4 2 2 2 2 7 2 3 2" xfId="23066" xr:uid="{00000000-0005-0000-0000-000007220000}"/>
    <cellStyle name="Normal 4 2 2 2 2 7 2 3 2 2" xfId="49228" xr:uid="{00000000-0005-0000-0000-000008220000}"/>
    <cellStyle name="Normal 4 2 2 2 2 7 2 3 3" xfId="36674" xr:uid="{00000000-0005-0000-0000-000009220000}"/>
    <cellStyle name="Normal 4 2 2 2 2 7 2 4" xfId="16982" xr:uid="{00000000-0005-0000-0000-00000A220000}"/>
    <cellStyle name="Normal 4 2 2 2 2 7 2 4 2" xfId="43144" xr:uid="{00000000-0005-0000-0000-00000B220000}"/>
    <cellStyle name="Normal 4 2 2 2 2 7 2 5" xfId="29678" xr:uid="{00000000-0005-0000-0000-00000C220000}"/>
    <cellStyle name="Normal 4 2 2 2 2 7 3" xfId="5542" xr:uid="{00000000-0005-0000-0000-00000D220000}"/>
    <cellStyle name="Normal 4 2 2 2 2 7 3 2" xfId="11986" xr:uid="{00000000-0005-0000-0000-00000E220000}"/>
    <cellStyle name="Normal 4 2 2 2 2 7 3 2 2" xfId="24348" xr:uid="{00000000-0005-0000-0000-00000F220000}"/>
    <cellStyle name="Normal 4 2 2 2 2 7 3 2 2 2" xfId="50510" xr:uid="{00000000-0005-0000-0000-000010220000}"/>
    <cellStyle name="Normal 4 2 2 2 2 7 3 2 3" xfId="38148" xr:uid="{00000000-0005-0000-0000-000011220000}"/>
    <cellStyle name="Normal 4 2 2 2 2 7 3 3" xfId="18744" xr:uid="{00000000-0005-0000-0000-000012220000}"/>
    <cellStyle name="Normal 4 2 2 2 2 7 3 3 2" xfId="44906" xr:uid="{00000000-0005-0000-0000-000013220000}"/>
    <cellStyle name="Normal 4 2 2 2 2 7 3 4" xfId="31704" xr:uid="{00000000-0005-0000-0000-000014220000}"/>
    <cellStyle name="Normal 4 2 2 2 2 7 4" xfId="9040" xr:uid="{00000000-0005-0000-0000-000015220000}"/>
    <cellStyle name="Normal 4 2 2 2 2 7 4 2" xfId="21786" xr:uid="{00000000-0005-0000-0000-000016220000}"/>
    <cellStyle name="Normal 4 2 2 2 2 7 4 2 2" xfId="47948" xr:uid="{00000000-0005-0000-0000-000017220000}"/>
    <cellStyle name="Normal 4 2 2 2 2 7 4 3" xfId="35202" xr:uid="{00000000-0005-0000-0000-000018220000}"/>
    <cellStyle name="Normal 4 2 2 2 2 7 5" xfId="15220" xr:uid="{00000000-0005-0000-0000-000019220000}"/>
    <cellStyle name="Normal 4 2 2 2 2 7 5 2" xfId="41382" xr:uid="{00000000-0005-0000-0000-00001A220000}"/>
    <cellStyle name="Normal 4 2 2 2 2 7 6" xfId="27652" xr:uid="{00000000-0005-0000-0000-00001B220000}"/>
    <cellStyle name="Normal 4 2 2 2 2 8" xfId="2192" xr:uid="{00000000-0005-0000-0000-00001C220000}"/>
    <cellStyle name="Normal 4 2 2 2 2 8 2" xfId="6244" xr:uid="{00000000-0005-0000-0000-00001D220000}"/>
    <cellStyle name="Normal 4 2 2 2 2 8 2 2" xfId="12638" xr:uid="{00000000-0005-0000-0000-00001E220000}"/>
    <cellStyle name="Normal 4 2 2 2 2 8 2 2 2" xfId="24988" xr:uid="{00000000-0005-0000-0000-00001F220000}"/>
    <cellStyle name="Normal 4 2 2 2 2 8 2 2 2 2" xfId="51150" xr:uid="{00000000-0005-0000-0000-000020220000}"/>
    <cellStyle name="Normal 4 2 2 2 2 8 2 2 3" xfId="38800" xr:uid="{00000000-0005-0000-0000-000021220000}"/>
    <cellStyle name="Normal 4 2 2 2 2 8 2 3" xfId="19423" xr:uid="{00000000-0005-0000-0000-000022220000}"/>
    <cellStyle name="Normal 4 2 2 2 2 8 2 3 2" xfId="45585" xr:uid="{00000000-0005-0000-0000-000023220000}"/>
    <cellStyle name="Normal 4 2 2 2 2 8 2 4" xfId="32406" xr:uid="{00000000-0005-0000-0000-000024220000}"/>
    <cellStyle name="Normal 4 2 2 2 2 8 3" xfId="9692" xr:uid="{00000000-0005-0000-0000-000025220000}"/>
    <cellStyle name="Normal 4 2 2 2 2 8 3 2" xfId="22426" xr:uid="{00000000-0005-0000-0000-000026220000}"/>
    <cellStyle name="Normal 4 2 2 2 2 8 3 2 2" xfId="48588" xr:uid="{00000000-0005-0000-0000-000027220000}"/>
    <cellStyle name="Normal 4 2 2 2 2 8 3 3" xfId="35854" xr:uid="{00000000-0005-0000-0000-000028220000}"/>
    <cellStyle name="Normal 4 2 2 2 2 8 4" xfId="15899" xr:uid="{00000000-0005-0000-0000-000029220000}"/>
    <cellStyle name="Normal 4 2 2 2 2 8 4 2" xfId="42061" xr:uid="{00000000-0005-0000-0000-00002A220000}"/>
    <cellStyle name="Normal 4 2 2 2 2 8 5" xfId="28354" xr:uid="{00000000-0005-0000-0000-00002B220000}"/>
    <cellStyle name="Normal 4 2 2 2 2 9" xfId="4218" xr:uid="{00000000-0005-0000-0000-00002C220000}"/>
    <cellStyle name="Normal 4 2 2 2 2 9 2" xfId="11166" xr:uid="{00000000-0005-0000-0000-00002D220000}"/>
    <cellStyle name="Normal 4 2 2 2 2 9 2 2" xfId="23708" xr:uid="{00000000-0005-0000-0000-00002E220000}"/>
    <cellStyle name="Normal 4 2 2 2 2 9 2 2 2" xfId="49870" xr:uid="{00000000-0005-0000-0000-00002F220000}"/>
    <cellStyle name="Normal 4 2 2 2 2 9 2 3" xfId="37328" xr:uid="{00000000-0005-0000-0000-000030220000}"/>
    <cellStyle name="Normal 4 2 2 2 2 9 3" xfId="17661" xr:uid="{00000000-0005-0000-0000-000031220000}"/>
    <cellStyle name="Normal 4 2 2 2 2 9 3 2" xfId="43823" xr:uid="{00000000-0005-0000-0000-000032220000}"/>
    <cellStyle name="Normal 4 2 2 2 2 9 4" xfId="30380" xr:uid="{00000000-0005-0000-0000-000033220000}"/>
    <cellStyle name="Normal 4 2 2 2 3" xfId="246" xr:uid="{00000000-0005-0000-0000-000034220000}"/>
    <cellStyle name="Normal 4 2 2 2 3 10" xfId="14193" xr:uid="{00000000-0005-0000-0000-000035220000}"/>
    <cellStyle name="Normal 4 2 2 2 3 10 2" xfId="40355" xr:uid="{00000000-0005-0000-0000-000036220000}"/>
    <cellStyle name="Normal 4 2 2 2 3 11" xfId="26412" xr:uid="{00000000-0005-0000-0000-000037220000}"/>
    <cellStyle name="Normal 4 2 2 2 3 2" xfId="467" xr:uid="{00000000-0005-0000-0000-000038220000}"/>
    <cellStyle name="Normal 4 2 2 2 3 2 10" xfId="26629" xr:uid="{00000000-0005-0000-0000-000039220000}"/>
    <cellStyle name="Normal 4 2 2 2 3 2 2" xfId="606" xr:uid="{00000000-0005-0000-0000-00003A220000}"/>
    <cellStyle name="Normal 4 2 2 2 3 2 2 2" xfId="1138" xr:uid="{00000000-0005-0000-0000-00003B220000}"/>
    <cellStyle name="Normal 4 2 2 2 3 2 2 2 2" xfId="1458" xr:uid="{00000000-0005-0000-0000-00003C220000}"/>
    <cellStyle name="Normal 4 2 2 2 3 2 2 2 2 2" xfId="2098" xr:uid="{00000000-0005-0000-0000-00003D220000}"/>
    <cellStyle name="Normal 4 2 2 2 3 2 2 2 2 2 2" xfId="4124" xr:uid="{00000000-0005-0000-0000-00003E220000}"/>
    <cellStyle name="Normal 4 2 2 2 3 2 2 2 2 2 2 2" xfId="8176" xr:uid="{00000000-0005-0000-0000-00003F220000}"/>
    <cellStyle name="Normal 4 2 2 2 3 2 2 2 2 2 2 2 2" xfId="14066" xr:uid="{00000000-0005-0000-0000-000040220000}"/>
    <cellStyle name="Normal 4 2 2 2 3 2 2 2 2 2 2 2 2 2" xfId="26236" xr:uid="{00000000-0005-0000-0000-000041220000}"/>
    <cellStyle name="Normal 4 2 2 2 3 2 2 2 2 2 2 2 2 2 2" xfId="52398" xr:uid="{00000000-0005-0000-0000-000042220000}"/>
    <cellStyle name="Normal 4 2 2 2 3 2 2 2 2 2 2 2 2 3" xfId="40228" xr:uid="{00000000-0005-0000-0000-000043220000}"/>
    <cellStyle name="Normal 4 2 2 2 3 2 2 2 2 2 2 2 3" xfId="21114" xr:uid="{00000000-0005-0000-0000-000044220000}"/>
    <cellStyle name="Normal 4 2 2 2 3 2 2 2 2 2 2 2 3 2" xfId="47276" xr:uid="{00000000-0005-0000-0000-000045220000}"/>
    <cellStyle name="Normal 4 2 2 2 3 2 2 2 2 2 2 2 4" xfId="34338" xr:uid="{00000000-0005-0000-0000-000046220000}"/>
    <cellStyle name="Normal 4 2 2 2 3 2 2 2 2 2 2 3" xfId="11120" xr:uid="{00000000-0005-0000-0000-000047220000}"/>
    <cellStyle name="Normal 4 2 2 2 3 2 2 2 2 2 2 3 2" xfId="23674" xr:uid="{00000000-0005-0000-0000-000048220000}"/>
    <cellStyle name="Normal 4 2 2 2 3 2 2 2 2 2 2 3 2 2" xfId="49836" xr:uid="{00000000-0005-0000-0000-000049220000}"/>
    <cellStyle name="Normal 4 2 2 2 3 2 2 2 2 2 2 3 3" xfId="37282" xr:uid="{00000000-0005-0000-0000-00004A220000}"/>
    <cellStyle name="Normal 4 2 2 2 3 2 2 2 2 2 2 4" xfId="17590" xr:uid="{00000000-0005-0000-0000-00004B220000}"/>
    <cellStyle name="Normal 4 2 2 2 3 2 2 2 2 2 2 4 2" xfId="43752" xr:uid="{00000000-0005-0000-0000-00004C220000}"/>
    <cellStyle name="Normal 4 2 2 2 3 2 2 2 2 2 2 5" xfId="30286" xr:uid="{00000000-0005-0000-0000-00004D220000}"/>
    <cellStyle name="Normal 4 2 2 2 3 2 2 2 2 2 3" xfId="6150" xr:uid="{00000000-0005-0000-0000-00004E220000}"/>
    <cellStyle name="Normal 4 2 2 2 3 2 2 2 2 2 3 2" xfId="12594" xr:uid="{00000000-0005-0000-0000-00004F220000}"/>
    <cellStyle name="Normal 4 2 2 2 3 2 2 2 2 2 3 2 2" xfId="24956" xr:uid="{00000000-0005-0000-0000-000050220000}"/>
    <cellStyle name="Normal 4 2 2 2 3 2 2 2 2 2 3 2 2 2" xfId="51118" xr:uid="{00000000-0005-0000-0000-000051220000}"/>
    <cellStyle name="Normal 4 2 2 2 3 2 2 2 2 2 3 2 3" xfId="38756" xr:uid="{00000000-0005-0000-0000-000052220000}"/>
    <cellStyle name="Normal 4 2 2 2 3 2 2 2 2 2 3 3" xfId="19352" xr:uid="{00000000-0005-0000-0000-000053220000}"/>
    <cellStyle name="Normal 4 2 2 2 3 2 2 2 2 2 3 3 2" xfId="45514" xr:uid="{00000000-0005-0000-0000-000054220000}"/>
    <cellStyle name="Normal 4 2 2 2 3 2 2 2 2 2 3 4" xfId="32312" xr:uid="{00000000-0005-0000-0000-000055220000}"/>
    <cellStyle name="Normal 4 2 2 2 3 2 2 2 2 2 4" xfId="9648" xr:uid="{00000000-0005-0000-0000-000056220000}"/>
    <cellStyle name="Normal 4 2 2 2 3 2 2 2 2 2 4 2" xfId="22394" xr:uid="{00000000-0005-0000-0000-000057220000}"/>
    <cellStyle name="Normal 4 2 2 2 3 2 2 2 2 2 4 2 2" xfId="48556" xr:uid="{00000000-0005-0000-0000-000058220000}"/>
    <cellStyle name="Normal 4 2 2 2 3 2 2 2 2 2 4 3" xfId="35810" xr:uid="{00000000-0005-0000-0000-000059220000}"/>
    <cellStyle name="Normal 4 2 2 2 3 2 2 2 2 2 5" xfId="15828" xr:uid="{00000000-0005-0000-0000-00005A220000}"/>
    <cellStyle name="Normal 4 2 2 2 3 2 2 2 2 2 5 2" xfId="41990" xr:uid="{00000000-0005-0000-0000-00005B220000}"/>
    <cellStyle name="Normal 4 2 2 2 3 2 2 2 2 2 6" xfId="28260" xr:uid="{00000000-0005-0000-0000-00005C220000}"/>
    <cellStyle name="Normal 4 2 2 2 3 2 2 2 2 3" xfId="3484" xr:uid="{00000000-0005-0000-0000-00005D220000}"/>
    <cellStyle name="Normal 4 2 2 2 3 2 2 2 2 3 2" xfId="7536" xr:uid="{00000000-0005-0000-0000-00005E220000}"/>
    <cellStyle name="Normal 4 2 2 2 3 2 2 2 2 3 2 2" xfId="13426" xr:uid="{00000000-0005-0000-0000-00005F220000}"/>
    <cellStyle name="Normal 4 2 2 2 3 2 2 2 2 3 2 2 2" xfId="25596" xr:uid="{00000000-0005-0000-0000-000060220000}"/>
    <cellStyle name="Normal 4 2 2 2 3 2 2 2 2 3 2 2 2 2" xfId="51758" xr:uid="{00000000-0005-0000-0000-000061220000}"/>
    <cellStyle name="Normal 4 2 2 2 3 2 2 2 2 3 2 2 3" xfId="39588" xr:uid="{00000000-0005-0000-0000-000062220000}"/>
    <cellStyle name="Normal 4 2 2 2 3 2 2 2 2 3 2 3" xfId="20474" xr:uid="{00000000-0005-0000-0000-000063220000}"/>
    <cellStyle name="Normal 4 2 2 2 3 2 2 2 2 3 2 3 2" xfId="46636" xr:uid="{00000000-0005-0000-0000-000064220000}"/>
    <cellStyle name="Normal 4 2 2 2 3 2 2 2 2 3 2 4" xfId="33698" xr:uid="{00000000-0005-0000-0000-000065220000}"/>
    <cellStyle name="Normal 4 2 2 2 3 2 2 2 2 3 3" xfId="10480" xr:uid="{00000000-0005-0000-0000-000066220000}"/>
    <cellStyle name="Normal 4 2 2 2 3 2 2 2 2 3 3 2" xfId="23034" xr:uid="{00000000-0005-0000-0000-000067220000}"/>
    <cellStyle name="Normal 4 2 2 2 3 2 2 2 2 3 3 2 2" xfId="49196" xr:uid="{00000000-0005-0000-0000-000068220000}"/>
    <cellStyle name="Normal 4 2 2 2 3 2 2 2 2 3 3 3" xfId="36642" xr:uid="{00000000-0005-0000-0000-000069220000}"/>
    <cellStyle name="Normal 4 2 2 2 3 2 2 2 2 3 4" xfId="16950" xr:uid="{00000000-0005-0000-0000-00006A220000}"/>
    <cellStyle name="Normal 4 2 2 2 3 2 2 2 2 3 4 2" xfId="43112" xr:uid="{00000000-0005-0000-0000-00006B220000}"/>
    <cellStyle name="Normal 4 2 2 2 3 2 2 2 2 3 5" xfId="29646" xr:uid="{00000000-0005-0000-0000-00006C220000}"/>
    <cellStyle name="Normal 4 2 2 2 3 2 2 2 2 4" xfId="5510" xr:uid="{00000000-0005-0000-0000-00006D220000}"/>
    <cellStyle name="Normal 4 2 2 2 3 2 2 2 2 4 2" xfId="11954" xr:uid="{00000000-0005-0000-0000-00006E220000}"/>
    <cellStyle name="Normal 4 2 2 2 3 2 2 2 2 4 2 2" xfId="24316" xr:uid="{00000000-0005-0000-0000-00006F220000}"/>
    <cellStyle name="Normal 4 2 2 2 3 2 2 2 2 4 2 2 2" xfId="50478" xr:uid="{00000000-0005-0000-0000-000070220000}"/>
    <cellStyle name="Normal 4 2 2 2 3 2 2 2 2 4 2 3" xfId="38116" xr:uid="{00000000-0005-0000-0000-000071220000}"/>
    <cellStyle name="Normal 4 2 2 2 3 2 2 2 2 4 3" xfId="18712" xr:uid="{00000000-0005-0000-0000-000072220000}"/>
    <cellStyle name="Normal 4 2 2 2 3 2 2 2 2 4 3 2" xfId="44874" xr:uid="{00000000-0005-0000-0000-000073220000}"/>
    <cellStyle name="Normal 4 2 2 2 3 2 2 2 2 4 4" xfId="31672" xr:uid="{00000000-0005-0000-0000-000074220000}"/>
    <cellStyle name="Normal 4 2 2 2 3 2 2 2 2 5" xfId="9008" xr:uid="{00000000-0005-0000-0000-000075220000}"/>
    <cellStyle name="Normal 4 2 2 2 3 2 2 2 2 5 2" xfId="21754" xr:uid="{00000000-0005-0000-0000-000076220000}"/>
    <cellStyle name="Normal 4 2 2 2 3 2 2 2 2 5 2 2" xfId="47916" xr:uid="{00000000-0005-0000-0000-000077220000}"/>
    <cellStyle name="Normal 4 2 2 2 3 2 2 2 2 5 3" xfId="35170" xr:uid="{00000000-0005-0000-0000-000078220000}"/>
    <cellStyle name="Normal 4 2 2 2 3 2 2 2 2 6" xfId="15188" xr:uid="{00000000-0005-0000-0000-000079220000}"/>
    <cellStyle name="Normal 4 2 2 2 3 2 2 2 2 6 2" xfId="41350" xr:uid="{00000000-0005-0000-0000-00007A220000}"/>
    <cellStyle name="Normal 4 2 2 2 3 2 2 2 2 7" xfId="27620" xr:uid="{00000000-0005-0000-0000-00007B220000}"/>
    <cellStyle name="Normal 4 2 2 2 3 2 2 2 3" xfId="1778" xr:uid="{00000000-0005-0000-0000-00007C220000}"/>
    <cellStyle name="Normal 4 2 2 2 3 2 2 2 3 2" xfId="3804" xr:uid="{00000000-0005-0000-0000-00007D220000}"/>
    <cellStyle name="Normal 4 2 2 2 3 2 2 2 3 2 2" xfId="7856" xr:uid="{00000000-0005-0000-0000-00007E220000}"/>
    <cellStyle name="Normal 4 2 2 2 3 2 2 2 3 2 2 2" xfId="13746" xr:uid="{00000000-0005-0000-0000-00007F220000}"/>
    <cellStyle name="Normal 4 2 2 2 3 2 2 2 3 2 2 2 2" xfId="25916" xr:uid="{00000000-0005-0000-0000-000080220000}"/>
    <cellStyle name="Normal 4 2 2 2 3 2 2 2 3 2 2 2 2 2" xfId="52078" xr:uid="{00000000-0005-0000-0000-000081220000}"/>
    <cellStyle name="Normal 4 2 2 2 3 2 2 2 3 2 2 2 3" xfId="39908" xr:uid="{00000000-0005-0000-0000-000082220000}"/>
    <cellStyle name="Normal 4 2 2 2 3 2 2 2 3 2 2 3" xfId="20794" xr:uid="{00000000-0005-0000-0000-000083220000}"/>
    <cellStyle name="Normal 4 2 2 2 3 2 2 2 3 2 2 3 2" xfId="46956" xr:uid="{00000000-0005-0000-0000-000084220000}"/>
    <cellStyle name="Normal 4 2 2 2 3 2 2 2 3 2 2 4" xfId="34018" xr:uid="{00000000-0005-0000-0000-000085220000}"/>
    <cellStyle name="Normal 4 2 2 2 3 2 2 2 3 2 3" xfId="10800" xr:uid="{00000000-0005-0000-0000-000086220000}"/>
    <cellStyle name="Normal 4 2 2 2 3 2 2 2 3 2 3 2" xfId="23354" xr:uid="{00000000-0005-0000-0000-000087220000}"/>
    <cellStyle name="Normal 4 2 2 2 3 2 2 2 3 2 3 2 2" xfId="49516" xr:uid="{00000000-0005-0000-0000-000088220000}"/>
    <cellStyle name="Normal 4 2 2 2 3 2 2 2 3 2 3 3" xfId="36962" xr:uid="{00000000-0005-0000-0000-000089220000}"/>
    <cellStyle name="Normal 4 2 2 2 3 2 2 2 3 2 4" xfId="17270" xr:uid="{00000000-0005-0000-0000-00008A220000}"/>
    <cellStyle name="Normal 4 2 2 2 3 2 2 2 3 2 4 2" xfId="43432" xr:uid="{00000000-0005-0000-0000-00008B220000}"/>
    <cellStyle name="Normal 4 2 2 2 3 2 2 2 3 2 5" xfId="29966" xr:uid="{00000000-0005-0000-0000-00008C220000}"/>
    <cellStyle name="Normal 4 2 2 2 3 2 2 2 3 3" xfId="5830" xr:uid="{00000000-0005-0000-0000-00008D220000}"/>
    <cellStyle name="Normal 4 2 2 2 3 2 2 2 3 3 2" xfId="12274" xr:uid="{00000000-0005-0000-0000-00008E220000}"/>
    <cellStyle name="Normal 4 2 2 2 3 2 2 2 3 3 2 2" xfId="24636" xr:uid="{00000000-0005-0000-0000-00008F220000}"/>
    <cellStyle name="Normal 4 2 2 2 3 2 2 2 3 3 2 2 2" xfId="50798" xr:uid="{00000000-0005-0000-0000-000090220000}"/>
    <cellStyle name="Normal 4 2 2 2 3 2 2 2 3 3 2 3" xfId="38436" xr:uid="{00000000-0005-0000-0000-000091220000}"/>
    <cellStyle name="Normal 4 2 2 2 3 2 2 2 3 3 3" xfId="19032" xr:uid="{00000000-0005-0000-0000-000092220000}"/>
    <cellStyle name="Normal 4 2 2 2 3 2 2 2 3 3 3 2" xfId="45194" xr:uid="{00000000-0005-0000-0000-000093220000}"/>
    <cellStyle name="Normal 4 2 2 2 3 2 2 2 3 3 4" xfId="31992" xr:uid="{00000000-0005-0000-0000-000094220000}"/>
    <cellStyle name="Normal 4 2 2 2 3 2 2 2 3 4" xfId="9328" xr:uid="{00000000-0005-0000-0000-000095220000}"/>
    <cellStyle name="Normal 4 2 2 2 3 2 2 2 3 4 2" xfId="22074" xr:uid="{00000000-0005-0000-0000-000096220000}"/>
    <cellStyle name="Normal 4 2 2 2 3 2 2 2 3 4 2 2" xfId="48236" xr:uid="{00000000-0005-0000-0000-000097220000}"/>
    <cellStyle name="Normal 4 2 2 2 3 2 2 2 3 4 3" xfId="35490" xr:uid="{00000000-0005-0000-0000-000098220000}"/>
    <cellStyle name="Normal 4 2 2 2 3 2 2 2 3 5" xfId="15508" xr:uid="{00000000-0005-0000-0000-000099220000}"/>
    <cellStyle name="Normal 4 2 2 2 3 2 2 2 3 5 2" xfId="41670" xr:uid="{00000000-0005-0000-0000-00009A220000}"/>
    <cellStyle name="Normal 4 2 2 2 3 2 2 2 3 6" xfId="27940" xr:uid="{00000000-0005-0000-0000-00009B220000}"/>
    <cellStyle name="Normal 4 2 2 2 3 2 2 2 4" xfId="3164" xr:uid="{00000000-0005-0000-0000-00009C220000}"/>
    <cellStyle name="Normal 4 2 2 2 3 2 2 2 4 2" xfId="7216" xr:uid="{00000000-0005-0000-0000-00009D220000}"/>
    <cellStyle name="Normal 4 2 2 2 3 2 2 2 4 2 2" xfId="13106" xr:uid="{00000000-0005-0000-0000-00009E220000}"/>
    <cellStyle name="Normal 4 2 2 2 3 2 2 2 4 2 2 2" xfId="25276" xr:uid="{00000000-0005-0000-0000-00009F220000}"/>
    <cellStyle name="Normal 4 2 2 2 3 2 2 2 4 2 2 2 2" xfId="51438" xr:uid="{00000000-0005-0000-0000-0000A0220000}"/>
    <cellStyle name="Normal 4 2 2 2 3 2 2 2 4 2 2 3" xfId="39268" xr:uid="{00000000-0005-0000-0000-0000A1220000}"/>
    <cellStyle name="Normal 4 2 2 2 3 2 2 2 4 2 3" xfId="20154" xr:uid="{00000000-0005-0000-0000-0000A2220000}"/>
    <cellStyle name="Normal 4 2 2 2 3 2 2 2 4 2 3 2" xfId="46316" xr:uid="{00000000-0005-0000-0000-0000A3220000}"/>
    <cellStyle name="Normal 4 2 2 2 3 2 2 2 4 2 4" xfId="33378" xr:uid="{00000000-0005-0000-0000-0000A4220000}"/>
    <cellStyle name="Normal 4 2 2 2 3 2 2 2 4 3" xfId="10160" xr:uid="{00000000-0005-0000-0000-0000A5220000}"/>
    <cellStyle name="Normal 4 2 2 2 3 2 2 2 4 3 2" xfId="22714" xr:uid="{00000000-0005-0000-0000-0000A6220000}"/>
    <cellStyle name="Normal 4 2 2 2 3 2 2 2 4 3 2 2" xfId="48876" xr:uid="{00000000-0005-0000-0000-0000A7220000}"/>
    <cellStyle name="Normal 4 2 2 2 3 2 2 2 4 3 3" xfId="36322" xr:uid="{00000000-0005-0000-0000-0000A8220000}"/>
    <cellStyle name="Normal 4 2 2 2 3 2 2 2 4 4" xfId="16630" xr:uid="{00000000-0005-0000-0000-0000A9220000}"/>
    <cellStyle name="Normal 4 2 2 2 3 2 2 2 4 4 2" xfId="42792" xr:uid="{00000000-0005-0000-0000-0000AA220000}"/>
    <cellStyle name="Normal 4 2 2 2 3 2 2 2 4 5" xfId="29326" xr:uid="{00000000-0005-0000-0000-0000AB220000}"/>
    <cellStyle name="Normal 4 2 2 2 3 2 2 2 5" xfId="5190" xr:uid="{00000000-0005-0000-0000-0000AC220000}"/>
    <cellStyle name="Normal 4 2 2 2 3 2 2 2 5 2" xfId="11634" xr:uid="{00000000-0005-0000-0000-0000AD220000}"/>
    <cellStyle name="Normal 4 2 2 2 3 2 2 2 5 2 2" xfId="23996" xr:uid="{00000000-0005-0000-0000-0000AE220000}"/>
    <cellStyle name="Normal 4 2 2 2 3 2 2 2 5 2 2 2" xfId="50158" xr:uid="{00000000-0005-0000-0000-0000AF220000}"/>
    <cellStyle name="Normal 4 2 2 2 3 2 2 2 5 2 3" xfId="37796" xr:uid="{00000000-0005-0000-0000-0000B0220000}"/>
    <cellStyle name="Normal 4 2 2 2 3 2 2 2 5 3" xfId="18392" xr:uid="{00000000-0005-0000-0000-0000B1220000}"/>
    <cellStyle name="Normal 4 2 2 2 3 2 2 2 5 3 2" xfId="44554" xr:uid="{00000000-0005-0000-0000-0000B2220000}"/>
    <cellStyle name="Normal 4 2 2 2 3 2 2 2 5 4" xfId="31352" xr:uid="{00000000-0005-0000-0000-0000B3220000}"/>
    <cellStyle name="Normal 4 2 2 2 3 2 2 2 6" xfId="8688" xr:uid="{00000000-0005-0000-0000-0000B4220000}"/>
    <cellStyle name="Normal 4 2 2 2 3 2 2 2 6 2" xfId="21434" xr:uid="{00000000-0005-0000-0000-0000B5220000}"/>
    <cellStyle name="Normal 4 2 2 2 3 2 2 2 6 2 2" xfId="47596" xr:uid="{00000000-0005-0000-0000-0000B6220000}"/>
    <cellStyle name="Normal 4 2 2 2 3 2 2 2 6 3" xfId="34850" xr:uid="{00000000-0005-0000-0000-0000B7220000}"/>
    <cellStyle name="Normal 4 2 2 2 3 2 2 2 7" xfId="14868" xr:uid="{00000000-0005-0000-0000-0000B8220000}"/>
    <cellStyle name="Normal 4 2 2 2 3 2 2 2 7 2" xfId="41030" xr:uid="{00000000-0005-0000-0000-0000B9220000}"/>
    <cellStyle name="Normal 4 2 2 2 3 2 2 2 8" xfId="27300" xr:uid="{00000000-0005-0000-0000-0000BA220000}"/>
    <cellStyle name="Normal 4 2 2 2 3 2 2 3" xfId="1298" xr:uid="{00000000-0005-0000-0000-0000BB220000}"/>
    <cellStyle name="Normal 4 2 2 2 3 2 2 3 2" xfId="1938" xr:uid="{00000000-0005-0000-0000-0000BC220000}"/>
    <cellStyle name="Normal 4 2 2 2 3 2 2 3 2 2" xfId="3964" xr:uid="{00000000-0005-0000-0000-0000BD220000}"/>
    <cellStyle name="Normal 4 2 2 2 3 2 2 3 2 2 2" xfId="8016" xr:uid="{00000000-0005-0000-0000-0000BE220000}"/>
    <cellStyle name="Normal 4 2 2 2 3 2 2 3 2 2 2 2" xfId="13906" xr:uid="{00000000-0005-0000-0000-0000BF220000}"/>
    <cellStyle name="Normal 4 2 2 2 3 2 2 3 2 2 2 2 2" xfId="26076" xr:uid="{00000000-0005-0000-0000-0000C0220000}"/>
    <cellStyle name="Normal 4 2 2 2 3 2 2 3 2 2 2 2 2 2" xfId="52238" xr:uid="{00000000-0005-0000-0000-0000C1220000}"/>
    <cellStyle name="Normal 4 2 2 2 3 2 2 3 2 2 2 2 3" xfId="40068" xr:uid="{00000000-0005-0000-0000-0000C2220000}"/>
    <cellStyle name="Normal 4 2 2 2 3 2 2 3 2 2 2 3" xfId="20954" xr:uid="{00000000-0005-0000-0000-0000C3220000}"/>
    <cellStyle name="Normal 4 2 2 2 3 2 2 3 2 2 2 3 2" xfId="47116" xr:uid="{00000000-0005-0000-0000-0000C4220000}"/>
    <cellStyle name="Normal 4 2 2 2 3 2 2 3 2 2 2 4" xfId="34178" xr:uid="{00000000-0005-0000-0000-0000C5220000}"/>
    <cellStyle name="Normal 4 2 2 2 3 2 2 3 2 2 3" xfId="10960" xr:uid="{00000000-0005-0000-0000-0000C6220000}"/>
    <cellStyle name="Normal 4 2 2 2 3 2 2 3 2 2 3 2" xfId="23514" xr:uid="{00000000-0005-0000-0000-0000C7220000}"/>
    <cellStyle name="Normal 4 2 2 2 3 2 2 3 2 2 3 2 2" xfId="49676" xr:uid="{00000000-0005-0000-0000-0000C8220000}"/>
    <cellStyle name="Normal 4 2 2 2 3 2 2 3 2 2 3 3" xfId="37122" xr:uid="{00000000-0005-0000-0000-0000C9220000}"/>
    <cellStyle name="Normal 4 2 2 2 3 2 2 3 2 2 4" xfId="17430" xr:uid="{00000000-0005-0000-0000-0000CA220000}"/>
    <cellStyle name="Normal 4 2 2 2 3 2 2 3 2 2 4 2" xfId="43592" xr:uid="{00000000-0005-0000-0000-0000CB220000}"/>
    <cellStyle name="Normal 4 2 2 2 3 2 2 3 2 2 5" xfId="30126" xr:uid="{00000000-0005-0000-0000-0000CC220000}"/>
    <cellStyle name="Normal 4 2 2 2 3 2 2 3 2 3" xfId="5990" xr:uid="{00000000-0005-0000-0000-0000CD220000}"/>
    <cellStyle name="Normal 4 2 2 2 3 2 2 3 2 3 2" xfId="12434" xr:uid="{00000000-0005-0000-0000-0000CE220000}"/>
    <cellStyle name="Normal 4 2 2 2 3 2 2 3 2 3 2 2" xfId="24796" xr:uid="{00000000-0005-0000-0000-0000CF220000}"/>
    <cellStyle name="Normal 4 2 2 2 3 2 2 3 2 3 2 2 2" xfId="50958" xr:uid="{00000000-0005-0000-0000-0000D0220000}"/>
    <cellStyle name="Normal 4 2 2 2 3 2 2 3 2 3 2 3" xfId="38596" xr:uid="{00000000-0005-0000-0000-0000D1220000}"/>
    <cellStyle name="Normal 4 2 2 2 3 2 2 3 2 3 3" xfId="19192" xr:uid="{00000000-0005-0000-0000-0000D2220000}"/>
    <cellStyle name="Normal 4 2 2 2 3 2 2 3 2 3 3 2" xfId="45354" xr:uid="{00000000-0005-0000-0000-0000D3220000}"/>
    <cellStyle name="Normal 4 2 2 2 3 2 2 3 2 3 4" xfId="32152" xr:uid="{00000000-0005-0000-0000-0000D4220000}"/>
    <cellStyle name="Normal 4 2 2 2 3 2 2 3 2 4" xfId="9488" xr:uid="{00000000-0005-0000-0000-0000D5220000}"/>
    <cellStyle name="Normal 4 2 2 2 3 2 2 3 2 4 2" xfId="22234" xr:uid="{00000000-0005-0000-0000-0000D6220000}"/>
    <cellStyle name="Normal 4 2 2 2 3 2 2 3 2 4 2 2" xfId="48396" xr:uid="{00000000-0005-0000-0000-0000D7220000}"/>
    <cellStyle name="Normal 4 2 2 2 3 2 2 3 2 4 3" xfId="35650" xr:uid="{00000000-0005-0000-0000-0000D8220000}"/>
    <cellStyle name="Normal 4 2 2 2 3 2 2 3 2 5" xfId="15668" xr:uid="{00000000-0005-0000-0000-0000D9220000}"/>
    <cellStyle name="Normal 4 2 2 2 3 2 2 3 2 5 2" xfId="41830" xr:uid="{00000000-0005-0000-0000-0000DA220000}"/>
    <cellStyle name="Normal 4 2 2 2 3 2 2 3 2 6" xfId="28100" xr:uid="{00000000-0005-0000-0000-0000DB220000}"/>
    <cellStyle name="Normal 4 2 2 2 3 2 2 3 3" xfId="3324" xr:uid="{00000000-0005-0000-0000-0000DC220000}"/>
    <cellStyle name="Normal 4 2 2 2 3 2 2 3 3 2" xfId="7376" xr:uid="{00000000-0005-0000-0000-0000DD220000}"/>
    <cellStyle name="Normal 4 2 2 2 3 2 2 3 3 2 2" xfId="13266" xr:uid="{00000000-0005-0000-0000-0000DE220000}"/>
    <cellStyle name="Normal 4 2 2 2 3 2 2 3 3 2 2 2" xfId="25436" xr:uid="{00000000-0005-0000-0000-0000DF220000}"/>
    <cellStyle name="Normal 4 2 2 2 3 2 2 3 3 2 2 2 2" xfId="51598" xr:uid="{00000000-0005-0000-0000-0000E0220000}"/>
    <cellStyle name="Normal 4 2 2 2 3 2 2 3 3 2 2 3" xfId="39428" xr:uid="{00000000-0005-0000-0000-0000E1220000}"/>
    <cellStyle name="Normal 4 2 2 2 3 2 2 3 3 2 3" xfId="20314" xr:uid="{00000000-0005-0000-0000-0000E2220000}"/>
    <cellStyle name="Normal 4 2 2 2 3 2 2 3 3 2 3 2" xfId="46476" xr:uid="{00000000-0005-0000-0000-0000E3220000}"/>
    <cellStyle name="Normal 4 2 2 2 3 2 2 3 3 2 4" xfId="33538" xr:uid="{00000000-0005-0000-0000-0000E4220000}"/>
    <cellStyle name="Normal 4 2 2 2 3 2 2 3 3 3" xfId="10320" xr:uid="{00000000-0005-0000-0000-0000E5220000}"/>
    <cellStyle name="Normal 4 2 2 2 3 2 2 3 3 3 2" xfId="22874" xr:uid="{00000000-0005-0000-0000-0000E6220000}"/>
    <cellStyle name="Normal 4 2 2 2 3 2 2 3 3 3 2 2" xfId="49036" xr:uid="{00000000-0005-0000-0000-0000E7220000}"/>
    <cellStyle name="Normal 4 2 2 2 3 2 2 3 3 3 3" xfId="36482" xr:uid="{00000000-0005-0000-0000-0000E8220000}"/>
    <cellStyle name="Normal 4 2 2 2 3 2 2 3 3 4" xfId="16790" xr:uid="{00000000-0005-0000-0000-0000E9220000}"/>
    <cellStyle name="Normal 4 2 2 2 3 2 2 3 3 4 2" xfId="42952" xr:uid="{00000000-0005-0000-0000-0000EA220000}"/>
    <cellStyle name="Normal 4 2 2 2 3 2 2 3 3 5" xfId="29486" xr:uid="{00000000-0005-0000-0000-0000EB220000}"/>
    <cellStyle name="Normal 4 2 2 2 3 2 2 3 4" xfId="5350" xr:uid="{00000000-0005-0000-0000-0000EC220000}"/>
    <cellStyle name="Normal 4 2 2 2 3 2 2 3 4 2" xfId="11794" xr:uid="{00000000-0005-0000-0000-0000ED220000}"/>
    <cellStyle name="Normal 4 2 2 2 3 2 2 3 4 2 2" xfId="24156" xr:uid="{00000000-0005-0000-0000-0000EE220000}"/>
    <cellStyle name="Normal 4 2 2 2 3 2 2 3 4 2 2 2" xfId="50318" xr:uid="{00000000-0005-0000-0000-0000EF220000}"/>
    <cellStyle name="Normal 4 2 2 2 3 2 2 3 4 2 3" xfId="37956" xr:uid="{00000000-0005-0000-0000-0000F0220000}"/>
    <cellStyle name="Normal 4 2 2 2 3 2 2 3 4 3" xfId="18552" xr:uid="{00000000-0005-0000-0000-0000F1220000}"/>
    <cellStyle name="Normal 4 2 2 2 3 2 2 3 4 3 2" xfId="44714" xr:uid="{00000000-0005-0000-0000-0000F2220000}"/>
    <cellStyle name="Normal 4 2 2 2 3 2 2 3 4 4" xfId="31512" xr:uid="{00000000-0005-0000-0000-0000F3220000}"/>
    <cellStyle name="Normal 4 2 2 2 3 2 2 3 5" xfId="8848" xr:uid="{00000000-0005-0000-0000-0000F4220000}"/>
    <cellStyle name="Normal 4 2 2 2 3 2 2 3 5 2" xfId="21594" xr:uid="{00000000-0005-0000-0000-0000F5220000}"/>
    <cellStyle name="Normal 4 2 2 2 3 2 2 3 5 2 2" xfId="47756" xr:uid="{00000000-0005-0000-0000-0000F6220000}"/>
    <cellStyle name="Normal 4 2 2 2 3 2 2 3 5 3" xfId="35010" xr:uid="{00000000-0005-0000-0000-0000F7220000}"/>
    <cellStyle name="Normal 4 2 2 2 3 2 2 3 6" xfId="15028" xr:uid="{00000000-0005-0000-0000-0000F8220000}"/>
    <cellStyle name="Normal 4 2 2 2 3 2 2 3 6 2" xfId="41190" xr:uid="{00000000-0005-0000-0000-0000F9220000}"/>
    <cellStyle name="Normal 4 2 2 2 3 2 2 3 7" xfId="27460" xr:uid="{00000000-0005-0000-0000-0000FA220000}"/>
    <cellStyle name="Normal 4 2 2 2 3 2 2 4" xfId="1618" xr:uid="{00000000-0005-0000-0000-0000FB220000}"/>
    <cellStyle name="Normal 4 2 2 2 3 2 2 4 2" xfId="3644" xr:uid="{00000000-0005-0000-0000-0000FC220000}"/>
    <cellStyle name="Normal 4 2 2 2 3 2 2 4 2 2" xfId="7696" xr:uid="{00000000-0005-0000-0000-0000FD220000}"/>
    <cellStyle name="Normal 4 2 2 2 3 2 2 4 2 2 2" xfId="13586" xr:uid="{00000000-0005-0000-0000-0000FE220000}"/>
    <cellStyle name="Normal 4 2 2 2 3 2 2 4 2 2 2 2" xfId="25756" xr:uid="{00000000-0005-0000-0000-0000FF220000}"/>
    <cellStyle name="Normal 4 2 2 2 3 2 2 4 2 2 2 2 2" xfId="51918" xr:uid="{00000000-0005-0000-0000-000000230000}"/>
    <cellStyle name="Normal 4 2 2 2 3 2 2 4 2 2 2 3" xfId="39748" xr:uid="{00000000-0005-0000-0000-000001230000}"/>
    <cellStyle name="Normal 4 2 2 2 3 2 2 4 2 2 3" xfId="20634" xr:uid="{00000000-0005-0000-0000-000002230000}"/>
    <cellStyle name="Normal 4 2 2 2 3 2 2 4 2 2 3 2" xfId="46796" xr:uid="{00000000-0005-0000-0000-000003230000}"/>
    <cellStyle name="Normal 4 2 2 2 3 2 2 4 2 2 4" xfId="33858" xr:uid="{00000000-0005-0000-0000-000004230000}"/>
    <cellStyle name="Normal 4 2 2 2 3 2 2 4 2 3" xfId="10640" xr:uid="{00000000-0005-0000-0000-000005230000}"/>
    <cellStyle name="Normal 4 2 2 2 3 2 2 4 2 3 2" xfId="23194" xr:uid="{00000000-0005-0000-0000-000006230000}"/>
    <cellStyle name="Normal 4 2 2 2 3 2 2 4 2 3 2 2" xfId="49356" xr:uid="{00000000-0005-0000-0000-000007230000}"/>
    <cellStyle name="Normal 4 2 2 2 3 2 2 4 2 3 3" xfId="36802" xr:uid="{00000000-0005-0000-0000-000008230000}"/>
    <cellStyle name="Normal 4 2 2 2 3 2 2 4 2 4" xfId="17110" xr:uid="{00000000-0005-0000-0000-000009230000}"/>
    <cellStyle name="Normal 4 2 2 2 3 2 2 4 2 4 2" xfId="43272" xr:uid="{00000000-0005-0000-0000-00000A230000}"/>
    <cellStyle name="Normal 4 2 2 2 3 2 2 4 2 5" xfId="29806" xr:uid="{00000000-0005-0000-0000-00000B230000}"/>
    <cellStyle name="Normal 4 2 2 2 3 2 2 4 3" xfId="5670" xr:uid="{00000000-0005-0000-0000-00000C230000}"/>
    <cellStyle name="Normal 4 2 2 2 3 2 2 4 3 2" xfId="12114" xr:uid="{00000000-0005-0000-0000-00000D230000}"/>
    <cellStyle name="Normal 4 2 2 2 3 2 2 4 3 2 2" xfId="24476" xr:uid="{00000000-0005-0000-0000-00000E230000}"/>
    <cellStyle name="Normal 4 2 2 2 3 2 2 4 3 2 2 2" xfId="50638" xr:uid="{00000000-0005-0000-0000-00000F230000}"/>
    <cellStyle name="Normal 4 2 2 2 3 2 2 4 3 2 3" xfId="38276" xr:uid="{00000000-0005-0000-0000-000010230000}"/>
    <cellStyle name="Normal 4 2 2 2 3 2 2 4 3 3" xfId="18872" xr:uid="{00000000-0005-0000-0000-000011230000}"/>
    <cellStyle name="Normal 4 2 2 2 3 2 2 4 3 3 2" xfId="45034" xr:uid="{00000000-0005-0000-0000-000012230000}"/>
    <cellStyle name="Normal 4 2 2 2 3 2 2 4 3 4" xfId="31832" xr:uid="{00000000-0005-0000-0000-000013230000}"/>
    <cellStyle name="Normal 4 2 2 2 3 2 2 4 4" xfId="9168" xr:uid="{00000000-0005-0000-0000-000014230000}"/>
    <cellStyle name="Normal 4 2 2 2 3 2 2 4 4 2" xfId="21914" xr:uid="{00000000-0005-0000-0000-000015230000}"/>
    <cellStyle name="Normal 4 2 2 2 3 2 2 4 4 2 2" xfId="48076" xr:uid="{00000000-0005-0000-0000-000016230000}"/>
    <cellStyle name="Normal 4 2 2 2 3 2 2 4 4 3" xfId="35330" xr:uid="{00000000-0005-0000-0000-000017230000}"/>
    <cellStyle name="Normal 4 2 2 2 3 2 2 4 5" xfId="15348" xr:uid="{00000000-0005-0000-0000-000018230000}"/>
    <cellStyle name="Normal 4 2 2 2 3 2 2 4 5 2" xfId="41510" xr:uid="{00000000-0005-0000-0000-000019230000}"/>
    <cellStyle name="Normal 4 2 2 2 3 2 2 4 6" xfId="27780" xr:uid="{00000000-0005-0000-0000-00001A230000}"/>
    <cellStyle name="Normal 4 2 2 2 3 2 2 5" xfId="2632" xr:uid="{00000000-0005-0000-0000-00001B230000}"/>
    <cellStyle name="Normal 4 2 2 2 3 2 2 5 2" xfId="6684" xr:uid="{00000000-0005-0000-0000-00001C230000}"/>
    <cellStyle name="Normal 4 2 2 2 3 2 2 5 2 2" xfId="12850" xr:uid="{00000000-0005-0000-0000-00001D230000}"/>
    <cellStyle name="Normal 4 2 2 2 3 2 2 5 2 2 2" xfId="25116" xr:uid="{00000000-0005-0000-0000-00001E230000}"/>
    <cellStyle name="Normal 4 2 2 2 3 2 2 5 2 2 2 2" xfId="51278" xr:uid="{00000000-0005-0000-0000-00001F230000}"/>
    <cellStyle name="Normal 4 2 2 2 3 2 2 5 2 2 3" xfId="39012" xr:uid="{00000000-0005-0000-0000-000020230000}"/>
    <cellStyle name="Normal 4 2 2 2 3 2 2 5 2 3" xfId="19754" xr:uid="{00000000-0005-0000-0000-000021230000}"/>
    <cellStyle name="Normal 4 2 2 2 3 2 2 5 2 3 2" xfId="45916" xr:uid="{00000000-0005-0000-0000-000022230000}"/>
    <cellStyle name="Normal 4 2 2 2 3 2 2 5 2 4" xfId="32846" xr:uid="{00000000-0005-0000-0000-000023230000}"/>
    <cellStyle name="Normal 4 2 2 2 3 2 2 5 3" xfId="9904" xr:uid="{00000000-0005-0000-0000-000024230000}"/>
    <cellStyle name="Normal 4 2 2 2 3 2 2 5 3 2" xfId="22554" xr:uid="{00000000-0005-0000-0000-000025230000}"/>
    <cellStyle name="Normal 4 2 2 2 3 2 2 5 3 2 2" xfId="48716" xr:uid="{00000000-0005-0000-0000-000026230000}"/>
    <cellStyle name="Normal 4 2 2 2 3 2 2 5 3 3" xfId="36066" xr:uid="{00000000-0005-0000-0000-000027230000}"/>
    <cellStyle name="Normal 4 2 2 2 3 2 2 5 4" xfId="16230" xr:uid="{00000000-0005-0000-0000-000028230000}"/>
    <cellStyle name="Normal 4 2 2 2 3 2 2 5 4 2" xfId="42392" xr:uid="{00000000-0005-0000-0000-000029230000}"/>
    <cellStyle name="Normal 4 2 2 2 3 2 2 5 5" xfId="28794" xr:uid="{00000000-0005-0000-0000-00002A230000}"/>
    <cellStyle name="Normal 4 2 2 2 3 2 2 6" xfId="4658" xr:uid="{00000000-0005-0000-0000-00002B230000}"/>
    <cellStyle name="Normal 4 2 2 2 3 2 2 6 2" xfId="11378" xr:uid="{00000000-0005-0000-0000-00002C230000}"/>
    <cellStyle name="Normal 4 2 2 2 3 2 2 6 2 2" xfId="23836" xr:uid="{00000000-0005-0000-0000-00002D230000}"/>
    <cellStyle name="Normal 4 2 2 2 3 2 2 6 2 2 2" xfId="49998" xr:uid="{00000000-0005-0000-0000-00002E230000}"/>
    <cellStyle name="Normal 4 2 2 2 3 2 2 6 2 3" xfId="37540" xr:uid="{00000000-0005-0000-0000-00002F230000}"/>
    <cellStyle name="Normal 4 2 2 2 3 2 2 6 3" xfId="17992" xr:uid="{00000000-0005-0000-0000-000030230000}"/>
    <cellStyle name="Normal 4 2 2 2 3 2 2 6 3 2" xfId="44154" xr:uid="{00000000-0005-0000-0000-000031230000}"/>
    <cellStyle name="Normal 4 2 2 2 3 2 2 6 4" xfId="30820" xr:uid="{00000000-0005-0000-0000-000032230000}"/>
    <cellStyle name="Normal 4 2 2 2 3 2 2 7" xfId="8432" xr:uid="{00000000-0005-0000-0000-000033230000}"/>
    <cellStyle name="Normal 4 2 2 2 3 2 2 7 2" xfId="21274" xr:uid="{00000000-0005-0000-0000-000034230000}"/>
    <cellStyle name="Normal 4 2 2 2 3 2 2 7 2 2" xfId="47436" xr:uid="{00000000-0005-0000-0000-000035230000}"/>
    <cellStyle name="Normal 4 2 2 2 3 2 2 7 3" xfId="34594" xr:uid="{00000000-0005-0000-0000-000036230000}"/>
    <cellStyle name="Normal 4 2 2 2 3 2 2 8" xfId="14468" xr:uid="{00000000-0005-0000-0000-000037230000}"/>
    <cellStyle name="Normal 4 2 2 2 3 2 2 8 2" xfId="40630" xr:uid="{00000000-0005-0000-0000-000038230000}"/>
    <cellStyle name="Normal 4 2 2 2 3 2 2 9" xfId="26768" xr:uid="{00000000-0005-0000-0000-000039230000}"/>
    <cellStyle name="Normal 4 2 2 2 3 2 3" xfId="999" xr:uid="{00000000-0005-0000-0000-00003A230000}"/>
    <cellStyle name="Normal 4 2 2 2 3 2 3 2" xfId="1378" xr:uid="{00000000-0005-0000-0000-00003B230000}"/>
    <cellStyle name="Normal 4 2 2 2 3 2 3 2 2" xfId="2018" xr:uid="{00000000-0005-0000-0000-00003C230000}"/>
    <cellStyle name="Normal 4 2 2 2 3 2 3 2 2 2" xfId="4044" xr:uid="{00000000-0005-0000-0000-00003D230000}"/>
    <cellStyle name="Normal 4 2 2 2 3 2 3 2 2 2 2" xfId="8096" xr:uid="{00000000-0005-0000-0000-00003E230000}"/>
    <cellStyle name="Normal 4 2 2 2 3 2 3 2 2 2 2 2" xfId="13986" xr:uid="{00000000-0005-0000-0000-00003F230000}"/>
    <cellStyle name="Normal 4 2 2 2 3 2 3 2 2 2 2 2 2" xfId="26156" xr:uid="{00000000-0005-0000-0000-000040230000}"/>
    <cellStyle name="Normal 4 2 2 2 3 2 3 2 2 2 2 2 2 2" xfId="52318" xr:uid="{00000000-0005-0000-0000-000041230000}"/>
    <cellStyle name="Normal 4 2 2 2 3 2 3 2 2 2 2 2 3" xfId="40148" xr:uid="{00000000-0005-0000-0000-000042230000}"/>
    <cellStyle name="Normal 4 2 2 2 3 2 3 2 2 2 2 3" xfId="21034" xr:uid="{00000000-0005-0000-0000-000043230000}"/>
    <cellStyle name="Normal 4 2 2 2 3 2 3 2 2 2 2 3 2" xfId="47196" xr:uid="{00000000-0005-0000-0000-000044230000}"/>
    <cellStyle name="Normal 4 2 2 2 3 2 3 2 2 2 2 4" xfId="34258" xr:uid="{00000000-0005-0000-0000-000045230000}"/>
    <cellStyle name="Normal 4 2 2 2 3 2 3 2 2 2 3" xfId="11040" xr:uid="{00000000-0005-0000-0000-000046230000}"/>
    <cellStyle name="Normal 4 2 2 2 3 2 3 2 2 2 3 2" xfId="23594" xr:uid="{00000000-0005-0000-0000-000047230000}"/>
    <cellStyle name="Normal 4 2 2 2 3 2 3 2 2 2 3 2 2" xfId="49756" xr:uid="{00000000-0005-0000-0000-000048230000}"/>
    <cellStyle name="Normal 4 2 2 2 3 2 3 2 2 2 3 3" xfId="37202" xr:uid="{00000000-0005-0000-0000-000049230000}"/>
    <cellStyle name="Normal 4 2 2 2 3 2 3 2 2 2 4" xfId="17510" xr:uid="{00000000-0005-0000-0000-00004A230000}"/>
    <cellStyle name="Normal 4 2 2 2 3 2 3 2 2 2 4 2" xfId="43672" xr:uid="{00000000-0005-0000-0000-00004B230000}"/>
    <cellStyle name="Normal 4 2 2 2 3 2 3 2 2 2 5" xfId="30206" xr:uid="{00000000-0005-0000-0000-00004C230000}"/>
    <cellStyle name="Normal 4 2 2 2 3 2 3 2 2 3" xfId="6070" xr:uid="{00000000-0005-0000-0000-00004D230000}"/>
    <cellStyle name="Normal 4 2 2 2 3 2 3 2 2 3 2" xfId="12514" xr:uid="{00000000-0005-0000-0000-00004E230000}"/>
    <cellStyle name="Normal 4 2 2 2 3 2 3 2 2 3 2 2" xfId="24876" xr:uid="{00000000-0005-0000-0000-00004F230000}"/>
    <cellStyle name="Normal 4 2 2 2 3 2 3 2 2 3 2 2 2" xfId="51038" xr:uid="{00000000-0005-0000-0000-000050230000}"/>
    <cellStyle name="Normal 4 2 2 2 3 2 3 2 2 3 2 3" xfId="38676" xr:uid="{00000000-0005-0000-0000-000051230000}"/>
    <cellStyle name="Normal 4 2 2 2 3 2 3 2 2 3 3" xfId="19272" xr:uid="{00000000-0005-0000-0000-000052230000}"/>
    <cellStyle name="Normal 4 2 2 2 3 2 3 2 2 3 3 2" xfId="45434" xr:uid="{00000000-0005-0000-0000-000053230000}"/>
    <cellStyle name="Normal 4 2 2 2 3 2 3 2 2 3 4" xfId="32232" xr:uid="{00000000-0005-0000-0000-000054230000}"/>
    <cellStyle name="Normal 4 2 2 2 3 2 3 2 2 4" xfId="9568" xr:uid="{00000000-0005-0000-0000-000055230000}"/>
    <cellStyle name="Normal 4 2 2 2 3 2 3 2 2 4 2" xfId="22314" xr:uid="{00000000-0005-0000-0000-000056230000}"/>
    <cellStyle name="Normal 4 2 2 2 3 2 3 2 2 4 2 2" xfId="48476" xr:uid="{00000000-0005-0000-0000-000057230000}"/>
    <cellStyle name="Normal 4 2 2 2 3 2 3 2 2 4 3" xfId="35730" xr:uid="{00000000-0005-0000-0000-000058230000}"/>
    <cellStyle name="Normal 4 2 2 2 3 2 3 2 2 5" xfId="15748" xr:uid="{00000000-0005-0000-0000-000059230000}"/>
    <cellStyle name="Normal 4 2 2 2 3 2 3 2 2 5 2" xfId="41910" xr:uid="{00000000-0005-0000-0000-00005A230000}"/>
    <cellStyle name="Normal 4 2 2 2 3 2 3 2 2 6" xfId="28180" xr:uid="{00000000-0005-0000-0000-00005B230000}"/>
    <cellStyle name="Normal 4 2 2 2 3 2 3 2 3" xfId="3404" xr:uid="{00000000-0005-0000-0000-00005C230000}"/>
    <cellStyle name="Normal 4 2 2 2 3 2 3 2 3 2" xfId="7456" xr:uid="{00000000-0005-0000-0000-00005D230000}"/>
    <cellStyle name="Normal 4 2 2 2 3 2 3 2 3 2 2" xfId="13346" xr:uid="{00000000-0005-0000-0000-00005E230000}"/>
    <cellStyle name="Normal 4 2 2 2 3 2 3 2 3 2 2 2" xfId="25516" xr:uid="{00000000-0005-0000-0000-00005F230000}"/>
    <cellStyle name="Normal 4 2 2 2 3 2 3 2 3 2 2 2 2" xfId="51678" xr:uid="{00000000-0005-0000-0000-000060230000}"/>
    <cellStyle name="Normal 4 2 2 2 3 2 3 2 3 2 2 3" xfId="39508" xr:uid="{00000000-0005-0000-0000-000061230000}"/>
    <cellStyle name="Normal 4 2 2 2 3 2 3 2 3 2 3" xfId="20394" xr:uid="{00000000-0005-0000-0000-000062230000}"/>
    <cellStyle name="Normal 4 2 2 2 3 2 3 2 3 2 3 2" xfId="46556" xr:uid="{00000000-0005-0000-0000-000063230000}"/>
    <cellStyle name="Normal 4 2 2 2 3 2 3 2 3 2 4" xfId="33618" xr:uid="{00000000-0005-0000-0000-000064230000}"/>
    <cellStyle name="Normal 4 2 2 2 3 2 3 2 3 3" xfId="10400" xr:uid="{00000000-0005-0000-0000-000065230000}"/>
    <cellStyle name="Normal 4 2 2 2 3 2 3 2 3 3 2" xfId="22954" xr:uid="{00000000-0005-0000-0000-000066230000}"/>
    <cellStyle name="Normal 4 2 2 2 3 2 3 2 3 3 2 2" xfId="49116" xr:uid="{00000000-0005-0000-0000-000067230000}"/>
    <cellStyle name="Normal 4 2 2 2 3 2 3 2 3 3 3" xfId="36562" xr:uid="{00000000-0005-0000-0000-000068230000}"/>
    <cellStyle name="Normal 4 2 2 2 3 2 3 2 3 4" xfId="16870" xr:uid="{00000000-0005-0000-0000-000069230000}"/>
    <cellStyle name="Normal 4 2 2 2 3 2 3 2 3 4 2" xfId="43032" xr:uid="{00000000-0005-0000-0000-00006A230000}"/>
    <cellStyle name="Normal 4 2 2 2 3 2 3 2 3 5" xfId="29566" xr:uid="{00000000-0005-0000-0000-00006B230000}"/>
    <cellStyle name="Normal 4 2 2 2 3 2 3 2 4" xfId="5430" xr:uid="{00000000-0005-0000-0000-00006C230000}"/>
    <cellStyle name="Normal 4 2 2 2 3 2 3 2 4 2" xfId="11874" xr:uid="{00000000-0005-0000-0000-00006D230000}"/>
    <cellStyle name="Normal 4 2 2 2 3 2 3 2 4 2 2" xfId="24236" xr:uid="{00000000-0005-0000-0000-00006E230000}"/>
    <cellStyle name="Normal 4 2 2 2 3 2 3 2 4 2 2 2" xfId="50398" xr:uid="{00000000-0005-0000-0000-00006F230000}"/>
    <cellStyle name="Normal 4 2 2 2 3 2 3 2 4 2 3" xfId="38036" xr:uid="{00000000-0005-0000-0000-000070230000}"/>
    <cellStyle name="Normal 4 2 2 2 3 2 3 2 4 3" xfId="18632" xr:uid="{00000000-0005-0000-0000-000071230000}"/>
    <cellStyle name="Normal 4 2 2 2 3 2 3 2 4 3 2" xfId="44794" xr:uid="{00000000-0005-0000-0000-000072230000}"/>
    <cellStyle name="Normal 4 2 2 2 3 2 3 2 4 4" xfId="31592" xr:uid="{00000000-0005-0000-0000-000073230000}"/>
    <cellStyle name="Normal 4 2 2 2 3 2 3 2 5" xfId="8928" xr:uid="{00000000-0005-0000-0000-000074230000}"/>
    <cellStyle name="Normal 4 2 2 2 3 2 3 2 5 2" xfId="21674" xr:uid="{00000000-0005-0000-0000-000075230000}"/>
    <cellStyle name="Normal 4 2 2 2 3 2 3 2 5 2 2" xfId="47836" xr:uid="{00000000-0005-0000-0000-000076230000}"/>
    <cellStyle name="Normal 4 2 2 2 3 2 3 2 5 3" xfId="35090" xr:uid="{00000000-0005-0000-0000-000077230000}"/>
    <cellStyle name="Normal 4 2 2 2 3 2 3 2 6" xfId="15108" xr:uid="{00000000-0005-0000-0000-000078230000}"/>
    <cellStyle name="Normal 4 2 2 2 3 2 3 2 6 2" xfId="41270" xr:uid="{00000000-0005-0000-0000-000079230000}"/>
    <cellStyle name="Normal 4 2 2 2 3 2 3 2 7" xfId="27540" xr:uid="{00000000-0005-0000-0000-00007A230000}"/>
    <cellStyle name="Normal 4 2 2 2 3 2 3 3" xfId="1698" xr:uid="{00000000-0005-0000-0000-00007B230000}"/>
    <cellStyle name="Normal 4 2 2 2 3 2 3 3 2" xfId="3724" xr:uid="{00000000-0005-0000-0000-00007C230000}"/>
    <cellStyle name="Normal 4 2 2 2 3 2 3 3 2 2" xfId="7776" xr:uid="{00000000-0005-0000-0000-00007D230000}"/>
    <cellStyle name="Normal 4 2 2 2 3 2 3 3 2 2 2" xfId="13666" xr:uid="{00000000-0005-0000-0000-00007E230000}"/>
    <cellStyle name="Normal 4 2 2 2 3 2 3 3 2 2 2 2" xfId="25836" xr:uid="{00000000-0005-0000-0000-00007F230000}"/>
    <cellStyle name="Normal 4 2 2 2 3 2 3 3 2 2 2 2 2" xfId="51998" xr:uid="{00000000-0005-0000-0000-000080230000}"/>
    <cellStyle name="Normal 4 2 2 2 3 2 3 3 2 2 2 3" xfId="39828" xr:uid="{00000000-0005-0000-0000-000081230000}"/>
    <cellStyle name="Normal 4 2 2 2 3 2 3 3 2 2 3" xfId="20714" xr:uid="{00000000-0005-0000-0000-000082230000}"/>
    <cellStyle name="Normal 4 2 2 2 3 2 3 3 2 2 3 2" xfId="46876" xr:uid="{00000000-0005-0000-0000-000083230000}"/>
    <cellStyle name="Normal 4 2 2 2 3 2 3 3 2 2 4" xfId="33938" xr:uid="{00000000-0005-0000-0000-000084230000}"/>
    <cellStyle name="Normal 4 2 2 2 3 2 3 3 2 3" xfId="10720" xr:uid="{00000000-0005-0000-0000-000085230000}"/>
    <cellStyle name="Normal 4 2 2 2 3 2 3 3 2 3 2" xfId="23274" xr:uid="{00000000-0005-0000-0000-000086230000}"/>
    <cellStyle name="Normal 4 2 2 2 3 2 3 3 2 3 2 2" xfId="49436" xr:uid="{00000000-0005-0000-0000-000087230000}"/>
    <cellStyle name="Normal 4 2 2 2 3 2 3 3 2 3 3" xfId="36882" xr:uid="{00000000-0005-0000-0000-000088230000}"/>
    <cellStyle name="Normal 4 2 2 2 3 2 3 3 2 4" xfId="17190" xr:uid="{00000000-0005-0000-0000-000089230000}"/>
    <cellStyle name="Normal 4 2 2 2 3 2 3 3 2 4 2" xfId="43352" xr:uid="{00000000-0005-0000-0000-00008A230000}"/>
    <cellStyle name="Normal 4 2 2 2 3 2 3 3 2 5" xfId="29886" xr:uid="{00000000-0005-0000-0000-00008B230000}"/>
    <cellStyle name="Normal 4 2 2 2 3 2 3 3 3" xfId="5750" xr:uid="{00000000-0005-0000-0000-00008C230000}"/>
    <cellStyle name="Normal 4 2 2 2 3 2 3 3 3 2" xfId="12194" xr:uid="{00000000-0005-0000-0000-00008D230000}"/>
    <cellStyle name="Normal 4 2 2 2 3 2 3 3 3 2 2" xfId="24556" xr:uid="{00000000-0005-0000-0000-00008E230000}"/>
    <cellStyle name="Normal 4 2 2 2 3 2 3 3 3 2 2 2" xfId="50718" xr:uid="{00000000-0005-0000-0000-00008F230000}"/>
    <cellStyle name="Normal 4 2 2 2 3 2 3 3 3 2 3" xfId="38356" xr:uid="{00000000-0005-0000-0000-000090230000}"/>
    <cellStyle name="Normal 4 2 2 2 3 2 3 3 3 3" xfId="18952" xr:uid="{00000000-0005-0000-0000-000091230000}"/>
    <cellStyle name="Normal 4 2 2 2 3 2 3 3 3 3 2" xfId="45114" xr:uid="{00000000-0005-0000-0000-000092230000}"/>
    <cellStyle name="Normal 4 2 2 2 3 2 3 3 3 4" xfId="31912" xr:uid="{00000000-0005-0000-0000-000093230000}"/>
    <cellStyle name="Normal 4 2 2 2 3 2 3 3 4" xfId="9248" xr:uid="{00000000-0005-0000-0000-000094230000}"/>
    <cellStyle name="Normal 4 2 2 2 3 2 3 3 4 2" xfId="21994" xr:uid="{00000000-0005-0000-0000-000095230000}"/>
    <cellStyle name="Normal 4 2 2 2 3 2 3 3 4 2 2" xfId="48156" xr:uid="{00000000-0005-0000-0000-000096230000}"/>
    <cellStyle name="Normal 4 2 2 2 3 2 3 3 4 3" xfId="35410" xr:uid="{00000000-0005-0000-0000-000097230000}"/>
    <cellStyle name="Normal 4 2 2 2 3 2 3 3 5" xfId="15428" xr:uid="{00000000-0005-0000-0000-000098230000}"/>
    <cellStyle name="Normal 4 2 2 2 3 2 3 3 5 2" xfId="41590" xr:uid="{00000000-0005-0000-0000-000099230000}"/>
    <cellStyle name="Normal 4 2 2 2 3 2 3 3 6" xfId="27860" xr:uid="{00000000-0005-0000-0000-00009A230000}"/>
    <cellStyle name="Normal 4 2 2 2 3 2 3 4" xfId="3025" xr:uid="{00000000-0005-0000-0000-00009B230000}"/>
    <cellStyle name="Normal 4 2 2 2 3 2 3 4 2" xfId="7077" xr:uid="{00000000-0005-0000-0000-00009C230000}"/>
    <cellStyle name="Normal 4 2 2 2 3 2 3 4 2 2" xfId="13006" xr:uid="{00000000-0005-0000-0000-00009D230000}"/>
    <cellStyle name="Normal 4 2 2 2 3 2 3 4 2 2 2" xfId="25196" xr:uid="{00000000-0005-0000-0000-00009E230000}"/>
    <cellStyle name="Normal 4 2 2 2 3 2 3 4 2 2 2 2" xfId="51358" xr:uid="{00000000-0005-0000-0000-00009F230000}"/>
    <cellStyle name="Normal 4 2 2 2 3 2 3 4 2 2 3" xfId="39168" xr:uid="{00000000-0005-0000-0000-0000A0230000}"/>
    <cellStyle name="Normal 4 2 2 2 3 2 3 4 2 3" xfId="20035" xr:uid="{00000000-0005-0000-0000-0000A1230000}"/>
    <cellStyle name="Normal 4 2 2 2 3 2 3 4 2 3 2" xfId="46197" xr:uid="{00000000-0005-0000-0000-0000A2230000}"/>
    <cellStyle name="Normal 4 2 2 2 3 2 3 4 2 4" xfId="33239" xr:uid="{00000000-0005-0000-0000-0000A3230000}"/>
    <cellStyle name="Normal 4 2 2 2 3 2 3 4 3" xfId="10060" xr:uid="{00000000-0005-0000-0000-0000A4230000}"/>
    <cellStyle name="Normal 4 2 2 2 3 2 3 4 3 2" xfId="22634" xr:uid="{00000000-0005-0000-0000-0000A5230000}"/>
    <cellStyle name="Normal 4 2 2 2 3 2 3 4 3 2 2" xfId="48796" xr:uid="{00000000-0005-0000-0000-0000A6230000}"/>
    <cellStyle name="Normal 4 2 2 2 3 2 3 4 3 3" xfId="36222" xr:uid="{00000000-0005-0000-0000-0000A7230000}"/>
    <cellStyle name="Normal 4 2 2 2 3 2 3 4 4" xfId="16511" xr:uid="{00000000-0005-0000-0000-0000A8230000}"/>
    <cellStyle name="Normal 4 2 2 2 3 2 3 4 4 2" xfId="42673" xr:uid="{00000000-0005-0000-0000-0000A9230000}"/>
    <cellStyle name="Normal 4 2 2 2 3 2 3 4 5" xfId="29187" xr:uid="{00000000-0005-0000-0000-0000AA230000}"/>
    <cellStyle name="Normal 4 2 2 2 3 2 3 5" xfId="5051" xr:uid="{00000000-0005-0000-0000-0000AB230000}"/>
    <cellStyle name="Normal 4 2 2 2 3 2 3 5 2" xfId="11534" xr:uid="{00000000-0005-0000-0000-0000AC230000}"/>
    <cellStyle name="Normal 4 2 2 2 3 2 3 5 2 2" xfId="23916" xr:uid="{00000000-0005-0000-0000-0000AD230000}"/>
    <cellStyle name="Normal 4 2 2 2 3 2 3 5 2 2 2" xfId="50078" xr:uid="{00000000-0005-0000-0000-0000AE230000}"/>
    <cellStyle name="Normal 4 2 2 2 3 2 3 5 2 3" xfId="37696" xr:uid="{00000000-0005-0000-0000-0000AF230000}"/>
    <cellStyle name="Normal 4 2 2 2 3 2 3 5 3" xfId="18273" xr:uid="{00000000-0005-0000-0000-0000B0230000}"/>
    <cellStyle name="Normal 4 2 2 2 3 2 3 5 3 2" xfId="44435" xr:uid="{00000000-0005-0000-0000-0000B1230000}"/>
    <cellStyle name="Normal 4 2 2 2 3 2 3 5 4" xfId="31213" xr:uid="{00000000-0005-0000-0000-0000B2230000}"/>
    <cellStyle name="Normal 4 2 2 2 3 2 3 6" xfId="8588" xr:uid="{00000000-0005-0000-0000-0000B3230000}"/>
    <cellStyle name="Normal 4 2 2 2 3 2 3 6 2" xfId="21354" xr:uid="{00000000-0005-0000-0000-0000B4230000}"/>
    <cellStyle name="Normal 4 2 2 2 3 2 3 6 2 2" xfId="47516" xr:uid="{00000000-0005-0000-0000-0000B5230000}"/>
    <cellStyle name="Normal 4 2 2 2 3 2 3 6 3" xfId="34750" xr:uid="{00000000-0005-0000-0000-0000B6230000}"/>
    <cellStyle name="Normal 4 2 2 2 3 2 3 7" xfId="14749" xr:uid="{00000000-0005-0000-0000-0000B7230000}"/>
    <cellStyle name="Normal 4 2 2 2 3 2 3 7 2" xfId="40911" xr:uid="{00000000-0005-0000-0000-0000B8230000}"/>
    <cellStyle name="Normal 4 2 2 2 3 2 3 8" xfId="27161" xr:uid="{00000000-0005-0000-0000-0000B9230000}"/>
    <cellStyle name="Normal 4 2 2 2 3 2 4" xfId="1218" xr:uid="{00000000-0005-0000-0000-0000BA230000}"/>
    <cellStyle name="Normal 4 2 2 2 3 2 4 2" xfId="1858" xr:uid="{00000000-0005-0000-0000-0000BB230000}"/>
    <cellStyle name="Normal 4 2 2 2 3 2 4 2 2" xfId="3884" xr:uid="{00000000-0005-0000-0000-0000BC230000}"/>
    <cellStyle name="Normal 4 2 2 2 3 2 4 2 2 2" xfId="7936" xr:uid="{00000000-0005-0000-0000-0000BD230000}"/>
    <cellStyle name="Normal 4 2 2 2 3 2 4 2 2 2 2" xfId="13826" xr:uid="{00000000-0005-0000-0000-0000BE230000}"/>
    <cellStyle name="Normal 4 2 2 2 3 2 4 2 2 2 2 2" xfId="25996" xr:uid="{00000000-0005-0000-0000-0000BF230000}"/>
    <cellStyle name="Normal 4 2 2 2 3 2 4 2 2 2 2 2 2" xfId="52158" xr:uid="{00000000-0005-0000-0000-0000C0230000}"/>
    <cellStyle name="Normal 4 2 2 2 3 2 4 2 2 2 2 3" xfId="39988" xr:uid="{00000000-0005-0000-0000-0000C1230000}"/>
    <cellStyle name="Normal 4 2 2 2 3 2 4 2 2 2 3" xfId="20874" xr:uid="{00000000-0005-0000-0000-0000C2230000}"/>
    <cellStyle name="Normal 4 2 2 2 3 2 4 2 2 2 3 2" xfId="47036" xr:uid="{00000000-0005-0000-0000-0000C3230000}"/>
    <cellStyle name="Normal 4 2 2 2 3 2 4 2 2 2 4" xfId="34098" xr:uid="{00000000-0005-0000-0000-0000C4230000}"/>
    <cellStyle name="Normal 4 2 2 2 3 2 4 2 2 3" xfId="10880" xr:uid="{00000000-0005-0000-0000-0000C5230000}"/>
    <cellStyle name="Normal 4 2 2 2 3 2 4 2 2 3 2" xfId="23434" xr:uid="{00000000-0005-0000-0000-0000C6230000}"/>
    <cellStyle name="Normal 4 2 2 2 3 2 4 2 2 3 2 2" xfId="49596" xr:uid="{00000000-0005-0000-0000-0000C7230000}"/>
    <cellStyle name="Normal 4 2 2 2 3 2 4 2 2 3 3" xfId="37042" xr:uid="{00000000-0005-0000-0000-0000C8230000}"/>
    <cellStyle name="Normal 4 2 2 2 3 2 4 2 2 4" xfId="17350" xr:uid="{00000000-0005-0000-0000-0000C9230000}"/>
    <cellStyle name="Normal 4 2 2 2 3 2 4 2 2 4 2" xfId="43512" xr:uid="{00000000-0005-0000-0000-0000CA230000}"/>
    <cellStyle name="Normal 4 2 2 2 3 2 4 2 2 5" xfId="30046" xr:uid="{00000000-0005-0000-0000-0000CB230000}"/>
    <cellStyle name="Normal 4 2 2 2 3 2 4 2 3" xfId="5910" xr:uid="{00000000-0005-0000-0000-0000CC230000}"/>
    <cellStyle name="Normal 4 2 2 2 3 2 4 2 3 2" xfId="12354" xr:uid="{00000000-0005-0000-0000-0000CD230000}"/>
    <cellStyle name="Normal 4 2 2 2 3 2 4 2 3 2 2" xfId="24716" xr:uid="{00000000-0005-0000-0000-0000CE230000}"/>
    <cellStyle name="Normal 4 2 2 2 3 2 4 2 3 2 2 2" xfId="50878" xr:uid="{00000000-0005-0000-0000-0000CF230000}"/>
    <cellStyle name="Normal 4 2 2 2 3 2 4 2 3 2 3" xfId="38516" xr:uid="{00000000-0005-0000-0000-0000D0230000}"/>
    <cellStyle name="Normal 4 2 2 2 3 2 4 2 3 3" xfId="19112" xr:uid="{00000000-0005-0000-0000-0000D1230000}"/>
    <cellStyle name="Normal 4 2 2 2 3 2 4 2 3 3 2" xfId="45274" xr:uid="{00000000-0005-0000-0000-0000D2230000}"/>
    <cellStyle name="Normal 4 2 2 2 3 2 4 2 3 4" xfId="32072" xr:uid="{00000000-0005-0000-0000-0000D3230000}"/>
    <cellStyle name="Normal 4 2 2 2 3 2 4 2 4" xfId="9408" xr:uid="{00000000-0005-0000-0000-0000D4230000}"/>
    <cellStyle name="Normal 4 2 2 2 3 2 4 2 4 2" xfId="22154" xr:uid="{00000000-0005-0000-0000-0000D5230000}"/>
    <cellStyle name="Normal 4 2 2 2 3 2 4 2 4 2 2" xfId="48316" xr:uid="{00000000-0005-0000-0000-0000D6230000}"/>
    <cellStyle name="Normal 4 2 2 2 3 2 4 2 4 3" xfId="35570" xr:uid="{00000000-0005-0000-0000-0000D7230000}"/>
    <cellStyle name="Normal 4 2 2 2 3 2 4 2 5" xfId="15588" xr:uid="{00000000-0005-0000-0000-0000D8230000}"/>
    <cellStyle name="Normal 4 2 2 2 3 2 4 2 5 2" xfId="41750" xr:uid="{00000000-0005-0000-0000-0000D9230000}"/>
    <cellStyle name="Normal 4 2 2 2 3 2 4 2 6" xfId="28020" xr:uid="{00000000-0005-0000-0000-0000DA230000}"/>
    <cellStyle name="Normal 4 2 2 2 3 2 4 3" xfId="3244" xr:uid="{00000000-0005-0000-0000-0000DB230000}"/>
    <cellStyle name="Normal 4 2 2 2 3 2 4 3 2" xfId="7296" xr:uid="{00000000-0005-0000-0000-0000DC230000}"/>
    <cellStyle name="Normal 4 2 2 2 3 2 4 3 2 2" xfId="13186" xr:uid="{00000000-0005-0000-0000-0000DD230000}"/>
    <cellStyle name="Normal 4 2 2 2 3 2 4 3 2 2 2" xfId="25356" xr:uid="{00000000-0005-0000-0000-0000DE230000}"/>
    <cellStyle name="Normal 4 2 2 2 3 2 4 3 2 2 2 2" xfId="51518" xr:uid="{00000000-0005-0000-0000-0000DF230000}"/>
    <cellStyle name="Normal 4 2 2 2 3 2 4 3 2 2 3" xfId="39348" xr:uid="{00000000-0005-0000-0000-0000E0230000}"/>
    <cellStyle name="Normal 4 2 2 2 3 2 4 3 2 3" xfId="20234" xr:uid="{00000000-0005-0000-0000-0000E1230000}"/>
    <cellStyle name="Normal 4 2 2 2 3 2 4 3 2 3 2" xfId="46396" xr:uid="{00000000-0005-0000-0000-0000E2230000}"/>
    <cellStyle name="Normal 4 2 2 2 3 2 4 3 2 4" xfId="33458" xr:uid="{00000000-0005-0000-0000-0000E3230000}"/>
    <cellStyle name="Normal 4 2 2 2 3 2 4 3 3" xfId="10240" xr:uid="{00000000-0005-0000-0000-0000E4230000}"/>
    <cellStyle name="Normal 4 2 2 2 3 2 4 3 3 2" xfId="22794" xr:uid="{00000000-0005-0000-0000-0000E5230000}"/>
    <cellStyle name="Normal 4 2 2 2 3 2 4 3 3 2 2" xfId="48956" xr:uid="{00000000-0005-0000-0000-0000E6230000}"/>
    <cellStyle name="Normal 4 2 2 2 3 2 4 3 3 3" xfId="36402" xr:uid="{00000000-0005-0000-0000-0000E7230000}"/>
    <cellStyle name="Normal 4 2 2 2 3 2 4 3 4" xfId="16710" xr:uid="{00000000-0005-0000-0000-0000E8230000}"/>
    <cellStyle name="Normal 4 2 2 2 3 2 4 3 4 2" xfId="42872" xr:uid="{00000000-0005-0000-0000-0000E9230000}"/>
    <cellStyle name="Normal 4 2 2 2 3 2 4 3 5" xfId="29406" xr:uid="{00000000-0005-0000-0000-0000EA230000}"/>
    <cellStyle name="Normal 4 2 2 2 3 2 4 4" xfId="5270" xr:uid="{00000000-0005-0000-0000-0000EB230000}"/>
    <cellStyle name="Normal 4 2 2 2 3 2 4 4 2" xfId="11714" xr:uid="{00000000-0005-0000-0000-0000EC230000}"/>
    <cellStyle name="Normal 4 2 2 2 3 2 4 4 2 2" xfId="24076" xr:uid="{00000000-0005-0000-0000-0000ED230000}"/>
    <cellStyle name="Normal 4 2 2 2 3 2 4 4 2 2 2" xfId="50238" xr:uid="{00000000-0005-0000-0000-0000EE230000}"/>
    <cellStyle name="Normal 4 2 2 2 3 2 4 4 2 3" xfId="37876" xr:uid="{00000000-0005-0000-0000-0000EF230000}"/>
    <cellStyle name="Normal 4 2 2 2 3 2 4 4 3" xfId="18472" xr:uid="{00000000-0005-0000-0000-0000F0230000}"/>
    <cellStyle name="Normal 4 2 2 2 3 2 4 4 3 2" xfId="44634" xr:uid="{00000000-0005-0000-0000-0000F1230000}"/>
    <cellStyle name="Normal 4 2 2 2 3 2 4 4 4" xfId="31432" xr:uid="{00000000-0005-0000-0000-0000F2230000}"/>
    <cellStyle name="Normal 4 2 2 2 3 2 4 5" xfId="8768" xr:uid="{00000000-0005-0000-0000-0000F3230000}"/>
    <cellStyle name="Normal 4 2 2 2 3 2 4 5 2" xfId="21514" xr:uid="{00000000-0005-0000-0000-0000F4230000}"/>
    <cellStyle name="Normal 4 2 2 2 3 2 4 5 2 2" xfId="47676" xr:uid="{00000000-0005-0000-0000-0000F5230000}"/>
    <cellStyle name="Normal 4 2 2 2 3 2 4 5 3" xfId="34930" xr:uid="{00000000-0005-0000-0000-0000F6230000}"/>
    <cellStyle name="Normal 4 2 2 2 3 2 4 6" xfId="14948" xr:uid="{00000000-0005-0000-0000-0000F7230000}"/>
    <cellStyle name="Normal 4 2 2 2 3 2 4 6 2" xfId="41110" xr:uid="{00000000-0005-0000-0000-0000F8230000}"/>
    <cellStyle name="Normal 4 2 2 2 3 2 4 7" xfId="27380" xr:uid="{00000000-0005-0000-0000-0000F9230000}"/>
    <cellStyle name="Normal 4 2 2 2 3 2 5" xfId="1538" xr:uid="{00000000-0005-0000-0000-0000FA230000}"/>
    <cellStyle name="Normal 4 2 2 2 3 2 5 2" xfId="3564" xr:uid="{00000000-0005-0000-0000-0000FB230000}"/>
    <cellStyle name="Normal 4 2 2 2 3 2 5 2 2" xfId="7616" xr:uid="{00000000-0005-0000-0000-0000FC230000}"/>
    <cellStyle name="Normal 4 2 2 2 3 2 5 2 2 2" xfId="13506" xr:uid="{00000000-0005-0000-0000-0000FD230000}"/>
    <cellStyle name="Normal 4 2 2 2 3 2 5 2 2 2 2" xfId="25676" xr:uid="{00000000-0005-0000-0000-0000FE230000}"/>
    <cellStyle name="Normal 4 2 2 2 3 2 5 2 2 2 2 2" xfId="51838" xr:uid="{00000000-0005-0000-0000-0000FF230000}"/>
    <cellStyle name="Normal 4 2 2 2 3 2 5 2 2 2 3" xfId="39668" xr:uid="{00000000-0005-0000-0000-000000240000}"/>
    <cellStyle name="Normal 4 2 2 2 3 2 5 2 2 3" xfId="20554" xr:uid="{00000000-0005-0000-0000-000001240000}"/>
    <cellStyle name="Normal 4 2 2 2 3 2 5 2 2 3 2" xfId="46716" xr:uid="{00000000-0005-0000-0000-000002240000}"/>
    <cellStyle name="Normal 4 2 2 2 3 2 5 2 2 4" xfId="33778" xr:uid="{00000000-0005-0000-0000-000003240000}"/>
    <cellStyle name="Normal 4 2 2 2 3 2 5 2 3" xfId="10560" xr:uid="{00000000-0005-0000-0000-000004240000}"/>
    <cellStyle name="Normal 4 2 2 2 3 2 5 2 3 2" xfId="23114" xr:uid="{00000000-0005-0000-0000-000005240000}"/>
    <cellStyle name="Normal 4 2 2 2 3 2 5 2 3 2 2" xfId="49276" xr:uid="{00000000-0005-0000-0000-000006240000}"/>
    <cellStyle name="Normal 4 2 2 2 3 2 5 2 3 3" xfId="36722" xr:uid="{00000000-0005-0000-0000-000007240000}"/>
    <cellStyle name="Normal 4 2 2 2 3 2 5 2 4" xfId="17030" xr:uid="{00000000-0005-0000-0000-000008240000}"/>
    <cellStyle name="Normal 4 2 2 2 3 2 5 2 4 2" xfId="43192" xr:uid="{00000000-0005-0000-0000-000009240000}"/>
    <cellStyle name="Normal 4 2 2 2 3 2 5 2 5" xfId="29726" xr:uid="{00000000-0005-0000-0000-00000A240000}"/>
    <cellStyle name="Normal 4 2 2 2 3 2 5 3" xfId="5590" xr:uid="{00000000-0005-0000-0000-00000B240000}"/>
    <cellStyle name="Normal 4 2 2 2 3 2 5 3 2" xfId="12034" xr:uid="{00000000-0005-0000-0000-00000C240000}"/>
    <cellStyle name="Normal 4 2 2 2 3 2 5 3 2 2" xfId="24396" xr:uid="{00000000-0005-0000-0000-00000D240000}"/>
    <cellStyle name="Normal 4 2 2 2 3 2 5 3 2 2 2" xfId="50558" xr:uid="{00000000-0005-0000-0000-00000E240000}"/>
    <cellStyle name="Normal 4 2 2 2 3 2 5 3 2 3" xfId="38196" xr:uid="{00000000-0005-0000-0000-00000F240000}"/>
    <cellStyle name="Normal 4 2 2 2 3 2 5 3 3" xfId="18792" xr:uid="{00000000-0005-0000-0000-000010240000}"/>
    <cellStyle name="Normal 4 2 2 2 3 2 5 3 3 2" xfId="44954" xr:uid="{00000000-0005-0000-0000-000011240000}"/>
    <cellStyle name="Normal 4 2 2 2 3 2 5 3 4" xfId="31752" xr:uid="{00000000-0005-0000-0000-000012240000}"/>
    <cellStyle name="Normal 4 2 2 2 3 2 5 4" xfId="9088" xr:uid="{00000000-0005-0000-0000-000013240000}"/>
    <cellStyle name="Normal 4 2 2 2 3 2 5 4 2" xfId="21834" xr:uid="{00000000-0005-0000-0000-000014240000}"/>
    <cellStyle name="Normal 4 2 2 2 3 2 5 4 2 2" xfId="47996" xr:uid="{00000000-0005-0000-0000-000015240000}"/>
    <cellStyle name="Normal 4 2 2 2 3 2 5 4 3" xfId="35250" xr:uid="{00000000-0005-0000-0000-000016240000}"/>
    <cellStyle name="Normal 4 2 2 2 3 2 5 5" xfId="15268" xr:uid="{00000000-0005-0000-0000-000017240000}"/>
    <cellStyle name="Normal 4 2 2 2 3 2 5 5 2" xfId="41430" xr:uid="{00000000-0005-0000-0000-000018240000}"/>
    <cellStyle name="Normal 4 2 2 2 3 2 5 6" xfId="27700" xr:uid="{00000000-0005-0000-0000-000019240000}"/>
    <cellStyle name="Normal 4 2 2 2 3 2 6" xfId="2493" xr:uid="{00000000-0005-0000-0000-00001A240000}"/>
    <cellStyle name="Normal 4 2 2 2 3 2 6 2" xfId="6545" xr:uid="{00000000-0005-0000-0000-00001B240000}"/>
    <cellStyle name="Normal 4 2 2 2 3 2 6 2 2" xfId="12750" xr:uid="{00000000-0005-0000-0000-00001C240000}"/>
    <cellStyle name="Normal 4 2 2 2 3 2 6 2 2 2" xfId="25036" xr:uid="{00000000-0005-0000-0000-00001D240000}"/>
    <cellStyle name="Normal 4 2 2 2 3 2 6 2 2 2 2" xfId="51198" xr:uid="{00000000-0005-0000-0000-00001E240000}"/>
    <cellStyle name="Normal 4 2 2 2 3 2 6 2 2 3" xfId="38912" xr:uid="{00000000-0005-0000-0000-00001F240000}"/>
    <cellStyle name="Normal 4 2 2 2 3 2 6 2 3" xfId="19635" xr:uid="{00000000-0005-0000-0000-000020240000}"/>
    <cellStyle name="Normal 4 2 2 2 3 2 6 2 3 2" xfId="45797" xr:uid="{00000000-0005-0000-0000-000021240000}"/>
    <cellStyle name="Normal 4 2 2 2 3 2 6 2 4" xfId="32707" xr:uid="{00000000-0005-0000-0000-000022240000}"/>
    <cellStyle name="Normal 4 2 2 2 3 2 6 3" xfId="9804" xr:uid="{00000000-0005-0000-0000-000023240000}"/>
    <cellStyle name="Normal 4 2 2 2 3 2 6 3 2" xfId="22474" xr:uid="{00000000-0005-0000-0000-000024240000}"/>
    <cellStyle name="Normal 4 2 2 2 3 2 6 3 2 2" xfId="48636" xr:uid="{00000000-0005-0000-0000-000025240000}"/>
    <cellStyle name="Normal 4 2 2 2 3 2 6 3 3" xfId="35966" xr:uid="{00000000-0005-0000-0000-000026240000}"/>
    <cellStyle name="Normal 4 2 2 2 3 2 6 4" xfId="16111" xr:uid="{00000000-0005-0000-0000-000027240000}"/>
    <cellStyle name="Normal 4 2 2 2 3 2 6 4 2" xfId="42273" xr:uid="{00000000-0005-0000-0000-000028240000}"/>
    <cellStyle name="Normal 4 2 2 2 3 2 6 5" xfId="28655" xr:uid="{00000000-0005-0000-0000-000029240000}"/>
    <cellStyle name="Normal 4 2 2 2 3 2 7" xfId="4519" xr:uid="{00000000-0005-0000-0000-00002A240000}"/>
    <cellStyle name="Normal 4 2 2 2 3 2 7 2" xfId="11278" xr:uid="{00000000-0005-0000-0000-00002B240000}"/>
    <cellStyle name="Normal 4 2 2 2 3 2 7 2 2" xfId="23756" xr:uid="{00000000-0005-0000-0000-00002C240000}"/>
    <cellStyle name="Normal 4 2 2 2 3 2 7 2 2 2" xfId="49918" xr:uid="{00000000-0005-0000-0000-00002D240000}"/>
    <cellStyle name="Normal 4 2 2 2 3 2 7 2 3" xfId="37440" xr:uid="{00000000-0005-0000-0000-00002E240000}"/>
    <cellStyle name="Normal 4 2 2 2 3 2 7 3" xfId="17873" xr:uid="{00000000-0005-0000-0000-00002F240000}"/>
    <cellStyle name="Normal 4 2 2 2 3 2 7 3 2" xfId="44035" xr:uid="{00000000-0005-0000-0000-000030240000}"/>
    <cellStyle name="Normal 4 2 2 2 3 2 7 4" xfId="30681" xr:uid="{00000000-0005-0000-0000-000031240000}"/>
    <cellStyle name="Normal 4 2 2 2 3 2 8" xfId="8332" xr:uid="{00000000-0005-0000-0000-000032240000}"/>
    <cellStyle name="Normal 4 2 2 2 3 2 8 2" xfId="21194" xr:uid="{00000000-0005-0000-0000-000033240000}"/>
    <cellStyle name="Normal 4 2 2 2 3 2 8 2 2" xfId="47356" xr:uid="{00000000-0005-0000-0000-000034240000}"/>
    <cellStyle name="Normal 4 2 2 2 3 2 8 3" xfId="34494" xr:uid="{00000000-0005-0000-0000-000035240000}"/>
    <cellStyle name="Normal 4 2 2 2 3 2 9" xfId="14349" xr:uid="{00000000-0005-0000-0000-000036240000}"/>
    <cellStyle name="Normal 4 2 2 2 3 2 9 2" xfId="40511" xr:uid="{00000000-0005-0000-0000-000037240000}"/>
    <cellStyle name="Normal 4 2 2 2 3 3" xfId="566" xr:uid="{00000000-0005-0000-0000-000038240000}"/>
    <cellStyle name="Normal 4 2 2 2 3 3 2" xfId="1098" xr:uid="{00000000-0005-0000-0000-000039240000}"/>
    <cellStyle name="Normal 4 2 2 2 3 3 2 2" xfId="1418" xr:uid="{00000000-0005-0000-0000-00003A240000}"/>
    <cellStyle name="Normal 4 2 2 2 3 3 2 2 2" xfId="2058" xr:uid="{00000000-0005-0000-0000-00003B240000}"/>
    <cellStyle name="Normal 4 2 2 2 3 3 2 2 2 2" xfId="4084" xr:uid="{00000000-0005-0000-0000-00003C240000}"/>
    <cellStyle name="Normal 4 2 2 2 3 3 2 2 2 2 2" xfId="8136" xr:uid="{00000000-0005-0000-0000-00003D240000}"/>
    <cellStyle name="Normal 4 2 2 2 3 3 2 2 2 2 2 2" xfId="14026" xr:uid="{00000000-0005-0000-0000-00003E240000}"/>
    <cellStyle name="Normal 4 2 2 2 3 3 2 2 2 2 2 2 2" xfId="26196" xr:uid="{00000000-0005-0000-0000-00003F240000}"/>
    <cellStyle name="Normal 4 2 2 2 3 3 2 2 2 2 2 2 2 2" xfId="52358" xr:uid="{00000000-0005-0000-0000-000040240000}"/>
    <cellStyle name="Normal 4 2 2 2 3 3 2 2 2 2 2 2 3" xfId="40188" xr:uid="{00000000-0005-0000-0000-000041240000}"/>
    <cellStyle name="Normal 4 2 2 2 3 3 2 2 2 2 2 3" xfId="21074" xr:uid="{00000000-0005-0000-0000-000042240000}"/>
    <cellStyle name="Normal 4 2 2 2 3 3 2 2 2 2 2 3 2" xfId="47236" xr:uid="{00000000-0005-0000-0000-000043240000}"/>
    <cellStyle name="Normal 4 2 2 2 3 3 2 2 2 2 2 4" xfId="34298" xr:uid="{00000000-0005-0000-0000-000044240000}"/>
    <cellStyle name="Normal 4 2 2 2 3 3 2 2 2 2 3" xfId="11080" xr:uid="{00000000-0005-0000-0000-000045240000}"/>
    <cellStyle name="Normal 4 2 2 2 3 3 2 2 2 2 3 2" xfId="23634" xr:uid="{00000000-0005-0000-0000-000046240000}"/>
    <cellStyle name="Normal 4 2 2 2 3 3 2 2 2 2 3 2 2" xfId="49796" xr:uid="{00000000-0005-0000-0000-000047240000}"/>
    <cellStyle name="Normal 4 2 2 2 3 3 2 2 2 2 3 3" xfId="37242" xr:uid="{00000000-0005-0000-0000-000048240000}"/>
    <cellStyle name="Normal 4 2 2 2 3 3 2 2 2 2 4" xfId="17550" xr:uid="{00000000-0005-0000-0000-000049240000}"/>
    <cellStyle name="Normal 4 2 2 2 3 3 2 2 2 2 4 2" xfId="43712" xr:uid="{00000000-0005-0000-0000-00004A240000}"/>
    <cellStyle name="Normal 4 2 2 2 3 3 2 2 2 2 5" xfId="30246" xr:uid="{00000000-0005-0000-0000-00004B240000}"/>
    <cellStyle name="Normal 4 2 2 2 3 3 2 2 2 3" xfId="6110" xr:uid="{00000000-0005-0000-0000-00004C240000}"/>
    <cellStyle name="Normal 4 2 2 2 3 3 2 2 2 3 2" xfId="12554" xr:uid="{00000000-0005-0000-0000-00004D240000}"/>
    <cellStyle name="Normal 4 2 2 2 3 3 2 2 2 3 2 2" xfId="24916" xr:uid="{00000000-0005-0000-0000-00004E240000}"/>
    <cellStyle name="Normal 4 2 2 2 3 3 2 2 2 3 2 2 2" xfId="51078" xr:uid="{00000000-0005-0000-0000-00004F240000}"/>
    <cellStyle name="Normal 4 2 2 2 3 3 2 2 2 3 2 3" xfId="38716" xr:uid="{00000000-0005-0000-0000-000050240000}"/>
    <cellStyle name="Normal 4 2 2 2 3 3 2 2 2 3 3" xfId="19312" xr:uid="{00000000-0005-0000-0000-000051240000}"/>
    <cellStyle name="Normal 4 2 2 2 3 3 2 2 2 3 3 2" xfId="45474" xr:uid="{00000000-0005-0000-0000-000052240000}"/>
    <cellStyle name="Normal 4 2 2 2 3 3 2 2 2 3 4" xfId="32272" xr:uid="{00000000-0005-0000-0000-000053240000}"/>
    <cellStyle name="Normal 4 2 2 2 3 3 2 2 2 4" xfId="9608" xr:uid="{00000000-0005-0000-0000-000054240000}"/>
    <cellStyle name="Normal 4 2 2 2 3 3 2 2 2 4 2" xfId="22354" xr:uid="{00000000-0005-0000-0000-000055240000}"/>
    <cellStyle name="Normal 4 2 2 2 3 3 2 2 2 4 2 2" xfId="48516" xr:uid="{00000000-0005-0000-0000-000056240000}"/>
    <cellStyle name="Normal 4 2 2 2 3 3 2 2 2 4 3" xfId="35770" xr:uid="{00000000-0005-0000-0000-000057240000}"/>
    <cellStyle name="Normal 4 2 2 2 3 3 2 2 2 5" xfId="15788" xr:uid="{00000000-0005-0000-0000-000058240000}"/>
    <cellStyle name="Normal 4 2 2 2 3 3 2 2 2 5 2" xfId="41950" xr:uid="{00000000-0005-0000-0000-000059240000}"/>
    <cellStyle name="Normal 4 2 2 2 3 3 2 2 2 6" xfId="28220" xr:uid="{00000000-0005-0000-0000-00005A240000}"/>
    <cellStyle name="Normal 4 2 2 2 3 3 2 2 3" xfId="3444" xr:uid="{00000000-0005-0000-0000-00005B240000}"/>
    <cellStyle name="Normal 4 2 2 2 3 3 2 2 3 2" xfId="7496" xr:uid="{00000000-0005-0000-0000-00005C240000}"/>
    <cellStyle name="Normal 4 2 2 2 3 3 2 2 3 2 2" xfId="13386" xr:uid="{00000000-0005-0000-0000-00005D240000}"/>
    <cellStyle name="Normal 4 2 2 2 3 3 2 2 3 2 2 2" xfId="25556" xr:uid="{00000000-0005-0000-0000-00005E240000}"/>
    <cellStyle name="Normal 4 2 2 2 3 3 2 2 3 2 2 2 2" xfId="51718" xr:uid="{00000000-0005-0000-0000-00005F240000}"/>
    <cellStyle name="Normal 4 2 2 2 3 3 2 2 3 2 2 3" xfId="39548" xr:uid="{00000000-0005-0000-0000-000060240000}"/>
    <cellStyle name="Normal 4 2 2 2 3 3 2 2 3 2 3" xfId="20434" xr:uid="{00000000-0005-0000-0000-000061240000}"/>
    <cellStyle name="Normal 4 2 2 2 3 3 2 2 3 2 3 2" xfId="46596" xr:uid="{00000000-0005-0000-0000-000062240000}"/>
    <cellStyle name="Normal 4 2 2 2 3 3 2 2 3 2 4" xfId="33658" xr:uid="{00000000-0005-0000-0000-000063240000}"/>
    <cellStyle name="Normal 4 2 2 2 3 3 2 2 3 3" xfId="10440" xr:uid="{00000000-0005-0000-0000-000064240000}"/>
    <cellStyle name="Normal 4 2 2 2 3 3 2 2 3 3 2" xfId="22994" xr:uid="{00000000-0005-0000-0000-000065240000}"/>
    <cellStyle name="Normal 4 2 2 2 3 3 2 2 3 3 2 2" xfId="49156" xr:uid="{00000000-0005-0000-0000-000066240000}"/>
    <cellStyle name="Normal 4 2 2 2 3 3 2 2 3 3 3" xfId="36602" xr:uid="{00000000-0005-0000-0000-000067240000}"/>
    <cellStyle name="Normal 4 2 2 2 3 3 2 2 3 4" xfId="16910" xr:uid="{00000000-0005-0000-0000-000068240000}"/>
    <cellStyle name="Normal 4 2 2 2 3 3 2 2 3 4 2" xfId="43072" xr:uid="{00000000-0005-0000-0000-000069240000}"/>
    <cellStyle name="Normal 4 2 2 2 3 3 2 2 3 5" xfId="29606" xr:uid="{00000000-0005-0000-0000-00006A240000}"/>
    <cellStyle name="Normal 4 2 2 2 3 3 2 2 4" xfId="5470" xr:uid="{00000000-0005-0000-0000-00006B240000}"/>
    <cellStyle name="Normal 4 2 2 2 3 3 2 2 4 2" xfId="11914" xr:uid="{00000000-0005-0000-0000-00006C240000}"/>
    <cellStyle name="Normal 4 2 2 2 3 3 2 2 4 2 2" xfId="24276" xr:uid="{00000000-0005-0000-0000-00006D240000}"/>
    <cellStyle name="Normal 4 2 2 2 3 3 2 2 4 2 2 2" xfId="50438" xr:uid="{00000000-0005-0000-0000-00006E240000}"/>
    <cellStyle name="Normal 4 2 2 2 3 3 2 2 4 2 3" xfId="38076" xr:uid="{00000000-0005-0000-0000-00006F240000}"/>
    <cellStyle name="Normal 4 2 2 2 3 3 2 2 4 3" xfId="18672" xr:uid="{00000000-0005-0000-0000-000070240000}"/>
    <cellStyle name="Normal 4 2 2 2 3 3 2 2 4 3 2" xfId="44834" xr:uid="{00000000-0005-0000-0000-000071240000}"/>
    <cellStyle name="Normal 4 2 2 2 3 3 2 2 4 4" xfId="31632" xr:uid="{00000000-0005-0000-0000-000072240000}"/>
    <cellStyle name="Normal 4 2 2 2 3 3 2 2 5" xfId="8968" xr:uid="{00000000-0005-0000-0000-000073240000}"/>
    <cellStyle name="Normal 4 2 2 2 3 3 2 2 5 2" xfId="21714" xr:uid="{00000000-0005-0000-0000-000074240000}"/>
    <cellStyle name="Normal 4 2 2 2 3 3 2 2 5 2 2" xfId="47876" xr:uid="{00000000-0005-0000-0000-000075240000}"/>
    <cellStyle name="Normal 4 2 2 2 3 3 2 2 5 3" xfId="35130" xr:uid="{00000000-0005-0000-0000-000076240000}"/>
    <cellStyle name="Normal 4 2 2 2 3 3 2 2 6" xfId="15148" xr:uid="{00000000-0005-0000-0000-000077240000}"/>
    <cellStyle name="Normal 4 2 2 2 3 3 2 2 6 2" xfId="41310" xr:uid="{00000000-0005-0000-0000-000078240000}"/>
    <cellStyle name="Normal 4 2 2 2 3 3 2 2 7" xfId="27580" xr:uid="{00000000-0005-0000-0000-000079240000}"/>
    <cellStyle name="Normal 4 2 2 2 3 3 2 3" xfId="1738" xr:uid="{00000000-0005-0000-0000-00007A240000}"/>
    <cellStyle name="Normal 4 2 2 2 3 3 2 3 2" xfId="3764" xr:uid="{00000000-0005-0000-0000-00007B240000}"/>
    <cellStyle name="Normal 4 2 2 2 3 3 2 3 2 2" xfId="7816" xr:uid="{00000000-0005-0000-0000-00007C240000}"/>
    <cellStyle name="Normal 4 2 2 2 3 3 2 3 2 2 2" xfId="13706" xr:uid="{00000000-0005-0000-0000-00007D240000}"/>
    <cellStyle name="Normal 4 2 2 2 3 3 2 3 2 2 2 2" xfId="25876" xr:uid="{00000000-0005-0000-0000-00007E240000}"/>
    <cellStyle name="Normal 4 2 2 2 3 3 2 3 2 2 2 2 2" xfId="52038" xr:uid="{00000000-0005-0000-0000-00007F240000}"/>
    <cellStyle name="Normal 4 2 2 2 3 3 2 3 2 2 2 3" xfId="39868" xr:uid="{00000000-0005-0000-0000-000080240000}"/>
    <cellStyle name="Normal 4 2 2 2 3 3 2 3 2 2 3" xfId="20754" xr:uid="{00000000-0005-0000-0000-000081240000}"/>
    <cellStyle name="Normal 4 2 2 2 3 3 2 3 2 2 3 2" xfId="46916" xr:uid="{00000000-0005-0000-0000-000082240000}"/>
    <cellStyle name="Normal 4 2 2 2 3 3 2 3 2 2 4" xfId="33978" xr:uid="{00000000-0005-0000-0000-000083240000}"/>
    <cellStyle name="Normal 4 2 2 2 3 3 2 3 2 3" xfId="10760" xr:uid="{00000000-0005-0000-0000-000084240000}"/>
    <cellStyle name="Normal 4 2 2 2 3 3 2 3 2 3 2" xfId="23314" xr:uid="{00000000-0005-0000-0000-000085240000}"/>
    <cellStyle name="Normal 4 2 2 2 3 3 2 3 2 3 2 2" xfId="49476" xr:uid="{00000000-0005-0000-0000-000086240000}"/>
    <cellStyle name="Normal 4 2 2 2 3 3 2 3 2 3 3" xfId="36922" xr:uid="{00000000-0005-0000-0000-000087240000}"/>
    <cellStyle name="Normal 4 2 2 2 3 3 2 3 2 4" xfId="17230" xr:uid="{00000000-0005-0000-0000-000088240000}"/>
    <cellStyle name="Normal 4 2 2 2 3 3 2 3 2 4 2" xfId="43392" xr:uid="{00000000-0005-0000-0000-000089240000}"/>
    <cellStyle name="Normal 4 2 2 2 3 3 2 3 2 5" xfId="29926" xr:uid="{00000000-0005-0000-0000-00008A240000}"/>
    <cellStyle name="Normal 4 2 2 2 3 3 2 3 3" xfId="5790" xr:uid="{00000000-0005-0000-0000-00008B240000}"/>
    <cellStyle name="Normal 4 2 2 2 3 3 2 3 3 2" xfId="12234" xr:uid="{00000000-0005-0000-0000-00008C240000}"/>
    <cellStyle name="Normal 4 2 2 2 3 3 2 3 3 2 2" xfId="24596" xr:uid="{00000000-0005-0000-0000-00008D240000}"/>
    <cellStyle name="Normal 4 2 2 2 3 3 2 3 3 2 2 2" xfId="50758" xr:uid="{00000000-0005-0000-0000-00008E240000}"/>
    <cellStyle name="Normal 4 2 2 2 3 3 2 3 3 2 3" xfId="38396" xr:uid="{00000000-0005-0000-0000-00008F240000}"/>
    <cellStyle name="Normal 4 2 2 2 3 3 2 3 3 3" xfId="18992" xr:uid="{00000000-0005-0000-0000-000090240000}"/>
    <cellStyle name="Normal 4 2 2 2 3 3 2 3 3 3 2" xfId="45154" xr:uid="{00000000-0005-0000-0000-000091240000}"/>
    <cellStyle name="Normal 4 2 2 2 3 3 2 3 3 4" xfId="31952" xr:uid="{00000000-0005-0000-0000-000092240000}"/>
    <cellStyle name="Normal 4 2 2 2 3 3 2 3 4" xfId="9288" xr:uid="{00000000-0005-0000-0000-000093240000}"/>
    <cellStyle name="Normal 4 2 2 2 3 3 2 3 4 2" xfId="22034" xr:uid="{00000000-0005-0000-0000-000094240000}"/>
    <cellStyle name="Normal 4 2 2 2 3 3 2 3 4 2 2" xfId="48196" xr:uid="{00000000-0005-0000-0000-000095240000}"/>
    <cellStyle name="Normal 4 2 2 2 3 3 2 3 4 3" xfId="35450" xr:uid="{00000000-0005-0000-0000-000096240000}"/>
    <cellStyle name="Normal 4 2 2 2 3 3 2 3 5" xfId="15468" xr:uid="{00000000-0005-0000-0000-000097240000}"/>
    <cellStyle name="Normal 4 2 2 2 3 3 2 3 5 2" xfId="41630" xr:uid="{00000000-0005-0000-0000-000098240000}"/>
    <cellStyle name="Normal 4 2 2 2 3 3 2 3 6" xfId="27900" xr:uid="{00000000-0005-0000-0000-000099240000}"/>
    <cellStyle name="Normal 4 2 2 2 3 3 2 4" xfId="3124" xr:uid="{00000000-0005-0000-0000-00009A240000}"/>
    <cellStyle name="Normal 4 2 2 2 3 3 2 4 2" xfId="7176" xr:uid="{00000000-0005-0000-0000-00009B240000}"/>
    <cellStyle name="Normal 4 2 2 2 3 3 2 4 2 2" xfId="13066" xr:uid="{00000000-0005-0000-0000-00009C240000}"/>
    <cellStyle name="Normal 4 2 2 2 3 3 2 4 2 2 2" xfId="25236" xr:uid="{00000000-0005-0000-0000-00009D240000}"/>
    <cellStyle name="Normal 4 2 2 2 3 3 2 4 2 2 2 2" xfId="51398" xr:uid="{00000000-0005-0000-0000-00009E240000}"/>
    <cellStyle name="Normal 4 2 2 2 3 3 2 4 2 2 3" xfId="39228" xr:uid="{00000000-0005-0000-0000-00009F240000}"/>
    <cellStyle name="Normal 4 2 2 2 3 3 2 4 2 3" xfId="20114" xr:uid="{00000000-0005-0000-0000-0000A0240000}"/>
    <cellStyle name="Normal 4 2 2 2 3 3 2 4 2 3 2" xfId="46276" xr:uid="{00000000-0005-0000-0000-0000A1240000}"/>
    <cellStyle name="Normal 4 2 2 2 3 3 2 4 2 4" xfId="33338" xr:uid="{00000000-0005-0000-0000-0000A2240000}"/>
    <cellStyle name="Normal 4 2 2 2 3 3 2 4 3" xfId="10120" xr:uid="{00000000-0005-0000-0000-0000A3240000}"/>
    <cellStyle name="Normal 4 2 2 2 3 3 2 4 3 2" xfId="22674" xr:uid="{00000000-0005-0000-0000-0000A4240000}"/>
    <cellStyle name="Normal 4 2 2 2 3 3 2 4 3 2 2" xfId="48836" xr:uid="{00000000-0005-0000-0000-0000A5240000}"/>
    <cellStyle name="Normal 4 2 2 2 3 3 2 4 3 3" xfId="36282" xr:uid="{00000000-0005-0000-0000-0000A6240000}"/>
    <cellStyle name="Normal 4 2 2 2 3 3 2 4 4" xfId="16590" xr:uid="{00000000-0005-0000-0000-0000A7240000}"/>
    <cellStyle name="Normal 4 2 2 2 3 3 2 4 4 2" xfId="42752" xr:uid="{00000000-0005-0000-0000-0000A8240000}"/>
    <cellStyle name="Normal 4 2 2 2 3 3 2 4 5" xfId="29286" xr:uid="{00000000-0005-0000-0000-0000A9240000}"/>
    <cellStyle name="Normal 4 2 2 2 3 3 2 5" xfId="5150" xr:uid="{00000000-0005-0000-0000-0000AA240000}"/>
    <cellStyle name="Normal 4 2 2 2 3 3 2 5 2" xfId="11594" xr:uid="{00000000-0005-0000-0000-0000AB240000}"/>
    <cellStyle name="Normal 4 2 2 2 3 3 2 5 2 2" xfId="23956" xr:uid="{00000000-0005-0000-0000-0000AC240000}"/>
    <cellStyle name="Normal 4 2 2 2 3 3 2 5 2 2 2" xfId="50118" xr:uid="{00000000-0005-0000-0000-0000AD240000}"/>
    <cellStyle name="Normal 4 2 2 2 3 3 2 5 2 3" xfId="37756" xr:uid="{00000000-0005-0000-0000-0000AE240000}"/>
    <cellStyle name="Normal 4 2 2 2 3 3 2 5 3" xfId="18352" xr:uid="{00000000-0005-0000-0000-0000AF240000}"/>
    <cellStyle name="Normal 4 2 2 2 3 3 2 5 3 2" xfId="44514" xr:uid="{00000000-0005-0000-0000-0000B0240000}"/>
    <cellStyle name="Normal 4 2 2 2 3 3 2 5 4" xfId="31312" xr:uid="{00000000-0005-0000-0000-0000B1240000}"/>
    <cellStyle name="Normal 4 2 2 2 3 3 2 6" xfId="8648" xr:uid="{00000000-0005-0000-0000-0000B2240000}"/>
    <cellStyle name="Normal 4 2 2 2 3 3 2 6 2" xfId="21394" xr:uid="{00000000-0005-0000-0000-0000B3240000}"/>
    <cellStyle name="Normal 4 2 2 2 3 3 2 6 2 2" xfId="47556" xr:uid="{00000000-0005-0000-0000-0000B4240000}"/>
    <cellStyle name="Normal 4 2 2 2 3 3 2 6 3" xfId="34810" xr:uid="{00000000-0005-0000-0000-0000B5240000}"/>
    <cellStyle name="Normal 4 2 2 2 3 3 2 7" xfId="14828" xr:uid="{00000000-0005-0000-0000-0000B6240000}"/>
    <cellStyle name="Normal 4 2 2 2 3 3 2 7 2" xfId="40990" xr:uid="{00000000-0005-0000-0000-0000B7240000}"/>
    <cellStyle name="Normal 4 2 2 2 3 3 2 8" xfId="27260" xr:uid="{00000000-0005-0000-0000-0000B8240000}"/>
    <cellStyle name="Normal 4 2 2 2 3 3 3" xfId="1258" xr:uid="{00000000-0005-0000-0000-0000B9240000}"/>
    <cellStyle name="Normal 4 2 2 2 3 3 3 2" xfId="1898" xr:uid="{00000000-0005-0000-0000-0000BA240000}"/>
    <cellStyle name="Normal 4 2 2 2 3 3 3 2 2" xfId="3924" xr:uid="{00000000-0005-0000-0000-0000BB240000}"/>
    <cellStyle name="Normal 4 2 2 2 3 3 3 2 2 2" xfId="7976" xr:uid="{00000000-0005-0000-0000-0000BC240000}"/>
    <cellStyle name="Normal 4 2 2 2 3 3 3 2 2 2 2" xfId="13866" xr:uid="{00000000-0005-0000-0000-0000BD240000}"/>
    <cellStyle name="Normal 4 2 2 2 3 3 3 2 2 2 2 2" xfId="26036" xr:uid="{00000000-0005-0000-0000-0000BE240000}"/>
    <cellStyle name="Normal 4 2 2 2 3 3 3 2 2 2 2 2 2" xfId="52198" xr:uid="{00000000-0005-0000-0000-0000BF240000}"/>
    <cellStyle name="Normal 4 2 2 2 3 3 3 2 2 2 2 3" xfId="40028" xr:uid="{00000000-0005-0000-0000-0000C0240000}"/>
    <cellStyle name="Normal 4 2 2 2 3 3 3 2 2 2 3" xfId="20914" xr:uid="{00000000-0005-0000-0000-0000C1240000}"/>
    <cellStyle name="Normal 4 2 2 2 3 3 3 2 2 2 3 2" xfId="47076" xr:uid="{00000000-0005-0000-0000-0000C2240000}"/>
    <cellStyle name="Normal 4 2 2 2 3 3 3 2 2 2 4" xfId="34138" xr:uid="{00000000-0005-0000-0000-0000C3240000}"/>
    <cellStyle name="Normal 4 2 2 2 3 3 3 2 2 3" xfId="10920" xr:uid="{00000000-0005-0000-0000-0000C4240000}"/>
    <cellStyle name="Normal 4 2 2 2 3 3 3 2 2 3 2" xfId="23474" xr:uid="{00000000-0005-0000-0000-0000C5240000}"/>
    <cellStyle name="Normal 4 2 2 2 3 3 3 2 2 3 2 2" xfId="49636" xr:uid="{00000000-0005-0000-0000-0000C6240000}"/>
    <cellStyle name="Normal 4 2 2 2 3 3 3 2 2 3 3" xfId="37082" xr:uid="{00000000-0005-0000-0000-0000C7240000}"/>
    <cellStyle name="Normal 4 2 2 2 3 3 3 2 2 4" xfId="17390" xr:uid="{00000000-0005-0000-0000-0000C8240000}"/>
    <cellStyle name="Normal 4 2 2 2 3 3 3 2 2 4 2" xfId="43552" xr:uid="{00000000-0005-0000-0000-0000C9240000}"/>
    <cellStyle name="Normal 4 2 2 2 3 3 3 2 2 5" xfId="30086" xr:uid="{00000000-0005-0000-0000-0000CA240000}"/>
    <cellStyle name="Normal 4 2 2 2 3 3 3 2 3" xfId="5950" xr:uid="{00000000-0005-0000-0000-0000CB240000}"/>
    <cellStyle name="Normal 4 2 2 2 3 3 3 2 3 2" xfId="12394" xr:uid="{00000000-0005-0000-0000-0000CC240000}"/>
    <cellStyle name="Normal 4 2 2 2 3 3 3 2 3 2 2" xfId="24756" xr:uid="{00000000-0005-0000-0000-0000CD240000}"/>
    <cellStyle name="Normal 4 2 2 2 3 3 3 2 3 2 2 2" xfId="50918" xr:uid="{00000000-0005-0000-0000-0000CE240000}"/>
    <cellStyle name="Normal 4 2 2 2 3 3 3 2 3 2 3" xfId="38556" xr:uid="{00000000-0005-0000-0000-0000CF240000}"/>
    <cellStyle name="Normal 4 2 2 2 3 3 3 2 3 3" xfId="19152" xr:uid="{00000000-0005-0000-0000-0000D0240000}"/>
    <cellStyle name="Normal 4 2 2 2 3 3 3 2 3 3 2" xfId="45314" xr:uid="{00000000-0005-0000-0000-0000D1240000}"/>
    <cellStyle name="Normal 4 2 2 2 3 3 3 2 3 4" xfId="32112" xr:uid="{00000000-0005-0000-0000-0000D2240000}"/>
    <cellStyle name="Normal 4 2 2 2 3 3 3 2 4" xfId="9448" xr:uid="{00000000-0005-0000-0000-0000D3240000}"/>
    <cellStyle name="Normal 4 2 2 2 3 3 3 2 4 2" xfId="22194" xr:uid="{00000000-0005-0000-0000-0000D4240000}"/>
    <cellStyle name="Normal 4 2 2 2 3 3 3 2 4 2 2" xfId="48356" xr:uid="{00000000-0005-0000-0000-0000D5240000}"/>
    <cellStyle name="Normal 4 2 2 2 3 3 3 2 4 3" xfId="35610" xr:uid="{00000000-0005-0000-0000-0000D6240000}"/>
    <cellStyle name="Normal 4 2 2 2 3 3 3 2 5" xfId="15628" xr:uid="{00000000-0005-0000-0000-0000D7240000}"/>
    <cellStyle name="Normal 4 2 2 2 3 3 3 2 5 2" xfId="41790" xr:uid="{00000000-0005-0000-0000-0000D8240000}"/>
    <cellStyle name="Normal 4 2 2 2 3 3 3 2 6" xfId="28060" xr:uid="{00000000-0005-0000-0000-0000D9240000}"/>
    <cellStyle name="Normal 4 2 2 2 3 3 3 3" xfId="3284" xr:uid="{00000000-0005-0000-0000-0000DA240000}"/>
    <cellStyle name="Normal 4 2 2 2 3 3 3 3 2" xfId="7336" xr:uid="{00000000-0005-0000-0000-0000DB240000}"/>
    <cellStyle name="Normal 4 2 2 2 3 3 3 3 2 2" xfId="13226" xr:uid="{00000000-0005-0000-0000-0000DC240000}"/>
    <cellStyle name="Normal 4 2 2 2 3 3 3 3 2 2 2" xfId="25396" xr:uid="{00000000-0005-0000-0000-0000DD240000}"/>
    <cellStyle name="Normal 4 2 2 2 3 3 3 3 2 2 2 2" xfId="51558" xr:uid="{00000000-0005-0000-0000-0000DE240000}"/>
    <cellStyle name="Normal 4 2 2 2 3 3 3 3 2 2 3" xfId="39388" xr:uid="{00000000-0005-0000-0000-0000DF240000}"/>
    <cellStyle name="Normal 4 2 2 2 3 3 3 3 2 3" xfId="20274" xr:uid="{00000000-0005-0000-0000-0000E0240000}"/>
    <cellStyle name="Normal 4 2 2 2 3 3 3 3 2 3 2" xfId="46436" xr:uid="{00000000-0005-0000-0000-0000E1240000}"/>
    <cellStyle name="Normal 4 2 2 2 3 3 3 3 2 4" xfId="33498" xr:uid="{00000000-0005-0000-0000-0000E2240000}"/>
    <cellStyle name="Normal 4 2 2 2 3 3 3 3 3" xfId="10280" xr:uid="{00000000-0005-0000-0000-0000E3240000}"/>
    <cellStyle name="Normal 4 2 2 2 3 3 3 3 3 2" xfId="22834" xr:uid="{00000000-0005-0000-0000-0000E4240000}"/>
    <cellStyle name="Normal 4 2 2 2 3 3 3 3 3 2 2" xfId="48996" xr:uid="{00000000-0005-0000-0000-0000E5240000}"/>
    <cellStyle name="Normal 4 2 2 2 3 3 3 3 3 3" xfId="36442" xr:uid="{00000000-0005-0000-0000-0000E6240000}"/>
    <cellStyle name="Normal 4 2 2 2 3 3 3 3 4" xfId="16750" xr:uid="{00000000-0005-0000-0000-0000E7240000}"/>
    <cellStyle name="Normal 4 2 2 2 3 3 3 3 4 2" xfId="42912" xr:uid="{00000000-0005-0000-0000-0000E8240000}"/>
    <cellStyle name="Normal 4 2 2 2 3 3 3 3 5" xfId="29446" xr:uid="{00000000-0005-0000-0000-0000E9240000}"/>
    <cellStyle name="Normal 4 2 2 2 3 3 3 4" xfId="5310" xr:uid="{00000000-0005-0000-0000-0000EA240000}"/>
    <cellStyle name="Normal 4 2 2 2 3 3 3 4 2" xfId="11754" xr:uid="{00000000-0005-0000-0000-0000EB240000}"/>
    <cellStyle name="Normal 4 2 2 2 3 3 3 4 2 2" xfId="24116" xr:uid="{00000000-0005-0000-0000-0000EC240000}"/>
    <cellStyle name="Normal 4 2 2 2 3 3 3 4 2 2 2" xfId="50278" xr:uid="{00000000-0005-0000-0000-0000ED240000}"/>
    <cellStyle name="Normal 4 2 2 2 3 3 3 4 2 3" xfId="37916" xr:uid="{00000000-0005-0000-0000-0000EE240000}"/>
    <cellStyle name="Normal 4 2 2 2 3 3 3 4 3" xfId="18512" xr:uid="{00000000-0005-0000-0000-0000EF240000}"/>
    <cellStyle name="Normal 4 2 2 2 3 3 3 4 3 2" xfId="44674" xr:uid="{00000000-0005-0000-0000-0000F0240000}"/>
    <cellStyle name="Normal 4 2 2 2 3 3 3 4 4" xfId="31472" xr:uid="{00000000-0005-0000-0000-0000F1240000}"/>
    <cellStyle name="Normal 4 2 2 2 3 3 3 5" xfId="8808" xr:uid="{00000000-0005-0000-0000-0000F2240000}"/>
    <cellStyle name="Normal 4 2 2 2 3 3 3 5 2" xfId="21554" xr:uid="{00000000-0005-0000-0000-0000F3240000}"/>
    <cellStyle name="Normal 4 2 2 2 3 3 3 5 2 2" xfId="47716" xr:uid="{00000000-0005-0000-0000-0000F4240000}"/>
    <cellStyle name="Normal 4 2 2 2 3 3 3 5 3" xfId="34970" xr:uid="{00000000-0005-0000-0000-0000F5240000}"/>
    <cellStyle name="Normal 4 2 2 2 3 3 3 6" xfId="14988" xr:uid="{00000000-0005-0000-0000-0000F6240000}"/>
    <cellStyle name="Normal 4 2 2 2 3 3 3 6 2" xfId="41150" xr:uid="{00000000-0005-0000-0000-0000F7240000}"/>
    <cellStyle name="Normal 4 2 2 2 3 3 3 7" xfId="27420" xr:uid="{00000000-0005-0000-0000-0000F8240000}"/>
    <cellStyle name="Normal 4 2 2 2 3 3 4" xfId="1578" xr:uid="{00000000-0005-0000-0000-0000F9240000}"/>
    <cellStyle name="Normal 4 2 2 2 3 3 4 2" xfId="3604" xr:uid="{00000000-0005-0000-0000-0000FA240000}"/>
    <cellStyle name="Normal 4 2 2 2 3 3 4 2 2" xfId="7656" xr:uid="{00000000-0005-0000-0000-0000FB240000}"/>
    <cellStyle name="Normal 4 2 2 2 3 3 4 2 2 2" xfId="13546" xr:uid="{00000000-0005-0000-0000-0000FC240000}"/>
    <cellStyle name="Normal 4 2 2 2 3 3 4 2 2 2 2" xfId="25716" xr:uid="{00000000-0005-0000-0000-0000FD240000}"/>
    <cellStyle name="Normal 4 2 2 2 3 3 4 2 2 2 2 2" xfId="51878" xr:uid="{00000000-0005-0000-0000-0000FE240000}"/>
    <cellStyle name="Normal 4 2 2 2 3 3 4 2 2 2 3" xfId="39708" xr:uid="{00000000-0005-0000-0000-0000FF240000}"/>
    <cellStyle name="Normal 4 2 2 2 3 3 4 2 2 3" xfId="20594" xr:uid="{00000000-0005-0000-0000-000000250000}"/>
    <cellStyle name="Normal 4 2 2 2 3 3 4 2 2 3 2" xfId="46756" xr:uid="{00000000-0005-0000-0000-000001250000}"/>
    <cellStyle name="Normal 4 2 2 2 3 3 4 2 2 4" xfId="33818" xr:uid="{00000000-0005-0000-0000-000002250000}"/>
    <cellStyle name="Normal 4 2 2 2 3 3 4 2 3" xfId="10600" xr:uid="{00000000-0005-0000-0000-000003250000}"/>
    <cellStyle name="Normal 4 2 2 2 3 3 4 2 3 2" xfId="23154" xr:uid="{00000000-0005-0000-0000-000004250000}"/>
    <cellStyle name="Normal 4 2 2 2 3 3 4 2 3 2 2" xfId="49316" xr:uid="{00000000-0005-0000-0000-000005250000}"/>
    <cellStyle name="Normal 4 2 2 2 3 3 4 2 3 3" xfId="36762" xr:uid="{00000000-0005-0000-0000-000006250000}"/>
    <cellStyle name="Normal 4 2 2 2 3 3 4 2 4" xfId="17070" xr:uid="{00000000-0005-0000-0000-000007250000}"/>
    <cellStyle name="Normal 4 2 2 2 3 3 4 2 4 2" xfId="43232" xr:uid="{00000000-0005-0000-0000-000008250000}"/>
    <cellStyle name="Normal 4 2 2 2 3 3 4 2 5" xfId="29766" xr:uid="{00000000-0005-0000-0000-000009250000}"/>
    <cellStyle name="Normal 4 2 2 2 3 3 4 3" xfId="5630" xr:uid="{00000000-0005-0000-0000-00000A250000}"/>
    <cellStyle name="Normal 4 2 2 2 3 3 4 3 2" xfId="12074" xr:uid="{00000000-0005-0000-0000-00000B250000}"/>
    <cellStyle name="Normal 4 2 2 2 3 3 4 3 2 2" xfId="24436" xr:uid="{00000000-0005-0000-0000-00000C250000}"/>
    <cellStyle name="Normal 4 2 2 2 3 3 4 3 2 2 2" xfId="50598" xr:uid="{00000000-0005-0000-0000-00000D250000}"/>
    <cellStyle name="Normal 4 2 2 2 3 3 4 3 2 3" xfId="38236" xr:uid="{00000000-0005-0000-0000-00000E250000}"/>
    <cellStyle name="Normal 4 2 2 2 3 3 4 3 3" xfId="18832" xr:uid="{00000000-0005-0000-0000-00000F250000}"/>
    <cellStyle name="Normal 4 2 2 2 3 3 4 3 3 2" xfId="44994" xr:uid="{00000000-0005-0000-0000-000010250000}"/>
    <cellStyle name="Normal 4 2 2 2 3 3 4 3 4" xfId="31792" xr:uid="{00000000-0005-0000-0000-000011250000}"/>
    <cellStyle name="Normal 4 2 2 2 3 3 4 4" xfId="9128" xr:uid="{00000000-0005-0000-0000-000012250000}"/>
    <cellStyle name="Normal 4 2 2 2 3 3 4 4 2" xfId="21874" xr:uid="{00000000-0005-0000-0000-000013250000}"/>
    <cellStyle name="Normal 4 2 2 2 3 3 4 4 2 2" xfId="48036" xr:uid="{00000000-0005-0000-0000-000014250000}"/>
    <cellStyle name="Normal 4 2 2 2 3 3 4 4 3" xfId="35290" xr:uid="{00000000-0005-0000-0000-000015250000}"/>
    <cellStyle name="Normal 4 2 2 2 3 3 4 5" xfId="15308" xr:uid="{00000000-0005-0000-0000-000016250000}"/>
    <cellStyle name="Normal 4 2 2 2 3 3 4 5 2" xfId="41470" xr:uid="{00000000-0005-0000-0000-000017250000}"/>
    <cellStyle name="Normal 4 2 2 2 3 3 4 6" xfId="27740" xr:uid="{00000000-0005-0000-0000-000018250000}"/>
    <cellStyle name="Normal 4 2 2 2 3 3 5" xfId="2592" xr:uid="{00000000-0005-0000-0000-000019250000}"/>
    <cellStyle name="Normal 4 2 2 2 3 3 5 2" xfId="6644" xr:uid="{00000000-0005-0000-0000-00001A250000}"/>
    <cellStyle name="Normal 4 2 2 2 3 3 5 2 2" xfId="12810" xr:uid="{00000000-0005-0000-0000-00001B250000}"/>
    <cellStyle name="Normal 4 2 2 2 3 3 5 2 2 2" xfId="25076" xr:uid="{00000000-0005-0000-0000-00001C250000}"/>
    <cellStyle name="Normal 4 2 2 2 3 3 5 2 2 2 2" xfId="51238" xr:uid="{00000000-0005-0000-0000-00001D250000}"/>
    <cellStyle name="Normal 4 2 2 2 3 3 5 2 2 3" xfId="38972" xr:uid="{00000000-0005-0000-0000-00001E250000}"/>
    <cellStyle name="Normal 4 2 2 2 3 3 5 2 3" xfId="19714" xr:uid="{00000000-0005-0000-0000-00001F250000}"/>
    <cellStyle name="Normal 4 2 2 2 3 3 5 2 3 2" xfId="45876" xr:uid="{00000000-0005-0000-0000-000020250000}"/>
    <cellStyle name="Normal 4 2 2 2 3 3 5 2 4" xfId="32806" xr:uid="{00000000-0005-0000-0000-000021250000}"/>
    <cellStyle name="Normal 4 2 2 2 3 3 5 3" xfId="9864" xr:uid="{00000000-0005-0000-0000-000022250000}"/>
    <cellStyle name="Normal 4 2 2 2 3 3 5 3 2" xfId="22514" xr:uid="{00000000-0005-0000-0000-000023250000}"/>
    <cellStyle name="Normal 4 2 2 2 3 3 5 3 2 2" xfId="48676" xr:uid="{00000000-0005-0000-0000-000024250000}"/>
    <cellStyle name="Normal 4 2 2 2 3 3 5 3 3" xfId="36026" xr:uid="{00000000-0005-0000-0000-000025250000}"/>
    <cellStyle name="Normal 4 2 2 2 3 3 5 4" xfId="16190" xr:uid="{00000000-0005-0000-0000-000026250000}"/>
    <cellStyle name="Normal 4 2 2 2 3 3 5 4 2" xfId="42352" xr:uid="{00000000-0005-0000-0000-000027250000}"/>
    <cellStyle name="Normal 4 2 2 2 3 3 5 5" xfId="28754" xr:uid="{00000000-0005-0000-0000-000028250000}"/>
    <cellStyle name="Normal 4 2 2 2 3 3 6" xfId="4618" xr:uid="{00000000-0005-0000-0000-000029250000}"/>
    <cellStyle name="Normal 4 2 2 2 3 3 6 2" xfId="11338" xr:uid="{00000000-0005-0000-0000-00002A250000}"/>
    <cellStyle name="Normal 4 2 2 2 3 3 6 2 2" xfId="23796" xr:uid="{00000000-0005-0000-0000-00002B250000}"/>
    <cellStyle name="Normal 4 2 2 2 3 3 6 2 2 2" xfId="49958" xr:uid="{00000000-0005-0000-0000-00002C250000}"/>
    <cellStyle name="Normal 4 2 2 2 3 3 6 2 3" xfId="37500" xr:uid="{00000000-0005-0000-0000-00002D250000}"/>
    <cellStyle name="Normal 4 2 2 2 3 3 6 3" xfId="17952" xr:uid="{00000000-0005-0000-0000-00002E250000}"/>
    <cellStyle name="Normal 4 2 2 2 3 3 6 3 2" xfId="44114" xr:uid="{00000000-0005-0000-0000-00002F250000}"/>
    <cellStyle name="Normal 4 2 2 2 3 3 6 4" xfId="30780" xr:uid="{00000000-0005-0000-0000-000030250000}"/>
    <cellStyle name="Normal 4 2 2 2 3 3 7" xfId="8392" xr:uid="{00000000-0005-0000-0000-000031250000}"/>
    <cellStyle name="Normal 4 2 2 2 3 3 7 2" xfId="21234" xr:uid="{00000000-0005-0000-0000-000032250000}"/>
    <cellStyle name="Normal 4 2 2 2 3 3 7 2 2" xfId="47396" xr:uid="{00000000-0005-0000-0000-000033250000}"/>
    <cellStyle name="Normal 4 2 2 2 3 3 7 3" xfId="34554" xr:uid="{00000000-0005-0000-0000-000034250000}"/>
    <cellStyle name="Normal 4 2 2 2 3 3 8" xfId="14428" xr:uid="{00000000-0005-0000-0000-000035250000}"/>
    <cellStyle name="Normal 4 2 2 2 3 3 8 2" xfId="40590" xr:uid="{00000000-0005-0000-0000-000036250000}"/>
    <cellStyle name="Normal 4 2 2 2 3 3 9" xfId="26728" xr:uid="{00000000-0005-0000-0000-000037250000}"/>
    <cellStyle name="Normal 4 2 2 2 3 4" xfId="782" xr:uid="{00000000-0005-0000-0000-000038250000}"/>
    <cellStyle name="Normal 4 2 2 2 3 4 2" xfId="1338" xr:uid="{00000000-0005-0000-0000-000039250000}"/>
    <cellStyle name="Normal 4 2 2 2 3 4 2 2" xfId="1978" xr:uid="{00000000-0005-0000-0000-00003A250000}"/>
    <cellStyle name="Normal 4 2 2 2 3 4 2 2 2" xfId="4004" xr:uid="{00000000-0005-0000-0000-00003B250000}"/>
    <cellStyle name="Normal 4 2 2 2 3 4 2 2 2 2" xfId="8056" xr:uid="{00000000-0005-0000-0000-00003C250000}"/>
    <cellStyle name="Normal 4 2 2 2 3 4 2 2 2 2 2" xfId="13946" xr:uid="{00000000-0005-0000-0000-00003D250000}"/>
    <cellStyle name="Normal 4 2 2 2 3 4 2 2 2 2 2 2" xfId="26116" xr:uid="{00000000-0005-0000-0000-00003E250000}"/>
    <cellStyle name="Normal 4 2 2 2 3 4 2 2 2 2 2 2 2" xfId="52278" xr:uid="{00000000-0005-0000-0000-00003F250000}"/>
    <cellStyle name="Normal 4 2 2 2 3 4 2 2 2 2 2 3" xfId="40108" xr:uid="{00000000-0005-0000-0000-000040250000}"/>
    <cellStyle name="Normal 4 2 2 2 3 4 2 2 2 2 3" xfId="20994" xr:uid="{00000000-0005-0000-0000-000041250000}"/>
    <cellStyle name="Normal 4 2 2 2 3 4 2 2 2 2 3 2" xfId="47156" xr:uid="{00000000-0005-0000-0000-000042250000}"/>
    <cellStyle name="Normal 4 2 2 2 3 4 2 2 2 2 4" xfId="34218" xr:uid="{00000000-0005-0000-0000-000043250000}"/>
    <cellStyle name="Normal 4 2 2 2 3 4 2 2 2 3" xfId="11000" xr:uid="{00000000-0005-0000-0000-000044250000}"/>
    <cellStyle name="Normal 4 2 2 2 3 4 2 2 2 3 2" xfId="23554" xr:uid="{00000000-0005-0000-0000-000045250000}"/>
    <cellStyle name="Normal 4 2 2 2 3 4 2 2 2 3 2 2" xfId="49716" xr:uid="{00000000-0005-0000-0000-000046250000}"/>
    <cellStyle name="Normal 4 2 2 2 3 4 2 2 2 3 3" xfId="37162" xr:uid="{00000000-0005-0000-0000-000047250000}"/>
    <cellStyle name="Normal 4 2 2 2 3 4 2 2 2 4" xfId="17470" xr:uid="{00000000-0005-0000-0000-000048250000}"/>
    <cellStyle name="Normal 4 2 2 2 3 4 2 2 2 4 2" xfId="43632" xr:uid="{00000000-0005-0000-0000-000049250000}"/>
    <cellStyle name="Normal 4 2 2 2 3 4 2 2 2 5" xfId="30166" xr:uid="{00000000-0005-0000-0000-00004A250000}"/>
    <cellStyle name="Normal 4 2 2 2 3 4 2 2 3" xfId="6030" xr:uid="{00000000-0005-0000-0000-00004B250000}"/>
    <cellStyle name="Normal 4 2 2 2 3 4 2 2 3 2" xfId="12474" xr:uid="{00000000-0005-0000-0000-00004C250000}"/>
    <cellStyle name="Normal 4 2 2 2 3 4 2 2 3 2 2" xfId="24836" xr:uid="{00000000-0005-0000-0000-00004D250000}"/>
    <cellStyle name="Normal 4 2 2 2 3 4 2 2 3 2 2 2" xfId="50998" xr:uid="{00000000-0005-0000-0000-00004E250000}"/>
    <cellStyle name="Normal 4 2 2 2 3 4 2 2 3 2 3" xfId="38636" xr:uid="{00000000-0005-0000-0000-00004F250000}"/>
    <cellStyle name="Normal 4 2 2 2 3 4 2 2 3 3" xfId="19232" xr:uid="{00000000-0005-0000-0000-000050250000}"/>
    <cellStyle name="Normal 4 2 2 2 3 4 2 2 3 3 2" xfId="45394" xr:uid="{00000000-0005-0000-0000-000051250000}"/>
    <cellStyle name="Normal 4 2 2 2 3 4 2 2 3 4" xfId="32192" xr:uid="{00000000-0005-0000-0000-000052250000}"/>
    <cellStyle name="Normal 4 2 2 2 3 4 2 2 4" xfId="9528" xr:uid="{00000000-0005-0000-0000-000053250000}"/>
    <cellStyle name="Normal 4 2 2 2 3 4 2 2 4 2" xfId="22274" xr:uid="{00000000-0005-0000-0000-000054250000}"/>
    <cellStyle name="Normal 4 2 2 2 3 4 2 2 4 2 2" xfId="48436" xr:uid="{00000000-0005-0000-0000-000055250000}"/>
    <cellStyle name="Normal 4 2 2 2 3 4 2 2 4 3" xfId="35690" xr:uid="{00000000-0005-0000-0000-000056250000}"/>
    <cellStyle name="Normal 4 2 2 2 3 4 2 2 5" xfId="15708" xr:uid="{00000000-0005-0000-0000-000057250000}"/>
    <cellStyle name="Normal 4 2 2 2 3 4 2 2 5 2" xfId="41870" xr:uid="{00000000-0005-0000-0000-000058250000}"/>
    <cellStyle name="Normal 4 2 2 2 3 4 2 2 6" xfId="28140" xr:uid="{00000000-0005-0000-0000-000059250000}"/>
    <cellStyle name="Normal 4 2 2 2 3 4 2 3" xfId="3364" xr:uid="{00000000-0005-0000-0000-00005A250000}"/>
    <cellStyle name="Normal 4 2 2 2 3 4 2 3 2" xfId="7416" xr:uid="{00000000-0005-0000-0000-00005B250000}"/>
    <cellStyle name="Normal 4 2 2 2 3 4 2 3 2 2" xfId="13306" xr:uid="{00000000-0005-0000-0000-00005C250000}"/>
    <cellStyle name="Normal 4 2 2 2 3 4 2 3 2 2 2" xfId="25476" xr:uid="{00000000-0005-0000-0000-00005D250000}"/>
    <cellStyle name="Normal 4 2 2 2 3 4 2 3 2 2 2 2" xfId="51638" xr:uid="{00000000-0005-0000-0000-00005E250000}"/>
    <cellStyle name="Normal 4 2 2 2 3 4 2 3 2 2 3" xfId="39468" xr:uid="{00000000-0005-0000-0000-00005F250000}"/>
    <cellStyle name="Normal 4 2 2 2 3 4 2 3 2 3" xfId="20354" xr:uid="{00000000-0005-0000-0000-000060250000}"/>
    <cellStyle name="Normal 4 2 2 2 3 4 2 3 2 3 2" xfId="46516" xr:uid="{00000000-0005-0000-0000-000061250000}"/>
    <cellStyle name="Normal 4 2 2 2 3 4 2 3 2 4" xfId="33578" xr:uid="{00000000-0005-0000-0000-000062250000}"/>
    <cellStyle name="Normal 4 2 2 2 3 4 2 3 3" xfId="10360" xr:uid="{00000000-0005-0000-0000-000063250000}"/>
    <cellStyle name="Normal 4 2 2 2 3 4 2 3 3 2" xfId="22914" xr:uid="{00000000-0005-0000-0000-000064250000}"/>
    <cellStyle name="Normal 4 2 2 2 3 4 2 3 3 2 2" xfId="49076" xr:uid="{00000000-0005-0000-0000-000065250000}"/>
    <cellStyle name="Normal 4 2 2 2 3 4 2 3 3 3" xfId="36522" xr:uid="{00000000-0005-0000-0000-000066250000}"/>
    <cellStyle name="Normal 4 2 2 2 3 4 2 3 4" xfId="16830" xr:uid="{00000000-0005-0000-0000-000067250000}"/>
    <cellStyle name="Normal 4 2 2 2 3 4 2 3 4 2" xfId="42992" xr:uid="{00000000-0005-0000-0000-000068250000}"/>
    <cellStyle name="Normal 4 2 2 2 3 4 2 3 5" xfId="29526" xr:uid="{00000000-0005-0000-0000-000069250000}"/>
    <cellStyle name="Normal 4 2 2 2 3 4 2 4" xfId="5390" xr:uid="{00000000-0005-0000-0000-00006A250000}"/>
    <cellStyle name="Normal 4 2 2 2 3 4 2 4 2" xfId="11834" xr:uid="{00000000-0005-0000-0000-00006B250000}"/>
    <cellStyle name="Normal 4 2 2 2 3 4 2 4 2 2" xfId="24196" xr:uid="{00000000-0005-0000-0000-00006C250000}"/>
    <cellStyle name="Normal 4 2 2 2 3 4 2 4 2 2 2" xfId="50358" xr:uid="{00000000-0005-0000-0000-00006D250000}"/>
    <cellStyle name="Normal 4 2 2 2 3 4 2 4 2 3" xfId="37996" xr:uid="{00000000-0005-0000-0000-00006E250000}"/>
    <cellStyle name="Normal 4 2 2 2 3 4 2 4 3" xfId="18592" xr:uid="{00000000-0005-0000-0000-00006F250000}"/>
    <cellStyle name="Normal 4 2 2 2 3 4 2 4 3 2" xfId="44754" xr:uid="{00000000-0005-0000-0000-000070250000}"/>
    <cellStyle name="Normal 4 2 2 2 3 4 2 4 4" xfId="31552" xr:uid="{00000000-0005-0000-0000-000071250000}"/>
    <cellStyle name="Normal 4 2 2 2 3 4 2 5" xfId="8888" xr:uid="{00000000-0005-0000-0000-000072250000}"/>
    <cellStyle name="Normal 4 2 2 2 3 4 2 5 2" xfId="21634" xr:uid="{00000000-0005-0000-0000-000073250000}"/>
    <cellStyle name="Normal 4 2 2 2 3 4 2 5 2 2" xfId="47796" xr:uid="{00000000-0005-0000-0000-000074250000}"/>
    <cellStyle name="Normal 4 2 2 2 3 4 2 5 3" xfId="35050" xr:uid="{00000000-0005-0000-0000-000075250000}"/>
    <cellStyle name="Normal 4 2 2 2 3 4 2 6" xfId="15068" xr:uid="{00000000-0005-0000-0000-000076250000}"/>
    <cellStyle name="Normal 4 2 2 2 3 4 2 6 2" xfId="41230" xr:uid="{00000000-0005-0000-0000-000077250000}"/>
    <cellStyle name="Normal 4 2 2 2 3 4 2 7" xfId="27500" xr:uid="{00000000-0005-0000-0000-000078250000}"/>
    <cellStyle name="Normal 4 2 2 2 3 4 3" xfId="1658" xr:uid="{00000000-0005-0000-0000-000079250000}"/>
    <cellStyle name="Normal 4 2 2 2 3 4 3 2" xfId="3684" xr:uid="{00000000-0005-0000-0000-00007A250000}"/>
    <cellStyle name="Normal 4 2 2 2 3 4 3 2 2" xfId="7736" xr:uid="{00000000-0005-0000-0000-00007B250000}"/>
    <cellStyle name="Normal 4 2 2 2 3 4 3 2 2 2" xfId="13626" xr:uid="{00000000-0005-0000-0000-00007C250000}"/>
    <cellStyle name="Normal 4 2 2 2 3 4 3 2 2 2 2" xfId="25796" xr:uid="{00000000-0005-0000-0000-00007D250000}"/>
    <cellStyle name="Normal 4 2 2 2 3 4 3 2 2 2 2 2" xfId="51958" xr:uid="{00000000-0005-0000-0000-00007E250000}"/>
    <cellStyle name="Normal 4 2 2 2 3 4 3 2 2 2 3" xfId="39788" xr:uid="{00000000-0005-0000-0000-00007F250000}"/>
    <cellStyle name="Normal 4 2 2 2 3 4 3 2 2 3" xfId="20674" xr:uid="{00000000-0005-0000-0000-000080250000}"/>
    <cellStyle name="Normal 4 2 2 2 3 4 3 2 2 3 2" xfId="46836" xr:uid="{00000000-0005-0000-0000-000081250000}"/>
    <cellStyle name="Normal 4 2 2 2 3 4 3 2 2 4" xfId="33898" xr:uid="{00000000-0005-0000-0000-000082250000}"/>
    <cellStyle name="Normal 4 2 2 2 3 4 3 2 3" xfId="10680" xr:uid="{00000000-0005-0000-0000-000083250000}"/>
    <cellStyle name="Normal 4 2 2 2 3 4 3 2 3 2" xfId="23234" xr:uid="{00000000-0005-0000-0000-000084250000}"/>
    <cellStyle name="Normal 4 2 2 2 3 4 3 2 3 2 2" xfId="49396" xr:uid="{00000000-0005-0000-0000-000085250000}"/>
    <cellStyle name="Normal 4 2 2 2 3 4 3 2 3 3" xfId="36842" xr:uid="{00000000-0005-0000-0000-000086250000}"/>
    <cellStyle name="Normal 4 2 2 2 3 4 3 2 4" xfId="17150" xr:uid="{00000000-0005-0000-0000-000087250000}"/>
    <cellStyle name="Normal 4 2 2 2 3 4 3 2 4 2" xfId="43312" xr:uid="{00000000-0005-0000-0000-000088250000}"/>
    <cellStyle name="Normal 4 2 2 2 3 4 3 2 5" xfId="29846" xr:uid="{00000000-0005-0000-0000-000089250000}"/>
    <cellStyle name="Normal 4 2 2 2 3 4 3 3" xfId="5710" xr:uid="{00000000-0005-0000-0000-00008A250000}"/>
    <cellStyle name="Normal 4 2 2 2 3 4 3 3 2" xfId="12154" xr:uid="{00000000-0005-0000-0000-00008B250000}"/>
    <cellStyle name="Normal 4 2 2 2 3 4 3 3 2 2" xfId="24516" xr:uid="{00000000-0005-0000-0000-00008C250000}"/>
    <cellStyle name="Normal 4 2 2 2 3 4 3 3 2 2 2" xfId="50678" xr:uid="{00000000-0005-0000-0000-00008D250000}"/>
    <cellStyle name="Normal 4 2 2 2 3 4 3 3 2 3" xfId="38316" xr:uid="{00000000-0005-0000-0000-00008E250000}"/>
    <cellStyle name="Normal 4 2 2 2 3 4 3 3 3" xfId="18912" xr:uid="{00000000-0005-0000-0000-00008F250000}"/>
    <cellStyle name="Normal 4 2 2 2 3 4 3 3 3 2" xfId="45074" xr:uid="{00000000-0005-0000-0000-000090250000}"/>
    <cellStyle name="Normal 4 2 2 2 3 4 3 3 4" xfId="31872" xr:uid="{00000000-0005-0000-0000-000091250000}"/>
    <cellStyle name="Normal 4 2 2 2 3 4 3 4" xfId="9208" xr:uid="{00000000-0005-0000-0000-000092250000}"/>
    <cellStyle name="Normal 4 2 2 2 3 4 3 4 2" xfId="21954" xr:uid="{00000000-0005-0000-0000-000093250000}"/>
    <cellStyle name="Normal 4 2 2 2 3 4 3 4 2 2" xfId="48116" xr:uid="{00000000-0005-0000-0000-000094250000}"/>
    <cellStyle name="Normal 4 2 2 2 3 4 3 4 3" xfId="35370" xr:uid="{00000000-0005-0000-0000-000095250000}"/>
    <cellStyle name="Normal 4 2 2 2 3 4 3 5" xfId="15388" xr:uid="{00000000-0005-0000-0000-000096250000}"/>
    <cellStyle name="Normal 4 2 2 2 3 4 3 5 2" xfId="41550" xr:uid="{00000000-0005-0000-0000-000097250000}"/>
    <cellStyle name="Normal 4 2 2 2 3 4 3 6" xfId="27820" xr:uid="{00000000-0005-0000-0000-000098250000}"/>
    <cellStyle name="Normal 4 2 2 2 3 4 4" xfId="2808" xr:uid="{00000000-0005-0000-0000-000099250000}"/>
    <cellStyle name="Normal 4 2 2 2 3 4 4 2" xfId="6860" xr:uid="{00000000-0005-0000-0000-00009A250000}"/>
    <cellStyle name="Normal 4 2 2 2 3 4 4 2 2" xfId="12918" xr:uid="{00000000-0005-0000-0000-00009B250000}"/>
    <cellStyle name="Normal 4 2 2 2 3 4 4 2 2 2" xfId="25156" xr:uid="{00000000-0005-0000-0000-00009C250000}"/>
    <cellStyle name="Normal 4 2 2 2 3 4 4 2 2 2 2" xfId="51318" xr:uid="{00000000-0005-0000-0000-00009D250000}"/>
    <cellStyle name="Normal 4 2 2 2 3 4 4 2 2 3" xfId="39080" xr:uid="{00000000-0005-0000-0000-00009E250000}"/>
    <cellStyle name="Normal 4 2 2 2 3 4 4 2 3" xfId="19879" xr:uid="{00000000-0005-0000-0000-00009F250000}"/>
    <cellStyle name="Normal 4 2 2 2 3 4 4 2 3 2" xfId="46041" xr:uid="{00000000-0005-0000-0000-0000A0250000}"/>
    <cellStyle name="Normal 4 2 2 2 3 4 4 2 4" xfId="33022" xr:uid="{00000000-0005-0000-0000-0000A1250000}"/>
    <cellStyle name="Normal 4 2 2 2 3 4 4 3" xfId="9972" xr:uid="{00000000-0005-0000-0000-0000A2250000}"/>
    <cellStyle name="Normal 4 2 2 2 3 4 4 3 2" xfId="22594" xr:uid="{00000000-0005-0000-0000-0000A3250000}"/>
    <cellStyle name="Normal 4 2 2 2 3 4 4 3 2 2" xfId="48756" xr:uid="{00000000-0005-0000-0000-0000A4250000}"/>
    <cellStyle name="Normal 4 2 2 2 3 4 4 3 3" xfId="36134" xr:uid="{00000000-0005-0000-0000-0000A5250000}"/>
    <cellStyle name="Normal 4 2 2 2 3 4 4 4" xfId="16355" xr:uid="{00000000-0005-0000-0000-0000A6250000}"/>
    <cellStyle name="Normal 4 2 2 2 3 4 4 4 2" xfId="42517" xr:uid="{00000000-0005-0000-0000-0000A7250000}"/>
    <cellStyle name="Normal 4 2 2 2 3 4 4 5" xfId="28970" xr:uid="{00000000-0005-0000-0000-0000A8250000}"/>
    <cellStyle name="Normal 4 2 2 2 3 4 5" xfId="4834" xr:uid="{00000000-0005-0000-0000-0000A9250000}"/>
    <cellStyle name="Normal 4 2 2 2 3 4 5 2" xfId="11446" xr:uid="{00000000-0005-0000-0000-0000AA250000}"/>
    <cellStyle name="Normal 4 2 2 2 3 4 5 2 2" xfId="23876" xr:uid="{00000000-0005-0000-0000-0000AB250000}"/>
    <cellStyle name="Normal 4 2 2 2 3 4 5 2 2 2" xfId="50038" xr:uid="{00000000-0005-0000-0000-0000AC250000}"/>
    <cellStyle name="Normal 4 2 2 2 3 4 5 2 3" xfId="37608" xr:uid="{00000000-0005-0000-0000-0000AD250000}"/>
    <cellStyle name="Normal 4 2 2 2 3 4 5 3" xfId="18117" xr:uid="{00000000-0005-0000-0000-0000AE250000}"/>
    <cellStyle name="Normal 4 2 2 2 3 4 5 3 2" xfId="44279" xr:uid="{00000000-0005-0000-0000-0000AF250000}"/>
    <cellStyle name="Normal 4 2 2 2 3 4 5 4" xfId="30996" xr:uid="{00000000-0005-0000-0000-0000B0250000}"/>
    <cellStyle name="Normal 4 2 2 2 3 4 6" xfId="8500" xr:uid="{00000000-0005-0000-0000-0000B1250000}"/>
    <cellStyle name="Normal 4 2 2 2 3 4 6 2" xfId="21314" xr:uid="{00000000-0005-0000-0000-0000B2250000}"/>
    <cellStyle name="Normal 4 2 2 2 3 4 6 2 2" xfId="47476" xr:uid="{00000000-0005-0000-0000-0000B3250000}"/>
    <cellStyle name="Normal 4 2 2 2 3 4 6 3" xfId="34662" xr:uid="{00000000-0005-0000-0000-0000B4250000}"/>
    <cellStyle name="Normal 4 2 2 2 3 4 7" xfId="14593" xr:uid="{00000000-0005-0000-0000-0000B5250000}"/>
    <cellStyle name="Normal 4 2 2 2 3 4 7 2" xfId="40755" xr:uid="{00000000-0005-0000-0000-0000B6250000}"/>
    <cellStyle name="Normal 4 2 2 2 3 4 8" xfId="26944" xr:uid="{00000000-0005-0000-0000-0000B7250000}"/>
    <cellStyle name="Normal 4 2 2 2 3 5" xfId="1178" xr:uid="{00000000-0005-0000-0000-0000B8250000}"/>
    <cellStyle name="Normal 4 2 2 2 3 5 2" xfId="1818" xr:uid="{00000000-0005-0000-0000-0000B9250000}"/>
    <cellStyle name="Normal 4 2 2 2 3 5 2 2" xfId="3844" xr:uid="{00000000-0005-0000-0000-0000BA250000}"/>
    <cellStyle name="Normal 4 2 2 2 3 5 2 2 2" xfId="7896" xr:uid="{00000000-0005-0000-0000-0000BB250000}"/>
    <cellStyle name="Normal 4 2 2 2 3 5 2 2 2 2" xfId="13786" xr:uid="{00000000-0005-0000-0000-0000BC250000}"/>
    <cellStyle name="Normal 4 2 2 2 3 5 2 2 2 2 2" xfId="25956" xr:uid="{00000000-0005-0000-0000-0000BD250000}"/>
    <cellStyle name="Normal 4 2 2 2 3 5 2 2 2 2 2 2" xfId="52118" xr:uid="{00000000-0005-0000-0000-0000BE250000}"/>
    <cellStyle name="Normal 4 2 2 2 3 5 2 2 2 2 3" xfId="39948" xr:uid="{00000000-0005-0000-0000-0000BF250000}"/>
    <cellStyle name="Normal 4 2 2 2 3 5 2 2 2 3" xfId="20834" xr:uid="{00000000-0005-0000-0000-0000C0250000}"/>
    <cellStyle name="Normal 4 2 2 2 3 5 2 2 2 3 2" xfId="46996" xr:uid="{00000000-0005-0000-0000-0000C1250000}"/>
    <cellStyle name="Normal 4 2 2 2 3 5 2 2 2 4" xfId="34058" xr:uid="{00000000-0005-0000-0000-0000C2250000}"/>
    <cellStyle name="Normal 4 2 2 2 3 5 2 2 3" xfId="10840" xr:uid="{00000000-0005-0000-0000-0000C3250000}"/>
    <cellStyle name="Normal 4 2 2 2 3 5 2 2 3 2" xfId="23394" xr:uid="{00000000-0005-0000-0000-0000C4250000}"/>
    <cellStyle name="Normal 4 2 2 2 3 5 2 2 3 2 2" xfId="49556" xr:uid="{00000000-0005-0000-0000-0000C5250000}"/>
    <cellStyle name="Normal 4 2 2 2 3 5 2 2 3 3" xfId="37002" xr:uid="{00000000-0005-0000-0000-0000C6250000}"/>
    <cellStyle name="Normal 4 2 2 2 3 5 2 2 4" xfId="17310" xr:uid="{00000000-0005-0000-0000-0000C7250000}"/>
    <cellStyle name="Normal 4 2 2 2 3 5 2 2 4 2" xfId="43472" xr:uid="{00000000-0005-0000-0000-0000C8250000}"/>
    <cellStyle name="Normal 4 2 2 2 3 5 2 2 5" xfId="30006" xr:uid="{00000000-0005-0000-0000-0000C9250000}"/>
    <cellStyle name="Normal 4 2 2 2 3 5 2 3" xfId="5870" xr:uid="{00000000-0005-0000-0000-0000CA250000}"/>
    <cellStyle name="Normal 4 2 2 2 3 5 2 3 2" xfId="12314" xr:uid="{00000000-0005-0000-0000-0000CB250000}"/>
    <cellStyle name="Normal 4 2 2 2 3 5 2 3 2 2" xfId="24676" xr:uid="{00000000-0005-0000-0000-0000CC250000}"/>
    <cellStyle name="Normal 4 2 2 2 3 5 2 3 2 2 2" xfId="50838" xr:uid="{00000000-0005-0000-0000-0000CD250000}"/>
    <cellStyle name="Normal 4 2 2 2 3 5 2 3 2 3" xfId="38476" xr:uid="{00000000-0005-0000-0000-0000CE250000}"/>
    <cellStyle name="Normal 4 2 2 2 3 5 2 3 3" xfId="19072" xr:uid="{00000000-0005-0000-0000-0000CF250000}"/>
    <cellStyle name="Normal 4 2 2 2 3 5 2 3 3 2" xfId="45234" xr:uid="{00000000-0005-0000-0000-0000D0250000}"/>
    <cellStyle name="Normal 4 2 2 2 3 5 2 3 4" xfId="32032" xr:uid="{00000000-0005-0000-0000-0000D1250000}"/>
    <cellStyle name="Normal 4 2 2 2 3 5 2 4" xfId="9368" xr:uid="{00000000-0005-0000-0000-0000D2250000}"/>
    <cellStyle name="Normal 4 2 2 2 3 5 2 4 2" xfId="22114" xr:uid="{00000000-0005-0000-0000-0000D3250000}"/>
    <cellStyle name="Normal 4 2 2 2 3 5 2 4 2 2" xfId="48276" xr:uid="{00000000-0005-0000-0000-0000D4250000}"/>
    <cellStyle name="Normal 4 2 2 2 3 5 2 4 3" xfId="35530" xr:uid="{00000000-0005-0000-0000-0000D5250000}"/>
    <cellStyle name="Normal 4 2 2 2 3 5 2 5" xfId="15548" xr:uid="{00000000-0005-0000-0000-0000D6250000}"/>
    <cellStyle name="Normal 4 2 2 2 3 5 2 5 2" xfId="41710" xr:uid="{00000000-0005-0000-0000-0000D7250000}"/>
    <cellStyle name="Normal 4 2 2 2 3 5 2 6" xfId="27980" xr:uid="{00000000-0005-0000-0000-0000D8250000}"/>
    <cellStyle name="Normal 4 2 2 2 3 5 3" xfId="3204" xr:uid="{00000000-0005-0000-0000-0000D9250000}"/>
    <cellStyle name="Normal 4 2 2 2 3 5 3 2" xfId="7256" xr:uid="{00000000-0005-0000-0000-0000DA250000}"/>
    <cellStyle name="Normal 4 2 2 2 3 5 3 2 2" xfId="13146" xr:uid="{00000000-0005-0000-0000-0000DB250000}"/>
    <cellStyle name="Normal 4 2 2 2 3 5 3 2 2 2" xfId="25316" xr:uid="{00000000-0005-0000-0000-0000DC250000}"/>
    <cellStyle name="Normal 4 2 2 2 3 5 3 2 2 2 2" xfId="51478" xr:uid="{00000000-0005-0000-0000-0000DD250000}"/>
    <cellStyle name="Normal 4 2 2 2 3 5 3 2 2 3" xfId="39308" xr:uid="{00000000-0005-0000-0000-0000DE250000}"/>
    <cellStyle name="Normal 4 2 2 2 3 5 3 2 3" xfId="20194" xr:uid="{00000000-0005-0000-0000-0000DF250000}"/>
    <cellStyle name="Normal 4 2 2 2 3 5 3 2 3 2" xfId="46356" xr:uid="{00000000-0005-0000-0000-0000E0250000}"/>
    <cellStyle name="Normal 4 2 2 2 3 5 3 2 4" xfId="33418" xr:uid="{00000000-0005-0000-0000-0000E1250000}"/>
    <cellStyle name="Normal 4 2 2 2 3 5 3 3" xfId="10200" xr:uid="{00000000-0005-0000-0000-0000E2250000}"/>
    <cellStyle name="Normal 4 2 2 2 3 5 3 3 2" xfId="22754" xr:uid="{00000000-0005-0000-0000-0000E3250000}"/>
    <cellStyle name="Normal 4 2 2 2 3 5 3 3 2 2" xfId="48916" xr:uid="{00000000-0005-0000-0000-0000E4250000}"/>
    <cellStyle name="Normal 4 2 2 2 3 5 3 3 3" xfId="36362" xr:uid="{00000000-0005-0000-0000-0000E5250000}"/>
    <cellStyle name="Normal 4 2 2 2 3 5 3 4" xfId="16670" xr:uid="{00000000-0005-0000-0000-0000E6250000}"/>
    <cellStyle name="Normal 4 2 2 2 3 5 3 4 2" xfId="42832" xr:uid="{00000000-0005-0000-0000-0000E7250000}"/>
    <cellStyle name="Normal 4 2 2 2 3 5 3 5" xfId="29366" xr:uid="{00000000-0005-0000-0000-0000E8250000}"/>
    <cellStyle name="Normal 4 2 2 2 3 5 4" xfId="5230" xr:uid="{00000000-0005-0000-0000-0000E9250000}"/>
    <cellStyle name="Normal 4 2 2 2 3 5 4 2" xfId="11674" xr:uid="{00000000-0005-0000-0000-0000EA250000}"/>
    <cellStyle name="Normal 4 2 2 2 3 5 4 2 2" xfId="24036" xr:uid="{00000000-0005-0000-0000-0000EB250000}"/>
    <cellStyle name="Normal 4 2 2 2 3 5 4 2 2 2" xfId="50198" xr:uid="{00000000-0005-0000-0000-0000EC250000}"/>
    <cellStyle name="Normal 4 2 2 2 3 5 4 2 3" xfId="37836" xr:uid="{00000000-0005-0000-0000-0000ED250000}"/>
    <cellStyle name="Normal 4 2 2 2 3 5 4 3" xfId="18432" xr:uid="{00000000-0005-0000-0000-0000EE250000}"/>
    <cellStyle name="Normal 4 2 2 2 3 5 4 3 2" xfId="44594" xr:uid="{00000000-0005-0000-0000-0000EF250000}"/>
    <cellStyle name="Normal 4 2 2 2 3 5 4 4" xfId="31392" xr:uid="{00000000-0005-0000-0000-0000F0250000}"/>
    <cellStyle name="Normal 4 2 2 2 3 5 5" xfId="8728" xr:uid="{00000000-0005-0000-0000-0000F1250000}"/>
    <cellStyle name="Normal 4 2 2 2 3 5 5 2" xfId="21474" xr:uid="{00000000-0005-0000-0000-0000F2250000}"/>
    <cellStyle name="Normal 4 2 2 2 3 5 5 2 2" xfId="47636" xr:uid="{00000000-0005-0000-0000-0000F3250000}"/>
    <cellStyle name="Normal 4 2 2 2 3 5 5 3" xfId="34890" xr:uid="{00000000-0005-0000-0000-0000F4250000}"/>
    <cellStyle name="Normal 4 2 2 2 3 5 6" xfId="14908" xr:uid="{00000000-0005-0000-0000-0000F5250000}"/>
    <cellStyle name="Normal 4 2 2 2 3 5 6 2" xfId="41070" xr:uid="{00000000-0005-0000-0000-0000F6250000}"/>
    <cellStyle name="Normal 4 2 2 2 3 5 7" xfId="27340" xr:uid="{00000000-0005-0000-0000-0000F7250000}"/>
    <cellStyle name="Normal 4 2 2 2 3 6" xfId="1498" xr:uid="{00000000-0005-0000-0000-0000F8250000}"/>
    <cellStyle name="Normal 4 2 2 2 3 6 2" xfId="3524" xr:uid="{00000000-0005-0000-0000-0000F9250000}"/>
    <cellStyle name="Normal 4 2 2 2 3 6 2 2" xfId="7576" xr:uid="{00000000-0005-0000-0000-0000FA250000}"/>
    <cellStyle name="Normal 4 2 2 2 3 6 2 2 2" xfId="13466" xr:uid="{00000000-0005-0000-0000-0000FB250000}"/>
    <cellStyle name="Normal 4 2 2 2 3 6 2 2 2 2" xfId="25636" xr:uid="{00000000-0005-0000-0000-0000FC250000}"/>
    <cellStyle name="Normal 4 2 2 2 3 6 2 2 2 2 2" xfId="51798" xr:uid="{00000000-0005-0000-0000-0000FD250000}"/>
    <cellStyle name="Normal 4 2 2 2 3 6 2 2 2 3" xfId="39628" xr:uid="{00000000-0005-0000-0000-0000FE250000}"/>
    <cellStyle name="Normal 4 2 2 2 3 6 2 2 3" xfId="20514" xr:uid="{00000000-0005-0000-0000-0000FF250000}"/>
    <cellStyle name="Normal 4 2 2 2 3 6 2 2 3 2" xfId="46676" xr:uid="{00000000-0005-0000-0000-000000260000}"/>
    <cellStyle name="Normal 4 2 2 2 3 6 2 2 4" xfId="33738" xr:uid="{00000000-0005-0000-0000-000001260000}"/>
    <cellStyle name="Normal 4 2 2 2 3 6 2 3" xfId="10520" xr:uid="{00000000-0005-0000-0000-000002260000}"/>
    <cellStyle name="Normal 4 2 2 2 3 6 2 3 2" xfId="23074" xr:uid="{00000000-0005-0000-0000-000003260000}"/>
    <cellStyle name="Normal 4 2 2 2 3 6 2 3 2 2" xfId="49236" xr:uid="{00000000-0005-0000-0000-000004260000}"/>
    <cellStyle name="Normal 4 2 2 2 3 6 2 3 3" xfId="36682" xr:uid="{00000000-0005-0000-0000-000005260000}"/>
    <cellStyle name="Normal 4 2 2 2 3 6 2 4" xfId="16990" xr:uid="{00000000-0005-0000-0000-000006260000}"/>
    <cellStyle name="Normal 4 2 2 2 3 6 2 4 2" xfId="43152" xr:uid="{00000000-0005-0000-0000-000007260000}"/>
    <cellStyle name="Normal 4 2 2 2 3 6 2 5" xfId="29686" xr:uid="{00000000-0005-0000-0000-000008260000}"/>
    <cellStyle name="Normal 4 2 2 2 3 6 3" xfId="5550" xr:uid="{00000000-0005-0000-0000-000009260000}"/>
    <cellStyle name="Normal 4 2 2 2 3 6 3 2" xfId="11994" xr:uid="{00000000-0005-0000-0000-00000A260000}"/>
    <cellStyle name="Normal 4 2 2 2 3 6 3 2 2" xfId="24356" xr:uid="{00000000-0005-0000-0000-00000B260000}"/>
    <cellStyle name="Normal 4 2 2 2 3 6 3 2 2 2" xfId="50518" xr:uid="{00000000-0005-0000-0000-00000C260000}"/>
    <cellStyle name="Normal 4 2 2 2 3 6 3 2 3" xfId="38156" xr:uid="{00000000-0005-0000-0000-00000D260000}"/>
    <cellStyle name="Normal 4 2 2 2 3 6 3 3" xfId="18752" xr:uid="{00000000-0005-0000-0000-00000E260000}"/>
    <cellStyle name="Normal 4 2 2 2 3 6 3 3 2" xfId="44914" xr:uid="{00000000-0005-0000-0000-00000F260000}"/>
    <cellStyle name="Normal 4 2 2 2 3 6 3 4" xfId="31712" xr:uid="{00000000-0005-0000-0000-000010260000}"/>
    <cellStyle name="Normal 4 2 2 2 3 6 4" xfId="9048" xr:uid="{00000000-0005-0000-0000-000011260000}"/>
    <cellStyle name="Normal 4 2 2 2 3 6 4 2" xfId="21794" xr:uid="{00000000-0005-0000-0000-000012260000}"/>
    <cellStyle name="Normal 4 2 2 2 3 6 4 2 2" xfId="47956" xr:uid="{00000000-0005-0000-0000-000013260000}"/>
    <cellStyle name="Normal 4 2 2 2 3 6 4 3" xfId="35210" xr:uid="{00000000-0005-0000-0000-000014260000}"/>
    <cellStyle name="Normal 4 2 2 2 3 6 5" xfId="15228" xr:uid="{00000000-0005-0000-0000-000015260000}"/>
    <cellStyle name="Normal 4 2 2 2 3 6 5 2" xfId="41390" xr:uid="{00000000-0005-0000-0000-000016260000}"/>
    <cellStyle name="Normal 4 2 2 2 3 6 6" xfId="27660" xr:uid="{00000000-0005-0000-0000-000017260000}"/>
    <cellStyle name="Normal 4 2 2 2 3 7" xfId="2276" xr:uid="{00000000-0005-0000-0000-000018260000}"/>
    <cellStyle name="Normal 4 2 2 2 3 7 2" xfId="6328" xr:uid="{00000000-0005-0000-0000-000019260000}"/>
    <cellStyle name="Normal 4 2 2 2 3 7 2 2" xfId="12662" xr:uid="{00000000-0005-0000-0000-00001A260000}"/>
    <cellStyle name="Normal 4 2 2 2 3 7 2 2 2" xfId="24996" xr:uid="{00000000-0005-0000-0000-00001B260000}"/>
    <cellStyle name="Normal 4 2 2 2 3 7 2 2 2 2" xfId="51158" xr:uid="{00000000-0005-0000-0000-00001C260000}"/>
    <cellStyle name="Normal 4 2 2 2 3 7 2 2 3" xfId="38824" xr:uid="{00000000-0005-0000-0000-00001D260000}"/>
    <cellStyle name="Normal 4 2 2 2 3 7 2 3" xfId="19479" xr:uid="{00000000-0005-0000-0000-00001E260000}"/>
    <cellStyle name="Normal 4 2 2 2 3 7 2 3 2" xfId="45641" xr:uid="{00000000-0005-0000-0000-00001F260000}"/>
    <cellStyle name="Normal 4 2 2 2 3 7 2 4" xfId="32490" xr:uid="{00000000-0005-0000-0000-000020260000}"/>
    <cellStyle name="Normal 4 2 2 2 3 7 3" xfId="9716" xr:uid="{00000000-0005-0000-0000-000021260000}"/>
    <cellStyle name="Normal 4 2 2 2 3 7 3 2" xfId="22434" xr:uid="{00000000-0005-0000-0000-000022260000}"/>
    <cellStyle name="Normal 4 2 2 2 3 7 3 2 2" xfId="48596" xr:uid="{00000000-0005-0000-0000-000023260000}"/>
    <cellStyle name="Normal 4 2 2 2 3 7 3 3" xfId="35878" xr:uid="{00000000-0005-0000-0000-000024260000}"/>
    <cellStyle name="Normal 4 2 2 2 3 7 4" xfId="15955" xr:uid="{00000000-0005-0000-0000-000025260000}"/>
    <cellStyle name="Normal 4 2 2 2 3 7 4 2" xfId="42117" xr:uid="{00000000-0005-0000-0000-000026260000}"/>
    <cellStyle name="Normal 4 2 2 2 3 7 5" xfId="28438" xr:uid="{00000000-0005-0000-0000-000027260000}"/>
    <cellStyle name="Normal 4 2 2 2 3 8" xfId="4302" xr:uid="{00000000-0005-0000-0000-000028260000}"/>
    <cellStyle name="Normal 4 2 2 2 3 8 2" xfId="11190" xr:uid="{00000000-0005-0000-0000-000029260000}"/>
    <cellStyle name="Normal 4 2 2 2 3 8 2 2" xfId="23716" xr:uid="{00000000-0005-0000-0000-00002A260000}"/>
    <cellStyle name="Normal 4 2 2 2 3 8 2 2 2" xfId="49878" xr:uid="{00000000-0005-0000-0000-00002B260000}"/>
    <cellStyle name="Normal 4 2 2 2 3 8 2 3" xfId="37352" xr:uid="{00000000-0005-0000-0000-00002C260000}"/>
    <cellStyle name="Normal 4 2 2 2 3 8 3" xfId="17717" xr:uid="{00000000-0005-0000-0000-00002D260000}"/>
    <cellStyle name="Normal 4 2 2 2 3 8 3 2" xfId="43879" xr:uid="{00000000-0005-0000-0000-00002E260000}"/>
    <cellStyle name="Normal 4 2 2 2 3 8 4" xfId="30464" xr:uid="{00000000-0005-0000-0000-00002F260000}"/>
    <cellStyle name="Normal 4 2 2 2 3 9" xfId="8244" xr:uid="{00000000-0005-0000-0000-000030260000}"/>
    <cellStyle name="Normal 4 2 2 2 3 9 2" xfId="21154" xr:uid="{00000000-0005-0000-0000-000031260000}"/>
    <cellStyle name="Normal 4 2 2 2 3 9 2 2" xfId="47316" xr:uid="{00000000-0005-0000-0000-000032260000}"/>
    <cellStyle name="Normal 4 2 2 2 3 9 3" xfId="34406" xr:uid="{00000000-0005-0000-0000-000033260000}"/>
    <cellStyle name="Normal 4 2 2 2 4" xfId="379" xr:uid="{00000000-0005-0000-0000-000034260000}"/>
    <cellStyle name="Normal 4 2 2 2 4 10" xfId="26541" xr:uid="{00000000-0005-0000-0000-000035260000}"/>
    <cellStyle name="Normal 4 2 2 2 4 2" xfId="590" xr:uid="{00000000-0005-0000-0000-000036260000}"/>
    <cellStyle name="Normal 4 2 2 2 4 2 2" xfId="1122" xr:uid="{00000000-0005-0000-0000-000037260000}"/>
    <cellStyle name="Normal 4 2 2 2 4 2 2 2" xfId="1442" xr:uid="{00000000-0005-0000-0000-000038260000}"/>
    <cellStyle name="Normal 4 2 2 2 4 2 2 2 2" xfId="2082" xr:uid="{00000000-0005-0000-0000-000039260000}"/>
    <cellStyle name="Normal 4 2 2 2 4 2 2 2 2 2" xfId="4108" xr:uid="{00000000-0005-0000-0000-00003A260000}"/>
    <cellStyle name="Normal 4 2 2 2 4 2 2 2 2 2 2" xfId="8160" xr:uid="{00000000-0005-0000-0000-00003B260000}"/>
    <cellStyle name="Normal 4 2 2 2 4 2 2 2 2 2 2 2" xfId="14050" xr:uid="{00000000-0005-0000-0000-00003C260000}"/>
    <cellStyle name="Normal 4 2 2 2 4 2 2 2 2 2 2 2 2" xfId="26220" xr:uid="{00000000-0005-0000-0000-00003D260000}"/>
    <cellStyle name="Normal 4 2 2 2 4 2 2 2 2 2 2 2 2 2" xfId="52382" xr:uid="{00000000-0005-0000-0000-00003E260000}"/>
    <cellStyle name="Normal 4 2 2 2 4 2 2 2 2 2 2 2 3" xfId="40212" xr:uid="{00000000-0005-0000-0000-00003F260000}"/>
    <cellStyle name="Normal 4 2 2 2 4 2 2 2 2 2 2 3" xfId="21098" xr:uid="{00000000-0005-0000-0000-000040260000}"/>
    <cellStyle name="Normal 4 2 2 2 4 2 2 2 2 2 2 3 2" xfId="47260" xr:uid="{00000000-0005-0000-0000-000041260000}"/>
    <cellStyle name="Normal 4 2 2 2 4 2 2 2 2 2 2 4" xfId="34322" xr:uid="{00000000-0005-0000-0000-000042260000}"/>
    <cellStyle name="Normal 4 2 2 2 4 2 2 2 2 2 3" xfId="11104" xr:uid="{00000000-0005-0000-0000-000043260000}"/>
    <cellStyle name="Normal 4 2 2 2 4 2 2 2 2 2 3 2" xfId="23658" xr:uid="{00000000-0005-0000-0000-000044260000}"/>
    <cellStyle name="Normal 4 2 2 2 4 2 2 2 2 2 3 2 2" xfId="49820" xr:uid="{00000000-0005-0000-0000-000045260000}"/>
    <cellStyle name="Normal 4 2 2 2 4 2 2 2 2 2 3 3" xfId="37266" xr:uid="{00000000-0005-0000-0000-000046260000}"/>
    <cellStyle name="Normal 4 2 2 2 4 2 2 2 2 2 4" xfId="17574" xr:uid="{00000000-0005-0000-0000-000047260000}"/>
    <cellStyle name="Normal 4 2 2 2 4 2 2 2 2 2 4 2" xfId="43736" xr:uid="{00000000-0005-0000-0000-000048260000}"/>
    <cellStyle name="Normal 4 2 2 2 4 2 2 2 2 2 5" xfId="30270" xr:uid="{00000000-0005-0000-0000-000049260000}"/>
    <cellStyle name="Normal 4 2 2 2 4 2 2 2 2 3" xfId="6134" xr:uid="{00000000-0005-0000-0000-00004A260000}"/>
    <cellStyle name="Normal 4 2 2 2 4 2 2 2 2 3 2" xfId="12578" xr:uid="{00000000-0005-0000-0000-00004B260000}"/>
    <cellStyle name="Normal 4 2 2 2 4 2 2 2 2 3 2 2" xfId="24940" xr:uid="{00000000-0005-0000-0000-00004C260000}"/>
    <cellStyle name="Normal 4 2 2 2 4 2 2 2 2 3 2 2 2" xfId="51102" xr:uid="{00000000-0005-0000-0000-00004D260000}"/>
    <cellStyle name="Normal 4 2 2 2 4 2 2 2 2 3 2 3" xfId="38740" xr:uid="{00000000-0005-0000-0000-00004E260000}"/>
    <cellStyle name="Normal 4 2 2 2 4 2 2 2 2 3 3" xfId="19336" xr:uid="{00000000-0005-0000-0000-00004F260000}"/>
    <cellStyle name="Normal 4 2 2 2 4 2 2 2 2 3 3 2" xfId="45498" xr:uid="{00000000-0005-0000-0000-000050260000}"/>
    <cellStyle name="Normal 4 2 2 2 4 2 2 2 2 3 4" xfId="32296" xr:uid="{00000000-0005-0000-0000-000051260000}"/>
    <cellStyle name="Normal 4 2 2 2 4 2 2 2 2 4" xfId="9632" xr:uid="{00000000-0005-0000-0000-000052260000}"/>
    <cellStyle name="Normal 4 2 2 2 4 2 2 2 2 4 2" xfId="22378" xr:uid="{00000000-0005-0000-0000-000053260000}"/>
    <cellStyle name="Normal 4 2 2 2 4 2 2 2 2 4 2 2" xfId="48540" xr:uid="{00000000-0005-0000-0000-000054260000}"/>
    <cellStyle name="Normal 4 2 2 2 4 2 2 2 2 4 3" xfId="35794" xr:uid="{00000000-0005-0000-0000-000055260000}"/>
    <cellStyle name="Normal 4 2 2 2 4 2 2 2 2 5" xfId="15812" xr:uid="{00000000-0005-0000-0000-000056260000}"/>
    <cellStyle name="Normal 4 2 2 2 4 2 2 2 2 5 2" xfId="41974" xr:uid="{00000000-0005-0000-0000-000057260000}"/>
    <cellStyle name="Normal 4 2 2 2 4 2 2 2 2 6" xfId="28244" xr:uid="{00000000-0005-0000-0000-000058260000}"/>
    <cellStyle name="Normal 4 2 2 2 4 2 2 2 3" xfId="3468" xr:uid="{00000000-0005-0000-0000-000059260000}"/>
    <cellStyle name="Normal 4 2 2 2 4 2 2 2 3 2" xfId="7520" xr:uid="{00000000-0005-0000-0000-00005A260000}"/>
    <cellStyle name="Normal 4 2 2 2 4 2 2 2 3 2 2" xfId="13410" xr:uid="{00000000-0005-0000-0000-00005B260000}"/>
    <cellStyle name="Normal 4 2 2 2 4 2 2 2 3 2 2 2" xfId="25580" xr:uid="{00000000-0005-0000-0000-00005C260000}"/>
    <cellStyle name="Normal 4 2 2 2 4 2 2 2 3 2 2 2 2" xfId="51742" xr:uid="{00000000-0005-0000-0000-00005D260000}"/>
    <cellStyle name="Normal 4 2 2 2 4 2 2 2 3 2 2 3" xfId="39572" xr:uid="{00000000-0005-0000-0000-00005E260000}"/>
    <cellStyle name="Normal 4 2 2 2 4 2 2 2 3 2 3" xfId="20458" xr:uid="{00000000-0005-0000-0000-00005F260000}"/>
    <cellStyle name="Normal 4 2 2 2 4 2 2 2 3 2 3 2" xfId="46620" xr:uid="{00000000-0005-0000-0000-000060260000}"/>
    <cellStyle name="Normal 4 2 2 2 4 2 2 2 3 2 4" xfId="33682" xr:uid="{00000000-0005-0000-0000-000061260000}"/>
    <cellStyle name="Normal 4 2 2 2 4 2 2 2 3 3" xfId="10464" xr:uid="{00000000-0005-0000-0000-000062260000}"/>
    <cellStyle name="Normal 4 2 2 2 4 2 2 2 3 3 2" xfId="23018" xr:uid="{00000000-0005-0000-0000-000063260000}"/>
    <cellStyle name="Normal 4 2 2 2 4 2 2 2 3 3 2 2" xfId="49180" xr:uid="{00000000-0005-0000-0000-000064260000}"/>
    <cellStyle name="Normal 4 2 2 2 4 2 2 2 3 3 3" xfId="36626" xr:uid="{00000000-0005-0000-0000-000065260000}"/>
    <cellStyle name="Normal 4 2 2 2 4 2 2 2 3 4" xfId="16934" xr:uid="{00000000-0005-0000-0000-000066260000}"/>
    <cellStyle name="Normal 4 2 2 2 4 2 2 2 3 4 2" xfId="43096" xr:uid="{00000000-0005-0000-0000-000067260000}"/>
    <cellStyle name="Normal 4 2 2 2 4 2 2 2 3 5" xfId="29630" xr:uid="{00000000-0005-0000-0000-000068260000}"/>
    <cellStyle name="Normal 4 2 2 2 4 2 2 2 4" xfId="5494" xr:uid="{00000000-0005-0000-0000-000069260000}"/>
    <cellStyle name="Normal 4 2 2 2 4 2 2 2 4 2" xfId="11938" xr:uid="{00000000-0005-0000-0000-00006A260000}"/>
    <cellStyle name="Normal 4 2 2 2 4 2 2 2 4 2 2" xfId="24300" xr:uid="{00000000-0005-0000-0000-00006B260000}"/>
    <cellStyle name="Normal 4 2 2 2 4 2 2 2 4 2 2 2" xfId="50462" xr:uid="{00000000-0005-0000-0000-00006C260000}"/>
    <cellStyle name="Normal 4 2 2 2 4 2 2 2 4 2 3" xfId="38100" xr:uid="{00000000-0005-0000-0000-00006D260000}"/>
    <cellStyle name="Normal 4 2 2 2 4 2 2 2 4 3" xfId="18696" xr:uid="{00000000-0005-0000-0000-00006E260000}"/>
    <cellStyle name="Normal 4 2 2 2 4 2 2 2 4 3 2" xfId="44858" xr:uid="{00000000-0005-0000-0000-00006F260000}"/>
    <cellStyle name="Normal 4 2 2 2 4 2 2 2 4 4" xfId="31656" xr:uid="{00000000-0005-0000-0000-000070260000}"/>
    <cellStyle name="Normal 4 2 2 2 4 2 2 2 5" xfId="8992" xr:uid="{00000000-0005-0000-0000-000071260000}"/>
    <cellStyle name="Normal 4 2 2 2 4 2 2 2 5 2" xfId="21738" xr:uid="{00000000-0005-0000-0000-000072260000}"/>
    <cellStyle name="Normal 4 2 2 2 4 2 2 2 5 2 2" xfId="47900" xr:uid="{00000000-0005-0000-0000-000073260000}"/>
    <cellStyle name="Normal 4 2 2 2 4 2 2 2 5 3" xfId="35154" xr:uid="{00000000-0005-0000-0000-000074260000}"/>
    <cellStyle name="Normal 4 2 2 2 4 2 2 2 6" xfId="15172" xr:uid="{00000000-0005-0000-0000-000075260000}"/>
    <cellStyle name="Normal 4 2 2 2 4 2 2 2 6 2" xfId="41334" xr:uid="{00000000-0005-0000-0000-000076260000}"/>
    <cellStyle name="Normal 4 2 2 2 4 2 2 2 7" xfId="27604" xr:uid="{00000000-0005-0000-0000-000077260000}"/>
    <cellStyle name="Normal 4 2 2 2 4 2 2 3" xfId="1762" xr:uid="{00000000-0005-0000-0000-000078260000}"/>
    <cellStyle name="Normal 4 2 2 2 4 2 2 3 2" xfId="3788" xr:uid="{00000000-0005-0000-0000-000079260000}"/>
    <cellStyle name="Normal 4 2 2 2 4 2 2 3 2 2" xfId="7840" xr:uid="{00000000-0005-0000-0000-00007A260000}"/>
    <cellStyle name="Normal 4 2 2 2 4 2 2 3 2 2 2" xfId="13730" xr:uid="{00000000-0005-0000-0000-00007B260000}"/>
    <cellStyle name="Normal 4 2 2 2 4 2 2 3 2 2 2 2" xfId="25900" xr:uid="{00000000-0005-0000-0000-00007C260000}"/>
    <cellStyle name="Normal 4 2 2 2 4 2 2 3 2 2 2 2 2" xfId="52062" xr:uid="{00000000-0005-0000-0000-00007D260000}"/>
    <cellStyle name="Normal 4 2 2 2 4 2 2 3 2 2 2 3" xfId="39892" xr:uid="{00000000-0005-0000-0000-00007E260000}"/>
    <cellStyle name="Normal 4 2 2 2 4 2 2 3 2 2 3" xfId="20778" xr:uid="{00000000-0005-0000-0000-00007F260000}"/>
    <cellStyle name="Normal 4 2 2 2 4 2 2 3 2 2 3 2" xfId="46940" xr:uid="{00000000-0005-0000-0000-000080260000}"/>
    <cellStyle name="Normal 4 2 2 2 4 2 2 3 2 2 4" xfId="34002" xr:uid="{00000000-0005-0000-0000-000081260000}"/>
    <cellStyle name="Normal 4 2 2 2 4 2 2 3 2 3" xfId="10784" xr:uid="{00000000-0005-0000-0000-000082260000}"/>
    <cellStyle name="Normal 4 2 2 2 4 2 2 3 2 3 2" xfId="23338" xr:uid="{00000000-0005-0000-0000-000083260000}"/>
    <cellStyle name="Normal 4 2 2 2 4 2 2 3 2 3 2 2" xfId="49500" xr:uid="{00000000-0005-0000-0000-000084260000}"/>
    <cellStyle name="Normal 4 2 2 2 4 2 2 3 2 3 3" xfId="36946" xr:uid="{00000000-0005-0000-0000-000085260000}"/>
    <cellStyle name="Normal 4 2 2 2 4 2 2 3 2 4" xfId="17254" xr:uid="{00000000-0005-0000-0000-000086260000}"/>
    <cellStyle name="Normal 4 2 2 2 4 2 2 3 2 4 2" xfId="43416" xr:uid="{00000000-0005-0000-0000-000087260000}"/>
    <cellStyle name="Normal 4 2 2 2 4 2 2 3 2 5" xfId="29950" xr:uid="{00000000-0005-0000-0000-000088260000}"/>
    <cellStyle name="Normal 4 2 2 2 4 2 2 3 3" xfId="5814" xr:uid="{00000000-0005-0000-0000-000089260000}"/>
    <cellStyle name="Normal 4 2 2 2 4 2 2 3 3 2" xfId="12258" xr:uid="{00000000-0005-0000-0000-00008A260000}"/>
    <cellStyle name="Normal 4 2 2 2 4 2 2 3 3 2 2" xfId="24620" xr:uid="{00000000-0005-0000-0000-00008B260000}"/>
    <cellStyle name="Normal 4 2 2 2 4 2 2 3 3 2 2 2" xfId="50782" xr:uid="{00000000-0005-0000-0000-00008C260000}"/>
    <cellStyle name="Normal 4 2 2 2 4 2 2 3 3 2 3" xfId="38420" xr:uid="{00000000-0005-0000-0000-00008D260000}"/>
    <cellStyle name="Normal 4 2 2 2 4 2 2 3 3 3" xfId="19016" xr:uid="{00000000-0005-0000-0000-00008E260000}"/>
    <cellStyle name="Normal 4 2 2 2 4 2 2 3 3 3 2" xfId="45178" xr:uid="{00000000-0005-0000-0000-00008F260000}"/>
    <cellStyle name="Normal 4 2 2 2 4 2 2 3 3 4" xfId="31976" xr:uid="{00000000-0005-0000-0000-000090260000}"/>
    <cellStyle name="Normal 4 2 2 2 4 2 2 3 4" xfId="9312" xr:uid="{00000000-0005-0000-0000-000091260000}"/>
    <cellStyle name="Normal 4 2 2 2 4 2 2 3 4 2" xfId="22058" xr:uid="{00000000-0005-0000-0000-000092260000}"/>
    <cellStyle name="Normal 4 2 2 2 4 2 2 3 4 2 2" xfId="48220" xr:uid="{00000000-0005-0000-0000-000093260000}"/>
    <cellStyle name="Normal 4 2 2 2 4 2 2 3 4 3" xfId="35474" xr:uid="{00000000-0005-0000-0000-000094260000}"/>
    <cellStyle name="Normal 4 2 2 2 4 2 2 3 5" xfId="15492" xr:uid="{00000000-0005-0000-0000-000095260000}"/>
    <cellStyle name="Normal 4 2 2 2 4 2 2 3 5 2" xfId="41654" xr:uid="{00000000-0005-0000-0000-000096260000}"/>
    <cellStyle name="Normal 4 2 2 2 4 2 2 3 6" xfId="27924" xr:uid="{00000000-0005-0000-0000-000097260000}"/>
    <cellStyle name="Normal 4 2 2 2 4 2 2 4" xfId="3148" xr:uid="{00000000-0005-0000-0000-000098260000}"/>
    <cellStyle name="Normal 4 2 2 2 4 2 2 4 2" xfId="7200" xr:uid="{00000000-0005-0000-0000-000099260000}"/>
    <cellStyle name="Normal 4 2 2 2 4 2 2 4 2 2" xfId="13090" xr:uid="{00000000-0005-0000-0000-00009A260000}"/>
    <cellStyle name="Normal 4 2 2 2 4 2 2 4 2 2 2" xfId="25260" xr:uid="{00000000-0005-0000-0000-00009B260000}"/>
    <cellStyle name="Normal 4 2 2 2 4 2 2 4 2 2 2 2" xfId="51422" xr:uid="{00000000-0005-0000-0000-00009C260000}"/>
    <cellStyle name="Normal 4 2 2 2 4 2 2 4 2 2 3" xfId="39252" xr:uid="{00000000-0005-0000-0000-00009D260000}"/>
    <cellStyle name="Normal 4 2 2 2 4 2 2 4 2 3" xfId="20138" xr:uid="{00000000-0005-0000-0000-00009E260000}"/>
    <cellStyle name="Normal 4 2 2 2 4 2 2 4 2 3 2" xfId="46300" xr:uid="{00000000-0005-0000-0000-00009F260000}"/>
    <cellStyle name="Normal 4 2 2 2 4 2 2 4 2 4" xfId="33362" xr:uid="{00000000-0005-0000-0000-0000A0260000}"/>
    <cellStyle name="Normal 4 2 2 2 4 2 2 4 3" xfId="10144" xr:uid="{00000000-0005-0000-0000-0000A1260000}"/>
    <cellStyle name="Normal 4 2 2 2 4 2 2 4 3 2" xfId="22698" xr:uid="{00000000-0005-0000-0000-0000A2260000}"/>
    <cellStyle name="Normal 4 2 2 2 4 2 2 4 3 2 2" xfId="48860" xr:uid="{00000000-0005-0000-0000-0000A3260000}"/>
    <cellStyle name="Normal 4 2 2 2 4 2 2 4 3 3" xfId="36306" xr:uid="{00000000-0005-0000-0000-0000A4260000}"/>
    <cellStyle name="Normal 4 2 2 2 4 2 2 4 4" xfId="16614" xr:uid="{00000000-0005-0000-0000-0000A5260000}"/>
    <cellStyle name="Normal 4 2 2 2 4 2 2 4 4 2" xfId="42776" xr:uid="{00000000-0005-0000-0000-0000A6260000}"/>
    <cellStyle name="Normal 4 2 2 2 4 2 2 4 5" xfId="29310" xr:uid="{00000000-0005-0000-0000-0000A7260000}"/>
    <cellStyle name="Normal 4 2 2 2 4 2 2 5" xfId="5174" xr:uid="{00000000-0005-0000-0000-0000A8260000}"/>
    <cellStyle name="Normal 4 2 2 2 4 2 2 5 2" xfId="11618" xr:uid="{00000000-0005-0000-0000-0000A9260000}"/>
    <cellStyle name="Normal 4 2 2 2 4 2 2 5 2 2" xfId="23980" xr:uid="{00000000-0005-0000-0000-0000AA260000}"/>
    <cellStyle name="Normal 4 2 2 2 4 2 2 5 2 2 2" xfId="50142" xr:uid="{00000000-0005-0000-0000-0000AB260000}"/>
    <cellStyle name="Normal 4 2 2 2 4 2 2 5 2 3" xfId="37780" xr:uid="{00000000-0005-0000-0000-0000AC260000}"/>
    <cellStyle name="Normal 4 2 2 2 4 2 2 5 3" xfId="18376" xr:uid="{00000000-0005-0000-0000-0000AD260000}"/>
    <cellStyle name="Normal 4 2 2 2 4 2 2 5 3 2" xfId="44538" xr:uid="{00000000-0005-0000-0000-0000AE260000}"/>
    <cellStyle name="Normal 4 2 2 2 4 2 2 5 4" xfId="31336" xr:uid="{00000000-0005-0000-0000-0000AF260000}"/>
    <cellStyle name="Normal 4 2 2 2 4 2 2 6" xfId="8672" xr:uid="{00000000-0005-0000-0000-0000B0260000}"/>
    <cellStyle name="Normal 4 2 2 2 4 2 2 6 2" xfId="21418" xr:uid="{00000000-0005-0000-0000-0000B1260000}"/>
    <cellStyle name="Normal 4 2 2 2 4 2 2 6 2 2" xfId="47580" xr:uid="{00000000-0005-0000-0000-0000B2260000}"/>
    <cellStyle name="Normal 4 2 2 2 4 2 2 6 3" xfId="34834" xr:uid="{00000000-0005-0000-0000-0000B3260000}"/>
    <cellStyle name="Normal 4 2 2 2 4 2 2 7" xfId="14852" xr:uid="{00000000-0005-0000-0000-0000B4260000}"/>
    <cellStyle name="Normal 4 2 2 2 4 2 2 7 2" xfId="41014" xr:uid="{00000000-0005-0000-0000-0000B5260000}"/>
    <cellStyle name="Normal 4 2 2 2 4 2 2 8" xfId="27284" xr:uid="{00000000-0005-0000-0000-0000B6260000}"/>
    <cellStyle name="Normal 4 2 2 2 4 2 3" xfId="1282" xr:uid="{00000000-0005-0000-0000-0000B7260000}"/>
    <cellStyle name="Normal 4 2 2 2 4 2 3 2" xfId="1922" xr:uid="{00000000-0005-0000-0000-0000B8260000}"/>
    <cellStyle name="Normal 4 2 2 2 4 2 3 2 2" xfId="3948" xr:uid="{00000000-0005-0000-0000-0000B9260000}"/>
    <cellStyle name="Normal 4 2 2 2 4 2 3 2 2 2" xfId="8000" xr:uid="{00000000-0005-0000-0000-0000BA260000}"/>
    <cellStyle name="Normal 4 2 2 2 4 2 3 2 2 2 2" xfId="13890" xr:uid="{00000000-0005-0000-0000-0000BB260000}"/>
    <cellStyle name="Normal 4 2 2 2 4 2 3 2 2 2 2 2" xfId="26060" xr:uid="{00000000-0005-0000-0000-0000BC260000}"/>
    <cellStyle name="Normal 4 2 2 2 4 2 3 2 2 2 2 2 2" xfId="52222" xr:uid="{00000000-0005-0000-0000-0000BD260000}"/>
    <cellStyle name="Normal 4 2 2 2 4 2 3 2 2 2 2 3" xfId="40052" xr:uid="{00000000-0005-0000-0000-0000BE260000}"/>
    <cellStyle name="Normal 4 2 2 2 4 2 3 2 2 2 3" xfId="20938" xr:uid="{00000000-0005-0000-0000-0000BF260000}"/>
    <cellStyle name="Normal 4 2 2 2 4 2 3 2 2 2 3 2" xfId="47100" xr:uid="{00000000-0005-0000-0000-0000C0260000}"/>
    <cellStyle name="Normal 4 2 2 2 4 2 3 2 2 2 4" xfId="34162" xr:uid="{00000000-0005-0000-0000-0000C1260000}"/>
    <cellStyle name="Normal 4 2 2 2 4 2 3 2 2 3" xfId="10944" xr:uid="{00000000-0005-0000-0000-0000C2260000}"/>
    <cellStyle name="Normal 4 2 2 2 4 2 3 2 2 3 2" xfId="23498" xr:uid="{00000000-0005-0000-0000-0000C3260000}"/>
    <cellStyle name="Normal 4 2 2 2 4 2 3 2 2 3 2 2" xfId="49660" xr:uid="{00000000-0005-0000-0000-0000C4260000}"/>
    <cellStyle name="Normal 4 2 2 2 4 2 3 2 2 3 3" xfId="37106" xr:uid="{00000000-0005-0000-0000-0000C5260000}"/>
    <cellStyle name="Normal 4 2 2 2 4 2 3 2 2 4" xfId="17414" xr:uid="{00000000-0005-0000-0000-0000C6260000}"/>
    <cellStyle name="Normal 4 2 2 2 4 2 3 2 2 4 2" xfId="43576" xr:uid="{00000000-0005-0000-0000-0000C7260000}"/>
    <cellStyle name="Normal 4 2 2 2 4 2 3 2 2 5" xfId="30110" xr:uid="{00000000-0005-0000-0000-0000C8260000}"/>
    <cellStyle name="Normal 4 2 2 2 4 2 3 2 3" xfId="5974" xr:uid="{00000000-0005-0000-0000-0000C9260000}"/>
    <cellStyle name="Normal 4 2 2 2 4 2 3 2 3 2" xfId="12418" xr:uid="{00000000-0005-0000-0000-0000CA260000}"/>
    <cellStyle name="Normal 4 2 2 2 4 2 3 2 3 2 2" xfId="24780" xr:uid="{00000000-0005-0000-0000-0000CB260000}"/>
    <cellStyle name="Normal 4 2 2 2 4 2 3 2 3 2 2 2" xfId="50942" xr:uid="{00000000-0005-0000-0000-0000CC260000}"/>
    <cellStyle name="Normal 4 2 2 2 4 2 3 2 3 2 3" xfId="38580" xr:uid="{00000000-0005-0000-0000-0000CD260000}"/>
    <cellStyle name="Normal 4 2 2 2 4 2 3 2 3 3" xfId="19176" xr:uid="{00000000-0005-0000-0000-0000CE260000}"/>
    <cellStyle name="Normal 4 2 2 2 4 2 3 2 3 3 2" xfId="45338" xr:uid="{00000000-0005-0000-0000-0000CF260000}"/>
    <cellStyle name="Normal 4 2 2 2 4 2 3 2 3 4" xfId="32136" xr:uid="{00000000-0005-0000-0000-0000D0260000}"/>
    <cellStyle name="Normal 4 2 2 2 4 2 3 2 4" xfId="9472" xr:uid="{00000000-0005-0000-0000-0000D1260000}"/>
    <cellStyle name="Normal 4 2 2 2 4 2 3 2 4 2" xfId="22218" xr:uid="{00000000-0005-0000-0000-0000D2260000}"/>
    <cellStyle name="Normal 4 2 2 2 4 2 3 2 4 2 2" xfId="48380" xr:uid="{00000000-0005-0000-0000-0000D3260000}"/>
    <cellStyle name="Normal 4 2 2 2 4 2 3 2 4 3" xfId="35634" xr:uid="{00000000-0005-0000-0000-0000D4260000}"/>
    <cellStyle name="Normal 4 2 2 2 4 2 3 2 5" xfId="15652" xr:uid="{00000000-0005-0000-0000-0000D5260000}"/>
    <cellStyle name="Normal 4 2 2 2 4 2 3 2 5 2" xfId="41814" xr:uid="{00000000-0005-0000-0000-0000D6260000}"/>
    <cellStyle name="Normal 4 2 2 2 4 2 3 2 6" xfId="28084" xr:uid="{00000000-0005-0000-0000-0000D7260000}"/>
    <cellStyle name="Normal 4 2 2 2 4 2 3 3" xfId="3308" xr:uid="{00000000-0005-0000-0000-0000D8260000}"/>
    <cellStyle name="Normal 4 2 2 2 4 2 3 3 2" xfId="7360" xr:uid="{00000000-0005-0000-0000-0000D9260000}"/>
    <cellStyle name="Normal 4 2 2 2 4 2 3 3 2 2" xfId="13250" xr:uid="{00000000-0005-0000-0000-0000DA260000}"/>
    <cellStyle name="Normal 4 2 2 2 4 2 3 3 2 2 2" xfId="25420" xr:uid="{00000000-0005-0000-0000-0000DB260000}"/>
    <cellStyle name="Normal 4 2 2 2 4 2 3 3 2 2 2 2" xfId="51582" xr:uid="{00000000-0005-0000-0000-0000DC260000}"/>
    <cellStyle name="Normal 4 2 2 2 4 2 3 3 2 2 3" xfId="39412" xr:uid="{00000000-0005-0000-0000-0000DD260000}"/>
    <cellStyle name="Normal 4 2 2 2 4 2 3 3 2 3" xfId="20298" xr:uid="{00000000-0005-0000-0000-0000DE260000}"/>
    <cellStyle name="Normal 4 2 2 2 4 2 3 3 2 3 2" xfId="46460" xr:uid="{00000000-0005-0000-0000-0000DF260000}"/>
    <cellStyle name="Normal 4 2 2 2 4 2 3 3 2 4" xfId="33522" xr:uid="{00000000-0005-0000-0000-0000E0260000}"/>
    <cellStyle name="Normal 4 2 2 2 4 2 3 3 3" xfId="10304" xr:uid="{00000000-0005-0000-0000-0000E1260000}"/>
    <cellStyle name="Normal 4 2 2 2 4 2 3 3 3 2" xfId="22858" xr:uid="{00000000-0005-0000-0000-0000E2260000}"/>
    <cellStyle name="Normal 4 2 2 2 4 2 3 3 3 2 2" xfId="49020" xr:uid="{00000000-0005-0000-0000-0000E3260000}"/>
    <cellStyle name="Normal 4 2 2 2 4 2 3 3 3 3" xfId="36466" xr:uid="{00000000-0005-0000-0000-0000E4260000}"/>
    <cellStyle name="Normal 4 2 2 2 4 2 3 3 4" xfId="16774" xr:uid="{00000000-0005-0000-0000-0000E5260000}"/>
    <cellStyle name="Normal 4 2 2 2 4 2 3 3 4 2" xfId="42936" xr:uid="{00000000-0005-0000-0000-0000E6260000}"/>
    <cellStyle name="Normal 4 2 2 2 4 2 3 3 5" xfId="29470" xr:uid="{00000000-0005-0000-0000-0000E7260000}"/>
    <cellStyle name="Normal 4 2 2 2 4 2 3 4" xfId="5334" xr:uid="{00000000-0005-0000-0000-0000E8260000}"/>
    <cellStyle name="Normal 4 2 2 2 4 2 3 4 2" xfId="11778" xr:uid="{00000000-0005-0000-0000-0000E9260000}"/>
    <cellStyle name="Normal 4 2 2 2 4 2 3 4 2 2" xfId="24140" xr:uid="{00000000-0005-0000-0000-0000EA260000}"/>
    <cellStyle name="Normal 4 2 2 2 4 2 3 4 2 2 2" xfId="50302" xr:uid="{00000000-0005-0000-0000-0000EB260000}"/>
    <cellStyle name="Normal 4 2 2 2 4 2 3 4 2 3" xfId="37940" xr:uid="{00000000-0005-0000-0000-0000EC260000}"/>
    <cellStyle name="Normal 4 2 2 2 4 2 3 4 3" xfId="18536" xr:uid="{00000000-0005-0000-0000-0000ED260000}"/>
    <cellStyle name="Normal 4 2 2 2 4 2 3 4 3 2" xfId="44698" xr:uid="{00000000-0005-0000-0000-0000EE260000}"/>
    <cellStyle name="Normal 4 2 2 2 4 2 3 4 4" xfId="31496" xr:uid="{00000000-0005-0000-0000-0000EF260000}"/>
    <cellStyle name="Normal 4 2 2 2 4 2 3 5" xfId="8832" xr:uid="{00000000-0005-0000-0000-0000F0260000}"/>
    <cellStyle name="Normal 4 2 2 2 4 2 3 5 2" xfId="21578" xr:uid="{00000000-0005-0000-0000-0000F1260000}"/>
    <cellStyle name="Normal 4 2 2 2 4 2 3 5 2 2" xfId="47740" xr:uid="{00000000-0005-0000-0000-0000F2260000}"/>
    <cellStyle name="Normal 4 2 2 2 4 2 3 5 3" xfId="34994" xr:uid="{00000000-0005-0000-0000-0000F3260000}"/>
    <cellStyle name="Normal 4 2 2 2 4 2 3 6" xfId="15012" xr:uid="{00000000-0005-0000-0000-0000F4260000}"/>
    <cellStyle name="Normal 4 2 2 2 4 2 3 6 2" xfId="41174" xr:uid="{00000000-0005-0000-0000-0000F5260000}"/>
    <cellStyle name="Normal 4 2 2 2 4 2 3 7" xfId="27444" xr:uid="{00000000-0005-0000-0000-0000F6260000}"/>
    <cellStyle name="Normal 4 2 2 2 4 2 4" xfId="1602" xr:uid="{00000000-0005-0000-0000-0000F7260000}"/>
    <cellStyle name="Normal 4 2 2 2 4 2 4 2" xfId="3628" xr:uid="{00000000-0005-0000-0000-0000F8260000}"/>
    <cellStyle name="Normal 4 2 2 2 4 2 4 2 2" xfId="7680" xr:uid="{00000000-0005-0000-0000-0000F9260000}"/>
    <cellStyle name="Normal 4 2 2 2 4 2 4 2 2 2" xfId="13570" xr:uid="{00000000-0005-0000-0000-0000FA260000}"/>
    <cellStyle name="Normal 4 2 2 2 4 2 4 2 2 2 2" xfId="25740" xr:uid="{00000000-0005-0000-0000-0000FB260000}"/>
    <cellStyle name="Normal 4 2 2 2 4 2 4 2 2 2 2 2" xfId="51902" xr:uid="{00000000-0005-0000-0000-0000FC260000}"/>
    <cellStyle name="Normal 4 2 2 2 4 2 4 2 2 2 3" xfId="39732" xr:uid="{00000000-0005-0000-0000-0000FD260000}"/>
    <cellStyle name="Normal 4 2 2 2 4 2 4 2 2 3" xfId="20618" xr:uid="{00000000-0005-0000-0000-0000FE260000}"/>
    <cellStyle name="Normal 4 2 2 2 4 2 4 2 2 3 2" xfId="46780" xr:uid="{00000000-0005-0000-0000-0000FF260000}"/>
    <cellStyle name="Normal 4 2 2 2 4 2 4 2 2 4" xfId="33842" xr:uid="{00000000-0005-0000-0000-000000270000}"/>
    <cellStyle name="Normal 4 2 2 2 4 2 4 2 3" xfId="10624" xr:uid="{00000000-0005-0000-0000-000001270000}"/>
    <cellStyle name="Normal 4 2 2 2 4 2 4 2 3 2" xfId="23178" xr:uid="{00000000-0005-0000-0000-000002270000}"/>
    <cellStyle name="Normal 4 2 2 2 4 2 4 2 3 2 2" xfId="49340" xr:uid="{00000000-0005-0000-0000-000003270000}"/>
    <cellStyle name="Normal 4 2 2 2 4 2 4 2 3 3" xfId="36786" xr:uid="{00000000-0005-0000-0000-000004270000}"/>
    <cellStyle name="Normal 4 2 2 2 4 2 4 2 4" xfId="17094" xr:uid="{00000000-0005-0000-0000-000005270000}"/>
    <cellStyle name="Normal 4 2 2 2 4 2 4 2 4 2" xfId="43256" xr:uid="{00000000-0005-0000-0000-000006270000}"/>
    <cellStyle name="Normal 4 2 2 2 4 2 4 2 5" xfId="29790" xr:uid="{00000000-0005-0000-0000-000007270000}"/>
    <cellStyle name="Normal 4 2 2 2 4 2 4 3" xfId="5654" xr:uid="{00000000-0005-0000-0000-000008270000}"/>
    <cellStyle name="Normal 4 2 2 2 4 2 4 3 2" xfId="12098" xr:uid="{00000000-0005-0000-0000-000009270000}"/>
    <cellStyle name="Normal 4 2 2 2 4 2 4 3 2 2" xfId="24460" xr:uid="{00000000-0005-0000-0000-00000A270000}"/>
    <cellStyle name="Normal 4 2 2 2 4 2 4 3 2 2 2" xfId="50622" xr:uid="{00000000-0005-0000-0000-00000B270000}"/>
    <cellStyle name="Normal 4 2 2 2 4 2 4 3 2 3" xfId="38260" xr:uid="{00000000-0005-0000-0000-00000C270000}"/>
    <cellStyle name="Normal 4 2 2 2 4 2 4 3 3" xfId="18856" xr:uid="{00000000-0005-0000-0000-00000D270000}"/>
    <cellStyle name="Normal 4 2 2 2 4 2 4 3 3 2" xfId="45018" xr:uid="{00000000-0005-0000-0000-00000E270000}"/>
    <cellStyle name="Normal 4 2 2 2 4 2 4 3 4" xfId="31816" xr:uid="{00000000-0005-0000-0000-00000F270000}"/>
    <cellStyle name="Normal 4 2 2 2 4 2 4 4" xfId="9152" xr:uid="{00000000-0005-0000-0000-000010270000}"/>
    <cellStyle name="Normal 4 2 2 2 4 2 4 4 2" xfId="21898" xr:uid="{00000000-0005-0000-0000-000011270000}"/>
    <cellStyle name="Normal 4 2 2 2 4 2 4 4 2 2" xfId="48060" xr:uid="{00000000-0005-0000-0000-000012270000}"/>
    <cellStyle name="Normal 4 2 2 2 4 2 4 4 3" xfId="35314" xr:uid="{00000000-0005-0000-0000-000013270000}"/>
    <cellStyle name="Normal 4 2 2 2 4 2 4 5" xfId="15332" xr:uid="{00000000-0005-0000-0000-000014270000}"/>
    <cellStyle name="Normal 4 2 2 2 4 2 4 5 2" xfId="41494" xr:uid="{00000000-0005-0000-0000-000015270000}"/>
    <cellStyle name="Normal 4 2 2 2 4 2 4 6" xfId="27764" xr:uid="{00000000-0005-0000-0000-000016270000}"/>
    <cellStyle name="Normal 4 2 2 2 4 2 5" xfId="2616" xr:uid="{00000000-0005-0000-0000-000017270000}"/>
    <cellStyle name="Normal 4 2 2 2 4 2 5 2" xfId="6668" xr:uid="{00000000-0005-0000-0000-000018270000}"/>
    <cellStyle name="Normal 4 2 2 2 4 2 5 2 2" xfId="12834" xr:uid="{00000000-0005-0000-0000-000019270000}"/>
    <cellStyle name="Normal 4 2 2 2 4 2 5 2 2 2" xfId="25100" xr:uid="{00000000-0005-0000-0000-00001A270000}"/>
    <cellStyle name="Normal 4 2 2 2 4 2 5 2 2 2 2" xfId="51262" xr:uid="{00000000-0005-0000-0000-00001B270000}"/>
    <cellStyle name="Normal 4 2 2 2 4 2 5 2 2 3" xfId="38996" xr:uid="{00000000-0005-0000-0000-00001C270000}"/>
    <cellStyle name="Normal 4 2 2 2 4 2 5 2 3" xfId="19738" xr:uid="{00000000-0005-0000-0000-00001D270000}"/>
    <cellStyle name="Normal 4 2 2 2 4 2 5 2 3 2" xfId="45900" xr:uid="{00000000-0005-0000-0000-00001E270000}"/>
    <cellStyle name="Normal 4 2 2 2 4 2 5 2 4" xfId="32830" xr:uid="{00000000-0005-0000-0000-00001F270000}"/>
    <cellStyle name="Normal 4 2 2 2 4 2 5 3" xfId="9888" xr:uid="{00000000-0005-0000-0000-000020270000}"/>
    <cellStyle name="Normal 4 2 2 2 4 2 5 3 2" xfId="22538" xr:uid="{00000000-0005-0000-0000-000021270000}"/>
    <cellStyle name="Normal 4 2 2 2 4 2 5 3 2 2" xfId="48700" xr:uid="{00000000-0005-0000-0000-000022270000}"/>
    <cellStyle name="Normal 4 2 2 2 4 2 5 3 3" xfId="36050" xr:uid="{00000000-0005-0000-0000-000023270000}"/>
    <cellStyle name="Normal 4 2 2 2 4 2 5 4" xfId="16214" xr:uid="{00000000-0005-0000-0000-000024270000}"/>
    <cellStyle name="Normal 4 2 2 2 4 2 5 4 2" xfId="42376" xr:uid="{00000000-0005-0000-0000-000025270000}"/>
    <cellStyle name="Normal 4 2 2 2 4 2 5 5" xfId="28778" xr:uid="{00000000-0005-0000-0000-000026270000}"/>
    <cellStyle name="Normal 4 2 2 2 4 2 6" xfId="4642" xr:uid="{00000000-0005-0000-0000-000027270000}"/>
    <cellStyle name="Normal 4 2 2 2 4 2 6 2" xfId="11362" xr:uid="{00000000-0005-0000-0000-000028270000}"/>
    <cellStyle name="Normal 4 2 2 2 4 2 6 2 2" xfId="23820" xr:uid="{00000000-0005-0000-0000-000029270000}"/>
    <cellStyle name="Normal 4 2 2 2 4 2 6 2 2 2" xfId="49982" xr:uid="{00000000-0005-0000-0000-00002A270000}"/>
    <cellStyle name="Normal 4 2 2 2 4 2 6 2 3" xfId="37524" xr:uid="{00000000-0005-0000-0000-00002B270000}"/>
    <cellStyle name="Normal 4 2 2 2 4 2 6 3" xfId="17976" xr:uid="{00000000-0005-0000-0000-00002C270000}"/>
    <cellStyle name="Normal 4 2 2 2 4 2 6 3 2" xfId="44138" xr:uid="{00000000-0005-0000-0000-00002D270000}"/>
    <cellStyle name="Normal 4 2 2 2 4 2 6 4" xfId="30804" xr:uid="{00000000-0005-0000-0000-00002E270000}"/>
    <cellStyle name="Normal 4 2 2 2 4 2 7" xfId="8416" xr:uid="{00000000-0005-0000-0000-00002F270000}"/>
    <cellStyle name="Normal 4 2 2 2 4 2 7 2" xfId="21258" xr:uid="{00000000-0005-0000-0000-000030270000}"/>
    <cellStyle name="Normal 4 2 2 2 4 2 7 2 2" xfId="47420" xr:uid="{00000000-0005-0000-0000-000031270000}"/>
    <cellStyle name="Normal 4 2 2 2 4 2 7 3" xfId="34578" xr:uid="{00000000-0005-0000-0000-000032270000}"/>
    <cellStyle name="Normal 4 2 2 2 4 2 8" xfId="14452" xr:uid="{00000000-0005-0000-0000-000033270000}"/>
    <cellStyle name="Normal 4 2 2 2 4 2 8 2" xfId="40614" xr:uid="{00000000-0005-0000-0000-000034270000}"/>
    <cellStyle name="Normal 4 2 2 2 4 2 9" xfId="26752" xr:uid="{00000000-0005-0000-0000-000035270000}"/>
    <cellStyle name="Normal 4 2 2 2 4 3" xfId="911" xr:uid="{00000000-0005-0000-0000-000036270000}"/>
    <cellStyle name="Normal 4 2 2 2 4 3 2" xfId="1362" xr:uid="{00000000-0005-0000-0000-000037270000}"/>
    <cellStyle name="Normal 4 2 2 2 4 3 2 2" xfId="2002" xr:uid="{00000000-0005-0000-0000-000038270000}"/>
    <cellStyle name="Normal 4 2 2 2 4 3 2 2 2" xfId="4028" xr:uid="{00000000-0005-0000-0000-000039270000}"/>
    <cellStyle name="Normal 4 2 2 2 4 3 2 2 2 2" xfId="8080" xr:uid="{00000000-0005-0000-0000-00003A270000}"/>
    <cellStyle name="Normal 4 2 2 2 4 3 2 2 2 2 2" xfId="13970" xr:uid="{00000000-0005-0000-0000-00003B270000}"/>
    <cellStyle name="Normal 4 2 2 2 4 3 2 2 2 2 2 2" xfId="26140" xr:uid="{00000000-0005-0000-0000-00003C270000}"/>
    <cellStyle name="Normal 4 2 2 2 4 3 2 2 2 2 2 2 2" xfId="52302" xr:uid="{00000000-0005-0000-0000-00003D270000}"/>
    <cellStyle name="Normal 4 2 2 2 4 3 2 2 2 2 2 3" xfId="40132" xr:uid="{00000000-0005-0000-0000-00003E270000}"/>
    <cellStyle name="Normal 4 2 2 2 4 3 2 2 2 2 3" xfId="21018" xr:uid="{00000000-0005-0000-0000-00003F270000}"/>
    <cellStyle name="Normal 4 2 2 2 4 3 2 2 2 2 3 2" xfId="47180" xr:uid="{00000000-0005-0000-0000-000040270000}"/>
    <cellStyle name="Normal 4 2 2 2 4 3 2 2 2 2 4" xfId="34242" xr:uid="{00000000-0005-0000-0000-000041270000}"/>
    <cellStyle name="Normal 4 2 2 2 4 3 2 2 2 3" xfId="11024" xr:uid="{00000000-0005-0000-0000-000042270000}"/>
    <cellStyle name="Normal 4 2 2 2 4 3 2 2 2 3 2" xfId="23578" xr:uid="{00000000-0005-0000-0000-000043270000}"/>
    <cellStyle name="Normal 4 2 2 2 4 3 2 2 2 3 2 2" xfId="49740" xr:uid="{00000000-0005-0000-0000-000044270000}"/>
    <cellStyle name="Normal 4 2 2 2 4 3 2 2 2 3 3" xfId="37186" xr:uid="{00000000-0005-0000-0000-000045270000}"/>
    <cellStyle name="Normal 4 2 2 2 4 3 2 2 2 4" xfId="17494" xr:uid="{00000000-0005-0000-0000-000046270000}"/>
    <cellStyle name="Normal 4 2 2 2 4 3 2 2 2 4 2" xfId="43656" xr:uid="{00000000-0005-0000-0000-000047270000}"/>
    <cellStyle name="Normal 4 2 2 2 4 3 2 2 2 5" xfId="30190" xr:uid="{00000000-0005-0000-0000-000048270000}"/>
    <cellStyle name="Normal 4 2 2 2 4 3 2 2 3" xfId="6054" xr:uid="{00000000-0005-0000-0000-000049270000}"/>
    <cellStyle name="Normal 4 2 2 2 4 3 2 2 3 2" xfId="12498" xr:uid="{00000000-0005-0000-0000-00004A270000}"/>
    <cellStyle name="Normal 4 2 2 2 4 3 2 2 3 2 2" xfId="24860" xr:uid="{00000000-0005-0000-0000-00004B270000}"/>
    <cellStyle name="Normal 4 2 2 2 4 3 2 2 3 2 2 2" xfId="51022" xr:uid="{00000000-0005-0000-0000-00004C270000}"/>
    <cellStyle name="Normal 4 2 2 2 4 3 2 2 3 2 3" xfId="38660" xr:uid="{00000000-0005-0000-0000-00004D270000}"/>
    <cellStyle name="Normal 4 2 2 2 4 3 2 2 3 3" xfId="19256" xr:uid="{00000000-0005-0000-0000-00004E270000}"/>
    <cellStyle name="Normal 4 2 2 2 4 3 2 2 3 3 2" xfId="45418" xr:uid="{00000000-0005-0000-0000-00004F270000}"/>
    <cellStyle name="Normal 4 2 2 2 4 3 2 2 3 4" xfId="32216" xr:uid="{00000000-0005-0000-0000-000050270000}"/>
    <cellStyle name="Normal 4 2 2 2 4 3 2 2 4" xfId="9552" xr:uid="{00000000-0005-0000-0000-000051270000}"/>
    <cellStyle name="Normal 4 2 2 2 4 3 2 2 4 2" xfId="22298" xr:uid="{00000000-0005-0000-0000-000052270000}"/>
    <cellStyle name="Normal 4 2 2 2 4 3 2 2 4 2 2" xfId="48460" xr:uid="{00000000-0005-0000-0000-000053270000}"/>
    <cellStyle name="Normal 4 2 2 2 4 3 2 2 4 3" xfId="35714" xr:uid="{00000000-0005-0000-0000-000054270000}"/>
    <cellStyle name="Normal 4 2 2 2 4 3 2 2 5" xfId="15732" xr:uid="{00000000-0005-0000-0000-000055270000}"/>
    <cellStyle name="Normal 4 2 2 2 4 3 2 2 5 2" xfId="41894" xr:uid="{00000000-0005-0000-0000-000056270000}"/>
    <cellStyle name="Normal 4 2 2 2 4 3 2 2 6" xfId="28164" xr:uid="{00000000-0005-0000-0000-000057270000}"/>
    <cellStyle name="Normal 4 2 2 2 4 3 2 3" xfId="3388" xr:uid="{00000000-0005-0000-0000-000058270000}"/>
    <cellStyle name="Normal 4 2 2 2 4 3 2 3 2" xfId="7440" xr:uid="{00000000-0005-0000-0000-000059270000}"/>
    <cellStyle name="Normal 4 2 2 2 4 3 2 3 2 2" xfId="13330" xr:uid="{00000000-0005-0000-0000-00005A270000}"/>
    <cellStyle name="Normal 4 2 2 2 4 3 2 3 2 2 2" xfId="25500" xr:uid="{00000000-0005-0000-0000-00005B270000}"/>
    <cellStyle name="Normal 4 2 2 2 4 3 2 3 2 2 2 2" xfId="51662" xr:uid="{00000000-0005-0000-0000-00005C270000}"/>
    <cellStyle name="Normal 4 2 2 2 4 3 2 3 2 2 3" xfId="39492" xr:uid="{00000000-0005-0000-0000-00005D270000}"/>
    <cellStyle name="Normal 4 2 2 2 4 3 2 3 2 3" xfId="20378" xr:uid="{00000000-0005-0000-0000-00005E270000}"/>
    <cellStyle name="Normal 4 2 2 2 4 3 2 3 2 3 2" xfId="46540" xr:uid="{00000000-0005-0000-0000-00005F270000}"/>
    <cellStyle name="Normal 4 2 2 2 4 3 2 3 2 4" xfId="33602" xr:uid="{00000000-0005-0000-0000-000060270000}"/>
    <cellStyle name="Normal 4 2 2 2 4 3 2 3 3" xfId="10384" xr:uid="{00000000-0005-0000-0000-000061270000}"/>
    <cellStyle name="Normal 4 2 2 2 4 3 2 3 3 2" xfId="22938" xr:uid="{00000000-0005-0000-0000-000062270000}"/>
    <cellStyle name="Normal 4 2 2 2 4 3 2 3 3 2 2" xfId="49100" xr:uid="{00000000-0005-0000-0000-000063270000}"/>
    <cellStyle name="Normal 4 2 2 2 4 3 2 3 3 3" xfId="36546" xr:uid="{00000000-0005-0000-0000-000064270000}"/>
    <cellStyle name="Normal 4 2 2 2 4 3 2 3 4" xfId="16854" xr:uid="{00000000-0005-0000-0000-000065270000}"/>
    <cellStyle name="Normal 4 2 2 2 4 3 2 3 4 2" xfId="43016" xr:uid="{00000000-0005-0000-0000-000066270000}"/>
    <cellStyle name="Normal 4 2 2 2 4 3 2 3 5" xfId="29550" xr:uid="{00000000-0005-0000-0000-000067270000}"/>
    <cellStyle name="Normal 4 2 2 2 4 3 2 4" xfId="5414" xr:uid="{00000000-0005-0000-0000-000068270000}"/>
    <cellStyle name="Normal 4 2 2 2 4 3 2 4 2" xfId="11858" xr:uid="{00000000-0005-0000-0000-000069270000}"/>
    <cellStyle name="Normal 4 2 2 2 4 3 2 4 2 2" xfId="24220" xr:uid="{00000000-0005-0000-0000-00006A270000}"/>
    <cellStyle name="Normal 4 2 2 2 4 3 2 4 2 2 2" xfId="50382" xr:uid="{00000000-0005-0000-0000-00006B270000}"/>
    <cellStyle name="Normal 4 2 2 2 4 3 2 4 2 3" xfId="38020" xr:uid="{00000000-0005-0000-0000-00006C270000}"/>
    <cellStyle name="Normal 4 2 2 2 4 3 2 4 3" xfId="18616" xr:uid="{00000000-0005-0000-0000-00006D270000}"/>
    <cellStyle name="Normal 4 2 2 2 4 3 2 4 3 2" xfId="44778" xr:uid="{00000000-0005-0000-0000-00006E270000}"/>
    <cellStyle name="Normal 4 2 2 2 4 3 2 4 4" xfId="31576" xr:uid="{00000000-0005-0000-0000-00006F270000}"/>
    <cellStyle name="Normal 4 2 2 2 4 3 2 5" xfId="8912" xr:uid="{00000000-0005-0000-0000-000070270000}"/>
    <cellStyle name="Normal 4 2 2 2 4 3 2 5 2" xfId="21658" xr:uid="{00000000-0005-0000-0000-000071270000}"/>
    <cellStyle name="Normal 4 2 2 2 4 3 2 5 2 2" xfId="47820" xr:uid="{00000000-0005-0000-0000-000072270000}"/>
    <cellStyle name="Normal 4 2 2 2 4 3 2 5 3" xfId="35074" xr:uid="{00000000-0005-0000-0000-000073270000}"/>
    <cellStyle name="Normal 4 2 2 2 4 3 2 6" xfId="15092" xr:uid="{00000000-0005-0000-0000-000074270000}"/>
    <cellStyle name="Normal 4 2 2 2 4 3 2 6 2" xfId="41254" xr:uid="{00000000-0005-0000-0000-000075270000}"/>
    <cellStyle name="Normal 4 2 2 2 4 3 2 7" xfId="27524" xr:uid="{00000000-0005-0000-0000-000076270000}"/>
    <cellStyle name="Normal 4 2 2 2 4 3 3" xfId="1682" xr:uid="{00000000-0005-0000-0000-000077270000}"/>
    <cellStyle name="Normal 4 2 2 2 4 3 3 2" xfId="3708" xr:uid="{00000000-0005-0000-0000-000078270000}"/>
    <cellStyle name="Normal 4 2 2 2 4 3 3 2 2" xfId="7760" xr:uid="{00000000-0005-0000-0000-000079270000}"/>
    <cellStyle name="Normal 4 2 2 2 4 3 3 2 2 2" xfId="13650" xr:uid="{00000000-0005-0000-0000-00007A270000}"/>
    <cellStyle name="Normal 4 2 2 2 4 3 3 2 2 2 2" xfId="25820" xr:uid="{00000000-0005-0000-0000-00007B270000}"/>
    <cellStyle name="Normal 4 2 2 2 4 3 3 2 2 2 2 2" xfId="51982" xr:uid="{00000000-0005-0000-0000-00007C270000}"/>
    <cellStyle name="Normal 4 2 2 2 4 3 3 2 2 2 3" xfId="39812" xr:uid="{00000000-0005-0000-0000-00007D270000}"/>
    <cellStyle name="Normal 4 2 2 2 4 3 3 2 2 3" xfId="20698" xr:uid="{00000000-0005-0000-0000-00007E270000}"/>
    <cellStyle name="Normal 4 2 2 2 4 3 3 2 2 3 2" xfId="46860" xr:uid="{00000000-0005-0000-0000-00007F270000}"/>
    <cellStyle name="Normal 4 2 2 2 4 3 3 2 2 4" xfId="33922" xr:uid="{00000000-0005-0000-0000-000080270000}"/>
    <cellStyle name="Normal 4 2 2 2 4 3 3 2 3" xfId="10704" xr:uid="{00000000-0005-0000-0000-000081270000}"/>
    <cellStyle name="Normal 4 2 2 2 4 3 3 2 3 2" xfId="23258" xr:uid="{00000000-0005-0000-0000-000082270000}"/>
    <cellStyle name="Normal 4 2 2 2 4 3 3 2 3 2 2" xfId="49420" xr:uid="{00000000-0005-0000-0000-000083270000}"/>
    <cellStyle name="Normal 4 2 2 2 4 3 3 2 3 3" xfId="36866" xr:uid="{00000000-0005-0000-0000-000084270000}"/>
    <cellStyle name="Normal 4 2 2 2 4 3 3 2 4" xfId="17174" xr:uid="{00000000-0005-0000-0000-000085270000}"/>
    <cellStyle name="Normal 4 2 2 2 4 3 3 2 4 2" xfId="43336" xr:uid="{00000000-0005-0000-0000-000086270000}"/>
    <cellStyle name="Normal 4 2 2 2 4 3 3 2 5" xfId="29870" xr:uid="{00000000-0005-0000-0000-000087270000}"/>
    <cellStyle name="Normal 4 2 2 2 4 3 3 3" xfId="5734" xr:uid="{00000000-0005-0000-0000-000088270000}"/>
    <cellStyle name="Normal 4 2 2 2 4 3 3 3 2" xfId="12178" xr:uid="{00000000-0005-0000-0000-000089270000}"/>
    <cellStyle name="Normal 4 2 2 2 4 3 3 3 2 2" xfId="24540" xr:uid="{00000000-0005-0000-0000-00008A270000}"/>
    <cellStyle name="Normal 4 2 2 2 4 3 3 3 2 2 2" xfId="50702" xr:uid="{00000000-0005-0000-0000-00008B270000}"/>
    <cellStyle name="Normal 4 2 2 2 4 3 3 3 2 3" xfId="38340" xr:uid="{00000000-0005-0000-0000-00008C270000}"/>
    <cellStyle name="Normal 4 2 2 2 4 3 3 3 3" xfId="18936" xr:uid="{00000000-0005-0000-0000-00008D270000}"/>
    <cellStyle name="Normal 4 2 2 2 4 3 3 3 3 2" xfId="45098" xr:uid="{00000000-0005-0000-0000-00008E270000}"/>
    <cellStyle name="Normal 4 2 2 2 4 3 3 3 4" xfId="31896" xr:uid="{00000000-0005-0000-0000-00008F270000}"/>
    <cellStyle name="Normal 4 2 2 2 4 3 3 4" xfId="9232" xr:uid="{00000000-0005-0000-0000-000090270000}"/>
    <cellStyle name="Normal 4 2 2 2 4 3 3 4 2" xfId="21978" xr:uid="{00000000-0005-0000-0000-000091270000}"/>
    <cellStyle name="Normal 4 2 2 2 4 3 3 4 2 2" xfId="48140" xr:uid="{00000000-0005-0000-0000-000092270000}"/>
    <cellStyle name="Normal 4 2 2 2 4 3 3 4 3" xfId="35394" xr:uid="{00000000-0005-0000-0000-000093270000}"/>
    <cellStyle name="Normal 4 2 2 2 4 3 3 5" xfId="15412" xr:uid="{00000000-0005-0000-0000-000094270000}"/>
    <cellStyle name="Normal 4 2 2 2 4 3 3 5 2" xfId="41574" xr:uid="{00000000-0005-0000-0000-000095270000}"/>
    <cellStyle name="Normal 4 2 2 2 4 3 3 6" xfId="27844" xr:uid="{00000000-0005-0000-0000-000096270000}"/>
    <cellStyle name="Normal 4 2 2 2 4 3 4" xfId="2937" xr:uid="{00000000-0005-0000-0000-000097270000}"/>
    <cellStyle name="Normal 4 2 2 2 4 3 4 2" xfId="6989" xr:uid="{00000000-0005-0000-0000-000098270000}"/>
    <cellStyle name="Normal 4 2 2 2 4 3 4 2 2" xfId="12966" xr:uid="{00000000-0005-0000-0000-000099270000}"/>
    <cellStyle name="Normal 4 2 2 2 4 3 4 2 2 2" xfId="25180" xr:uid="{00000000-0005-0000-0000-00009A270000}"/>
    <cellStyle name="Normal 4 2 2 2 4 3 4 2 2 2 2" xfId="51342" xr:uid="{00000000-0005-0000-0000-00009B270000}"/>
    <cellStyle name="Normal 4 2 2 2 4 3 4 2 2 3" xfId="39128" xr:uid="{00000000-0005-0000-0000-00009C270000}"/>
    <cellStyle name="Normal 4 2 2 2 4 3 4 2 3" xfId="19971" xr:uid="{00000000-0005-0000-0000-00009D270000}"/>
    <cellStyle name="Normal 4 2 2 2 4 3 4 2 3 2" xfId="46133" xr:uid="{00000000-0005-0000-0000-00009E270000}"/>
    <cellStyle name="Normal 4 2 2 2 4 3 4 2 4" xfId="33151" xr:uid="{00000000-0005-0000-0000-00009F270000}"/>
    <cellStyle name="Normal 4 2 2 2 4 3 4 3" xfId="10020" xr:uid="{00000000-0005-0000-0000-0000A0270000}"/>
    <cellStyle name="Normal 4 2 2 2 4 3 4 3 2" xfId="22618" xr:uid="{00000000-0005-0000-0000-0000A1270000}"/>
    <cellStyle name="Normal 4 2 2 2 4 3 4 3 2 2" xfId="48780" xr:uid="{00000000-0005-0000-0000-0000A2270000}"/>
    <cellStyle name="Normal 4 2 2 2 4 3 4 3 3" xfId="36182" xr:uid="{00000000-0005-0000-0000-0000A3270000}"/>
    <cellStyle name="Normal 4 2 2 2 4 3 4 4" xfId="16447" xr:uid="{00000000-0005-0000-0000-0000A4270000}"/>
    <cellStyle name="Normal 4 2 2 2 4 3 4 4 2" xfId="42609" xr:uid="{00000000-0005-0000-0000-0000A5270000}"/>
    <cellStyle name="Normal 4 2 2 2 4 3 4 5" xfId="29099" xr:uid="{00000000-0005-0000-0000-0000A6270000}"/>
    <cellStyle name="Normal 4 2 2 2 4 3 5" xfId="4963" xr:uid="{00000000-0005-0000-0000-0000A7270000}"/>
    <cellStyle name="Normal 4 2 2 2 4 3 5 2" xfId="11494" xr:uid="{00000000-0005-0000-0000-0000A8270000}"/>
    <cellStyle name="Normal 4 2 2 2 4 3 5 2 2" xfId="23900" xr:uid="{00000000-0005-0000-0000-0000A9270000}"/>
    <cellStyle name="Normal 4 2 2 2 4 3 5 2 2 2" xfId="50062" xr:uid="{00000000-0005-0000-0000-0000AA270000}"/>
    <cellStyle name="Normal 4 2 2 2 4 3 5 2 3" xfId="37656" xr:uid="{00000000-0005-0000-0000-0000AB270000}"/>
    <cellStyle name="Normal 4 2 2 2 4 3 5 3" xfId="18209" xr:uid="{00000000-0005-0000-0000-0000AC270000}"/>
    <cellStyle name="Normal 4 2 2 2 4 3 5 3 2" xfId="44371" xr:uid="{00000000-0005-0000-0000-0000AD270000}"/>
    <cellStyle name="Normal 4 2 2 2 4 3 5 4" xfId="31125" xr:uid="{00000000-0005-0000-0000-0000AE270000}"/>
    <cellStyle name="Normal 4 2 2 2 4 3 6" xfId="8548" xr:uid="{00000000-0005-0000-0000-0000AF270000}"/>
    <cellStyle name="Normal 4 2 2 2 4 3 6 2" xfId="21338" xr:uid="{00000000-0005-0000-0000-0000B0270000}"/>
    <cellStyle name="Normal 4 2 2 2 4 3 6 2 2" xfId="47500" xr:uid="{00000000-0005-0000-0000-0000B1270000}"/>
    <cellStyle name="Normal 4 2 2 2 4 3 6 3" xfId="34710" xr:uid="{00000000-0005-0000-0000-0000B2270000}"/>
    <cellStyle name="Normal 4 2 2 2 4 3 7" xfId="14685" xr:uid="{00000000-0005-0000-0000-0000B3270000}"/>
    <cellStyle name="Normal 4 2 2 2 4 3 7 2" xfId="40847" xr:uid="{00000000-0005-0000-0000-0000B4270000}"/>
    <cellStyle name="Normal 4 2 2 2 4 3 8" xfId="27073" xr:uid="{00000000-0005-0000-0000-0000B5270000}"/>
    <cellStyle name="Normal 4 2 2 2 4 4" xfId="1202" xr:uid="{00000000-0005-0000-0000-0000B6270000}"/>
    <cellStyle name="Normal 4 2 2 2 4 4 2" xfId="1842" xr:uid="{00000000-0005-0000-0000-0000B7270000}"/>
    <cellStyle name="Normal 4 2 2 2 4 4 2 2" xfId="3868" xr:uid="{00000000-0005-0000-0000-0000B8270000}"/>
    <cellStyle name="Normal 4 2 2 2 4 4 2 2 2" xfId="7920" xr:uid="{00000000-0005-0000-0000-0000B9270000}"/>
    <cellStyle name="Normal 4 2 2 2 4 4 2 2 2 2" xfId="13810" xr:uid="{00000000-0005-0000-0000-0000BA270000}"/>
    <cellStyle name="Normal 4 2 2 2 4 4 2 2 2 2 2" xfId="25980" xr:uid="{00000000-0005-0000-0000-0000BB270000}"/>
    <cellStyle name="Normal 4 2 2 2 4 4 2 2 2 2 2 2" xfId="52142" xr:uid="{00000000-0005-0000-0000-0000BC270000}"/>
    <cellStyle name="Normal 4 2 2 2 4 4 2 2 2 2 3" xfId="39972" xr:uid="{00000000-0005-0000-0000-0000BD270000}"/>
    <cellStyle name="Normal 4 2 2 2 4 4 2 2 2 3" xfId="20858" xr:uid="{00000000-0005-0000-0000-0000BE270000}"/>
    <cellStyle name="Normal 4 2 2 2 4 4 2 2 2 3 2" xfId="47020" xr:uid="{00000000-0005-0000-0000-0000BF270000}"/>
    <cellStyle name="Normal 4 2 2 2 4 4 2 2 2 4" xfId="34082" xr:uid="{00000000-0005-0000-0000-0000C0270000}"/>
    <cellStyle name="Normal 4 2 2 2 4 4 2 2 3" xfId="10864" xr:uid="{00000000-0005-0000-0000-0000C1270000}"/>
    <cellStyle name="Normal 4 2 2 2 4 4 2 2 3 2" xfId="23418" xr:uid="{00000000-0005-0000-0000-0000C2270000}"/>
    <cellStyle name="Normal 4 2 2 2 4 4 2 2 3 2 2" xfId="49580" xr:uid="{00000000-0005-0000-0000-0000C3270000}"/>
    <cellStyle name="Normal 4 2 2 2 4 4 2 2 3 3" xfId="37026" xr:uid="{00000000-0005-0000-0000-0000C4270000}"/>
    <cellStyle name="Normal 4 2 2 2 4 4 2 2 4" xfId="17334" xr:uid="{00000000-0005-0000-0000-0000C5270000}"/>
    <cellStyle name="Normal 4 2 2 2 4 4 2 2 4 2" xfId="43496" xr:uid="{00000000-0005-0000-0000-0000C6270000}"/>
    <cellStyle name="Normal 4 2 2 2 4 4 2 2 5" xfId="30030" xr:uid="{00000000-0005-0000-0000-0000C7270000}"/>
    <cellStyle name="Normal 4 2 2 2 4 4 2 3" xfId="5894" xr:uid="{00000000-0005-0000-0000-0000C8270000}"/>
    <cellStyle name="Normal 4 2 2 2 4 4 2 3 2" xfId="12338" xr:uid="{00000000-0005-0000-0000-0000C9270000}"/>
    <cellStyle name="Normal 4 2 2 2 4 4 2 3 2 2" xfId="24700" xr:uid="{00000000-0005-0000-0000-0000CA270000}"/>
    <cellStyle name="Normal 4 2 2 2 4 4 2 3 2 2 2" xfId="50862" xr:uid="{00000000-0005-0000-0000-0000CB270000}"/>
    <cellStyle name="Normal 4 2 2 2 4 4 2 3 2 3" xfId="38500" xr:uid="{00000000-0005-0000-0000-0000CC270000}"/>
    <cellStyle name="Normal 4 2 2 2 4 4 2 3 3" xfId="19096" xr:uid="{00000000-0005-0000-0000-0000CD270000}"/>
    <cellStyle name="Normal 4 2 2 2 4 4 2 3 3 2" xfId="45258" xr:uid="{00000000-0005-0000-0000-0000CE270000}"/>
    <cellStyle name="Normal 4 2 2 2 4 4 2 3 4" xfId="32056" xr:uid="{00000000-0005-0000-0000-0000CF270000}"/>
    <cellStyle name="Normal 4 2 2 2 4 4 2 4" xfId="9392" xr:uid="{00000000-0005-0000-0000-0000D0270000}"/>
    <cellStyle name="Normal 4 2 2 2 4 4 2 4 2" xfId="22138" xr:uid="{00000000-0005-0000-0000-0000D1270000}"/>
    <cellStyle name="Normal 4 2 2 2 4 4 2 4 2 2" xfId="48300" xr:uid="{00000000-0005-0000-0000-0000D2270000}"/>
    <cellStyle name="Normal 4 2 2 2 4 4 2 4 3" xfId="35554" xr:uid="{00000000-0005-0000-0000-0000D3270000}"/>
    <cellStyle name="Normal 4 2 2 2 4 4 2 5" xfId="15572" xr:uid="{00000000-0005-0000-0000-0000D4270000}"/>
    <cellStyle name="Normal 4 2 2 2 4 4 2 5 2" xfId="41734" xr:uid="{00000000-0005-0000-0000-0000D5270000}"/>
    <cellStyle name="Normal 4 2 2 2 4 4 2 6" xfId="28004" xr:uid="{00000000-0005-0000-0000-0000D6270000}"/>
    <cellStyle name="Normal 4 2 2 2 4 4 3" xfId="3228" xr:uid="{00000000-0005-0000-0000-0000D7270000}"/>
    <cellStyle name="Normal 4 2 2 2 4 4 3 2" xfId="7280" xr:uid="{00000000-0005-0000-0000-0000D8270000}"/>
    <cellStyle name="Normal 4 2 2 2 4 4 3 2 2" xfId="13170" xr:uid="{00000000-0005-0000-0000-0000D9270000}"/>
    <cellStyle name="Normal 4 2 2 2 4 4 3 2 2 2" xfId="25340" xr:uid="{00000000-0005-0000-0000-0000DA270000}"/>
    <cellStyle name="Normal 4 2 2 2 4 4 3 2 2 2 2" xfId="51502" xr:uid="{00000000-0005-0000-0000-0000DB270000}"/>
    <cellStyle name="Normal 4 2 2 2 4 4 3 2 2 3" xfId="39332" xr:uid="{00000000-0005-0000-0000-0000DC270000}"/>
    <cellStyle name="Normal 4 2 2 2 4 4 3 2 3" xfId="20218" xr:uid="{00000000-0005-0000-0000-0000DD270000}"/>
    <cellStyle name="Normal 4 2 2 2 4 4 3 2 3 2" xfId="46380" xr:uid="{00000000-0005-0000-0000-0000DE270000}"/>
    <cellStyle name="Normal 4 2 2 2 4 4 3 2 4" xfId="33442" xr:uid="{00000000-0005-0000-0000-0000DF270000}"/>
    <cellStyle name="Normal 4 2 2 2 4 4 3 3" xfId="10224" xr:uid="{00000000-0005-0000-0000-0000E0270000}"/>
    <cellStyle name="Normal 4 2 2 2 4 4 3 3 2" xfId="22778" xr:uid="{00000000-0005-0000-0000-0000E1270000}"/>
    <cellStyle name="Normal 4 2 2 2 4 4 3 3 2 2" xfId="48940" xr:uid="{00000000-0005-0000-0000-0000E2270000}"/>
    <cellStyle name="Normal 4 2 2 2 4 4 3 3 3" xfId="36386" xr:uid="{00000000-0005-0000-0000-0000E3270000}"/>
    <cellStyle name="Normal 4 2 2 2 4 4 3 4" xfId="16694" xr:uid="{00000000-0005-0000-0000-0000E4270000}"/>
    <cellStyle name="Normal 4 2 2 2 4 4 3 4 2" xfId="42856" xr:uid="{00000000-0005-0000-0000-0000E5270000}"/>
    <cellStyle name="Normal 4 2 2 2 4 4 3 5" xfId="29390" xr:uid="{00000000-0005-0000-0000-0000E6270000}"/>
    <cellStyle name="Normal 4 2 2 2 4 4 4" xfId="5254" xr:uid="{00000000-0005-0000-0000-0000E7270000}"/>
    <cellStyle name="Normal 4 2 2 2 4 4 4 2" xfId="11698" xr:uid="{00000000-0005-0000-0000-0000E8270000}"/>
    <cellStyle name="Normal 4 2 2 2 4 4 4 2 2" xfId="24060" xr:uid="{00000000-0005-0000-0000-0000E9270000}"/>
    <cellStyle name="Normal 4 2 2 2 4 4 4 2 2 2" xfId="50222" xr:uid="{00000000-0005-0000-0000-0000EA270000}"/>
    <cellStyle name="Normal 4 2 2 2 4 4 4 2 3" xfId="37860" xr:uid="{00000000-0005-0000-0000-0000EB270000}"/>
    <cellStyle name="Normal 4 2 2 2 4 4 4 3" xfId="18456" xr:uid="{00000000-0005-0000-0000-0000EC270000}"/>
    <cellStyle name="Normal 4 2 2 2 4 4 4 3 2" xfId="44618" xr:uid="{00000000-0005-0000-0000-0000ED270000}"/>
    <cellStyle name="Normal 4 2 2 2 4 4 4 4" xfId="31416" xr:uid="{00000000-0005-0000-0000-0000EE270000}"/>
    <cellStyle name="Normal 4 2 2 2 4 4 5" xfId="8752" xr:uid="{00000000-0005-0000-0000-0000EF270000}"/>
    <cellStyle name="Normal 4 2 2 2 4 4 5 2" xfId="21498" xr:uid="{00000000-0005-0000-0000-0000F0270000}"/>
    <cellStyle name="Normal 4 2 2 2 4 4 5 2 2" xfId="47660" xr:uid="{00000000-0005-0000-0000-0000F1270000}"/>
    <cellStyle name="Normal 4 2 2 2 4 4 5 3" xfId="34914" xr:uid="{00000000-0005-0000-0000-0000F2270000}"/>
    <cellStyle name="Normal 4 2 2 2 4 4 6" xfId="14932" xr:uid="{00000000-0005-0000-0000-0000F3270000}"/>
    <cellStyle name="Normal 4 2 2 2 4 4 6 2" xfId="41094" xr:uid="{00000000-0005-0000-0000-0000F4270000}"/>
    <cellStyle name="Normal 4 2 2 2 4 4 7" xfId="27364" xr:uid="{00000000-0005-0000-0000-0000F5270000}"/>
    <cellStyle name="Normal 4 2 2 2 4 5" xfId="1522" xr:uid="{00000000-0005-0000-0000-0000F6270000}"/>
    <cellStyle name="Normal 4 2 2 2 4 5 2" xfId="3548" xr:uid="{00000000-0005-0000-0000-0000F7270000}"/>
    <cellStyle name="Normal 4 2 2 2 4 5 2 2" xfId="7600" xr:uid="{00000000-0005-0000-0000-0000F8270000}"/>
    <cellStyle name="Normal 4 2 2 2 4 5 2 2 2" xfId="13490" xr:uid="{00000000-0005-0000-0000-0000F9270000}"/>
    <cellStyle name="Normal 4 2 2 2 4 5 2 2 2 2" xfId="25660" xr:uid="{00000000-0005-0000-0000-0000FA270000}"/>
    <cellStyle name="Normal 4 2 2 2 4 5 2 2 2 2 2" xfId="51822" xr:uid="{00000000-0005-0000-0000-0000FB270000}"/>
    <cellStyle name="Normal 4 2 2 2 4 5 2 2 2 3" xfId="39652" xr:uid="{00000000-0005-0000-0000-0000FC270000}"/>
    <cellStyle name="Normal 4 2 2 2 4 5 2 2 3" xfId="20538" xr:uid="{00000000-0005-0000-0000-0000FD270000}"/>
    <cellStyle name="Normal 4 2 2 2 4 5 2 2 3 2" xfId="46700" xr:uid="{00000000-0005-0000-0000-0000FE270000}"/>
    <cellStyle name="Normal 4 2 2 2 4 5 2 2 4" xfId="33762" xr:uid="{00000000-0005-0000-0000-0000FF270000}"/>
    <cellStyle name="Normal 4 2 2 2 4 5 2 3" xfId="10544" xr:uid="{00000000-0005-0000-0000-000000280000}"/>
    <cellStyle name="Normal 4 2 2 2 4 5 2 3 2" xfId="23098" xr:uid="{00000000-0005-0000-0000-000001280000}"/>
    <cellStyle name="Normal 4 2 2 2 4 5 2 3 2 2" xfId="49260" xr:uid="{00000000-0005-0000-0000-000002280000}"/>
    <cellStyle name="Normal 4 2 2 2 4 5 2 3 3" xfId="36706" xr:uid="{00000000-0005-0000-0000-000003280000}"/>
    <cellStyle name="Normal 4 2 2 2 4 5 2 4" xfId="17014" xr:uid="{00000000-0005-0000-0000-000004280000}"/>
    <cellStyle name="Normal 4 2 2 2 4 5 2 4 2" xfId="43176" xr:uid="{00000000-0005-0000-0000-000005280000}"/>
    <cellStyle name="Normal 4 2 2 2 4 5 2 5" xfId="29710" xr:uid="{00000000-0005-0000-0000-000006280000}"/>
    <cellStyle name="Normal 4 2 2 2 4 5 3" xfId="5574" xr:uid="{00000000-0005-0000-0000-000007280000}"/>
    <cellStyle name="Normal 4 2 2 2 4 5 3 2" xfId="12018" xr:uid="{00000000-0005-0000-0000-000008280000}"/>
    <cellStyle name="Normal 4 2 2 2 4 5 3 2 2" xfId="24380" xr:uid="{00000000-0005-0000-0000-000009280000}"/>
    <cellStyle name="Normal 4 2 2 2 4 5 3 2 2 2" xfId="50542" xr:uid="{00000000-0005-0000-0000-00000A280000}"/>
    <cellStyle name="Normal 4 2 2 2 4 5 3 2 3" xfId="38180" xr:uid="{00000000-0005-0000-0000-00000B280000}"/>
    <cellStyle name="Normal 4 2 2 2 4 5 3 3" xfId="18776" xr:uid="{00000000-0005-0000-0000-00000C280000}"/>
    <cellStyle name="Normal 4 2 2 2 4 5 3 3 2" xfId="44938" xr:uid="{00000000-0005-0000-0000-00000D280000}"/>
    <cellStyle name="Normal 4 2 2 2 4 5 3 4" xfId="31736" xr:uid="{00000000-0005-0000-0000-00000E280000}"/>
    <cellStyle name="Normal 4 2 2 2 4 5 4" xfId="9072" xr:uid="{00000000-0005-0000-0000-00000F280000}"/>
    <cellStyle name="Normal 4 2 2 2 4 5 4 2" xfId="21818" xr:uid="{00000000-0005-0000-0000-000010280000}"/>
    <cellStyle name="Normal 4 2 2 2 4 5 4 2 2" xfId="47980" xr:uid="{00000000-0005-0000-0000-000011280000}"/>
    <cellStyle name="Normal 4 2 2 2 4 5 4 3" xfId="35234" xr:uid="{00000000-0005-0000-0000-000012280000}"/>
    <cellStyle name="Normal 4 2 2 2 4 5 5" xfId="15252" xr:uid="{00000000-0005-0000-0000-000013280000}"/>
    <cellStyle name="Normal 4 2 2 2 4 5 5 2" xfId="41414" xr:uid="{00000000-0005-0000-0000-000014280000}"/>
    <cellStyle name="Normal 4 2 2 2 4 5 6" xfId="27684" xr:uid="{00000000-0005-0000-0000-000015280000}"/>
    <cellStyle name="Normal 4 2 2 2 4 6" xfId="2405" xr:uid="{00000000-0005-0000-0000-000016280000}"/>
    <cellStyle name="Normal 4 2 2 2 4 6 2" xfId="6457" xr:uid="{00000000-0005-0000-0000-000017280000}"/>
    <cellStyle name="Normal 4 2 2 2 4 6 2 2" xfId="12710" xr:uid="{00000000-0005-0000-0000-000018280000}"/>
    <cellStyle name="Normal 4 2 2 2 4 6 2 2 2" xfId="25020" xr:uid="{00000000-0005-0000-0000-000019280000}"/>
    <cellStyle name="Normal 4 2 2 2 4 6 2 2 2 2" xfId="51182" xr:uid="{00000000-0005-0000-0000-00001A280000}"/>
    <cellStyle name="Normal 4 2 2 2 4 6 2 2 3" xfId="38872" xr:uid="{00000000-0005-0000-0000-00001B280000}"/>
    <cellStyle name="Normal 4 2 2 2 4 6 2 3" xfId="19571" xr:uid="{00000000-0005-0000-0000-00001C280000}"/>
    <cellStyle name="Normal 4 2 2 2 4 6 2 3 2" xfId="45733" xr:uid="{00000000-0005-0000-0000-00001D280000}"/>
    <cellStyle name="Normal 4 2 2 2 4 6 2 4" xfId="32619" xr:uid="{00000000-0005-0000-0000-00001E280000}"/>
    <cellStyle name="Normal 4 2 2 2 4 6 3" xfId="9764" xr:uid="{00000000-0005-0000-0000-00001F280000}"/>
    <cellStyle name="Normal 4 2 2 2 4 6 3 2" xfId="22458" xr:uid="{00000000-0005-0000-0000-000020280000}"/>
    <cellStyle name="Normal 4 2 2 2 4 6 3 2 2" xfId="48620" xr:uid="{00000000-0005-0000-0000-000021280000}"/>
    <cellStyle name="Normal 4 2 2 2 4 6 3 3" xfId="35926" xr:uid="{00000000-0005-0000-0000-000022280000}"/>
    <cellStyle name="Normal 4 2 2 2 4 6 4" xfId="16047" xr:uid="{00000000-0005-0000-0000-000023280000}"/>
    <cellStyle name="Normal 4 2 2 2 4 6 4 2" xfId="42209" xr:uid="{00000000-0005-0000-0000-000024280000}"/>
    <cellStyle name="Normal 4 2 2 2 4 6 5" xfId="28567" xr:uid="{00000000-0005-0000-0000-000025280000}"/>
    <cellStyle name="Normal 4 2 2 2 4 7" xfId="4431" xr:uid="{00000000-0005-0000-0000-000026280000}"/>
    <cellStyle name="Normal 4 2 2 2 4 7 2" xfId="11238" xr:uid="{00000000-0005-0000-0000-000027280000}"/>
    <cellStyle name="Normal 4 2 2 2 4 7 2 2" xfId="23740" xr:uid="{00000000-0005-0000-0000-000028280000}"/>
    <cellStyle name="Normal 4 2 2 2 4 7 2 2 2" xfId="49902" xr:uid="{00000000-0005-0000-0000-000029280000}"/>
    <cellStyle name="Normal 4 2 2 2 4 7 2 3" xfId="37400" xr:uid="{00000000-0005-0000-0000-00002A280000}"/>
    <cellStyle name="Normal 4 2 2 2 4 7 3" xfId="17809" xr:uid="{00000000-0005-0000-0000-00002B280000}"/>
    <cellStyle name="Normal 4 2 2 2 4 7 3 2" xfId="43971" xr:uid="{00000000-0005-0000-0000-00002C280000}"/>
    <cellStyle name="Normal 4 2 2 2 4 7 4" xfId="30593" xr:uid="{00000000-0005-0000-0000-00002D280000}"/>
    <cellStyle name="Normal 4 2 2 2 4 8" xfId="8292" xr:uid="{00000000-0005-0000-0000-00002E280000}"/>
    <cellStyle name="Normal 4 2 2 2 4 8 2" xfId="21178" xr:uid="{00000000-0005-0000-0000-00002F280000}"/>
    <cellStyle name="Normal 4 2 2 2 4 8 2 2" xfId="47340" xr:uid="{00000000-0005-0000-0000-000030280000}"/>
    <cellStyle name="Normal 4 2 2 2 4 8 3" xfId="34454" xr:uid="{00000000-0005-0000-0000-000031280000}"/>
    <cellStyle name="Normal 4 2 2 2 4 9" xfId="14285" xr:uid="{00000000-0005-0000-0000-000032280000}"/>
    <cellStyle name="Normal 4 2 2 2 4 9 2" xfId="40447" xr:uid="{00000000-0005-0000-0000-000033280000}"/>
    <cellStyle name="Normal 4 2 2 2 5" xfId="550" xr:uid="{00000000-0005-0000-0000-000034280000}"/>
    <cellStyle name="Normal 4 2 2 2 5 2" xfId="1082" xr:uid="{00000000-0005-0000-0000-000035280000}"/>
    <cellStyle name="Normal 4 2 2 2 5 2 2" xfId="1402" xr:uid="{00000000-0005-0000-0000-000036280000}"/>
    <cellStyle name="Normal 4 2 2 2 5 2 2 2" xfId="2042" xr:uid="{00000000-0005-0000-0000-000037280000}"/>
    <cellStyle name="Normal 4 2 2 2 5 2 2 2 2" xfId="4068" xr:uid="{00000000-0005-0000-0000-000038280000}"/>
    <cellStyle name="Normal 4 2 2 2 5 2 2 2 2 2" xfId="8120" xr:uid="{00000000-0005-0000-0000-000039280000}"/>
    <cellStyle name="Normal 4 2 2 2 5 2 2 2 2 2 2" xfId="14010" xr:uid="{00000000-0005-0000-0000-00003A280000}"/>
    <cellStyle name="Normal 4 2 2 2 5 2 2 2 2 2 2 2" xfId="26180" xr:uid="{00000000-0005-0000-0000-00003B280000}"/>
    <cellStyle name="Normal 4 2 2 2 5 2 2 2 2 2 2 2 2" xfId="52342" xr:uid="{00000000-0005-0000-0000-00003C280000}"/>
    <cellStyle name="Normal 4 2 2 2 5 2 2 2 2 2 2 3" xfId="40172" xr:uid="{00000000-0005-0000-0000-00003D280000}"/>
    <cellStyle name="Normal 4 2 2 2 5 2 2 2 2 2 3" xfId="21058" xr:uid="{00000000-0005-0000-0000-00003E280000}"/>
    <cellStyle name="Normal 4 2 2 2 5 2 2 2 2 2 3 2" xfId="47220" xr:uid="{00000000-0005-0000-0000-00003F280000}"/>
    <cellStyle name="Normal 4 2 2 2 5 2 2 2 2 2 4" xfId="34282" xr:uid="{00000000-0005-0000-0000-000040280000}"/>
    <cellStyle name="Normal 4 2 2 2 5 2 2 2 2 3" xfId="11064" xr:uid="{00000000-0005-0000-0000-000041280000}"/>
    <cellStyle name="Normal 4 2 2 2 5 2 2 2 2 3 2" xfId="23618" xr:uid="{00000000-0005-0000-0000-000042280000}"/>
    <cellStyle name="Normal 4 2 2 2 5 2 2 2 2 3 2 2" xfId="49780" xr:uid="{00000000-0005-0000-0000-000043280000}"/>
    <cellStyle name="Normal 4 2 2 2 5 2 2 2 2 3 3" xfId="37226" xr:uid="{00000000-0005-0000-0000-000044280000}"/>
    <cellStyle name="Normal 4 2 2 2 5 2 2 2 2 4" xfId="17534" xr:uid="{00000000-0005-0000-0000-000045280000}"/>
    <cellStyle name="Normal 4 2 2 2 5 2 2 2 2 4 2" xfId="43696" xr:uid="{00000000-0005-0000-0000-000046280000}"/>
    <cellStyle name="Normal 4 2 2 2 5 2 2 2 2 5" xfId="30230" xr:uid="{00000000-0005-0000-0000-000047280000}"/>
    <cellStyle name="Normal 4 2 2 2 5 2 2 2 3" xfId="6094" xr:uid="{00000000-0005-0000-0000-000048280000}"/>
    <cellStyle name="Normal 4 2 2 2 5 2 2 2 3 2" xfId="12538" xr:uid="{00000000-0005-0000-0000-000049280000}"/>
    <cellStyle name="Normal 4 2 2 2 5 2 2 2 3 2 2" xfId="24900" xr:uid="{00000000-0005-0000-0000-00004A280000}"/>
    <cellStyle name="Normal 4 2 2 2 5 2 2 2 3 2 2 2" xfId="51062" xr:uid="{00000000-0005-0000-0000-00004B280000}"/>
    <cellStyle name="Normal 4 2 2 2 5 2 2 2 3 2 3" xfId="38700" xr:uid="{00000000-0005-0000-0000-00004C280000}"/>
    <cellStyle name="Normal 4 2 2 2 5 2 2 2 3 3" xfId="19296" xr:uid="{00000000-0005-0000-0000-00004D280000}"/>
    <cellStyle name="Normal 4 2 2 2 5 2 2 2 3 3 2" xfId="45458" xr:uid="{00000000-0005-0000-0000-00004E280000}"/>
    <cellStyle name="Normal 4 2 2 2 5 2 2 2 3 4" xfId="32256" xr:uid="{00000000-0005-0000-0000-00004F280000}"/>
    <cellStyle name="Normal 4 2 2 2 5 2 2 2 4" xfId="9592" xr:uid="{00000000-0005-0000-0000-000050280000}"/>
    <cellStyle name="Normal 4 2 2 2 5 2 2 2 4 2" xfId="22338" xr:uid="{00000000-0005-0000-0000-000051280000}"/>
    <cellStyle name="Normal 4 2 2 2 5 2 2 2 4 2 2" xfId="48500" xr:uid="{00000000-0005-0000-0000-000052280000}"/>
    <cellStyle name="Normal 4 2 2 2 5 2 2 2 4 3" xfId="35754" xr:uid="{00000000-0005-0000-0000-000053280000}"/>
    <cellStyle name="Normal 4 2 2 2 5 2 2 2 5" xfId="15772" xr:uid="{00000000-0005-0000-0000-000054280000}"/>
    <cellStyle name="Normal 4 2 2 2 5 2 2 2 5 2" xfId="41934" xr:uid="{00000000-0005-0000-0000-000055280000}"/>
    <cellStyle name="Normal 4 2 2 2 5 2 2 2 6" xfId="28204" xr:uid="{00000000-0005-0000-0000-000056280000}"/>
    <cellStyle name="Normal 4 2 2 2 5 2 2 3" xfId="3428" xr:uid="{00000000-0005-0000-0000-000057280000}"/>
    <cellStyle name="Normal 4 2 2 2 5 2 2 3 2" xfId="7480" xr:uid="{00000000-0005-0000-0000-000058280000}"/>
    <cellStyle name="Normal 4 2 2 2 5 2 2 3 2 2" xfId="13370" xr:uid="{00000000-0005-0000-0000-000059280000}"/>
    <cellStyle name="Normal 4 2 2 2 5 2 2 3 2 2 2" xfId="25540" xr:uid="{00000000-0005-0000-0000-00005A280000}"/>
    <cellStyle name="Normal 4 2 2 2 5 2 2 3 2 2 2 2" xfId="51702" xr:uid="{00000000-0005-0000-0000-00005B280000}"/>
    <cellStyle name="Normal 4 2 2 2 5 2 2 3 2 2 3" xfId="39532" xr:uid="{00000000-0005-0000-0000-00005C280000}"/>
    <cellStyle name="Normal 4 2 2 2 5 2 2 3 2 3" xfId="20418" xr:uid="{00000000-0005-0000-0000-00005D280000}"/>
    <cellStyle name="Normal 4 2 2 2 5 2 2 3 2 3 2" xfId="46580" xr:uid="{00000000-0005-0000-0000-00005E280000}"/>
    <cellStyle name="Normal 4 2 2 2 5 2 2 3 2 4" xfId="33642" xr:uid="{00000000-0005-0000-0000-00005F280000}"/>
    <cellStyle name="Normal 4 2 2 2 5 2 2 3 3" xfId="10424" xr:uid="{00000000-0005-0000-0000-000060280000}"/>
    <cellStyle name="Normal 4 2 2 2 5 2 2 3 3 2" xfId="22978" xr:uid="{00000000-0005-0000-0000-000061280000}"/>
    <cellStyle name="Normal 4 2 2 2 5 2 2 3 3 2 2" xfId="49140" xr:uid="{00000000-0005-0000-0000-000062280000}"/>
    <cellStyle name="Normal 4 2 2 2 5 2 2 3 3 3" xfId="36586" xr:uid="{00000000-0005-0000-0000-000063280000}"/>
    <cellStyle name="Normal 4 2 2 2 5 2 2 3 4" xfId="16894" xr:uid="{00000000-0005-0000-0000-000064280000}"/>
    <cellStyle name="Normal 4 2 2 2 5 2 2 3 4 2" xfId="43056" xr:uid="{00000000-0005-0000-0000-000065280000}"/>
    <cellStyle name="Normal 4 2 2 2 5 2 2 3 5" xfId="29590" xr:uid="{00000000-0005-0000-0000-000066280000}"/>
    <cellStyle name="Normal 4 2 2 2 5 2 2 4" xfId="5454" xr:uid="{00000000-0005-0000-0000-000067280000}"/>
    <cellStyle name="Normal 4 2 2 2 5 2 2 4 2" xfId="11898" xr:uid="{00000000-0005-0000-0000-000068280000}"/>
    <cellStyle name="Normal 4 2 2 2 5 2 2 4 2 2" xfId="24260" xr:uid="{00000000-0005-0000-0000-000069280000}"/>
    <cellStyle name="Normal 4 2 2 2 5 2 2 4 2 2 2" xfId="50422" xr:uid="{00000000-0005-0000-0000-00006A280000}"/>
    <cellStyle name="Normal 4 2 2 2 5 2 2 4 2 3" xfId="38060" xr:uid="{00000000-0005-0000-0000-00006B280000}"/>
    <cellStyle name="Normal 4 2 2 2 5 2 2 4 3" xfId="18656" xr:uid="{00000000-0005-0000-0000-00006C280000}"/>
    <cellStyle name="Normal 4 2 2 2 5 2 2 4 3 2" xfId="44818" xr:uid="{00000000-0005-0000-0000-00006D280000}"/>
    <cellStyle name="Normal 4 2 2 2 5 2 2 4 4" xfId="31616" xr:uid="{00000000-0005-0000-0000-00006E280000}"/>
    <cellStyle name="Normal 4 2 2 2 5 2 2 5" xfId="8952" xr:uid="{00000000-0005-0000-0000-00006F280000}"/>
    <cellStyle name="Normal 4 2 2 2 5 2 2 5 2" xfId="21698" xr:uid="{00000000-0005-0000-0000-000070280000}"/>
    <cellStyle name="Normal 4 2 2 2 5 2 2 5 2 2" xfId="47860" xr:uid="{00000000-0005-0000-0000-000071280000}"/>
    <cellStyle name="Normal 4 2 2 2 5 2 2 5 3" xfId="35114" xr:uid="{00000000-0005-0000-0000-000072280000}"/>
    <cellStyle name="Normal 4 2 2 2 5 2 2 6" xfId="15132" xr:uid="{00000000-0005-0000-0000-000073280000}"/>
    <cellStyle name="Normal 4 2 2 2 5 2 2 6 2" xfId="41294" xr:uid="{00000000-0005-0000-0000-000074280000}"/>
    <cellStyle name="Normal 4 2 2 2 5 2 2 7" xfId="27564" xr:uid="{00000000-0005-0000-0000-000075280000}"/>
    <cellStyle name="Normal 4 2 2 2 5 2 3" xfId="1722" xr:uid="{00000000-0005-0000-0000-000076280000}"/>
    <cellStyle name="Normal 4 2 2 2 5 2 3 2" xfId="3748" xr:uid="{00000000-0005-0000-0000-000077280000}"/>
    <cellStyle name="Normal 4 2 2 2 5 2 3 2 2" xfId="7800" xr:uid="{00000000-0005-0000-0000-000078280000}"/>
    <cellStyle name="Normal 4 2 2 2 5 2 3 2 2 2" xfId="13690" xr:uid="{00000000-0005-0000-0000-000079280000}"/>
    <cellStyle name="Normal 4 2 2 2 5 2 3 2 2 2 2" xfId="25860" xr:uid="{00000000-0005-0000-0000-00007A280000}"/>
    <cellStyle name="Normal 4 2 2 2 5 2 3 2 2 2 2 2" xfId="52022" xr:uid="{00000000-0005-0000-0000-00007B280000}"/>
    <cellStyle name="Normal 4 2 2 2 5 2 3 2 2 2 3" xfId="39852" xr:uid="{00000000-0005-0000-0000-00007C280000}"/>
    <cellStyle name="Normal 4 2 2 2 5 2 3 2 2 3" xfId="20738" xr:uid="{00000000-0005-0000-0000-00007D280000}"/>
    <cellStyle name="Normal 4 2 2 2 5 2 3 2 2 3 2" xfId="46900" xr:uid="{00000000-0005-0000-0000-00007E280000}"/>
    <cellStyle name="Normal 4 2 2 2 5 2 3 2 2 4" xfId="33962" xr:uid="{00000000-0005-0000-0000-00007F280000}"/>
    <cellStyle name="Normal 4 2 2 2 5 2 3 2 3" xfId="10744" xr:uid="{00000000-0005-0000-0000-000080280000}"/>
    <cellStyle name="Normal 4 2 2 2 5 2 3 2 3 2" xfId="23298" xr:uid="{00000000-0005-0000-0000-000081280000}"/>
    <cellStyle name="Normal 4 2 2 2 5 2 3 2 3 2 2" xfId="49460" xr:uid="{00000000-0005-0000-0000-000082280000}"/>
    <cellStyle name="Normal 4 2 2 2 5 2 3 2 3 3" xfId="36906" xr:uid="{00000000-0005-0000-0000-000083280000}"/>
    <cellStyle name="Normal 4 2 2 2 5 2 3 2 4" xfId="17214" xr:uid="{00000000-0005-0000-0000-000084280000}"/>
    <cellStyle name="Normal 4 2 2 2 5 2 3 2 4 2" xfId="43376" xr:uid="{00000000-0005-0000-0000-000085280000}"/>
    <cellStyle name="Normal 4 2 2 2 5 2 3 2 5" xfId="29910" xr:uid="{00000000-0005-0000-0000-000086280000}"/>
    <cellStyle name="Normal 4 2 2 2 5 2 3 3" xfId="5774" xr:uid="{00000000-0005-0000-0000-000087280000}"/>
    <cellStyle name="Normal 4 2 2 2 5 2 3 3 2" xfId="12218" xr:uid="{00000000-0005-0000-0000-000088280000}"/>
    <cellStyle name="Normal 4 2 2 2 5 2 3 3 2 2" xfId="24580" xr:uid="{00000000-0005-0000-0000-000089280000}"/>
    <cellStyle name="Normal 4 2 2 2 5 2 3 3 2 2 2" xfId="50742" xr:uid="{00000000-0005-0000-0000-00008A280000}"/>
    <cellStyle name="Normal 4 2 2 2 5 2 3 3 2 3" xfId="38380" xr:uid="{00000000-0005-0000-0000-00008B280000}"/>
    <cellStyle name="Normal 4 2 2 2 5 2 3 3 3" xfId="18976" xr:uid="{00000000-0005-0000-0000-00008C280000}"/>
    <cellStyle name="Normal 4 2 2 2 5 2 3 3 3 2" xfId="45138" xr:uid="{00000000-0005-0000-0000-00008D280000}"/>
    <cellStyle name="Normal 4 2 2 2 5 2 3 3 4" xfId="31936" xr:uid="{00000000-0005-0000-0000-00008E280000}"/>
    <cellStyle name="Normal 4 2 2 2 5 2 3 4" xfId="9272" xr:uid="{00000000-0005-0000-0000-00008F280000}"/>
    <cellStyle name="Normal 4 2 2 2 5 2 3 4 2" xfId="22018" xr:uid="{00000000-0005-0000-0000-000090280000}"/>
    <cellStyle name="Normal 4 2 2 2 5 2 3 4 2 2" xfId="48180" xr:uid="{00000000-0005-0000-0000-000091280000}"/>
    <cellStyle name="Normal 4 2 2 2 5 2 3 4 3" xfId="35434" xr:uid="{00000000-0005-0000-0000-000092280000}"/>
    <cellStyle name="Normal 4 2 2 2 5 2 3 5" xfId="15452" xr:uid="{00000000-0005-0000-0000-000093280000}"/>
    <cellStyle name="Normal 4 2 2 2 5 2 3 5 2" xfId="41614" xr:uid="{00000000-0005-0000-0000-000094280000}"/>
    <cellStyle name="Normal 4 2 2 2 5 2 3 6" xfId="27884" xr:uid="{00000000-0005-0000-0000-000095280000}"/>
    <cellStyle name="Normal 4 2 2 2 5 2 4" xfId="3108" xr:uid="{00000000-0005-0000-0000-000096280000}"/>
    <cellStyle name="Normal 4 2 2 2 5 2 4 2" xfId="7160" xr:uid="{00000000-0005-0000-0000-000097280000}"/>
    <cellStyle name="Normal 4 2 2 2 5 2 4 2 2" xfId="13050" xr:uid="{00000000-0005-0000-0000-000098280000}"/>
    <cellStyle name="Normal 4 2 2 2 5 2 4 2 2 2" xfId="25220" xr:uid="{00000000-0005-0000-0000-000099280000}"/>
    <cellStyle name="Normal 4 2 2 2 5 2 4 2 2 2 2" xfId="51382" xr:uid="{00000000-0005-0000-0000-00009A280000}"/>
    <cellStyle name="Normal 4 2 2 2 5 2 4 2 2 3" xfId="39212" xr:uid="{00000000-0005-0000-0000-00009B280000}"/>
    <cellStyle name="Normal 4 2 2 2 5 2 4 2 3" xfId="20098" xr:uid="{00000000-0005-0000-0000-00009C280000}"/>
    <cellStyle name="Normal 4 2 2 2 5 2 4 2 3 2" xfId="46260" xr:uid="{00000000-0005-0000-0000-00009D280000}"/>
    <cellStyle name="Normal 4 2 2 2 5 2 4 2 4" xfId="33322" xr:uid="{00000000-0005-0000-0000-00009E280000}"/>
    <cellStyle name="Normal 4 2 2 2 5 2 4 3" xfId="10104" xr:uid="{00000000-0005-0000-0000-00009F280000}"/>
    <cellStyle name="Normal 4 2 2 2 5 2 4 3 2" xfId="22658" xr:uid="{00000000-0005-0000-0000-0000A0280000}"/>
    <cellStyle name="Normal 4 2 2 2 5 2 4 3 2 2" xfId="48820" xr:uid="{00000000-0005-0000-0000-0000A1280000}"/>
    <cellStyle name="Normal 4 2 2 2 5 2 4 3 3" xfId="36266" xr:uid="{00000000-0005-0000-0000-0000A2280000}"/>
    <cellStyle name="Normal 4 2 2 2 5 2 4 4" xfId="16574" xr:uid="{00000000-0005-0000-0000-0000A3280000}"/>
    <cellStyle name="Normal 4 2 2 2 5 2 4 4 2" xfId="42736" xr:uid="{00000000-0005-0000-0000-0000A4280000}"/>
    <cellStyle name="Normal 4 2 2 2 5 2 4 5" xfId="29270" xr:uid="{00000000-0005-0000-0000-0000A5280000}"/>
    <cellStyle name="Normal 4 2 2 2 5 2 5" xfId="5134" xr:uid="{00000000-0005-0000-0000-0000A6280000}"/>
    <cellStyle name="Normal 4 2 2 2 5 2 5 2" xfId="11578" xr:uid="{00000000-0005-0000-0000-0000A7280000}"/>
    <cellStyle name="Normal 4 2 2 2 5 2 5 2 2" xfId="23940" xr:uid="{00000000-0005-0000-0000-0000A8280000}"/>
    <cellStyle name="Normal 4 2 2 2 5 2 5 2 2 2" xfId="50102" xr:uid="{00000000-0005-0000-0000-0000A9280000}"/>
    <cellStyle name="Normal 4 2 2 2 5 2 5 2 3" xfId="37740" xr:uid="{00000000-0005-0000-0000-0000AA280000}"/>
    <cellStyle name="Normal 4 2 2 2 5 2 5 3" xfId="18336" xr:uid="{00000000-0005-0000-0000-0000AB280000}"/>
    <cellStyle name="Normal 4 2 2 2 5 2 5 3 2" xfId="44498" xr:uid="{00000000-0005-0000-0000-0000AC280000}"/>
    <cellStyle name="Normal 4 2 2 2 5 2 5 4" xfId="31296" xr:uid="{00000000-0005-0000-0000-0000AD280000}"/>
    <cellStyle name="Normal 4 2 2 2 5 2 6" xfId="8632" xr:uid="{00000000-0005-0000-0000-0000AE280000}"/>
    <cellStyle name="Normal 4 2 2 2 5 2 6 2" xfId="21378" xr:uid="{00000000-0005-0000-0000-0000AF280000}"/>
    <cellStyle name="Normal 4 2 2 2 5 2 6 2 2" xfId="47540" xr:uid="{00000000-0005-0000-0000-0000B0280000}"/>
    <cellStyle name="Normal 4 2 2 2 5 2 6 3" xfId="34794" xr:uid="{00000000-0005-0000-0000-0000B1280000}"/>
    <cellStyle name="Normal 4 2 2 2 5 2 7" xfId="14812" xr:uid="{00000000-0005-0000-0000-0000B2280000}"/>
    <cellStyle name="Normal 4 2 2 2 5 2 7 2" xfId="40974" xr:uid="{00000000-0005-0000-0000-0000B3280000}"/>
    <cellStyle name="Normal 4 2 2 2 5 2 8" xfId="27244" xr:uid="{00000000-0005-0000-0000-0000B4280000}"/>
    <cellStyle name="Normal 4 2 2 2 5 3" xfId="1242" xr:uid="{00000000-0005-0000-0000-0000B5280000}"/>
    <cellStyle name="Normal 4 2 2 2 5 3 2" xfId="1882" xr:uid="{00000000-0005-0000-0000-0000B6280000}"/>
    <cellStyle name="Normal 4 2 2 2 5 3 2 2" xfId="3908" xr:uid="{00000000-0005-0000-0000-0000B7280000}"/>
    <cellStyle name="Normal 4 2 2 2 5 3 2 2 2" xfId="7960" xr:uid="{00000000-0005-0000-0000-0000B8280000}"/>
    <cellStyle name="Normal 4 2 2 2 5 3 2 2 2 2" xfId="13850" xr:uid="{00000000-0005-0000-0000-0000B9280000}"/>
    <cellStyle name="Normal 4 2 2 2 5 3 2 2 2 2 2" xfId="26020" xr:uid="{00000000-0005-0000-0000-0000BA280000}"/>
    <cellStyle name="Normal 4 2 2 2 5 3 2 2 2 2 2 2" xfId="52182" xr:uid="{00000000-0005-0000-0000-0000BB280000}"/>
    <cellStyle name="Normal 4 2 2 2 5 3 2 2 2 2 3" xfId="40012" xr:uid="{00000000-0005-0000-0000-0000BC280000}"/>
    <cellStyle name="Normal 4 2 2 2 5 3 2 2 2 3" xfId="20898" xr:uid="{00000000-0005-0000-0000-0000BD280000}"/>
    <cellStyle name="Normal 4 2 2 2 5 3 2 2 2 3 2" xfId="47060" xr:uid="{00000000-0005-0000-0000-0000BE280000}"/>
    <cellStyle name="Normal 4 2 2 2 5 3 2 2 2 4" xfId="34122" xr:uid="{00000000-0005-0000-0000-0000BF280000}"/>
    <cellStyle name="Normal 4 2 2 2 5 3 2 2 3" xfId="10904" xr:uid="{00000000-0005-0000-0000-0000C0280000}"/>
    <cellStyle name="Normal 4 2 2 2 5 3 2 2 3 2" xfId="23458" xr:uid="{00000000-0005-0000-0000-0000C1280000}"/>
    <cellStyle name="Normal 4 2 2 2 5 3 2 2 3 2 2" xfId="49620" xr:uid="{00000000-0005-0000-0000-0000C2280000}"/>
    <cellStyle name="Normal 4 2 2 2 5 3 2 2 3 3" xfId="37066" xr:uid="{00000000-0005-0000-0000-0000C3280000}"/>
    <cellStyle name="Normal 4 2 2 2 5 3 2 2 4" xfId="17374" xr:uid="{00000000-0005-0000-0000-0000C4280000}"/>
    <cellStyle name="Normal 4 2 2 2 5 3 2 2 4 2" xfId="43536" xr:uid="{00000000-0005-0000-0000-0000C5280000}"/>
    <cellStyle name="Normal 4 2 2 2 5 3 2 2 5" xfId="30070" xr:uid="{00000000-0005-0000-0000-0000C6280000}"/>
    <cellStyle name="Normal 4 2 2 2 5 3 2 3" xfId="5934" xr:uid="{00000000-0005-0000-0000-0000C7280000}"/>
    <cellStyle name="Normal 4 2 2 2 5 3 2 3 2" xfId="12378" xr:uid="{00000000-0005-0000-0000-0000C8280000}"/>
    <cellStyle name="Normal 4 2 2 2 5 3 2 3 2 2" xfId="24740" xr:uid="{00000000-0005-0000-0000-0000C9280000}"/>
    <cellStyle name="Normal 4 2 2 2 5 3 2 3 2 2 2" xfId="50902" xr:uid="{00000000-0005-0000-0000-0000CA280000}"/>
    <cellStyle name="Normal 4 2 2 2 5 3 2 3 2 3" xfId="38540" xr:uid="{00000000-0005-0000-0000-0000CB280000}"/>
    <cellStyle name="Normal 4 2 2 2 5 3 2 3 3" xfId="19136" xr:uid="{00000000-0005-0000-0000-0000CC280000}"/>
    <cellStyle name="Normal 4 2 2 2 5 3 2 3 3 2" xfId="45298" xr:uid="{00000000-0005-0000-0000-0000CD280000}"/>
    <cellStyle name="Normal 4 2 2 2 5 3 2 3 4" xfId="32096" xr:uid="{00000000-0005-0000-0000-0000CE280000}"/>
    <cellStyle name="Normal 4 2 2 2 5 3 2 4" xfId="9432" xr:uid="{00000000-0005-0000-0000-0000CF280000}"/>
    <cellStyle name="Normal 4 2 2 2 5 3 2 4 2" xfId="22178" xr:uid="{00000000-0005-0000-0000-0000D0280000}"/>
    <cellStyle name="Normal 4 2 2 2 5 3 2 4 2 2" xfId="48340" xr:uid="{00000000-0005-0000-0000-0000D1280000}"/>
    <cellStyle name="Normal 4 2 2 2 5 3 2 4 3" xfId="35594" xr:uid="{00000000-0005-0000-0000-0000D2280000}"/>
    <cellStyle name="Normal 4 2 2 2 5 3 2 5" xfId="15612" xr:uid="{00000000-0005-0000-0000-0000D3280000}"/>
    <cellStyle name="Normal 4 2 2 2 5 3 2 5 2" xfId="41774" xr:uid="{00000000-0005-0000-0000-0000D4280000}"/>
    <cellStyle name="Normal 4 2 2 2 5 3 2 6" xfId="28044" xr:uid="{00000000-0005-0000-0000-0000D5280000}"/>
    <cellStyle name="Normal 4 2 2 2 5 3 3" xfId="3268" xr:uid="{00000000-0005-0000-0000-0000D6280000}"/>
    <cellStyle name="Normal 4 2 2 2 5 3 3 2" xfId="7320" xr:uid="{00000000-0005-0000-0000-0000D7280000}"/>
    <cellStyle name="Normal 4 2 2 2 5 3 3 2 2" xfId="13210" xr:uid="{00000000-0005-0000-0000-0000D8280000}"/>
    <cellStyle name="Normal 4 2 2 2 5 3 3 2 2 2" xfId="25380" xr:uid="{00000000-0005-0000-0000-0000D9280000}"/>
    <cellStyle name="Normal 4 2 2 2 5 3 3 2 2 2 2" xfId="51542" xr:uid="{00000000-0005-0000-0000-0000DA280000}"/>
    <cellStyle name="Normal 4 2 2 2 5 3 3 2 2 3" xfId="39372" xr:uid="{00000000-0005-0000-0000-0000DB280000}"/>
    <cellStyle name="Normal 4 2 2 2 5 3 3 2 3" xfId="20258" xr:uid="{00000000-0005-0000-0000-0000DC280000}"/>
    <cellStyle name="Normal 4 2 2 2 5 3 3 2 3 2" xfId="46420" xr:uid="{00000000-0005-0000-0000-0000DD280000}"/>
    <cellStyle name="Normal 4 2 2 2 5 3 3 2 4" xfId="33482" xr:uid="{00000000-0005-0000-0000-0000DE280000}"/>
    <cellStyle name="Normal 4 2 2 2 5 3 3 3" xfId="10264" xr:uid="{00000000-0005-0000-0000-0000DF280000}"/>
    <cellStyle name="Normal 4 2 2 2 5 3 3 3 2" xfId="22818" xr:uid="{00000000-0005-0000-0000-0000E0280000}"/>
    <cellStyle name="Normal 4 2 2 2 5 3 3 3 2 2" xfId="48980" xr:uid="{00000000-0005-0000-0000-0000E1280000}"/>
    <cellStyle name="Normal 4 2 2 2 5 3 3 3 3" xfId="36426" xr:uid="{00000000-0005-0000-0000-0000E2280000}"/>
    <cellStyle name="Normal 4 2 2 2 5 3 3 4" xfId="16734" xr:uid="{00000000-0005-0000-0000-0000E3280000}"/>
    <cellStyle name="Normal 4 2 2 2 5 3 3 4 2" xfId="42896" xr:uid="{00000000-0005-0000-0000-0000E4280000}"/>
    <cellStyle name="Normal 4 2 2 2 5 3 3 5" xfId="29430" xr:uid="{00000000-0005-0000-0000-0000E5280000}"/>
    <cellStyle name="Normal 4 2 2 2 5 3 4" xfId="5294" xr:uid="{00000000-0005-0000-0000-0000E6280000}"/>
    <cellStyle name="Normal 4 2 2 2 5 3 4 2" xfId="11738" xr:uid="{00000000-0005-0000-0000-0000E7280000}"/>
    <cellStyle name="Normal 4 2 2 2 5 3 4 2 2" xfId="24100" xr:uid="{00000000-0005-0000-0000-0000E8280000}"/>
    <cellStyle name="Normal 4 2 2 2 5 3 4 2 2 2" xfId="50262" xr:uid="{00000000-0005-0000-0000-0000E9280000}"/>
    <cellStyle name="Normal 4 2 2 2 5 3 4 2 3" xfId="37900" xr:uid="{00000000-0005-0000-0000-0000EA280000}"/>
    <cellStyle name="Normal 4 2 2 2 5 3 4 3" xfId="18496" xr:uid="{00000000-0005-0000-0000-0000EB280000}"/>
    <cellStyle name="Normal 4 2 2 2 5 3 4 3 2" xfId="44658" xr:uid="{00000000-0005-0000-0000-0000EC280000}"/>
    <cellStyle name="Normal 4 2 2 2 5 3 4 4" xfId="31456" xr:uid="{00000000-0005-0000-0000-0000ED280000}"/>
    <cellStyle name="Normal 4 2 2 2 5 3 5" xfId="8792" xr:uid="{00000000-0005-0000-0000-0000EE280000}"/>
    <cellStyle name="Normal 4 2 2 2 5 3 5 2" xfId="21538" xr:uid="{00000000-0005-0000-0000-0000EF280000}"/>
    <cellStyle name="Normal 4 2 2 2 5 3 5 2 2" xfId="47700" xr:uid="{00000000-0005-0000-0000-0000F0280000}"/>
    <cellStyle name="Normal 4 2 2 2 5 3 5 3" xfId="34954" xr:uid="{00000000-0005-0000-0000-0000F1280000}"/>
    <cellStyle name="Normal 4 2 2 2 5 3 6" xfId="14972" xr:uid="{00000000-0005-0000-0000-0000F2280000}"/>
    <cellStyle name="Normal 4 2 2 2 5 3 6 2" xfId="41134" xr:uid="{00000000-0005-0000-0000-0000F3280000}"/>
    <cellStyle name="Normal 4 2 2 2 5 3 7" xfId="27404" xr:uid="{00000000-0005-0000-0000-0000F4280000}"/>
    <cellStyle name="Normal 4 2 2 2 5 4" xfId="1562" xr:uid="{00000000-0005-0000-0000-0000F5280000}"/>
    <cellStyle name="Normal 4 2 2 2 5 4 2" xfId="3588" xr:uid="{00000000-0005-0000-0000-0000F6280000}"/>
    <cellStyle name="Normal 4 2 2 2 5 4 2 2" xfId="7640" xr:uid="{00000000-0005-0000-0000-0000F7280000}"/>
    <cellStyle name="Normal 4 2 2 2 5 4 2 2 2" xfId="13530" xr:uid="{00000000-0005-0000-0000-0000F8280000}"/>
    <cellStyle name="Normal 4 2 2 2 5 4 2 2 2 2" xfId="25700" xr:uid="{00000000-0005-0000-0000-0000F9280000}"/>
    <cellStyle name="Normal 4 2 2 2 5 4 2 2 2 2 2" xfId="51862" xr:uid="{00000000-0005-0000-0000-0000FA280000}"/>
    <cellStyle name="Normal 4 2 2 2 5 4 2 2 2 3" xfId="39692" xr:uid="{00000000-0005-0000-0000-0000FB280000}"/>
    <cellStyle name="Normal 4 2 2 2 5 4 2 2 3" xfId="20578" xr:uid="{00000000-0005-0000-0000-0000FC280000}"/>
    <cellStyle name="Normal 4 2 2 2 5 4 2 2 3 2" xfId="46740" xr:uid="{00000000-0005-0000-0000-0000FD280000}"/>
    <cellStyle name="Normal 4 2 2 2 5 4 2 2 4" xfId="33802" xr:uid="{00000000-0005-0000-0000-0000FE280000}"/>
    <cellStyle name="Normal 4 2 2 2 5 4 2 3" xfId="10584" xr:uid="{00000000-0005-0000-0000-0000FF280000}"/>
    <cellStyle name="Normal 4 2 2 2 5 4 2 3 2" xfId="23138" xr:uid="{00000000-0005-0000-0000-000000290000}"/>
    <cellStyle name="Normal 4 2 2 2 5 4 2 3 2 2" xfId="49300" xr:uid="{00000000-0005-0000-0000-000001290000}"/>
    <cellStyle name="Normal 4 2 2 2 5 4 2 3 3" xfId="36746" xr:uid="{00000000-0005-0000-0000-000002290000}"/>
    <cellStyle name="Normal 4 2 2 2 5 4 2 4" xfId="17054" xr:uid="{00000000-0005-0000-0000-000003290000}"/>
    <cellStyle name="Normal 4 2 2 2 5 4 2 4 2" xfId="43216" xr:uid="{00000000-0005-0000-0000-000004290000}"/>
    <cellStyle name="Normal 4 2 2 2 5 4 2 5" xfId="29750" xr:uid="{00000000-0005-0000-0000-000005290000}"/>
    <cellStyle name="Normal 4 2 2 2 5 4 3" xfId="5614" xr:uid="{00000000-0005-0000-0000-000006290000}"/>
    <cellStyle name="Normal 4 2 2 2 5 4 3 2" xfId="12058" xr:uid="{00000000-0005-0000-0000-000007290000}"/>
    <cellStyle name="Normal 4 2 2 2 5 4 3 2 2" xfId="24420" xr:uid="{00000000-0005-0000-0000-000008290000}"/>
    <cellStyle name="Normal 4 2 2 2 5 4 3 2 2 2" xfId="50582" xr:uid="{00000000-0005-0000-0000-000009290000}"/>
    <cellStyle name="Normal 4 2 2 2 5 4 3 2 3" xfId="38220" xr:uid="{00000000-0005-0000-0000-00000A290000}"/>
    <cellStyle name="Normal 4 2 2 2 5 4 3 3" xfId="18816" xr:uid="{00000000-0005-0000-0000-00000B290000}"/>
    <cellStyle name="Normal 4 2 2 2 5 4 3 3 2" xfId="44978" xr:uid="{00000000-0005-0000-0000-00000C290000}"/>
    <cellStyle name="Normal 4 2 2 2 5 4 3 4" xfId="31776" xr:uid="{00000000-0005-0000-0000-00000D290000}"/>
    <cellStyle name="Normal 4 2 2 2 5 4 4" xfId="9112" xr:uid="{00000000-0005-0000-0000-00000E290000}"/>
    <cellStyle name="Normal 4 2 2 2 5 4 4 2" xfId="21858" xr:uid="{00000000-0005-0000-0000-00000F290000}"/>
    <cellStyle name="Normal 4 2 2 2 5 4 4 2 2" xfId="48020" xr:uid="{00000000-0005-0000-0000-000010290000}"/>
    <cellStyle name="Normal 4 2 2 2 5 4 4 3" xfId="35274" xr:uid="{00000000-0005-0000-0000-000011290000}"/>
    <cellStyle name="Normal 4 2 2 2 5 4 5" xfId="15292" xr:uid="{00000000-0005-0000-0000-000012290000}"/>
    <cellStyle name="Normal 4 2 2 2 5 4 5 2" xfId="41454" xr:uid="{00000000-0005-0000-0000-000013290000}"/>
    <cellStyle name="Normal 4 2 2 2 5 4 6" xfId="27724" xr:uid="{00000000-0005-0000-0000-000014290000}"/>
    <cellStyle name="Normal 4 2 2 2 5 5" xfId="2576" xr:uid="{00000000-0005-0000-0000-000015290000}"/>
    <cellStyle name="Normal 4 2 2 2 5 5 2" xfId="6628" xr:uid="{00000000-0005-0000-0000-000016290000}"/>
    <cellStyle name="Normal 4 2 2 2 5 5 2 2" xfId="12794" xr:uid="{00000000-0005-0000-0000-000017290000}"/>
    <cellStyle name="Normal 4 2 2 2 5 5 2 2 2" xfId="25060" xr:uid="{00000000-0005-0000-0000-000018290000}"/>
    <cellStyle name="Normal 4 2 2 2 5 5 2 2 2 2" xfId="51222" xr:uid="{00000000-0005-0000-0000-000019290000}"/>
    <cellStyle name="Normal 4 2 2 2 5 5 2 2 3" xfId="38956" xr:uid="{00000000-0005-0000-0000-00001A290000}"/>
    <cellStyle name="Normal 4 2 2 2 5 5 2 3" xfId="19698" xr:uid="{00000000-0005-0000-0000-00001B290000}"/>
    <cellStyle name="Normal 4 2 2 2 5 5 2 3 2" xfId="45860" xr:uid="{00000000-0005-0000-0000-00001C290000}"/>
    <cellStyle name="Normal 4 2 2 2 5 5 2 4" xfId="32790" xr:uid="{00000000-0005-0000-0000-00001D290000}"/>
    <cellStyle name="Normal 4 2 2 2 5 5 3" xfId="9848" xr:uid="{00000000-0005-0000-0000-00001E290000}"/>
    <cellStyle name="Normal 4 2 2 2 5 5 3 2" xfId="22498" xr:uid="{00000000-0005-0000-0000-00001F290000}"/>
    <cellStyle name="Normal 4 2 2 2 5 5 3 2 2" xfId="48660" xr:uid="{00000000-0005-0000-0000-000020290000}"/>
    <cellStyle name="Normal 4 2 2 2 5 5 3 3" xfId="36010" xr:uid="{00000000-0005-0000-0000-000021290000}"/>
    <cellStyle name="Normal 4 2 2 2 5 5 4" xfId="16174" xr:uid="{00000000-0005-0000-0000-000022290000}"/>
    <cellStyle name="Normal 4 2 2 2 5 5 4 2" xfId="42336" xr:uid="{00000000-0005-0000-0000-000023290000}"/>
    <cellStyle name="Normal 4 2 2 2 5 5 5" xfId="28738" xr:uid="{00000000-0005-0000-0000-000024290000}"/>
    <cellStyle name="Normal 4 2 2 2 5 6" xfId="4602" xr:uid="{00000000-0005-0000-0000-000025290000}"/>
    <cellStyle name="Normal 4 2 2 2 5 6 2" xfId="11322" xr:uid="{00000000-0005-0000-0000-000026290000}"/>
    <cellStyle name="Normal 4 2 2 2 5 6 2 2" xfId="23780" xr:uid="{00000000-0005-0000-0000-000027290000}"/>
    <cellStyle name="Normal 4 2 2 2 5 6 2 2 2" xfId="49942" xr:uid="{00000000-0005-0000-0000-000028290000}"/>
    <cellStyle name="Normal 4 2 2 2 5 6 2 3" xfId="37484" xr:uid="{00000000-0005-0000-0000-000029290000}"/>
    <cellStyle name="Normal 4 2 2 2 5 6 3" xfId="17936" xr:uid="{00000000-0005-0000-0000-00002A290000}"/>
    <cellStyle name="Normal 4 2 2 2 5 6 3 2" xfId="44098" xr:uid="{00000000-0005-0000-0000-00002B290000}"/>
    <cellStyle name="Normal 4 2 2 2 5 6 4" xfId="30764" xr:uid="{00000000-0005-0000-0000-00002C290000}"/>
    <cellStyle name="Normal 4 2 2 2 5 7" xfId="8376" xr:uid="{00000000-0005-0000-0000-00002D290000}"/>
    <cellStyle name="Normal 4 2 2 2 5 7 2" xfId="21218" xr:uid="{00000000-0005-0000-0000-00002E290000}"/>
    <cellStyle name="Normal 4 2 2 2 5 7 2 2" xfId="47380" xr:uid="{00000000-0005-0000-0000-00002F290000}"/>
    <cellStyle name="Normal 4 2 2 2 5 7 3" xfId="34538" xr:uid="{00000000-0005-0000-0000-000030290000}"/>
    <cellStyle name="Normal 4 2 2 2 5 8" xfId="14412" xr:uid="{00000000-0005-0000-0000-000031290000}"/>
    <cellStyle name="Normal 4 2 2 2 5 8 2" xfId="40574" xr:uid="{00000000-0005-0000-0000-000032290000}"/>
    <cellStyle name="Normal 4 2 2 2 5 9" xfId="26712" xr:uid="{00000000-0005-0000-0000-000033290000}"/>
    <cellStyle name="Normal 4 2 2 2 6" xfId="652" xr:uid="{00000000-0005-0000-0000-000034290000}"/>
    <cellStyle name="Normal 4 2 2 2 6 2" xfId="1322" xr:uid="{00000000-0005-0000-0000-000035290000}"/>
    <cellStyle name="Normal 4 2 2 2 6 2 2" xfId="1962" xr:uid="{00000000-0005-0000-0000-000036290000}"/>
    <cellStyle name="Normal 4 2 2 2 6 2 2 2" xfId="3988" xr:uid="{00000000-0005-0000-0000-000037290000}"/>
    <cellStyle name="Normal 4 2 2 2 6 2 2 2 2" xfId="8040" xr:uid="{00000000-0005-0000-0000-000038290000}"/>
    <cellStyle name="Normal 4 2 2 2 6 2 2 2 2 2" xfId="13930" xr:uid="{00000000-0005-0000-0000-000039290000}"/>
    <cellStyle name="Normal 4 2 2 2 6 2 2 2 2 2 2" xfId="26100" xr:uid="{00000000-0005-0000-0000-00003A290000}"/>
    <cellStyle name="Normal 4 2 2 2 6 2 2 2 2 2 2 2" xfId="52262" xr:uid="{00000000-0005-0000-0000-00003B290000}"/>
    <cellStyle name="Normal 4 2 2 2 6 2 2 2 2 2 3" xfId="40092" xr:uid="{00000000-0005-0000-0000-00003C290000}"/>
    <cellStyle name="Normal 4 2 2 2 6 2 2 2 2 3" xfId="20978" xr:uid="{00000000-0005-0000-0000-00003D290000}"/>
    <cellStyle name="Normal 4 2 2 2 6 2 2 2 2 3 2" xfId="47140" xr:uid="{00000000-0005-0000-0000-00003E290000}"/>
    <cellStyle name="Normal 4 2 2 2 6 2 2 2 2 4" xfId="34202" xr:uid="{00000000-0005-0000-0000-00003F290000}"/>
    <cellStyle name="Normal 4 2 2 2 6 2 2 2 3" xfId="10984" xr:uid="{00000000-0005-0000-0000-000040290000}"/>
    <cellStyle name="Normal 4 2 2 2 6 2 2 2 3 2" xfId="23538" xr:uid="{00000000-0005-0000-0000-000041290000}"/>
    <cellStyle name="Normal 4 2 2 2 6 2 2 2 3 2 2" xfId="49700" xr:uid="{00000000-0005-0000-0000-000042290000}"/>
    <cellStyle name="Normal 4 2 2 2 6 2 2 2 3 3" xfId="37146" xr:uid="{00000000-0005-0000-0000-000043290000}"/>
    <cellStyle name="Normal 4 2 2 2 6 2 2 2 4" xfId="17454" xr:uid="{00000000-0005-0000-0000-000044290000}"/>
    <cellStyle name="Normal 4 2 2 2 6 2 2 2 4 2" xfId="43616" xr:uid="{00000000-0005-0000-0000-000045290000}"/>
    <cellStyle name="Normal 4 2 2 2 6 2 2 2 5" xfId="30150" xr:uid="{00000000-0005-0000-0000-000046290000}"/>
    <cellStyle name="Normal 4 2 2 2 6 2 2 3" xfId="6014" xr:uid="{00000000-0005-0000-0000-000047290000}"/>
    <cellStyle name="Normal 4 2 2 2 6 2 2 3 2" xfId="12458" xr:uid="{00000000-0005-0000-0000-000048290000}"/>
    <cellStyle name="Normal 4 2 2 2 6 2 2 3 2 2" xfId="24820" xr:uid="{00000000-0005-0000-0000-000049290000}"/>
    <cellStyle name="Normal 4 2 2 2 6 2 2 3 2 2 2" xfId="50982" xr:uid="{00000000-0005-0000-0000-00004A290000}"/>
    <cellStyle name="Normal 4 2 2 2 6 2 2 3 2 3" xfId="38620" xr:uid="{00000000-0005-0000-0000-00004B290000}"/>
    <cellStyle name="Normal 4 2 2 2 6 2 2 3 3" xfId="19216" xr:uid="{00000000-0005-0000-0000-00004C290000}"/>
    <cellStyle name="Normal 4 2 2 2 6 2 2 3 3 2" xfId="45378" xr:uid="{00000000-0005-0000-0000-00004D290000}"/>
    <cellStyle name="Normal 4 2 2 2 6 2 2 3 4" xfId="32176" xr:uid="{00000000-0005-0000-0000-00004E290000}"/>
    <cellStyle name="Normal 4 2 2 2 6 2 2 4" xfId="9512" xr:uid="{00000000-0005-0000-0000-00004F290000}"/>
    <cellStyle name="Normal 4 2 2 2 6 2 2 4 2" xfId="22258" xr:uid="{00000000-0005-0000-0000-000050290000}"/>
    <cellStyle name="Normal 4 2 2 2 6 2 2 4 2 2" xfId="48420" xr:uid="{00000000-0005-0000-0000-000051290000}"/>
    <cellStyle name="Normal 4 2 2 2 6 2 2 4 3" xfId="35674" xr:uid="{00000000-0005-0000-0000-000052290000}"/>
    <cellStyle name="Normal 4 2 2 2 6 2 2 5" xfId="15692" xr:uid="{00000000-0005-0000-0000-000053290000}"/>
    <cellStyle name="Normal 4 2 2 2 6 2 2 5 2" xfId="41854" xr:uid="{00000000-0005-0000-0000-000054290000}"/>
    <cellStyle name="Normal 4 2 2 2 6 2 2 6" xfId="28124" xr:uid="{00000000-0005-0000-0000-000055290000}"/>
    <cellStyle name="Normal 4 2 2 2 6 2 3" xfId="3348" xr:uid="{00000000-0005-0000-0000-000056290000}"/>
    <cellStyle name="Normal 4 2 2 2 6 2 3 2" xfId="7400" xr:uid="{00000000-0005-0000-0000-000057290000}"/>
    <cellStyle name="Normal 4 2 2 2 6 2 3 2 2" xfId="13290" xr:uid="{00000000-0005-0000-0000-000058290000}"/>
    <cellStyle name="Normal 4 2 2 2 6 2 3 2 2 2" xfId="25460" xr:uid="{00000000-0005-0000-0000-000059290000}"/>
    <cellStyle name="Normal 4 2 2 2 6 2 3 2 2 2 2" xfId="51622" xr:uid="{00000000-0005-0000-0000-00005A290000}"/>
    <cellStyle name="Normal 4 2 2 2 6 2 3 2 2 3" xfId="39452" xr:uid="{00000000-0005-0000-0000-00005B290000}"/>
    <cellStyle name="Normal 4 2 2 2 6 2 3 2 3" xfId="20338" xr:uid="{00000000-0005-0000-0000-00005C290000}"/>
    <cellStyle name="Normal 4 2 2 2 6 2 3 2 3 2" xfId="46500" xr:uid="{00000000-0005-0000-0000-00005D290000}"/>
    <cellStyle name="Normal 4 2 2 2 6 2 3 2 4" xfId="33562" xr:uid="{00000000-0005-0000-0000-00005E290000}"/>
    <cellStyle name="Normal 4 2 2 2 6 2 3 3" xfId="10344" xr:uid="{00000000-0005-0000-0000-00005F290000}"/>
    <cellStyle name="Normal 4 2 2 2 6 2 3 3 2" xfId="22898" xr:uid="{00000000-0005-0000-0000-000060290000}"/>
    <cellStyle name="Normal 4 2 2 2 6 2 3 3 2 2" xfId="49060" xr:uid="{00000000-0005-0000-0000-000061290000}"/>
    <cellStyle name="Normal 4 2 2 2 6 2 3 3 3" xfId="36506" xr:uid="{00000000-0005-0000-0000-000062290000}"/>
    <cellStyle name="Normal 4 2 2 2 6 2 3 4" xfId="16814" xr:uid="{00000000-0005-0000-0000-000063290000}"/>
    <cellStyle name="Normal 4 2 2 2 6 2 3 4 2" xfId="42976" xr:uid="{00000000-0005-0000-0000-000064290000}"/>
    <cellStyle name="Normal 4 2 2 2 6 2 3 5" xfId="29510" xr:uid="{00000000-0005-0000-0000-000065290000}"/>
    <cellStyle name="Normal 4 2 2 2 6 2 4" xfId="5374" xr:uid="{00000000-0005-0000-0000-000066290000}"/>
    <cellStyle name="Normal 4 2 2 2 6 2 4 2" xfId="11818" xr:uid="{00000000-0005-0000-0000-000067290000}"/>
    <cellStyle name="Normal 4 2 2 2 6 2 4 2 2" xfId="24180" xr:uid="{00000000-0005-0000-0000-000068290000}"/>
    <cellStyle name="Normal 4 2 2 2 6 2 4 2 2 2" xfId="50342" xr:uid="{00000000-0005-0000-0000-000069290000}"/>
    <cellStyle name="Normal 4 2 2 2 6 2 4 2 3" xfId="37980" xr:uid="{00000000-0005-0000-0000-00006A290000}"/>
    <cellStyle name="Normal 4 2 2 2 6 2 4 3" xfId="18576" xr:uid="{00000000-0005-0000-0000-00006B290000}"/>
    <cellStyle name="Normal 4 2 2 2 6 2 4 3 2" xfId="44738" xr:uid="{00000000-0005-0000-0000-00006C290000}"/>
    <cellStyle name="Normal 4 2 2 2 6 2 4 4" xfId="31536" xr:uid="{00000000-0005-0000-0000-00006D290000}"/>
    <cellStyle name="Normal 4 2 2 2 6 2 5" xfId="8872" xr:uid="{00000000-0005-0000-0000-00006E290000}"/>
    <cellStyle name="Normal 4 2 2 2 6 2 5 2" xfId="21618" xr:uid="{00000000-0005-0000-0000-00006F290000}"/>
    <cellStyle name="Normal 4 2 2 2 6 2 5 2 2" xfId="47780" xr:uid="{00000000-0005-0000-0000-000070290000}"/>
    <cellStyle name="Normal 4 2 2 2 6 2 5 3" xfId="35034" xr:uid="{00000000-0005-0000-0000-000071290000}"/>
    <cellStyle name="Normal 4 2 2 2 6 2 6" xfId="15052" xr:uid="{00000000-0005-0000-0000-000072290000}"/>
    <cellStyle name="Normal 4 2 2 2 6 2 6 2" xfId="41214" xr:uid="{00000000-0005-0000-0000-000073290000}"/>
    <cellStyle name="Normal 4 2 2 2 6 2 7" xfId="27484" xr:uid="{00000000-0005-0000-0000-000074290000}"/>
    <cellStyle name="Normal 4 2 2 2 6 3" xfId="1642" xr:uid="{00000000-0005-0000-0000-000075290000}"/>
    <cellStyle name="Normal 4 2 2 2 6 3 2" xfId="3668" xr:uid="{00000000-0005-0000-0000-000076290000}"/>
    <cellStyle name="Normal 4 2 2 2 6 3 2 2" xfId="7720" xr:uid="{00000000-0005-0000-0000-000077290000}"/>
    <cellStyle name="Normal 4 2 2 2 6 3 2 2 2" xfId="13610" xr:uid="{00000000-0005-0000-0000-000078290000}"/>
    <cellStyle name="Normal 4 2 2 2 6 3 2 2 2 2" xfId="25780" xr:uid="{00000000-0005-0000-0000-000079290000}"/>
    <cellStyle name="Normal 4 2 2 2 6 3 2 2 2 2 2" xfId="51942" xr:uid="{00000000-0005-0000-0000-00007A290000}"/>
    <cellStyle name="Normal 4 2 2 2 6 3 2 2 2 3" xfId="39772" xr:uid="{00000000-0005-0000-0000-00007B290000}"/>
    <cellStyle name="Normal 4 2 2 2 6 3 2 2 3" xfId="20658" xr:uid="{00000000-0005-0000-0000-00007C290000}"/>
    <cellStyle name="Normal 4 2 2 2 6 3 2 2 3 2" xfId="46820" xr:uid="{00000000-0005-0000-0000-00007D290000}"/>
    <cellStyle name="Normal 4 2 2 2 6 3 2 2 4" xfId="33882" xr:uid="{00000000-0005-0000-0000-00007E290000}"/>
    <cellStyle name="Normal 4 2 2 2 6 3 2 3" xfId="10664" xr:uid="{00000000-0005-0000-0000-00007F290000}"/>
    <cellStyle name="Normal 4 2 2 2 6 3 2 3 2" xfId="23218" xr:uid="{00000000-0005-0000-0000-000080290000}"/>
    <cellStyle name="Normal 4 2 2 2 6 3 2 3 2 2" xfId="49380" xr:uid="{00000000-0005-0000-0000-000081290000}"/>
    <cellStyle name="Normal 4 2 2 2 6 3 2 3 3" xfId="36826" xr:uid="{00000000-0005-0000-0000-000082290000}"/>
    <cellStyle name="Normal 4 2 2 2 6 3 2 4" xfId="17134" xr:uid="{00000000-0005-0000-0000-000083290000}"/>
    <cellStyle name="Normal 4 2 2 2 6 3 2 4 2" xfId="43296" xr:uid="{00000000-0005-0000-0000-000084290000}"/>
    <cellStyle name="Normal 4 2 2 2 6 3 2 5" xfId="29830" xr:uid="{00000000-0005-0000-0000-000085290000}"/>
    <cellStyle name="Normal 4 2 2 2 6 3 3" xfId="5694" xr:uid="{00000000-0005-0000-0000-000086290000}"/>
    <cellStyle name="Normal 4 2 2 2 6 3 3 2" xfId="12138" xr:uid="{00000000-0005-0000-0000-000087290000}"/>
    <cellStyle name="Normal 4 2 2 2 6 3 3 2 2" xfId="24500" xr:uid="{00000000-0005-0000-0000-000088290000}"/>
    <cellStyle name="Normal 4 2 2 2 6 3 3 2 2 2" xfId="50662" xr:uid="{00000000-0005-0000-0000-000089290000}"/>
    <cellStyle name="Normal 4 2 2 2 6 3 3 2 3" xfId="38300" xr:uid="{00000000-0005-0000-0000-00008A290000}"/>
    <cellStyle name="Normal 4 2 2 2 6 3 3 3" xfId="18896" xr:uid="{00000000-0005-0000-0000-00008B290000}"/>
    <cellStyle name="Normal 4 2 2 2 6 3 3 3 2" xfId="45058" xr:uid="{00000000-0005-0000-0000-00008C290000}"/>
    <cellStyle name="Normal 4 2 2 2 6 3 3 4" xfId="31856" xr:uid="{00000000-0005-0000-0000-00008D290000}"/>
    <cellStyle name="Normal 4 2 2 2 6 3 4" xfId="9192" xr:uid="{00000000-0005-0000-0000-00008E290000}"/>
    <cellStyle name="Normal 4 2 2 2 6 3 4 2" xfId="21938" xr:uid="{00000000-0005-0000-0000-00008F290000}"/>
    <cellStyle name="Normal 4 2 2 2 6 3 4 2 2" xfId="48100" xr:uid="{00000000-0005-0000-0000-000090290000}"/>
    <cellStyle name="Normal 4 2 2 2 6 3 4 3" xfId="35354" xr:uid="{00000000-0005-0000-0000-000091290000}"/>
    <cellStyle name="Normal 4 2 2 2 6 3 5" xfId="15372" xr:uid="{00000000-0005-0000-0000-000092290000}"/>
    <cellStyle name="Normal 4 2 2 2 6 3 5 2" xfId="41534" xr:uid="{00000000-0005-0000-0000-000093290000}"/>
    <cellStyle name="Normal 4 2 2 2 6 3 6" xfId="27804" xr:uid="{00000000-0005-0000-0000-000094290000}"/>
    <cellStyle name="Normal 4 2 2 2 6 4" xfId="2678" xr:uid="{00000000-0005-0000-0000-000095290000}"/>
    <cellStyle name="Normal 4 2 2 2 6 4 2" xfId="6730" xr:uid="{00000000-0005-0000-0000-000096290000}"/>
    <cellStyle name="Normal 4 2 2 2 6 4 2 2" xfId="12878" xr:uid="{00000000-0005-0000-0000-000097290000}"/>
    <cellStyle name="Normal 4 2 2 2 6 4 2 2 2" xfId="25140" xr:uid="{00000000-0005-0000-0000-000098290000}"/>
    <cellStyle name="Normal 4 2 2 2 6 4 2 2 2 2" xfId="51302" xr:uid="{00000000-0005-0000-0000-000099290000}"/>
    <cellStyle name="Normal 4 2 2 2 6 4 2 2 3" xfId="39040" xr:uid="{00000000-0005-0000-0000-00009A290000}"/>
    <cellStyle name="Normal 4 2 2 2 6 4 2 3" xfId="19791" xr:uid="{00000000-0005-0000-0000-00009B290000}"/>
    <cellStyle name="Normal 4 2 2 2 6 4 2 3 2" xfId="45953" xr:uid="{00000000-0005-0000-0000-00009C290000}"/>
    <cellStyle name="Normal 4 2 2 2 6 4 2 4" xfId="32892" xr:uid="{00000000-0005-0000-0000-00009D290000}"/>
    <cellStyle name="Normal 4 2 2 2 6 4 3" xfId="9932" xr:uid="{00000000-0005-0000-0000-00009E290000}"/>
    <cellStyle name="Normal 4 2 2 2 6 4 3 2" xfId="22578" xr:uid="{00000000-0005-0000-0000-00009F290000}"/>
    <cellStyle name="Normal 4 2 2 2 6 4 3 2 2" xfId="48740" xr:uid="{00000000-0005-0000-0000-0000A0290000}"/>
    <cellStyle name="Normal 4 2 2 2 6 4 3 3" xfId="36094" xr:uid="{00000000-0005-0000-0000-0000A1290000}"/>
    <cellStyle name="Normal 4 2 2 2 6 4 4" xfId="16267" xr:uid="{00000000-0005-0000-0000-0000A2290000}"/>
    <cellStyle name="Normal 4 2 2 2 6 4 4 2" xfId="42429" xr:uid="{00000000-0005-0000-0000-0000A3290000}"/>
    <cellStyle name="Normal 4 2 2 2 6 4 5" xfId="28840" xr:uid="{00000000-0005-0000-0000-0000A4290000}"/>
    <cellStyle name="Normal 4 2 2 2 6 5" xfId="4704" xr:uid="{00000000-0005-0000-0000-0000A5290000}"/>
    <cellStyle name="Normal 4 2 2 2 6 5 2" xfId="11406" xr:uid="{00000000-0005-0000-0000-0000A6290000}"/>
    <cellStyle name="Normal 4 2 2 2 6 5 2 2" xfId="23860" xr:uid="{00000000-0005-0000-0000-0000A7290000}"/>
    <cellStyle name="Normal 4 2 2 2 6 5 2 2 2" xfId="50022" xr:uid="{00000000-0005-0000-0000-0000A8290000}"/>
    <cellStyle name="Normal 4 2 2 2 6 5 2 3" xfId="37568" xr:uid="{00000000-0005-0000-0000-0000A9290000}"/>
    <cellStyle name="Normal 4 2 2 2 6 5 3" xfId="18029" xr:uid="{00000000-0005-0000-0000-0000AA290000}"/>
    <cellStyle name="Normal 4 2 2 2 6 5 3 2" xfId="44191" xr:uid="{00000000-0005-0000-0000-0000AB290000}"/>
    <cellStyle name="Normal 4 2 2 2 6 5 4" xfId="30866" xr:uid="{00000000-0005-0000-0000-0000AC290000}"/>
    <cellStyle name="Normal 4 2 2 2 6 6" xfId="8460" xr:uid="{00000000-0005-0000-0000-0000AD290000}"/>
    <cellStyle name="Normal 4 2 2 2 6 6 2" xfId="21298" xr:uid="{00000000-0005-0000-0000-0000AE290000}"/>
    <cellStyle name="Normal 4 2 2 2 6 6 2 2" xfId="47460" xr:uid="{00000000-0005-0000-0000-0000AF290000}"/>
    <cellStyle name="Normal 4 2 2 2 6 6 3" xfId="34622" xr:uid="{00000000-0005-0000-0000-0000B0290000}"/>
    <cellStyle name="Normal 4 2 2 2 6 7" xfId="14505" xr:uid="{00000000-0005-0000-0000-0000B1290000}"/>
    <cellStyle name="Normal 4 2 2 2 6 7 2" xfId="40667" xr:uid="{00000000-0005-0000-0000-0000B2290000}"/>
    <cellStyle name="Normal 4 2 2 2 6 8" xfId="26814" xr:uid="{00000000-0005-0000-0000-0000B3290000}"/>
    <cellStyle name="Normal 4 2 2 2 7" xfId="1162" xr:uid="{00000000-0005-0000-0000-0000B4290000}"/>
    <cellStyle name="Normal 4 2 2 2 7 2" xfId="1802" xr:uid="{00000000-0005-0000-0000-0000B5290000}"/>
    <cellStyle name="Normal 4 2 2 2 7 2 2" xfId="3828" xr:uid="{00000000-0005-0000-0000-0000B6290000}"/>
    <cellStyle name="Normal 4 2 2 2 7 2 2 2" xfId="7880" xr:uid="{00000000-0005-0000-0000-0000B7290000}"/>
    <cellStyle name="Normal 4 2 2 2 7 2 2 2 2" xfId="13770" xr:uid="{00000000-0005-0000-0000-0000B8290000}"/>
    <cellStyle name="Normal 4 2 2 2 7 2 2 2 2 2" xfId="25940" xr:uid="{00000000-0005-0000-0000-0000B9290000}"/>
    <cellStyle name="Normal 4 2 2 2 7 2 2 2 2 2 2" xfId="52102" xr:uid="{00000000-0005-0000-0000-0000BA290000}"/>
    <cellStyle name="Normal 4 2 2 2 7 2 2 2 2 3" xfId="39932" xr:uid="{00000000-0005-0000-0000-0000BB290000}"/>
    <cellStyle name="Normal 4 2 2 2 7 2 2 2 3" xfId="20818" xr:uid="{00000000-0005-0000-0000-0000BC290000}"/>
    <cellStyle name="Normal 4 2 2 2 7 2 2 2 3 2" xfId="46980" xr:uid="{00000000-0005-0000-0000-0000BD290000}"/>
    <cellStyle name="Normal 4 2 2 2 7 2 2 2 4" xfId="34042" xr:uid="{00000000-0005-0000-0000-0000BE290000}"/>
    <cellStyle name="Normal 4 2 2 2 7 2 2 3" xfId="10824" xr:uid="{00000000-0005-0000-0000-0000BF290000}"/>
    <cellStyle name="Normal 4 2 2 2 7 2 2 3 2" xfId="23378" xr:uid="{00000000-0005-0000-0000-0000C0290000}"/>
    <cellStyle name="Normal 4 2 2 2 7 2 2 3 2 2" xfId="49540" xr:uid="{00000000-0005-0000-0000-0000C1290000}"/>
    <cellStyle name="Normal 4 2 2 2 7 2 2 3 3" xfId="36986" xr:uid="{00000000-0005-0000-0000-0000C2290000}"/>
    <cellStyle name="Normal 4 2 2 2 7 2 2 4" xfId="17294" xr:uid="{00000000-0005-0000-0000-0000C3290000}"/>
    <cellStyle name="Normal 4 2 2 2 7 2 2 4 2" xfId="43456" xr:uid="{00000000-0005-0000-0000-0000C4290000}"/>
    <cellStyle name="Normal 4 2 2 2 7 2 2 5" xfId="29990" xr:uid="{00000000-0005-0000-0000-0000C5290000}"/>
    <cellStyle name="Normal 4 2 2 2 7 2 3" xfId="5854" xr:uid="{00000000-0005-0000-0000-0000C6290000}"/>
    <cellStyle name="Normal 4 2 2 2 7 2 3 2" xfId="12298" xr:uid="{00000000-0005-0000-0000-0000C7290000}"/>
    <cellStyle name="Normal 4 2 2 2 7 2 3 2 2" xfId="24660" xr:uid="{00000000-0005-0000-0000-0000C8290000}"/>
    <cellStyle name="Normal 4 2 2 2 7 2 3 2 2 2" xfId="50822" xr:uid="{00000000-0005-0000-0000-0000C9290000}"/>
    <cellStyle name="Normal 4 2 2 2 7 2 3 2 3" xfId="38460" xr:uid="{00000000-0005-0000-0000-0000CA290000}"/>
    <cellStyle name="Normal 4 2 2 2 7 2 3 3" xfId="19056" xr:uid="{00000000-0005-0000-0000-0000CB290000}"/>
    <cellStyle name="Normal 4 2 2 2 7 2 3 3 2" xfId="45218" xr:uid="{00000000-0005-0000-0000-0000CC290000}"/>
    <cellStyle name="Normal 4 2 2 2 7 2 3 4" xfId="32016" xr:uid="{00000000-0005-0000-0000-0000CD290000}"/>
    <cellStyle name="Normal 4 2 2 2 7 2 4" xfId="9352" xr:uid="{00000000-0005-0000-0000-0000CE290000}"/>
    <cellStyle name="Normal 4 2 2 2 7 2 4 2" xfId="22098" xr:uid="{00000000-0005-0000-0000-0000CF290000}"/>
    <cellStyle name="Normal 4 2 2 2 7 2 4 2 2" xfId="48260" xr:uid="{00000000-0005-0000-0000-0000D0290000}"/>
    <cellStyle name="Normal 4 2 2 2 7 2 4 3" xfId="35514" xr:uid="{00000000-0005-0000-0000-0000D1290000}"/>
    <cellStyle name="Normal 4 2 2 2 7 2 5" xfId="15532" xr:uid="{00000000-0005-0000-0000-0000D2290000}"/>
    <cellStyle name="Normal 4 2 2 2 7 2 5 2" xfId="41694" xr:uid="{00000000-0005-0000-0000-0000D3290000}"/>
    <cellStyle name="Normal 4 2 2 2 7 2 6" xfId="27964" xr:uid="{00000000-0005-0000-0000-0000D4290000}"/>
    <cellStyle name="Normal 4 2 2 2 7 3" xfId="3188" xr:uid="{00000000-0005-0000-0000-0000D5290000}"/>
    <cellStyle name="Normal 4 2 2 2 7 3 2" xfId="7240" xr:uid="{00000000-0005-0000-0000-0000D6290000}"/>
    <cellStyle name="Normal 4 2 2 2 7 3 2 2" xfId="13130" xr:uid="{00000000-0005-0000-0000-0000D7290000}"/>
    <cellStyle name="Normal 4 2 2 2 7 3 2 2 2" xfId="25300" xr:uid="{00000000-0005-0000-0000-0000D8290000}"/>
    <cellStyle name="Normal 4 2 2 2 7 3 2 2 2 2" xfId="51462" xr:uid="{00000000-0005-0000-0000-0000D9290000}"/>
    <cellStyle name="Normal 4 2 2 2 7 3 2 2 3" xfId="39292" xr:uid="{00000000-0005-0000-0000-0000DA290000}"/>
    <cellStyle name="Normal 4 2 2 2 7 3 2 3" xfId="20178" xr:uid="{00000000-0005-0000-0000-0000DB290000}"/>
    <cellStyle name="Normal 4 2 2 2 7 3 2 3 2" xfId="46340" xr:uid="{00000000-0005-0000-0000-0000DC290000}"/>
    <cellStyle name="Normal 4 2 2 2 7 3 2 4" xfId="33402" xr:uid="{00000000-0005-0000-0000-0000DD290000}"/>
    <cellStyle name="Normal 4 2 2 2 7 3 3" xfId="10184" xr:uid="{00000000-0005-0000-0000-0000DE290000}"/>
    <cellStyle name="Normal 4 2 2 2 7 3 3 2" xfId="22738" xr:uid="{00000000-0005-0000-0000-0000DF290000}"/>
    <cellStyle name="Normal 4 2 2 2 7 3 3 2 2" xfId="48900" xr:uid="{00000000-0005-0000-0000-0000E0290000}"/>
    <cellStyle name="Normal 4 2 2 2 7 3 3 3" xfId="36346" xr:uid="{00000000-0005-0000-0000-0000E1290000}"/>
    <cellStyle name="Normal 4 2 2 2 7 3 4" xfId="16654" xr:uid="{00000000-0005-0000-0000-0000E2290000}"/>
    <cellStyle name="Normal 4 2 2 2 7 3 4 2" xfId="42816" xr:uid="{00000000-0005-0000-0000-0000E3290000}"/>
    <cellStyle name="Normal 4 2 2 2 7 3 5" xfId="29350" xr:uid="{00000000-0005-0000-0000-0000E4290000}"/>
    <cellStyle name="Normal 4 2 2 2 7 4" xfId="5214" xr:uid="{00000000-0005-0000-0000-0000E5290000}"/>
    <cellStyle name="Normal 4 2 2 2 7 4 2" xfId="11658" xr:uid="{00000000-0005-0000-0000-0000E6290000}"/>
    <cellStyle name="Normal 4 2 2 2 7 4 2 2" xfId="24020" xr:uid="{00000000-0005-0000-0000-0000E7290000}"/>
    <cellStyle name="Normal 4 2 2 2 7 4 2 2 2" xfId="50182" xr:uid="{00000000-0005-0000-0000-0000E8290000}"/>
    <cellStyle name="Normal 4 2 2 2 7 4 2 3" xfId="37820" xr:uid="{00000000-0005-0000-0000-0000E9290000}"/>
    <cellStyle name="Normal 4 2 2 2 7 4 3" xfId="18416" xr:uid="{00000000-0005-0000-0000-0000EA290000}"/>
    <cellStyle name="Normal 4 2 2 2 7 4 3 2" xfId="44578" xr:uid="{00000000-0005-0000-0000-0000EB290000}"/>
    <cellStyle name="Normal 4 2 2 2 7 4 4" xfId="31376" xr:uid="{00000000-0005-0000-0000-0000EC290000}"/>
    <cellStyle name="Normal 4 2 2 2 7 5" xfId="8712" xr:uid="{00000000-0005-0000-0000-0000ED290000}"/>
    <cellStyle name="Normal 4 2 2 2 7 5 2" xfId="21458" xr:uid="{00000000-0005-0000-0000-0000EE290000}"/>
    <cellStyle name="Normal 4 2 2 2 7 5 2 2" xfId="47620" xr:uid="{00000000-0005-0000-0000-0000EF290000}"/>
    <cellStyle name="Normal 4 2 2 2 7 5 3" xfId="34874" xr:uid="{00000000-0005-0000-0000-0000F0290000}"/>
    <cellStyle name="Normal 4 2 2 2 7 6" xfId="14892" xr:uid="{00000000-0005-0000-0000-0000F1290000}"/>
    <cellStyle name="Normal 4 2 2 2 7 6 2" xfId="41054" xr:uid="{00000000-0005-0000-0000-0000F2290000}"/>
    <cellStyle name="Normal 4 2 2 2 7 7" xfId="27324" xr:uid="{00000000-0005-0000-0000-0000F3290000}"/>
    <cellStyle name="Normal 4 2 2 2 8" xfId="1482" xr:uid="{00000000-0005-0000-0000-0000F4290000}"/>
    <cellStyle name="Normal 4 2 2 2 8 2" xfId="3508" xr:uid="{00000000-0005-0000-0000-0000F5290000}"/>
    <cellStyle name="Normal 4 2 2 2 8 2 2" xfId="7560" xr:uid="{00000000-0005-0000-0000-0000F6290000}"/>
    <cellStyle name="Normal 4 2 2 2 8 2 2 2" xfId="13450" xr:uid="{00000000-0005-0000-0000-0000F7290000}"/>
    <cellStyle name="Normal 4 2 2 2 8 2 2 2 2" xfId="25620" xr:uid="{00000000-0005-0000-0000-0000F8290000}"/>
    <cellStyle name="Normal 4 2 2 2 8 2 2 2 2 2" xfId="51782" xr:uid="{00000000-0005-0000-0000-0000F9290000}"/>
    <cellStyle name="Normal 4 2 2 2 8 2 2 2 3" xfId="39612" xr:uid="{00000000-0005-0000-0000-0000FA290000}"/>
    <cellStyle name="Normal 4 2 2 2 8 2 2 3" xfId="20498" xr:uid="{00000000-0005-0000-0000-0000FB290000}"/>
    <cellStyle name="Normal 4 2 2 2 8 2 2 3 2" xfId="46660" xr:uid="{00000000-0005-0000-0000-0000FC290000}"/>
    <cellStyle name="Normal 4 2 2 2 8 2 2 4" xfId="33722" xr:uid="{00000000-0005-0000-0000-0000FD290000}"/>
    <cellStyle name="Normal 4 2 2 2 8 2 3" xfId="10504" xr:uid="{00000000-0005-0000-0000-0000FE290000}"/>
    <cellStyle name="Normal 4 2 2 2 8 2 3 2" xfId="23058" xr:uid="{00000000-0005-0000-0000-0000FF290000}"/>
    <cellStyle name="Normal 4 2 2 2 8 2 3 2 2" xfId="49220" xr:uid="{00000000-0005-0000-0000-0000002A0000}"/>
    <cellStyle name="Normal 4 2 2 2 8 2 3 3" xfId="36666" xr:uid="{00000000-0005-0000-0000-0000012A0000}"/>
    <cellStyle name="Normal 4 2 2 2 8 2 4" xfId="16974" xr:uid="{00000000-0005-0000-0000-0000022A0000}"/>
    <cellStyle name="Normal 4 2 2 2 8 2 4 2" xfId="43136" xr:uid="{00000000-0005-0000-0000-0000032A0000}"/>
    <cellStyle name="Normal 4 2 2 2 8 2 5" xfId="29670" xr:uid="{00000000-0005-0000-0000-0000042A0000}"/>
    <cellStyle name="Normal 4 2 2 2 8 3" xfId="5534" xr:uid="{00000000-0005-0000-0000-0000052A0000}"/>
    <cellStyle name="Normal 4 2 2 2 8 3 2" xfId="11978" xr:uid="{00000000-0005-0000-0000-0000062A0000}"/>
    <cellStyle name="Normal 4 2 2 2 8 3 2 2" xfId="24340" xr:uid="{00000000-0005-0000-0000-0000072A0000}"/>
    <cellStyle name="Normal 4 2 2 2 8 3 2 2 2" xfId="50502" xr:uid="{00000000-0005-0000-0000-0000082A0000}"/>
    <cellStyle name="Normal 4 2 2 2 8 3 2 3" xfId="38140" xr:uid="{00000000-0005-0000-0000-0000092A0000}"/>
    <cellStyle name="Normal 4 2 2 2 8 3 3" xfId="18736" xr:uid="{00000000-0005-0000-0000-00000A2A0000}"/>
    <cellStyle name="Normal 4 2 2 2 8 3 3 2" xfId="44898" xr:uid="{00000000-0005-0000-0000-00000B2A0000}"/>
    <cellStyle name="Normal 4 2 2 2 8 3 4" xfId="31696" xr:uid="{00000000-0005-0000-0000-00000C2A0000}"/>
    <cellStyle name="Normal 4 2 2 2 8 4" xfId="9032" xr:uid="{00000000-0005-0000-0000-00000D2A0000}"/>
    <cellStyle name="Normal 4 2 2 2 8 4 2" xfId="21778" xr:uid="{00000000-0005-0000-0000-00000E2A0000}"/>
    <cellStyle name="Normal 4 2 2 2 8 4 2 2" xfId="47940" xr:uid="{00000000-0005-0000-0000-00000F2A0000}"/>
    <cellStyle name="Normal 4 2 2 2 8 4 3" xfId="35194" xr:uid="{00000000-0005-0000-0000-0000102A0000}"/>
    <cellStyle name="Normal 4 2 2 2 8 5" xfId="15212" xr:uid="{00000000-0005-0000-0000-0000112A0000}"/>
    <cellStyle name="Normal 4 2 2 2 8 5 2" xfId="41374" xr:uid="{00000000-0005-0000-0000-0000122A0000}"/>
    <cellStyle name="Normal 4 2 2 2 8 6" xfId="27644" xr:uid="{00000000-0005-0000-0000-0000132A0000}"/>
    <cellStyle name="Normal 4 2 2 2 9" xfId="2146" xr:uid="{00000000-0005-0000-0000-0000142A0000}"/>
    <cellStyle name="Normal 4 2 2 2 9 2" xfId="6198" xr:uid="{00000000-0005-0000-0000-0000152A0000}"/>
    <cellStyle name="Normal 4 2 2 2 9 2 2" xfId="12622" xr:uid="{00000000-0005-0000-0000-0000162A0000}"/>
    <cellStyle name="Normal 4 2 2 2 9 2 2 2" xfId="24980" xr:uid="{00000000-0005-0000-0000-0000172A0000}"/>
    <cellStyle name="Normal 4 2 2 2 9 2 2 2 2" xfId="51142" xr:uid="{00000000-0005-0000-0000-0000182A0000}"/>
    <cellStyle name="Normal 4 2 2 2 9 2 2 3" xfId="38784" xr:uid="{00000000-0005-0000-0000-0000192A0000}"/>
    <cellStyle name="Normal 4 2 2 2 9 2 3" xfId="19391" xr:uid="{00000000-0005-0000-0000-00001A2A0000}"/>
    <cellStyle name="Normal 4 2 2 2 9 2 3 2" xfId="45553" xr:uid="{00000000-0005-0000-0000-00001B2A0000}"/>
    <cellStyle name="Normal 4 2 2 2 9 2 4" xfId="32360" xr:uid="{00000000-0005-0000-0000-00001C2A0000}"/>
    <cellStyle name="Normal 4 2 2 2 9 3" xfId="9676" xr:uid="{00000000-0005-0000-0000-00001D2A0000}"/>
    <cellStyle name="Normal 4 2 2 2 9 3 2" xfId="22418" xr:uid="{00000000-0005-0000-0000-00001E2A0000}"/>
    <cellStyle name="Normal 4 2 2 2 9 3 2 2" xfId="48580" xr:uid="{00000000-0005-0000-0000-00001F2A0000}"/>
    <cellStyle name="Normal 4 2 2 2 9 3 3" xfId="35838" xr:uid="{00000000-0005-0000-0000-0000202A0000}"/>
    <cellStyle name="Normal 4 2 2 2 9 4" xfId="15867" xr:uid="{00000000-0005-0000-0000-0000212A0000}"/>
    <cellStyle name="Normal 4 2 2 2 9 4 2" xfId="42029" xr:uid="{00000000-0005-0000-0000-0000222A0000}"/>
    <cellStyle name="Normal 4 2 2 2 9 5" xfId="28308" xr:uid="{00000000-0005-0000-0000-0000232A0000}"/>
    <cellStyle name="Normal 4 2 2 3" xfId="144" xr:uid="{00000000-0005-0000-0000-0000242A0000}"/>
    <cellStyle name="Normal 4 2 2 3 10" xfId="8214" xr:uid="{00000000-0005-0000-0000-0000252A0000}"/>
    <cellStyle name="Normal 4 2 2 3 10 2" xfId="21142" xr:uid="{00000000-0005-0000-0000-0000262A0000}"/>
    <cellStyle name="Normal 4 2 2 3 10 2 2" xfId="47304" xr:uid="{00000000-0005-0000-0000-0000272A0000}"/>
    <cellStyle name="Normal 4 2 2 3 10 3" xfId="34376" xr:uid="{00000000-0005-0000-0000-0000282A0000}"/>
    <cellStyle name="Normal 4 2 2 3 11" xfId="14126" xr:uid="{00000000-0005-0000-0000-0000292A0000}"/>
    <cellStyle name="Normal 4 2 2 3 11 2" xfId="40288" xr:uid="{00000000-0005-0000-0000-00002A2A0000}"/>
    <cellStyle name="Normal 4 2 2 3 12" xfId="26310" xr:uid="{00000000-0005-0000-0000-00002B2A0000}"/>
    <cellStyle name="Normal 4 2 2 3 2" xfId="274" xr:uid="{00000000-0005-0000-0000-00002C2A0000}"/>
    <cellStyle name="Normal 4 2 2 3 2 10" xfId="14214" xr:uid="{00000000-0005-0000-0000-00002D2A0000}"/>
    <cellStyle name="Normal 4 2 2 3 2 10 2" xfId="40376" xr:uid="{00000000-0005-0000-0000-00002E2A0000}"/>
    <cellStyle name="Normal 4 2 2 3 2 11" xfId="26440" xr:uid="{00000000-0005-0000-0000-00002F2A0000}"/>
    <cellStyle name="Normal 4 2 2 3 2 2" xfId="488" xr:uid="{00000000-0005-0000-0000-0000302A0000}"/>
    <cellStyle name="Normal 4 2 2 3 2 2 10" xfId="26650" xr:uid="{00000000-0005-0000-0000-0000312A0000}"/>
    <cellStyle name="Normal 4 2 2 3 2 2 2" xfId="610" xr:uid="{00000000-0005-0000-0000-0000322A0000}"/>
    <cellStyle name="Normal 4 2 2 3 2 2 2 2" xfId="1142" xr:uid="{00000000-0005-0000-0000-0000332A0000}"/>
    <cellStyle name="Normal 4 2 2 3 2 2 2 2 2" xfId="1462" xr:uid="{00000000-0005-0000-0000-0000342A0000}"/>
    <cellStyle name="Normal 4 2 2 3 2 2 2 2 2 2" xfId="2102" xr:uid="{00000000-0005-0000-0000-0000352A0000}"/>
    <cellStyle name="Normal 4 2 2 3 2 2 2 2 2 2 2" xfId="4128" xr:uid="{00000000-0005-0000-0000-0000362A0000}"/>
    <cellStyle name="Normal 4 2 2 3 2 2 2 2 2 2 2 2" xfId="8180" xr:uid="{00000000-0005-0000-0000-0000372A0000}"/>
    <cellStyle name="Normal 4 2 2 3 2 2 2 2 2 2 2 2 2" xfId="14070" xr:uid="{00000000-0005-0000-0000-0000382A0000}"/>
    <cellStyle name="Normal 4 2 2 3 2 2 2 2 2 2 2 2 2 2" xfId="26240" xr:uid="{00000000-0005-0000-0000-0000392A0000}"/>
    <cellStyle name="Normal 4 2 2 3 2 2 2 2 2 2 2 2 2 2 2" xfId="52402" xr:uid="{00000000-0005-0000-0000-00003A2A0000}"/>
    <cellStyle name="Normal 4 2 2 3 2 2 2 2 2 2 2 2 2 3" xfId="40232" xr:uid="{00000000-0005-0000-0000-00003B2A0000}"/>
    <cellStyle name="Normal 4 2 2 3 2 2 2 2 2 2 2 2 3" xfId="21118" xr:uid="{00000000-0005-0000-0000-00003C2A0000}"/>
    <cellStyle name="Normal 4 2 2 3 2 2 2 2 2 2 2 2 3 2" xfId="47280" xr:uid="{00000000-0005-0000-0000-00003D2A0000}"/>
    <cellStyle name="Normal 4 2 2 3 2 2 2 2 2 2 2 2 4" xfId="34342" xr:uid="{00000000-0005-0000-0000-00003E2A0000}"/>
    <cellStyle name="Normal 4 2 2 3 2 2 2 2 2 2 2 3" xfId="11124" xr:uid="{00000000-0005-0000-0000-00003F2A0000}"/>
    <cellStyle name="Normal 4 2 2 3 2 2 2 2 2 2 2 3 2" xfId="23678" xr:uid="{00000000-0005-0000-0000-0000402A0000}"/>
    <cellStyle name="Normal 4 2 2 3 2 2 2 2 2 2 2 3 2 2" xfId="49840" xr:uid="{00000000-0005-0000-0000-0000412A0000}"/>
    <cellStyle name="Normal 4 2 2 3 2 2 2 2 2 2 2 3 3" xfId="37286" xr:uid="{00000000-0005-0000-0000-0000422A0000}"/>
    <cellStyle name="Normal 4 2 2 3 2 2 2 2 2 2 2 4" xfId="17594" xr:uid="{00000000-0005-0000-0000-0000432A0000}"/>
    <cellStyle name="Normal 4 2 2 3 2 2 2 2 2 2 2 4 2" xfId="43756" xr:uid="{00000000-0005-0000-0000-0000442A0000}"/>
    <cellStyle name="Normal 4 2 2 3 2 2 2 2 2 2 2 5" xfId="30290" xr:uid="{00000000-0005-0000-0000-0000452A0000}"/>
    <cellStyle name="Normal 4 2 2 3 2 2 2 2 2 2 3" xfId="6154" xr:uid="{00000000-0005-0000-0000-0000462A0000}"/>
    <cellStyle name="Normal 4 2 2 3 2 2 2 2 2 2 3 2" xfId="12598" xr:uid="{00000000-0005-0000-0000-0000472A0000}"/>
    <cellStyle name="Normal 4 2 2 3 2 2 2 2 2 2 3 2 2" xfId="24960" xr:uid="{00000000-0005-0000-0000-0000482A0000}"/>
    <cellStyle name="Normal 4 2 2 3 2 2 2 2 2 2 3 2 2 2" xfId="51122" xr:uid="{00000000-0005-0000-0000-0000492A0000}"/>
    <cellStyle name="Normal 4 2 2 3 2 2 2 2 2 2 3 2 3" xfId="38760" xr:uid="{00000000-0005-0000-0000-00004A2A0000}"/>
    <cellStyle name="Normal 4 2 2 3 2 2 2 2 2 2 3 3" xfId="19356" xr:uid="{00000000-0005-0000-0000-00004B2A0000}"/>
    <cellStyle name="Normal 4 2 2 3 2 2 2 2 2 2 3 3 2" xfId="45518" xr:uid="{00000000-0005-0000-0000-00004C2A0000}"/>
    <cellStyle name="Normal 4 2 2 3 2 2 2 2 2 2 3 4" xfId="32316" xr:uid="{00000000-0005-0000-0000-00004D2A0000}"/>
    <cellStyle name="Normal 4 2 2 3 2 2 2 2 2 2 4" xfId="9652" xr:uid="{00000000-0005-0000-0000-00004E2A0000}"/>
    <cellStyle name="Normal 4 2 2 3 2 2 2 2 2 2 4 2" xfId="22398" xr:uid="{00000000-0005-0000-0000-00004F2A0000}"/>
    <cellStyle name="Normal 4 2 2 3 2 2 2 2 2 2 4 2 2" xfId="48560" xr:uid="{00000000-0005-0000-0000-0000502A0000}"/>
    <cellStyle name="Normal 4 2 2 3 2 2 2 2 2 2 4 3" xfId="35814" xr:uid="{00000000-0005-0000-0000-0000512A0000}"/>
    <cellStyle name="Normal 4 2 2 3 2 2 2 2 2 2 5" xfId="15832" xr:uid="{00000000-0005-0000-0000-0000522A0000}"/>
    <cellStyle name="Normal 4 2 2 3 2 2 2 2 2 2 5 2" xfId="41994" xr:uid="{00000000-0005-0000-0000-0000532A0000}"/>
    <cellStyle name="Normal 4 2 2 3 2 2 2 2 2 2 6" xfId="28264" xr:uid="{00000000-0005-0000-0000-0000542A0000}"/>
    <cellStyle name="Normal 4 2 2 3 2 2 2 2 2 3" xfId="3488" xr:uid="{00000000-0005-0000-0000-0000552A0000}"/>
    <cellStyle name="Normal 4 2 2 3 2 2 2 2 2 3 2" xfId="7540" xr:uid="{00000000-0005-0000-0000-0000562A0000}"/>
    <cellStyle name="Normal 4 2 2 3 2 2 2 2 2 3 2 2" xfId="13430" xr:uid="{00000000-0005-0000-0000-0000572A0000}"/>
    <cellStyle name="Normal 4 2 2 3 2 2 2 2 2 3 2 2 2" xfId="25600" xr:uid="{00000000-0005-0000-0000-0000582A0000}"/>
    <cellStyle name="Normal 4 2 2 3 2 2 2 2 2 3 2 2 2 2" xfId="51762" xr:uid="{00000000-0005-0000-0000-0000592A0000}"/>
    <cellStyle name="Normal 4 2 2 3 2 2 2 2 2 3 2 2 3" xfId="39592" xr:uid="{00000000-0005-0000-0000-00005A2A0000}"/>
    <cellStyle name="Normal 4 2 2 3 2 2 2 2 2 3 2 3" xfId="20478" xr:uid="{00000000-0005-0000-0000-00005B2A0000}"/>
    <cellStyle name="Normal 4 2 2 3 2 2 2 2 2 3 2 3 2" xfId="46640" xr:uid="{00000000-0005-0000-0000-00005C2A0000}"/>
    <cellStyle name="Normal 4 2 2 3 2 2 2 2 2 3 2 4" xfId="33702" xr:uid="{00000000-0005-0000-0000-00005D2A0000}"/>
    <cellStyle name="Normal 4 2 2 3 2 2 2 2 2 3 3" xfId="10484" xr:uid="{00000000-0005-0000-0000-00005E2A0000}"/>
    <cellStyle name="Normal 4 2 2 3 2 2 2 2 2 3 3 2" xfId="23038" xr:uid="{00000000-0005-0000-0000-00005F2A0000}"/>
    <cellStyle name="Normal 4 2 2 3 2 2 2 2 2 3 3 2 2" xfId="49200" xr:uid="{00000000-0005-0000-0000-0000602A0000}"/>
    <cellStyle name="Normal 4 2 2 3 2 2 2 2 2 3 3 3" xfId="36646" xr:uid="{00000000-0005-0000-0000-0000612A0000}"/>
    <cellStyle name="Normal 4 2 2 3 2 2 2 2 2 3 4" xfId="16954" xr:uid="{00000000-0005-0000-0000-0000622A0000}"/>
    <cellStyle name="Normal 4 2 2 3 2 2 2 2 2 3 4 2" xfId="43116" xr:uid="{00000000-0005-0000-0000-0000632A0000}"/>
    <cellStyle name="Normal 4 2 2 3 2 2 2 2 2 3 5" xfId="29650" xr:uid="{00000000-0005-0000-0000-0000642A0000}"/>
    <cellStyle name="Normal 4 2 2 3 2 2 2 2 2 4" xfId="5514" xr:uid="{00000000-0005-0000-0000-0000652A0000}"/>
    <cellStyle name="Normal 4 2 2 3 2 2 2 2 2 4 2" xfId="11958" xr:uid="{00000000-0005-0000-0000-0000662A0000}"/>
    <cellStyle name="Normal 4 2 2 3 2 2 2 2 2 4 2 2" xfId="24320" xr:uid="{00000000-0005-0000-0000-0000672A0000}"/>
    <cellStyle name="Normal 4 2 2 3 2 2 2 2 2 4 2 2 2" xfId="50482" xr:uid="{00000000-0005-0000-0000-0000682A0000}"/>
    <cellStyle name="Normal 4 2 2 3 2 2 2 2 2 4 2 3" xfId="38120" xr:uid="{00000000-0005-0000-0000-0000692A0000}"/>
    <cellStyle name="Normal 4 2 2 3 2 2 2 2 2 4 3" xfId="18716" xr:uid="{00000000-0005-0000-0000-00006A2A0000}"/>
    <cellStyle name="Normal 4 2 2 3 2 2 2 2 2 4 3 2" xfId="44878" xr:uid="{00000000-0005-0000-0000-00006B2A0000}"/>
    <cellStyle name="Normal 4 2 2 3 2 2 2 2 2 4 4" xfId="31676" xr:uid="{00000000-0005-0000-0000-00006C2A0000}"/>
    <cellStyle name="Normal 4 2 2 3 2 2 2 2 2 5" xfId="9012" xr:uid="{00000000-0005-0000-0000-00006D2A0000}"/>
    <cellStyle name="Normal 4 2 2 3 2 2 2 2 2 5 2" xfId="21758" xr:uid="{00000000-0005-0000-0000-00006E2A0000}"/>
    <cellStyle name="Normal 4 2 2 3 2 2 2 2 2 5 2 2" xfId="47920" xr:uid="{00000000-0005-0000-0000-00006F2A0000}"/>
    <cellStyle name="Normal 4 2 2 3 2 2 2 2 2 5 3" xfId="35174" xr:uid="{00000000-0005-0000-0000-0000702A0000}"/>
    <cellStyle name="Normal 4 2 2 3 2 2 2 2 2 6" xfId="15192" xr:uid="{00000000-0005-0000-0000-0000712A0000}"/>
    <cellStyle name="Normal 4 2 2 3 2 2 2 2 2 6 2" xfId="41354" xr:uid="{00000000-0005-0000-0000-0000722A0000}"/>
    <cellStyle name="Normal 4 2 2 3 2 2 2 2 2 7" xfId="27624" xr:uid="{00000000-0005-0000-0000-0000732A0000}"/>
    <cellStyle name="Normal 4 2 2 3 2 2 2 2 3" xfId="1782" xr:uid="{00000000-0005-0000-0000-0000742A0000}"/>
    <cellStyle name="Normal 4 2 2 3 2 2 2 2 3 2" xfId="3808" xr:uid="{00000000-0005-0000-0000-0000752A0000}"/>
    <cellStyle name="Normal 4 2 2 3 2 2 2 2 3 2 2" xfId="7860" xr:uid="{00000000-0005-0000-0000-0000762A0000}"/>
    <cellStyle name="Normal 4 2 2 3 2 2 2 2 3 2 2 2" xfId="13750" xr:uid="{00000000-0005-0000-0000-0000772A0000}"/>
    <cellStyle name="Normal 4 2 2 3 2 2 2 2 3 2 2 2 2" xfId="25920" xr:uid="{00000000-0005-0000-0000-0000782A0000}"/>
    <cellStyle name="Normal 4 2 2 3 2 2 2 2 3 2 2 2 2 2" xfId="52082" xr:uid="{00000000-0005-0000-0000-0000792A0000}"/>
    <cellStyle name="Normal 4 2 2 3 2 2 2 2 3 2 2 2 3" xfId="39912" xr:uid="{00000000-0005-0000-0000-00007A2A0000}"/>
    <cellStyle name="Normal 4 2 2 3 2 2 2 2 3 2 2 3" xfId="20798" xr:uid="{00000000-0005-0000-0000-00007B2A0000}"/>
    <cellStyle name="Normal 4 2 2 3 2 2 2 2 3 2 2 3 2" xfId="46960" xr:uid="{00000000-0005-0000-0000-00007C2A0000}"/>
    <cellStyle name="Normal 4 2 2 3 2 2 2 2 3 2 2 4" xfId="34022" xr:uid="{00000000-0005-0000-0000-00007D2A0000}"/>
    <cellStyle name="Normal 4 2 2 3 2 2 2 2 3 2 3" xfId="10804" xr:uid="{00000000-0005-0000-0000-00007E2A0000}"/>
    <cellStyle name="Normal 4 2 2 3 2 2 2 2 3 2 3 2" xfId="23358" xr:uid="{00000000-0005-0000-0000-00007F2A0000}"/>
    <cellStyle name="Normal 4 2 2 3 2 2 2 2 3 2 3 2 2" xfId="49520" xr:uid="{00000000-0005-0000-0000-0000802A0000}"/>
    <cellStyle name="Normal 4 2 2 3 2 2 2 2 3 2 3 3" xfId="36966" xr:uid="{00000000-0005-0000-0000-0000812A0000}"/>
    <cellStyle name="Normal 4 2 2 3 2 2 2 2 3 2 4" xfId="17274" xr:uid="{00000000-0005-0000-0000-0000822A0000}"/>
    <cellStyle name="Normal 4 2 2 3 2 2 2 2 3 2 4 2" xfId="43436" xr:uid="{00000000-0005-0000-0000-0000832A0000}"/>
    <cellStyle name="Normal 4 2 2 3 2 2 2 2 3 2 5" xfId="29970" xr:uid="{00000000-0005-0000-0000-0000842A0000}"/>
    <cellStyle name="Normal 4 2 2 3 2 2 2 2 3 3" xfId="5834" xr:uid="{00000000-0005-0000-0000-0000852A0000}"/>
    <cellStyle name="Normal 4 2 2 3 2 2 2 2 3 3 2" xfId="12278" xr:uid="{00000000-0005-0000-0000-0000862A0000}"/>
    <cellStyle name="Normal 4 2 2 3 2 2 2 2 3 3 2 2" xfId="24640" xr:uid="{00000000-0005-0000-0000-0000872A0000}"/>
    <cellStyle name="Normal 4 2 2 3 2 2 2 2 3 3 2 2 2" xfId="50802" xr:uid="{00000000-0005-0000-0000-0000882A0000}"/>
    <cellStyle name="Normal 4 2 2 3 2 2 2 2 3 3 2 3" xfId="38440" xr:uid="{00000000-0005-0000-0000-0000892A0000}"/>
    <cellStyle name="Normal 4 2 2 3 2 2 2 2 3 3 3" xfId="19036" xr:uid="{00000000-0005-0000-0000-00008A2A0000}"/>
    <cellStyle name="Normal 4 2 2 3 2 2 2 2 3 3 3 2" xfId="45198" xr:uid="{00000000-0005-0000-0000-00008B2A0000}"/>
    <cellStyle name="Normal 4 2 2 3 2 2 2 2 3 3 4" xfId="31996" xr:uid="{00000000-0005-0000-0000-00008C2A0000}"/>
    <cellStyle name="Normal 4 2 2 3 2 2 2 2 3 4" xfId="9332" xr:uid="{00000000-0005-0000-0000-00008D2A0000}"/>
    <cellStyle name="Normal 4 2 2 3 2 2 2 2 3 4 2" xfId="22078" xr:uid="{00000000-0005-0000-0000-00008E2A0000}"/>
    <cellStyle name="Normal 4 2 2 3 2 2 2 2 3 4 2 2" xfId="48240" xr:uid="{00000000-0005-0000-0000-00008F2A0000}"/>
    <cellStyle name="Normal 4 2 2 3 2 2 2 2 3 4 3" xfId="35494" xr:uid="{00000000-0005-0000-0000-0000902A0000}"/>
    <cellStyle name="Normal 4 2 2 3 2 2 2 2 3 5" xfId="15512" xr:uid="{00000000-0005-0000-0000-0000912A0000}"/>
    <cellStyle name="Normal 4 2 2 3 2 2 2 2 3 5 2" xfId="41674" xr:uid="{00000000-0005-0000-0000-0000922A0000}"/>
    <cellStyle name="Normal 4 2 2 3 2 2 2 2 3 6" xfId="27944" xr:uid="{00000000-0005-0000-0000-0000932A0000}"/>
    <cellStyle name="Normal 4 2 2 3 2 2 2 2 4" xfId="3168" xr:uid="{00000000-0005-0000-0000-0000942A0000}"/>
    <cellStyle name="Normal 4 2 2 3 2 2 2 2 4 2" xfId="7220" xr:uid="{00000000-0005-0000-0000-0000952A0000}"/>
    <cellStyle name="Normal 4 2 2 3 2 2 2 2 4 2 2" xfId="13110" xr:uid="{00000000-0005-0000-0000-0000962A0000}"/>
    <cellStyle name="Normal 4 2 2 3 2 2 2 2 4 2 2 2" xfId="25280" xr:uid="{00000000-0005-0000-0000-0000972A0000}"/>
    <cellStyle name="Normal 4 2 2 3 2 2 2 2 4 2 2 2 2" xfId="51442" xr:uid="{00000000-0005-0000-0000-0000982A0000}"/>
    <cellStyle name="Normal 4 2 2 3 2 2 2 2 4 2 2 3" xfId="39272" xr:uid="{00000000-0005-0000-0000-0000992A0000}"/>
    <cellStyle name="Normal 4 2 2 3 2 2 2 2 4 2 3" xfId="20158" xr:uid="{00000000-0005-0000-0000-00009A2A0000}"/>
    <cellStyle name="Normal 4 2 2 3 2 2 2 2 4 2 3 2" xfId="46320" xr:uid="{00000000-0005-0000-0000-00009B2A0000}"/>
    <cellStyle name="Normal 4 2 2 3 2 2 2 2 4 2 4" xfId="33382" xr:uid="{00000000-0005-0000-0000-00009C2A0000}"/>
    <cellStyle name="Normal 4 2 2 3 2 2 2 2 4 3" xfId="10164" xr:uid="{00000000-0005-0000-0000-00009D2A0000}"/>
    <cellStyle name="Normal 4 2 2 3 2 2 2 2 4 3 2" xfId="22718" xr:uid="{00000000-0005-0000-0000-00009E2A0000}"/>
    <cellStyle name="Normal 4 2 2 3 2 2 2 2 4 3 2 2" xfId="48880" xr:uid="{00000000-0005-0000-0000-00009F2A0000}"/>
    <cellStyle name="Normal 4 2 2 3 2 2 2 2 4 3 3" xfId="36326" xr:uid="{00000000-0005-0000-0000-0000A02A0000}"/>
    <cellStyle name="Normal 4 2 2 3 2 2 2 2 4 4" xfId="16634" xr:uid="{00000000-0005-0000-0000-0000A12A0000}"/>
    <cellStyle name="Normal 4 2 2 3 2 2 2 2 4 4 2" xfId="42796" xr:uid="{00000000-0005-0000-0000-0000A22A0000}"/>
    <cellStyle name="Normal 4 2 2 3 2 2 2 2 4 5" xfId="29330" xr:uid="{00000000-0005-0000-0000-0000A32A0000}"/>
    <cellStyle name="Normal 4 2 2 3 2 2 2 2 5" xfId="5194" xr:uid="{00000000-0005-0000-0000-0000A42A0000}"/>
    <cellStyle name="Normal 4 2 2 3 2 2 2 2 5 2" xfId="11638" xr:uid="{00000000-0005-0000-0000-0000A52A0000}"/>
    <cellStyle name="Normal 4 2 2 3 2 2 2 2 5 2 2" xfId="24000" xr:uid="{00000000-0005-0000-0000-0000A62A0000}"/>
    <cellStyle name="Normal 4 2 2 3 2 2 2 2 5 2 2 2" xfId="50162" xr:uid="{00000000-0005-0000-0000-0000A72A0000}"/>
    <cellStyle name="Normal 4 2 2 3 2 2 2 2 5 2 3" xfId="37800" xr:uid="{00000000-0005-0000-0000-0000A82A0000}"/>
    <cellStyle name="Normal 4 2 2 3 2 2 2 2 5 3" xfId="18396" xr:uid="{00000000-0005-0000-0000-0000A92A0000}"/>
    <cellStyle name="Normal 4 2 2 3 2 2 2 2 5 3 2" xfId="44558" xr:uid="{00000000-0005-0000-0000-0000AA2A0000}"/>
    <cellStyle name="Normal 4 2 2 3 2 2 2 2 5 4" xfId="31356" xr:uid="{00000000-0005-0000-0000-0000AB2A0000}"/>
    <cellStyle name="Normal 4 2 2 3 2 2 2 2 6" xfId="8692" xr:uid="{00000000-0005-0000-0000-0000AC2A0000}"/>
    <cellStyle name="Normal 4 2 2 3 2 2 2 2 6 2" xfId="21438" xr:uid="{00000000-0005-0000-0000-0000AD2A0000}"/>
    <cellStyle name="Normal 4 2 2 3 2 2 2 2 6 2 2" xfId="47600" xr:uid="{00000000-0005-0000-0000-0000AE2A0000}"/>
    <cellStyle name="Normal 4 2 2 3 2 2 2 2 6 3" xfId="34854" xr:uid="{00000000-0005-0000-0000-0000AF2A0000}"/>
    <cellStyle name="Normal 4 2 2 3 2 2 2 2 7" xfId="14872" xr:uid="{00000000-0005-0000-0000-0000B02A0000}"/>
    <cellStyle name="Normal 4 2 2 3 2 2 2 2 7 2" xfId="41034" xr:uid="{00000000-0005-0000-0000-0000B12A0000}"/>
    <cellStyle name="Normal 4 2 2 3 2 2 2 2 8" xfId="27304" xr:uid="{00000000-0005-0000-0000-0000B22A0000}"/>
    <cellStyle name="Normal 4 2 2 3 2 2 2 3" xfId="1302" xr:uid="{00000000-0005-0000-0000-0000B32A0000}"/>
    <cellStyle name="Normal 4 2 2 3 2 2 2 3 2" xfId="1942" xr:uid="{00000000-0005-0000-0000-0000B42A0000}"/>
    <cellStyle name="Normal 4 2 2 3 2 2 2 3 2 2" xfId="3968" xr:uid="{00000000-0005-0000-0000-0000B52A0000}"/>
    <cellStyle name="Normal 4 2 2 3 2 2 2 3 2 2 2" xfId="8020" xr:uid="{00000000-0005-0000-0000-0000B62A0000}"/>
    <cellStyle name="Normal 4 2 2 3 2 2 2 3 2 2 2 2" xfId="13910" xr:uid="{00000000-0005-0000-0000-0000B72A0000}"/>
    <cellStyle name="Normal 4 2 2 3 2 2 2 3 2 2 2 2 2" xfId="26080" xr:uid="{00000000-0005-0000-0000-0000B82A0000}"/>
    <cellStyle name="Normal 4 2 2 3 2 2 2 3 2 2 2 2 2 2" xfId="52242" xr:uid="{00000000-0005-0000-0000-0000B92A0000}"/>
    <cellStyle name="Normal 4 2 2 3 2 2 2 3 2 2 2 2 3" xfId="40072" xr:uid="{00000000-0005-0000-0000-0000BA2A0000}"/>
    <cellStyle name="Normal 4 2 2 3 2 2 2 3 2 2 2 3" xfId="20958" xr:uid="{00000000-0005-0000-0000-0000BB2A0000}"/>
    <cellStyle name="Normal 4 2 2 3 2 2 2 3 2 2 2 3 2" xfId="47120" xr:uid="{00000000-0005-0000-0000-0000BC2A0000}"/>
    <cellStyle name="Normal 4 2 2 3 2 2 2 3 2 2 2 4" xfId="34182" xr:uid="{00000000-0005-0000-0000-0000BD2A0000}"/>
    <cellStyle name="Normal 4 2 2 3 2 2 2 3 2 2 3" xfId="10964" xr:uid="{00000000-0005-0000-0000-0000BE2A0000}"/>
    <cellStyle name="Normal 4 2 2 3 2 2 2 3 2 2 3 2" xfId="23518" xr:uid="{00000000-0005-0000-0000-0000BF2A0000}"/>
    <cellStyle name="Normal 4 2 2 3 2 2 2 3 2 2 3 2 2" xfId="49680" xr:uid="{00000000-0005-0000-0000-0000C02A0000}"/>
    <cellStyle name="Normal 4 2 2 3 2 2 2 3 2 2 3 3" xfId="37126" xr:uid="{00000000-0005-0000-0000-0000C12A0000}"/>
    <cellStyle name="Normal 4 2 2 3 2 2 2 3 2 2 4" xfId="17434" xr:uid="{00000000-0005-0000-0000-0000C22A0000}"/>
    <cellStyle name="Normal 4 2 2 3 2 2 2 3 2 2 4 2" xfId="43596" xr:uid="{00000000-0005-0000-0000-0000C32A0000}"/>
    <cellStyle name="Normal 4 2 2 3 2 2 2 3 2 2 5" xfId="30130" xr:uid="{00000000-0005-0000-0000-0000C42A0000}"/>
    <cellStyle name="Normal 4 2 2 3 2 2 2 3 2 3" xfId="5994" xr:uid="{00000000-0005-0000-0000-0000C52A0000}"/>
    <cellStyle name="Normal 4 2 2 3 2 2 2 3 2 3 2" xfId="12438" xr:uid="{00000000-0005-0000-0000-0000C62A0000}"/>
    <cellStyle name="Normal 4 2 2 3 2 2 2 3 2 3 2 2" xfId="24800" xr:uid="{00000000-0005-0000-0000-0000C72A0000}"/>
    <cellStyle name="Normal 4 2 2 3 2 2 2 3 2 3 2 2 2" xfId="50962" xr:uid="{00000000-0005-0000-0000-0000C82A0000}"/>
    <cellStyle name="Normal 4 2 2 3 2 2 2 3 2 3 2 3" xfId="38600" xr:uid="{00000000-0005-0000-0000-0000C92A0000}"/>
    <cellStyle name="Normal 4 2 2 3 2 2 2 3 2 3 3" xfId="19196" xr:uid="{00000000-0005-0000-0000-0000CA2A0000}"/>
    <cellStyle name="Normal 4 2 2 3 2 2 2 3 2 3 3 2" xfId="45358" xr:uid="{00000000-0005-0000-0000-0000CB2A0000}"/>
    <cellStyle name="Normal 4 2 2 3 2 2 2 3 2 3 4" xfId="32156" xr:uid="{00000000-0005-0000-0000-0000CC2A0000}"/>
    <cellStyle name="Normal 4 2 2 3 2 2 2 3 2 4" xfId="9492" xr:uid="{00000000-0005-0000-0000-0000CD2A0000}"/>
    <cellStyle name="Normal 4 2 2 3 2 2 2 3 2 4 2" xfId="22238" xr:uid="{00000000-0005-0000-0000-0000CE2A0000}"/>
    <cellStyle name="Normal 4 2 2 3 2 2 2 3 2 4 2 2" xfId="48400" xr:uid="{00000000-0005-0000-0000-0000CF2A0000}"/>
    <cellStyle name="Normal 4 2 2 3 2 2 2 3 2 4 3" xfId="35654" xr:uid="{00000000-0005-0000-0000-0000D02A0000}"/>
    <cellStyle name="Normal 4 2 2 3 2 2 2 3 2 5" xfId="15672" xr:uid="{00000000-0005-0000-0000-0000D12A0000}"/>
    <cellStyle name="Normal 4 2 2 3 2 2 2 3 2 5 2" xfId="41834" xr:uid="{00000000-0005-0000-0000-0000D22A0000}"/>
    <cellStyle name="Normal 4 2 2 3 2 2 2 3 2 6" xfId="28104" xr:uid="{00000000-0005-0000-0000-0000D32A0000}"/>
    <cellStyle name="Normal 4 2 2 3 2 2 2 3 3" xfId="3328" xr:uid="{00000000-0005-0000-0000-0000D42A0000}"/>
    <cellStyle name="Normal 4 2 2 3 2 2 2 3 3 2" xfId="7380" xr:uid="{00000000-0005-0000-0000-0000D52A0000}"/>
    <cellStyle name="Normal 4 2 2 3 2 2 2 3 3 2 2" xfId="13270" xr:uid="{00000000-0005-0000-0000-0000D62A0000}"/>
    <cellStyle name="Normal 4 2 2 3 2 2 2 3 3 2 2 2" xfId="25440" xr:uid="{00000000-0005-0000-0000-0000D72A0000}"/>
    <cellStyle name="Normal 4 2 2 3 2 2 2 3 3 2 2 2 2" xfId="51602" xr:uid="{00000000-0005-0000-0000-0000D82A0000}"/>
    <cellStyle name="Normal 4 2 2 3 2 2 2 3 3 2 2 3" xfId="39432" xr:uid="{00000000-0005-0000-0000-0000D92A0000}"/>
    <cellStyle name="Normal 4 2 2 3 2 2 2 3 3 2 3" xfId="20318" xr:uid="{00000000-0005-0000-0000-0000DA2A0000}"/>
    <cellStyle name="Normal 4 2 2 3 2 2 2 3 3 2 3 2" xfId="46480" xr:uid="{00000000-0005-0000-0000-0000DB2A0000}"/>
    <cellStyle name="Normal 4 2 2 3 2 2 2 3 3 2 4" xfId="33542" xr:uid="{00000000-0005-0000-0000-0000DC2A0000}"/>
    <cellStyle name="Normal 4 2 2 3 2 2 2 3 3 3" xfId="10324" xr:uid="{00000000-0005-0000-0000-0000DD2A0000}"/>
    <cellStyle name="Normal 4 2 2 3 2 2 2 3 3 3 2" xfId="22878" xr:uid="{00000000-0005-0000-0000-0000DE2A0000}"/>
    <cellStyle name="Normal 4 2 2 3 2 2 2 3 3 3 2 2" xfId="49040" xr:uid="{00000000-0005-0000-0000-0000DF2A0000}"/>
    <cellStyle name="Normal 4 2 2 3 2 2 2 3 3 3 3" xfId="36486" xr:uid="{00000000-0005-0000-0000-0000E02A0000}"/>
    <cellStyle name="Normal 4 2 2 3 2 2 2 3 3 4" xfId="16794" xr:uid="{00000000-0005-0000-0000-0000E12A0000}"/>
    <cellStyle name="Normal 4 2 2 3 2 2 2 3 3 4 2" xfId="42956" xr:uid="{00000000-0005-0000-0000-0000E22A0000}"/>
    <cellStyle name="Normal 4 2 2 3 2 2 2 3 3 5" xfId="29490" xr:uid="{00000000-0005-0000-0000-0000E32A0000}"/>
    <cellStyle name="Normal 4 2 2 3 2 2 2 3 4" xfId="5354" xr:uid="{00000000-0005-0000-0000-0000E42A0000}"/>
    <cellStyle name="Normal 4 2 2 3 2 2 2 3 4 2" xfId="11798" xr:uid="{00000000-0005-0000-0000-0000E52A0000}"/>
    <cellStyle name="Normal 4 2 2 3 2 2 2 3 4 2 2" xfId="24160" xr:uid="{00000000-0005-0000-0000-0000E62A0000}"/>
    <cellStyle name="Normal 4 2 2 3 2 2 2 3 4 2 2 2" xfId="50322" xr:uid="{00000000-0005-0000-0000-0000E72A0000}"/>
    <cellStyle name="Normal 4 2 2 3 2 2 2 3 4 2 3" xfId="37960" xr:uid="{00000000-0005-0000-0000-0000E82A0000}"/>
    <cellStyle name="Normal 4 2 2 3 2 2 2 3 4 3" xfId="18556" xr:uid="{00000000-0005-0000-0000-0000E92A0000}"/>
    <cellStyle name="Normal 4 2 2 3 2 2 2 3 4 3 2" xfId="44718" xr:uid="{00000000-0005-0000-0000-0000EA2A0000}"/>
    <cellStyle name="Normal 4 2 2 3 2 2 2 3 4 4" xfId="31516" xr:uid="{00000000-0005-0000-0000-0000EB2A0000}"/>
    <cellStyle name="Normal 4 2 2 3 2 2 2 3 5" xfId="8852" xr:uid="{00000000-0005-0000-0000-0000EC2A0000}"/>
    <cellStyle name="Normal 4 2 2 3 2 2 2 3 5 2" xfId="21598" xr:uid="{00000000-0005-0000-0000-0000ED2A0000}"/>
    <cellStyle name="Normal 4 2 2 3 2 2 2 3 5 2 2" xfId="47760" xr:uid="{00000000-0005-0000-0000-0000EE2A0000}"/>
    <cellStyle name="Normal 4 2 2 3 2 2 2 3 5 3" xfId="35014" xr:uid="{00000000-0005-0000-0000-0000EF2A0000}"/>
    <cellStyle name="Normal 4 2 2 3 2 2 2 3 6" xfId="15032" xr:uid="{00000000-0005-0000-0000-0000F02A0000}"/>
    <cellStyle name="Normal 4 2 2 3 2 2 2 3 6 2" xfId="41194" xr:uid="{00000000-0005-0000-0000-0000F12A0000}"/>
    <cellStyle name="Normal 4 2 2 3 2 2 2 3 7" xfId="27464" xr:uid="{00000000-0005-0000-0000-0000F22A0000}"/>
    <cellStyle name="Normal 4 2 2 3 2 2 2 4" xfId="1622" xr:uid="{00000000-0005-0000-0000-0000F32A0000}"/>
    <cellStyle name="Normal 4 2 2 3 2 2 2 4 2" xfId="3648" xr:uid="{00000000-0005-0000-0000-0000F42A0000}"/>
    <cellStyle name="Normal 4 2 2 3 2 2 2 4 2 2" xfId="7700" xr:uid="{00000000-0005-0000-0000-0000F52A0000}"/>
    <cellStyle name="Normal 4 2 2 3 2 2 2 4 2 2 2" xfId="13590" xr:uid="{00000000-0005-0000-0000-0000F62A0000}"/>
    <cellStyle name="Normal 4 2 2 3 2 2 2 4 2 2 2 2" xfId="25760" xr:uid="{00000000-0005-0000-0000-0000F72A0000}"/>
    <cellStyle name="Normal 4 2 2 3 2 2 2 4 2 2 2 2 2" xfId="51922" xr:uid="{00000000-0005-0000-0000-0000F82A0000}"/>
    <cellStyle name="Normal 4 2 2 3 2 2 2 4 2 2 2 3" xfId="39752" xr:uid="{00000000-0005-0000-0000-0000F92A0000}"/>
    <cellStyle name="Normal 4 2 2 3 2 2 2 4 2 2 3" xfId="20638" xr:uid="{00000000-0005-0000-0000-0000FA2A0000}"/>
    <cellStyle name="Normal 4 2 2 3 2 2 2 4 2 2 3 2" xfId="46800" xr:uid="{00000000-0005-0000-0000-0000FB2A0000}"/>
    <cellStyle name="Normal 4 2 2 3 2 2 2 4 2 2 4" xfId="33862" xr:uid="{00000000-0005-0000-0000-0000FC2A0000}"/>
    <cellStyle name="Normal 4 2 2 3 2 2 2 4 2 3" xfId="10644" xr:uid="{00000000-0005-0000-0000-0000FD2A0000}"/>
    <cellStyle name="Normal 4 2 2 3 2 2 2 4 2 3 2" xfId="23198" xr:uid="{00000000-0005-0000-0000-0000FE2A0000}"/>
    <cellStyle name="Normal 4 2 2 3 2 2 2 4 2 3 2 2" xfId="49360" xr:uid="{00000000-0005-0000-0000-0000FF2A0000}"/>
    <cellStyle name="Normal 4 2 2 3 2 2 2 4 2 3 3" xfId="36806" xr:uid="{00000000-0005-0000-0000-0000002B0000}"/>
    <cellStyle name="Normal 4 2 2 3 2 2 2 4 2 4" xfId="17114" xr:uid="{00000000-0005-0000-0000-0000012B0000}"/>
    <cellStyle name="Normal 4 2 2 3 2 2 2 4 2 4 2" xfId="43276" xr:uid="{00000000-0005-0000-0000-0000022B0000}"/>
    <cellStyle name="Normal 4 2 2 3 2 2 2 4 2 5" xfId="29810" xr:uid="{00000000-0005-0000-0000-0000032B0000}"/>
    <cellStyle name="Normal 4 2 2 3 2 2 2 4 3" xfId="5674" xr:uid="{00000000-0005-0000-0000-0000042B0000}"/>
    <cellStyle name="Normal 4 2 2 3 2 2 2 4 3 2" xfId="12118" xr:uid="{00000000-0005-0000-0000-0000052B0000}"/>
    <cellStyle name="Normal 4 2 2 3 2 2 2 4 3 2 2" xfId="24480" xr:uid="{00000000-0005-0000-0000-0000062B0000}"/>
    <cellStyle name="Normal 4 2 2 3 2 2 2 4 3 2 2 2" xfId="50642" xr:uid="{00000000-0005-0000-0000-0000072B0000}"/>
    <cellStyle name="Normal 4 2 2 3 2 2 2 4 3 2 3" xfId="38280" xr:uid="{00000000-0005-0000-0000-0000082B0000}"/>
    <cellStyle name="Normal 4 2 2 3 2 2 2 4 3 3" xfId="18876" xr:uid="{00000000-0005-0000-0000-0000092B0000}"/>
    <cellStyle name="Normal 4 2 2 3 2 2 2 4 3 3 2" xfId="45038" xr:uid="{00000000-0005-0000-0000-00000A2B0000}"/>
    <cellStyle name="Normal 4 2 2 3 2 2 2 4 3 4" xfId="31836" xr:uid="{00000000-0005-0000-0000-00000B2B0000}"/>
    <cellStyle name="Normal 4 2 2 3 2 2 2 4 4" xfId="9172" xr:uid="{00000000-0005-0000-0000-00000C2B0000}"/>
    <cellStyle name="Normal 4 2 2 3 2 2 2 4 4 2" xfId="21918" xr:uid="{00000000-0005-0000-0000-00000D2B0000}"/>
    <cellStyle name="Normal 4 2 2 3 2 2 2 4 4 2 2" xfId="48080" xr:uid="{00000000-0005-0000-0000-00000E2B0000}"/>
    <cellStyle name="Normal 4 2 2 3 2 2 2 4 4 3" xfId="35334" xr:uid="{00000000-0005-0000-0000-00000F2B0000}"/>
    <cellStyle name="Normal 4 2 2 3 2 2 2 4 5" xfId="15352" xr:uid="{00000000-0005-0000-0000-0000102B0000}"/>
    <cellStyle name="Normal 4 2 2 3 2 2 2 4 5 2" xfId="41514" xr:uid="{00000000-0005-0000-0000-0000112B0000}"/>
    <cellStyle name="Normal 4 2 2 3 2 2 2 4 6" xfId="27784" xr:uid="{00000000-0005-0000-0000-0000122B0000}"/>
    <cellStyle name="Normal 4 2 2 3 2 2 2 5" xfId="2636" xr:uid="{00000000-0005-0000-0000-0000132B0000}"/>
    <cellStyle name="Normal 4 2 2 3 2 2 2 5 2" xfId="6688" xr:uid="{00000000-0005-0000-0000-0000142B0000}"/>
    <cellStyle name="Normal 4 2 2 3 2 2 2 5 2 2" xfId="12854" xr:uid="{00000000-0005-0000-0000-0000152B0000}"/>
    <cellStyle name="Normal 4 2 2 3 2 2 2 5 2 2 2" xfId="25120" xr:uid="{00000000-0005-0000-0000-0000162B0000}"/>
    <cellStyle name="Normal 4 2 2 3 2 2 2 5 2 2 2 2" xfId="51282" xr:uid="{00000000-0005-0000-0000-0000172B0000}"/>
    <cellStyle name="Normal 4 2 2 3 2 2 2 5 2 2 3" xfId="39016" xr:uid="{00000000-0005-0000-0000-0000182B0000}"/>
    <cellStyle name="Normal 4 2 2 3 2 2 2 5 2 3" xfId="19758" xr:uid="{00000000-0005-0000-0000-0000192B0000}"/>
    <cellStyle name="Normal 4 2 2 3 2 2 2 5 2 3 2" xfId="45920" xr:uid="{00000000-0005-0000-0000-00001A2B0000}"/>
    <cellStyle name="Normal 4 2 2 3 2 2 2 5 2 4" xfId="32850" xr:uid="{00000000-0005-0000-0000-00001B2B0000}"/>
    <cellStyle name="Normal 4 2 2 3 2 2 2 5 3" xfId="9908" xr:uid="{00000000-0005-0000-0000-00001C2B0000}"/>
    <cellStyle name="Normal 4 2 2 3 2 2 2 5 3 2" xfId="22558" xr:uid="{00000000-0005-0000-0000-00001D2B0000}"/>
    <cellStyle name="Normal 4 2 2 3 2 2 2 5 3 2 2" xfId="48720" xr:uid="{00000000-0005-0000-0000-00001E2B0000}"/>
    <cellStyle name="Normal 4 2 2 3 2 2 2 5 3 3" xfId="36070" xr:uid="{00000000-0005-0000-0000-00001F2B0000}"/>
    <cellStyle name="Normal 4 2 2 3 2 2 2 5 4" xfId="16234" xr:uid="{00000000-0005-0000-0000-0000202B0000}"/>
    <cellStyle name="Normal 4 2 2 3 2 2 2 5 4 2" xfId="42396" xr:uid="{00000000-0005-0000-0000-0000212B0000}"/>
    <cellStyle name="Normal 4 2 2 3 2 2 2 5 5" xfId="28798" xr:uid="{00000000-0005-0000-0000-0000222B0000}"/>
    <cellStyle name="Normal 4 2 2 3 2 2 2 6" xfId="4662" xr:uid="{00000000-0005-0000-0000-0000232B0000}"/>
    <cellStyle name="Normal 4 2 2 3 2 2 2 6 2" xfId="11382" xr:uid="{00000000-0005-0000-0000-0000242B0000}"/>
    <cellStyle name="Normal 4 2 2 3 2 2 2 6 2 2" xfId="23840" xr:uid="{00000000-0005-0000-0000-0000252B0000}"/>
    <cellStyle name="Normal 4 2 2 3 2 2 2 6 2 2 2" xfId="50002" xr:uid="{00000000-0005-0000-0000-0000262B0000}"/>
    <cellStyle name="Normal 4 2 2 3 2 2 2 6 2 3" xfId="37544" xr:uid="{00000000-0005-0000-0000-0000272B0000}"/>
    <cellStyle name="Normal 4 2 2 3 2 2 2 6 3" xfId="17996" xr:uid="{00000000-0005-0000-0000-0000282B0000}"/>
    <cellStyle name="Normal 4 2 2 3 2 2 2 6 3 2" xfId="44158" xr:uid="{00000000-0005-0000-0000-0000292B0000}"/>
    <cellStyle name="Normal 4 2 2 3 2 2 2 6 4" xfId="30824" xr:uid="{00000000-0005-0000-0000-00002A2B0000}"/>
    <cellStyle name="Normal 4 2 2 3 2 2 2 7" xfId="8436" xr:uid="{00000000-0005-0000-0000-00002B2B0000}"/>
    <cellStyle name="Normal 4 2 2 3 2 2 2 7 2" xfId="21278" xr:uid="{00000000-0005-0000-0000-00002C2B0000}"/>
    <cellStyle name="Normal 4 2 2 3 2 2 2 7 2 2" xfId="47440" xr:uid="{00000000-0005-0000-0000-00002D2B0000}"/>
    <cellStyle name="Normal 4 2 2 3 2 2 2 7 3" xfId="34598" xr:uid="{00000000-0005-0000-0000-00002E2B0000}"/>
    <cellStyle name="Normal 4 2 2 3 2 2 2 8" xfId="14472" xr:uid="{00000000-0005-0000-0000-00002F2B0000}"/>
    <cellStyle name="Normal 4 2 2 3 2 2 2 8 2" xfId="40634" xr:uid="{00000000-0005-0000-0000-0000302B0000}"/>
    <cellStyle name="Normal 4 2 2 3 2 2 2 9" xfId="26772" xr:uid="{00000000-0005-0000-0000-0000312B0000}"/>
    <cellStyle name="Normal 4 2 2 3 2 2 3" xfId="1020" xr:uid="{00000000-0005-0000-0000-0000322B0000}"/>
    <cellStyle name="Normal 4 2 2 3 2 2 3 2" xfId="1382" xr:uid="{00000000-0005-0000-0000-0000332B0000}"/>
    <cellStyle name="Normal 4 2 2 3 2 2 3 2 2" xfId="2022" xr:uid="{00000000-0005-0000-0000-0000342B0000}"/>
    <cellStyle name="Normal 4 2 2 3 2 2 3 2 2 2" xfId="4048" xr:uid="{00000000-0005-0000-0000-0000352B0000}"/>
    <cellStyle name="Normal 4 2 2 3 2 2 3 2 2 2 2" xfId="8100" xr:uid="{00000000-0005-0000-0000-0000362B0000}"/>
    <cellStyle name="Normal 4 2 2 3 2 2 3 2 2 2 2 2" xfId="13990" xr:uid="{00000000-0005-0000-0000-0000372B0000}"/>
    <cellStyle name="Normal 4 2 2 3 2 2 3 2 2 2 2 2 2" xfId="26160" xr:uid="{00000000-0005-0000-0000-0000382B0000}"/>
    <cellStyle name="Normal 4 2 2 3 2 2 3 2 2 2 2 2 2 2" xfId="52322" xr:uid="{00000000-0005-0000-0000-0000392B0000}"/>
    <cellStyle name="Normal 4 2 2 3 2 2 3 2 2 2 2 2 3" xfId="40152" xr:uid="{00000000-0005-0000-0000-00003A2B0000}"/>
    <cellStyle name="Normal 4 2 2 3 2 2 3 2 2 2 2 3" xfId="21038" xr:uid="{00000000-0005-0000-0000-00003B2B0000}"/>
    <cellStyle name="Normal 4 2 2 3 2 2 3 2 2 2 2 3 2" xfId="47200" xr:uid="{00000000-0005-0000-0000-00003C2B0000}"/>
    <cellStyle name="Normal 4 2 2 3 2 2 3 2 2 2 2 4" xfId="34262" xr:uid="{00000000-0005-0000-0000-00003D2B0000}"/>
    <cellStyle name="Normal 4 2 2 3 2 2 3 2 2 2 3" xfId="11044" xr:uid="{00000000-0005-0000-0000-00003E2B0000}"/>
    <cellStyle name="Normal 4 2 2 3 2 2 3 2 2 2 3 2" xfId="23598" xr:uid="{00000000-0005-0000-0000-00003F2B0000}"/>
    <cellStyle name="Normal 4 2 2 3 2 2 3 2 2 2 3 2 2" xfId="49760" xr:uid="{00000000-0005-0000-0000-0000402B0000}"/>
    <cellStyle name="Normal 4 2 2 3 2 2 3 2 2 2 3 3" xfId="37206" xr:uid="{00000000-0005-0000-0000-0000412B0000}"/>
    <cellStyle name="Normal 4 2 2 3 2 2 3 2 2 2 4" xfId="17514" xr:uid="{00000000-0005-0000-0000-0000422B0000}"/>
    <cellStyle name="Normal 4 2 2 3 2 2 3 2 2 2 4 2" xfId="43676" xr:uid="{00000000-0005-0000-0000-0000432B0000}"/>
    <cellStyle name="Normal 4 2 2 3 2 2 3 2 2 2 5" xfId="30210" xr:uid="{00000000-0005-0000-0000-0000442B0000}"/>
    <cellStyle name="Normal 4 2 2 3 2 2 3 2 2 3" xfId="6074" xr:uid="{00000000-0005-0000-0000-0000452B0000}"/>
    <cellStyle name="Normal 4 2 2 3 2 2 3 2 2 3 2" xfId="12518" xr:uid="{00000000-0005-0000-0000-0000462B0000}"/>
    <cellStyle name="Normal 4 2 2 3 2 2 3 2 2 3 2 2" xfId="24880" xr:uid="{00000000-0005-0000-0000-0000472B0000}"/>
    <cellStyle name="Normal 4 2 2 3 2 2 3 2 2 3 2 2 2" xfId="51042" xr:uid="{00000000-0005-0000-0000-0000482B0000}"/>
    <cellStyle name="Normal 4 2 2 3 2 2 3 2 2 3 2 3" xfId="38680" xr:uid="{00000000-0005-0000-0000-0000492B0000}"/>
    <cellStyle name="Normal 4 2 2 3 2 2 3 2 2 3 3" xfId="19276" xr:uid="{00000000-0005-0000-0000-00004A2B0000}"/>
    <cellStyle name="Normal 4 2 2 3 2 2 3 2 2 3 3 2" xfId="45438" xr:uid="{00000000-0005-0000-0000-00004B2B0000}"/>
    <cellStyle name="Normal 4 2 2 3 2 2 3 2 2 3 4" xfId="32236" xr:uid="{00000000-0005-0000-0000-00004C2B0000}"/>
    <cellStyle name="Normal 4 2 2 3 2 2 3 2 2 4" xfId="9572" xr:uid="{00000000-0005-0000-0000-00004D2B0000}"/>
    <cellStyle name="Normal 4 2 2 3 2 2 3 2 2 4 2" xfId="22318" xr:uid="{00000000-0005-0000-0000-00004E2B0000}"/>
    <cellStyle name="Normal 4 2 2 3 2 2 3 2 2 4 2 2" xfId="48480" xr:uid="{00000000-0005-0000-0000-00004F2B0000}"/>
    <cellStyle name="Normal 4 2 2 3 2 2 3 2 2 4 3" xfId="35734" xr:uid="{00000000-0005-0000-0000-0000502B0000}"/>
    <cellStyle name="Normal 4 2 2 3 2 2 3 2 2 5" xfId="15752" xr:uid="{00000000-0005-0000-0000-0000512B0000}"/>
    <cellStyle name="Normal 4 2 2 3 2 2 3 2 2 5 2" xfId="41914" xr:uid="{00000000-0005-0000-0000-0000522B0000}"/>
    <cellStyle name="Normal 4 2 2 3 2 2 3 2 2 6" xfId="28184" xr:uid="{00000000-0005-0000-0000-0000532B0000}"/>
    <cellStyle name="Normal 4 2 2 3 2 2 3 2 3" xfId="3408" xr:uid="{00000000-0005-0000-0000-0000542B0000}"/>
    <cellStyle name="Normal 4 2 2 3 2 2 3 2 3 2" xfId="7460" xr:uid="{00000000-0005-0000-0000-0000552B0000}"/>
    <cellStyle name="Normal 4 2 2 3 2 2 3 2 3 2 2" xfId="13350" xr:uid="{00000000-0005-0000-0000-0000562B0000}"/>
    <cellStyle name="Normal 4 2 2 3 2 2 3 2 3 2 2 2" xfId="25520" xr:uid="{00000000-0005-0000-0000-0000572B0000}"/>
    <cellStyle name="Normal 4 2 2 3 2 2 3 2 3 2 2 2 2" xfId="51682" xr:uid="{00000000-0005-0000-0000-0000582B0000}"/>
    <cellStyle name="Normal 4 2 2 3 2 2 3 2 3 2 2 3" xfId="39512" xr:uid="{00000000-0005-0000-0000-0000592B0000}"/>
    <cellStyle name="Normal 4 2 2 3 2 2 3 2 3 2 3" xfId="20398" xr:uid="{00000000-0005-0000-0000-00005A2B0000}"/>
    <cellStyle name="Normal 4 2 2 3 2 2 3 2 3 2 3 2" xfId="46560" xr:uid="{00000000-0005-0000-0000-00005B2B0000}"/>
    <cellStyle name="Normal 4 2 2 3 2 2 3 2 3 2 4" xfId="33622" xr:uid="{00000000-0005-0000-0000-00005C2B0000}"/>
    <cellStyle name="Normal 4 2 2 3 2 2 3 2 3 3" xfId="10404" xr:uid="{00000000-0005-0000-0000-00005D2B0000}"/>
    <cellStyle name="Normal 4 2 2 3 2 2 3 2 3 3 2" xfId="22958" xr:uid="{00000000-0005-0000-0000-00005E2B0000}"/>
    <cellStyle name="Normal 4 2 2 3 2 2 3 2 3 3 2 2" xfId="49120" xr:uid="{00000000-0005-0000-0000-00005F2B0000}"/>
    <cellStyle name="Normal 4 2 2 3 2 2 3 2 3 3 3" xfId="36566" xr:uid="{00000000-0005-0000-0000-0000602B0000}"/>
    <cellStyle name="Normal 4 2 2 3 2 2 3 2 3 4" xfId="16874" xr:uid="{00000000-0005-0000-0000-0000612B0000}"/>
    <cellStyle name="Normal 4 2 2 3 2 2 3 2 3 4 2" xfId="43036" xr:uid="{00000000-0005-0000-0000-0000622B0000}"/>
    <cellStyle name="Normal 4 2 2 3 2 2 3 2 3 5" xfId="29570" xr:uid="{00000000-0005-0000-0000-0000632B0000}"/>
    <cellStyle name="Normal 4 2 2 3 2 2 3 2 4" xfId="5434" xr:uid="{00000000-0005-0000-0000-0000642B0000}"/>
    <cellStyle name="Normal 4 2 2 3 2 2 3 2 4 2" xfId="11878" xr:uid="{00000000-0005-0000-0000-0000652B0000}"/>
    <cellStyle name="Normal 4 2 2 3 2 2 3 2 4 2 2" xfId="24240" xr:uid="{00000000-0005-0000-0000-0000662B0000}"/>
    <cellStyle name="Normal 4 2 2 3 2 2 3 2 4 2 2 2" xfId="50402" xr:uid="{00000000-0005-0000-0000-0000672B0000}"/>
    <cellStyle name="Normal 4 2 2 3 2 2 3 2 4 2 3" xfId="38040" xr:uid="{00000000-0005-0000-0000-0000682B0000}"/>
    <cellStyle name="Normal 4 2 2 3 2 2 3 2 4 3" xfId="18636" xr:uid="{00000000-0005-0000-0000-0000692B0000}"/>
    <cellStyle name="Normal 4 2 2 3 2 2 3 2 4 3 2" xfId="44798" xr:uid="{00000000-0005-0000-0000-00006A2B0000}"/>
    <cellStyle name="Normal 4 2 2 3 2 2 3 2 4 4" xfId="31596" xr:uid="{00000000-0005-0000-0000-00006B2B0000}"/>
    <cellStyle name="Normal 4 2 2 3 2 2 3 2 5" xfId="8932" xr:uid="{00000000-0005-0000-0000-00006C2B0000}"/>
    <cellStyle name="Normal 4 2 2 3 2 2 3 2 5 2" xfId="21678" xr:uid="{00000000-0005-0000-0000-00006D2B0000}"/>
    <cellStyle name="Normal 4 2 2 3 2 2 3 2 5 2 2" xfId="47840" xr:uid="{00000000-0005-0000-0000-00006E2B0000}"/>
    <cellStyle name="Normal 4 2 2 3 2 2 3 2 5 3" xfId="35094" xr:uid="{00000000-0005-0000-0000-00006F2B0000}"/>
    <cellStyle name="Normal 4 2 2 3 2 2 3 2 6" xfId="15112" xr:uid="{00000000-0005-0000-0000-0000702B0000}"/>
    <cellStyle name="Normal 4 2 2 3 2 2 3 2 6 2" xfId="41274" xr:uid="{00000000-0005-0000-0000-0000712B0000}"/>
    <cellStyle name="Normal 4 2 2 3 2 2 3 2 7" xfId="27544" xr:uid="{00000000-0005-0000-0000-0000722B0000}"/>
    <cellStyle name="Normal 4 2 2 3 2 2 3 3" xfId="1702" xr:uid="{00000000-0005-0000-0000-0000732B0000}"/>
    <cellStyle name="Normal 4 2 2 3 2 2 3 3 2" xfId="3728" xr:uid="{00000000-0005-0000-0000-0000742B0000}"/>
    <cellStyle name="Normal 4 2 2 3 2 2 3 3 2 2" xfId="7780" xr:uid="{00000000-0005-0000-0000-0000752B0000}"/>
    <cellStyle name="Normal 4 2 2 3 2 2 3 3 2 2 2" xfId="13670" xr:uid="{00000000-0005-0000-0000-0000762B0000}"/>
    <cellStyle name="Normal 4 2 2 3 2 2 3 3 2 2 2 2" xfId="25840" xr:uid="{00000000-0005-0000-0000-0000772B0000}"/>
    <cellStyle name="Normal 4 2 2 3 2 2 3 3 2 2 2 2 2" xfId="52002" xr:uid="{00000000-0005-0000-0000-0000782B0000}"/>
    <cellStyle name="Normal 4 2 2 3 2 2 3 3 2 2 2 3" xfId="39832" xr:uid="{00000000-0005-0000-0000-0000792B0000}"/>
    <cellStyle name="Normal 4 2 2 3 2 2 3 3 2 2 3" xfId="20718" xr:uid="{00000000-0005-0000-0000-00007A2B0000}"/>
    <cellStyle name="Normal 4 2 2 3 2 2 3 3 2 2 3 2" xfId="46880" xr:uid="{00000000-0005-0000-0000-00007B2B0000}"/>
    <cellStyle name="Normal 4 2 2 3 2 2 3 3 2 2 4" xfId="33942" xr:uid="{00000000-0005-0000-0000-00007C2B0000}"/>
    <cellStyle name="Normal 4 2 2 3 2 2 3 3 2 3" xfId="10724" xr:uid="{00000000-0005-0000-0000-00007D2B0000}"/>
    <cellStyle name="Normal 4 2 2 3 2 2 3 3 2 3 2" xfId="23278" xr:uid="{00000000-0005-0000-0000-00007E2B0000}"/>
    <cellStyle name="Normal 4 2 2 3 2 2 3 3 2 3 2 2" xfId="49440" xr:uid="{00000000-0005-0000-0000-00007F2B0000}"/>
    <cellStyle name="Normal 4 2 2 3 2 2 3 3 2 3 3" xfId="36886" xr:uid="{00000000-0005-0000-0000-0000802B0000}"/>
    <cellStyle name="Normal 4 2 2 3 2 2 3 3 2 4" xfId="17194" xr:uid="{00000000-0005-0000-0000-0000812B0000}"/>
    <cellStyle name="Normal 4 2 2 3 2 2 3 3 2 4 2" xfId="43356" xr:uid="{00000000-0005-0000-0000-0000822B0000}"/>
    <cellStyle name="Normal 4 2 2 3 2 2 3 3 2 5" xfId="29890" xr:uid="{00000000-0005-0000-0000-0000832B0000}"/>
    <cellStyle name="Normal 4 2 2 3 2 2 3 3 3" xfId="5754" xr:uid="{00000000-0005-0000-0000-0000842B0000}"/>
    <cellStyle name="Normal 4 2 2 3 2 2 3 3 3 2" xfId="12198" xr:uid="{00000000-0005-0000-0000-0000852B0000}"/>
    <cellStyle name="Normal 4 2 2 3 2 2 3 3 3 2 2" xfId="24560" xr:uid="{00000000-0005-0000-0000-0000862B0000}"/>
    <cellStyle name="Normal 4 2 2 3 2 2 3 3 3 2 2 2" xfId="50722" xr:uid="{00000000-0005-0000-0000-0000872B0000}"/>
    <cellStyle name="Normal 4 2 2 3 2 2 3 3 3 2 3" xfId="38360" xr:uid="{00000000-0005-0000-0000-0000882B0000}"/>
    <cellStyle name="Normal 4 2 2 3 2 2 3 3 3 3" xfId="18956" xr:uid="{00000000-0005-0000-0000-0000892B0000}"/>
    <cellStyle name="Normal 4 2 2 3 2 2 3 3 3 3 2" xfId="45118" xr:uid="{00000000-0005-0000-0000-00008A2B0000}"/>
    <cellStyle name="Normal 4 2 2 3 2 2 3 3 3 4" xfId="31916" xr:uid="{00000000-0005-0000-0000-00008B2B0000}"/>
    <cellStyle name="Normal 4 2 2 3 2 2 3 3 4" xfId="9252" xr:uid="{00000000-0005-0000-0000-00008C2B0000}"/>
    <cellStyle name="Normal 4 2 2 3 2 2 3 3 4 2" xfId="21998" xr:uid="{00000000-0005-0000-0000-00008D2B0000}"/>
    <cellStyle name="Normal 4 2 2 3 2 2 3 3 4 2 2" xfId="48160" xr:uid="{00000000-0005-0000-0000-00008E2B0000}"/>
    <cellStyle name="Normal 4 2 2 3 2 2 3 3 4 3" xfId="35414" xr:uid="{00000000-0005-0000-0000-00008F2B0000}"/>
    <cellStyle name="Normal 4 2 2 3 2 2 3 3 5" xfId="15432" xr:uid="{00000000-0005-0000-0000-0000902B0000}"/>
    <cellStyle name="Normal 4 2 2 3 2 2 3 3 5 2" xfId="41594" xr:uid="{00000000-0005-0000-0000-0000912B0000}"/>
    <cellStyle name="Normal 4 2 2 3 2 2 3 3 6" xfId="27864" xr:uid="{00000000-0005-0000-0000-0000922B0000}"/>
    <cellStyle name="Normal 4 2 2 3 2 2 3 4" xfId="3046" xr:uid="{00000000-0005-0000-0000-0000932B0000}"/>
    <cellStyle name="Normal 4 2 2 3 2 2 3 4 2" xfId="7098" xr:uid="{00000000-0005-0000-0000-0000942B0000}"/>
    <cellStyle name="Normal 4 2 2 3 2 2 3 4 2 2" xfId="13016" xr:uid="{00000000-0005-0000-0000-0000952B0000}"/>
    <cellStyle name="Normal 4 2 2 3 2 2 3 4 2 2 2" xfId="25200" xr:uid="{00000000-0005-0000-0000-0000962B0000}"/>
    <cellStyle name="Normal 4 2 2 3 2 2 3 4 2 2 2 2" xfId="51362" xr:uid="{00000000-0005-0000-0000-0000972B0000}"/>
    <cellStyle name="Normal 4 2 2 3 2 2 3 4 2 2 3" xfId="39178" xr:uid="{00000000-0005-0000-0000-0000982B0000}"/>
    <cellStyle name="Normal 4 2 2 3 2 2 3 4 2 3" xfId="20050" xr:uid="{00000000-0005-0000-0000-0000992B0000}"/>
    <cellStyle name="Normal 4 2 2 3 2 2 3 4 2 3 2" xfId="46212" xr:uid="{00000000-0005-0000-0000-00009A2B0000}"/>
    <cellStyle name="Normal 4 2 2 3 2 2 3 4 2 4" xfId="33260" xr:uid="{00000000-0005-0000-0000-00009B2B0000}"/>
    <cellStyle name="Normal 4 2 2 3 2 2 3 4 3" xfId="10070" xr:uid="{00000000-0005-0000-0000-00009C2B0000}"/>
    <cellStyle name="Normal 4 2 2 3 2 2 3 4 3 2" xfId="22638" xr:uid="{00000000-0005-0000-0000-00009D2B0000}"/>
    <cellStyle name="Normal 4 2 2 3 2 2 3 4 3 2 2" xfId="48800" xr:uid="{00000000-0005-0000-0000-00009E2B0000}"/>
    <cellStyle name="Normal 4 2 2 3 2 2 3 4 3 3" xfId="36232" xr:uid="{00000000-0005-0000-0000-00009F2B0000}"/>
    <cellStyle name="Normal 4 2 2 3 2 2 3 4 4" xfId="16526" xr:uid="{00000000-0005-0000-0000-0000A02B0000}"/>
    <cellStyle name="Normal 4 2 2 3 2 2 3 4 4 2" xfId="42688" xr:uid="{00000000-0005-0000-0000-0000A12B0000}"/>
    <cellStyle name="Normal 4 2 2 3 2 2 3 4 5" xfId="29208" xr:uid="{00000000-0005-0000-0000-0000A22B0000}"/>
    <cellStyle name="Normal 4 2 2 3 2 2 3 5" xfId="5072" xr:uid="{00000000-0005-0000-0000-0000A32B0000}"/>
    <cellStyle name="Normal 4 2 2 3 2 2 3 5 2" xfId="11544" xr:uid="{00000000-0005-0000-0000-0000A42B0000}"/>
    <cellStyle name="Normal 4 2 2 3 2 2 3 5 2 2" xfId="23920" xr:uid="{00000000-0005-0000-0000-0000A52B0000}"/>
    <cellStyle name="Normal 4 2 2 3 2 2 3 5 2 2 2" xfId="50082" xr:uid="{00000000-0005-0000-0000-0000A62B0000}"/>
    <cellStyle name="Normal 4 2 2 3 2 2 3 5 2 3" xfId="37706" xr:uid="{00000000-0005-0000-0000-0000A72B0000}"/>
    <cellStyle name="Normal 4 2 2 3 2 2 3 5 3" xfId="18288" xr:uid="{00000000-0005-0000-0000-0000A82B0000}"/>
    <cellStyle name="Normal 4 2 2 3 2 2 3 5 3 2" xfId="44450" xr:uid="{00000000-0005-0000-0000-0000A92B0000}"/>
    <cellStyle name="Normal 4 2 2 3 2 2 3 5 4" xfId="31234" xr:uid="{00000000-0005-0000-0000-0000AA2B0000}"/>
    <cellStyle name="Normal 4 2 2 3 2 2 3 6" xfId="8598" xr:uid="{00000000-0005-0000-0000-0000AB2B0000}"/>
    <cellStyle name="Normal 4 2 2 3 2 2 3 6 2" xfId="21358" xr:uid="{00000000-0005-0000-0000-0000AC2B0000}"/>
    <cellStyle name="Normal 4 2 2 3 2 2 3 6 2 2" xfId="47520" xr:uid="{00000000-0005-0000-0000-0000AD2B0000}"/>
    <cellStyle name="Normal 4 2 2 3 2 2 3 6 3" xfId="34760" xr:uid="{00000000-0005-0000-0000-0000AE2B0000}"/>
    <cellStyle name="Normal 4 2 2 3 2 2 3 7" xfId="14764" xr:uid="{00000000-0005-0000-0000-0000AF2B0000}"/>
    <cellStyle name="Normal 4 2 2 3 2 2 3 7 2" xfId="40926" xr:uid="{00000000-0005-0000-0000-0000B02B0000}"/>
    <cellStyle name="Normal 4 2 2 3 2 2 3 8" xfId="27182" xr:uid="{00000000-0005-0000-0000-0000B12B0000}"/>
    <cellStyle name="Normal 4 2 2 3 2 2 4" xfId="1222" xr:uid="{00000000-0005-0000-0000-0000B22B0000}"/>
    <cellStyle name="Normal 4 2 2 3 2 2 4 2" xfId="1862" xr:uid="{00000000-0005-0000-0000-0000B32B0000}"/>
    <cellStyle name="Normal 4 2 2 3 2 2 4 2 2" xfId="3888" xr:uid="{00000000-0005-0000-0000-0000B42B0000}"/>
    <cellStyle name="Normal 4 2 2 3 2 2 4 2 2 2" xfId="7940" xr:uid="{00000000-0005-0000-0000-0000B52B0000}"/>
    <cellStyle name="Normal 4 2 2 3 2 2 4 2 2 2 2" xfId="13830" xr:uid="{00000000-0005-0000-0000-0000B62B0000}"/>
    <cellStyle name="Normal 4 2 2 3 2 2 4 2 2 2 2 2" xfId="26000" xr:uid="{00000000-0005-0000-0000-0000B72B0000}"/>
    <cellStyle name="Normal 4 2 2 3 2 2 4 2 2 2 2 2 2" xfId="52162" xr:uid="{00000000-0005-0000-0000-0000B82B0000}"/>
    <cellStyle name="Normal 4 2 2 3 2 2 4 2 2 2 2 3" xfId="39992" xr:uid="{00000000-0005-0000-0000-0000B92B0000}"/>
    <cellStyle name="Normal 4 2 2 3 2 2 4 2 2 2 3" xfId="20878" xr:uid="{00000000-0005-0000-0000-0000BA2B0000}"/>
    <cellStyle name="Normal 4 2 2 3 2 2 4 2 2 2 3 2" xfId="47040" xr:uid="{00000000-0005-0000-0000-0000BB2B0000}"/>
    <cellStyle name="Normal 4 2 2 3 2 2 4 2 2 2 4" xfId="34102" xr:uid="{00000000-0005-0000-0000-0000BC2B0000}"/>
    <cellStyle name="Normal 4 2 2 3 2 2 4 2 2 3" xfId="10884" xr:uid="{00000000-0005-0000-0000-0000BD2B0000}"/>
    <cellStyle name="Normal 4 2 2 3 2 2 4 2 2 3 2" xfId="23438" xr:uid="{00000000-0005-0000-0000-0000BE2B0000}"/>
    <cellStyle name="Normal 4 2 2 3 2 2 4 2 2 3 2 2" xfId="49600" xr:uid="{00000000-0005-0000-0000-0000BF2B0000}"/>
    <cellStyle name="Normal 4 2 2 3 2 2 4 2 2 3 3" xfId="37046" xr:uid="{00000000-0005-0000-0000-0000C02B0000}"/>
    <cellStyle name="Normal 4 2 2 3 2 2 4 2 2 4" xfId="17354" xr:uid="{00000000-0005-0000-0000-0000C12B0000}"/>
    <cellStyle name="Normal 4 2 2 3 2 2 4 2 2 4 2" xfId="43516" xr:uid="{00000000-0005-0000-0000-0000C22B0000}"/>
    <cellStyle name="Normal 4 2 2 3 2 2 4 2 2 5" xfId="30050" xr:uid="{00000000-0005-0000-0000-0000C32B0000}"/>
    <cellStyle name="Normal 4 2 2 3 2 2 4 2 3" xfId="5914" xr:uid="{00000000-0005-0000-0000-0000C42B0000}"/>
    <cellStyle name="Normal 4 2 2 3 2 2 4 2 3 2" xfId="12358" xr:uid="{00000000-0005-0000-0000-0000C52B0000}"/>
    <cellStyle name="Normal 4 2 2 3 2 2 4 2 3 2 2" xfId="24720" xr:uid="{00000000-0005-0000-0000-0000C62B0000}"/>
    <cellStyle name="Normal 4 2 2 3 2 2 4 2 3 2 2 2" xfId="50882" xr:uid="{00000000-0005-0000-0000-0000C72B0000}"/>
    <cellStyle name="Normal 4 2 2 3 2 2 4 2 3 2 3" xfId="38520" xr:uid="{00000000-0005-0000-0000-0000C82B0000}"/>
    <cellStyle name="Normal 4 2 2 3 2 2 4 2 3 3" xfId="19116" xr:uid="{00000000-0005-0000-0000-0000C92B0000}"/>
    <cellStyle name="Normal 4 2 2 3 2 2 4 2 3 3 2" xfId="45278" xr:uid="{00000000-0005-0000-0000-0000CA2B0000}"/>
    <cellStyle name="Normal 4 2 2 3 2 2 4 2 3 4" xfId="32076" xr:uid="{00000000-0005-0000-0000-0000CB2B0000}"/>
    <cellStyle name="Normal 4 2 2 3 2 2 4 2 4" xfId="9412" xr:uid="{00000000-0005-0000-0000-0000CC2B0000}"/>
    <cellStyle name="Normal 4 2 2 3 2 2 4 2 4 2" xfId="22158" xr:uid="{00000000-0005-0000-0000-0000CD2B0000}"/>
    <cellStyle name="Normal 4 2 2 3 2 2 4 2 4 2 2" xfId="48320" xr:uid="{00000000-0005-0000-0000-0000CE2B0000}"/>
    <cellStyle name="Normal 4 2 2 3 2 2 4 2 4 3" xfId="35574" xr:uid="{00000000-0005-0000-0000-0000CF2B0000}"/>
    <cellStyle name="Normal 4 2 2 3 2 2 4 2 5" xfId="15592" xr:uid="{00000000-0005-0000-0000-0000D02B0000}"/>
    <cellStyle name="Normal 4 2 2 3 2 2 4 2 5 2" xfId="41754" xr:uid="{00000000-0005-0000-0000-0000D12B0000}"/>
    <cellStyle name="Normal 4 2 2 3 2 2 4 2 6" xfId="28024" xr:uid="{00000000-0005-0000-0000-0000D22B0000}"/>
    <cellStyle name="Normal 4 2 2 3 2 2 4 3" xfId="3248" xr:uid="{00000000-0005-0000-0000-0000D32B0000}"/>
    <cellStyle name="Normal 4 2 2 3 2 2 4 3 2" xfId="7300" xr:uid="{00000000-0005-0000-0000-0000D42B0000}"/>
    <cellStyle name="Normal 4 2 2 3 2 2 4 3 2 2" xfId="13190" xr:uid="{00000000-0005-0000-0000-0000D52B0000}"/>
    <cellStyle name="Normal 4 2 2 3 2 2 4 3 2 2 2" xfId="25360" xr:uid="{00000000-0005-0000-0000-0000D62B0000}"/>
    <cellStyle name="Normal 4 2 2 3 2 2 4 3 2 2 2 2" xfId="51522" xr:uid="{00000000-0005-0000-0000-0000D72B0000}"/>
    <cellStyle name="Normal 4 2 2 3 2 2 4 3 2 2 3" xfId="39352" xr:uid="{00000000-0005-0000-0000-0000D82B0000}"/>
    <cellStyle name="Normal 4 2 2 3 2 2 4 3 2 3" xfId="20238" xr:uid="{00000000-0005-0000-0000-0000D92B0000}"/>
    <cellStyle name="Normal 4 2 2 3 2 2 4 3 2 3 2" xfId="46400" xr:uid="{00000000-0005-0000-0000-0000DA2B0000}"/>
    <cellStyle name="Normal 4 2 2 3 2 2 4 3 2 4" xfId="33462" xr:uid="{00000000-0005-0000-0000-0000DB2B0000}"/>
    <cellStyle name="Normal 4 2 2 3 2 2 4 3 3" xfId="10244" xr:uid="{00000000-0005-0000-0000-0000DC2B0000}"/>
    <cellStyle name="Normal 4 2 2 3 2 2 4 3 3 2" xfId="22798" xr:uid="{00000000-0005-0000-0000-0000DD2B0000}"/>
    <cellStyle name="Normal 4 2 2 3 2 2 4 3 3 2 2" xfId="48960" xr:uid="{00000000-0005-0000-0000-0000DE2B0000}"/>
    <cellStyle name="Normal 4 2 2 3 2 2 4 3 3 3" xfId="36406" xr:uid="{00000000-0005-0000-0000-0000DF2B0000}"/>
    <cellStyle name="Normal 4 2 2 3 2 2 4 3 4" xfId="16714" xr:uid="{00000000-0005-0000-0000-0000E02B0000}"/>
    <cellStyle name="Normal 4 2 2 3 2 2 4 3 4 2" xfId="42876" xr:uid="{00000000-0005-0000-0000-0000E12B0000}"/>
    <cellStyle name="Normal 4 2 2 3 2 2 4 3 5" xfId="29410" xr:uid="{00000000-0005-0000-0000-0000E22B0000}"/>
    <cellStyle name="Normal 4 2 2 3 2 2 4 4" xfId="5274" xr:uid="{00000000-0005-0000-0000-0000E32B0000}"/>
    <cellStyle name="Normal 4 2 2 3 2 2 4 4 2" xfId="11718" xr:uid="{00000000-0005-0000-0000-0000E42B0000}"/>
    <cellStyle name="Normal 4 2 2 3 2 2 4 4 2 2" xfId="24080" xr:uid="{00000000-0005-0000-0000-0000E52B0000}"/>
    <cellStyle name="Normal 4 2 2 3 2 2 4 4 2 2 2" xfId="50242" xr:uid="{00000000-0005-0000-0000-0000E62B0000}"/>
    <cellStyle name="Normal 4 2 2 3 2 2 4 4 2 3" xfId="37880" xr:uid="{00000000-0005-0000-0000-0000E72B0000}"/>
    <cellStyle name="Normal 4 2 2 3 2 2 4 4 3" xfId="18476" xr:uid="{00000000-0005-0000-0000-0000E82B0000}"/>
    <cellStyle name="Normal 4 2 2 3 2 2 4 4 3 2" xfId="44638" xr:uid="{00000000-0005-0000-0000-0000E92B0000}"/>
    <cellStyle name="Normal 4 2 2 3 2 2 4 4 4" xfId="31436" xr:uid="{00000000-0005-0000-0000-0000EA2B0000}"/>
    <cellStyle name="Normal 4 2 2 3 2 2 4 5" xfId="8772" xr:uid="{00000000-0005-0000-0000-0000EB2B0000}"/>
    <cellStyle name="Normal 4 2 2 3 2 2 4 5 2" xfId="21518" xr:uid="{00000000-0005-0000-0000-0000EC2B0000}"/>
    <cellStyle name="Normal 4 2 2 3 2 2 4 5 2 2" xfId="47680" xr:uid="{00000000-0005-0000-0000-0000ED2B0000}"/>
    <cellStyle name="Normal 4 2 2 3 2 2 4 5 3" xfId="34934" xr:uid="{00000000-0005-0000-0000-0000EE2B0000}"/>
    <cellStyle name="Normal 4 2 2 3 2 2 4 6" xfId="14952" xr:uid="{00000000-0005-0000-0000-0000EF2B0000}"/>
    <cellStyle name="Normal 4 2 2 3 2 2 4 6 2" xfId="41114" xr:uid="{00000000-0005-0000-0000-0000F02B0000}"/>
    <cellStyle name="Normal 4 2 2 3 2 2 4 7" xfId="27384" xr:uid="{00000000-0005-0000-0000-0000F12B0000}"/>
    <cellStyle name="Normal 4 2 2 3 2 2 5" xfId="1542" xr:uid="{00000000-0005-0000-0000-0000F22B0000}"/>
    <cellStyle name="Normal 4 2 2 3 2 2 5 2" xfId="3568" xr:uid="{00000000-0005-0000-0000-0000F32B0000}"/>
    <cellStyle name="Normal 4 2 2 3 2 2 5 2 2" xfId="7620" xr:uid="{00000000-0005-0000-0000-0000F42B0000}"/>
    <cellStyle name="Normal 4 2 2 3 2 2 5 2 2 2" xfId="13510" xr:uid="{00000000-0005-0000-0000-0000F52B0000}"/>
    <cellStyle name="Normal 4 2 2 3 2 2 5 2 2 2 2" xfId="25680" xr:uid="{00000000-0005-0000-0000-0000F62B0000}"/>
    <cellStyle name="Normal 4 2 2 3 2 2 5 2 2 2 2 2" xfId="51842" xr:uid="{00000000-0005-0000-0000-0000F72B0000}"/>
    <cellStyle name="Normal 4 2 2 3 2 2 5 2 2 2 3" xfId="39672" xr:uid="{00000000-0005-0000-0000-0000F82B0000}"/>
    <cellStyle name="Normal 4 2 2 3 2 2 5 2 2 3" xfId="20558" xr:uid="{00000000-0005-0000-0000-0000F92B0000}"/>
    <cellStyle name="Normal 4 2 2 3 2 2 5 2 2 3 2" xfId="46720" xr:uid="{00000000-0005-0000-0000-0000FA2B0000}"/>
    <cellStyle name="Normal 4 2 2 3 2 2 5 2 2 4" xfId="33782" xr:uid="{00000000-0005-0000-0000-0000FB2B0000}"/>
    <cellStyle name="Normal 4 2 2 3 2 2 5 2 3" xfId="10564" xr:uid="{00000000-0005-0000-0000-0000FC2B0000}"/>
    <cellStyle name="Normal 4 2 2 3 2 2 5 2 3 2" xfId="23118" xr:uid="{00000000-0005-0000-0000-0000FD2B0000}"/>
    <cellStyle name="Normal 4 2 2 3 2 2 5 2 3 2 2" xfId="49280" xr:uid="{00000000-0005-0000-0000-0000FE2B0000}"/>
    <cellStyle name="Normal 4 2 2 3 2 2 5 2 3 3" xfId="36726" xr:uid="{00000000-0005-0000-0000-0000FF2B0000}"/>
    <cellStyle name="Normal 4 2 2 3 2 2 5 2 4" xfId="17034" xr:uid="{00000000-0005-0000-0000-0000002C0000}"/>
    <cellStyle name="Normal 4 2 2 3 2 2 5 2 4 2" xfId="43196" xr:uid="{00000000-0005-0000-0000-0000012C0000}"/>
    <cellStyle name="Normal 4 2 2 3 2 2 5 2 5" xfId="29730" xr:uid="{00000000-0005-0000-0000-0000022C0000}"/>
    <cellStyle name="Normal 4 2 2 3 2 2 5 3" xfId="5594" xr:uid="{00000000-0005-0000-0000-0000032C0000}"/>
    <cellStyle name="Normal 4 2 2 3 2 2 5 3 2" xfId="12038" xr:uid="{00000000-0005-0000-0000-0000042C0000}"/>
    <cellStyle name="Normal 4 2 2 3 2 2 5 3 2 2" xfId="24400" xr:uid="{00000000-0005-0000-0000-0000052C0000}"/>
    <cellStyle name="Normal 4 2 2 3 2 2 5 3 2 2 2" xfId="50562" xr:uid="{00000000-0005-0000-0000-0000062C0000}"/>
    <cellStyle name="Normal 4 2 2 3 2 2 5 3 2 3" xfId="38200" xr:uid="{00000000-0005-0000-0000-0000072C0000}"/>
    <cellStyle name="Normal 4 2 2 3 2 2 5 3 3" xfId="18796" xr:uid="{00000000-0005-0000-0000-0000082C0000}"/>
    <cellStyle name="Normal 4 2 2 3 2 2 5 3 3 2" xfId="44958" xr:uid="{00000000-0005-0000-0000-0000092C0000}"/>
    <cellStyle name="Normal 4 2 2 3 2 2 5 3 4" xfId="31756" xr:uid="{00000000-0005-0000-0000-00000A2C0000}"/>
    <cellStyle name="Normal 4 2 2 3 2 2 5 4" xfId="9092" xr:uid="{00000000-0005-0000-0000-00000B2C0000}"/>
    <cellStyle name="Normal 4 2 2 3 2 2 5 4 2" xfId="21838" xr:uid="{00000000-0005-0000-0000-00000C2C0000}"/>
    <cellStyle name="Normal 4 2 2 3 2 2 5 4 2 2" xfId="48000" xr:uid="{00000000-0005-0000-0000-00000D2C0000}"/>
    <cellStyle name="Normal 4 2 2 3 2 2 5 4 3" xfId="35254" xr:uid="{00000000-0005-0000-0000-00000E2C0000}"/>
    <cellStyle name="Normal 4 2 2 3 2 2 5 5" xfId="15272" xr:uid="{00000000-0005-0000-0000-00000F2C0000}"/>
    <cellStyle name="Normal 4 2 2 3 2 2 5 5 2" xfId="41434" xr:uid="{00000000-0005-0000-0000-0000102C0000}"/>
    <cellStyle name="Normal 4 2 2 3 2 2 5 6" xfId="27704" xr:uid="{00000000-0005-0000-0000-0000112C0000}"/>
    <cellStyle name="Normal 4 2 2 3 2 2 6" xfId="2514" xr:uid="{00000000-0005-0000-0000-0000122C0000}"/>
    <cellStyle name="Normal 4 2 2 3 2 2 6 2" xfId="6566" xr:uid="{00000000-0005-0000-0000-0000132C0000}"/>
    <cellStyle name="Normal 4 2 2 3 2 2 6 2 2" xfId="12760" xr:uid="{00000000-0005-0000-0000-0000142C0000}"/>
    <cellStyle name="Normal 4 2 2 3 2 2 6 2 2 2" xfId="25040" xr:uid="{00000000-0005-0000-0000-0000152C0000}"/>
    <cellStyle name="Normal 4 2 2 3 2 2 6 2 2 2 2" xfId="51202" xr:uid="{00000000-0005-0000-0000-0000162C0000}"/>
    <cellStyle name="Normal 4 2 2 3 2 2 6 2 2 3" xfId="38922" xr:uid="{00000000-0005-0000-0000-0000172C0000}"/>
    <cellStyle name="Normal 4 2 2 3 2 2 6 2 3" xfId="19650" xr:uid="{00000000-0005-0000-0000-0000182C0000}"/>
    <cellStyle name="Normal 4 2 2 3 2 2 6 2 3 2" xfId="45812" xr:uid="{00000000-0005-0000-0000-0000192C0000}"/>
    <cellStyle name="Normal 4 2 2 3 2 2 6 2 4" xfId="32728" xr:uid="{00000000-0005-0000-0000-00001A2C0000}"/>
    <cellStyle name="Normal 4 2 2 3 2 2 6 3" xfId="9814" xr:uid="{00000000-0005-0000-0000-00001B2C0000}"/>
    <cellStyle name="Normal 4 2 2 3 2 2 6 3 2" xfId="22478" xr:uid="{00000000-0005-0000-0000-00001C2C0000}"/>
    <cellStyle name="Normal 4 2 2 3 2 2 6 3 2 2" xfId="48640" xr:uid="{00000000-0005-0000-0000-00001D2C0000}"/>
    <cellStyle name="Normal 4 2 2 3 2 2 6 3 3" xfId="35976" xr:uid="{00000000-0005-0000-0000-00001E2C0000}"/>
    <cellStyle name="Normal 4 2 2 3 2 2 6 4" xfId="16126" xr:uid="{00000000-0005-0000-0000-00001F2C0000}"/>
    <cellStyle name="Normal 4 2 2 3 2 2 6 4 2" xfId="42288" xr:uid="{00000000-0005-0000-0000-0000202C0000}"/>
    <cellStyle name="Normal 4 2 2 3 2 2 6 5" xfId="28676" xr:uid="{00000000-0005-0000-0000-0000212C0000}"/>
    <cellStyle name="Normal 4 2 2 3 2 2 7" xfId="4540" xr:uid="{00000000-0005-0000-0000-0000222C0000}"/>
    <cellStyle name="Normal 4 2 2 3 2 2 7 2" xfId="11288" xr:uid="{00000000-0005-0000-0000-0000232C0000}"/>
    <cellStyle name="Normal 4 2 2 3 2 2 7 2 2" xfId="23760" xr:uid="{00000000-0005-0000-0000-0000242C0000}"/>
    <cellStyle name="Normal 4 2 2 3 2 2 7 2 2 2" xfId="49922" xr:uid="{00000000-0005-0000-0000-0000252C0000}"/>
    <cellStyle name="Normal 4 2 2 3 2 2 7 2 3" xfId="37450" xr:uid="{00000000-0005-0000-0000-0000262C0000}"/>
    <cellStyle name="Normal 4 2 2 3 2 2 7 3" xfId="17888" xr:uid="{00000000-0005-0000-0000-0000272C0000}"/>
    <cellStyle name="Normal 4 2 2 3 2 2 7 3 2" xfId="44050" xr:uid="{00000000-0005-0000-0000-0000282C0000}"/>
    <cellStyle name="Normal 4 2 2 3 2 2 7 4" xfId="30702" xr:uid="{00000000-0005-0000-0000-0000292C0000}"/>
    <cellStyle name="Normal 4 2 2 3 2 2 8" xfId="8342" xr:uid="{00000000-0005-0000-0000-00002A2C0000}"/>
    <cellStyle name="Normal 4 2 2 3 2 2 8 2" xfId="21198" xr:uid="{00000000-0005-0000-0000-00002B2C0000}"/>
    <cellStyle name="Normal 4 2 2 3 2 2 8 2 2" xfId="47360" xr:uid="{00000000-0005-0000-0000-00002C2C0000}"/>
    <cellStyle name="Normal 4 2 2 3 2 2 8 3" xfId="34504" xr:uid="{00000000-0005-0000-0000-00002D2C0000}"/>
    <cellStyle name="Normal 4 2 2 3 2 2 9" xfId="14364" xr:uid="{00000000-0005-0000-0000-00002E2C0000}"/>
    <cellStyle name="Normal 4 2 2 3 2 2 9 2" xfId="40526" xr:uid="{00000000-0005-0000-0000-00002F2C0000}"/>
    <cellStyle name="Normal 4 2 2 3 2 3" xfId="570" xr:uid="{00000000-0005-0000-0000-0000302C0000}"/>
    <cellStyle name="Normal 4 2 2 3 2 3 2" xfId="1102" xr:uid="{00000000-0005-0000-0000-0000312C0000}"/>
    <cellStyle name="Normal 4 2 2 3 2 3 2 2" xfId="1422" xr:uid="{00000000-0005-0000-0000-0000322C0000}"/>
    <cellStyle name="Normal 4 2 2 3 2 3 2 2 2" xfId="2062" xr:uid="{00000000-0005-0000-0000-0000332C0000}"/>
    <cellStyle name="Normal 4 2 2 3 2 3 2 2 2 2" xfId="4088" xr:uid="{00000000-0005-0000-0000-0000342C0000}"/>
    <cellStyle name="Normal 4 2 2 3 2 3 2 2 2 2 2" xfId="8140" xr:uid="{00000000-0005-0000-0000-0000352C0000}"/>
    <cellStyle name="Normal 4 2 2 3 2 3 2 2 2 2 2 2" xfId="14030" xr:uid="{00000000-0005-0000-0000-0000362C0000}"/>
    <cellStyle name="Normal 4 2 2 3 2 3 2 2 2 2 2 2 2" xfId="26200" xr:uid="{00000000-0005-0000-0000-0000372C0000}"/>
    <cellStyle name="Normal 4 2 2 3 2 3 2 2 2 2 2 2 2 2" xfId="52362" xr:uid="{00000000-0005-0000-0000-0000382C0000}"/>
    <cellStyle name="Normal 4 2 2 3 2 3 2 2 2 2 2 2 3" xfId="40192" xr:uid="{00000000-0005-0000-0000-0000392C0000}"/>
    <cellStyle name="Normal 4 2 2 3 2 3 2 2 2 2 2 3" xfId="21078" xr:uid="{00000000-0005-0000-0000-00003A2C0000}"/>
    <cellStyle name="Normal 4 2 2 3 2 3 2 2 2 2 2 3 2" xfId="47240" xr:uid="{00000000-0005-0000-0000-00003B2C0000}"/>
    <cellStyle name="Normal 4 2 2 3 2 3 2 2 2 2 2 4" xfId="34302" xr:uid="{00000000-0005-0000-0000-00003C2C0000}"/>
    <cellStyle name="Normal 4 2 2 3 2 3 2 2 2 2 3" xfId="11084" xr:uid="{00000000-0005-0000-0000-00003D2C0000}"/>
    <cellStyle name="Normal 4 2 2 3 2 3 2 2 2 2 3 2" xfId="23638" xr:uid="{00000000-0005-0000-0000-00003E2C0000}"/>
    <cellStyle name="Normal 4 2 2 3 2 3 2 2 2 2 3 2 2" xfId="49800" xr:uid="{00000000-0005-0000-0000-00003F2C0000}"/>
    <cellStyle name="Normal 4 2 2 3 2 3 2 2 2 2 3 3" xfId="37246" xr:uid="{00000000-0005-0000-0000-0000402C0000}"/>
    <cellStyle name="Normal 4 2 2 3 2 3 2 2 2 2 4" xfId="17554" xr:uid="{00000000-0005-0000-0000-0000412C0000}"/>
    <cellStyle name="Normal 4 2 2 3 2 3 2 2 2 2 4 2" xfId="43716" xr:uid="{00000000-0005-0000-0000-0000422C0000}"/>
    <cellStyle name="Normal 4 2 2 3 2 3 2 2 2 2 5" xfId="30250" xr:uid="{00000000-0005-0000-0000-0000432C0000}"/>
    <cellStyle name="Normal 4 2 2 3 2 3 2 2 2 3" xfId="6114" xr:uid="{00000000-0005-0000-0000-0000442C0000}"/>
    <cellStyle name="Normal 4 2 2 3 2 3 2 2 2 3 2" xfId="12558" xr:uid="{00000000-0005-0000-0000-0000452C0000}"/>
    <cellStyle name="Normal 4 2 2 3 2 3 2 2 2 3 2 2" xfId="24920" xr:uid="{00000000-0005-0000-0000-0000462C0000}"/>
    <cellStyle name="Normal 4 2 2 3 2 3 2 2 2 3 2 2 2" xfId="51082" xr:uid="{00000000-0005-0000-0000-0000472C0000}"/>
    <cellStyle name="Normal 4 2 2 3 2 3 2 2 2 3 2 3" xfId="38720" xr:uid="{00000000-0005-0000-0000-0000482C0000}"/>
    <cellStyle name="Normal 4 2 2 3 2 3 2 2 2 3 3" xfId="19316" xr:uid="{00000000-0005-0000-0000-0000492C0000}"/>
    <cellStyle name="Normal 4 2 2 3 2 3 2 2 2 3 3 2" xfId="45478" xr:uid="{00000000-0005-0000-0000-00004A2C0000}"/>
    <cellStyle name="Normal 4 2 2 3 2 3 2 2 2 3 4" xfId="32276" xr:uid="{00000000-0005-0000-0000-00004B2C0000}"/>
    <cellStyle name="Normal 4 2 2 3 2 3 2 2 2 4" xfId="9612" xr:uid="{00000000-0005-0000-0000-00004C2C0000}"/>
    <cellStyle name="Normal 4 2 2 3 2 3 2 2 2 4 2" xfId="22358" xr:uid="{00000000-0005-0000-0000-00004D2C0000}"/>
    <cellStyle name="Normal 4 2 2 3 2 3 2 2 2 4 2 2" xfId="48520" xr:uid="{00000000-0005-0000-0000-00004E2C0000}"/>
    <cellStyle name="Normal 4 2 2 3 2 3 2 2 2 4 3" xfId="35774" xr:uid="{00000000-0005-0000-0000-00004F2C0000}"/>
    <cellStyle name="Normal 4 2 2 3 2 3 2 2 2 5" xfId="15792" xr:uid="{00000000-0005-0000-0000-0000502C0000}"/>
    <cellStyle name="Normal 4 2 2 3 2 3 2 2 2 5 2" xfId="41954" xr:uid="{00000000-0005-0000-0000-0000512C0000}"/>
    <cellStyle name="Normal 4 2 2 3 2 3 2 2 2 6" xfId="28224" xr:uid="{00000000-0005-0000-0000-0000522C0000}"/>
    <cellStyle name="Normal 4 2 2 3 2 3 2 2 3" xfId="3448" xr:uid="{00000000-0005-0000-0000-0000532C0000}"/>
    <cellStyle name="Normal 4 2 2 3 2 3 2 2 3 2" xfId="7500" xr:uid="{00000000-0005-0000-0000-0000542C0000}"/>
    <cellStyle name="Normal 4 2 2 3 2 3 2 2 3 2 2" xfId="13390" xr:uid="{00000000-0005-0000-0000-0000552C0000}"/>
    <cellStyle name="Normal 4 2 2 3 2 3 2 2 3 2 2 2" xfId="25560" xr:uid="{00000000-0005-0000-0000-0000562C0000}"/>
    <cellStyle name="Normal 4 2 2 3 2 3 2 2 3 2 2 2 2" xfId="51722" xr:uid="{00000000-0005-0000-0000-0000572C0000}"/>
    <cellStyle name="Normal 4 2 2 3 2 3 2 2 3 2 2 3" xfId="39552" xr:uid="{00000000-0005-0000-0000-0000582C0000}"/>
    <cellStyle name="Normal 4 2 2 3 2 3 2 2 3 2 3" xfId="20438" xr:uid="{00000000-0005-0000-0000-0000592C0000}"/>
    <cellStyle name="Normal 4 2 2 3 2 3 2 2 3 2 3 2" xfId="46600" xr:uid="{00000000-0005-0000-0000-00005A2C0000}"/>
    <cellStyle name="Normal 4 2 2 3 2 3 2 2 3 2 4" xfId="33662" xr:uid="{00000000-0005-0000-0000-00005B2C0000}"/>
    <cellStyle name="Normal 4 2 2 3 2 3 2 2 3 3" xfId="10444" xr:uid="{00000000-0005-0000-0000-00005C2C0000}"/>
    <cellStyle name="Normal 4 2 2 3 2 3 2 2 3 3 2" xfId="22998" xr:uid="{00000000-0005-0000-0000-00005D2C0000}"/>
    <cellStyle name="Normal 4 2 2 3 2 3 2 2 3 3 2 2" xfId="49160" xr:uid="{00000000-0005-0000-0000-00005E2C0000}"/>
    <cellStyle name="Normal 4 2 2 3 2 3 2 2 3 3 3" xfId="36606" xr:uid="{00000000-0005-0000-0000-00005F2C0000}"/>
    <cellStyle name="Normal 4 2 2 3 2 3 2 2 3 4" xfId="16914" xr:uid="{00000000-0005-0000-0000-0000602C0000}"/>
    <cellStyle name="Normal 4 2 2 3 2 3 2 2 3 4 2" xfId="43076" xr:uid="{00000000-0005-0000-0000-0000612C0000}"/>
    <cellStyle name="Normal 4 2 2 3 2 3 2 2 3 5" xfId="29610" xr:uid="{00000000-0005-0000-0000-0000622C0000}"/>
    <cellStyle name="Normal 4 2 2 3 2 3 2 2 4" xfId="5474" xr:uid="{00000000-0005-0000-0000-0000632C0000}"/>
    <cellStyle name="Normal 4 2 2 3 2 3 2 2 4 2" xfId="11918" xr:uid="{00000000-0005-0000-0000-0000642C0000}"/>
    <cellStyle name="Normal 4 2 2 3 2 3 2 2 4 2 2" xfId="24280" xr:uid="{00000000-0005-0000-0000-0000652C0000}"/>
    <cellStyle name="Normal 4 2 2 3 2 3 2 2 4 2 2 2" xfId="50442" xr:uid="{00000000-0005-0000-0000-0000662C0000}"/>
    <cellStyle name="Normal 4 2 2 3 2 3 2 2 4 2 3" xfId="38080" xr:uid="{00000000-0005-0000-0000-0000672C0000}"/>
    <cellStyle name="Normal 4 2 2 3 2 3 2 2 4 3" xfId="18676" xr:uid="{00000000-0005-0000-0000-0000682C0000}"/>
    <cellStyle name="Normal 4 2 2 3 2 3 2 2 4 3 2" xfId="44838" xr:uid="{00000000-0005-0000-0000-0000692C0000}"/>
    <cellStyle name="Normal 4 2 2 3 2 3 2 2 4 4" xfId="31636" xr:uid="{00000000-0005-0000-0000-00006A2C0000}"/>
    <cellStyle name="Normal 4 2 2 3 2 3 2 2 5" xfId="8972" xr:uid="{00000000-0005-0000-0000-00006B2C0000}"/>
    <cellStyle name="Normal 4 2 2 3 2 3 2 2 5 2" xfId="21718" xr:uid="{00000000-0005-0000-0000-00006C2C0000}"/>
    <cellStyle name="Normal 4 2 2 3 2 3 2 2 5 2 2" xfId="47880" xr:uid="{00000000-0005-0000-0000-00006D2C0000}"/>
    <cellStyle name="Normal 4 2 2 3 2 3 2 2 5 3" xfId="35134" xr:uid="{00000000-0005-0000-0000-00006E2C0000}"/>
    <cellStyle name="Normal 4 2 2 3 2 3 2 2 6" xfId="15152" xr:uid="{00000000-0005-0000-0000-00006F2C0000}"/>
    <cellStyle name="Normal 4 2 2 3 2 3 2 2 6 2" xfId="41314" xr:uid="{00000000-0005-0000-0000-0000702C0000}"/>
    <cellStyle name="Normal 4 2 2 3 2 3 2 2 7" xfId="27584" xr:uid="{00000000-0005-0000-0000-0000712C0000}"/>
    <cellStyle name="Normal 4 2 2 3 2 3 2 3" xfId="1742" xr:uid="{00000000-0005-0000-0000-0000722C0000}"/>
    <cellStyle name="Normal 4 2 2 3 2 3 2 3 2" xfId="3768" xr:uid="{00000000-0005-0000-0000-0000732C0000}"/>
    <cellStyle name="Normal 4 2 2 3 2 3 2 3 2 2" xfId="7820" xr:uid="{00000000-0005-0000-0000-0000742C0000}"/>
    <cellStyle name="Normal 4 2 2 3 2 3 2 3 2 2 2" xfId="13710" xr:uid="{00000000-0005-0000-0000-0000752C0000}"/>
    <cellStyle name="Normal 4 2 2 3 2 3 2 3 2 2 2 2" xfId="25880" xr:uid="{00000000-0005-0000-0000-0000762C0000}"/>
    <cellStyle name="Normal 4 2 2 3 2 3 2 3 2 2 2 2 2" xfId="52042" xr:uid="{00000000-0005-0000-0000-0000772C0000}"/>
    <cellStyle name="Normal 4 2 2 3 2 3 2 3 2 2 2 3" xfId="39872" xr:uid="{00000000-0005-0000-0000-0000782C0000}"/>
    <cellStyle name="Normal 4 2 2 3 2 3 2 3 2 2 3" xfId="20758" xr:uid="{00000000-0005-0000-0000-0000792C0000}"/>
    <cellStyle name="Normal 4 2 2 3 2 3 2 3 2 2 3 2" xfId="46920" xr:uid="{00000000-0005-0000-0000-00007A2C0000}"/>
    <cellStyle name="Normal 4 2 2 3 2 3 2 3 2 2 4" xfId="33982" xr:uid="{00000000-0005-0000-0000-00007B2C0000}"/>
    <cellStyle name="Normal 4 2 2 3 2 3 2 3 2 3" xfId="10764" xr:uid="{00000000-0005-0000-0000-00007C2C0000}"/>
    <cellStyle name="Normal 4 2 2 3 2 3 2 3 2 3 2" xfId="23318" xr:uid="{00000000-0005-0000-0000-00007D2C0000}"/>
    <cellStyle name="Normal 4 2 2 3 2 3 2 3 2 3 2 2" xfId="49480" xr:uid="{00000000-0005-0000-0000-00007E2C0000}"/>
    <cellStyle name="Normal 4 2 2 3 2 3 2 3 2 3 3" xfId="36926" xr:uid="{00000000-0005-0000-0000-00007F2C0000}"/>
    <cellStyle name="Normal 4 2 2 3 2 3 2 3 2 4" xfId="17234" xr:uid="{00000000-0005-0000-0000-0000802C0000}"/>
    <cellStyle name="Normal 4 2 2 3 2 3 2 3 2 4 2" xfId="43396" xr:uid="{00000000-0005-0000-0000-0000812C0000}"/>
    <cellStyle name="Normal 4 2 2 3 2 3 2 3 2 5" xfId="29930" xr:uid="{00000000-0005-0000-0000-0000822C0000}"/>
    <cellStyle name="Normal 4 2 2 3 2 3 2 3 3" xfId="5794" xr:uid="{00000000-0005-0000-0000-0000832C0000}"/>
    <cellStyle name="Normal 4 2 2 3 2 3 2 3 3 2" xfId="12238" xr:uid="{00000000-0005-0000-0000-0000842C0000}"/>
    <cellStyle name="Normal 4 2 2 3 2 3 2 3 3 2 2" xfId="24600" xr:uid="{00000000-0005-0000-0000-0000852C0000}"/>
    <cellStyle name="Normal 4 2 2 3 2 3 2 3 3 2 2 2" xfId="50762" xr:uid="{00000000-0005-0000-0000-0000862C0000}"/>
    <cellStyle name="Normal 4 2 2 3 2 3 2 3 3 2 3" xfId="38400" xr:uid="{00000000-0005-0000-0000-0000872C0000}"/>
    <cellStyle name="Normal 4 2 2 3 2 3 2 3 3 3" xfId="18996" xr:uid="{00000000-0005-0000-0000-0000882C0000}"/>
    <cellStyle name="Normal 4 2 2 3 2 3 2 3 3 3 2" xfId="45158" xr:uid="{00000000-0005-0000-0000-0000892C0000}"/>
    <cellStyle name="Normal 4 2 2 3 2 3 2 3 3 4" xfId="31956" xr:uid="{00000000-0005-0000-0000-00008A2C0000}"/>
    <cellStyle name="Normal 4 2 2 3 2 3 2 3 4" xfId="9292" xr:uid="{00000000-0005-0000-0000-00008B2C0000}"/>
    <cellStyle name="Normal 4 2 2 3 2 3 2 3 4 2" xfId="22038" xr:uid="{00000000-0005-0000-0000-00008C2C0000}"/>
    <cellStyle name="Normal 4 2 2 3 2 3 2 3 4 2 2" xfId="48200" xr:uid="{00000000-0005-0000-0000-00008D2C0000}"/>
    <cellStyle name="Normal 4 2 2 3 2 3 2 3 4 3" xfId="35454" xr:uid="{00000000-0005-0000-0000-00008E2C0000}"/>
    <cellStyle name="Normal 4 2 2 3 2 3 2 3 5" xfId="15472" xr:uid="{00000000-0005-0000-0000-00008F2C0000}"/>
    <cellStyle name="Normal 4 2 2 3 2 3 2 3 5 2" xfId="41634" xr:uid="{00000000-0005-0000-0000-0000902C0000}"/>
    <cellStyle name="Normal 4 2 2 3 2 3 2 3 6" xfId="27904" xr:uid="{00000000-0005-0000-0000-0000912C0000}"/>
    <cellStyle name="Normal 4 2 2 3 2 3 2 4" xfId="3128" xr:uid="{00000000-0005-0000-0000-0000922C0000}"/>
    <cellStyle name="Normal 4 2 2 3 2 3 2 4 2" xfId="7180" xr:uid="{00000000-0005-0000-0000-0000932C0000}"/>
    <cellStyle name="Normal 4 2 2 3 2 3 2 4 2 2" xfId="13070" xr:uid="{00000000-0005-0000-0000-0000942C0000}"/>
    <cellStyle name="Normal 4 2 2 3 2 3 2 4 2 2 2" xfId="25240" xr:uid="{00000000-0005-0000-0000-0000952C0000}"/>
    <cellStyle name="Normal 4 2 2 3 2 3 2 4 2 2 2 2" xfId="51402" xr:uid="{00000000-0005-0000-0000-0000962C0000}"/>
    <cellStyle name="Normal 4 2 2 3 2 3 2 4 2 2 3" xfId="39232" xr:uid="{00000000-0005-0000-0000-0000972C0000}"/>
    <cellStyle name="Normal 4 2 2 3 2 3 2 4 2 3" xfId="20118" xr:uid="{00000000-0005-0000-0000-0000982C0000}"/>
    <cellStyle name="Normal 4 2 2 3 2 3 2 4 2 3 2" xfId="46280" xr:uid="{00000000-0005-0000-0000-0000992C0000}"/>
    <cellStyle name="Normal 4 2 2 3 2 3 2 4 2 4" xfId="33342" xr:uid="{00000000-0005-0000-0000-00009A2C0000}"/>
    <cellStyle name="Normal 4 2 2 3 2 3 2 4 3" xfId="10124" xr:uid="{00000000-0005-0000-0000-00009B2C0000}"/>
    <cellStyle name="Normal 4 2 2 3 2 3 2 4 3 2" xfId="22678" xr:uid="{00000000-0005-0000-0000-00009C2C0000}"/>
    <cellStyle name="Normal 4 2 2 3 2 3 2 4 3 2 2" xfId="48840" xr:uid="{00000000-0005-0000-0000-00009D2C0000}"/>
    <cellStyle name="Normal 4 2 2 3 2 3 2 4 3 3" xfId="36286" xr:uid="{00000000-0005-0000-0000-00009E2C0000}"/>
    <cellStyle name="Normal 4 2 2 3 2 3 2 4 4" xfId="16594" xr:uid="{00000000-0005-0000-0000-00009F2C0000}"/>
    <cellStyle name="Normal 4 2 2 3 2 3 2 4 4 2" xfId="42756" xr:uid="{00000000-0005-0000-0000-0000A02C0000}"/>
    <cellStyle name="Normal 4 2 2 3 2 3 2 4 5" xfId="29290" xr:uid="{00000000-0005-0000-0000-0000A12C0000}"/>
    <cellStyle name="Normal 4 2 2 3 2 3 2 5" xfId="5154" xr:uid="{00000000-0005-0000-0000-0000A22C0000}"/>
    <cellStyle name="Normal 4 2 2 3 2 3 2 5 2" xfId="11598" xr:uid="{00000000-0005-0000-0000-0000A32C0000}"/>
    <cellStyle name="Normal 4 2 2 3 2 3 2 5 2 2" xfId="23960" xr:uid="{00000000-0005-0000-0000-0000A42C0000}"/>
    <cellStyle name="Normal 4 2 2 3 2 3 2 5 2 2 2" xfId="50122" xr:uid="{00000000-0005-0000-0000-0000A52C0000}"/>
    <cellStyle name="Normal 4 2 2 3 2 3 2 5 2 3" xfId="37760" xr:uid="{00000000-0005-0000-0000-0000A62C0000}"/>
    <cellStyle name="Normal 4 2 2 3 2 3 2 5 3" xfId="18356" xr:uid="{00000000-0005-0000-0000-0000A72C0000}"/>
    <cellStyle name="Normal 4 2 2 3 2 3 2 5 3 2" xfId="44518" xr:uid="{00000000-0005-0000-0000-0000A82C0000}"/>
    <cellStyle name="Normal 4 2 2 3 2 3 2 5 4" xfId="31316" xr:uid="{00000000-0005-0000-0000-0000A92C0000}"/>
    <cellStyle name="Normal 4 2 2 3 2 3 2 6" xfId="8652" xr:uid="{00000000-0005-0000-0000-0000AA2C0000}"/>
    <cellStyle name="Normal 4 2 2 3 2 3 2 6 2" xfId="21398" xr:uid="{00000000-0005-0000-0000-0000AB2C0000}"/>
    <cellStyle name="Normal 4 2 2 3 2 3 2 6 2 2" xfId="47560" xr:uid="{00000000-0005-0000-0000-0000AC2C0000}"/>
    <cellStyle name="Normal 4 2 2 3 2 3 2 6 3" xfId="34814" xr:uid="{00000000-0005-0000-0000-0000AD2C0000}"/>
    <cellStyle name="Normal 4 2 2 3 2 3 2 7" xfId="14832" xr:uid="{00000000-0005-0000-0000-0000AE2C0000}"/>
    <cellStyle name="Normal 4 2 2 3 2 3 2 7 2" xfId="40994" xr:uid="{00000000-0005-0000-0000-0000AF2C0000}"/>
    <cellStyle name="Normal 4 2 2 3 2 3 2 8" xfId="27264" xr:uid="{00000000-0005-0000-0000-0000B02C0000}"/>
    <cellStyle name="Normal 4 2 2 3 2 3 3" xfId="1262" xr:uid="{00000000-0005-0000-0000-0000B12C0000}"/>
    <cellStyle name="Normal 4 2 2 3 2 3 3 2" xfId="1902" xr:uid="{00000000-0005-0000-0000-0000B22C0000}"/>
    <cellStyle name="Normal 4 2 2 3 2 3 3 2 2" xfId="3928" xr:uid="{00000000-0005-0000-0000-0000B32C0000}"/>
    <cellStyle name="Normal 4 2 2 3 2 3 3 2 2 2" xfId="7980" xr:uid="{00000000-0005-0000-0000-0000B42C0000}"/>
    <cellStyle name="Normal 4 2 2 3 2 3 3 2 2 2 2" xfId="13870" xr:uid="{00000000-0005-0000-0000-0000B52C0000}"/>
    <cellStyle name="Normal 4 2 2 3 2 3 3 2 2 2 2 2" xfId="26040" xr:uid="{00000000-0005-0000-0000-0000B62C0000}"/>
    <cellStyle name="Normal 4 2 2 3 2 3 3 2 2 2 2 2 2" xfId="52202" xr:uid="{00000000-0005-0000-0000-0000B72C0000}"/>
    <cellStyle name="Normal 4 2 2 3 2 3 3 2 2 2 2 3" xfId="40032" xr:uid="{00000000-0005-0000-0000-0000B82C0000}"/>
    <cellStyle name="Normal 4 2 2 3 2 3 3 2 2 2 3" xfId="20918" xr:uid="{00000000-0005-0000-0000-0000B92C0000}"/>
    <cellStyle name="Normal 4 2 2 3 2 3 3 2 2 2 3 2" xfId="47080" xr:uid="{00000000-0005-0000-0000-0000BA2C0000}"/>
    <cellStyle name="Normal 4 2 2 3 2 3 3 2 2 2 4" xfId="34142" xr:uid="{00000000-0005-0000-0000-0000BB2C0000}"/>
    <cellStyle name="Normal 4 2 2 3 2 3 3 2 2 3" xfId="10924" xr:uid="{00000000-0005-0000-0000-0000BC2C0000}"/>
    <cellStyle name="Normal 4 2 2 3 2 3 3 2 2 3 2" xfId="23478" xr:uid="{00000000-0005-0000-0000-0000BD2C0000}"/>
    <cellStyle name="Normal 4 2 2 3 2 3 3 2 2 3 2 2" xfId="49640" xr:uid="{00000000-0005-0000-0000-0000BE2C0000}"/>
    <cellStyle name="Normal 4 2 2 3 2 3 3 2 2 3 3" xfId="37086" xr:uid="{00000000-0005-0000-0000-0000BF2C0000}"/>
    <cellStyle name="Normal 4 2 2 3 2 3 3 2 2 4" xfId="17394" xr:uid="{00000000-0005-0000-0000-0000C02C0000}"/>
    <cellStyle name="Normal 4 2 2 3 2 3 3 2 2 4 2" xfId="43556" xr:uid="{00000000-0005-0000-0000-0000C12C0000}"/>
    <cellStyle name="Normal 4 2 2 3 2 3 3 2 2 5" xfId="30090" xr:uid="{00000000-0005-0000-0000-0000C22C0000}"/>
    <cellStyle name="Normal 4 2 2 3 2 3 3 2 3" xfId="5954" xr:uid="{00000000-0005-0000-0000-0000C32C0000}"/>
    <cellStyle name="Normal 4 2 2 3 2 3 3 2 3 2" xfId="12398" xr:uid="{00000000-0005-0000-0000-0000C42C0000}"/>
    <cellStyle name="Normal 4 2 2 3 2 3 3 2 3 2 2" xfId="24760" xr:uid="{00000000-0005-0000-0000-0000C52C0000}"/>
    <cellStyle name="Normal 4 2 2 3 2 3 3 2 3 2 2 2" xfId="50922" xr:uid="{00000000-0005-0000-0000-0000C62C0000}"/>
    <cellStyle name="Normal 4 2 2 3 2 3 3 2 3 2 3" xfId="38560" xr:uid="{00000000-0005-0000-0000-0000C72C0000}"/>
    <cellStyle name="Normal 4 2 2 3 2 3 3 2 3 3" xfId="19156" xr:uid="{00000000-0005-0000-0000-0000C82C0000}"/>
    <cellStyle name="Normal 4 2 2 3 2 3 3 2 3 3 2" xfId="45318" xr:uid="{00000000-0005-0000-0000-0000C92C0000}"/>
    <cellStyle name="Normal 4 2 2 3 2 3 3 2 3 4" xfId="32116" xr:uid="{00000000-0005-0000-0000-0000CA2C0000}"/>
    <cellStyle name="Normal 4 2 2 3 2 3 3 2 4" xfId="9452" xr:uid="{00000000-0005-0000-0000-0000CB2C0000}"/>
    <cellStyle name="Normal 4 2 2 3 2 3 3 2 4 2" xfId="22198" xr:uid="{00000000-0005-0000-0000-0000CC2C0000}"/>
    <cellStyle name="Normal 4 2 2 3 2 3 3 2 4 2 2" xfId="48360" xr:uid="{00000000-0005-0000-0000-0000CD2C0000}"/>
    <cellStyle name="Normal 4 2 2 3 2 3 3 2 4 3" xfId="35614" xr:uid="{00000000-0005-0000-0000-0000CE2C0000}"/>
    <cellStyle name="Normal 4 2 2 3 2 3 3 2 5" xfId="15632" xr:uid="{00000000-0005-0000-0000-0000CF2C0000}"/>
    <cellStyle name="Normal 4 2 2 3 2 3 3 2 5 2" xfId="41794" xr:uid="{00000000-0005-0000-0000-0000D02C0000}"/>
    <cellStyle name="Normal 4 2 2 3 2 3 3 2 6" xfId="28064" xr:uid="{00000000-0005-0000-0000-0000D12C0000}"/>
    <cellStyle name="Normal 4 2 2 3 2 3 3 3" xfId="3288" xr:uid="{00000000-0005-0000-0000-0000D22C0000}"/>
    <cellStyle name="Normal 4 2 2 3 2 3 3 3 2" xfId="7340" xr:uid="{00000000-0005-0000-0000-0000D32C0000}"/>
    <cellStyle name="Normal 4 2 2 3 2 3 3 3 2 2" xfId="13230" xr:uid="{00000000-0005-0000-0000-0000D42C0000}"/>
    <cellStyle name="Normal 4 2 2 3 2 3 3 3 2 2 2" xfId="25400" xr:uid="{00000000-0005-0000-0000-0000D52C0000}"/>
    <cellStyle name="Normal 4 2 2 3 2 3 3 3 2 2 2 2" xfId="51562" xr:uid="{00000000-0005-0000-0000-0000D62C0000}"/>
    <cellStyle name="Normal 4 2 2 3 2 3 3 3 2 2 3" xfId="39392" xr:uid="{00000000-0005-0000-0000-0000D72C0000}"/>
    <cellStyle name="Normal 4 2 2 3 2 3 3 3 2 3" xfId="20278" xr:uid="{00000000-0005-0000-0000-0000D82C0000}"/>
    <cellStyle name="Normal 4 2 2 3 2 3 3 3 2 3 2" xfId="46440" xr:uid="{00000000-0005-0000-0000-0000D92C0000}"/>
    <cellStyle name="Normal 4 2 2 3 2 3 3 3 2 4" xfId="33502" xr:uid="{00000000-0005-0000-0000-0000DA2C0000}"/>
    <cellStyle name="Normal 4 2 2 3 2 3 3 3 3" xfId="10284" xr:uid="{00000000-0005-0000-0000-0000DB2C0000}"/>
    <cellStyle name="Normal 4 2 2 3 2 3 3 3 3 2" xfId="22838" xr:uid="{00000000-0005-0000-0000-0000DC2C0000}"/>
    <cellStyle name="Normal 4 2 2 3 2 3 3 3 3 2 2" xfId="49000" xr:uid="{00000000-0005-0000-0000-0000DD2C0000}"/>
    <cellStyle name="Normal 4 2 2 3 2 3 3 3 3 3" xfId="36446" xr:uid="{00000000-0005-0000-0000-0000DE2C0000}"/>
    <cellStyle name="Normal 4 2 2 3 2 3 3 3 4" xfId="16754" xr:uid="{00000000-0005-0000-0000-0000DF2C0000}"/>
    <cellStyle name="Normal 4 2 2 3 2 3 3 3 4 2" xfId="42916" xr:uid="{00000000-0005-0000-0000-0000E02C0000}"/>
    <cellStyle name="Normal 4 2 2 3 2 3 3 3 5" xfId="29450" xr:uid="{00000000-0005-0000-0000-0000E12C0000}"/>
    <cellStyle name="Normal 4 2 2 3 2 3 3 4" xfId="5314" xr:uid="{00000000-0005-0000-0000-0000E22C0000}"/>
    <cellStyle name="Normal 4 2 2 3 2 3 3 4 2" xfId="11758" xr:uid="{00000000-0005-0000-0000-0000E32C0000}"/>
    <cellStyle name="Normal 4 2 2 3 2 3 3 4 2 2" xfId="24120" xr:uid="{00000000-0005-0000-0000-0000E42C0000}"/>
    <cellStyle name="Normal 4 2 2 3 2 3 3 4 2 2 2" xfId="50282" xr:uid="{00000000-0005-0000-0000-0000E52C0000}"/>
    <cellStyle name="Normal 4 2 2 3 2 3 3 4 2 3" xfId="37920" xr:uid="{00000000-0005-0000-0000-0000E62C0000}"/>
    <cellStyle name="Normal 4 2 2 3 2 3 3 4 3" xfId="18516" xr:uid="{00000000-0005-0000-0000-0000E72C0000}"/>
    <cellStyle name="Normal 4 2 2 3 2 3 3 4 3 2" xfId="44678" xr:uid="{00000000-0005-0000-0000-0000E82C0000}"/>
    <cellStyle name="Normal 4 2 2 3 2 3 3 4 4" xfId="31476" xr:uid="{00000000-0005-0000-0000-0000E92C0000}"/>
    <cellStyle name="Normal 4 2 2 3 2 3 3 5" xfId="8812" xr:uid="{00000000-0005-0000-0000-0000EA2C0000}"/>
    <cellStyle name="Normal 4 2 2 3 2 3 3 5 2" xfId="21558" xr:uid="{00000000-0005-0000-0000-0000EB2C0000}"/>
    <cellStyle name="Normal 4 2 2 3 2 3 3 5 2 2" xfId="47720" xr:uid="{00000000-0005-0000-0000-0000EC2C0000}"/>
    <cellStyle name="Normal 4 2 2 3 2 3 3 5 3" xfId="34974" xr:uid="{00000000-0005-0000-0000-0000ED2C0000}"/>
    <cellStyle name="Normal 4 2 2 3 2 3 3 6" xfId="14992" xr:uid="{00000000-0005-0000-0000-0000EE2C0000}"/>
    <cellStyle name="Normal 4 2 2 3 2 3 3 6 2" xfId="41154" xr:uid="{00000000-0005-0000-0000-0000EF2C0000}"/>
    <cellStyle name="Normal 4 2 2 3 2 3 3 7" xfId="27424" xr:uid="{00000000-0005-0000-0000-0000F02C0000}"/>
    <cellStyle name="Normal 4 2 2 3 2 3 4" xfId="1582" xr:uid="{00000000-0005-0000-0000-0000F12C0000}"/>
    <cellStyle name="Normal 4 2 2 3 2 3 4 2" xfId="3608" xr:uid="{00000000-0005-0000-0000-0000F22C0000}"/>
    <cellStyle name="Normal 4 2 2 3 2 3 4 2 2" xfId="7660" xr:uid="{00000000-0005-0000-0000-0000F32C0000}"/>
    <cellStyle name="Normal 4 2 2 3 2 3 4 2 2 2" xfId="13550" xr:uid="{00000000-0005-0000-0000-0000F42C0000}"/>
    <cellStyle name="Normal 4 2 2 3 2 3 4 2 2 2 2" xfId="25720" xr:uid="{00000000-0005-0000-0000-0000F52C0000}"/>
    <cellStyle name="Normal 4 2 2 3 2 3 4 2 2 2 2 2" xfId="51882" xr:uid="{00000000-0005-0000-0000-0000F62C0000}"/>
    <cellStyle name="Normal 4 2 2 3 2 3 4 2 2 2 3" xfId="39712" xr:uid="{00000000-0005-0000-0000-0000F72C0000}"/>
    <cellStyle name="Normal 4 2 2 3 2 3 4 2 2 3" xfId="20598" xr:uid="{00000000-0005-0000-0000-0000F82C0000}"/>
    <cellStyle name="Normal 4 2 2 3 2 3 4 2 2 3 2" xfId="46760" xr:uid="{00000000-0005-0000-0000-0000F92C0000}"/>
    <cellStyle name="Normal 4 2 2 3 2 3 4 2 2 4" xfId="33822" xr:uid="{00000000-0005-0000-0000-0000FA2C0000}"/>
    <cellStyle name="Normal 4 2 2 3 2 3 4 2 3" xfId="10604" xr:uid="{00000000-0005-0000-0000-0000FB2C0000}"/>
    <cellStyle name="Normal 4 2 2 3 2 3 4 2 3 2" xfId="23158" xr:uid="{00000000-0005-0000-0000-0000FC2C0000}"/>
    <cellStyle name="Normal 4 2 2 3 2 3 4 2 3 2 2" xfId="49320" xr:uid="{00000000-0005-0000-0000-0000FD2C0000}"/>
    <cellStyle name="Normal 4 2 2 3 2 3 4 2 3 3" xfId="36766" xr:uid="{00000000-0005-0000-0000-0000FE2C0000}"/>
    <cellStyle name="Normal 4 2 2 3 2 3 4 2 4" xfId="17074" xr:uid="{00000000-0005-0000-0000-0000FF2C0000}"/>
    <cellStyle name="Normal 4 2 2 3 2 3 4 2 4 2" xfId="43236" xr:uid="{00000000-0005-0000-0000-0000002D0000}"/>
    <cellStyle name="Normal 4 2 2 3 2 3 4 2 5" xfId="29770" xr:uid="{00000000-0005-0000-0000-0000012D0000}"/>
    <cellStyle name="Normal 4 2 2 3 2 3 4 3" xfId="5634" xr:uid="{00000000-0005-0000-0000-0000022D0000}"/>
    <cellStyle name="Normal 4 2 2 3 2 3 4 3 2" xfId="12078" xr:uid="{00000000-0005-0000-0000-0000032D0000}"/>
    <cellStyle name="Normal 4 2 2 3 2 3 4 3 2 2" xfId="24440" xr:uid="{00000000-0005-0000-0000-0000042D0000}"/>
    <cellStyle name="Normal 4 2 2 3 2 3 4 3 2 2 2" xfId="50602" xr:uid="{00000000-0005-0000-0000-0000052D0000}"/>
    <cellStyle name="Normal 4 2 2 3 2 3 4 3 2 3" xfId="38240" xr:uid="{00000000-0005-0000-0000-0000062D0000}"/>
    <cellStyle name="Normal 4 2 2 3 2 3 4 3 3" xfId="18836" xr:uid="{00000000-0005-0000-0000-0000072D0000}"/>
    <cellStyle name="Normal 4 2 2 3 2 3 4 3 3 2" xfId="44998" xr:uid="{00000000-0005-0000-0000-0000082D0000}"/>
    <cellStyle name="Normal 4 2 2 3 2 3 4 3 4" xfId="31796" xr:uid="{00000000-0005-0000-0000-0000092D0000}"/>
    <cellStyle name="Normal 4 2 2 3 2 3 4 4" xfId="9132" xr:uid="{00000000-0005-0000-0000-00000A2D0000}"/>
    <cellStyle name="Normal 4 2 2 3 2 3 4 4 2" xfId="21878" xr:uid="{00000000-0005-0000-0000-00000B2D0000}"/>
    <cellStyle name="Normal 4 2 2 3 2 3 4 4 2 2" xfId="48040" xr:uid="{00000000-0005-0000-0000-00000C2D0000}"/>
    <cellStyle name="Normal 4 2 2 3 2 3 4 4 3" xfId="35294" xr:uid="{00000000-0005-0000-0000-00000D2D0000}"/>
    <cellStyle name="Normal 4 2 2 3 2 3 4 5" xfId="15312" xr:uid="{00000000-0005-0000-0000-00000E2D0000}"/>
    <cellStyle name="Normal 4 2 2 3 2 3 4 5 2" xfId="41474" xr:uid="{00000000-0005-0000-0000-00000F2D0000}"/>
    <cellStyle name="Normal 4 2 2 3 2 3 4 6" xfId="27744" xr:uid="{00000000-0005-0000-0000-0000102D0000}"/>
    <cellStyle name="Normal 4 2 2 3 2 3 5" xfId="2596" xr:uid="{00000000-0005-0000-0000-0000112D0000}"/>
    <cellStyle name="Normal 4 2 2 3 2 3 5 2" xfId="6648" xr:uid="{00000000-0005-0000-0000-0000122D0000}"/>
    <cellStyle name="Normal 4 2 2 3 2 3 5 2 2" xfId="12814" xr:uid="{00000000-0005-0000-0000-0000132D0000}"/>
    <cellStyle name="Normal 4 2 2 3 2 3 5 2 2 2" xfId="25080" xr:uid="{00000000-0005-0000-0000-0000142D0000}"/>
    <cellStyle name="Normal 4 2 2 3 2 3 5 2 2 2 2" xfId="51242" xr:uid="{00000000-0005-0000-0000-0000152D0000}"/>
    <cellStyle name="Normal 4 2 2 3 2 3 5 2 2 3" xfId="38976" xr:uid="{00000000-0005-0000-0000-0000162D0000}"/>
    <cellStyle name="Normal 4 2 2 3 2 3 5 2 3" xfId="19718" xr:uid="{00000000-0005-0000-0000-0000172D0000}"/>
    <cellStyle name="Normal 4 2 2 3 2 3 5 2 3 2" xfId="45880" xr:uid="{00000000-0005-0000-0000-0000182D0000}"/>
    <cellStyle name="Normal 4 2 2 3 2 3 5 2 4" xfId="32810" xr:uid="{00000000-0005-0000-0000-0000192D0000}"/>
    <cellStyle name="Normal 4 2 2 3 2 3 5 3" xfId="9868" xr:uid="{00000000-0005-0000-0000-00001A2D0000}"/>
    <cellStyle name="Normal 4 2 2 3 2 3 5 3 2" xfId="22518" xr:uid="{00000000-0005-0000-0000-00001B2D0000}"/>
    <cellStyle name="Normal 4 2 2 3 2 3 5 3 2 2" xfId="48680" xr:uid="{00000000-0005-0000-0000-00001C2D0000}"/>
    <cellStyle name="Normal 4 2 2 3 2 3 5 3 3" xfId="36030" xr:uid="{00000000-0005-0000-0000-00001D2D0000}"/>
    <cellStyle name="Normal 4 2 2 3 2 3 5 4" xfId="16194" xr:uid="{00000000-0005-0000-0000-00001E2D0000}"/>
    <cellStyle name="Normal 4 2 2 3 2 3 5 4 2" xfId="42356" xr:uid="{00000000-0005-0000-0000-00001F2D0000}"/>
    <cellStyle name="Normal 4 2 2 3 2 3 5 5" xfId="28758" xr:uid="{00000000-0005-0000-0000-0000202D0000}"/>
    <cellStyle name="Normal 4 2 2 3 2 3 6" xfId="4622" xr:uid="{00000000-0005-0000-0000-0000212D0000}"/>
    <cellStyle name="Normal 4 2 2 3 2 3 6 2" xfId="11342" xr:uid="{00000000-0005-0000-0000-0000222D0000}"/>
    <cellStyle name="Normal 4 2 2 3 2 3 6 2 2" xfId="23800" xr:uid="{00000000-0005-0000-0000-0000232D0000}"/>
    <cellStyle name="Normal 4 2 2 3 2 3 6 2 2 2" xfId="49962" xr:uid="{00000000-0005-0000-0000-0000242D0000}"/>
    <cellStyle name="Normal 4 2 2 3 2 3 6 2 3" xfId="37504" xr:uid="{00000000-0005-0000-0000-0000252D0000}"/>
    <cellStyle name="Normal 4 2 2 3 2 3 6 3" xfId="17956" xr:uid="{00000000-0005-0000-0000-0000262D0000}"/>
    <cellStyle name="Normal 4 2 2 3 2 3 6 3 2" xfId="44118" xr:uid="{00000000-0005-0000-0000-0000272D0000}"/>
    <cellStyle name="Normal 4 2 2 3 2 3 6 4" xfId="30784" xr:uid="{00000000-0005-0000-0000-0000282D0000}"/>
    <cellStyle name="Normal 4 2 2 3 2 3 7" xfId="8396" xr:uid="{00000000-0005-0000-0000-0000292D0000}"/>
    <cellStyle name="Normal 4 2 2 3 2 3 7 2" xfId="21238" xr:uid="{00000000-0005-0000-0000-00002A2D0000}"/>
    <cellStyle name="Normal 4 2 2 3 2 3 7 2 2" xfId="47400" xr:uid="{00000000-0005-0000-0000-00002B2D0000}"/>
    <cellStyle name="Normal 4 2 2 3 2 3 7 3" xfId="34558" xr:uid="{00000000-0005-0000-0000-00002C2D0000}"/>
    <cellStyle name="Normal 4 2 2 3 2 3 8" xfId="14432" xr:uid="{00000000-0005-0000-0000-00002D2D0000}"/>
    <cellStyle name="Normal 4 2 2 3 2 3 8 2" xfId="40594" xr:uid="{00000000-0005-0000-0000-00002E2D0000}"/>
    <cellStyle name="Normal 4 2 2 3 2 3 9" xfId="26732" xr:uid="{00000000-0005-0000-0000-00002F2D0000}"/>
    <cellStyle name="Normal 4 2 2 3 2 4" xfId="810" xr:uid="{00000000-0005-0000-0000-0000302D0000}"/>
    <cellStyle name="Normal 4 2 2 3 2 4 2" xfId="1342" xr:uid="{00000000-0005-0000-0000-0000312D0000}"/>
    <cellStyle name="Normal 4 2 2 3 2 4 2 2" xfId="1982" xr:uid="{00000000-0005-0000-0000-0000322D0000}"/>
    <cellStyle name="Normal 4 2 2 3 2 4 2 2 2" xfId="4008" xr:uid="{00000000-0005-0000-0000-0000332D0000}"/>
    <cellStyle name="Normal 4 2 2 3 2 4 2 2 2 2" xfId="8060" xr:uid="{00000000-0005-0000-0000-0000342D0000}"/>
    <cellStyle name="Normal 4 2 2 3 2 4 2 2 2 2 2" xfId="13950" xr:uid="{00000000-0005-0000-0000-0000352D0000}"/>
    <cellStyle name="Normal 4 2 2 3 2 4 2 2 2 2 2 2" xfId="26120" xr:uid="{00000000-0005-0000-0000-0000362D0000}"/>
    <cellStyle name="Normal 4 2 2 3 2 4 2 2 2 2 2 2 2" xfId="52282" xr:uid="{00000000-0005-0000-0000-0000372D0000}"/>
    <cellStyle name="Normal 4 2 2 3 2 4 2 2 2 2 2 3" xfId="40112" xr:uid="{00000000-0005-0000-0000-0000382D0000}"/>
    <cellStyle name="Normal 4 2 2 3 2 4 2 2 2 2 3" xfId="20998" xr:uid="{00000000-0005-0000-0000-0000392D0000}"/>
    <cellStyle name="Normal 4 2 2 3 2 4 2 2 2 2 3 2" xfId="47160" xr:uid="{00000000-0005-0000-0000-00003A2D0000}"/>
    <cellStyle name="Normal 4 2 2 3 2 4 2 2 2 2 4" xfId="34222" xr:uid="{00000000-0005-0000-0000-00003B2D0000}"/>
    <cellStyle name="Normal 4 2 2 3 2 4 2 2 2 3" xfId="11004" xr:uid="{00000000-0005-0000-0000-00003C2D0000}"/>
    <cellStyle name="Normal 4 2 2 3 2 4 2 2 2 3 2" xfId="23558" xr:uid="{00000000-0005-0000-0000-00003D2D0000}"/>
    <cellStyle name="Normal 4 2 2 3 2 4 2 2 2 3 2 2" xfId="49720" xr:uid="{00000000-0005-0000-0000-00003E2D0000}"/>
    <cellStyle name="Normal 4 2 2 3 2 4 2 2 2 3 3" xfId="37166" xr:uid="{00000000-0005-0000-0000-00003F2D0000}"/>
    <cellStyle name="Normal 4 2 2 3 2 4 2 2 2 4" xfId="17474" xr:uid="{00000000-0005-0000-0000-0000402D0000}"/>
    <cellStyle name="Normal 4 2 2 3 2 4 2 2 2 4 2" xfId="43636" xr:uid="{00000000-0005-0000-0000-0000412D0000}"/>
    <cellStyle name="Normal 4 2 2 3 2 4 2 2 2 5" xfId="30170" xr:uid="{00000000-0005-0000-0000-0000422D0000}"/>
    <cellStyle name="Normal 4 2 2 3 2 4 2 2 3" xfId="6034" xr:uid="{00000000-0005-0000-0000-0000432D0000}"/>
    <cellStyle name="Normal 4 2 2 3 2 4 2 2 3 2" xfId="12478" xr:uid="{00000000-0005-0000-0000-0000442D0000}"/>
    <cellStyle name="Normal 4 2 2 3 2 4 2 2 3 2 2" xfId="24840" xr:uid="{00000000-0005-0000-0000-0000452D0000}"/>
    <cellStyle name="Normal 4 2 2 3 2 4 2 2 3 2 2 2" xfId="51002" xr:uid="{00000000-0005-0000-0000-0000462D0000}"/>
    <cellStyle name="Normal 4 2 2 3 2 4 2 2 3 2 3" xfId="38640" xr:uid="{00000000-0005-0000-0000-0000472D0000}"/>
    <cellStyle name="Normal 4 2 2 3 2 4 2 2 3 3" xfId="19236" xr:uid="{00000000-0005-0000-0000-0000482D0000}"/>
    <cellStyle name="Normal 4 2 2 3 2 4 2 2 3 3 2" xfId="45398" xr:uid="{00000000-0005-0000-0000-0000492D0000}"/>
    <cellStyle name="Normal 4 2 2 3 2 4 2 2 3 4" xfId="32196" xr:uid="{00000000-0005-0000-0000-00004A2D0000}"/>
    <cellStyle name="Normal 4 2 2 3 2 4 2 2 4" xfId="9532" xr:uid="{00000000-0005-0000-0000-00004B2D0000}"/>
    <cellStyle name="Normal 4 2 2 3 2 4 2 2 4 2" xfId="22278" xr:uid="{00000000-0005-0000-0000-00004C2D0000}"/>
    <cellStyle name="Normal 4 2 2 3 2 4 2 2 4 2 2" xfId="48440" xr:uid="{00000000-0005-0000-0000-00004D2D0000}"/>
    <cellStyle name="Normal 4 2 2 3 2 4 2 2 4 3" xfId="35694" xr:uid="{00000000-0005-0000-0000-00004E2D0000}"/>
    <cellStyle name="Normal 4 2 2 3 2 4 2 2 5" xfId="15712" xr:uid="{00000000-0005-0000-0000-00004F2D0000}"/>
    <cellStyle name="Normal 4 2 2 3 2 4 2 2 5 2" xfId="41874" xr:uid="{00000000-0005-0000-0000-0000502D0000}"/>
    <cellStyle name="Normal 4 2 2 3 2 4 2 2 6" xfId="28144" xr:uid="{00000000-0005-0000-0000-0000512D0000}"/>
    <cellStyle name="Normal 4 2 2 3 2 4 2 3" xfId="3368" xr:uid="{00000000-0005-0000-0000-0000522D0000}"/>
    <cellStyle name="Normal 4 2 2 3 2 4 2 3 2" xfId="7420" xr:uid="{00000000-0005-0000-0000-0000532D0000}"/>
    <cellStyle name="Normal 4 2 2 3 2 4 2 3 2 2" xfId="13310" xr:uid="{00000000-0005-0000-0000-0000542D0000}"/>
    <cellStyle name="Normal 4 2 2 3 2 4 2 3 2 2 2" xfId="25480" xr:uid="{00000000-0005-0000-0000-0000552D0000}"/>
    <cellStyle name="Normal 4 2 2 3 2 4 2 3 2 2 2 2" xfId="51642" xr:uid="{00000000-0005-0000-0000-0000562D0000}"/>
    <cellStyle name="Normal 4 2 2 3 2 4 2 3 2 2 3" xfId="39472" xr:uid="{00000000-0005-0000-0000-0000572D0000}"/>
    <cellStyle name="Normal 4 2 2 3 2 4 2 3 2 3" xfId="20358" xr:uid="{00000000-0005-0000-0000-0000582D0000}"/>
    <cellStyle name="Normal 4 2 2 3 2 4 2 3 2 3 2" xfId="46520" xr:uid="{00000000-0005-0000-0000-0000592D0000}"/>
    <cellStyle name="Normal 4 2 2 3 2 4 2 3 2 4" xfId="33582" xr:uid="{00000000-0005-0000-0000-00005A2D0000}"/>
    <cellStyle name="Normal 4 2 2 3 2 4 2 3 3" xfId="10364" xr:uid="{00000000-0005-0000-0000-00005B2D0000}"/>
    <cellStyle name="Normal 4 2 2 3 2 4 2 3 3 2" xfId="22918" xr:uid="{00000000-0005-0000-0000-00005C2D0000}"/>
    <cellStyle name="Normal 4 2 2 3 2 4 2 3 3 2 2" xfId="49080" xr:uid="{00000000-0005-0000-0000-00005D2D0000}"/>
    <cellStyle name="Normal 4 2 2 3 2 4 2 3 3 3" xfId="36526" xr:uid="{00000000-0005-0000-0000-00005E2D0000}"/>
    <cellStyle name="Normal 4 2 2 3 2 4 2 3 4" xfId="16834" xr:uid="{00000000-0005-0000-0000-00005F2D0000}"/>
    <cellStyle name="Normal 4 2 2 3 2 4 2 3 4 2" xfId="42996" xr:uid="{00000000-0005-0000-0000-0000602D0000}"/>
    <cellStyle name="Normal 4 2 2 3 2 4 2 3 5" xfId="29530" xr:uid="{00000000-0005-0000-0000-0000612D0000}"/>
    <cellStyle name="Normal 4 2 2 3 2 4 2 4" xfId="5394" xr:uid="{00000000-0005-0000-0000-0000622D0000}"/>
    <cellStyle name="Normal 4 2 2 3 2 4 2 4 2" xfId="11838" xr:uid="{00000000-0005-0000-0000-0000632D0000}"/>
    <cellStyle name="Normal 4 2 2 3 2 4 2 4 2 2" xfId="24200" xr:uid="{00000000-0005-0000-0000-0000642D0000}"/>
    <cellStyle name="Normal 4 2 2 3 2 4 2 4 2 2 2" xfId="50362" xr:uid="{00000000-0005-0000-0000-0000652D0000}"/>
    <cellStyle name="Normal 4 2 2 3 2 4 2 4 2 3" xfId="38000" xr:uid="{00000000-0005-0000-0000-0000662D0000}"/>
    <cellStyle name="Normal 4 2 2 3 2 4 2 4 3" xfId="18596" xr:uid="{00000000-0005-0000-0000-0000672D0000}"/>
    <cellStyle name="Normal 4 2 2 3 2 4 2 4 3 2" xfId="44758" xr:uid="{00000000-0005-0000-0000-0000682D0000}"/>
    <cellStyle name="Normal 4 2 2 3 2 4 2 4 4" xfId="31556" xr:uid="{00000000-0005-0000-0000-0000692D0000}"/>
    <cellStyle name="Normal 4 2 2 3 2 4 2 5" xfId="8892" xr:uid="{00000000-0005-0000-0000-00006A2D0000}"/>
    <cellStyle name="Normal 4 2 2 3 2 4 2 5 2" xfId="21638" xr:uid="{00000000-0005-0000-0000-00006B2D0000}"/>
    <cellStyle name="Normal 4 2 2 3 2 4 2 5 2 2" xfId="47800" xr:uid="{00000000-0005-0000-0000-00006C2D0000}"/>
    <cellStyle name="Normal 4 2 2 3 2 4 2 5 3" xfId="35054" xr:uid="{00000000-0005-0000-0000-00006D2D0000}"/>
    <cellStyle name="Normal 4 2 2 3 2 4 2 6" xfId="15072" xr:uid="{00000000-0005-0000-0000-00006E2D0000}"/>
    <cellStyle name="Normal 4 2 2 3 2 4 2 6 2" xfId="41234" xr:uid="{00000000-0005-0000-0000-00006F2D0000}"/>
    <cellStyle name="Normal 4 2 2 3 2 4 2 7" xfId="27504" xr:uid="{00000000-0005-0000-0000-0000702D0000}"/>
    <cellStyle name="Normal 4 2 2 3 2 4 3" xfId="1662" xr:uid="{00000000-0005-0000-0000-0000712D0000}"/>
    <cellStyle name="Normal 4 2 2 3 2 4 3 2" xfId="3688" xr:uid="{00000000-0005-0000-0000-0000722D0000}"/>
    <cellStyle name="Normal 4 2 2 3 2 4 3 2 2" xfId="7740" xr:uid="{00000000-0005-0000-0000-0000732D0000}"/>
    <cellStyle name="Normal 4 2 2 3 2 4 3 2 2 2" xfId="13630" xr:uid="{00000000-0005-0000-0000-0000742D0000}"/>
    <cellStyle name="Normal 4 2 2 3 2 4 3 2 2 2 2" xfId="25800" xr:uid="{00000000-0005-0000-0000-0000752D0000}"/>
    <cellStyle name="Normal 4 2 2 3 2 4 3 2 2 2 2 2" xfId="51962" xr:uid="{00000000-0005-0000-0000-0000762D0000}"/>
    <cellStyle name="Normal 4 2 2 3 2 4 3 2 2 2 3" xfId="39792" xr:uid="{00000000-0005-0000-0000-0000772D0000}"/>
    <cellStyle name="Normal 4 2 2 3 2 4 3 2 2 3" xfId="20678" xr:uid="{00000000-0005-0000-0000-0000782D0000}"/>
    <cellStyle name="Normal 4 2 2 3 2 4 3 2 2 3 2" xfId="46840" xr:uid="{00000000-0005-0000-0000-0000792D0000}"/>
    <cellStyle name="Normal 4 2 2 3 2 4 3 2 2 4" xfId="33902" xr:uid="{00000000-0005-0000-0000-00007A2D0000}"/>
    <cellStyle name="Normal 4 2 2 3 2 4 3 2 3" xfId="10684" xr:uid="{00000000-0005-0000-0000-00007B2D0000}"/>
    <cellStyle name="Normal 4 2 2 3 2 4 3 2 3 2" xfId="23238" xr:uid="{00000000-0005-0000-0000-00007C2D0000}"/>
    <cellStyle name="Normal 4 2 2 3 2 4 3 2 3 2 2" xfId="49400" xr:uid="{00000000-0005-0000-0000-00007D2D0000}"/>
    <cellStyle name="Normal 4 2 2 3 2 4 3 2 3 3" xfId="36846" xr:uid="{00000000-0005-0000-0000-00007E2D0000}"/>
    <cellStyle name="Normal 4 2 2 3 2 4 3 2 4" xfId="17154" xr:uid="{00000000-0005-0000-0000-00007F2D0000}"/>
    <cellStyle name="Normal 4 2 2 3 2 4 3 2 4 2" xfId="43316" xr:uid="{00000000-0005-0000-0000-0000802D0000}"/>
    <cellStyle name="Normal 4 2 2 3 2 4 3 2 5" xfId="29850" xr:uid="{00000000-0005-0000-0000-0000812D0000}"/>
    <cellStyle name="Normal 4 2 2 3 2 4 3 3" xfId="5714" xr:uid="{00000000-0005-0000-0000-0000822D0000}"/>
    <cellStyle name="Normal 4 2 2 3 2 4 3 3 2" xfId="12158" xr:uid="{00000000-0005-0000-0000-0000832D0000}"/>
    <cellStyle name="Normal 4 2 2 3 2 4 3 3 2 2" xfId="24520" xr:uid="{00000000-0005-0000-0000-0000842D0000}"/>
    <cellStyle name="Normal 4 2 2 3 2 4 3 3 2 2 2" xfId="50682" xr:uid="{00000000-0005-0000-0000-0000852D0000}"/>
    <cellStyle name="Normal 4 2 2 3 2 4 3 3 2 3" xfId="38320" xr:uid="{00000000-0005-0000-0000-0000862D0000}"/>
    <cellStyle name="Normal 4 2 2 3 2 4 3 3 3" xfId="18916" xr:uid="{00000000-0005-0000-0000-0000872D0000}"/>
    <cellStyle name="Normal 4 2 2 3 2 4 3 3 3 2" xfId="45078" xr:uid="{00000000-0005-0000-0000-0000882D0000}"/>
    <cellStyle name="Normal 4 2 2 3 2 4 3 3 4" xfId="31876" xr:uid="{00000000-0005-0000-0000-0000892D0000}"/>
    <cellStyle name="Normal 4 2 2 3 2 4 3 4" xfId="9212" xr:uid="{00000000-0005-0000-0000-00008A2D0000}"/>
    <cellStyle name="Normal 4 2 2 3 2 4 3 4 2" xfId="21958" xr:uid="{00000000-0005-0000-0000-00008B2D0000}"/>
    <cellStyle name="Normal 4 2 2 3 2 4 3 4 2 2" xfId="48120" xr:uid="{00000000-0005-0000-0000-00008C2D0000}"/>
    <cellStyle name="Normal 4 2 2 3 2 4 3 4 3" xfId="35374" xr:uid="{00000000-0005-0000-0000-00008D2D0000}"/>
    <cellStyle name="Normal 4 2 2 3 2 4 3 5" xfId="15392" xr:uid="{00000000-0005-0000-0000-00008E2D0000}"/>
    <cellStyle name="Normal 4 2 2 3 2 4 3 5 2" xfId="41554" xr:uid="{00000000-0005-0000-0000-00008F2D0000}"/>
    <cellStyle name="Normal 4 2 2 3 2 4 3 6" xfId="27824" xr:uid="{00000000-0005-0000-0000-0000902D0000}"/>
    <cellStyle name="Normal 4 2 2 3 2 4 4" xfId="2836" xr:uid="{00000000-0005-0000-0000-0000912D0000}"/>
    <cellStyle name="Normal 4 2 2 3 2 4 4 2" xfId="6888" xr:uid="{00000000-0005-0000-0000-0000922D0000}"/>
    <cellStyle name="Normal 4 2 2 3 2 4 4 2 2" xfId="12928" xr:uid="{00000000-0005-0000-0000-0000932D0000}"/>
    <cellStyle name="Normal 4 2 2 3 2 4 4 2 2 2" xfId="25160" xr:uid="{00000000-0005-0000-0000-0000942D0000}"/>
    <cellStyle name="Normal 4 2 2 3 2 4 4 2 2 2 2" xfId="51322" xr:uid="{00000000-0005-0000-0000-0000952D0000}"/>
    <cellStyle name="Normal 4 2 2 3 2 4 4 2 2 3" xfId="39090" xr:uid="{00000000-0005-0000-0000-0000962D0000}"/>
    <cellStyle name="Normal 4 2 2 3 2 4 4 2 3" xfId="19900" xr:uid="{00000000-0005-0000-0000-0000972D0000}"/>
    <cellStyle name="Normal 4 2 2 3 2 4 4 2 3 2" xfId="46062" xr:uid="{00000000-0005-0000-0000-0000982D0000}"/>
    <cellStyle name="Normal 4 2 2 3 2 4 4 2 4" xfId="33050" xr:uid="{00000000-0005-0000-0000-0000992D0000}"/>
    <cellStyle name="Normal 4 2 2 3 2 4 4 3" xfId="9982" xr:uid="{00000000-0005-0000-0000-00009A2D0000}"/>
    <cellStyle name="Normal 4 2 2 3 2 4 4 3 2" xfId="22598" xr:uid="{00000000-0005-0000-0000-00009B2D0000}"/>
    <cellStyle name="Normal 4 2 2 3 2 4 4 3 2 2" xfId="48760" xr:uid="{00000000-0005-0000-0000-00009C2D0000}"/>
    <cellStyle name="Normal 4 2 2 3 2 4 4 3 3" xfId="36144" xr:uid="{00000000-0005-0000-0000-00009D2D0000}"/>
    <cellStyle name="Normal 4 2 2 3 2 4 4 4" xfId="16376" xr:uid="{00000000-0005-0000-0000-00009E2D0000}"/>
    <cellStyle name="Normal 4 2 2 3 2 4 4 4 2" xfId="42538" xr:uid="{00000000-0005-0000-0000-00009F2D0000}"/>
    <cellStyle name="Normal 4 2 2 3 2 4 4 5" xfId="28998" xr:uid="{00000000-0005-0000-0000-0000A02D0000}"/>
    <cellStyle name="Normal 4 2 2 3 2 4 5" xfId="4862" xr:uid="{00000000-0005-0000-0000-0000A12D0000}"/>
    <cellStyle name="Normal 4 2 2 3 2 4 5 2" xfId="11456" xr:uid="{00000000-0005-0000-0000-0000A22D0000}"/>
    <cellStyle name="Normal 4 2 2 3 2 4 5 2 2" xfId="23880" xr:uid="{00000000-0005-0000-0000-0000A32D0000}"/>
    <cellStyle name="Normal 4 2 2 3 2 4 5 2 2 2" xfId="50042" xr:uid="{00000000-0005-0000-0000-0000A42D0000}"/>
    <cellStyle name="Normal 4 2 2 3 2 4 5 2 3" xfId="37618" xr:uid="{00000000-0005-0000-0000-0000A52D0000}"/>
    <cellStyle name="Normal 4 2 2 3 2 4 5 3" xfId="18138" xr:uid="{00000000-0005-0000-0000-0000A62D0000}"/>
    <cellStyle name="Normal 4 2 2 3 2 4 5 3 2" xfId="44300" xr:uid="{00000000-0005-0000-0000-0000A72D0000}"/>
    <cellStyle name="Normal 4 2 2 3 2 4 5 4" xfId="31024" xr:uid="{00000000-0005-0000-0000-0000A82D0000}"/>
    <cellStyle name="Normal 4 2 2 3 2 4 6" xfId="8510" xr:uid="{00000000-0005-0000-0000-0000A92D0000}"/>
    <cellStyle name="Normal 4 2 2 3 2 4 6 2" xfId="21318" xr:uid="{00000000-0005-0000-0000-0000AA2D0000}"/>
    <cellStyle name="Normal 4 2 2 3 2 4 6 2 2" xfId="47480" xr:uid="{00000000-0005-0000-0000-0000AB2D0000}"/>
    <cellStyle name="Normal 4 2 2 3 2 4 6 3" xfId="34672" xr:uid="{00000000-0005-0000-0000-0000AC2D0000}"/>
    <cellStyle name="Normal 4 2 2 3 2 4 7" xfId="14614" xr:uid="{00000000-0005-0000-0000-0000AD2D0000}"/>
    <cellStyle name="Normal 4 2 2 3 2 4 7 2" xfId="40776" xr:uid="{00000000-0005-0000-0000-0000AE2D0000}"/>
    <cellStyle name="Normal 4 2 2 3 2 4 8" xfId="26972" xr:uid="{00000000-0005-0000-0000-0000AF2D0000}"/>
    <cellStyle name="Normal 4 2 2 3 2 5" xfId="1182" xr:uid="{00000000-0005-0000-0000-0000B02D0000}"/>
    <cellStyle name="Normal 4 2 2 3 2 5 2" xfId="1822" xr:uid="{00000000-0005-0000-0000-0000B12D0000}"/>
    <cellStyle name="Normal 4 2 2 3 2 5 2 2" xfId="3848" xr:uid="{00000000-0005-0000-0000-0000B22D0000}"/>
    <cellStyle name="Normal 4 2 2 3 2 5 2 2 2" xfId="7900" xr:uid="{00000000-0005-0000-0000-0000B32D0000}"/>
    <cellStyle name="Normal 4 2 2 3 2 5 2 2 2 2" xfId="13790" xr:uid="{00000000-0005-0000-0000-0000B42D0000}"/>
    <cellStyle name="Normal 4 2 2 3 2 5 2 2 2 2 2" xfId="25960" xr:uid="{00000000-0005-0000-0000-0000B52D0000}"/>
    <cellStyle name="Normal 4 2 2 3 2 5 2 2 2 2 2 2" xfId="52122" xr:uid="{00000000-0005-0000-0000-0000B62D0000}"/>
    <cellStyle name="Normal 4 2 2 3 2 5 2 2 2 2 3" xfId="39952" xr:uid="{00000000-0005-0000-0000-0000B72D0000}"/>
    <cellStyle name="Normal 4 2 2 3 2 5 2 2 2 3" xfId="20838" xr:uid="{00000000-0005-0000-0000-0000B82D0000}"/>
    <cellStyle name="Normal 4 2 2 3 2 5 2 2 2 3 2" xfId="47000" xr:uid="{00000000-0005-0000-0000-0000B92D0000}"/>
    <cellStyle name="Normal 4 2 2 3 2 5 2 2 2 4" xfId="34062" xr:uid="{00000000-0005-0000-0000-0000BA2D0000}"/>
    <cellStyle name="Normal 4 2 2 3 2 5 2 2 3" xfId="10844" xr:uid="{00000000-0005-0000-0000-0000BB2D0000}"/>
    <cellStyle name="Normal 4 2 2 3 2 5 2 2 3 2" xfId="23398" xr:uid="{00000000-0005-0000-0000-0000BC2D0000}"/>
    <cellStyle name="Normal 4 2 2 3 2 5 2 2 3 2 2" xfId="49560" xr:uid="{00000000-0005-0000-0000-0000BD2D0000}"/>
    <cellStyle name="Normal 4 2 2 3 2 5 2 2 3 3" xfId="37006" xr:uid="{00000000-0005-0000-0000-0000BE2D0000}"/>
    <cellStyle name="Normal 4 2 2 3 2 5 2 2 4" xfId="17314" xr:uid="{00000000-0005-0000-0000-0000BF2D0000}"/>
    <cellStyle name="Normal 4 2 2 3 2 5 2 2 4 2" xfId="43476" xr:uid="{00000000-0005-0000-0000-0000C02D0000}"/>
    <cellStyle name="Normal 4 2 2 3 2 5 2 2 5" xfId="30010" xr:uid="{00000000-0005-0000-0000-0000C12D0000}"/>
    <cellStyle name="Normal 4 2 2 3 2 5 2 3" xfId="5874" xr:uid="{00000000-0005-0000-0000-0000C22D0000}"/>
    <cellStyle name="Normal 4 2 2 3 2 5 2 3 2" xfId="12318" xr:uid="{00000000-0005-0000-0000-0000C32D0000}"/>
    <cellStyle name="Normal 4 2 2 3 2 5 2 3 2 2" xfId="24680" xr:uid="{00000000-0005-0000-0000-0000C42D0000}"/>
    <cellStyle name="Normal 4 2 2 3 2 5 2 3 2 2 2" xfId="50842" xr:uid="{00000000-0005-0000-0000-0000C52D0000}"/>
    <cellStyle name="Normal 4 2 2 3 2 5 2 3 2 3" xfId="38480" xr:uid="{00000000-0005-0000-0000-0000C62D0000}"/>
    <cellStyle name="Normal 4 2 2 3 2 5 2 3 3" xfId="19076" xr:uid="{00000000-0005-0000-0000-0000C72D0000}"/>
    <cellStyle name="Normal 4 2 2 3 2 5 2 3 3 2" xfId="45238" xr:uid="{00000000-0005-0000-0000-0000C82D0000}"/>
    <cellStyle name="Normal 4 2 2 3 2 5 2 3 4" xfId="32036" xr:uid="{00000000-0005-0000-0000-0000C92D0000}"/>
    <cellStyle name="Normal 4 2 2 3 2 5 2 4" xfId="9372" xr:uid="{00000000-0005-0000-0000-0000CA2D0000}"/>
    <cellStyle name="Normal 4 2 2 3 2 5 2 4 2" xfId="22118" xr:uid="{00000000-0005-0000-0000-0000CB2D0000}"/>
    <cellStyle name="Normal 4 2 2 3 2 5 2 4 2 2" xfId="48280" xr:uid="{00000000-0005-0000-0000-0000CC2D0000}"/>
    <cellStyle name="Normal 4 2 2 3 2 5 2 4 3" xfId="35534" xr:uid="{00000000-0005-0000-0000-0000CD2D0000}"/>
    <cellStyle name="Normal 4 2 2 3 2 5 2 5" xfId="15552" xr:uid="{00000000-0005-0000-0000-0000CE2D0000}"/>
    <cellStyle name="Normal 4 2 2 3 2 5 2 5 2" xfId="41714" xr:uid="{00000000-0005-0000-0000-0000CF2D0000}"/>
    <cellStyle name="Normal 4 2 2 3 2 5 2 6" xfId="27984" xr:uid="{00000000-0005-0000-0000-0000D02D0000}"/>
    <cellStyle name="Normal 4 2 2 3 2 5 3" xfId="3208" xr:uid="{00000000-0005-0000-0000-0000D12D0000}"/>
    <cellStyle name="Normal 4 2 2 3 2 5 3 2" xfId="7260" xr:uid="{00000000-0005-0000-0000-0000D22D0000}"/>
    <cellStyle name="Normal 4 2 2 3 2 5 3 2 2" xfId="13150" xr:uid="{00000000-0005-0000-0000-0000D32D0000}"/>
    <cellStyle name="Normal 4 2 2 3 2 5 3 2 2 2" xfId="25320" xr:uid="{00000000-0005-0000-0000-0000D42D0000}"/>
    <cellStyle name="Normal 4 2 2 3 2 5 3 2 2 2 2" xfId="51482" xr:uid="{00000000-0005-0000-0000-0000D52D0000}"/>
    <cellStyle name="Normal 4 2 2 3 2 5 3 2 2 3" xfId="39312" xr:uid="{00000000-0005-0000-0000-0000D62D0000}"/>
    <cellStyle name="Normal 4 2 2 3 2 5 3 2 3" xfId="20198" xr:uid="{00000000-0005-0000-0000-0000D72D0000}"/>
    <cellStyle name="Normal 4 2 2 3 2 5 3 2 3 2" xfId="46360" xr:uid="{00000000-0005-0000-0000-0000D82D0000}"/>
    <cellStyle name="Normal 4 2 2 3 2 5 3 2 4" xfId="33422" xr:uid="{00000000-0005-0000-0000-0000D92D0000}"/>
    <cellStyle name="Normal 4 2 2 3 2 5 3 3" xfId="10204" xr:uid="{00000000-0005-0000-0000-0000DA2D0000}"/>
    <cellStyle name="Normal 4 2 2 3 2 5 3 3 2" xfId="22758" xr:uid="{00000000-0005-0000-0000-0000DB2D0000}"/>
    <cellStyle name="Normal 4 2 2 3 2 5 3 3 2 2" xfId="48920" xr:uid="{00000000-0005-0000-0000-0000DC2D0000}"/>
    <cellStyle name="Normal 4 2 2 3 2 5 3 3 3" xfId="36366" xr:uid="{00000000-0005-0000-0000-0000DD2D0000}"/>
    <cellStyle name="Normal 4 2 2 3 2 5 3 4" xfId="16674" xr:uid="{00000000-0005-0000-0000-0000DE2D0000}"/>
    <cellStyle name="Normal 4 2 2 3 2 5 3 4 2" xfId="42836" xr:uid="{00000000-0005-0000-0000-0000DF2D0000}"/>
    <cellStyle name="Normal 4 2 2 3 2 5 3 5" xfId="29370" xr:uid="{00000000-0005-0000-0000-0000E02D0000}"/>
    <cellStyle name="Normal 4 2 2 3 2 5 4" xfId="5234" xr:uid="{00000000-0005-0000-0000-0000E12D0000}"/>
    <cellStyle name="Normal 4 2 2 3 2 5 4 2" xfId="11678" xr:uid="{00000000-0005-0000-0000-0000E22D0000}"/>
    <cellStyle name="Normal 4 2 2 3 2 5 4 2 2" xfId="24040" xr:uid="{00000000-0005-0000-0000-0000E32D0000}"/>
    <cellStyle name="Normal 4 2 2 3 2 5 4 2 2 2" xfId="50202" xr:uid="{00000000-0005-0000-0000-0000E42D0000}"/>
    <cellStyle name="Normal 4 2 2 3 2 5 4 2 3" xfId="37840" xr:uid="{00000000-0005-0000-0000-0000E52D0000}"/>
    <cellStyle name="Normal 4 2 2 3 2 5 4 3" xfId="18436" xr:uid="{00000000-0005-0000-0000-0000E62D0000}"/>
    <cellStyle name="Normal 4 2 2 3 2 5 4 3 2" xfId="44598" xr:uid="{00000000-0005-0000-0000-0000E72D0000}"/>
    <cellStyle name="Normal 4 2 2 3 2 5 4 4" xfId="31396" xr:uid="{00000000-0005-0000-0000-0000E82D0000}"/>
    <cellStyle name="Normal 4 2 2 3 2 5 5" xfId="8732" xr:uid="{00000000-0005-0000-0000-0000E92D0000}"/>
    <cellStyle name="Normal 4 2 2 3 2 5 5 2" xfId="21478" xr:uid="{00000000-0005-0000-0000-0000EA2D0000}"/>
    <cellStyle name="Normal 4 2 2 3 2 5 5 2 2" xfId="47640" xr:uid="{00000000-0005-0000-0000-0000EB2D0000}"/>
    <cellStyle name="Normal 4 2 2 3 2 5 5 3" xfId="34894" xr:uid="{00000000-0005-0000-0000-0000EC2D0000}"/>
    <cellStyle name="Normal 4 2 2 3 2 5 6" xfId="14912" xr:uid="{00000000-0005-0000-0000-0000ED2D0000}"/>
    <cellStyle name="Normal 4 2 2 3 2 5 6 2" xfId="41074" xr:uid="{00000000-0005-0000-0000-0000EE2D0000}"/>
    <cellStyle name="Normal 4 2 2 3 2 5 7" xfId="27344" xr:uid="{00000000-0005-0000-0000-0000EF2D0000}"/>
    <cellStyle name="Normal 4 2 2 3 2 6" xfId="1502" xr:uid="{00000000-0005-0000-0000-0000F02D0000}"/>
    <cellStyle name="Normal 4 2 2 3 2 6 2" xfId="3528" xr:uid="{00000000-0005-0000-0000-0000F12D0000}"/>
    <cellStyle name="Normal 4 2 2 3 2 6 2 2" xfId="7580" xr:uid="{00000000-0005-0000-0000-0000F22D0000}"/>
    <cellStyle name="Normal 4 2 2 3 2 6 2 2 2" xfId="13470" xr:uid="{00000000-0005-0000-0000-0000F32D0000}"/>
    <cellStyle name="Normal 4 2 2 3 2 6 2 2 2 2" xfId="25640" xr:uid="{00000000-0005-0000-0000-0000F42D0000}"/>
    <cellStyle name="Normal 4 2 2 3 2 6 2 2 2 2 2" xfId="51802" xr:uid="{00000000-0005-0000-0000-0000F52D0000}"/>
    <cellStyle name="Normal 4 2 2 3 2 6 2 2 2 3" xfId="39632" xr:uid="{00000000-0005-0000-0000-0000F62D0000}"/>
    <cellStyle name="Normal 4 2 2 3 2 6 2 2 3" xfId="20518" xr:uid="{00000000-0005-0000-0000-0000F72D0000}"/>
    <cellStyle name="Normal 4 2 2 3 2 6 2 2 3 2" xfId="46680" xr:uid="{00000000-0005-0000-0000-0000F82D0000}"/>
    <cellStyle name="Normal 4 2 2 3 2 6 2 2 4" xfId="33742" xr:uid="{00000000-0005-0000-0000-0000F92D0000}"/>
    <cellStyle name="Normal 4 2 2 3 2 6 2 3" xfId="10524" xr:uid="{00000000-0005-0000-0000-0000FA2D0000}"/>
    <cellStyle name="Normal 4 2 2 3 2 6 2 3 2" xfId="23078" xr:uid="{00000000-0005-0000-0000-0000FB2D0000}"/>
    <cellStyle name="Normal 4 2 2 3 2 6 2 3 2 2" xfId="49240" xr:uid="{00000000-0005-0000-0000-0000FC2D0000}"/>
    <cellStyle name="Normal 4 2 2 3 2 6 2 3 3" xfId="36686" xr:uid="{00000000-0005-0000-0000-0000FD2D0000}"/>
    <cellStyle name="Normal 4 2 2 3 2 6 2 4" xfId="16994" xr:uid="{00000000-0005-0000-0000-0000FE2D0000}"/>
    <cellStyle name="Normal 4 2 2 3 2 6 2 4 2" xfId="43156" xr:uid="{00000000-0005-0000-0000-0000FF2D0000}"/>
    <cellStyle name="Normal 4 2 2 3 2 6 2 5" xfId="29690" xr:uid="{00000000-0005-0000-0000-0000002E0000}"/>
    <cellStyle name="Normal 4 2 2 3 2 6 3" xfId="5554" xr:uid="{00000000-0005-0000-0000-0000012E0000}"/>
    <cellStyle name="Normal 4 2 2 3 2 6 3 2" xfId="11998" xr:uid="{00000000-0005-0000-0000-0000022E0000}"/>
    <cellStyle name="Normal 4 2 2 3 2 6 3 2 2" xfId="24360" xr:uid="{00000000-0005-0000-0000-0000032E0000}"/>
    <cellStyle name="Normal 4 2 2 3 2 6 3 2 2 2" xfId="50522" xr:uid="{00000000-0005-0000-0000-0000042E0000}"/>
    <cellStyle name="Normal 4 2 2 3 2 6 3 2 3" xfId="38160" xr:uid="{00000000-0005-0000-0000-0000052E0000}"/>
    <cellStyle name="Normal 4 2 2 3 2 6 3 3" xfId="18756" xr:uid="{00000000-0005-0000-0000-0000062E0000}"/>
    <cellStyle name="Normal 4 2 2 3 2 6 3 3 2" xfId="44918" xr:uid="{00000000-0005-0000-0000-0000072E0000}"/>
    <cellStyle name="Normal 4 2 2 3 2 6 3 4" xfId="31716" xr:uid="{00000000-0005-0000-0000-0000082E0000}"/>
    <cellStyle name="Normal 4 2 2 3 2 6 4" xfId="9052" xr:uid="{00000000-0005-0000-0000-0000092E0000}"/>
    <cellStyle name="Normal 4 2 2 3 2 6 4 2" xfId="21798" xr:uid="{00000000-0005-0000-0000-00000A2E0000}"/>
    <cellStyle name="Normal 4 2 2 3 2 6 4 2 2" xfId="47960" xr:uid="{00000000-0005-0000-0000-00000B2E0000}"/>
    <cellStyle name="Normal 4 2 2 3 2 6 4 3" xfId="35214" xr:uid="{00000000-0005-0000-0000-00000C2E0000}"/>
    <cellStyle name="Normal 4 2 2 3 2 6 5" xfId="15232" xr:uid="{00000000-0005-0000-0000-00000D2E0000}"/>
    <cellStyle name="Normal 4 2 2 3 2 6 5 2" xfId="41394" xr:uid="{00000000-0005-0000-0000-00000E2E0000}"/>
    <cellStyle name="Normal 4 2 2 3 2 6 6" xfId="27664" xr:uid="{00000000-0005-0000-0000-00000F2E0000}"/>
    <cellStyle name="Normal 4 2 2 3 2 7" xfId="2304" xr:uid="{00000000-0005-0000-0000-0000102E0000}"/>
    <cellStyle name="Normal 4 2 2 3 2 7 2" xfId="6356" xr:uid="{00000000-0005-0000-0000-0000112E0000}"/>
    <cellStyle name="Normal 4 2 2 3 2 7 2 2" xfId="12672" xr:uid="{00000000-0005-0000-0000-0000122E0000}"/>
    <cellStyle name="Normal 4 2 2 3 2 7 2 2 2" xfId="25000" xr:uid="{00000000-0005-0000-0000-0000132E0000}"/>
    <cellStyle name="Normal 4 2 2 3 2 7 2 2 2 2" xfId="51162" xr:uid="{00000000-0005-0000-0000-0000142E0000}"/>
    <cellStyle name="Normal 4 2 2 3 2 7 2 2 3" xfId="38834" xr:uid="{00000000-0005-0000-0000-0000152E0000}"/>
    <cellStyle name="Normal 4 2 2 3 2 7 2 3" xfId="19500" xr:uid="{00000000-0005-0000-0000-0000162E0000}"/>
    <cellStyle name="Normal 4 2 2 3 2 7 2 3 2" xfId="45662" xr:uid="{00000000-0005-0000-0000-0000172E0000}"/>
    <cellStyle name="Normal 4 2 2 3 2 7 2 4" xfId="32518" xr:uid="{00000000-0005-0000-0000-0000182E0000}"/>
    <cellStyle name="Normal 4 2 2 3 2 7 3" xfId="9726" xr:uid="{00000000-0005-0000-0000-0000192E0000}"/>
    <cellStyle name="Normal 4 2 2 3 2 7 3 2" xfId="22438" xr:uid="{00000000-0005-0000-0000-00001A2E0000}"/>
    <cellStyle name="Normal 4 2 2 3 2 7 3 2 2" xfId="48600" xr:uid="{00000000-0005-0000-0000-00001B2E0000}"/>
    <cellStyle name="Normal 4 2 2 3 2 7 3 3" xfId="35888" xr:uid="{00000000-0005-0000-0000-00001C2E0000}"/>
    <cellStyle name="Normal 4 2 2 3 2 7 4" xfId="15976" xr:uid="{00000000-0005-0000-0000-00001D2E0000}"/>
    <cellStyle name="Normal 4 2 2 3 2 7 4 2" xfId="42138" xr:uid="{00000000-0005-0000-0000-00001E2E0000}"/>
    <cellStyle name="Normal 4 2 2 3 2 7 5" xfId="28466" xr:uid="{00000000-0005-0000-0000-00001F2E0000}"/>
    <cellStyle name="Normal 4 2 2 3 2 8" xfId="4330" xr:uid="{00000000-0005-0000-0000-0000202E0000}"/>
    <cellStyle name="Normal 4 2 2 3 2 8 2" xfId="11200" xr:uid="{00000000-0005-0000-0000-0000212E0000}"/>
    <cellStyle name="Normal 4 2 2 3 2 8 2 2" xfId="23720" xr:uid="{00000000-0005-0000-0000-0000222E0000}"/>
    <cellStyle name="Normal 4 2 2 3 2 8 2 2 2" xfId="49882" xr:uid="{00000000-0005-0000-0000-0000232E0000}"/>
    <cellStyle name="Normal 4 2 2 3 2 8 2 3" xfId="37362" xr:uid="{00000000-0005-0000-0000-0000242E0000}"/>
    <cellStyle name="Normal 4 2 2 3 2 8 3" xfId="17738" xr:uid="{00000000-0005-0000-0000-0000252E0000}"/>
    <cellStyle name="Normal 4 2 2 3 2 8 3 2" xfId="43900" xr:uid="{00000000-0005-0000-0000-0000262E0000}"/>
    <cellStyle name="Normal 4 2 2 3 2 8 4" xfId="30492" xr:uid="{00000000-0005-0000-0000-0000272E0000}"/>
    <cellStyle name="Normal 4 2 2 3 2 9" xfId="8254" xr:uid="{00000000-0005-0000-0000-0000282E0000}"/>
    <cellStyle name="Normal 4 2 2 3 2 9 2" xfId="21158" xr:uid="{00000000-0005-0000-0000-0000292E0000}"/>
    <cellStyle name="Normal 4 2 2 3 2 9 2 2" xfId="47320" xr:uid="{00000000-0005-0000-0000-00002A2E0000}"/>
    <cellStyle name="Normal 4 2 2 3 2 9 3" xfId="34416" xr:uid="{00000000-0005-0000-0000-00002B2E0000}"/>
    <cellStyle name="Normal 4 2 2 3 3" xfId="400" xr:uid="{00000000-0005-0000-0000-00002C2E0000}"/>
    <cellStyle name="Normal 4 2 2 3 3 10" xfId="26562" xr:uid="{00000000-0005-0000-0000-00002D2E0000}"/>
    <cellStyle name="Normal 4 2 2 3 3 2" xfId="594" xr:uid="{00000000-0005-0000-0000-00002E2E0000}"/>
    <cellStyle name="Normal 4 2 2 3 3 2 2" xfId="1126" xr:uid="{00000000-0005-0000-0000-00002F2E0000}"/>
    <cellStyle name="Normal 4 2 2 3 3 2 2 2" xfId="1446" xr:uid="{00000000-0005-0000-0000-0000302E0000}"/>
    <cellStyle name="Normal 4 2 2 3 3 2 2 2 2" xfId="2086" xr:uid="{00000000-0005-0000-0000-0000312E0000}"/>
    <cellStyle name="Normal 4 2 2 3 3 2 2 2 2 2" xfId="4112" xr:uid="{00000000-0005-0000-0000-0000322E0000}"/>
    <cellStyle name="Normal 4 2 2 3 3 2 2 2 2 2 2" xfId="8164" xr:uid="{00000000-0005-0000-0000-0000332E0000}"/>
    <cellStyle name="Normal 4 2 2 3 3 2 2 2 2 2 2 2" xfId="14054" xr:uid="{00000000-0005-0000-0000-0000342E0000}"/>
    <cellStyle name="Normal 4 2 2 3 3 2 2 2 2 2 2 2 2" xfId="26224" xr:uid="{00000000-0005-0000-0000-0000352E0000}"/>
    <cellStyle name="Normal 4 2 2 3 3 2 2 2 2 2 2 2 2 2" xfId="52386" xr:uid="{00000000-0005-0000-0000-0000362E0000}"/>
    <cellStyle name="Normal 4 2 2 3 3 2 2 2 2 2 2 2 3" xfId="40216" xr:uid="{00000000-0005-0000-0000-0000372E0000}"/>
    <cellStyle name="Normal 4 2 2 3 3 2 2 2 2 2 2 3" xfId="21102" xr:uid="{00000000-0005-0000-0000-0000382E0000}"/>
    <cellStyle name="Normal 4 2 2 3 3 2 2 2 2 2 2 3 2" xfId="47264" xr:uid="{00000000-0005-0000-0000-0000392E0000}"/>
    <cellStyle name="Normal 4 2 2 3 3 2 2 2 2 2 2 4" xfId="34326" xr:uid="{00000000-0005-0000-0000-00003A2E0000}"/>
    <cellStyle name="Normal 4 2 2 3 3 2 2 2 2 2 3" xfId="11108" xr:uid="{00000000-0005-0000-0000-00003B2E0000}"/>
    <cellStyle name="Normal 4 2 2 3 3 2 2 2 2 2 3 2" xfId="23662" xr:uid="{00000000-0005-0000-0000-00003C2E0000}"/>
    <cellStyle name="Normal 4 2 2 3 3 2 2 2 2 2 3 2 2" xfId="49824" xr:uid="{00000000-0005-0000-0000-00003D2E0000}"/>
    <cellStyle name="Normal 4 2 2 3 3 2 2 2 2 2 3 3" xfId="37270" xr:uid="{00000000-0005-0000-0000-00003E2E0000}"/>
    <cellStyle name="Normal 4 2 2 3 3 2 2 2 2 2 4" xfId="17578" xr:uid="{00000000-0005-0000-0000-00003F2E0000}"/>
    <cellStyle name="Normal 4 2 2 3 3 2 2 2 2 2 4 2" xfId="43740" xr:uid="{00000000-0005-0000-0000-0000402E0000}"/>
    <cellStyle name="Normal 4 2 2 3 3 2 2 2 2 2 5" xfId="30274" xr:uid="{00000000-0005-0000-0000-0000412E0000}"/>
    <cellStyle name="Normal 4 2 2 3 3 2 2 2 2 3" xfId="6138" xr:uid="{00000000-0005-0000-0000-0000422E0000}"/>
    <cellStyle name="Normal 4 2 2 3 3 2 2 2 2 3 2" xfId="12582" xr:uid="{00000000-0005-0000-0000-0000432E0000}"/>
    <cellStyle name="Normal 4 2 2 3 3 2 2 2 2 3 2 2" xfId="24944" xr:uid="{00000000-0005-0000-0000-0000442E0000}"/>
    <cellStyle name="Normal 4 2 2 3 3 2 2 2 2 3 2 2 2" xfId="51106" xr:uid="{00000000-0005-0000-0000-0000452E0000}"/>
    <cellStyle name="Normal 4 2 2 3 3 2 2 2 2 3 2 3" xfId="38744" xr:uid="{00000000-0005-0000-0000-0000462E0000}"/>
    <cellStyle name="Normal 4 2 2 3 3 2 2 2 2 3 3" xfId="19340" xr:uid="{00000000-0005-0000-0000-0000472E0000}"/>
    <cellStyle name="Normal 4 2 2 3 3 2 2 2 2 3 3 2" xfId="45502" xr:uid="{00000000-0005-0000-0000-0000482E0000}"/>
    <cellStyle name="Normal 4 2 2 3 3 2 2 2 2 3 4" xfId="32300" xr:uid="{00000000-0005-0000-0000-0000492E0000}"/>
    <cellStyle name="Normal 4 2 2 3 3 2 2 2 2 4" xfId="9636" xr:uid="{00000000-0005-0000-0000-00004A2E0000}"/>
    <cellStyle name="Normal 4 2 2 3 3 2 2 2 2 4 2" xfId="22382" xr:uid="{00000000-0005-0000-0000-00004B2E0000}"/>
    <cellStyle name="Normal 4 2 2 3 3 2 2 2 2 4 2 2" xfId="48544" xr:uid="{00000000-0005-0000-0000-00004C2E0000}"/>
    <cellStyle name="Normal 4 2 2 3 3 2 2 2 2 4 3" xfId="35798" xr:uid="{00000000-0005-0000-0000-00004D2E0000}"/>
    <cellStyle name="Normal 4 2 2 3 3 2 2 2 2 5" xfId="15816" xr:uid="{00000000-0005-0000-0000-00004E2E0000}"/>
    <cellStyle name="Normal 4 2 2 3 3 2 2 2 2 5 2" xfId="41978" xr:uid="{00000000-0005-0000-0000-00004F2E0000}"/>
    <cellStyle name="Normal 4 2 2 3 3 2 2 2 2 6" xfId="28248" xr:uid="{00000000-0005-0000-0000-0000502E0000}"/>
    <cellStyle name="Normal 4 2 2 3 3 2 2 2 3" xfId="3472" xr:uid="{00000000-0005-0000-0000-0000512E0000}"/>
    <cellStyle name="Normal 4 2 2 3 3 2 2 2 3 2" xfId="7524" xr:uid="{00000000-0005-0000-0000-0000522E0000}"/>
    <cellStyle name="Normal 4 2 2 3 3 2 2 2 3 2 2" xfId="13414" xr:uid="{00000000-0005-0000-0000-0000532E0000}"/>
    <cellStyle name="Normal 4 2 2 3 3 2 2 2 3 2 2 2" xfId="25584" xr:uid="{00000000-0005-0000-0000-0000542E0000}"/>
    <cellStyle name="Normal 4 2 2 3 3 2 2 2 3 2 2 2 2" xfId="51746" xr:uid="{00000000-0005-0000-0000-0000552E0000}"/>
    <cellStyle name="Normal 4 2 2 3 3 2 2 2 3 2 2 3" xfId="39576" xr:uid="{00000000-0005-0000-0000-0000562E0000}"/>
    <cellStyle name="Normal 4 2 2 3 3 2 2 2 3 2 3" xfId="20462" xr:uid="{00000000-0005-0000-0000-0000572E0000}"/>
    <cellStyle name="Normal 4 2 2 3 3 2 2 2 3 2 3 2" xfId="46624" xr:uid="{00000000-0005-0000-0000-0000582E0000}"/>
    <cellStyle name="Normal 4 2 2 3 3 2 2 2 3 2 4" xfId="33686" xr:uid="{00000000-0005-0000-0000-0000592E0000}"/>
    <cellStyle name="Normal 4 2 2 3 3 2 2 2 3 3" xfId="10468" xr:uid="{00000000-0005-0000-0000-00005A2E0000}"/>
    <cellStyle name="Normal 4 2 2 3 3 2 2 2 3 3 2" xfId="23022" xr:uid="{00000000-0005-0000-0000-00005B2E0000}"/>
    <cellStyle name="Normal 4 2 2 3 3 2 2 2 3 3 2 2" xfId="49184" xr:uid="{00000000-0005-0000-0000-00005C2E0000}"/>
    <cellStyle name="Normal 4 2 2 3 3 2 2 2 3 3 3" xfId="36630" xr:uid="{00000000-0005-0000-0000-00005D2E0000}"/>
    <cellStyle name="Normal 4 2 2 3 3 2 2 2 3 4" xfId="16938" xr:uid="{00000000-0005-0000-0000-00005E2E0000}"/>
    <cellStyle name="Normal 4 2 2 3 3 2 2 2 3 4 2" xfId="43100" xr:uid="{00000000-0005-0000-0000-00005F2E0000}"/>
    <cellStyle name="Normal 4 2 2 3 3 2 2 2 3 5" xfId="29634" xr:uid="{00000000-0005-0000-0000-0000602E0000}"/>
    <cellStyle name="Normal 4 2 2 3 3 2 2 2 4" xfId="5498" xr:uid="{00000000-0005-0000-0000-0000612E0000}"/>
    <cellStyle name="Normal 4 2 2 3 3 2 2 2 4 2" xfId="11942" xr:uid="{00000000-0005-0000-0000-0000622E0000}"/>
    <cellStyle name="Normal 4 2 2 3 3 2 2 2 4 2 2" xfId="24304" xr:uid="{00000000-0005-0000-0000-0000632E0000}"/>
    <cellStyle name="Normal 4 2 2 3 3 2 2 2 4 2 2 2" xfId="50466" xr:uid="{00000000-0005-0000-0000-0000642E0000}"/>
    <cellStyle name="Normal 4 2 2 3 3 2 2 2 4 2 3" xfId="38104" xr:uid="{00000000-0005-0000-0000-0000652E0000}"/>
    <cellStyle name="Normal 4 2 2 3 3 2 2 2 4 3" xfId="18700" xr:uid="{00000000-0005-0000-0000-0000662E0000}"/>
    <cellStyle name="Normal 4 2 2 3 3 2 2 2 4 3 2" xfId="44862" xr:uid="{00000000-0005-0000-0000-0000672E0000}"/>
    <cellStyle name="Normal 4 2 2 3 3 2 2 2 4 4" xfId="31660" xr:uid="{00000000-0005-0000-0000-0000682E0000}"/>
    <cellStyle name="Normal 4 2 2 3 3 2 2 2 5" xfId="8996" xr:uid="{00000000-0005-0000-0000-0000692E0000}"/>
    <cellStyle name="Normal 4 2 2 3 3 2 2 2 5 2" xfId="21742" xr:uid="{00000000-0005-0000-0000-00006A2E0000}"/>
    <cellStyle name="Normal 4 2 2 3 3 2 2 2 5 2 2" xfId="47904" xr:uid="{00000000-0005-0000-0000-00006B2E0000}"/>
    <cellStyle name="Normal 4 2 2 3 3 2 2 2 5 3" xfId="35158" xr:uid="{00000000-0005-0000-0000-00006C2E0000}"/>
    <cellStyle name="Normal 4 2 2 3 3 2 2 2 6" xfId="15176" xr:uid="{00000000-0005-0000-0000-00006D2E0000}"/>
    <cellStyle name="Normal 4 2 2 3 3 2 2 2 6 2" xfId="41338" xr:uid="{00000000-0005-0000-0000-00006E2E0000}"/>
    <cellStyle name="Normal 4 2 2 3 3 2 2 2 7" xfId="27608" xr:uid="{00000000-0005-0000-0000-00006F2E0000}"/>
    <cellStyle name="Normal 4 2 2 3 3 2 2 3" xfId="1766" xr:uid="{00000000-0005-0000-0000-0000702E0000}"/>
    <cellStyle name="Normal 4 2 2 3 3 2 2 3 2" xfId="3792" xr:uid="{00000000-0005-0000-0000-0000712E0000}"/>
    <cellStyle name="Normal 4 2 2 3 3 2 2 3 2 2" xfId="7844" xr:uid="{00000000-0005-0000-0000-0000722E0000}"/>
    <cellStyle name="Normal 4 2 2 3 3 2 2 3 2 2 2" xfId="13734" xr:uid="{00000000-0005-0000-0000-0000732E0000}"/>
    <cellStyle name="Normal 4 2 2 3 3 2 2 3 2 2 2 2" xfId="25904" xr:uid="{00000000-0005-0000-0000-0000742E0000}"/>
    <cellStyle name="Normal 4 2 2 3 3 2 2 3 2 2 2 2 2" xfId="52066" xr:uid="{00000000-0005-0000-0000-0000752E0000}"/>
    <cellStyle name="Normal 4 2 2 3 3 2 2 3 2 2 2 3" xfId="39896" xr:uid="{00000000-0005-0000-0000-0000762E0000}"/>
    <cellStyle name="Normal 4 2 2 3 3 2 2 3 2 2 3" xfId="20782" xr:uid="{00000000-0005-0000-0000-0000772E0000}"/>
    <cellStyle name="Normal 4 2 2 3 3 2 2 3 2 2 3 2" xfId="46944" xr:uid="{00000000-0005-0000-0000-0000782E0000}"/>
    <cellStyle name="Normal 4 2 2 3 3 2 2 3 2 2 4" xfId="34006" xr:uid="{00000000-0005-0000-0000-0000792E0000}"/>
    <cellStyle name="Normal 4 2 2 3 3 2 2 3 2 3" xfId="10788" xr:uid="{00000000-0005-0000-0000-00007A2E0000}"/>
    <cellStyle name="Normal 4 2 2 3 3 2 2 3 2 3 2" xfId="23342" xr:uid="{00000000-0005-0000-0000-00007B2E0000}"/>
    <cellStyle name="Normal 4 2 2 3 3 2 2 3 2 3 2 2" xfId="49504" xr:uid="{00000000-0005-0000-0000-00007C2E0000}"/>
    <cellStyle name="Normal 4 2 2 3 3 2 2 3 2 3 3" xfId="36950" xr:uid="{00000000-0005-0000-0000-00007D2E0000}"/>
    <cellStyle name="Normal 4 2 2 3 3 2 2 3 2 4" xfId="17258" xr:uid="{00000000-0005-0000-0000-00007E2E0000}"/>
    <cellStyle name="Normal 4 2 2 3 3 2 2 3 2 4 2" xfId="43420" xr:uid="{00000000-0005-0000-0000-00007F2E0000}"/>
    <cellStyle name="Normal 4 2 2 3 3 2 2 3 2 5" xfId="29954" xr:uid="{00000000-0005-0000-0000-0000802E0000}"/>
    <cellStyle name="Normal 4 2 2 3 3 2 2 3 3" xfId="5818" xr:uid="{00000000-0005-0000-0000-0000812E0000}"/>
    <cellStyle name="Normal 4 2 2 3 3 2 2 3 3 2" xfId="12262" xr:uid="{00000000-0005-0000-0000-0000822E0000}"/>
    <cellStyle name="Normal 4 2 2 3 3 2 2 3 3 2 2" xfId="24624" xr:uid="{00000000-0005-0000-0000-0000832E0000}"/>
    <cellStyle name="Normal 4 2 2 3 3 2 2 3 3 2 2 2" xfId="50786" xr:uid="{00000000-0005-0000-0000-0000842E0000}"/>
    <cellStyle name="Normal 4 2 2 3 3 2 2 3 3 2 3" xfId="38424" xr:uid="{00000000-0005-0000-0000-0000852E0000}"/>
    <cellStyle name="Normal 4 2 2 3 3 2 2 3 3 3" xfId="19020" xr:uid="{00000000-0005-0000-0000-0000862E0000}"/>
    <cellStyle name="Normal 4 2 2 3 3 2 2 3 3 3 2" xfId="45182" xr:uid="{00000000-0005-0000-0000-0000872E0000}"/>
    <cellStyle name="Normal 4 2 2 3 3 2 2 3 3 4" xfId="31980" xr:uid="{00000000-0005-0000-0000-0000882E0000}"/>
    <cellStyle name="Normal 4 2 2 3 3 2 2 3 4" xfId="9316" xr:uid="{00000000-0005-0000-0000-0000892E0000}"/>
    <cellStyle name="Normal 4 2 2 3 3 2 2 3 4 2" xfId="22062" xr:uid="{00000000-0005-0000-0000-00008A2E0000}"/>
    <cellStyle name="Normal 4 2 2 3 3 2 2 3 4 2 2" xfId="48224" xr:uid="{00000000-0005-0000-0000-00008B2E0000}"/>
    <cellStyle name="Normal 4 2 2 3 3 2 2 3 4 3" xfId="35478" xr:uid="{00000000-0005-0000-0000-00008C2E0000}"/>
    <cellStyle name="Normal 4 2 2 3 3 2 2 3 5" xfId="15496" xr:uid="{00000000-0005-0000-0000-00008D2E0000}"/>
    <cellStyle name="Normal 4 2 2 3 3 2 2 3 5 2" xfId="41658" xr:uid="{00000000-0005-0000-0000-00008E2E0000}"/>
    <cellStyle name="Normal 4 2 2 3 3 2 2 3 6" xfId="27928" xr:uid="{00000000-0005-0000-0000-00008F2E0000}"/>
    <cellStyle name="Normal 4 2 2 3 3 2 2 4" xfId="3152" xr:uid="{00000000-0005-0000-0000-0000902E0000}"/>
    <cellStyle name="Normal 4 2 2 3 3 2 2 4 2" xfId="7204" xr:uid="{00000000-0005-0000-0000-0000912E0000}"/>
    <cellStyle name="Normal 4 2 2 3 3 2 2 4 2 2" xfId="13094" xr:uid="{00000000-0005-0000-0000-0000922E0000}"/>
    <cellStyle name="Normal 4 2 2 3 3 2 2 4 2 2 2" xfId="25264" xr:uid="{00000000-0005-0000-0000-0000932E0000}"/>
    <cellStyle name="Normal 4 2 2 3 3 2 2 4 2 2 2 2" xfId="51426" xr:uid="{00000000-0005-0000-0000-0000942E0000}"/>
    <cellStyle name="Normal 4 2 2 3 3 2 2 4 2 2 3" xfId="39256" xr:uid="{00000000-0005-0000-0000-0000952E0000}"/>
    <cellStyle name="Normal 4 2 2 3 3 2 2 4 2 3" xfId="20142" xr:uid="{00000000-0005-0000-0000-0000962E0000}"/>
    <cellStyle name="Normal 4 2 2 3 3 2 2 4 2 3 2" xfId="46304" xr:uid="{00000000-0005-0000-0000-0000972E0000}"/>
    <cellStyle name="Normal 4 2 2 3 3 2 2 4 2 4" xfId="33366" xr:uid="{00000000-0005-0000-0000-0000982E0000}"/>
    <cellStyle name="Normal 4 2 2 3 3 2 2 4 3" xfId="10148" xr:uid="{00000000-0005-0000-0000-0000992E0000}"/>
    <cellStyle name="Normal 4 2 2 3 3 2 2 4 3 2" xfId="22702" xr:uid="{00000000-0005-0000-0000-00009A2E0000}"/>
    <cellStyle name="Normal 4 2 2 3 3 2 2 4 3 2 2" xfId="48864" xr:uid="{00000000-0005-0000-0000-00009B2E0000}"/>
    <cellStyle name="Normal 4 2 2 3 3 2 2 4 3 3" xfId="36310" xr:uid="{00000000-0005-0000-0000-00009C2E0000}"/>
    <cellStyle name="Normal 4 2 2 3 3 2 2 4 4" xfId="16618" xr:uid="{00000000-0005-0000-0000-00009D2E0000}"/>
    <cellStyle name="Normal 4 2 2 3 3 2 2 4 4 2" xfId="42780" xr:uid="{00000000-0005-0000-0000-00009E2E0000}"/>
    <cellStyle name="Normal 4 2 2 3 3 2 2 4 5" xfId="29314" xr:uid="{00000000-0005-0000-0000-00009F2E0000}"/>
    <cellStyle name="Normal 4 2 2 3 3 2 2 5" xfId="5178" xr:uid="{00000000-0005-0000-0000-0000A02E0000}"/>
    <cellStyle name="Normal 4 2 2 3 3 2 2 5 2" xfId="11622" xr:uid="{00000000-0005-0000-0000-0000A12E0000}"/>
    <cellStyle name="Normal 4 2 2 3 3 2 2 5 2 2" xfId="23984" xr:uid="{00000000-0005-0000-0000-0000A22E0000}"/>
    <cellStyle name="Normal 4 2 2 3 3 2 2 5 2 2 2" xfId="50146" xr:uid="{00000000-0005-0000-0000-0000A32E0000}"/>
    <cellStyle name="Normal 4 2 2 3 3 2 2 5 2 3" xfId="37784" xr:uid="{00000000-0005-0000-0000-0000A42E0000}"/>
    <cellStyle name="Normal 4 2 2 3 3 2 2 5 3" xfId="18380" xr:uid="{00000000-0005-0000-0000-0000A52E0000}"/>
    <cellStyle name="Normal 4 2 2 3 3 2 2 5 3 2" xfId="44542" xr:uid="{00000000-0005-0000-0000-0000A62E0000}"/>
    <cellStyle name="Normal 4 2 2 3 3 2 2 5 4" xfId="31340" xr:uid="{00000000-0005-0000-0000-0000A72E0000}"/>
    <cellStyle name="Normal 4 2 2 3 3 2 2 6" xfId="8676" xr:uid="{00000000-0005-0000-0000-0000A82E0000}"/>
    <cellStyle name="Normal 4 2 2 3 3 2 2 6 2" xfId="21422" xr:uid="{00000000-0005-0000-0000-0000A92E0000}"/>
    <cellStyle name="Normal 4 2 2 3 3 2 2 6 2 2" xfId="47584" xr:uid="{00000000-0005-0000-0000-0000AA2E0000}"/>
    <cellStyle name="Normal 4 2 2 3 3 2 2 6 3" xfId="34838" xr:uid="{00000000-0005-0000-0000-0000AB2E0000}"/>
    <cellStyle name="Normal 4 2 2 3 3 2 2 7" xfId="14856" xr:uid="{00000000-0005-0000-0000-0000AC2E0000}"/>
    <cellStyle name="Normal 4 2 2 3 3 2 2 7 2" xfId="41018" xr:uid="{00000000-0005-0000-0000-0000AD2E0000}"/>
    <cellStyle name="Normal 4 2 2 3 3 2 2 8" xfId="27288" xr:uid="{00000000-0005-0000-0000-0000AE2E0000}"/>
    <cellStyle name="Normal 4 2 2 3 3 2 3" xfId="1286" xr:uid="{00000000-0005-0000-0000-0000AF2E0000}"/>
    <cellStyle name="Normal 4 2 2 3 3 2 3 2" xfId="1926" xr:uid="{00000000-0005-0000-0000-0000B02E0000}"/>
    <cellStyle name="Normal 4 2 2 3 3 2 3 2 2" xfId="3952" xr:uid="{00000000-0005-0000-0000-0000B12E0000}"/>
    <cellStyle name="Normal 4 2 2 3 3 2 3 2 2 2" xfId="8004" xr:uid="{00000000-0005-0000-0000-0000B22E0000}"/>
    <cellStyle name="Normal 4 2 2 3 3 2 3 2 2 2 2" xfId="13894" xr:uid="{00000000-0005-0000-0000-0000B32E0000}"/>
    <cellStyle name="Normal 4 2 2 3 3 2 3 2 2 2 2 2" xfId="26064" xr:uid="{00000000-0005-0000-0000-0000B42E0000}"/>
    <cellStyle name="Normal 4 2 2 3 3 2 3 2 2 2 2 2 2" xfId="52226" xr:uid="{00000000-0005-0000-0000-0000B52E0000}"/>
    <cellStyle name="Normal 4 2 2 3 3 2 3 2 2 2 2 3" xfId="40056" xr:uid="{00000000-0005-0000-0000-0000B62E0000}"/>
    <cellStyle name="Normal 4 2 2 3 3 2 3 2 2 2 3" xfId="20942" xr:uid="{00000000-0005-0000-0000-0000B72E0000}"/>
    <cellStyle name="Normal 4 2 2 3 3 2 3 2 2 2 3 2" xfId="47104" xr:uid="{00000000-0005-0000-0000-0000B82E0000}"/>
    <cellStyle name="Normal 4 2 2 3 3 2 3 2 2 2 4" xfId="34166" xr:uid="{00000000-0005-0000-0000-0000B92E0000}"/>
    <cellStyle name="Normal 4 2 2 3 3 2 3 2 2 3" xfId="10948" xr:uid="{00000000-0005-0000-0000-0000BA2E0000}"/>
    <cellStyle name="Normal 4 2 2 3 3 2 3 2 2 3 2" xfId="23502" xr:uid="{00000000-0005-0000-0000-0000BB2E0000}"/>
    <cellStyle name="Normal 4 2 2 3 3 2 3 2 2 3 2 2" xfId="49664" xr:uid="{00000000-0005-0000-0000-0000BC2E0000}"/>
    <cellStyle name="Normal 4 2 2 3 3 2 3 2 2 3 3" xfId="37110" xr:uid="{00000000-0005-0000-0000-0000BD2E0000}"/>
    <cellStyle name="Normal 4 2 2 3 3 2 3 2 2 4" xfId="17418" xr:uid="{00000000-0005-0000-0000-0000BE2E0000}"/>
    <cellStyle name="Normal 4 2 2 3 3 2 3 2 2 4 2" xfId="43580" xr:uid="{00000000-0005-0000-0000-0000BF2E0000}"/>
    <cellStyle name="Normal 4 2 2 3 3 2 3 2 2 5" xfId="30114" xr:uid="{00000000-0005-0000-0000-0000C02E0000}"/>
    <cellStyle name="Normal 4 2 2 3 3 2 3 2 3" xfId="5978" xr:uid="{00000000-0005-0000-0000-0000C12E0000}"/>
    <cellStyle name="Normal 4 2 2 3 3 2 3 2 3 2" xfId="12422" xr:uid="{00000000-0005-0000-0000-0000C22E0000}"/>
    <cellStyle name="Normal 4 2 2 3 3 2 3 2 3 2 2" xfId="24784" xr:uid="{00000000-0005-0000-0000-0000C32E0000}"/>
    <cellStyle name="Normal 4 2 2 3 3 2 3 2 3 2 2 2" xfId="50946" xr:uid="{00000000-0005-0000-0000-0000C42E0000}"/>
    <cellStyle name="Normal 4 2 2 3 3 2 3 2 3 2 3" xfId="38584" xr:uid="{00000000-0005-0000-0000-0000C52E0000}"/>
    <cellStyle name="Normal 4 2 2 3 3 2 3 2 3 3" xfId="19180" xr:uid="{00000000-0005-0000-0000-0000C62E0000}"/>
    <cellStyle name="Normal 4 2 2 3 3 2 3 2 3 3 2" xfId="45342" xr:uid="{00000000-0005-0000-0000-0000C72E0000}"/>
    <cellStyle name="Normal 4 2 2 3 3 2 3 2 3 4" xfId="32140" xr:uid="{00000000-0005-0000-0000-0000C82E0000}"/>
    <cellStyle name="Normal 4 2 2 3 3 2 3 2 4" xfId="9476" xr:uid="{00000000-0005-0000-0000-0000C92E0000}"/>
    <cellStyle name="Normal 4 2 2 3 3 2 3 2 4 2" xfId="22222" xr:uid="{00000000-0005-0000-0000-0000CA2E0000}"/>
    <cellStyle name="Normal 4 2 2 3 3 2 3 2 4 2 2" xfId="48384" xr:uid="{00000000-0005-0000-0000-0000CB2E0000}"/>
    <cellStyle name="Normal 4 2 2 3 3 2 3 2 4 3" xfId="35638" xr:uid="{00000000-0005-0000-0000-0000CC2E0000}"/>
    <cellStyle name="Normal 4 2 2 3 3 2 3 2 5" xfId="15656" xr:uid="{00000000-0005-0000-0000-0000CD2E0000}"/>
    <cellStyle name="Normal 4 2 2 3 3 2 3 2 5 2" xfId="41818" xr:uid="{00000000-0005-0000-0000-0000CE2E0000}"/>
    <cellStyle name="Normal 4 2 2 3 3 2 3 2 6" xfId="28088" xr:uid="{00000000-0005-0000-0000-0000CF2E0000}"/>
    <cellStyle name="Normal 4 2 2 3 3 2 3 3" xfId="3312" xr:uid="{00000000-0005-0000-0000-0000D02E0000}"/>
    <cellStyle name="Normal 4 2 2 3 3 2 3 3 2" xfId="7364" xr:uid="{00000000-0005-0000-0000-0000D12E0000}"/>
    <cellStyle name="Normal 4 2 2 3 3 2 3 3 2 2" xfId="13254" xr:uid="{00000000-0005-0000-0000-0000D22E0000}"/>
    <cellStyle name="Normal 4 2 2 3 3 2 3 3 2 2 2" xfId="25424" xr:uid="{00000000-0005-0000-0000-0000D32E0000}"/>
    <cellStyle name="Normal 4 2 2 3 3 2 3 3 2 2 2 2" xfId="51586" xr:uid="{00000000-0005-0000-0000-0000D42E0000}"/>
    <cellStyle name="Normal 4 2 2 3 3 2 3 3 2 2 3" xfId="39416" xr:uid="{00000000-0005-0000-0000-0000D52E0000}"/>
    <cellStyle name="Normal 4 2 2 3 3 2 3 3 2 3" xfId="20302" xr:uid="{00000000-0005-0000-0000-0000D62E0000}"/>
    <cellStyle name="Normal 4 2 2 3 3 2 3 3 2 3 2" xfId="46464" xr:uid="{00000000-0005-0000-0000-0000D72E0000}"/>
    <cellStyle name="Normal 4 2 2 3 3 2 3 3 2 4" xfId="33526" xr:uid="{00000000-0005-0000-0000-0000D82E0000}"/>
    <cellStyle name="Normal 4 2 2 3 3 2 3 3 3" xfId="10308" xr:uid="{00000000-0005-0000-0000-0000D92E0000}"/>
    <cellStyle name="Normal 4 2 2 3 3 2 3 3 3 2" xfId="22862" xr:uid="{00000000-0005-0000-0000-0000DA2E0000}"/>
    <cellStyle name="Normal 4 2 2 3 3 2 3 3 3 2 2" xfId="49024" xr:uid="{00000000-0005-0000-0000-0000DB2E0000}"/>
    <cellStyle name="Normal 4 2 2 3 3 2 3 3 3 3" xfId="36470" xr:uid="{00000000-0005-0000-0000-0000DC2E0000}"/>
    <cellStyle name="Normal 4 2 2 3 3 2 3 3 4" xfId="16778" xr:uid="{00000000-0005-0000-0000-0000DD2E0000}"/>
    <cellStyle name="Normal 4 2 2 3 3 2 3 3 4 2" xfId="42940" xr:uid="{00000000-0005-0000-0000-0000DE2E0000}"/>
    <cellStyle name="Normal 4 2 2 3 3 2 3 3 5" xfId="29474" xr:uid="{00000000-0005-0000-0000-0000DF2E0000}"/>
    <cellStyle name="Normal 4 2 2 3 3 2 3 4" xfId="5338" xr:uid="{00000000-0005-0000-0000-0000E02E0000}"/>
    <cellStyle name="Normal 4 2 2 3 3 2 3 4 2" xfId="11782" xr:uid="{00000000-0005-0000-0000-0000E12E0000}"/>
    <cellStyle name="Normal 4 2 2 3 3 2 3 4 2 2" xfId="24144" xr:uid="{00000000-0005-0000-0000-0000E22E0000}"/>
    <cellStyle name="Normal 4 2 2 3 3 2 3 4 2 2 2" xfId="50306" xr:uid="{00000000-0005-0000-0000-0000E32E0000}"/>
    <cellStyle name="Normal 4 2 2 3 3 2 3 4 2 3" xfId="37944" xr:uid="{00000000-0005-0000-0000-0000E42E0000}"/>
    <cellStyle name="Normal 4 2 2 3 3 2 3 4 3" xfId="18540" xr:uid="{00000000-0005-0000-0000-0000E52E0000}"/>
    <cellStyle name="Normal 4 2 2 3 3 2 3 4 3 2" xfId="44702" xr:uid="{00000000-0005-0000-0000-0000E62E0000}"/>
    <cellStyle name="Normal 4 2 2 3 3 2 3 4 4" xfId="31500" xr:uid="{00000000-0005-0000-0000-0000E72E0000}"/>
    <cellStyle name="Normal 4 2 2 3 3 2 3 5" xfId="8836" xr:uid="{00000000-0005-0000-0000-0000E82E0000}"/>
    <cellStyle name="Normal 4 2 2 3 3 2 3 5 2" xfId="21582" xr:uid="{00000000-0005-0000-0000-0000E92E0000}"/>
    <cellStyle name="Normal 4 2 2 3 3 2 3 5 2 2" xfId="47744" xr:uid="{00000000-0005-0000-0000-0000EA2E0000}"/>
    <cellStyle name="Normal 4 2 2 3 3 2 3 5 3" xfId="34998" xr:uid="{00000000-0005-0000-0000-0000EB2E0000}"/>
    <cellStyle name="Normal 4 2 2 3 3 2 3 6" xfId="15016" xr:uid="{00000000-0005-0000-0000-0000EC2E0000}"/>
    <cellStyle name="Normal 4 2 2 3 3 2 3 6 2" xfId="41178" xr:uid="{00000000-0005-0000-0000-0000ED2E0000}"/>
    <cellStyle name="Normal 4 2 2 3 3 2 3 7" xfId="27448" xr:uid="{00000000-0005-0000-0000-0000EE2E0000}"/>
    <cellStyle name="Normal 4 2 2 3 3 2 4" xfId="1606" xr:uid="{00000000-0005-0000-0000-0000EF2E0000}"/>
    <cellStyle name="Normal 4 2 2 3 3 2 4 2" xfId="3632" xr:uid="{00000000-0005-0000-0000-0000F02E0000}"/>
    <cellStyle name="Normal 4 2 2 3 3 2 4 2 2" xfId="7684" xr:uid="{00000000-0005-0000-0000-0000F12E0000}"/>
    <cellStyle name="Normal 4 2 2 3 3 2 4 2 2 2" xfId="13574" xr:uid="{00000000-0005-0000-0000-0000F22E0000}"/>
    <cellStyle name="Normal 4 2 2 3 3 2 4 2 2 2 2" xfId="25744" xr:uid="{00000000-0005-0000-0000-0000F32E0000}"/>
    <cellStyle name="Normal 4 2 2 3 3 2 4 2 2 2 2 2" xfId="51906" xr:uid="{00000000-0005-0000-0000-0000F42E0000}"/>
    <cellStyle name="Normal 4 2 2 3 3 2 4 2 2 2 3" xfId="39736" xr:uid="{00000000-0005-0000-0000-0000F52E0000}"/>
    <cellStyle name="Normal 4 2 2 3 3 2 4 2 2 3" xfId="20622" xr:uid="{00000000-0005-0000-0000-0000F62E0000}"/>
    <cellStyle name="Normal 4 2 2 3 3 2 4 2 2 3 2" xfId="46784" xr:uid="{00000000-0005-0000-0000-0000F72E0000}"/>
    <cellStyle name="Normal 4 2 2 3 3 2 4 2 2 4" xfId="33846" xr:uid="{00000000-0005-0000-0000-0000F82E0000}"/>
    <cellStyle name="Normal 4 2 2 3 3 2 4 2 3" xfId="10628" xr:uid="{00000000-0005-0000-0000-0000F92E0000}"/>
    <cellStyle name="Normal 4 2 2 3 3 2 4 2 3 2" xfId="23182" xr:uid="{00000000-0005-0000-0000-0000FA2E0000}"/>
    <cellStyle name="Normal 4 2 2 3 3 2 4 2 3 2 2" xfId="49344" xr:uid="{00000000-0005-0000-0000-0000FB2E0000}"/>
    <cellStyle name="Normal 4 2 2 3 3 2 4 2 3 3" xfId="36790" xr:uid="{00000000-0005-0000-0000-0000FC2E0000}"/>
    <cellStyle name="Normal 4 2 2 3 3 2 4 2 4" xfId="17098" xr:uid="{00000000-0005-0000-0000-0000FD2E0000}"/>
    <cellStyle name="Normal 4 2 2 3 3 2 4 2 4 2" xfId="43260" xr:uid="{00000000-0005-0000-0000-0000FE2E0000}"/>
    <cellStyle name="Normal 4 2 2 3 3 2 4 2 5" xfId="29794" xr:uid="{00000000-0005-0000-0000-0000FF2E0000}"/>
    <cellStyle name="Normal 4 2 2 3 3 2 4 3" xfId="5658" xr:uid="{00000000-0005-0000-0000-0000002F0000}"/>
    <cellStyle name="Normal 4 2 2 3 3 2 4 3 2" xfId="12102" xr:uid="{00000000-0005-0000-0000-0000012F0000}"/>
    <cellStyle name="Normal 4 2 2 3 3 2 4 3 2 2" xfId="24464" xr:uid="{00000000-0005-0000-0000-0000022F0000}"/>
    <cellStyle name="Normal 4 2 2 3 3 2 4 3 2 2 2" xfId="50626" xr:uid="{00000000-0005-0000-0000-0000032F0000}"/>
    <cellStyle name="Normal 4 2 2 3 3 2 4 3 2 3" xfId="38264" xr:uid="{00000000-0005-0000-0000-0000042F0000}"/>
    <cellStyle name="Normal 4 2 2 3 3 2 4 3 3" xfId="18860" xr:uid="{00000000-0005-0000-0000-0000052F0000}"/>
    <cellStyle name="Normal 4 2 2 3 3 2 4 3 3 2" xfId="45022" xr:uid="{00000000-0005-0000-0000-0000062F0000}"/>
    <cellStyle name="Normal 4 2 2 3 3 2 4 3 4" xfId="31820" xr:uid="{00000000-0005-0000-0000-0000072F0000}"/>
    <cellStyle name="Normal 4 2 2 3 3 2 4 4" xfId="9156" xr:uid="{00000000-0005-0000-0000-0000082F0000}"/>
    <cellStyle name="Normal 4 2 2 3 3 2 4 4 2" xfId="21902" xr:uid="{00000000-0005-0000-0000-0000092F0000}"/>
    <cellStyle name="Normal 4 2 2 3 3 2 4 4 2 2" xfId="48064" xr:uid="{00000000-0005-0000-0000-00000A2F0000}"/>
    <cellStyle name="Normal 4 2 2 3 3 2 4 4 3" xfId="35318" xr:uid="{00000000-0005-0000-0000-00000B2F0000}"/>
    <cellStyle name="Normal 4 2 2 3 3 2 4 5" xfId="15336" xr:uid="{00000000-0005-0000-0000-00000C2F0000}"/>
    <cellStyle name="Normal 4 2 2 3 3 2 4 5 2" xfId="41498" xr:uid="{00000000-0005-0000-0000-00000D2F0000}"/>
    <cellStyle name="Normal 4 2 2 3 3 2 4 6" xfId="27768" xr:uid="{00000000-0005-0000-0000-00000E2F0000}"/>
    <cellStyle name="Normal 4 2 2 3 3 2 5" xfId="2620" xr:uid="{00000000-0005-0000-0000-00000F2F0000}"/>
    <cellStyle name="Normal 4 2 2 3 3 2 5 2" xfId="6672" xr:uid="{00000000-0005-0000-0000-0000102F0000}"/>
    <cellStyle name="Normal 4 2 2 3 3 2 5 2 2" xfId="12838" xr:uid="{00000000-0005-0000-0000-0000112F0000}"/>
    <cellStyle name="Normal 4 2 2 3 3 2 5 2 2 2" xfId="25104" xr:uid="{00000000-0005-0000-0000-0000122F0000}"/>
    <cellStyle name="Normal 4 2 2 3 3 2 5 2 2 2 2" xfId="51266" xr:uid="{00000000-0005-0000-0000-0000132F0000}"/>
    <cellStyle name="Normal 4 2 2 3 3 2 5 2 2 3" xfId="39000" xr:uid="{00000000-0005-0000-0000-0000142F0000}"/>
    <cellStyle name="Normal 4 2 2 3 3 2 5 2 3" xfId="19742" xr:uid="{00000000-0005-0000-0000-0000152F0000}"/>
    <cellStyle name="Normal 4 2 2 3 3 2 5 2 3 2" xfId="45904" xr:uid="{00000000-0005-0000-0000-0000162F0000}"/>
    <cellStyle name="Normal 4 2 2 3 3 2 5 2 4" xfId="32834" xr:uid="{00000000-0005-0000-0000-0000172F0000}"/>
    <cellStyle name="Normal 4 2 2 3 3 2 5 3" xfId="9892" xr:uid="{00000000-0005-0000-0000-0000182F0000}"/>
    <cellStyle name="Normal 4 2 2 3 3 2 5 3 2" xfId="22542" xr:uid="{00000000-0005-0000-0000-0000192F0000}"/>
    <cellStyle name="Normal 4 2 2 3 3 2 5 3 2 2" xfId="48704" xr:uid="{00000000-0005-0000-0000-00001A2F0000}"/>
    <cellStyle name="Normal 4 2 2 3 3 2 5 3 3" xfId="36054" xr:uid="{00000000-0005-0000-0000-00001B2F0000}"/>
    <cellStyle name="Normal 4 2 2 3 3 2 5 4" xfId="16218" xr:uid="{00000000-0005-0000-0000-00001C2F0000}"/>
    <cellStyle name="Normal 4 2 2 3 3 2 5 4 2" xfId="42380" xr:uid="{00000000-0005-0000-0000-00001D2F0000}"/>
    <cellStyle name="Normal 4 2 2 3 3 2 5 5" xfId="28782" xr:uid="{00000000-0005-0000-0000-00001E2F0000}"/>
    <cellStyle name="Normal 4 2 2 3 3 2 6" xfId="4646" xr:uid="{00000000-0005-0000-0000-00001F2F0000}"/>
    <cellStyle name="Normal 4 2 2 3 3 2 6 2" xfId="11366" xr:uid="{00000000-0005-0000-0000-0000202F0000}"/>
    <cellStyle name="Normal 4 2 2 3 3 2 6 2 2" xfId="23824" xr:uid="{00000000-0005-0000-0000-0000212F0000}"/>
    <cellStyle name="Normal 4 2 2 3 3 2 6 2 2 2" xfId="49986" xr:uid="{00000000-0005-0000-0000-0000222F0000}"/>
    <cellStyle name="Normal 4 2 2 3 3 2 6 2 3" xfId="37528" xr:uid="{00000000-0005-0000-0000-0000232F0000}"/>
    <cellStyle name="Normal 4 2 2 3 3 2 6 3" xfId="17980" xr:uid="{00000000-0005-0000-0000-0000242F0000}"/>
    <cellStyle name="Normal 4 2 2 3 3 2 6 3 2" xfId="44142" xr:uid="{00000000-0005-0000-0000-0000252F0000}"/>
    <cellStyle name="Normal 4 2 2 3 3 2 6 4" xfId="30808" xr:uid="{00000000-0005-0000-0000-0000262F0000}"/>
    <cellStyle name="Normal 4 2 2 3 3 2 7" xfId="8420" xr:uid="{00000000-0005-0000-0000-0000272F0000}"/>
    <cellStyle name="Normal 4 2 2 3 3 2 7 2" xfId="21262" xr:uid="{00000000-0005-0000-0000-0000282F0000}"/>
    <cellStyle name="Normal 4 2 2 3 3 2 7 2 2" xfId="47424" xr:uid="{00000000-0005-0000-0000-0000292F0000}"/>
    <cellStyle name="Normal 4 2 2 3 3 2 7 3" xfId="34582" xr:uid="{00000000-0005-0000-0000-00002A2F0000}"/>
    <cellStyle name="Normal 4 2 2 3 3 2 8" xfId="14456" xr:uid="{00000000-0005-0000-0000-00002B2F0000}"/>
    <cellStyle name="Normal 4 2 2 3 3 2 8 2" xfId="40618" xr:uid="{00000000-0005-0000-0000-00002C2F0000}"/>
    <cellStyle name="Normal 4 2 2 3 3 2 9" xfId="26756" xr:uid="{00000000-0005-0000-0000-00002D2F0000}"/>
    <cellStyle name="Normal 4 2 2 3 3 3" xfId="932" xr:uid="{00000000-0005-0000-0000-00002E2F0000}"/>
    <cellStyle name="Normal 4 2 2 3 3 3 2" xfId="1366" xr:uid="{00000000-0005-0000-0000-00002F2F0000}"/>
    <cellStyle name="Normal 4 2 2 3 3 3 2 2" xfId="2006" xr:uid="{00000000-0005-0000-0000-0000302F0000}"/>
    <cellStyle name="Normal 4 2 2 3 3 3 2 2 2" xfId="4032" xr:uid="{00000000-0005-0000-0000-0000312F0000}"/>
    <cellStyle name="Normal 4 2 2 3 3 3 2 2 2 2" xfId="8084" xr:uid="{00000000-0005-0000-0000-0000322F0000}"/>
    <cellStyle name="Normal 4 2 2 3 3 3 2 2 2 2 2" xfId="13974" xr:uid="{00000000-0005-0000-0000-0000332F0000}"/>
    <cellStyle name="Normal 4 2 2 3 3 3 2 2 2 2 2 2" xfId="26144" xr:uid="{00000000-0005-0000-0000-0000342F0000}"/>
    <cellStyle name="Normal 4 2 2 3 3 3 2 2 2 2 2 2 2" xfId="52306" xr:uid="{00000000-0005-0000-0000-0000352F0000}"/>
    <cellStyle name="Normal 4 2 2 3 3 3 2 2 2 2 2 3" xfId="40136" xr:uid="{00000000-0005-0000-0000-0000362F0000}"/>
    <cellStyle name="Normal 4 2 2 3 3 3 2 2 2 2 3" xfId="21022" xr:uid="{00000000-0005-0000-0000-0000372F0000}"/>
    <cellStyle name="Normal 4 2 2 3 3 3 2 2 2 2 3 2" xfId="47184" xr:uid="{00000000-0005-0000-0000-0000382F0000}"/>
    <cellStyle name="Normal 4 2 2 3 3 3 2 2 2 2 4" xfId="34246" xr:uid="{00000000-0005-0000-0000-0000392F0000}"/>
    <cellStyle name="Normal 4 2 2 3 3 3 2 2 2 3" xfId="11028" xr:uid="{00000000-0005-0000-0000-00003A2F0000}"/>
    <cellStyle name="Normal 4 2 2 3 3 3 2 2 2 3 2" xfId="23582" xr:uid="{00000000-0005-0000-0000-00003B2F0000}"/>
    <cellStyle name="Normal 4 2 2 3 3 3 2 2 2 3 2 2" xfId="49744" xr:uid="{00000000-0005-0000-0000-00003C2F0000}"/>
    <cellStyle name="Normal 4 2 2 3 3 3 2 2 2 3 3" xfId="37190" xr:uid="{00000000-0005-0000-0000-00003D2F0000}"/>
    <cellStyle name="Normal 4 2 2 3 3 3 2 2 2 4" xfId="17498" xr:uid="{00000000-0005-0000-0000-00003E2F0000}"/>
    <cellStyle name="Normal 4 2 2 3 3 3 2 2 2 4 2" xfId="43660" xr:uid="{00000000-0005-0000-0000-00003F2F0000}"/>
    <cellStyle name="Normal 4 2 2 3 3 3 2 2 2 5" xfId="30194" xr:uid="{00000000-0005-0000-0000-0000402F0000}"/>
    <cellStyle name="Normal 4 2 2 3 3 3 2 2 3" xfId="6058" xr:uid="{00000000-0005-0000-0000-0000412F0000}"/>
    <cellStyle name="Normal 4 2 2 3 3 3 2 2 3 2" xfId="12502" xr:uid="{00000000-0005-0000-0000-0000422F0000}"/>
    <cellStyle name="Normal 4 2 2 3 3 3 2 2 3 2 2" xfId="24864" xr:uid="{00000000-0005-0000-0000-0000432F0000}"/>
    <cellStyle name="Normal 4 2 2 3 3 3 2 2 3 2 2 2" xfId="51026" xr:uid="{00000000-0005-0000-0000-0000442F0000}"/>
    <cellStyle name="Normal 4 2 2 3 3 3 2 2 3 2 3" xfId="38664" xr:uid="{00000000-0005-0000-0000-0000452F0000}"/>
    <cellStyle name="Normal 4 2 2 3 3 3 2 2 3 3" xfId="19260" xr:uid="{00000000-0005-0000-0000-0000462F0000}"/>
    <cellStyle name="Normal 4 2 2 3 3 3 2 2 3 3 2" xfId="45422" xr:uid="{00000000-0005-0000-0000-0000472F0000}"/>
    <cellStyle name="Normal 4 2 2 3 3 3 2 2 3 4" xfId="32220" xr:uid="{00000000-0005-0000-0000-0000482F0000}"/>
    <cellStyle name="Normal 4 2 2 3 3 3 2 2 4" xfId="9556" xr:uid="{00000000-0005-0000-0000-0000492F0000}"/>
    <cellStyle name="Normal 4 2 2 3 3 3 2 2 4 2" xfId="22302" xr:uid="{00000000-0005-0000-0000-00004A2F0000}"/>
    <cellStyle name="Normal 4 2 2 3 3 3 2 2 4 2 2" xfId="48464" xr:uid="{00000000-0005-0000-0000-00004B2F0000}"/>
    <cellStyle name="Normal 4 2 2 3 3 3 2 2 4 3" xfId="35718" xr:uid="{00000000-0005-0000-0000-00004C2F0000}"/>
    <cellStyle name="Normal 4 2 2 3 3 3 2 2 5" xfId="15736" xr:uid="{00000000-0005-0000-0000-00004D2F0000}"/>
    <cellStyle name="Normal 4 2 2 3 3 3 2 2 5 2" xfId="41898" xr:uid="{00000000-0005-0000-0000-00004E2F0000}"/>
    <cellStyle name="Normal 4 2 2 3 3 3 2 2 6" xfId="28168" xr:uid="{00000000-0005-0000-0000-00004F2F0000}"/>
    <cellStyle name="Normal 4 2 2 3 3 3 2 3" xfId="3392" xr:uid="{00000000-0005-0000-0000-0000502F0000}"/>
    <cellStyle name="Normal 4 2 2 3 3 3 2 3 2" xfId="7444" xr:uid="{00000000-0005-0000-0000-0000512F0000}"/>
    <cellStyle name="Normal 4 2 2 3 3 3 2 3 2 2" xfId="13334" xr:uid="{00000000-0005-0000-0000-0000522F0000}"/>
    <cellStyle name="Normal 4 2 2 3 3 3 2 3 2 2 2" xfId="25504" xr:uid="{00000000-0005-0000-0000-0000532F0000}"/>
    <cellStyle name="Normal 4 2 2 3 3 3 2 3 2 2 2 2" xfId="51666" xr:uid="{00000000-0005-0000-0000-0000542F0000}"/>
    <cellStyle name="Normal 4 2 2 3 3 3 2 3 2 2 3" xfId="39496" xr:uid="{00000000-0005-0000-0000-0000552F0000}"/>
    <cellStyle name="Normal 4 2 2 3 3 3 2 3 2 3" xfId="20382" xr:uid="{00000000-0005-0000-0000-0000562F0000}"/>
    <cellStyle name="Normal 4 2 2 3 3 3 2 3 2 3 2" xfId="46544" xr:uid="{00000000-0005-0000-0000-0000572F0000}"/>
    <cellStyle name="Normal 4 2 2 3 3 3 2 3 2 4" xfId="33606" xr:uid="{00000000-0005-0000-0000-0000582F0000}"/>
    <cellStyle name="Normal 4 2 2 3 3 3 2 3 3" xfId="10388" xr:uid="{00000000-0005-0000-0000-0000592F0000}"/>
    <cellStyle name="Normal 4 2 2 3 3 3 2 3 3 2" xfId="22942" xr:uid="{00000000-0005-0000-0000-00005A2F0000}"/>
    <cellStyle name="Normal 4 2 2 3 3 3 2 3 3 2 2" xfId="49104" xr:uid="{00000000-0005-0000-0000-00005B2F0000}"/>
    <cellStyle name="Normal 4 2 2 3 3 3 2 3 3 3" xfId="36550" xr:uid="{00000000-0005-0000-0000-00005C2F0000}"/>
    <cellStyle name="Normal 4 2 2 3 3 3 2 3 4" xfId="16858" xr:uid="{00000000-0005-0000-0000-00005D2F0000}"/>
    <cellStyle name="Normal 4 2 2 3 3 3 2 3 4 2" xfId="43020" xr:uid="{00000000-0005-0000-0000-00005E2F0000}"/>
    <cellStyle name="Normal 4 2 2 3 3 3 2 3 5" xfId="29554" xr:uid="{00000000-0005-0000-0000-00005F2F0000}"/>
    <cellStyle name="Normal 4 2 2 3 3 3 2 4" xfId="5418" xr:uid="{00000000-0005-0000-0000-0000602F0000}"/>
    <cellStyle name="Normal 4 2 2 3 3 3 2 4 2" xfId="11862" xr:uid="{00000000-0005-0000-0000-0000612F0000}"/>
    <cellStyle name="Normal 4 2 2 3 3 3 2 4 2 2" xfId="24224" xr:uid="{00000000-0005-0000-0000-0000622F0000}"/>
    <cellStyle name="Normal 4 2 2 3 3 3 2 4 2 2 2" xfId="50386" xr:uid="{00000000-0005-0000-0000-0000632F0000}"/>
    <cellStyle name="Normal 4 2 2 3 3 3 2 4 2 3" xfId="38024" xr:uid="{00000000-0005-0000-0000-0000642F0000}"/>
    <cellStyle name="Normal 4 2 2 3 3 3 2 4 3" xfId="18620" xr:uid="{00000000-0005-0000-0000-0000652F0000}"/>
    <cellStyle name="Normal 4 2 2 3 3 3 2 4 3 2" xfId="44782" xr:uid="{00000000-0005-0000-0000-0000662F0000}"/>
    <cellStyle name="Normal 4 2 2 3 3 3 2 4 4" xfId="31580" xr:uid="{00000000-0005-0000-0000-0000672F0000}"/>
    <cellStyle name="Normal 4 2 2 3 3 3 2 5" xfId="8916" xr:uid="{00000000-0005-0000-0000-0000682F0000}"/>
    <cellStyle name="Normal 4 2 2 3 3 3 2 5 2" xfId="21662" xr:uid="{00000000-0005-0000-0000-0000692F0000}"/>
    <cellStyle name="Normal 4 2 2 3 3 3 2 5 2 2" xfId="47824" xr:uid="{00000000-0005-0000-0000-00006A2F0000}"/>
    <cellStyle name="Normal 4 2 2 3 3 3 2 5 3" xfId="35078" xr:uid="{00000000-0005-0000-0000-00006B2F0000}"/>
    <cellStyle name="Normal 4 2 2 3 3 3 2 6" xfId="15096" xr:uid="{00000000-0005-0000-0000-00006C2F0000}"/>
    <cellStyle name="Normal 4 2 2 3 3 3 2 6 2" xfId="41258" xr:uid="{00000000-0005-0000-0000-00006D2F0000}"/>
    <cellStyle name="Normal 4 2 2 3 3 3 2 7" xfId="27528" xr:uid="{00000000-0005-0000-0000-00006E2F0000}"/>
    <cellStyle name="Normal 4 2 2 3 3 3 3" xfId="1686" xr:uid="{00000000-0005-0000-0000-00006F2F0000}"/>
    <cellStyle name="Normal 4 2 2 3 3 3 3 2" xfId="3712" xr:uid="{00000000-0005-0000-0000-0000702F0000}"/>
    <cellStyle name="Normal 4 2 2 3 3 3 3 2 2" xfId="7764" xr:uid="{00000000-0005-0000-0000-0000712F0000}"/>
    <cellStyle name="Normal 4 2 2 3 3 3 3 2 2 2" xfId="13654" xr:uid="{00000000-0005-0000-0000-0000722F0000}"/>
    <cellStyle name="Normal 4 2 2 3 3 3 3 2 2 2 2" xfId="25824" xr:uid="{00000000-0005-0000-0000-0000732F0000}"/>
    <cellStyle name="Normal 4 2 2 3 3 3 3 2 2 2 2 2" xfId="51986" xr:uid="{00000000-0005-0000-0000-0000742F0000}"/>
    <cellStyle name="Normal 4 2 2 3 3 3 3 2 2 2 3" xfId="39816" xr:uid="{00000000-0005-0000-0000-0000752F0000}"/>
    <cellStyle name="Normal 4 2 2 3 3 3 3 2 2 3" xfId="20702" xr:uid="{00000000-0005-0000-0000-0000762F0000}"/>
    <cellStyle name="Normal 4 2 2 3 3 3 3 2 2 3 2" xfId="46864" xr:uid="{00000000-0005-0000-0000-0000772F0000}"/>
    <cellStyle name="Normal 4 2 2 3 3 3 3 2 2 4" xfId="33926" xr:uid="{00000000-0005-0000-0000-0000782F0000}"/>
    <cellStyle name="Normal 4 2 2 3 3 3 3 2 3" xfId="10708" xr:uid="{00000000-0005-0000-0000-0000792F0000}"/>
    <cellStyle name="Normal 4 2 2 3 3 3 3 2 3 2" xfId="23262" xr:uid="{00000000-0005-0000-0000-00007A2F0000}"/>
    <cellStyle name="Normal 4 2 2 3 3 3 3 2 3 2 2" xfId="49424" xr:uid="{00000000-0005-0000-0000-00007B2F0000}"/>
    <cellStyle name="Normal 4 2 2 3 3 3 3 2 3 3" xfId="36870" xr:uid="{00000000-0005-0000-0000-00007C2F0000}"/>
    <cellStyle name="Normal 4 2 2 3 3 3 3 2 4" xfId="17178" xr:uid="{00000000-0005-0000-0000-00007D2F0000}"/>
    <cellStyle name="Normal 4 2 2 3 3 3 3 2 4 2" xfId="43340" xr:uid="{00000000-0005-0000-0000-00007E2F0000}"/>
    <cellStyle name="Normal 4 2 2 3 3 3 3 2 5" xfId="29874" xr:uid="{00000000-0005-0000-0000-00007F2F0000}"/>
    <cellStyle name="Normal 4 2 2 3 3 3 3 3" xfId="5738" xr:uid="{00000000-0005-0000-0000-0000802F0000}"/>
    <cellStyle name="Normal 4 2 2 3 3 3 3 3 2" xfId="12182" xr:uid="{00000000-0005-0000-0000-0000812F0000}"/>
    <cellStyle name="Normal 4 2 2 3 3 3 3 3 2 2" xfId="24544" xr:uid="{00000000-0005-0000-0000-0000822F0000}"/>
    <cellStyle name="Normal 4 2 2 3 3 3 3 3 2 2 2" xfId="50706" xr:uid="{00000000-0005-0000-0000-0000832F0000}"/>
    <cellStyle name="Normal 4 2 2 3 3 3 3 3 2 3" xfId="38344" xr:uid="{00000000-0005-0000-0000-0000842F0000}"/>
    <cellStyle name="Normal 4 2 2 3 3 3 3 3 3" xfId="18940" xr:uid="{00000000-0005-0000-0000-0000852F0000}"/>
    <cellStyle name="Normal 4 2 2 3 3 3 3 3 3 2" xfId="45102" xr:uid="{00000000-0005-0000-0000-0000862F0000}"/>
    <cellStyle name="Normal 4 2 2 3 3 3 3 3 4" xfId="31900" xr:uid="{00000000-0005-0000-0000-0000872F0000}"/>
    <cellStyle name="Normal 4 2 2 3 3 3 3 4" xfId="9236" xr:uid="{00000000-0005-0000-0000-0000882F0000}"/>
    <cellStyle name="Normal 4 2 2 3 3 3 3 4 2" xfId="21982" xr:uid="{00000000-0005-0000-0000-0000892F0000}"/>
    <cellStyle name="Normal 4 2 2 3 3 3 3 4 2 2" xfId="48144" xr:uid="{00000000-0005-0000-0000-00008A2F0000}"/>
    <cellStyle name="Normal 4 2 2 3 3 3 3 4 3" xfId="35398" xr:uid="{00000000-0005-0000-0000-00008B2F0000}"/>
    <cellStyle name="Normal 4 2 2 3 3 3 3 5" xfId="15416" xr:uid="{00000000-0005-0000-0000-00008C2F0000}"/>
    <cellStyle name="Normal 4 2 2 3 3 3 3 5 2" xfId="41578" xr:uid="{00000000-0005-0000-0000-00008D2F0000}"/>
    <cellStyle name="Normal 4 2 2 3 3 3 3 6" xfId="27848" xr:uid="{00000000-0005-0000-0000-00008E2F0000}"/>
    <cellStyle name="Normal 4 2 2 3 3 3 4" xfId="2958" xr:uid="{00000000-0005-0000-0000-00008F2F0000}"/>
    <cellStyle name="Normal 4 2 2 3 3 3 4 2" xfId="7010" xr:uid="{00000000-0005-0000-0000-0000902F0000}"/>
    <cellStyle name="Normal 4 2 2 3 3 3 4 2 2" xfId="12976" xr:uid="{00000000-0005-0000-0000-0000912F0000}"/>
    <cellStyle name="Normal 4 2 2 3 3 3 4 2 2 2" xfId="25184" xr:uid="{00000000-0005-0000-0000-0000922F0000}"/>
    <cellStyle name="Normal 4 2 2 3 3 3 4 2 2 2 2" xfId="51346" xr:uid="{00000000-0005-0000-0000-0000932F0000}"/>
    <cellStyle name="Normal 4 2 2 3 3 3 4 2 2 3" xfId="39138" xr:uid="{00000000-0005-0000-0000-0000942F0000}"/>
    <cellStyle name="Normal 4 2 2 3 3 3 4 2 3" xfId="19986" xr:uid="{00000000-0005-0000-0000-0000952F0000}"/>
    <cellStyle name="Normal 4 2 2 3 3 3 4 2 3 2" xfId="46148" xr:uid="{00000000-0005-0000-0000-0000962F0000}"/>
    <cellStyle name="Normal 4 2 2 3 3 3 4 2 4" xfId="33172" xr:uid="{00000000-0005-0000-0000-0000972F0000}"/>
    <cellStyle name="Normal 4 2 2 3 3 3 4 3" xfId="10030" xr:uid="{00000000-0005-0000-0000-0000982F0000}"/>
    <cellStyle name="Normal 4 2 2 3 3 3 4 3 2" xfId="22622" xr:uid="{00000000-0005-0000-0000-0000992F0000}"/>
    <cellStyle name="Normal 4 2 2 3 3 3 4 3 2 2" xfId="48784" xr:uid="{00000000-0005-0000-0000-00009A2F0000}"/>
    <cellStyle name="Normal 4 2 2 3 3 3 4 3 3" xfId="36192" xr:uid="{00000000-0005-0000-0000-00009B2F0000}"/>
    <cellStyle name="Normal 4 2 2 3 3 3 4 4" xfId="16462" xr:uid="{00000000-0005-0000-0000-00009C2F0000}"/>
    <cellStyle name="Normal 4 2 2 3 3 3 4 4 2" xfId="42624" xr:uid="{00000000-0005-0000-0000-00009D2F0000}"/>
    <cellStyle name="Normal 4 2 2 3 3 3 4 5" xfId="29120" xr:uid="{00000000-0005-0000-0000-00009E2F0000}"/>
    <cellStyle name="Normal 4 2 2 3 3 3 5" xfId="4984" xr:uid="{00000000-0005-0000-0000-00009F2F0000}"/>
    <cellStyle name="Normal 4 2 2 3 3 3 5 2" xfId="11504" xr:uid="{00000000-0005-0000-0000-0000A02F0000}"/>
    <cellStyle name="Normal 4 2 2 3 3 3 5 2 2" xfId="23904" xr:uid="{00000000-0005-0000-0000-0000A12F0000}"/>
    <cellStyle name="Normal 4 2 2 3 3 3 5 2 2 2" xfId="50066" xr:uid="{00000000-0005-0000-0000-0000A22F0000}"/>
    <cellStyle name="Normal 4 2 2 3 3 3 5 2 3" xfId="37666" xr:uid="{00000000-0005-0000-0000-0000A32F0000}"/>
    <cellStyle name="Normal 4 2 2 3 3 3 5 3" xfId="18224" xr:uid="{00000000-0005-0000-0000-0000A42F0000}"/>
    <cellStyle name="Normal 4 2 2 3 3 3 5 3 2" xfId="44386" xr:uid="{00000000-0005-0000-0000-0000A52F0000}"/>
    <cellStyle name="Normal 4 2 2 3 3 3 5 4" xfId="31146" xr:uid="{00000000-0005-0000-0000-0000A62F0000}"/>
    <cellStyle name="Normal 4 2 2 3 3 3 6" xfId="8558" xr:uid="{00000000-0005-0000-0000-0000A72F0000}"/>
    <cellStyle name="Normal 4 2 2 3 3 3 6 2" xfId="21342" xr:uid="{00000000-0005-0000-0000-0000A82F0000}"/>
    <cellStyle name="Normal 4 2 2 3 3 3 6 2 2" xfId="47504" xr:uid="{00000000-0005-0000-0000-0000A92F0000}"/>
    <cellStyle name="Normal 4 2 2 3 3 3 6 3" xfId="34720" xr:uid="{00000000-0005-0000-0000-0000AA2F0000}"/>
    <cellStyle name="Normal 4 2 2 3 3 3 7" xfId="14700" xr:uid="{00000000-0005-0000-0000-0000AB2F0000}"/>
    <cellStyle name="Normal 4 2 2 3 3 3 7 2" xfId="40862" xr:uid="{00000000-0005-0000-0000-0000AC2F0000}"/>
    <cellStyle name="Normal 4 2 2 3 3 3 8" xfId="27094" xr:uid="{00000000-0005-0000-0000-0000AD2F0000}"/>
    <cellStyle name="Normal 4 2 2 3 3 4" xfId="1206" xr:uid="{00000000-0005-0000-0000-0000AE2F0000}"/>
    <cellStyle name="Normal 4 2 2 3 3 4 2" xfId="1846" xr:uid="{00000000-0005-0000-0000-0000AF2F0000}"/>
    <cellStyle name="Normal 4 2 2 3 3 4 2 2" xfId="3872" xr:uid="{00000000-0005-0000-0000-0000B02F0000}"/>
    <cellStyle name="Normal 4 2 2 3 3 4 2 2 2" xfId="7924" xr:uid="{00000000-0005-0000-0000-0000B12F0000}"/>
    <cellStyle name="Normal 4 2 2 3 3 4 2 2 2 2" xfId="13814" xr:uid="{00000000-0005-0000-0000-0000B22F0000}"/>
    <cellStyle name="Normal 4 2 2 3 3 4 2 2 2 2 2" xfId="25984" xr:uid="{00000000-0005-0000-0000-0000B32F0000}"/>
    <cellStyle name="Normal 4 2 2 3 3 4 2 2 2 2 2 2" xfId="52146" xr:uid="{00000000-0005-0000-0000-0000B42F0000}"/>
    <cellStyle name="Normal 4 2 2 3 3 4 2 2 2 2 3" xfId="39976" xr:uid="{00000000-0005-0000-0000-0000B52F0000}"/>
    <cellStyle name="Normal 4 2 2 3 3 4 2 2 2 3" xfId="20862" xr:uid="{00000000-0005-0000-0000-0000B62F0000}"/>
    <cellStyle name="Normal 4 2 2 3 3 4 2 2 2 3 2" xfId="47024" xr:uid="{00000000-0005-0000-0000-0000B72F0000}"/>
    <cellStyle name="Normal 4 2 2 3 3 4 2 2 2 4" xfId="34086" xr:uid="{00000000-0005-0000-0000-0000B82F0000}"/>
    <cellStyle name="Normal 4 2 2 3 3 4 2 2 3" xfId="10868" xr:uid="{00000000-0005-0000-0000-0000B92F0000}"/>
    <cellStyle name="Normal 4 2 2 3 3 4 2 2 3 2" xfId="23422" xr:uid="{00000000-0005-0000-0000-0000BA2F0000}"/>
    <cellStyle name="Normal 4 2 2 3 3 4 2 2 3 2 2" xfId="49584" xr:uid="{00000000-0005-0000-0000-0000BB2F0000}"/>
    <cellStyle name="Normal 4 2 2 3 3 4 2 2 3 3" xfId="37030" xr:uid="{00000000-0005-0000-0000-0000BC2F0000}"/>
    <cellStyle name="Normal 4 2 2 3 3 4 2 2 4" xfId="17338" xr:uid="{00000000-0005-0000-0000-0000BD2F0000}"/>
    <cellStyle name="Normal 4 2 2 3 3 4 2 2 4 2" xfId="43500" xr:uid="{00000000-0005-0000-0000-0000BE2F0000}"/>
    <cellStyle name="Normal 4 2 2 3 3 4 2 2 5" xfId="30034" xr:uid="{00000000-0005-0000-0000-0000BF2F0000}"/>
    <cellStyle name="Normal 4 2 2 3 3 4 2 3" xfId="5898" xr:uid="{00000000-0005-0000-0000-0000C02F0000}"/>
    <cellStyle name="Normal 4 2 2 3 3 4 2 3 2" xfId="12342" xr:uid="{00000000-0005-0000-0000-0000C12F0000}"/>
    <cellStyle name="Normal 4 2 2 3 3 4 2 3 2 2" xfId="24704" xr:uid="{00000000-0005-0000-0000-0000C22F0000}"/>
    <cellStyle name="Normal 4 2 2 3 3 4 2 3 2 2 2" xfId="50866" xr:uid="{00000000-0005-0000-0000-0000C32F0000}"/>
    <cellStyle name="Normal 4 2 2 3 3 4 2 3 2 3" xfId="38504" xr:uid="{00000000-0005-0000-0000-0000C42F0000}"/>
    <cellStyle name="Normal 4 2 2 3 3 4 2 3 3" xfId="19100" xr:uid="{00000000-0005-0000-0000-0000C52F0000}"/>
    <cellStyle name="Normal 4 2 2 3 3 4 2 3 3 2" xfId="45262" xr:uid="{00000000-0005-0000-0000-0000C62F0000}"/>
    <cellStyle name="Normal 4 2 2 3 3 4 2 3 4" xfId="32060" xr:uid="{00000000-0005-0000-0000-0000C72F0000}"/>
    <cellStyle name="Normal 4 2 2 3 3 4 2 4" xfId="9396" xr:uid="{00000000-0005-0000-0000-0000C82F0000}"/>
    <cellStyle name="Normal 4 2 2 3 3 4 2 4 2" xfId="22142" xr:uid="{00000000-0005-0000-0000-0000C92F0000}"/>
    <cellStyle name="Normal 4 2 2 3 3 4 2 4 2 2" xfId="48304" xr:uid="{00000000-0005-0000-0000-0000CA2F0000}"/>
    <cellStyle name="Normal 4 2 2 3 3 4 2 4 3" xfId="35558" xr:uid="{00000000-0005-0000-0000-0000CB2F0000}"/>
    <cellStyle name="Normal 4 2 2 3 3 4 2 5" xfId="15576" xr:uid="{00000000-0005-0000-0000-0000CC2F0000}"/>
    <cellStyle name="Normal 4 2 2 3 3 4 2 5 2" xfId="41738" xr:uid="{00000000-0005-0000-0000-0000CD2F0000}"/>
    <cellStyle name="Normal 4 2 2 3 3 4 2 6" xfId="28008" xr:uid="{00000000-0005-0000-0000-0000CE2F0000}"/>
    <cellStyle name="Normal 4 2 2 3 3 4 3" xfId="3232" xr:uid="{00000000-0005-0000-0000-0000CF2F0000}"/>
    <cellStyle name="Normal 4 2 2 3 3 4 3 2" xfId="7284" xr:uid="{00000000-0005-0000-0000-0000D02F0000}"/>
    <cellStyle name="Normal 4 2 2 3 3 4 3 2 2" xfId="13174" xr:uid="{00000000-0005-0000-0000-0000D12F0000}"/>
    <cellStyle name="Normal 4 2 2 3 3 4 3 2 2 2" xfId="25344" xr:uid="{00000000-0005-0000-0000-0000D22F0000}"/>
    <cellStyle name="Normal 4 2 2 3 3 4 3 2 2 2 2" xfId="51506" xr:uid="{00000000-0005-0000-0000-0000D32F0000}"/>
    <cellStyle name="Normal 4 2 2 3 3 4 3 2 2 3" xfId="39336" xr:uid="{00000000-0005-0000-0000-0000D42F0000}"/>
    <cellStyle name="Normal 4 2 2 3 3 4 3 2 3" xfId="20222" xr:uid="{00000000-0005-0000-0000-0000D52F0000}"/>
    <cellStyle name="Normal 4 2 2 3 3 4 3 2 3 2" xfId="46384" xr:uid="{00000000-0005-0000-0000-0000D62F0000}"/>
    <cellStyle name="Normal 4 2 2 3 3 4 3 2 4" xfId="33446" xr:uid="{00000000-0005-0000-0000-0000D72F0000}"/>
    <cellStyle name="Normal 4 2 2 3 3 4 3 3" xfId="10228" xr:uid="{00000000-0005-0000-0000-0000D82F0000}"/>
    <cellStyle name="Normal 4 2 2 3 3 4 3 3 2" xfId="22782" xr:uid="{00000000-0005-0000-0000-0000D92F0000}"/>
    <cellStyle name="Normal 4 2 2 3 3 4 3 3 2 2" xfId="48944" xr:uid="{00000000-0005-0000-0000-0000DA2F0000}"/>
    <cellStyle name="Normal 4 2 2 3 3 4 3 3 3" xfId="36390" xr:uid="{00000000-0005-0000-0000-0000DB2F0000}"/>
    <cellStyle name="Normal 4 2 2 3 3 4 3 4" xfId="16698" xr:uid="{00000000-0005-0000-0000-0000DC2F0000}"/>
    <cellStyle name="Normal 4 2 2 3 3 4 3 4 2" xfId="42860" xr:uid="{00000000-0005-0000-0000-0000DD2F0000}"/>
    <cellStyle name="Normal 4 2 2 3 3 4 3 5" xfId="29394" xr:uid="{00000000-0005-0000-0000-0000DE2F0000}"/>
    <cellStyle name="Normal 4 2 2 3 3 4 4" xfId="5258" xr:uid="{00000000-0005-0000-0000-0000DF2F0000}"/>
    <cellStyle name="Normal 4 2 2 3 3 4 4 2" xfId="11702" xr:uid="{00000000-0005-0000-0000-0000E02F0000}"/>
    <cellStyle name="Normal 4 2 2 3 3 4 4 2 2" xfId="24064" xr:uid="{00000000-0005-0000-0000-0000E12F0000}"/>
    <cellStyle name="Normal 4 2 2 3 3 4 4 2 2 2" xfId="50226" xr:uid="{00000000-0005-0000-0000-0000E22F0000}"/>
    <cellStyle name="Normal 4 2 2 3 3 4 4 2 3" xfId="37864" xr:uid="{00000000-0005-0000-0000-0000E32F0000}"/>
    <cellStyle name="Normal 4 2 2 3 3 4 4 3" xfId="18460" xr:uid="{00000000-0005-0000-0000-0000E42F0000}"/>
    <cellStyle name="Normal 4 2 2 3 3 4 4 3 2" xfId="44622" xr:uid="{00000000-0005-0000-0000-0000E52F0000}"/>
    <cellStyle name="Normal 4 2 2 3 3 4 4 4" xfId="31420" xr:uid="{00000000-0005-0000-0000-0000E62F0000}"/>
    <cellStyle name="Normal 4 2 2 3 3 4 5" xfId="8756" xr:uid="{00000000-0005-0000-0000-0000E72F0000}"/>
    <cellStyle name="Normal 4 2 2 3 3 4 5 2" xfId="21502" xr:uid="{00000000-0005-0000-0000-0000E82F0000}"/>
    <cellStyle name="Normal 4 2 2 3 3 4 5 2 2" xfId="47664" xr:uid="{00000000-0005-0000-0000-0000E92F0000}"/>
    <cellStyle name="Normal 4 2 2 3 3 4 5 3" xfId="34918" xr:uid="{00000000-0005-0000-0000-0000EA2F0000}"/>
    <cellStyle name="Normal 4 2 2 3 3 4 6" xfId="14936" xr:uid="{00000000-0005-0000-0000-0000EB2F0000}"/>
    <cellStyle name="Normal 4 2 2 3 3 4 6 2" xfId="41098" xr:uid="{00000000-0005-0000-0000-0000EC2F0000}"/>
    <cellStyle name="Normal 4 2 2 3 3 4 7" xfId="27368" xr:uid="{00000000-0005-0000-0000-0000ED2F0000}"/>
    <cellStyle name="Normal 4 2 2 3 3 5" xfId="1526" xr:uid="{00000000-0005-0000-0000-0000EE2F0000}"/>
    <cellStyle name="Normal 4 2 2 3 3 5 2" xfId="3552" xr:uid="{00000000-0005-0000-0000-0000EF2F0000}"/>
    <cellStyle name="Normal 4 2 2 3 3 5 2 2" xfId="7604" xr:uid="{00000000-0005-0000-0000-0000F02F0000}"/>
    <cellStyle name="Normal 4 2 2 3 3 5 2 2 2" xfId="13494" xr:uid="{00000000-0005-0000-0000-0000F12F0000}"/>
    <cellStyle name="Normal 4 2 2 3 3 5 2 2 2 2" xfId="25664" xr:uid="{00000000-0005-0000-0000-0000F22F0000}"/>
    <cellStyle name="Normal 4 2 2 3 3 5 2 2 2 2 2" xfId="51826" xr:uid="{00000000-0005-0000-0000-0000F32F0000}"/>
    <cellStyle name="Normal 4 2 2 3 3 5 2 2 2 3" xfId="39656" xr:uid="{00000000-0005-0000-0000-0000F42F0000}"/>
    <cellStyle name="Normal 4 2 2 3 3 5 2 2 3" xfId="20542" xr:uid="{00000000-0005-0000-0000-0000F52F0000}"/>
    <cellStyle name="Normal 4 2 2 3 3 5 2 2 3 2" xfId="46704" xr:uid="{00000000-0005-0000-0000-0000F62F0000}"/>
    <cellStyle name="Normal 4 2 2 3 3 5 2 2 4" xfId="33766" xr:uid="{00000000-0005-0000-0000-0000F72F0000}"/>
    <cellStyle name="Normal 4 2 2 3 3 5 2 3" xfId="10548" xr:uid="{00000000-0005-0000-0000-0000F82F0000}"/>
    <cellStyle name="Normal 4 2 2 3 3 5 2 3 2" xfId="23102" xr:uid="{00000000-0005-0000-0000-0000F92F0000}"/>
    <cellStyle name="Normal 4 2 2 3 3 5 2 3 2 2" xfId="49264" xr:uid="{00000000-0005-0000-0000-0000FA2F0000}"/>
    <cellStyle name="Normal 4 2 2 3 3 5 2 3 3" xfId="36710" xr:uid="{00000000-0005-0000-0000-0000FB2F0000}"/>
    <cellStyle name="Normal 4 2 2 3 3 5 2 4" xfId="17018" xr:uid="{00000000-0005-0000-0000-0000FC2F0000}"/>
    <cellStyle name="Normal 4 2 2 3 3 5 2 4 2" xfId="43180" xr:uid="{00000000-0005-0000-0000-0000FD2F0000}"/>
    <cellStyle name="Normal 4 2 2 3 3 5 2 5" xfId="29714" xr:uid="{00000000-0005-0000-0000-0000FE2F0000}"/>
    <cellStyle name="Normal 4 2 2 3 3 5 3" xfId="5578" xr:uid="{00000000-0005-0000-0000-0000FF2F0000}"/>
    <cellStyle name="Normal 4 2 2 3 3 5 3 2" xfId="12022" xr:uid="{00000000-0005-0000-0000-000000300000}"/>
    <cellStyle name="Normal 4 2 2 3 3 5 3 2 2" xfId="24384" xr:uid="{00000000-0005-0000-0000-000001300000}"/>
    <cellStyle name="Normal 4 2 2 3 3 5 3 2 2 2" xfId="50546" xr:uid="{00000000-0005-0000-0000-000002300000}"/>
    <cellStyle name="Normal 4 2 2 3 3 5 3 2 3" xfId="38184" xr:uid="{00000000-0005-0000-0000-000003300000}"/>
    <cellStyle name="Normal 4 2 2 3 3 5 3 3" xfId="18780" xr:uid="{00000000-0005-0000-0000-000004300000}"/>
    <cellStyle name="Normal 4 2 2 3 3 5 3 3 2" xfId="44942" xr:uid="{00000000-0005-0000-0000-000005300000}"/>
    <cellStyle name="Normal 4 2 2 3 3 5 3 4" xfId="31740" xr:uid="{00000000-0005-0000-0000-000006300000}"/>
    <cellStyle name="Normal 4 2 2 3 3 5 4" xfId="9076" xr:uid="{00000000-0005-0000-0000-000007300000}"/>
    <cellStyle name="Normal 4 2 2 3 3 5 4 2" xfId="21822" xr:uid="{00000000-0005-0000-0000-000008300000}"/>
    <cellStyle name="Normal 4 2 2 3 3 5 4 2 2" xfId="47984" xr:uid="{00000000-0005-0000-0000-000009300000}"/>
    <cellStyle name="Normal 4 2 2 3 3 5 4 3" xfId="35238" xr:uid="{00000000-0005-0000-0000-00000A300000}"/>
    <cellStyle name="Normal 4 2 2 3 3 5 5" xfId="15256" xr:uid="{00000000-0005-0000-0000-00000B300000}"/>
    <cellStyle name="Normal 4 2 2 3 3 5 5 2" xfId="41418" xr:uid="{00000000-0005-0000-0000-00000C300000}"/>
    <cellStyle name="Normal 4 2 2 3 3 5 6" xfId="27688" xr:uid="{00000000-0005-0000-0000-00000D300000}"/>
    <cellStyle name="Normal 4 2 2 3 3 6" xfId="2426" xr:uid="{00000000-0005-0000-0000-00000E300000}"/>
    <cellStyle name="Normal 4 2 2 3 3 6 2" xfId="6478" xr:uid="{00000000-0005-0000-0000-00000F300000}"/>
    <cellStyle name="Normal 4 2 2 3 3 6 2 2" xfId="12720" xr:uid="{00000000-0005-0000-0000-000010300000}"/>
    <cellStyle name="Normal 4 2 2 3 3 6 2 2 2" xfId="25024" xr:uid="{00000000-0005-0000-0000-000011300000}"/>
    <cellStyle name="Normal 4 2 2 3 3 6 2 2 2 2" xfId="51186" xr:uid="{00000000-0005-0000-0000-000012300000}"/>
    <cellStyle name="Normal 4 2 2 3 3 6 2 2 3" xfId="38882" xr:uid="{00000000-0005-0000-0000-000013300000}"/>
    <cellStyle name="Normal 4 2 2 3 3 6 2 3" xfId="19586" xr:uid="{00000000-0005-0000-0000-000014300000}"/>
    <cellStyle name="Normal 4 2 2 3 3 6 2 3 2" xfId="45748" xr:uid="{00000000-0005-0000-0000-000015300000}"/>
    <cellStyle name="Normal 4 2 2 3 3 6 2 4" xfId="32640" xr:uid="{00000000-0005-0000-0000-000016300000}"/>
    <cellStyle name="Normal 4 2 2 3 3 6 3" xfId="9774" xr:uid="{00000000-0005-0000-0000-000017300000}"/>
    <cellStyle name="Normal 4 2 2 3 3 6 3 2" xfId="22462" xr:uid="{00000000-0005-0000-0000-000018300000}"/>
    <cellStyle name="Normal 4 2 2 3 3 6 3 2 2" xfId="48624" xr:uid="{00000000-0005-0000-0000-000019300000}"/>
    <cellStyle name="Normal 4 2 2 3 3 6 3 3" xfId="35936" xr:uid="{00000000-0005-0000-0000-00001A300000}"/>
    <cellStyle name="Normal 4 2 2 3 3 6 4" xfId="16062" xr:uid="{00000000-0005-0000-0000-00001B300000}"/>
    <cellStyle name="Normal 4 2 2 3 3 6 4 2" xfId="42224" xr:uid="{00000000-0005-0000-0000-00001C300000}"/>
    <cellStyle name="Normal 4 2 2 3 3 6 5" xfId="28588" xr:uid="{00000000-0005-0000-0000-00001D300000}"/>
    <cellStyle name="Normal 4 2 2 3 3 7" xfId="4452" xr:uid="{00000000-0005-0000-0000-00001E300000}"/>
    <cellStyle name="Normal 4 2 2 3 3 7 2" xfId="11248" xr:uid="{00000000-0005-0000-0000-00001F300000}"/>
    <cellStyle name="Normal 4 2 2 3 3 7 2 2" xfId="23744" xr:uid="{00000000-0005-0000-0000-000020300000}"/>
    <cellStyle name="Normal 4 2 2 3 3 7 2 2 2" xfId="49906" xr:uid="{00000000-0005-0000-0000-000021300000}"/>
    <cellStyle name="Normal 4 2 2 3 3 7 2 3" xfId="37410" xr:uid="{00000000-0005-0000-0000-000022300000}"/>
    <cellStyle name="Normal 4 2 2 3 3 7 3" xfId="17824" xr:uid="{00000000-0005-0000-0000-000023300000}"/>
    <cellStyle name="Normal 4 2 2 3 3 7 3 2" xfId="43986" xr:uid="{00000000-0005-0000-0000-000024300000}"/>
    <cellStyle name="Normal 4 2 2 3 3 7 4" xfId="30614" xr:uid="{00000000-0005-0000-0000-000025300000}"/>
    <cellStyle name="Normal 4 2 2 3 3 8" xfId="8302" xr:uid="{00000000-0005-0000-0000-000026300000}"/>
    <cellStyle name="Normal 4 2 2 3 3 8 2" xfId="21182" xr:uid="{00000000-0005-0000-0000-000027300000}"/>
    <cellStyle name="Normal 4 2 2 3 3 8 2 2" xfId="47344" xr:uid="{00000000-0005-0000-0000-000028300000}"/>
    <cellStyle name="Normal 4 2 2 3 3 8 3" xfId="34464" xr:uid="{00000000-0005-0000-0000-000029300000}"/>
    <cellStyle name="Normal 4 2 2 3 3 9" xfId="14300" xr:uid="{00000000-0005-0000-0000-00002A300000}"/>
    <cellStyle name="Normal 4 2 2 3 3 9 2" xfId="40462" xr:uid="{00000000-0005-0000-0000-00002B300000}"/>
    <cellStyle name="Normal 4 2 2 3 4" xfId="554" xr:uid="{00000000-0005-0000-0000-00002C300000}"/>
    <cellStyle name="Normal 4 2 2 3 4 2" xfId="1086" xr:uid="{00000000-0005-0000-0000-00002D300000}"/>
    <cellStyle name="Normal 4 2 2 3 4 2 2" xfId="1406" xr:uid="{00000000-0005-0000-0000-00002E300000}"/>
    <cellStyle name="Normal 4 2 2 3 4 2 2 2" xfId="2046" xr:uid="{00000000-0005-0000-0000-00002F300000}"/>
    <cellStyle name="Normal 4 2 2 3 4 2 2 2 2" xfId="4072" xr:uid="{00000000-0005-0000-0000-000030300000}"/>
    <cellStyle name="Normal 4 2 2 3 4 2 2 2 2 2" xfId="8124" xr:uid="{00000000-0005-0000-0000-000031300000}"/>
    <cellStyle name="Normal 4 2 2 3 4 2 2 2 2 2 2" xfId="14014" xr:uid="{00000000-0005-0000-0000-000032300000}"/>
    <cellStyle name="Normal 4 2 2 3 4 2 2 2 2 2 2 2" xfId="26184" xr:uid="{00000000-0005-0000-0000-000033300000}"/>
    <cellStyle name="Normal 4 2 2 3 4 2 2 2 2 2 2 2 2" xfId="52346" xr:uid="{00000000-0005-0000-0000-000034300000}"/>
    <cellStyle name="Normal 4 2 2 3 4 2 2 2 2 2 2 3" xfId="40176" xr:uid="{00000000-0005-0000-0000-000035300000}"/>
    <cellStyle name="Normal 4 2 2 3 4 2 2 2 2 2 3" xfId="21062" xr:uid="{00000000-0005-0000-0000-000036300000}"/>
    <cellStyle name="Normal 4 2 2 3 4 2 2 2 2 2 3 2" xfId="47224" xr:uid="{00000000-0005-0000-0000-000037300000}"/>
    <cellStyle name="Normal 4 2 2 3 4 2 2 2 2 2 4" xfId="34286" xr:uid="{00000000-0005-0000-0000-000038300000}"/>
    <cellStyle name="Normal 4 2 2 3 4 2 2 2 2 3" xfId="11068" xr:uid="{00000000-0005-0000-0000-000039300000}"/>
    <cellStyle name="Normal 4 2 2 3 4 2 2 2 2 3 2" xfId="23622" xr:uid="{00000000-0005-0000-0000-00003A300000}"/>
    <cellStyle name="Normal 4 2 2 3 4 2 2 2 2 3 2 2" xfId="49784" xr:uid="{00000000-0005-0000-0000-00003B300000}"/>
    <cellStyle name="Normal 4 2 2 3 4 2 2 2 2 3 3" xfId="37230" xr:uid="{00000000-0005-0000-0000-00003C300000}"/>
    <cellStyle name="Normal 4 2 2 3 4 2 2 2 2 4" xfId="17538" xr:uid="{00000000-0005-0000-0000-00003D300000}"/>
    <cellStyle name="Normal 4 2 2 3 4 2 2 2 2 4 2" xfId="43700" xr:uid="{00000000-0005-0000-0000-00003E300000}"/>
    <cellStyle name="Normal 4 2 2 3 4 2 2 2 2 5" xfId="30234" xr:uid="{00000000-0005-0000-0000-00003F300000}"/>
    <cellStyle name="Normal 4 2 2 3 4 2 2 2 3" xfId="6098" xr:uid="{00000000-0005-0000-0000-000040300000}"/>
    <cellStyle name="Normal 4 2 2 3 4 2 2 2 3 2" xfId="12542" xr:uid="{00000000-0005-0000-0000-000041300000}"/>
    <cellStyle name="Normal 4 2 2 3 4 2 2 2 3 2 2" xfId="24904" xr:uid="{00000000-0005-0000-0000-000042300000}"/>
    <cellStyle name="Normal 4 2 2 3 4 2 2 2 3 2 2 2" xfId="51066" xr:uid="{00000000-0005-0000-0000-000043300000}"/>
    <cellStyle name="Normal 4 2 2 3 4 2 2 2 3 2 3" xfId="38704" xr:uid="{00000000-0005-0000-0000-000044300000}"/>
    <cellStyle name="Normal 4 2 2 3 4 2 2 2 3 3" xfId="19300" xr:uid="{00000000-0005-0000-0000-000045300000}"/>
    <cellStyle name="Normal 4 2 2 3 4 2 2 2 3 3 2" xfId="45462" xr:uid="{00000000-0005-0000-0000-000046300000}"/>
    <cellStyle name="Normal 4 2 2 3 4 2 2 2 3 4" xfId="32260" xr:uid="{00000000-0005-0000-0000-000047300000}"/>
    <cellStyle name="Normal 4 2 2 3 4 2 2 2 4" xfId="9596" xr:uid="{00000000-0005-0000-0000-000048300000}"/>
    <cellStyle name="Normal 4 2 2 3 4 2 2 2 4 2" xfId="22342" xr:uid="{00000000-0005-0000-0000-000049300000}"/>
    <cellStyle name="Normal 4 2 2 3 4 2 2 2 4 2 2" xfId="48504" xr:uid="{00000000-0005-0000-0000-00004A300000}"/>
    <cellStyle name="Normal 4 2 2 3 4 2 2 2 4 3" xfId="35758" xr:uid="{00000000-0005-0000-0000-00004B300000}"/>
    <cellStyle name="Normal 4 2 2 3 4 2 2 2 5" xfId="15776" xr:uid="{00000000-0005-0000-0000-00004C300000}"/>
    <cellStyle name="Normal 4 2 2 3 4 2 2 2 5 2" xfId="41938" xr:uid="{00000000-0005-0000-0000-00004D300000}"/>
    <cellStyle name="Normal 4 2 2 3 4 2 2 2 6" xfId="28208" xr:uid="{00000000-0005-0000-0000-00004E300000}"/>
    <cellStyle name="Normal 4 2 2 3 4 2 2 3" xfId="3432" xr:uid="{00000000-0005-0000-0000-00004F300000}"/>
    <cellStyle name="Normal 4 2 2 3 4 2 2 3 2" xfId="7484" xr:uid="{00000000-0005-0000-0000-000050300000}"/>
    <cellStyle name="Normal 4 2 2 3 4 2 2 3 2 2" xfId="13374" xr:uid="{00000000-0005-0000-0000-000051300000}"/>
    <cellStyle name="Normal 4 2 2 3 4 2 2 3 2 2 2" xfId="25544" xr:uid="{00000000-0005-0000-0000-000052300000}"/>
    <cellStyle name="Normal 4 2 2 3 4 2 2 3 2 2 2 2" xfId="51706" xr:uid="{00000000-0005-0000-0000-000053300000}"/>
    <cellStyle name="Normal 4 2 2 3 4 2 2 3 2 2 3" xfId="39536" xr:uid="{00000000-0005-0000-0000-000054300000}"/>
    <cellStyle name="Normal 4 2 2 3 4 2 2 3 2 3" xfId="20422" xr:uid="{00000000-0005-0000-0000-000055300000}"/>
    <cellStyle name="Normal 4 2 2 3 4 2 2 3 2 3 2" xfId="46584" xr:uid="{00000000-0005-0000-0000-000056300000}"/>
    <cellStyle name="Normal 4 2 2 3 4 2 2 3 2 4" xfId="33646" xr:uid="{00000000-0005-0000-0000-000057300000}"/>
    <cellStyle name="Normal 4 2 2 3 4 2 2 3 3" xfId="10428" xr:uid="{00000000-0005-0000-0000-000058300000}"/>
    <cellStyle name="Normal 4 2 2 3 4 2 2 3 3 2" xfId="22982" xr:uid="{00000000-0005-0000-0000-000059300000}"/>
    <cellStyle name="Normal 4 2 2 3 4 2 2 3 3 2 2" xfId="49144" xr:uid="{00000000-0005-0000-0000-00005A300000}"/>
    <cellStyle name="Normal 4 2 2 3 4 2 2 3 3 3" xfId="36590" xr:uid="{00000000-0005-0000-0000-00005B300000}"/>
    <cellStyle name="Normal 4 2 2 3 4 2 2 3 4" xfId="16898" xr:uid="{00000000-0005-0000-0000-00005C300000}"/>
    <cellStyle name="Normal 4 2 2 3 4 2 2 3 4 2" xfId="43060" xr:uid="{00000000-0005-0000-0000-00005D300000}"/>
    <cellStyle name="Normal 4 2 2 3 4 2 2 3 5" xfId="29594" xr:uid="{00000000-0005-0000-0000-00005E300000}"/>
    <cellStyle name="Normal 4 2 2 3 4 2 2 4" xfId="5458" xr:uid="{00000000-0005-0000-0000-00005F300000}"/>
    <cellStyle name="Normal 4 2 2 3 4 2 2 4 2" xfId="11902" xr:uid="{00000000-0005-0000-0000-000060300000}"/>
    <cellStyle name="Normal 4 2 2 3 4 2 2 4 2 2" xfId="24264" xr:uid="{00000000-0005-0000-0000-000061300000}"/>
    <cellStyle name="Normal 4 2 2 3 4 2 2 4 2 2 2" xfId="50426" xr:uid="{00000000-0005-0000-0000-000062300000}"/>
    <cellStyle name="Normal 4 2 2 3 4 2 2 4 2 3" xfId="38064" xr:uid="{00000000-0005-0000-0000-000063300000}"/>
    <cellStyle name="Normal 4 2 2 3 4 2 2 4 3" xfId="18660" xr:uid="{00000000-0005-0000-0000-000064300000}"/>
    <cellStyle name="Normal 4 2 2 3 4 2 2 4 3 2" xfId="44822" xr:uid="{00000000-0005-0000-0000-000065300000}"/>
    <cellStyle name="Normal 4 2 2 3 4 2 2 4 4" xfId="31620" xr:uid="{00000000-0005-0000-0000-000066300000}"/>
    <cellStyle name="Normal 4 2 2 3 4 2 2 5" xfId="8956" xr:uid="{00000000-0005-0000-0000-000067300000}"/>
    <cellStyle name="Normal 4 2 2 3 4 2 2 5 2" xfId="21702" xr:uid="{00000000-0005-0000-0000-000068300000}"/>
    <cellStyle name="Normal 4 2 2 3 4 2 2 5 2 2" xfId="47864" xr:uid="{00000000-0005-0000-0000-000069300000}"/>
    <cellStyle name="Normal 4 2 2 3 4 2 2 5 3" xfId="35118" xr:uid="{00000000-0005-0000-0000-00006A300000}"/>
    <cellStyle name="Normal 4 2 2 3 4 2 2 6" xfId="15136" xr:uid="{00000000-0005-0000-0000-00006B300000}"/>
    <cellStyle name="Normal 4 2 2 3 4 2 2 6 2" xfId="41298" xr:uid="{00000000-0005-0000-0000-00006C300000}"/>
    <cellStyle name="Normal 4 2 2 3 4 2 2 7" xfId="27568" xr:uid="{00000000-0005-0000-0000-00006D300000}"/>
    <cellStyle name="Normal 4 2 2 3 4 2 3" xfId="1726" xr:uid="{00000000-0005-0000-0000-00006E300000}"/>
    <cellStyle name="Normal 4 2 2 3 4 2 3 2" xfId="3752" xr:uid="{00000000-0005-0000-0000-00006F300000}"/>
    <cellStyle name="Normal 4 2 2 3 4 2 3 2 2" xfId="7804" xr:uid="{00000000-0005-0000-0000-000070300000}"/>
    <cellStyle name="Normal 4 2 2 3 4 2 3 2 2 2" xfId="13694" xr:uid="{00000000-0005-0000-0000-000071300000}"/>
    <cellStyle name="Normal 4 2 2 3 4 2 3 2 2 2 2" xfId="25864" xr:uid="{00000000-0005-0000-0000-000072300000}"/>
    <cellStyle name="Normal 4 2 2 3 4 2 3 2 2 2 2 2" xfId="52026" xr:uid="{00000000-0005-0000-0000-000073300000}"/>
    <cellStyle name="Normal 4 2 2 3 4 2 3 2 2 2 3" xfId="39856" xr:uid="{00000000-0005-0000-0000-000074300000}"/>
    <cellStyle name="Normal 4 2 2 3 4 2 3 2 2 3" xfId="20742" xr:uid="{00000000-0005-0000-0000-000075300000}"/>
    <cellStyle name="Normal 4 2 2 3 4 2 3 2 2 3 2" xfId="46904" xr:uid="{00000000-0005-0000-0000-000076300000}"/>
    <cellStyle name="Normal 4 2 2 3 4 2 3 2 2 4" xfId="33966" xr:uid="{00000000-0005-0000-0000-000077300000}"/>
    <cellStyle name="Normal 4 2 2 3 4 2 3 2 3" xfId="10748" xr:uid="{00000000-0005-0000-0000-000078300000}"/>
    <cellStyle name="Normal 4 2 2 3 4 2 3 2 3 2" xfId="23302" xr:uid="{00000000-0005-0000-0000-000079300000}"/>
    <cellStyle name="Normal 4 2 2 3 4 2 3 2 3 2 2" xfId="49464" xr:uid="{00000000-0005-0000-0000-00007A300000}"/>
    <cellStyle name="Normal 4 2 2 3 4 2 3 2 3 3" xfId="36910" xr:uid="{00000000-0005-0000-0000-00007B300000}"/>
    <cellStyle name="Normal 4 2 2 3 4 2 3 2 4" xfId="17218" xr:uid="{00000000-0005-0000-0000-00007C300000}"/>
    <cellStyle name="Normal 4 2 2 3 4 2 3 2 4 2" xfId="43380" xr:uid="{00000000-0005-0000-0000-00007D300000}"/>
    <cellStyle name="Normal 4 2 2 3 4 2 3 2 5" xfId="29914" xr:uid="{00000000-0005-0000-0000-00007E300000}"/>
    <cellStyle name="Normal 4 2 2 3 4 2 3 3" xfId="5778" xr:uid="{00000000-0005-0000-0000-00007F300000}"/>
    <cellStyle name="Normal 4 2 2 3 4 2 3 3 2" xfId="12222" xr:uid="{00000000-0005-0000-0000-000080300000}"/>
    <cellStyle name="Normal 4 2 2 3 4 2 3 3 2 2" xfId="24584" xr:uid="{00000000-0005-0000-0000-000081300000}"/>
    <cellStyle name="Normal 4 2 2 3 4 2 3 3 2 2 2" xfId="50746" xr:uid="{00000000-0005-0000-0000-000082300000}"/>
    <cellStyle name="Normal 4 2 2 3 4 2 3 3 2 3" xfId="38384" xr:uid="{00000000-0005-0000-0000-000083300000}"/>
    <cellStyle name="Normal 4 2 2 3 4 2 3 3 3" xfId="18980" xr:uid="{00000000-0005-0000-0000-000084300000}"/>
    <cellStyle name="Normal 4 2 2 3 4 2 3 3 3 2" xfId="45142" xr:uid="{00000000-0005-0000-0000-000085300000}"/>
    <cellStyle name="Normal 4 2 2 3 4 2 3 3 4" xfId="31940" xr:uid="{00000000-0005-0000-0000-000086300000}"/>
    <cellStyle name="Normal 4 2 2 3 4 2 3 4" xfId="9276" xr:uid="{00000000-0005-0000-0000-000087300000}"/>
    <cellStyle name="Normal 4 2 2 3 4 2 3 4 2" xfId="22022" xr:uid="{00000000-0005-0000-0000-000088300000}"/>
    <cellStyle name="Normal 4 2 2 3 4 2 3 4 2 2" xfId="48184" xr:uid="{00000000-0005-0000-0000-000089300000}"/>
    <cellStyle name="Normal 4 2 2 3 4 2 3 4 3" xfId="35438" xr:uid="{00000000-0005-0000-0000-00008A300000}"/>
    <cellStyle name="Normal 4 2 2 3 4 2 3 5" xfId="15456" xr:uid="{00000000-0005-0000-0000-00008B300000}"/>
    <cellStyle name="Normal 4 2 2 3 4 2 3 5 2" xfId="41618" xr:uid="{00000000-0005-0000-0000-00008C300000}"/>
    <cellStyle name="Normal 4 2 2 3 4 2 3 6" xfId="27888" xr:uid="{00000000-0005-0000-0000-00008D300000}"/>
    <cellStyle name="Normal 4 2 2 3 4 2 4" xfId="3112" xr:uid="{00000000-0005-0000-0000-00008E300000}"/>
    <cellStyle name="Normal 4 2 2 3 4 2 4 2" xfId="7164" xr:uid="{00000000-0005-0000-0000-00008F300000}"/>
    <cellStyle name="Normal 4 2 2 3 4 2 4 2 2" xfId="13054" xr:uid="{00000000-0005-0000-0000-000090300000}"/>
    <cellStyle name="Normal 4 2 2 3 4 2 4 2 2 2" xfId="25224" xr:uid="{00000000-0005-0000-0000-000091300000}"/>
    <cellStyle name="Normal 4 2 2 3 4 2 4 2 2 2 2" xfId="51386" xr:uid="{00000000-0005-0000-0000-000092300000}"/>
    <cellStyle name="Normal 4 2 2 3 4 2 4 2 2 3" xfId="39216" xr:uid="{00000000-0005-0000-0000-000093300000}"/>
    <cellStyle name="Normal 4 2 2 3 4 2 4 2 3" xfId="20102" xr:uid="{00000000-0005-0000-0000-000094300000}"/>
    <cellStyle name="Normal 4 2 2 3 4 2 4 2 3 2" xfId="46264" xr:uid="{00000000-0005-0000-0000-000095300000}"/>
    <cellStyle name="Normal 4 2 2 3 4 2 4 2 4" xfId="33326" xr:uid="{00000000-0005-0000-0000-000096300000}"/>
    <cellStyle name="Normal 4 2 2 3 4 2 4 3" xfId="10108" xr:uid="{00000000-0005-0000-0000-000097300000}"/>
    <cellStyle name="Normal 4 2 2 3 4 2 4 3 2" xfId="22662" xr:uid="{00000000-0005-0000-0000-000098300000}"/>
    <cellStyle name="Normal 4 2 2 3 4 2 4 3 2 2" xfId="48824" xr:uid="{00000000-0005-0000-0000-000099300000}"/>
    <cellStyle name="Normal 4 2 2 3 4 2 4 3 3" xfId="36270" xr:uid="{00000000-0005-0000-0000-00009A300000}"/>
    <cellStyle name="Normal 4 2 2 3 4 2 4 4" xfId="16578" xr:uid="{00000000-0005-0000-0000-00009B300000}"/>
    <cellStyle name="Normal 4 2 2 3 4 2 4 4 2" xfId="42740" xr:uid="{00000000-0005-0000-0000-00009C300000}"/>
    <cellStyle name="Normal 4 2 2 3 4 2 4 5" xfId="29274" xr:uid="{00000000-0005-0000-0000-00009D300000}"/>
    <cellStyle name="Normal 4 2 2 3 4 2 5" xfId="5138" xr:uid="{00000000-0005-0000-0000-00009E300000}"/>
    <cellStyle name="Normal 4 2 2 3 4 2 5 2" xfId="11582" xr:uid="{00000000-0005-0000-0000-00009F300000}"/>
    <cellStyle name="Normal 4 2 2 3 4 2 5 2 2" xfId="23944" xr:uid="{00000000-0005-0000-0000-0000A0300000}"/>
    <cellStyle name="Normal 4 2 2 3 4 2 5 2 2 2" xfId="50106" xr:uid="{00000000-0005-0000-0000-0000A1300000}"/>
    <cellStyle name="Normal 4 2 2 3 4 2 5 2 3" xfId="37744" xr:uid="{00000000-0005-0000-0000-0000A2300000}"/>
    <cellStyle name="Normal 4 2 2 3 4 2 5 3" xfId="18340" xr:uid="{00000000-0005-0000-0000-0000A3300000}"/>
    <cellStyle name="Normal 4 2 2 3 4 2 5 3 2" xfId="44502" xr:uid="{00000000-0005-0000-0000-0000A4300000}"/>
    <cellStyle name="Normal 4 2 2 3 4 2 5 4" xfId="31300" xr:uid="{00000000-0005-0000-0000-0000A5300000}"/>
    <cellStyle name="Normal 4 2 2 3 4 2 6" xfId="8636" xr:uid="{00000000-0005-0000-0000-0000A6300000}"/>
    <cellStyle name="Normal 4 2 2 3 4 2 6 2" xfId="21382" xr:uid="{00000000-0005-0000-0000-0000A7300000}"/>
    <cellStyle name="Normal 4 2 2 3 4 2 6 2 2" xfId="47544" xr:uid="{00000000-0005-0000-0000-0000A8300000}"/>
    <cellStyle name="Normal 4 2 2 3 4 2 6 3" xfId="34798" xr:uid="{00000000-0005-0000-0000-0000A9300000}"/>
    <cellStyle name="Normal 4 2 2 3 4 2 7" xfId="14816" xr:uid="{00000000-0005-0000-0000-0000AA300000}"/>
    <cellStyle name="Normal 4 2 2 3 4 2 7 2" xfId="40978" xr:uid="{00000000-0005-0000-0000-0000AB300000}"/>
    <cellStyle name="Normal 4 2 2 3 4 2 8" xfId="27248" xr:uid="{00000000-0005-0000-0000-0000AC300000}"/>
    <cellStyle name="Normal 4 2 2 3 4 3" xfId="1246" xr:uid="{00000000-0005-0000-0000-0000AD300000}"/>
    <cellStyle name="Normal 4 2 2 3 4 3 2" xfId="1886" xr:uid="{00000000-0005-0000-0000-0000AE300000}"/>
    <cellStyle name="Normal 4 2 2 3 4 3 2 2" xfId="3912" xr:uid="{00000000-0005-0000-0000-0000AF300000}"/>
    <cellStyle name="Normal 4 2 2 3 4 3 2 2 2" xfId="7964" xr:uid="{00000000-0005-0000-0000-0000B0300000}"/>
    <cellStyle name="Normal 4 2 2 3 4 3 2 2 2 2" xfId="13854" xr:uid="{00000000-0005-0000-0000-0000B1300000}"/>
    <cellStyle name="Normal 4 2 2 3 4 3 2 2 2 2 2" xfId="26024" xr:uid="{00000000-0005-0000-0000-0000B2300000}"/>
    <cellStyle name="Normal 4 2 2 3 4 3 2 2 2 2 2 2" xfId="52186" xr:uid="{00000000-0005-0000-0000-0000B3300000}"/>
    <cellStyle name="Normal 4 2 2 3 4 3 2 2 2 2 3" xfId="40016" xr:uid="{00000000-0005-0000-0000-0000B4300000}"/>
    <cellStyle name="Normal 4 2 2 3 4 3 2 2 2 3" xfId="20902" xr:uid="{00000000-0005-0000-0000-0000B5300000}"/>
    <cellStyle name="Normal 4 2 2 3 4 3 2 2 2 3 2" xfId="47064" xr:uid="{00000000-0005-0000-0000-0000B6300000}"/>
    <cellStyle name="Normal 4 2 2 3 4 3 2 2 2 4" xfId="34126" xr:uid="{00000000-0005-0000-0000-0000B7300000}"/>
    <cellStyle name="Normal 4 2 2 3 4 3 2 2 3" xfId="10908" xr:uid="{00000000-0005-0000-0000-0000B8300000}"/>
    <cellStyle name="Normal 4 2 2 3 4 3 2 2 3 2" xfId="23462" xr:uid="{00000000-0005-0000-0000-0000B9300000}"/>
    <cellStyle name="Normal 4 2 2 3 4 3 2 2 3 2 2" xfId="49624" xr:uid="{00000000-0005-0000-0000-0000BA300000}"/>
    <cellStyle name="Normal 4 2 2 3 4 3 2 2 3 3" xfId="37070" xr:uid="{00000000-0005-0000-0000-0000BB300000}"/>
    <cellStyle name="Normal 4 2 2 3 4 3 2 2 4" xfId="17378" xr:uid="{00000000-0005-0000-0000-0000BC300000}"/>
    <cellStyle name="Normal 4 2 2 3 4 3 2 2 4 2" xfId="43540" xr:uid="{00000000-0005-0000-0000-0000BD300000}"/>
    <cellStyle name="Normal 4 2 2 3 4 3 2 2 5" xfId="30074" xr:uid="{00000000-0005-0000-0000-0000BE300000}"/>
    <cellStyle name="Normal 4 2 2 3 4 3 2 3" xfId="5938" xr:uid="{00000000-0005-0000-0000-0000BF300000}"/>
    <cellStyle name="Normal 4 2 2 3 4 3 2 3 2" xfId="12382" xr:uid="{00000000-0005-0000-0000-0000C0300000}"/>
    <cellStyle name="Normal 4 2 2 3 4 3 2 3 2 2" xfId="24744" xr:uid="{00000000-0005-0000-0000-0000C1300000}"/>
    <cellStyle name="Normal 4 2 2 3 4 3 2 3 2 2 2" xfId="50906" xr:uid="{00000000-0005-0000-0000-0000C2300000}"/>
    <cellStyle name="Normal 4 2 2 3 4 3 2 3 2 3" xfId="38544" xr:uid="{00000000-0005-0000-0000-0000C3300000}"/>
    <cellStyle name="Normal 4 2 2 3 4 3 2 3 3" xfId="19140" xr:uid="{00000000-0005-0000-0000-0000C4300000}"/>
    <cellStyle name="Normal 4 2 2 3 4 3 2 3 3 2" xfId="45302" xr:uid="{00000000-0005-0000-0000-0000C5300000}"/>
    <cellStyle name="Normal 4 2 2 3 4 3 2 3 4" xfId="32100" xr:uid="{00000000-0005-0000-0000-0000C6300000}"/>
    <cellStyle name="Normal 4 2 2 3 4 3 2 4" xfId="9436" xr:uid="{00000000-0005-0000-0000-0000C7300000}"/>
    <cellStyle name="Normal 4 2 2 3 4 3 2 4 2" xfId="22182" xr:uid="{00000000-0005-0000-0000-0000C8300000}"/>
    <cellStyle name="Normal 4 2 2 3 4 3 2 4 2 2" xfId="48344" xr:uid="{00000000-0005-0000-0000-0000C9300000}"/>
    <cellStyle name="Normal 4 2 2 3 4 3 2 4 3" xfId="35598" xr:uid="{00000000-0005-0000-0000-0000CA300000}"/>
    <cellStyle name="Normal 4 2 2 3 4 3 2 5" xfId="15616" xr:uid="{00000000-0005-0000-0000-0000CB300000}"/>
    <cellStyle name="Normal 4 2 2 3 4 3 2 5 2" xfId="41778" xr:uid="{00000000-0005-0000-0000-0000CC300000}"/>
    <cellStyle name="Normal 4 2 2 3 4 3 2 6" xfId="28048" xr:uid="{00000000-0005-0000-0000-0000CD300000}"/>
    <cellStyle name="Normal 4 2 2 3 4 3 3" xfId="3272" xr:uid="{00000000-0005-0000-0000-0000CE300000}"/>
    <cellStyle name="Normal 4 2 2 3 4 3 3 2" xfId="7324" xr:uid="{00000000-0005-0000-0000-0000CF300000}"/>
    <cellStyle name="Normal 4 2 2 3 4 3 3 2 2" xfId="13214" xr:uid="{00000000-0005-0000-0000-0000D0300000}"/>
    <cellStyle name="Normal 4 2 2 3 4 3 3 2 2 2" xfId="25384" xr:uid="{00000000-0005-0000-0000-0000D1300000}"/>
    <cellStyle name="Normal 4 2 2 3 4 3 3 2 2 2 2" xfId="51546" xr:uid="{00000000-0005-0000-0000-0000D2300000}"/>
    <cellStyle name="Normal 4 2 2 3 4 3 3 2 2 3" xfId="39376" xr:uid="{00000000-0005-0000-0000-0000D3300000}"/>
    <cellStyle name="Normal 4 2 2 3 4 3 3 2 3" xfId="20262" xr:uid="{00000000-0005-0000-0000-0000D4300000}"/>
    <cellStyle name="Normal 4 2 2 3 4 3 3 2 3 2" xfId="46424" xr:uid="{00000000-0005-0000-0000-0000D5300000}"/>
    <cellStyle name="Normal 4 2 2 3 4 3 3 2 4" xfId="33486" xr:uid="{00000000-0005-0000-0000-0000D6300000}"/>
    <cellStyle name="Normal 4 2 2 3 4 3 3 3" xfId="10268" xr:uid="{00000000-0005-0000-0000-0000D7300000}"/>
    <cellStyle name="Normal 4 2 2 3 4 3 3 3 2" xfId="22822" xr:uid="{00000000-0005-0000-0000-0000D8300000}"/>
    <cellStyle name="Normal 4 2 2 3 4 3 3 3 2 2" xfId="48984" xr:uid="{00000000-0005-0000-0000-0000D9300000}"/>
    <cellStyle name="Normal 4 2 2 3 4 3 3 3 3" xfId="36430" xr:uid="{00000000-0005-0000-0000-0000DA300000}"/>
    <cellStyle name="Normal 4 2 2 3 4 3 3 4" xfId="16738" xr:uid="{00000000-0005-0000-0000-0000DB300000}"/>
    <cellStyle name="Normal 4 2 2 3 4 3 3 4 2" xfId="42900" xr:uid="{00000000-0005-0000-0000-0000DC300000}"/>
    <cellStyle name="Normal 4 2 2 3 4 3 3 5" xfId="29434" xr:uid="{00000000-0005-0000-0000-0000DD300000}"/>
    <cellStyle name="Normal 4 2 2 3 4 3 4" xfId="5298" xr:uid="{00000000-0005-0000-0000-0000DE300000}"/>
    <cellStyle name="Normal 4 2 2 3 4 3 4 2" xfId="11742" xr:uid="{00000000-0005-0000-0000-0000DF300000}"/>
    <cellStyle name="Normal 4 2 2 3 4 3 4 2 2" xfId="24104" xr:uid="{00000000-0005-0000-0000-0000E0300000}"/>
    <cellStyle name="Normal 4 2 2 3 4 3 4 2 2 2" xfId="50266" xr:uid="{00000000-0005-0000-0000-0000E1300000}"/>
    <cellStyle name="Normal 4 2 2 3 4 3 4 2 3" xfId="37904" xr:uid="{00000000-0005-0000-0000-0000E2300000}"/>
    <cellStyle name="Normal 4 2 2 3 4 3 4 3" xfId="18500" xr:uid="{00000000-0005-0000-0000-0000E3300000}"/>
    <cellStyle name="Normal 4 2 2 3 4 3 4 3 2" xfId="44662" xr:uid="{00000000-0005-0000-0000-0000E4300000}"/>
    <cellStyle name="Normal 4 2 2 3 4 3 4 4" xfId="31460" xr:uid="{00000000-0005-0000-0000-0000E5300000}"/>
    <cellStyle name="Normal 4 2 2 3 4 3 5" xfId="8796" xr:uid="{00000000-0005-0000-0000-0000E6300000}"/>
    <cellStyle name="Normal 4 2 2 3 4 3 5 2" xfId="21542" xr:uid="{00000000-0005-0000-0000-0000E7300000}"/>
    <cellStyle name="Normal 4 2 2 3 4 3 5 2 2" xfId="47704" xr:uid="{00000000-0005-0000-0000-0000E8300000}"/>
    <cellStyle name="Normal 4 2 2 3 4 3 5 3" xfId="34958" xr:uid="{00000000-0005-0000-0000-0000E9300000}"/>
    <cellStyle name="Normal 4 2 2 3 4 3 6" xfId="14976" xr:uid="{00000000-0005-0000-0000-0000EA300000}"/>
    <cellStyle name="Normal 4 2 2 3 4 3 6 2" xfId="41138" xr:uid="{00000000-0005-0000-0000-0000EB300000}"/>
    <cellStyle name="Normal 4 2 2 3 4 3 7" xfId="27408" xr:uid="{00000000-0005-0000-0000-0000EC300000}"/>
    <cellStyle name="Normal 4 2 2 3 4 4" xfId="1566" xr:uid="{00000000-0005-0000-0000-0000ED300000}"/>
    <cellStyle name="Normal 4 2 2 3 4 4 2" xfId="3592" xr:uid="{00000000-0005-0000-0000-0000EE300000}"/>
    <cellStyle name="Normal 4 2 2 3 4 4 2 2" xfId="7644" xr:uid="{00000000-0005-0000-0000-0000EF300000}"/>
    <cellStyle name="Normal 4 2 2 3 4 4 2 2 2" xfId="13534" xr:uid="{00000000-0005-0000-0000-0000F0300000}"/>
    <cellStyle name="Normal 4 2 2 3 4 4 2 2 2 2" xfId="25704" xr:uid="{00000000-0005-0000-0000-0000F1300000}"/>
    <cellStyle name="Normal 4 2 2 3 4 4 2 2 2 2 2" xfId="51866" xr:uid="{00000000-0005-0000-0000-0000F2300000}"/>
    <cellStyle name="Normal 4 2 2 3 4 4 2 2 2 3" xfId="39696" xr:uid="{00000000-0005-0000-0000-0000F3300000}"/>
    <cellStyle name="Normal 4 2 2 3 4 4 2 2 3" xfId="20582" xr:uid="{00000000-0005-0000-0000-0000F4300000}"/>
    <cellStyle name="Normal 4 2 2 3 4 4 2 2 3 2" xfId="46744" xr:uid="{00000000-0005-0000-0000-0000F5300000}"/>
    <cellStyle name="Normal 4 2 2 3 4 4 2 2 4" xfId="33806" xr:uid="{00000000-0005-0000-0000-0000F6300000}"/>
    <cellStyle name="Normal 4 2 2 3 4 4 2 3" xfId="10588" xr:uid="{00000000-0005-0000-0000-0000F7300000}"/>
    <cellStyle name="Normal 4 2 2 3 4 4 2 3 2" xfId="23142" xr:uid="{00000000-0005-0000-0000-0000F8300000}"/>
    <cellStyle name="Normal 4 2 2 3 4 4 2 3 2 2" xfId="49304" xr:uid="{00000000-0005-0000-0000-0000F9300000}"/>
    <cellStyle name="Normal 4 2 2 3 4 4 2 3 3" xfId="36750" xr:uid="{00000000-0005-0000-0000-0000FA300000}"/>
    <cellStyle name="Normal 4 2 2 3 4 4 2 4" xfId="17058" xr:uid="{00000000-0005-0000-0000-0000FB300000}"/>
    <cellStyle name="Normal 4 2 2 3 4 4 2 4 2" xfId="43220" xr:uid="{00000000-0005-0000-0000-0000FC300000}"/>
    <cellStyle name="Normal 4 2 2 3 4 4 2 5" xfId="29754" xr:uid="{00000000-0005-0000-0000-0000FD300000}"/>
    <cellStyle name="Normal 4 2 2 3 4 4 3" xfId="5618" xr:uid="{00000000-0005-0000-0000-0000FE300000}"/>
    <cellStyle name="Normal 4 2 2 3 4 4 3 2" xfId="12062" xr:uid="{00000000-0005-0000-0000-0000FF300000}"/>
    <cellStyle name="Normal 4 2 2 3 4 4 3 2 2" xfId="24424" xr:uid="{00000000-0005-0000-0000-000000310000}"/>
    <cellStyle name="Normal 4 2 2 3 4 4 3 2 2 2" xfId="50586" xr:uid="{00000000-0005-0000-0000-000001310000}"/>
    <cellStyle name="Normal 4 2 2 3 4 4 3 2 3" xfId="38224" xr:uid="{00000000-0005-0000-0000-000002310000}"/>
    <cellStyle name="Normal 4 2 2 3 4 4 3 3" xfId="18820" xr:uid="{00000000-0005-0000-0000-000003310000}"/>
    <cellStyle name="Normal 4 2 2 3 4 4 3 3 2" xfId="44982" xr:uid="{00000000-0005-0000-0000-000004310000}"/>
    <cellStyle name="Normal 4 2 2 3 4 4 3 4" xfId="31780" xr:uid="{00000000-0005-0000-0000-000005310000}"/>
    <cellStyle name="Normal 4 2 2 3 4 4 4" xfId="9116" xr:uid="{00000000-0005-0000-0000-000006310000}"/>
    <cellStyle name="Normal 4 2 2 3 4 4 4 2" xfId="21862" xr:uid="{00000000-0005-0000-0000-000007310000}"/>
    <cellStyle name="Normal 4 2 2 3 4 4 4 2 2" xfId="48024" xr:uid="{00000000-0005-0000-0000-000008310000}"/>
    <cellStyle name="Normal 4 2 2 3 4 4 4 3" xfId="35278" xr:uid="{00000000-0005-0000-0000-000009310000}"/>
    <cellStyle name="Normal 4 2 2 3 4 4 5" xfId="15296" xr:uid="{00000000-0005-0000-0000-00000A310000}"/>
    <cellStyle name="Normal 4 2 2 3 4 4 5 2" xfId="41458" xr:uid="{00000000-0005-0000-0000-00000B310000}"/>
    <cellStyle name="Normal 4 2 2 3 4 4 6" xfId="27728" xr:uid="{00000000-0005-0000-0000-00000C310000}"/>
    <cellStyle name="Normal 4 2 2 3 4 5" xfId="2580" xr:uid="{00000000-0005-0000-0000-00000D310000}"/>
    <cellStyle name="Normal 4 2 2 3 4 5 2" xfId="6632" xr:uid="{00000000-0005-0000-0000-00000E310000}"/>
    <cellStyle name="Normal 4 2 2 3 4 5 2 2" xfId="12798" xr:uid="{00000000-0005-0000-0000-00000F310000}"/>
    <cellStyle name="Normal 4 2 2 3 4 5 2 2 2" xfId="25064" xr:uid="{00000000-0005-0000-0000-000010310000}"/>
    <cellStyle name="Normal 4 2 2 3 4 5 2 2 2 2" xfId="51226" xr:uid="{00000000-0005-0000-0000-000011310000}"/>
    <cellStyle name="Normal 4 2 2 3 4 5 2 2 3" xfId="38960" xr:uid="{00000000-0005-0000-0000-000012310000}"/>
    <cellStyle name="Normal 4 2 2 3 4 5 2 3" xfId="19702" xr:uid="{00000000-0005-0000-0000-000013310000}"/>
    <cellStyle name="Normal 4 2 2 3 4 5 2 3 2" xfId="45864" xr:uid="{00000000-0005-0000-0000-000014310000}"/>
    <cellStyle name="Normal 4 2 2 3 4 5 2 4" xfId="32794" xr:uid="{00000000-0005-0000-0000-000015310000}"/>
    <cellStyle name="Normal 4 2 2 3 4 5 3" xfId="9852" xr:uid="{00000000-0005-0000-0000-000016310000}"/>
    <cellStyle name="Normal 4 2 2 3 4 5 3 2" xfId="22502" xr:uid="{00000000-0005-0000-0000-000017310000}"/>
    <cellStyle name="Normal 4 2 2 3 4 5 3 2 2" xfId="48664" xr:uid="{00000000-0005-0000-0000-000018310000}"/>
    <cellStyle name="Normal 4 2 2 3 4 5 3 3" xfId="36014" xr:uid="{00000000-0005-0000-0000-000019310000}"/>
    <cellStyle name="Normal 4 2 2 3 4 5 4" xfId="16178" xr:uid="{00000000-0005-0000-0000-00001A310000}"/>
    <cellStyle name="Normal 4 2 2 3 4 5 4 2" xfId="42340" xr:uid="{00000000-0005-0000-0000-00001B310000}"/>
    <cellStyle name="Normal 4 2 2 3 4 5 5" xfId="28742" xr:uid="{00000000-0005-0000-0000-00001C310000}"/>
    <cellStyle name="Normal 4 2 2 3 4 6" xfId="4606" xr:uid="{00000000-0005-0000-0000-00001D310000}"/>
    <cellStyle name="Normal 4 2 2 3 4 6 2" xfId="11326" xr:uid="{00000000-0005-0000-0000-00001E310000}"/>
    <cellStyle name="Normal 4 2 2 3 4 6 2 2" xfId="23784" xr:uid="{00000000-0005-0000-0000-00001F310000}"/>
    <cellStyle name="Normal 4 2 2 3 4 6 2 2 2" xfId="49946" xr:uid="{00000000-0005-0000-0000-000020310000}"/>
    <cellStyle name="Normal 4 2 2 3 4 6 2 3" xfId="37488" xr:uid="{00000000-0005-0000-0000-000021310000}"/>
    <cellStyle name="Normal 4 2 2 3 4 6 3" xfId="17940" xr:uid="{00000000-0005-0000-0000-000022310000}"/>
    <cellStyle name="Normal 4 2 2 3 4 6 3 2" xfId="44102" xr:uid="{00000000-0005-0000-0000-000023310000}"/>
    <cellStyle name="Normal 4 2 2 3 4 6 4" xfId="30768" xr:uid="{00000000-0005-0000-0000-000024310000}"/>
    <cellStyle name="Normal 4 2 2 3 4 7" xfId="8380" xr:uid="{00000000-0005-0000-0000-000025310000}"/>
    <cellStyle name="Normal 4 2 2 3 4 7 2" xfId="21222" xr:uid="{00000000-0005-0000-0000-000026310000}"/>
    <cellStyle name="Normal 4 2 2 3 4 7 2 2" xfId="47384" xr:uid="{00000000-0005-0000-0000-000027310000}"/>
    <cellStyle name="Normal 4 2 2 3 4 7 3" xfId="34542" xr:uid="{00000000-0005-0000-0000-000028310000}"/>
    <cellStyle name="Normal 4 2 2 3 4 8" xfId="14416" xr:uid="{00000000-0005-0000-0000-000029310000}"/>
    <cellStyle name="Normal 4 2 2 3 4 8 2" xfId="40578" xr:uid="{00000000-0005-0000-0000-00002A310000}"/>
    <cellStyle name="Normal 4 2 2 3 4 9" xfId="26716" xr:uid="{00000000-0005-0000-0000-00002B310000}"/>
    <cellStyle name="Normal 4 2 2 3 5" xfId="680" xr:uid="{00000000-0005-0000-0000-00002C310000}"/>
    <cellStyle name="Normal 4 2 2 3 5 2" xfId="1326" xr:uid="{00000000-0005-0000-0000-00002D310000}"/>
    <cellStyle name="Normal 4 2 2 3 5 2 2" xfId="1966" xr:uid="{00000000-0005-0000-0000-00002E310000}"/>
    <cellStyle name="Normal 4 2 2 3 5 2 2 2" xfId="3992" xr:uid="{00000000-0005-0000-0000-00002F310000}"/>
    <cellStyle name="Normal 4 2 2 3 5 2 2 2 2" xfId="8044" xr:uid="{00000000-0005-0000-0000-000030310000}"/>
    <cellStyle name="Normal 4 2 2 3 5 2 2 2 2 2" xfId="13934" xr:uid="{00000000-0005-0000-0000-000031310000}"/>
    <cellStyle name="Normal 4 2 2 3 5 2 2 2 2 2 2" xfId="26104" xr:uid="{00000000-0005-0000-0000-000032310000}"/>
    <cellStyle name="Normal 4 2 2 3 5 2 2 2 2 2 2 2" xfId="52266" xr:uid="{00000000-0005-0000-0000-000033310000}"/>
    <cellStyle name="Normal 4 2 2 3 5 2 2 2 2 2 3" xfId="40096" xr:uid="{00000000-0005-0000-0000-000034310000}"/>
    <cellStyle name="Normal 4 2 2 3 5 2 2 2 2 3" xfId="20982" xr:uid="{00000000-0005-0000-0000-000035310000}"/>
    <cellStyle name="Normal 4 2 2 3 5 2 2 2 2 3 2" xfId="47144" xr:uid="{00000000-0005-0000-0000-000036310000}"/>
    <cellStyle name="Normal 4 2 2 3 5 2 2 2 2 4" xfId="34206" xr:uid="{00000000-0005-0000-0000-000037310000}"/>
    <cellStyle name="Normal 4 2 2 3 5 2 2 2 3" xfId="10988" xr:uid="{00000000-0005-0000-0000-000038310000}"/>
    <cellStyle name="Normal 4 2 2 3 5 2 2 2 3 2" xfId="23542" xr:uid="{00000000-0005-0000-0000-000039310000}"/>
    <cellStyle name="Normal 4 2 2 3 5 2 2 2 3 2 2" xfId="49704" xr:uid="{00000000-0005-0000-0000-00003A310000}"/>
    <cellStyle name="Normal 4 2 2 3 5 2 2 2 3 3" xfId="37150" xr:uid="{00000000-0005-0000-0000-00003B310000}"/>
    <cellStyle name="Normal 4 2 2 3 5 2 2 2 4" xfId="17458" xr:uid="{00000000-0005-0000-0000-00003C310000}"/>
    <cellStyle name="Normal 4 2 2 3 5 2 2 2 4 2" xfId="43620" xr:uid="{00000000-0005-0000-0000-00003D310000}"/>
    <cellStyle name="Normal 4 2 2 3 5 2 2 2 5" xfId="30154" xr:uid="{00000000-0005-0000-0000-00003E310000}"/>
    <cellStyle name="Normal 4 2 2 3 5 2 2 3" xfId="6018" xr:uid="{00000000-0005-0000-0000-00003F310000}"/>
    <cellStyle name="Normal 4 2 2 3 5 2 2 3 2" xfId="12462" xr:uid="{00000000-0005-0000-0000-000040310000}"/>
    <cellStyle name="Normal 4 2 2 3 5 2 2 3 2 2" xfId="24824" xr:uid="{00000000-0005-0000-0000-000041310000}"/>
    <cellStyle name="Normal 4 2 2 3 5 2 2 3 2 2 2" xfId="50986" xr:uid="{00000000-0005-0000-0000-000042310000}"/>
    <cellStyle name="Normal 4 2 2 3 5 2 2 3 2 3" xfId="38624" xr:uid="{00000000-0005-0000-0000-000043310000}"/>
    <cellStyle name="Normal 4 2 2 3 5 2 2 3 3" xfId="19220" xr:uid="{00000000-0005-0000-0000-000044310000}"/>
    <cellStyle name="Normal 4 2 2 3 5 2 2 3 3 2" xfId="45382" xr:uid="{00000000-0005-0000-0000-000045310000}"/>
    <cellStyle name="Normal 4 2 2 3 5 2 2 3 4" xfId="32180" xr:uid="{00000000-0005-0000-0000-000046310000}"/>
    <cellStyle name="Normal 4 2 2 3 5 2 2 4" xfId="9516" xr:uid="{00000000-0005-0000-0000-000047310000}"/>
    <cellStyle name="Normal 4 2 2 3 5 2 2 4 2" xfId="22262" xr:uid="{00000000-0005-0000-0000-000048310000}"/>
    <cellStyle name="Normal 4 2 2 3 5 2 2 4 2 2" xfId="48424" xr:uid="{00000000-0005-0000-0000-000049310000}"/>
    <cellStyle name="Normal 4 2 2 3 5 2 2 4 3" xfId="35678" xr:uid="{00000000-0005-0000-0000-00004A310000}"/>
    <cellStyle name="Normal 4 2 2 3 5 2 2 5" xfId="15696" xr:uid="{00000000-0005-0000-0000-00004B310000}"/>
    <cellStyle name="Normal 4 2 2 3 5 2 2 5 2" xfId="41858" xr:uid="{00000000-0005-0000-0000-00004C310000}"/>
    <cellStyle name="Normal 4 2 2 3 5 2 2 6" xfId="28128" xr:uid="{00000000-0005-0000-0000-00004D310000}"/>
    <cellStyle name="Normal 4 2 2 3 5 2 3" xfId="3352" xr:uid="{00000000-0005-0000-0000-00004E310000}"/>
    <cellStyle name="Normal 4 2 2 3 5 2 3 2" xfId="7404" xr:uid="{00000000-0005-0000-0000-00004F310000}"/>
    <cellStyle name="Normal 4 2 2 3 5 2 3 2 2" xfId="13294" xr:uid="{00000000-0005-0000-0000-000050310000}"/>
    <cellStyle name="Normal 4 2 2 3 5 2 3 2 2 2" xfId="25464" xr:uid="{00000000-0005-0000-0000-000051310000}"/>
    <cellStyle name="Normal 4 2 2 3 5 2 3 2 2 2 2" xfId="51626" xr:uid="{00000000-0005-0000-0000-000052310000}"/>
    <cellStyle name="Normal 4 2 2 3 5 2 3 2 2 3" xfId="39456" xr:uid="{00000000-0005-0000-0000-000053310000}"/>
    <cellStyle name="Normal 4 2 2 3 5 2 3 2 3" xfId="20342" xr:uid="{00000000-0005-0000-0000-000054310000}"/>
    <cellStyle name="Normal 4 2 2 3 5 2 3 2 3 2" xfId="46504" xr:uid="{00000000-0005-0000-0000-000055310000}"/>
    <cellStyle name="Normal 4 2 2 3 5 2 3 2 4" xfId="33566" xr:uid="{00000000-0005-0000-0000-000056310000}"/>
    <cellStyle name="Normal 4 2 2 3 5 2 3 3" xfId="10348" xr:uid="{00000000-0005-0000-0000-000057310000}"/>
    <cellStyle name="Normal 4 2 2 3 5 2 3 3 2" xfId="22902" xr:uid="{00000000-0005-0000-0000-000058310000}"/>
    <cellStyle name="Normal 4 2 2 3 5 2 3 3 2 2" xfId="49064" xr:uid="{00000000-0005-0000-0000-000059310000}"/>
    <cellStyle name="Normal 4 2 2 3 5 2 3 3 3" xfId="36510" xr:uid="{00000000-0005-0000-0000-00005A310000}"/>
    <cellStyle name="Normal 4 2 2 3 5 2 3 4" xfId="16818" xr:uid="{00000000-0005-0000-0000-00005B310000}"/>
    <cellStyle name="Normal 4 2 2 3 5 2 3 4 2" xfId="42980" xr:uid="{00000000-0005-0000-0000-00005C310000}"/>
    <cellStyle name="Normal 4 2 2 3 5 2 3 5" xfId="29514" xr:uid="{00000000-0005-0000-0000-00005D310000}"/>
    <cellStyle name="Normal 4 2 2 3 5 2 4" xfId="5378" xr:uid="{00000000-0005-0000-0000-00005E310000}"/>
    <cellStyle name="Normal 4 2 2 3 5 2 4 2" xfId="11822" xr:uid="{00000000-0005-0000-0000-00005F310000}"/>
    <cellStyle name="Normal 4 2 2 3 5 2 4 2 2" xfId="24184" xr:uid="{00000000-0005-0000-0000-000060310000}"/>
    <cellStyle name="Normal 4 2 2 3 5 2 4 2 2 2" xfId="50346" xr:uid="{00000000-0005-0000-0000-000061310000}"/>
    <cellStyle name="Normal 4 2 2 3 5 2 4 2 3" xfId="37984" xr:uid="{00000000-0005-0000-0000-000062310000}"/>
    <cellStyle name="Normal 4 2 2 3 5 2 4 3" xfId="18580" xr:uid="{00000000-0005-0000-0000-000063310000}"/>
    <cellStyle name="Normal 4 2 2 3 5 2 4 3 2" xfId="44742" xr:uid="{00000000-0005-0000-0000-000064310000}"/>
    <cellStyle name="Normal 4 2 2 3 5 2 4 4" xfId="31540" xr:uid="{00000000-0005-0000-0000-000065310000}"/>
    <cellStyle name="Normal 4 2 2 3 5 2 5" xfId="8876" xr:uid="{00000000-0005-0000-0000-000066310000}"/>
    <cellStyle name="Normal 4 2 2 3 5 2 5 2" xfId="21622" xr:uid="{00000000-0005-0000-0000-000067310000}"/>
    <cellStyle name="Normal 4 2 2 3 5 2 5 2 2" xfId="47784" xr:uid="{00000000-0005-0000-0000-000068310000}"/>
    <cellStyle name="Normal 4 2 2 3 5 2 5 3" xfId="35038" xr:uid="{00000000-0005-0000-0000-000069310000}"/>
    <cellStyle name="Normal 4 2 2 3 5 2 6" xfId="15056" xr:uid="{00000000-0005-0000-0000-00006A310000}"/>
    <cellStyle name="Normal 4 2 2 3 5 2 6 2" xfId="41218" xr:uid="{00000000-0005-0000-0000-00006B310000}"/>
    <cellStyle name="Normal 4 2 2 3 5 2 7" xfId="27488" xr:uid="{00000000-0005-0000-0000-00006C310000}"/>
    <cellStyle name="Normal 4 2 2 3 5 3" xfId="1646" xr:uid="{00000000-0005-0000-0000-00006D310000}"/>
    <cellStyle name="Normal 4 2 2 3 5 3 2" xfId="3672" xr:uid="{00000000-0005-0000-0000-00006E310000}"/>
    <cellStyle name="Normal 4 2 2 3 5 3 2 2" xfId="7724" xr:uid="{00000000-0005-0000-0000-00006F310000}"/>
    <cellStyle name="Normal 4 2 2 3 5 3 2 2 2" xfId="13614" xr:uid="{00000000-0005-0000-0000-000070310000}"/>
    <cellStyle name="Normal 4 2 2 3 5 3 2 2 2 2" xfId="25784" xr:uid="{00000000-0005-0000-0000-000071310000}"/>
    <cellStyle name="Normal 4 2 2 3 5 3 2 2 2 2 2" xfId="51946" xr:uid="{00000000-0005-0000-0000-000072310000}"/>
    <cellStyle name="Normal 4 2 2 3 5 3 2 2 2 3" xfId="39776" xr:uid="{00000000-0005-0000-0000-000073310000}"/>
    <cellStyle name="Normal 4 2 2 3 5 3 2 2 3" xfId="20662" xr:uid="{00000000-0005-0000-0000-000074310000}"/>
    <cellStyle name="Normal 4 2 2 3 5 3 2 2 3 2" xfId="46824" xr:uid="{00000000-0005-0000-0000-000075310000}"/>
    <cellStyle name="Normal 4 2 2 3 5 3 2 2 4" xfId="33886" xr:uid="{00000000-0005-0000-0000-000076310000}"/>
    <cellStyle name="Normal 4 2 2 3 5 3 2 3" xfId="10668" xr:uid="{00000000-0005-0000-0000-000077310000}"/>
    <cellStyle name="Normal 4 2 2 3 5 3 2 3 2" xfId="23222" xr:uid="{00000000-0005-0000-0000-000078310000}"/>
    <cellStyle name="Normal 4 2 2 3 5 3 2 3 2 2" xfId="49384" xr:uid="{00000000-0005-0000-0000-000079310000}"/>
    <cellStyle name="Normal 4 2 2 3 5 3 2 3 3" xfId="36830" xr:uid="{00000000-0005-0000-0000-00007A310000}"/>
    <cellStyle name="Normal 4 2 2 3 5 3 2 4" xfId="17138" xr:uid="{00000000-0005-0000-0000-00007B310000}"/>
    <cellStyle name="Normal 4 2 2 3 5 3 2 4 2" xfId="43300" xr:uid="{00000000-0005-0000-0000-00007C310000}"/>
    <cellStyle name="Normal 4 2 2 3 5 3 2 5" xfId="29834" xr:uid="{00000000-0005-0000-0000-00007D310000}"/>
    <cellStyle name="Normal 4 2 2 3 5 3 3" xfId="5698" xr:uid="{00000000-0005-0000-0000-00007E310000}"/>
    <cellStyle name="Normal 4 2 2 3 5 3 3 2" xfId="12142" xr:uid="{00000000-0005-0000-0000-00007F310000}"/>
    <cellStyle name="Normal 4 2 2 3 5 3 3 2 2" xfId="24504" xr:uid="{00000000-0005-0000-0000-000080310000}"/>
    <cellStyle name="Normal 4 2 2 3 5 3 3 2 2 2" xfId="50666" xr:uid="{00000000-0005-0000-0000-000081310000}"/>
    <cellStyle name="Normal 4 2 2 3 5 3 3 2 3" xfId="38304" xr:uid="{00000000-0005-0000-0000-000082310000}"/>
    <cellStyle name="Normal 4 2 2 3 5 3 3 3" xfId="18900" xr:uid="{00000000-0005-0000-0000-000083310000}"/>
    <cellStyle name="Normal 4 2 2 3 5 3 3 3 2" xfId="45062" xr:uid="{00000000-0005-0000-0000-000084310000}"/>
    <cellStyle name="Normal 4 2 2 3 5 3 3 4" xfId="31860" xr:uid="{00000000-0005-0000-0000-000085310000}"/>
    <cellStyle name="Normal 4 2 2 3 5 3 4" xfId="9196" xr:uid="{00000000-0005-0000-0000-000086310000}"/>
    <cellStyle name="Normal 4 2 2 3 5 3 4 2" xfId="21942" xr:uid="{00000000-0005-0000-0000-000087310000}"/>
    <cellStyle name="Normal 4 2 2 3 5 3 4 2 2" xfId="48104" xr:uid="{00000000-0005-0000-0000-000088310000}"/>
    <cellStyle name="Normal 4 2 2 3 5 3 4 3" xfId="35358" xr:uid="{00000000-0005-0000-0000-000089310000}"/>
    <cellStyle name="Normal 4 2 2 3 5 3 5" xfId="15376" xr:uid="{00000000-0005-0000-0000-00008A310000}"/>
    <cellStyle name="Normal 4 2 2 3 5 3 5 2" xfId="41538" xr:uid="{00000000-0005-0000-0000-00008B310000}"/>
    <cellStyle name="Normal 4 2 2 3 5 3 6" xfId="27808" xr:uid="{00000000-0005-0000-0000-00008C310000}"/>
    <cellStyle name="Normal 4 2 2 3 5 4" xfId="2706" xr:uid="{00000000-0005-0000-0000-00008D310000}"/>
    <cellStyle name="Normal 4 2 2 3 5 4 2" xfId="6758" xr:uid="{00000000-0005-0000-0000-00008E310000}"/>
    <cellStyle name="Normal 4 2 2 3 5 4 2 2" xfId="12888" xr:uid="{00000000-0005-0000-0000-00008F310000}"/>
    <cellStyle name="Normal 4 2 2 3 5 4 2 2 2" xfId="25144" xr:uid="{00000000-0005-0000-0000-000090310000}"/>
    <cellStyle name="Normal 4 2 2 3 5 4 2 2 2 2" xfId="51306" xr:uid="{00000000-0005-0000-0000-000091310000}"/>
    <cellStyle name="Normal 4 2 2 3 5 4 2 2 3" xfId="39050" xr:uid="{00000000-0005-0000-0000-000092310000}"/>
    <cellStyle name="Normal 4 2 2 3 5 4 2 3" xfId="19812" xr:uid="{00000000-0005-0000-0000-000093310000}"/>
    <cellStyle name="Normal 4 2 2 3 5 4 2 3 2" xfId="45974" xr:uid="{00000000-0005-0000-0000-000094310000}"/>
    <cellStyle name="Normal 4 2 2 3 5 4 2 4" xfId="32920" xr:uid="{00000000-0005-0000-0000-000095310000}"/>
    <cellStyle name="Normal 4 2 2 3 5 4 3" xfId="9942" xr:uid="{00000000-0005-0000-0000-000096310000}"/>
    <cellStyle name="Normal 4 2 2 3 5 4 3 2" xfId="22582" xr:uid="{00000000-0005-0000-0000-000097310000}"/>
    <cellStyle name="Normal 4 2 2 3 5 4 3 2 2" xfId="48744" xr:uid="{00000000-0005-0000-0000-000098310000}"/>
    <cellStyle name="Normal 4 2 2 3 5 4 3 3" xfId="36104" xr:uid="{00000000-0005-0000-0000-000099310000}"/>
    <cellStyle name="Normal 4 2 2 3 5 4 4" xfId="16288" xr:uid="{00000000-0005-0000-0000-00009A310000}"/>
    <cellStyle name="Normal 4 2 2 3 5 4 4 2" xfId="42450" xr:uid="{00000000-0005-0000-0000-00009B310000}"/>
    <cellStyle name="Normal 4 2 2 3 5 4 5" xfId="28868" xr:uid="{00000000-0005-0000-0000-00009C310000}"/>
    <cellStyle name="Normal 4 2 2 3 5 5" xfId="4732" xr:uid="{00000000-0005-0000-0000-00009D310000}"/>
    <cellStyle name="Normal 4 2 2 3 5 5 2" xfId="11416" xr:uid="{00000000-0005-0000-0000-00009E310000}"/>
    <cellStyle name="Normal 4 2 2 3 5 5 2 2" xfId="23864" xr:uid="{00000000-0005-0000-0000-00009F310000}"/>
    <cellStyle name="Normal 4 2 2 3 5 5 2 2 2" xfId="50026" xr:uid="{00000000-0005-0000-0000-0000A0310000}"/>
    <cellStyle name="Normal 4 2 2 3 5 5 2 3" xfId="37578" xr:uid="{00000000-0005-0000-0000-0000A1310000}"/>
    <cellStyle name="Normal 4 2 2 3 5 5 3" xfId="18050" xr:uid="{00000000-0005-0000-0000-0000A2310000}"/>
    <cellStyle name="Normal 4 2 2 3 5 5 3 2" xfId="44212" xr:uid="{00000000-0005-0000-0000-0000A3310000}"/>
    <cellStyle name="Normal 4 2 2 3 5 5 4" xfId="30894" xr:uid="{00000000-0005-0000-0000-0000A4310000}"/>
    <cellStyle name="Normal 4 2 2 3 5 6" xfId="8470" xr:uid="{00000000-0005-0000-0000-0000A5310000}"/>
    <cellStyle name="Normal 4 2 2 3 5 6 2" xfId="21302" xr:uid="{00000000-0005-0000-0000-0000A6310000}"/>
    <cellStyle name="Normal 4 2 2 3 5 6 2 2" xfId="47464" xr:uid="{00000000-0005-0000-0000-0000A7310000}"/>
    <cellStyle name="Normal 4 2 2 3 5 6 3" xfId="34632" xr:uid="{00000000-0005-0000-0000-0000A8310000}"/>
    <cellStyle name="Normal 4 2 2 3 5 7" xfId="14526" xr:uid="{00000000-0005-0000-0000-0000A9310000}"/>
    <cellStyle name="Normal 4 2 2 3 5 7 2" xfId="40688" xr:uid="{00000000-0005-0000-0000-0000AA310000}"/>
    <cellStyle name="Normal 4 2 2 3 5 8" xfId="26842" xr:uid="{00000000-0005-0000-0000-0000AB310000}"/>
    <cellStyle name="Normal 4 2 2 3 6" xfId="1166" xr:uid="{00000000-0005-0000-0000-0000AC310000}"/>
    <cellStyle name="Normal 4 2 2 3 6 2" xfId="1806" xr:uid="{00000000-0005-0000-0000-0000AD310000}"/>
    <cellStyle name="Normal 4 2 2 3 6 2 2" xfId="3832" xr:uid="{00000000-0005-0000-0000-0000AE310000}"/>
    <cellStyle name="Normal 4 2 2 3 6 2 2 2" xfId="7884" xr:uid="{00000000-0005-0000-0000-0000AF310000}"/>
    <cellStyle name="Normal 4 2 2 3 6 2 2 2 2" xfId="13774" xr:uid="{00000000-0005-0000-0000-0000B0310000}"/>
    <cellStyle name="Normal 4 2 2 3 6 2 2 2 2 2" xfId="25944" xr:uid="{00000000-0005-0000-0000-0000B1310000}"/>
    <cellStyle name="Normal 4 2 2 3 6 2 2 2 2 2 2" xfId="52106" xr:uid="{00000000-0005-0000-0000-0000B2310000}"/>
    <cellStyle name="Normal 4 2 2 3 6 2 2 2 2 3" xfId="39936" xr:uid="{00000000-0005-0000-0000-0000B3310000}"/>
    <cellStyle name="Normal 4 2 2 3 6 2 2 2 3" xfId="20822" xr:uid="{00000000-0005-0000-0000-0000B4310000}"/>
    <cellStyle name="Normal 4 2 2 3 6 2 2 2 3 2" xfId="46984" xr:uid="{00000000-0005-0000-0000-0000B5310000}"/>
    <cellStyle name="Normal 4 2 2 3 6 2 2 2 4" xfId="34046" xr:uid="{00000000-0005-0000-0000-0000B6310000}"/>
    <cellStyle name="Normal 4 2 2 3 6 2 2 3" xfId="10828" xr:uid="{00000000-0005-0000-0000-0000B7310000}"/>
    <cellStyle name="Normal 4 2 2 3 6 2 2 3 2" xfId="23382" xr:uid="{00000000-0005-0000-0000-0000B8310000}"/>
    <cellStyle name="Normal 4 2 2 3 6 2 2 3 2 2" xfId="49544" xr:uid="{00000000-0005-0000-0000-0000B9310000}"/>
    <cellStyle name="Normal 4 2 2 3 6 2 2 3 3" xfId="36990" xr:uid="{00000000-0005-0000-0000-0000BA310000}"/>
    <cellStyle name="Normal 4 2 2 3 6 2 2 4" xfId="17298" xr:uid="{00000000-0005-0000-0000-0000BB310000}"/>
    <cellStyle name="Normal 4 2 2 3 6 2 2 4 2" xfId="43460" xr:uid="{00000000-0005-0000-0000-0000BC310000}"/>
    <cellStyle name="Normal 4 2 2 3 6 2 2 5" xfId="29994" xr:uid="{00000000-0005-0000-0000-0000BD310000}"/>
    <cellStyle name="Normal 4 2 2 3 6 2 3" xfId="5858" xr:uid="{00000000-0005-0000-0000-0000BE310000}"/>
    <cellStyle name="Normal 4 2 2 3 6 2 3 2" xfId="12302" xr:uid="{00000000-0005-0000-0000-0000BF310000}"/>
    <cellStyle name="Normal 4 2 2 3 6 2 3 2 2" xfId="24664" xr:uid="{00000000-0005-0000-0000-0000C0310000}"/>
    <cellStyle name="Normal 4 2 2 3 6 2 3 2 2 2" xfId="50826" xr:uid="{00000000-0005-0000-0000-0000C1310000}"/>
    <cellStyle name="Normal 4 2 2 3 6 2 3 2 3" xfId="38464" xr:uid="{00000000-0005-0000-0000-0000C2310000}"/>
    <cellStyle name="Normal 4 2 2 3 6 2 3 3" xfId="19060" xr:uid="{00000000-0005-0000-0000-0000C3310000}"/>
    <cellStyle name="Normal 4 2 2 3 6 2 3 3 2" xfId="45222" xr:uid="{00000000-0005-0000-0000-0000C4310000}"/>
    <cellStyle name="Normal 4 2 2 3 6 2 3 4" xfId="32020" xr:uid="{00000000-0005-0000-0000-0000C5310000}"/>
    <cellStyle name="Normal 4 2 2 3 6 2 4" xfId="9356" xr:uid="{00000000-0005-0000-0000-0000C6310000}"/>
    <cellStyle name="Normal 4 2 2 3 6 2 4 2" xfId="22102" xr:uid="{00000000-0005-0000-0000-0000C7310000}"/>
    <cellStyle name="Normal 4 2 2 3 6 2 4 2 2" xfId="48264" xr:uid="{00000000-0005-0000-0000-0000C8310000}"/>
    <cellStyle name="Normal 4 2 2 3 6 2 4 3" xfId="35518" xr:uid="{00000000-0005-0000-0000-0000C9310000}"/>
    <cellStyle name="Normal 4 2 2 3 6 2 5" xfId="15536" xr:uid="{00000000-0005-0000-0000-0000CA310000}"/>
    <cellStyle name="Normal 4 2 2 3 6 2 5 2" xfId="41698" xr:uid="{00000000-0005-0000-0000-0000CB310000}"/>
    <cellStyle name="Normal 4 2 2 3 6 2 6" xfId="27968" xr:uid="{00000000-0005-0000-0000-0000CC310000}"/>
    <cellStyle name="Normal 4 2 2 3 6 3" xfId="3192" xr:uid="{00000000-0005-0000-0000-0000CD310000}"/>
    <cellStyle name="Normal 4 2 2 3 6 3 2" xfId="7244" xr:uid="{00000000-0005-0000-0000-0000CE310000}"/>
    <cellStyle name="Normal 4 2 2 3 6 3 2 2" xfId="13134" xr:uid="{00000000-0005-0000-0000-0000CF310000}"/>
    <cellStyle name="Normal 4 2 2 3 6 3 2 2 2" xfId="25304" xr:uid="{00000000-0005-0000-0000-0000D0310000}"/>
    <cellStyle name="Normal 4 2 2 3 6 3 2 2 2 2" xfId="51466" xr:uid="{00000000-0005-0000-0000-0000D1310000}"/>
    <cellStyle name="Normal 4 2 2 3 6 3 2 2 3" xfId="39296" xr:uid="{00000000-0005-0000-0000-0000D2310000}"/>
    <cellStyle name="Normal 4 2 2 3 6 3 2 3" xfId="20182" xr:uid="{00000000-0005-0000-0000-0000D3310000}"/>
    <cellStyle name="Normal 4 2 2 3 6 3 2 3 2" xfId="46344" xr:uid="{00000000-0005-0000-0000-0000D4310000}"/>
    <cellStyle name="Normal 4 2 2 3 6 3 2 4" xfId="33406" xr:uid="{00000000-0005-0000-0000-0000D5310000}"/>
    <cellStyle name="Normal 4 2 2 3 6 3 3" xfId="10188" xr:uid="{00000000-0005-0000-0000-0000D6310000}"/>
    <cellStyle name="Normal 4 2 2 3 6 3 3 2" xfId="22742" xr:uid="{00000000-0005-0000-0000-0000D7310000}"/>
    <cellStyle name="Normal 4 2 2 3 6 3 3 2 2" xfId="48904" xr:uid="{00000000-0005-0000-0000-0000D8310000}"/>
    <cellStyle name="Normal 4 2 2 3 6 3 3 3" xfId="36350" xr:uid="{00000000-0005-0000-0000-0000D9310000}"/>
    <cellStyle name="Normal 4 2 2 3 6 3 4" xfId="16658" xr:uid="{00000000-0005-0000-0000-0000DA310000}"/>
    <cellStyle name="Normal 4 2 2 3 6 3 4 2" xfId="42820" xr:uid="{00000000-0005-0000-0000-0000DB310000}"/>
    <cellStyle name="Normal 4 2 2 3 6 3 5" xfId="29354" xr:uid="{00000000-0005-0000-0000-0000DC310000}"/>
    <cellStyle name="Normal 4 2 2 3 6 4" xfId="5218" xr:uid="{00000000-0005-0000-0000-0000DD310000}"/>
    <cellStyle name="Normal 4 2 2 3 6 4 2" xfId="11662" xr:uid="{00000000-0005-0000-0000-0000DE310000}"/>
    <cellStyle name="Normal 4 2 2 3 6 4 2 2" xfId="24024" xr:uid="{00000000-0005-0000-0000-0000DF310000}"/>
    <cellStyle name="Normal 4 2 2 3 6 4 2 2 2" xfId="50186" xr:uid="{00000000-0005-0000-0000-0000E0310000}"/>
    <cellStyle name="Normal 4 2 2 3 6 4 2 3" xfId="37824" xr:uid="{00000000-0005-0000-0000-0000E1310000}"/>
    <cellStyle name="Normal 4 2 2 3 6 4 3" xfId="18420" xr:uid="{00000000-0005-0000-0000-0000E2310000}"/>
    <cellStyle name="Normal 4 2 2 3 6 4 3 2" xfId="44582" xr:uid="{00000000-0005-0000-0000-0000E3310000}"/>
    <cellStyle name="Normal 4 2 2 3 6 4 4" xfId="31380" xr:uid="{00000000-0005-0000-0000-0000E4310000}"/>
    <cellStyle name="Normal 4 2 2 3 6 5" xfId="8716" xr:uid="{00000000-0005-0000-0000-0000E5310000}"/>
    <cellStyle name="Normal 4 2 2 3 6 5 2" xfId="21462" xr:uid="{00000000-0005-0000-0000-0000E6310000}"/>
    <cellStyle name="Normal 4 2 2 3 6 5 2 2" xfId="47624" xr:uid="{00000000-0005-0000-0000-0000E7310000}"/>
    <cellStyle name="Normal 4 2 2 3 6 5 3" xfId="34878" xr:uid="{00000000-0005-0000-0000-0000E8310000}"/>
    <cellStyle name="Normal 4 2 2 3 6 6" xfId="14896" xr:uid="{00000000-0005-0000-0000-0000E9310000}"/>
    <cellStyle name="Normal 4 2 2 3 6 6 2" xfId="41058" xr:uid="{00000000-0005-0000-0000-0000EA310000}"/>
    <cellStyle name="Normal 4 2 2 3 6 7" xfId="27328" xr:uid="{00000000-0005-0000-0000-0000EB310000}"/>
    <cellStyle name="Normal 4 2 2 3 7" xfId="1486" xr:uid="{00000000-0005-0000-0000-0000EC310000}"/>
    <cellStyle name="Normal 4 2 2 3 7 2" xfId="3512" xr:uid="{00000000-0005-0000-0000-0000ED310000}"/>
    <cellStyle name="Normal 4 2 2 3 7 2 2" xfId="7564" xr:uid="{00000000-0005-0000-0000-0000EE310000}"/>
    <cellStyle name="Normal 4 2 2 3 7 2 2 2" xfId="13454" xr:uid="{00000000-0005-0000-0000-0000EF310000}"/>
    <cellStyle name="Normal 4 2 2 3 7 2 2 2 2" xfId="25624" xr:uid="{00000000-0005-0000-0000-0000F0310000}"/>
    <cellStyle name="Normal 4 2 2 3 7 2 2 2 2 2" xfId="51786" xr:uid="{00000000-0005-0000-0000-0000F1310000}"/>
    <cellStyle name="Normal 4 2 2 3 7 2 2 2 3" xfId="39616" xr:uid="{00000000-0005-0000-0000-0000F2310000}"/>
    <cellStyle name="Normal 4 2 2 3 7 2 2 3" xfId="20502" xr:uid="{00000000-0005-0000-0000-0000F3310000}"/>
    <cellStyle name="Normal 4 2 2 3 7 2 2 3 2" xfId="46664" xr:uid="{00000000-0005-0000-0000-0000F4310000}"/>
    <cellStyle name="Normal 4 2 2 3 7 2 2 4" xfId="33726" xr:uid="{00000000-0005-0000-0000-0000F5310000}"/>
    <cellStyle name="Normal 4 2 2 3 7 2 3" xfId="10508" xr:uid="{00000000-0005-0000-0000-0000F6310000}"/>
    <cellStyle name="Normal 4 2 2 3 7 2 3 2" xfId="23062" xr:uid="{00000000-0005-0000-0000-0000F7310000}"/>
    <cellStyle name="Normal 4 2 2 3 7 2 3 2 2" xfId="49224" xr:uid="{00000000-0005-0000-0000-0000F8310000}"/>
    <cellStyle name="Normal 4 2 2 3 7 2 3 3" xfId="36670" xr:uid="{00000000-0005-0000-0000-0000F9310000}"/>
    <cellStyle name="Normal 4 2 2 3 7 2 4" xfId="16978" xr:uid="{00000000-0005-0000-0000-0000FA310000}"/>
    <cellStyle name="Normal 4 2 2 3 7 2 4 2" xfId="43140" xr:uid="{00000000-0005-0000-0000-0000FB310000}"/>
    <cellStyle name="Normal 4 2 2 3 7 2 5" xfId="29674" xr:uid="{00000000-0005-0000-0000-0000FC310000}"/>
    <cellStyle name="Normal 4 2 2 3 7 3" xfId="5538" xr:uid="{00000000-0005-0000-0000-0000FD310000}"/>
    <cellStyle name="Normal 4 2 2 3 7 3 2" xfId="11982" xr:uid="{00000000-0005-0000-0000-0000FE310000}"/>
    <cellStyle name="Normal 4 2 2 3 7 3 2 2" xfId="24344" xr:uid="{00000000-0005-0000-0000-0000FF310000}"/>
    <cellStyle name="Normal 4 2 2 3 7 3 2 2 2" xfId="50506" xr:uid="{00000000-0005-0000-0000-000000320000}"/>
    <cellStyle name="Normal 4 2 2 3 7 3 2 3" xfId="38144" xr:uid="{00000000-0005-0000-0000-000001320000}"/>
    <cellStyle name="Normal 4 2 2 3 7 3 3" xfId="18740" xr:uid="{00000000-0005-0000-0000-000002320000}"/>
    <cellStyle name="Normal 4 2 2 3 7 3 3 2" xfId="44902" xr:uid="{00000000-0005-0000-0000-000003320000}"/>
    <cellStyle name="Normal 4 2 2 3 7 3 4" xfId="31700" xr:uid="{00000000-0005-0000-0000-000004320000}"/>
    <cellStyle name="Normal 4 2 2 3 7 4" xfId="9036" xr:uid="{00000000-0005-0000-0000-000005320000}"/>
    <cellStyle name="Normal 4 2 2 3 7 4 2" xfId="21782" xr:uid="{00000000-0005-0000-0000-000006320000}"/>
    <cellStyle name="Normal 4 2 2 3 7 4 2 2" xfId="47944" xr:uid="{00000000-0005-0000-0000-000007320000}"/>
    <cellStyle name="Normal 4 2 2 3 7 4 3" xfId="35198" xr:uid="{00000000-0005-0000-0000-000008320000}"/>
    <cellStyle name="Normal 4 2 2 3 7 5" xfId="15216" xr:uid="{00000000-0005-0000-0000-000009320000}"/>
    <cellStyle name="Normal 4 2 2 3 7 5 2" xfId="41378" xr:uid="{00000000-0005-0000-0000-00000A320000}"/>
    <cellStyle name="Normal 4 2 2 3 7 6" xfId="27648" xr:uid="{00000000-0005-0000-0000-00000B320000}"/>
    <cellStyle name="Normal 4 2 2 3 8" xfId="2174" xr:uid="{00000000-0005-0000-0000-00000C320000}"/>
    <cellStyle name="Normal 4 2 2 3 8 2" xfId="6226" xr:uid="{00000000-0005-0000-0000-00000D320000}"/>
    <cellStyle name="Normal 4 2 2 3 8 2 2" xfId="12632" xr:uid="{00000000-0005-0000-0000-00000E320000}"/>
    <cellStyle name="Normal 4 2 2 3 8 2 2 2" xfId="24984" xr:uid="{00000000-0005-0000-0000-00000F320000}"/>
    <cellStyle name="Normal 4 2 2 3 8 2 2 2 2" xfId="51146" xr:uid="{00000000-0005-0000-0000-000010320000}"/>
    <cellStyle name="Normal 4 2 2 3 8 2 2 3" xfId="38794" xr:uid="{00000000-0005-0000-0000-000011320000}"/>
    <cellStyle name="Normal 4 2 2 3 8 2 3" xfId="19412" xr:uid="{00000000-0005-0000-0000-000012320000}"/>
    <cellStyle name="Normal 4 2 2 3 8 2 3 2" xfId="45574" xr:uid="{00000000-0005-0000-0000-000013320000}"/>
    <cellStyle name="Normal 4 2 2 3 8 2 4" xfId="32388" xr:uid="{00000000-0005-0000-0000-000014320000}"/>
    <cellStyle name="Normal 4 2 2 3 8 3" xfId="9686" xr:uid="{00000000-0005-0000-0000-000015320000}"/>
    <cellStyle name="Normal 4 2 2 3 8 3 2" xfId="22422" xr:uid="{00000000-0005-0000-0000-000016320000}"/>
    <cellStyle name="Normal 4 2 2 3 8 3 2 2" xfId="48584" xr:uid="{00000000-0005-0000-0000-000017320000}"/>
    <cellStyle name="Normal 4 2 2 3 8 3 3" xfId="35848" xr:uid="{00000000-0005-0000-0000-000018320000}"/>
    <cellStyle name="Normal 4 2 2 3 8 4" xfId="15888" xr:uid="{00000000-0005-0000-0000-000019320000}"/>
    <cellStyle name="Normal 4 2 2 3 8 4 2" xfId="42050" xr:uid="{00000000-0005-0000-0000-00001A320000}"/>
    <cellStyle name="Normal 4 2 2 3 8 5" xfId="28336" xr:uid="{00000000-0005-0000-0000-00001B320000}"/>
    <cellStyle name="Normal 4 2 2 3 9" xfId="4200" xr:uid="{00000000-0005-0000-0000-00001C320000}"/>
    <cellStyle name="Normal 4 2 2 3 9 2" xfId="11160" xr:uid="{00000000-0005-0000-0000-00001D320000}"/>
    <cellStyle name="Normal 4 2 2 3 9 2 2" xfId="23704" xr:uid="{00000000-0005-0000-0000-00001E320000}"/>
    <cellStyle name="Normal 4 2 2 3 9 2 2 2" xfId="49866" xr:uid="{00000000-0005-0000-0000-00001F320000}"/>
    <cellStyle name="Normal 4 2 2 3 9 2 3" xfId="37322" xr:uid="{00000000-0005-0000-0000-000020320000}"/>
    <cellStyle name="Normal 4 2 2 3 9 3" xfId="17650" xr:uid="{00000000-0005-0000-0000-000021320000}"/>
    <cellStyle name="Normal 4 2 2 3 9 3 2" xfId="43812" xr:uid="{00000000-0005-0000-0000-000022320000}"/>
    <cellStyle name="Normal 4 2 2 3 9 4" xfId="30362" xr:uid="{00000000-0005-0000-0000-000023320000}"/>
    <cellStyle name="Normal 4 2 2 4" xfId="228" xr:uid="{00000000-0005-0000-0000-000024320000}"/>
    <cellStyle name="Normal 4 2 2 4 10" xfId="14182" xr:uid="{00000000-0005-0000-0000-000025320000}"/>
    <cellStyle name="Normal 4 2 2 4 10 2" xfId="40344" xr:uid="{00000000-0005-0000-0000-000026320000}"/>
    <cellStyle name="Normal 4 2 2 4 11" xfId="26394" xr:uid="{00000000-0005-0000-0000-000027320000}"/>
    <cellStyle name="Normal 4 2 2 4 2" xfId="456" xr:uid="{00000000-0005-0000-0000-000028320000}"/>
    <cellStyle name="Normal 4 2 2 4 2 10" xfId="26618" xr:uid="{00000000-0005-0000-0000-000029320000}"/>
    <cellStyle name="Normal 4 2 2 4 2 2" xfId="602" xr:uid="{00000000-0005-0000-0000-00002A320000}"/>
    <cellStyle name="Normal 4 2 2 4 2 2 2" xfId="1134" xr:uid="{00000000-0005-0000-0000-00002B320000}"/>
    <cellStyle name="Normal 4 2 2 4 2 2 2 2" xfId="1454" xr:uid="{00000000-0005-0000-0000-00002C320000}"/>
    <cellStyle name="Normal 4 2 2 4 2 2 2 2 2" xfId="2094" xr:uid="{00000000-0005-0000-0000-00002D320000}"/>
    <cellStyle name="Normal 4 2 2 4 2 2 2 2 2 2" xfId="4120" xr:uid="{00000000-0005-0000-0000-00002E320000}"/>
    <cellStyle name="Normal 4 2 2 4 2 2 2 2 2 2 2" xfId="8172" xr:uid="{00000000-0005-0000-0000-00002F320000}"/>
    <cellStyle name="Normal 4 2 2 4 2 2 2 2 2 2 2 2" xfId="14062" xr:uid="{00000000-0005-0000-0000-000030320000}"/>
    <cellStyle name="Normal 4 2 2 4 2 2 2 2 2 2 2 2 2" xfId="26232" xr:uid="{00000000-0005-0000-0000-000031320000}"/>
    <cellStyle name="Normal 4 2 2 4 2 2 2 2 2 2 2 2 2 2" xfId="52394" xr:uid="{00000000-0005-0000-0000-000032320000}"/>
    <cellStyle name="Normal 4 2 2 4 2 2 2 2 2 2 2 2 3" xfId="40224" xr:uid="{00000000-0005-0000-0000-000033320000}"/>
    <cellStyle name="Normal 4 2 2 4 2 2 2 2 2 2 2 3" xfId="21110" xr:uid="{00000000-0005-0000-0000-000034320000}"/>
    <cellStyle name="Normal 4 2 2 4 2 2 2 2 2 2 2 3 2" xfId="47272" xr:uid="{00000000-0005-0000-0000-000035320000}"/>
    <cellStyle name="Normal 4 2 2 4 2 2 2 2 2 2 2 4" xfId="34334" xr:uid="{00000000-0005-0000-0000-000036320000}"/>
    <cellStyle name="Normal 4 2 2 4 2 2 2 2 2 2 3" xfId="11116" xr:uid="{00000000-0005-0000-0000-000037320000}"/>
    <cellStyle name="Normal 4 2 2 4 2 2 2 2 2 2 3 2" xfId="23670" xr:uid="{00000000-0005-0000-0000-000038320000}"/>
    <cellStyle name="Normal 4 2 2 4 2 2 2 2 2 2 3 2 2" xfId="49832" xr:uid="{00000000-0005-0000-0000-000039320000}"/>
    <cellStyle name="Normal 4 2 2 4 2 2 2 2 2 2 3 3" xfId="37278" xr:uid="{00000000-0005-0000-0000-00003A320000}"/>
    <cellStyle name="Normal 4 2 2 4 2 2 2 2 2 2 4" xfId="17586" xr:uid="{00000000-0005-0000-0000-00003B320000}"/>
    <cellStyle name="Normal 4 2 2 4 2 2 2 2 2 2 4 2" xfId="43748" xr:uid="{00000000-0005-0000-0000-00003C320000}"/>
    <cellStyle name="Normal 4 2 2 4 2 2 2 2 2 2 5" xfId="30282" xr:uid="{00000000-0005-0000-0000-00003D320000}"/>
    <cellStyle name="Normal 4 2 2 4 2 2 2 2 2 3" xfId="6146" xr:uid="{00000000-0005-0000-0000-00003E320000}"/>
    <cellStyle name="Normal 4 2 2 4 2 2 2 2 2 3 2" xfId="12590" xr:uid="{00000000-0005-0000-0000-00003F320000}"/>
    <cellStyle name="Normal 4 2 2 4 2 2 2 2 2 3 2 2" xfId="24952" xr:uid="{00000000-0005-0000-0000-000040320000}"/>
    <cellStyle name="Normal 4 2 2 4 2 2 2 2 2 3 2 2 2" xfId="51114" xr:uid="{00000000-0005-0000-0000-000041320000}"/>
    <cellStyle name="Normal 4 2 2 4 2 2 2 2 2 3 2 3" xfId="38752" xr:uid="{00000000-0005-0000-0000-000042320000}"/>
    <cellStyle name="Normal 4 2 2 4 2 2 2 2 2 3 3" xfId="19348" xr:uid="{00000000-0005-0000-0000-000043320000}"/>
    <cellStyle name="Normal 4 2 2 4 2 2 2 2 2 3 3 2" xfId="45510" xr:uid="{00000000-0005-0000-0000-000044320000}"/>
    <cellStyle name="Normal 4 2 2 4 2 2 2 2 2 3 4" xfId="32308" xr:uid="{00000000-0005-0000-0000-000045320000}"/>
    <cellStyle name="Normal 4 2 2 4 2 2 2 2 2 4" xfId="9644" xr:uid="{00000000-0005-0000-0000-000046320000}"/>
    <cellStyle name="Normal 4 2 2 4 2 2 2 2 2 4 2" xfId="22390" xr:uid="{00000000-0005-0000-0000-000047320000}"/>
    <cellStyle name="Normal 4 2 2 4 2 2 2 2 2 4 2 2" xfId="48552" xr:uid="{00000000-0005-0000-0000-000048320000}"/>
    <cellStyle name="Normal 4 2 2 4 2 2 2 2 2 4 3" xfId="35806" xr:uid="{00000000-0005-0000-0000-000049320000}"/>
    <cellStyle name="Normal 4 2 2 4 2 2 2 2 2 5" xfId="15824" xr:uid="{00000000-0005-0000-0000-00004A320000}"/>
    <cellStyle name="Normal 4 2 2 4 2 2 2 2 2 5 2" xfId="41986" xr:uid="{00000000-0005-0000-0000-00004B320000}"/>
    <cellStyle name="Normal 4 2 2 4 2 2 2 2 2 6" xfId="28256" xr:uid="{00000000-0005-0000-0000-00004C320000}"/>
    <cellStyle name="Normal 4 2 2 4 2 2 2 2 3" xfId="3480" xr:uid="{00000000-0005-0000-0000-00004D320000}"/>
    <cellStyle name="Normal 4 2 2 4 2 2 2 2 3 2" xfId="7532" xr:uid="{00000000-0005-0000-0000-00004E320000}"/>
    <cellStyle name="Normal 4 2 2 4 2 2 2 2 3 2 2" xfId="13422" xr:uid="{00000000-0005-0000-0000-00004F320000}"/>
    <cellStyle name="Normal 4 2 2 4 2 2 2 2 3 2 2 2" xfId="25592" xr:uid="{00000000-0005-0000-0000-000050320000}"/>
    <cellStyle name="Normal 4 2 2 4 2 2 2 2 3 2 2 2 2" xfId="51754" xr:uid="{00000000-0005-0000-0000-000051320000}"/>
    <cellStyle name="Normal 4 2 2 4 2 2 2 2 3 2 2 3" xfId="39584" xr:uid="{00000000-0005-0000-0000-000052320000}"/>
    <cellStyle name="Normal 4 2 2 4 2 2 2 2 3 2 3" xfId="20470" xr:uid="{00000000-0005-0000-0000-000053320000}"/>
    <cellStyle name="Normal 4 2 2 4 2 2 2 2 3 2 3 2" xfId="46632" xr:uid="{00000000-0005-0000-0000-000054320000}"/>
    <cellStyle name="Normal 4 2 2 4 2 2 2 2 3 2 4" xfId="33694" xr:uid="{00000000-0005-0000-0000-000055320000}"/>
    <cellStyle name="Normal 4 2 2 4 2 2 2 2 3 3" xfId="10476" xr:uid="{00000000-0005-0000-0000-000056320000}"/>
    <cellStyle name="Normal 4 2 2 4 2 2 2 2 3 3 2" xfId="23030" xr:uid="{00000000-0005-0000-0000-000057320000}"/>
    <cellStyle name="Normal 4 2 2 4 2 2 2 2 3 3 2 2" xfId="49192" xr:uid="{00000000-0005-0000-0000-000058320000}"/>
    <cellStyle name="Normal 4 2 2 4 2 2 2 2 3 3 3" xfId="36638" xr:uid="{00000000-0005-0000-0000-000059320000}"/>
    <cellStyle name="Normal 4 2 2 4 2 2 2 2 3 4" xfId="16946" xr:uid="{00000000-0005-0000-0000-00005A320000}"/>
    <cellStyle name="Normal 4 2 2 4 2 2 2 2 3 4 2" xfId="43108" xr:uid="{00000000-0005-0000-0000-00005B320000}"/>
    <cellStyle name="Normal 4 2 2 4 2 2 2 2 3 5" xfId="29642" xr:uid="{00000000-0005-0000-0000-00005C320000}"/>
    <cellStyle name="Normal 4 2 2 4 2 2 2 2 4" xfId="5506" xr:uid="{00000000-0005-0000-0000-00005D320000}"/>
    <cellStyle name="Normal 4 2 2 4 2 2 2 2 4 2" xfId="11950" xr:uid="{00000000-0005-0000-0000-00005E320000}"/>
    <cellStyle name="Normal 4 2 2 4 2 2 2 2 4 2 2" xfId="24312" xr:uid="{00000000-0005-0000-0000-00005F320000}"/>
    <cellStyle name="Normal 4 2 2 4 2 2 2 2 4 2 2 2" xfId="50474" xr:uid="{00000000-0005-0000-0000-000060320000}"/>
    <cellStyle name="Normal 4 2 2 4 2 2 2 2 4 2 3" xfId="38112" xr:uid="{00000000-0005-0000-0000-000061320000}"/>
    <cellStyle name="Normal 4 2 2 4 2 2 2 2 4 3" xfId="18708" xr:uid="{00000000-0005-0000-0000-000062320000}"/>
    <cellStyle name="Normal 4 2 2 4 2 2 2 2 4 3 2" xfId="44870" xr:uid="{00000000-0005-0000-0000-000063320000}"/>
    <cellStyle name="Normal 4 2 2 4 2 2 2 2 4 4" xfId="31668" xr:uid="{00000000-0005-0000-0000-000064320000}"/>
    <cellStyle name="Normal 4 2 2 4 2 2 2 2 5" xfId="9004" xr:uid="{00000000-0005-0000-0000-000065320000}"/>
    <cellStyle name="Normal 4 2 2 4 2 2 2 2 5 2" xfId="21750" xr:uid="{00000000-0005-0000-0000-000066320000}"/>
    <cellStyle name="Normal 4 2 2 4 2 2 2 2 5 2 2" xfId="47912" xr:uid="{00000000-0005-0000-0000-000067320000}"/>
    <cellStyle name="Normal 4 2 2 4 2 2 2 2 5 3" xfId="35166" xr:uid="{00000000-0005-0000-0000-000068320000}"/>
    <cellStyle name="Normal 4 2 2 4 2 2 2 2 6" xfId="15184" xr:uid="{00000000-0005-0000-0000-000069320000}"/>
    <cellStyle name="Normal 4 2 2 4 2 2 2 2 6 2" xfId="41346" xr:uid="{00000000-0005-0000-0000-00006A320000}"/>
    <cellStyle name="Normal 4 2 2 4 2 2 2 2 7" xfId="27616" xr:uid="{00000000-0005-0000-0000-00006B320000}"/>
    <cellStyle name="Normal 4 2 2 4 2 2 2 3" xfId="1774" xr:uid="{00000000-0005-0000-0000-00006C320000}"/>
    <cellStyle name="Normal 4 2 2 4 2 2 2 3 2" xfId="3800" xr:uid="{00000000-0005-0000-0000-00006D320000}"/>
    <cellStyle name="Normal 4 2 2 4 2 2 2 3 2 2" xfId="7852" xr:uid="{00000000-0005-0000-0000-00006E320000}"/>
    <cellStyle name="Normal 4 2 2 4 2 2 2 3 2 2 2" xfId="13742" xr:uid="{00000000-0005-0000-0000-00006F320000}"/>
    <cellStyle name="Normal 4 2 2 4 2 2 2 3 2 2 2 2" xfId="25912" xr:uid="{00000000-0005-0000-0000-000070320000}"/>
    <cellStyle name="Normal 4 2 2 4 2 2 2 3 2 2 2 2 2" xfId="52074" xr:uid="{00000000-0005-0000-0000-000071320000}"/>
    <cellStyle name="Normal 4 2 2 4 2 2 2 3 2 2 2 3" xfId="39904" xr:uid="{00000000-0005-0000-0000-000072320000}"/>
    <cellStyle name="Normal 4 2 2 4 2 2 2 3 2 2 3" xfId="20790" xr:uid="{00000000-0005-0000-0000-000073320000}"/>
    <cellStyle name="Normal 4 2 2 4 2 2 2 3 2 2 3 2" xfId="46952" xr:uid="{00000000-0005-0000-0000-000074320000}"/>
    <cellStyle name="Normal 4 2 2 4 2 2 2 3 2 2 4" xfId="34014" xr:uid="{00000000-0005-0000-0000-000075320000}"/>
    <cellStyle name="Normal 4 2 2 4 2 2 2 3 2 3" xfId="10796" xr:uid="{00000000-0005-0000-0000-000076320000}"/>
    <cellStyle name="Normal 4 2 2 4 2 2 2 3 2 3 2" xfId="23350" xr:uid="{00000000-0005-0000-0000-000077320000}"/>
    <cellStyle name="Normal 4 2 2 4 2 2 2 3 2 3 2 2" xfId="49512" xr:uid="{00000000-0005-0000-0000-000078320000}"/>
    <cellStyle name="Normal 4 2 2 4 2 2 2 3 2 3 3" xfId="36958" xr:uid="{00000000-0005-0000-0000-000079320000}"/>
    <cellStyle name="Normal 4 2 2 4 2 2 2 3 2 4" xfId="17266" xr:uid="{00000000-0005-0000-0000-00007A320000}"/>
    <cellStyle name="Normal 4 2 2 4 2 2 2 3 2 4 2" xfId="43428" xr:uid="{00000000-0005-0000-0000-00007B320000}"/>
    <cellStyle name="Normal 4 2 2 4 2 2 2 3 2 5" xfId="29962" xr:uid="{00000000-0005-0000-0000-00007C320000}"/>
    <cellStyle name="Normal 4 2 2 4 2 2 2 3 3" xfId="5826" xr:uid="{00000000-0005-0000-0000-00007D320000}"/>
    <cellStyle name="Normal 4 2 2 4 2 2 2 3 3 2" xfId="12270" xr:uid="{00000000-0005-0000-0000-00007E320000}"/>
    <cellStyle name="Normal 4 2 2 4 2 2 2 3 3 2 2" xfId="24632" xr:uid="{00000000-0005-0000-0000-00007F320000}"/>
    <cellStyle name="Normal 4 2 2 4 2 2 2 3 3 2 2 2" xfId="50794" xr:uid="{00000000-0005-0000-0000-000080320000}"/>
    <cellStyle name="Normal 4 2 2 4 2 2 2 3 3 2 3" xfId="38432" xr:uid="{00000000-0005-0000-0000-000081320000}"/>
    <cellStyle name="Normal 4 2 2 4 2 2 2 3 3 3" xfId="19028" xr:uid="{00000000-0005-0000-0000-000082320000}"/>
    <cellStyle name="Normal 4 2 2 4 2 2 2 3 3 3 2" xfId="45190" xr:uid="{00000000-0005-0000-0000-000083320000}"/>
    <cellStyle name="Normal 4 2 2 4 2 2 2 3 3 4" xfId="31988" xr:uid="{00000000-0005-0000-0000-000084320000}"/>
    <cellStyle name="Normal 4 2 2 4 2 2 2 3 4" xfId="9324" xr:uid="{00000000-0005-0000-0000-000085320000}"/>
    <cellStyle name="Normal 4 2 2 4 2 2 2 3 4 2" xfId="22070" xr:uid="{00000000-0005-0000-0000-000086320000}"/>
    <cellStyle name="Normal 4 2 2 4 2 2 2 3 4 2 2" xfId="48232" xr:uid="{00000000-0005-0000-0000-000087320000}"/>
    <cellStyle name="Normal 4 2 2 4 2 2 2 3 4 3" xfId="35486" xr:uid="{00000000-0005-0000-0000-000088320000}"/>
    <cellStyle name="Normal 4 2 2 4 2 2 2 3 5" xfId="15504" xr:uid="{00000000-0005-0000-0000-000089320000}"/>
    <cellStyle name="Normal 4 2 2 4 2 2 2 3 5 2" xfId="41666" xr:uid="{00000000-0005-0000-0000-00008A320000}"/>
    <cellStyle name="Normal 4 2 2 4 2 2 2 3 6" xfId="27936" xr:uid="{00000000-0005-0000-0000-00008B320000}"/>
    <cellStyle name="Normal 4 2 2 4 2 2 2 4" xfId="3160" xr:uid="{00000000-0005-0000-0000-00008C320000}"/>
    <cellStyle name="Normal 4 2 2 4 2 2 2 4 2" xfId="7212" xr:uid="{00000000-0005-0000-0000-00008D320000}"/>
    <cellStyle name="Normal 4 2 2 4 2 2 2 4 2 2" xfId="13102" xr:uid="{00000000-0005-0000-0000-00008E320000}"/>
    <cellStyle name="Normal 4 2 2 4 2 2 2 4 2 2 2" xfId="25272" xr:uid="{00000000-0005-0000-0000-00008F320000}"/>
    <cellStyle name="Normal 4 2 2 4 2 2 2 4 2 2 2 2" xfId="51434" xr:uid="{00000000-0005-0000-0000-000090320000}"/>
    <cellStyle name="Normal 4 2 2 4 2 2 2 4 2 2 3" xfId="39264" xr:uid="{00000000-0005-0000-0000-000091320000}"/>
    <cellStyle name="Normal 4 2 2 4 2 2 2 4 2 3" xfId="20150" xr:uid="{00000000-0005-0000-0000-000092320000}"/>
    <cellStyle name="Normal 4 2 2 4 2 2 2 4 2 3 2" xfId="46312" xr:uid="{00000000-0005-0000-0000-000093320000}"/>
    <cellStyle name="Normal 4 2 2 4 2 2 2 4 2 4" xfId="33374" xr:uid="{00000000-0005-0000-0000-000094320000}"/>
    <cellStyle name="Normal 4 2 2 4 2 2 2 4 3" xfId="10156" xr:uid="{00000000-0005-0000-0000-000095320000}"/>
    <cellStyle name="Normal 4 2 2 4 2 2 2 4 3 2" xfId="22710" xr:uid="{00000000-0005-0000-0000-000096320000}"/>
    <cellStyle name="Normal 4 2 2 4 2 2 2 4 3 2 2" xfId="48872" xr:uid="{00000000-0005-0000-0000-000097320000}"/>
    <cellStyle name="Normal 4 2 2 4 2 2 2 4 3 3" xfId="36318" xr:uid="{00000000-0005-0000-0000-000098320000}"/>
    <cellStyle name="Normal 4 2 2 4 2 2 2 4 4" xfId="16626" xr:uid="{00000000-0005-0000-0000-000099320000}"/>
    <cellStyle name="Normal 4 2 2 4 2 2 2 4 4 2" xfId="42788" xr:uid="{00000000-0005-0000-0000-00009A320000}"/>
    <cellStyle name="Normal 4 2 2 4 2 2 2 4 5" xfId="29322" xr:uid="{00000000-0005-0000-0000-00009B320000}"/>
    <cellStyle name="Normal 4 2 2 4 2 2 2 5" xfId="5186" xr:uid="{00000000-0005-0000-0000-00009C320000}"/>
    <cellStyle name="Normal 4 2 2 4 2 2 2 5 2" xfId="11630" xr:uid="{00000000-0005-0000-0000-00009D320000}"/>
    <cellStyle name="Normal 4 2 2 4 2 2 2 5 2 2" xfId="23992" xr:uid="{00000000-0005-0000-0000-00009E320000}"/>
    <cellStyle name="Normal 4 2 2 4 2 2 2 5 2 2 2" xfId="50154" xr:uid="{00000000-0005-0000-0000-00009F320000}"/>
    <cellStyle name="Normal 4 2 2 4 2 2 2 5 2 3" xfId="37792" xr:uid="{00000000-0005-0000-0000-0000A0320000}"/>
    <cellStyle name="Normal 4 2 2 4 2 2 2 5 3" xfId="18388" xr:uid="{00000000-0005-0000-0000-0000A1320000}"/>
    <cellStyle name="Normal 4 2 2 4 2 2 2 5 3 2" xfId="44550" xr:uid="{00000000-0005-0000-0000-0000A2320000}"/>
    <cellStyle name="Normal 4 2 2 4 2 2 2 5 4" xfId="31348" xr:uid="{00000000-0005-0000-0000-0000A3320000}"/>
    <cellStyle name="Normal 4 2 2 4 2 2 2 6" xfId="8684" xr:uid="{00000000-0005-0000-0000-0000A4320000}"/>
    <cellStyle name="Normal 4 2 2 4 2 2 2 6 2" xfId="21430" xr:uid="{00000000-0005-0000-0000-0000A5320000}"/>
    <cellStyle name="Normal 4 2 2 4 2 2 2 6 2 2" xfId="47592" xr:uid="{00000000-0005-0000-0000-0000A6320000}"/>
    <cellStyle name="Normal 4 2 2 4 2 2 2 6 3" xfId="34846" xr:uid="{00000000-0005-0000-0000-0000A7320000}"/>
    <cellStyle name="Normal 4 2 2 4 2 2 2 7" xfId="14864" xr:uid="{00000000-0005-0000-0000-0000A8320000}"/>
    <cellStyle name="Normal 4 2 2 4 2 2 2 7 2" xfId="41026" xr:uid="{00000000-0005-0000-0000-0000A9320000}"/>
    <cellStyle name="Normal 4 2 2 4 2 2 2 8" xfId="27296" xr:uid="{00000000-0005-0000-0000-0000AA320000}"/>
    <cellStyle name="Normal 4 2 2 4 2 2 3" xfId="1294" xr:uid="{00000000-0005-0000-0000-0000AB320000}"/>
    <cellStyle name="Normal 4 2 2 4 2 2 3 2" xfId="1934" xr:uid="{00000000-0005-0000-0000-0000AC320000}"/>
    <cellStyle name="Normal 4 2 2 4 2 2 3 2 2" xfId="3960" xr:uid="{00000000-0005-0000-0000-0000AD320000}"/>
    <cellStyle name="Normal 4 2 2 4 2 2 3 2 2 2" xfId="8012" xr:uid="{00000000-0005-0000-0000-0000AE320000}"/>
    <cellStyle name="Normal 4 2 2 4 2 2 3 2 2 2 2" xfId="13902" xr:uid="{00000000-0005-0000-0000-0000AF320000}"/>
    <cellStyle name="Normal 4 2 2 4 2 2 3 2 2 2 2 2" xfId="26072" xr:uid="{00000000-0005-0000-0000-0000B0320000}"/>
    <cellStyle name="Normal 4 2 2 4 2 2 3 2 2 2 2 2 2" xfId="52234" xr:uid="{00000000-0005-0000-0000-0000B1320000}"/>
    <cellStyle name="Normal 4 2 2 4 2 2 3 2 2 2 2 3" xfId="40064" xr:uid="{00000000-0005-0000-0000-0000B2320000}"/>
    <cellStyle name="Normal 4 2 2 4 2 2 3 2 2 2 3" xfId="20950" xr:uid="{00000000-0005-0000-0000-0000B3320000}"/>
    <cellStyle name="Normal 4 2 2 4 2 2 3 2 2 2 3 2" xfId="47112" xr:uid="{00000000-0005-0000-0000-0000B4320000}"/>
    <cellStyle name="Normal 4 2 2 4 2 2 3 2 2 2 4" xfId="34174" xr:uid="{00000000-0005-0000-0000-0000B5320000}"/>
    <cellStyle name="Normal 4 2 2 4 2 2 3 2 2 3" xfId="10956" xr:uid="{00000000-0005-0000-0000-0000B6320000}"/>
    <cellStyle name="Normal 4 2 2 4 2 2 3 2 2 3 2" xfId="23510" xr:uid="{00000000-0005-0000-0000-0000B7320000}"/>
    <cellStyle name="Normal 4 2 2 4 2 2 3 2 2 3 2 2" xfId="49672" xr:uid="{00000000-0005-0000-0000-0000B8320000}"/>
    <cellStyle name="Normal 4 2 2 4 2 2 3 2 2 3 3" xfId="37118" xr:uid="{00000000-0005-0000-0000-0000B9320000}"/>
    <cellStyle name="Normal 4 2 2 4 2 2 3 2 2 4" xfId="17426" xr:uid="{00000000-0005-0000-0000-0000BA320000}"/>
    <cellStyle name="Normal 4 2 2 4 2 2 3 2 2 4 2" xfId="43588" xr:uid="{00000000-0005-0000-0000-0000BB320000}"/>
    <cellStyle name="Normal 4 2 2 4 2 2 3 2 2 5" xfId="30122" xr:uid="{00000000-0005-0000-0000-0000BC320000}"/>
    <cellStyle name="Normal 4 2 2 4 2 2 3 2 3" xfId="5986" xr:uid="{00000000-0005-0000-0000-0000BD320000}"/>
    <cellStyle name="Normal 4 2 2 4 2 2 3 2 3 2" xfId="12430" xr:uid="{00000000-0005-0000-0000-0000BE320000}"/>
    <cellStyle name="Normal 4 2 2 4 2 2 3 2 3 2 2" xfId="24792" xr:uid="{00000000-0005-0000-0000-0000BF320000}"/>
    <cellStyle name="Normal 4 2 2 4 2 2 3 2 3 2 2 2" xfId="50954" xr:uid="{00000000-0005-0000-0000-0000C0320000}"/>
    <cellStyle name="Normal 4 2 2 4 2 2 3 2 3 2 3" xfId="38592" xr:uid="{00000000-0005-0000-0000-0000C1320000}"/>
    <cellStyle name="Normal 4 2 2 4 2 2 3 2 3 3" xfId="19188" xr:uid="{00000000-0005-0000-0000-0000C2320000}"/>
    <cellStyle name="Normal 4 2 2 4 2 2 3 2 3 3 2" xfId="45350" xr:uid="{00000000-0005-0000-0000-0000C3320000}"/>
    <cellStyle name="Normal 4 2 2 4 2 2 3 2 3 4" xfId="32148" xr:uid="{00000000-0005-0000-0000-0000C4320000}"/>
    <cellStyle name="Normal 4 2 2 4 2 2 3 2 4" xfId="9484" xr:uid="{00000000-0005-0000-0000-0000C5320000}"/>
    <cellStyle name="Normal 4 2 2 4 2 2 3 2 4 2" xfId="22230" xr:uid="{00000000-0005-0000-0000-0000C6320000}"/>
    <cellStyle name="Normal 4 2 2 4 2 2 3 2 4 2 2" xfId="48392" xr:uid="{00000000-0005-0000-0000-0000C7320000}"/>
    <cellStyle name="Normal 4 2 2 4 2 2 3 2 4 3" xfId="35646" xr:uid="{00000000-0005-0000-0000-0000C8320000}"/>
    <cellStyle name="Normal 4 2 2 4 2 2 3 2 5" xfId="15664" xr:uid="{00000000-0005-0000-0000-0000C9320000}"/>
    <cellStyle name="Normal 4 2 2 4 2 2 3 2 5 2" xfId="41826" xr:uid="{00000000-0005-0000-0000-0000CA320000}"/>
    <cellStyle name="Normal 4 2 2 4 2 2 3 2 6" xfId="28096" xr:uid="{00000000-0005-0000-0000-0000CB320000}"/>
    <cellStyle name="Normal 4 2 2 4 2 2 3 3" xfId="3320" xr:uid="{00000000-0005-0000-0000-0000CC320000}"/>
    <cellStyle name="Normal 4 2 2 4 2 2 3 3 2" xfId="7372" xr:uid="{00000000-0005-0000-0000-0000CD320000}"/>
    <cellStyle name="Normal 4 2 2 4 2 2 3 3 2 2" xfId="13262" xr:uid="{00000000-0005-0000-0000-0000CE320000}"/>
    <cellStyle name="Normal 4 2 2 4 2 2 3 3 2 2 2" xfId="25432" xr:uid="{00000000-0005-0000-0000-0000CF320000}"/>
    <cellStyle name="Normal 4 2 2 4 2 2 3 3 2 2 2 2" xfId="51594" xr:uid="{00000000-0005-0000-0000-0000D0320000}"/>
    <cellStyle name="Normal 4 2 2 4 2 2 3 3 2 2 3" xfId="39424" xr:uid="{00000000-0005-0000-0000-0000D1320000}"/>
    <cellStyle name="Normal 4 2 2 4 2 2 3 3 2 3" xfId="20310" xr:uid="{00000000-0005-0000-0000-0000D2320000}"/>
    <cellStyle name="Normal 4 2 2 4 2 2 3 3 2 3 2" xfId="46472" xr:uid="{00000000-0005-0000-0000-0000D3320000}"/>
    <cellStyle name="Normal 4 2 2 4 2 2 3 3 2 4" xfId="33534" xr:uid="{00000000-0005-0000-0000-0000D4320000}"/>
    <cellStyle name="Normal 4 2 2 4 2 2 3 3 3" xfId="10316" xr:uid="{00000000-0005-0000-0000-0000D5320000}"/>
    <cellStyle name="Normal 4 2 2 4 2 2 3 3 3 2" xfId="22870" xr:uid="{00000000-0005-0000-0000-0000D6320000}"/>
    <cellStyle name="Normal 4 2 2 4 2 2 3 3 3 2 2" xfId="49032" xr:uid="{00000000-0005-0000-0000-0000D7320000}"/>
    <cellStyle name="Normal 4 2 2 4 2 2 3 3 3 3" xfId="36478" xr:uid="{00000000-0005-0000-0000-0000D8320000}"/>
    <cellStyle name="Normal 4 2 2 4 2 2 3 3 4" xfId="16786" xr:uid="{00000000-0005-0000-0000-0000D9320000}"/>
    <cellStyle name="Normal 4 2 2 4 2 2 3 3 4 2" xfId="42948" xr:uid="{00000000-0005-0000-0000-0000DA320000}"/>
    <cellStyle name="Normal 4 2 2 4 2 2 3 3 5" xfId="29482" xr:uid="{00000000-0005-0000-0000-0000DB320000}"/>
    <cellStyle name="Normal 4 2 2 4 2 2 3 4" xfId="5346" xr:uid="{00000000-0005-0000-0000-0000DC320000}"/>
    <cellStyle name="Normal 4 2 2 4 2 2 3 4 2" xfId="11790" xr:uid="{00000000-0005-0000-0000-0000DD320000}"/>
    <cellStyle name="Normal 4 2 2 4 2 2 3 4 2 2" xfId="24152" xr:uid="{00000000-0005-0000-0000-0000DE320000}"/>
    <cellStyle name="Normal 4 2 2 4 2 2 3 4 2 2 2" xfId="50314" xr:uid="{00000000-0005-0000-0000-0000DF320000}"/>
    <cellStyle name="Normal 4 2 2 4 2 2 3 4 2 3" xfId="37952" xr:uid="{00000000-0005-0000-0000-0000E0320000}"/>
    <cellStyle name="Normal 4 2 2 4 2 2 3 4 3" xfId="18548" xr:uid="{00000000-0005-0000-0000-0000E1320000}"/>
    <cellStyle name="Normal 4 2 2 4 2 2 3 4 3 2" xfId="44710" xr:uid="{00000000-0005-0000-0000-0000E2320000}"/>
    <cellStyle name="Normal 4 2 2 4 2 2 3 4 4" xfId="31508" xr:uid="{00000000-0005-0000-0000-0000E3320000}"/>
    <cellStyle name="Normal 4 2 2 4 2 2 3 5" xfId="8844" xr:uid="{00000000-0005-0000-0000-0000E4320000}"/>
    <cellStyle name="Normal 4 2 2 4 2 2 3 5 2" xfId="21590" xr:uid="{00000000-0005-0000-0000-0000E5320000}"/>
    <cellStyle name="Normal 4 2 2 4 2 2 3 5 2 2" xfId="47752" xr:uid="{00000000-0005-0000-0000-0000E6320000}"/>
    <cellStyle name="Normal 4 2 2 4 2 2 3 5 3" xfId="35006" xr:uid="{00000000-0005-0000-0000-0000E7320000}"/>
    <cellStyle name="Normal 4 2 2 4 2 2 3 6" xfId="15024" xr:uid="{00000000-0005-0000-0000-0000E8320000}"/>
    <cellStyle name="Normal 4 2 2 4 2 2 3 6 2" xfId="41186" xr:uid="{00000000-0005-0000-0000-0000E9320000}"/>
    <cellStyle name="Normal 4 2 2 4 2 2 3 7" xfId="27456" xr:uid="{00000000-0005-0000-0000-0000EA320000}"/>
    <cellStyle name="Normal 4 2 2 4 2 2 4" xfId="1614" xr:uid="{00000000-0005-0000-0000-0000EB320000}"/>
    <cellStyle name="Normal 4 2 2 4 2 2 4 2" xfId="3640" xr:uid="{00000000-0005-0000-0000-0000EC320000}"/>
    <cellStyle name="Normal 4 2 2 4 2 2 4 2 2" xfId="7692" xr:uid="{00000000-0005-0000-0000-0000ED320000}"/>
    <cellStyle name="Normal 4 2 2 4 2 2 4 2 2 2" xfId="13582" xr:uid="{00000000-0005-0000-0000-0000EE320000}"/>
    <cellStyle name="Normal 4 2 2 4 2 2 4 2 2 2 2" xfId="25752" xr:uid="{00000000-0005-0000-0000-0000EF320000}"/>
    <cellStyle name="Normal 4 2 2 4 2 2 4 2 2 2 2 2" xfId="51914" xr:uid="{00000000-0005-0000-0000-0000F0320000}"/>
    <cellStyle name="Normal 4 2 2 4 2 2 4 2 2 2 3" xfId="39744" xr:uid="{00000000-0005-0000-0000-0000F1320000}"/>
    <cellStyle name="Normal 4 2 2 4 2 2 4 2 2 3" xfId="20630" xr:uid="{00000000-0005-0000-0000-0000F2320000}"/>
    <cellStyle name="Normal 4 2 2 4 2 2 4 2 2 3 2" xfId="46792" xr:uid="{00000000-0005-0000-0000-0000F3320000}"/>
    <cellStyle name="Normal 4 2 2 4 2 2 4 2 2 4" xfId="33854" xr:uid="{00000000-0005-0000-0000-0000F4320000}"/>
    <cellStyle name="Normal 4 2 2 4 2 2 4 2 3" xfId="10636" xr:uid="{00000000-0005-0000-0000-0000F5320000}"/>
    <cellStyle name="Normal 4 2 2 4 2 2 4 2 3 2" xfId="23190" xr:uid="{00000000-0005-0000-0000-0000F6320000}"/>
    <cellStyle name="Normal 4 2 2 4 2 2 4 2 3 2 2" xfId="49352" xr:uid="{00000000-0005-0000-0000-0000F7320000}"/>
    <cellStyle name="Normal 4 2 2 4 2 2 4 2 3 3" xfId="36798" xr:uid="{00000000-0005-0000-0000-0000F8320000}"/>
    <cellStyle name="Normal 4 2 2 4 2 2 4 2 4" xfId="17106" xr:uid="{00000000-0005-0000-0000-0000F9320000}"/>
    <cellStyle name="Normal 4 2 2 4 2 2 4 2 4 2" xfId="43268" xr:uid="{00000000-0005-0000-0000-0000FA320000}"/>
    <cellStyle name="Normal 4 2 2 4 2 2 4 2 5" xfId="29802" xr:uid="{00000000-0005-0000-0000-0000FB320000}"/>
    <cellStyle name="Normal 4 2 2 4 2 2 4 3" xfId="5666" xr:uid="{00000000-0005-0000-0000-0000FC320000}"/>
    <cellStyle name="Normal 4 2 2 4 2 2 4 3 2" xfId="12110" xr:uid="{00000000-0005-0000-0000-0000FD320000}"/>
    <cellStyle name="Normal 4 2 2 4 2 2 4 3 2 2" xfId="24472" xr:uid="{00000000-0005-0000-0000-0000FE320000}"/>
    <cellStyle name="Normal 4 2 2 4 2 2 4 3 2 2 2" xfId="50634" xr:uid="{00000000-0005-0000-0000-0000FF320000}"/>
    <cellStyle name="Normal 4 2 2 4 2 2 4 3 2 3" xfId="38272" xr:uid="{00000000-0005-0000-0000-000000330000}"/>
    <cellStyle name="Normal 4 2 2 4 2 2 4 3 3" xfId="18868" xr:uid="{00000000-0005-0000-0000-000001330000}"/>
    <cellStyle name="Normal 4 2 2 4 2 2 4 3 3 2" xfId="45030" xr:uid="{00000000-0005-0000-0000-000002330000}"/>
    <cellStyle name="Normal 4 2 2 4 2 2 4 3 4" xfId="31828" xr:uid="{00000000-0005-0000-0000-000003330000}"/>
    <cellStyle name="Normal 4 2 2 4 2 2 4 4" xfId="9164" xr:uid="{00000000-0005-0000-0000-000004330000}"/>
    <cellStyle name="Normal 4 2 2 4 2 2 4 4 2" xfId="21910" xr:uid="{00000000-0005-0000-0000-000005330000}"/>
    <cellStyle name="Normal 4 2 2 4 2 2 4 4 2 2" xfId="48072" xr:uid="{00000000-0005-0000-0000-000006330000}"/>
    <cellStyle name="Normal 4 2 2 4 2 2 4 4 3" xfId="35326" xr:uid="{00000000-0005-0000-0000-000007330000}"/>
    <cellStyle name="Normal 4 2 2 4 2 2 4 5" xfId="15344" xr:uid="{00000000-0005-0000-0000-000008330000}"/>
    <cellStyle name="Normal 4 2 2 4 2 2 4 5 2" xfId="41506" xr:uid="{00000000-0005-0000-0000-000009330000}"/>
    <cellStyle name="Normal 4 2 2 4 2 2 4 6" xfId="27776" xr:uid="{00000000-0005-0000-0000-00000A330000}"/>
    <cellStyle name="Normal 4 2 2 4 2 2 5" xfId="2628" xr:uid="{00000000-0005-0000-0000-00000B330000}"/>
    <cellStyle name="Normal 4 2 2 4 2 2 5 2" xfId="6680" xr:uid="{00000000-0005-0000-0000-00000C330000}"/>
    <cellStyle name="Normal 4 2 2 4 2 2 5 2 2" xfId="12846" xr:uid="{00000000-0005-0000-0000-00000D330000}"/>
    <cellStyle name="Normal 4 2 2 4 2 2 5 2 2 2" xfId="25112" xr:uid="{00000000-0005-0000-0000-00000E330000}"/>
    <cellStyle name="Normal 4 2 2 4 2 2 5 2 2 2 2" xfId="51274" xr:uid="{00000000-0005-0000-0000-00000F330000}"/>
    <cellStyle name="Normal 4 2 2 4 2 2 5 2 2 3" xfId="39008" xr:uid="{00000000-0005-0000-0000-000010330000}"/>
    <cellStyle name="Normal 4 2 2 4 2 2 5 2 3" xfId="19750" xr:uid="{00000000-0005-0000-0000-000011330000}"/>
    <cellStyle name="Normal 4 2 2 4 2 2 5 2 3 2" xfId="45912" xr:uid="{00000000-0005-0000-0000-000012330000}"/>
    <cellStyle name="Normal 4 2 2 4 2 2 5 2 4" xfId="32842" xr:uid="{00000000-0005-0000-0000-000013330000}"/>
    <cellStyle name="Normal 4 2 2 4 2 2 5 3" xfId="9900" xr:uid="{00000000-0005-0000-0000-000014330000}"/>
    <cellStyle name="Normal 4 2 2 4 2 2 5 3 2" xfId="22550" xr:uid="{00000000-0005-0000-0000-000015330000}"/>
    <cellStyle name="Normal 4 2 2 4 2 2 5 3 2 2" xfId="48712" xr:uid="{00000000-0005-0000-0000-000016330000}"/>
    <cellStyle name="Normal 4 2 2 4 2 2 5 3 3" xfId="36062" xr:uid="{00000000-0005-0000-0000-000017330000}"/>
    <cellStyle name="Normal 4 2 2 4 2 2 5 4" xfId="16226" xr:uid="{00000000-0005-0000-0000-000018330000}"/>
    <cellStyle name="Normal 4 2 2 4 2 2 5 4 2" xfId="42388" xr:uid="{00000000-0005-0000-0000-000019330000}"/>
    <cellStyle name="Normal 4 2 2 4 2 2 5 5" xfId="28790" xr:uid="{00000000-0005-0000-0000-00001A330000}"/>
    <cellStyle name="Normal 4 2 2 4 2 2 6" xfId="4654" xr:uid="{00000000-0005-0000-0000-00001B330000}"/>
    <cellStyle name="Normal 4 2 2 4 2 2 6 2" xfId="11374" xr:uid="{00000000-0005-0000-0000-00001C330000}"/>
    <cellStyle name="Normal 4 2 2 4 2 2 6 2 2" xfId="23832" xr:uid="{00000000-0005-0000-0000-00001D330000}"/>
    <cellStyle name="Normal 4 2 2 4 2 2 6 2 2 2" xfId="49994" xr:uid="{00000000-0005-0000-0000-00001E330000}"/>
    <cellStyle name="Normal 4 2 2 4 2 2 6 2 3" xfId="37536" xr:uid="{00000000-0005-0000-0000-00001F330000}"/>
    <cellStyle name="Normal 4 2 2 4 2 2 6 3" xfId="17988" xr:uid="{00000000-0005-0000-0000-000020330000}"/>
    <cellStyle name="Normal 4 2 2 4 2 2 6 3 2" xfId="44150" xr:uid="{00000000-0005-0000-0000-000021330000}"/>
    <cellStyle name="Normal 4 2 2 4 2 2 6 4" xfId="30816" xr:uid="{00000000-0005-0000-0000-000022330000}"/>
    <cellStyle name="Normal 4 2 2 4 2 2 7" xfId="8428" xr:uid="{00000000-0005-0000-0000-000023330000}"/>
    <cellStyle name="Normal 4 2 2 4 2 2 7 2" xfId="21270" xr:uid="{00000000-0005-0000-0000-000024330000}"/>
    <cellStyle name="Normal 4 2 2 4 2 2 7 2 2" xfId="47432" xr:uid="{00000000-0005-0000-0000-000025330000}"/>
    <cellStyle name="Normal 4 2 2 4 2 2 7 3" xfId="34590" xr:uid="{00000000-0005-0000-0000-000026330000}"/>
    <cellStyle name="Normal 4 2 2 4 2 2 8" xfId="14464" xr:uid="{00000000-0005-0000-0000-000027330000}"/>
    <cellStyle name="Normal 4 2 2 4 2 2 8 2" xfId="40626" xr:uid="{00000000-0005-0000-0000-000028330000}"/>
    <cellStyle name="Normal 4 2 2 4 2 2 9" xfId="26764" xr:uid="{00000000-0005-0000-0000-000029330000}"/>
    <cellStyle name="Normal 4 2 2 4 2 3" xfId="988" xr:uid="{00000000-0005-0000-0000-00002A330000}"/>
    <cellStyle name="Normal 4 2 2 4 2 3 2" xfId="1374" xr:uid="{00000000-0005-0000-0000-00002B330000}"/>
    <cellStyle name="Normal 4 2 2 4 2 3 2 2" xfId="2014" xr:uid="{00000000-0005-0000-0000-00002C330000}"/>
    <cellStyle name="Normal 4 2 2 4 2 3 2 2 2" xfId="4040" xr:uid="{00000000-0005-0000-0000-00002D330000}"/>
    <cellStyle name="Normal 4 2 2 4 2 3 2 2 2 2" xfId="8092" xr:uid="{00000000-0005-0000-0000-00002E330000}"/>
    <cellStyle name="Normal 4 2 2 4 2 3 2 2 2 2 2" xfId="13982" xr:uid="{00000000-0005-0000-0000-00002F330000}"/>
    <cellStyle name="Normal 4 2 2 4 2 3 2 2 2 2 2 2" xfId="26152" xr:uid="{00000000-0005-0000-0000-000030330000}"/>
    <cellStyle name="Normal 4 2 2 4 2 3 2 2 2 2 2 2 2" xfId="52314" xr:uid="{00000000-0005-0000-0000-000031330000}"/>
    <cellStyle name="Normal 4 2 2 4 2 3 2 2 2 2 2 3" xfId="40144" xr:uid="{00000000-0005-0000-0000-000032330000}"/>
    <cellStyle name="Normal 4 2 2 4 2 3 2 2 2 2 3" xfId="21030" xr:uid="{00000000-0005-0000-0000-000033330000}"/>
    <cellStyle name="Normal 4 2 2 4 2 3 2 2 2 2 3 2" xfId="47192" xr:uid="{00000000-0005-0000-0000-000034330000}"/>
    <cellStyle name="Normal 4 2 2 4 2 3 2 2 2 2 4" xfId="34254" xr:uid="{00000000-0005-0000-0000-000035330000}"/>
    <cellStyle name="Normal 4 2 2 4 2 3 2 2 2 3" xfId="11036" xr:uid="{00000000-0005-0000-0000-000036330000}"/>
    <cellStyle name="Normal 4 2 2 4 2 3 2 2 2 3 2" xfId="23590" xr:uid="{00000000-0005-0000-0000-000037330000}"/>
    <cellStyle name="Normal 4 2 2 4 2 3 2 2 2 3 2 2" xfId="49752" xr:uid="{00000000-0005-0000-0000-000038330000}"/>
    <cellStyle name="Normal 4 2 2 4 2 3 2 2 2 3 3" xfId="37198" xr:uid="{00000000-0005-0000-0000-000039330000}"/>
    <cellStyle name="Normal 4 2 2 4 2 3 2 2 2 4" xfId="17506" xr:uid="{00000000-0005-0000-0000-00003A330000}"/>
    <cellStyle name="Normal 4 2 2 4 2 3 2 2 2 4 2" xfId="43668" xr:uid="{00000000-0005-0000-0000-00003B330000}"/>
    <cellStyle name="Normal 4 2 2 4 2 3 2 2 2 5" xfId="30202" xr:uid="{00000000-0005-0000-0000-00003C330000}"/>
    <cellStyle name="Normal 4 2 2 4 2 3 2 2 3" xfId="6066" xr:uid="{00000000-0005-0000-0000-00003D330000}"/>
    <cellStyle name="Normal 4 2 2 4 2 3 2 2 3 2" xfId="12510" xr:uid="{00000000-0005-0000-0000-00003E330000}"/>
    <cellStyle name="Normal 4 2 2 4 2 3 2 2 3 2 2" xfId="24872" xr:uid="{00000000-0005-0000-0000-00003F330000}"/>
    <cellStyle name="Normal 4 2 2 4 2 3 2 2 3 2 2 2" xfId="51034" xr:uid="{00000000-0005-0000-0000-000040330000}"/>
    <cellStyle name="Normal 4 2 2 4 2 3 2 2 3 2 3" xfId="38672" xr:uid="{00000000-0005-0000-0000-000041330000}"/>
    <cellStyle name="Normal 4 2 2 4 2 3 2 2 3 3" xfId="19268" xr:uid="{00000000-0005-0000-0000-000042330000}"/>
    <cellStyle name="Normal 4 2 2 4 2 3 2 2 3 3 2" xfId="45430" xr:uid="{00000000-0005-0000-0000-000043330000}"/>
    <cellStyle name="Normal 4 2 2 4 2 3 2 2 3 4" xfId="32228" xr:uid="{00000000-0005-0000-0000-000044330000}"/>
    <cellStyle name="Normal 4 2 2 4 2 3 2 2 4" xfId="9564" xr:uid="{00000000-0005-0000-0000-000045330000}"/>
    <cellStyle name="Normal 4 2 2 4 2 3 2 2 4 2" xfId="22310" xr:uid="{00000000-0005-0000-0000-000046330000}"/>
    <cellStyle name="Normal 4 2 2 4 2 3 2 2 4 2 2" xfId="48472" xr:uid="{00000000-0005-0000-0000-000047330000}"/>
    <cellStyle name="Normal 4 2 2 4 2 3 2 2 4 3" xfId="35726" xr:uid="{00000000-0005-0000-0000-000048330000}"/>
    <cellStyle name="Normal 4 2 2 4 2 3 2 2 5" xfId="15744" xr:uid="{00000000-0005-0000-0000-000049330000}"/>
    <cellStyle name="Normal 4 2 2 4 2 3 2 2 5 2" xfId="41906" xr:uid="{00000000-0005-0000-0000-00004A330000}"/>
    <cellStyle name="Normal 4 2 2 4 2 3 2 2 6" xfId="28176" xr:uid="{00000000-0005-0000-0000-00004B330000}"/>
    <cellStyle name="Normal 4 2 2 4 2 3 2 3" xfId="3400" xr:uid="{00000000-0005-0000-0000-00004C330000}"/>
    <cellStyle name="Normal 4 2 2 4 2 3 2 3 2" xfId="7452" xr:uid="{00000000-0005-0000-0000-00004D330000}"/>
    <cellStyle name="Normal 4 2 2 4 2 3 2 3 2 2" xfId="13342" xr:uid="{00000000-0005-0000-0000-00004E330000}"/>
    <cellStyle name="Normal 4 2 2 4 2 3 2 3 2 2 2" xfId="25512" xr:uid="{00000000-0005-0000-0000-00004F330000}"/>
    <cellStyle name="Normal 4 2 2 4 2 3 2 3 2 2 2 2" xfId="51674" xr:uid="{00000000-0005-0000-0000-000050330000}"/>
    <cellStyle name="Normal 4 2 2 4 2 3 2 3 2 2 3" xfId="39504" xr:uid="{00000000-0005-0000-0000-000051330000}"/>
    <cellStyle name="Normal 4 2 2 4 2 3 2 3 2 3" xfId="20390" xr:uid="{00000000-0005-0000-0000-000052330000}"/>
    <cellStyle name="Normal 4 2 2 4 2 3 2 3 2 3 2" xfId="46552" xr:uid="{00000000-0005-0000-0000-000053330000}"/>
    <cellStyle name="Normal 4 2 2 4 2 3 2 3 2 4" xfId="33614" xr:uid="{00000000-0005-0000-0000-000054330000}"/>
    <cellStyle name="Normal 4 2 2 4 2 3 2 3 3" xfId="10396" xr:uid="{00000000-0005-0000-0000-000055330000}"/>
    <cellStyle name="Normal 4 2 2 4 2 3 2 3 3 2" xfId="22950" xr:uid="{00000000-0005-0000-0000-000056330000}"/>
    <cellStyle name="Normal 4 2 2 4 2 3 2 3 3 2 2" xfId="49112" xr:uid="{00000000-0005-0000-0000-000057330000}"/>
    <cellStyle name="Normal 4 2 2 4 2 3 2 3 3 3" xfId="36558" xr:uid="{00000000-0005-0000-0000-000058330000}"/>
    <cellStyle name="Normal 4 2 2 4 2 3 2 3 4" xfId="16866" xr:uid="{00000000-0005-0000-0000-000059330000}"/>
    <cellStyle name="Normal 4 2 2 4 2 3 2 3 4 2" xfId="43028" xr:uid="{00000000-0005-0000-0000-00005A330000}"/>
    <cellStyle name="Normal 4 2 2 4 2 3 2 3 5" xfId="29562" xr:uid="{00000000-0005-0000-0000-00005B330000}"/>
    <cellStyle name="Normal 4 2 2 4 2 3 2 4" xfId="5426" xr:uid="{00000000-0005-0000-0000-00005C330000}"/>
    <cellStyle name="Normal 4 2 2 4 2 3 2 4 2" xfId="11870" xr:uid="{00000000-0005-0000-0000-00005D330000}"/>
    <cellStyle name="Normal 4 2 2 4 2 3 2 4 2 2" xfId="24232" xr:uid="{00000000-0005-0000-0000-00005E330000}"/>
    <cellStyle name="Normal 4 2 2 4 2 3 2 4 2 2 2" xfId="50394" xr:uid="{00000000-0005-0000-0000-00005F330000}"/>
    <cellStyle name="Normal 4 2 2 4 2 3 2 4 2 3" xfId="38032" xr:uid="{00000000-0005-0000-0000-000060330000}"/>
    <cellStyle name="Normal 4 2 2 4 2 3 2 4 3" xfId="18628" xr:uid="{00000000-0005-0000-0000-000061330000}"/>
    <cellStyle name="Normal 4 2 2 4 2 3 2 4 3 2" xfId="44790" xr:uid="{00000000-0005-0000-0000-000062330000}"/>
    <cellStyle name="Normal 4 2 2 4 2 3 2 4 4" xfId="31588" xr:uid="{00000000-0005-0000-0000-000063330000}"/>
    <cellStyle name="Normal 4 2 2 4 2 3 2 5" xfId="8924" xr:uid="{00000000-0005-0000-0000-000064330000}"/>
    <cellStyle name="Normal 4 2 2 4 2 3 2 5 2" xfId="21670" xr:uid="{00000000-0005-0000-0000-000065330000}"/>
    <cellStyle name="Normal 4 2 2 4 2 3 2 5 2 2" xfId="47832" xr:uid="{00000000-0005-0000-0000-000066330000}"/>
    <cellStyle name="Normal 4 2 2 4 2 3 2 5 3" xfId="35086" xr:uid="{00000000-0005-0000-0000-000067330000}"/>
    <cellStyle name="Normal 4 2 2 4 2 3 2 6" xfId="15104" xr:uid="{00000000-0005-0000-0000-000068330000}"/>
    <cellStyle name="Normal 4 2 2 4 2 3 2 6 2" xfId="41266" xr:uid="{00000000-0005-0000-0000-000069330000}"/>
    <cellStyle name="Normal 4 2 2 4 2 3 2 7" xfId="27536" xr:uid="{00000000-0005-0000-0000-00006A330000}"/>
    <cellStyle name="Normal 4 2 2 4 2 3 3" xfId="1694" xr:uid="{00000000-0005-0000-0000-00006B330000}"/>
    <cellStyle name="Normal 4 2 2 4 2 3 3 2" xfId="3720" xr:uid="{00000000-0005-0000-0000-00006C330000}"/>
    <cellStyle name="Normal 4 2 2 4 2 3 3 2 2" xfId="7772" xr:uid="{00000000-0005-0000-0000-00006D330000}"/>
    <cellStyle name="Normal 4 2 2 4 2 3 3 2 2 2" xfId="13662" xr:uid="{00000000-0005-0000-0000-00006E330000}"/>
    <cellStyle name="Normal 4 2 2 4 2 3 3 2 2 2 2" xfId="25832" xr:uid="{00000000-0005-0000-0000-00006F330000}"/>
    <cellStyle name="Normal 4 2 2 4 2 3 3 2 2 2 2 2" xfId="51994" xr:uid="{00000000-0005-0000-0000-000070330000}"/>
    <cellStyle name="Normal 4 2 2 4 2 3 3 2 2 2 3" xfId="39824" xr:uid="{00000000-0005-0000-0000-000071330000}"/>
    <cellStyle name="Normal 4 2 2 4 2 3 3 2 2 3" xfId="20710" xr:uid="{00000000-0005-0000-0000-000072330000}"/>
    <cellStyle name="Normal 4 2 2 4 2 3 3 2 2 3 2" xfId="46872" xr:uid="{00000000-0005-0000-0000-000073330000}"/>
    <cellStyle name="Normal 4 2 2 4 2 3 3 2 2 4" xfId="33934" xr:uid="{00000000-0005-0000-0000-000074330000}"/>
    <cellStyle name="Normal 4 2 2 4 2 3 3 2 3" xfId="10716" xr:uid="{00000000-0005-0000-0000-000075330000}"/>
    <cellStyle name="Normal 4 2 2 4 2 3 3 2 3 2" xfId="23270" xr:uid="{00000000-0005-0000-0000-000076330000}"/>
    <cellStyle name="Normal 4 2 2 4 2 3 3 2 3 2 2" xfId="49432" xr:uid="{00000000-0005-0000-0000-000077330000}"/>
    <cellStyle name="Normal 4 2 2 4 2 3 3 2 3 3" xfId="36878" xr:uid="{00000000-0005-0000-0000-000078330000}"/>
    <cellStyle name="Normal 4 2 2 4 2 3 3 2 4" xfId="17186" xr:uid="{00000000-0005-0000-0000-000079330000}"/>
    <cellStyle name="Normal 4 2 2 4 2 3 3 2 4 2" xfId="43348" xr:uid="{00000000-0005-0000-0000-00007A330000}"/>
    <cellStyle name="Normal 4 2 2 4 2 3 3 2 5" xfId="29882" xr:uid="{00000000-0005-0000-0000-00007B330000}"/>
    <cellStyle name="Normal 4 2 2 4 2 3 3 3" xfId="5746" xr:uid="{00000000-0005-0000-0000-00007C330000}"/>
    <cellStyle name="Normal 4 2 2 4 2 3 3 3 2" xfId="12190" xr:uid="{00000000-0005-0000-0000-00007D330000}"/>
    <cellStyle name="Normal 4 2 2 4 2 3 3 3 2 2" xfId="24552" xr:uid="{00000000-0005-0000-0000-00007E330000}"/>
    <cellStyle name="Normal 4 2 2 4 2 3 3 3 2 2 2" xfId="50714" xr:uid="{00000000-0005-0000-0000-00007F330000}"/>
    <cellStyle name="Normal 4 2 2 4 2 3 3 3 2 3" xfId="38352" xr:uid="{00000000-0005-0000-0000-000080330000}"/>
    <cellStyle name="Normal 4 2 2 4 2 3 3 3 3" xfId="18948" xr:uid="{00000000-0005-0000-0000-000081330000}"/>
    <cellStyle name="Normal 4 2 2 4 2 3 3 3 3 2" xfId="45110" xr:uid="{00000000-0005-0000-0000-000082330000}"/>
    <cellStyle name="Normal 4 2 2 4 2 3 3 3 4" xfId="31908" xr:uid="{00000000-0005-0000-0000-000083330000}"/>
    <cellStyle name="Normal 4 2 2 4 2 3 3 4" xfId="9244" xr:uid="{00000000-0005-0000-0000-000084330000}"/>
    <cellStyle name="Normal 4 2 2 4 2 3 3 4 2" xfId="21990" xr:uid="{00000000-0005-0000-0000-000085330000}"/>
    <cellStyle name="Normal 4 2 2 4 2 3 3 4 2 2" xfId="48152" xr:uid="{00000000-0005-0000-0000-000086330000}"/>
    <cellStyle name="Normal 4 2 2 4 2 3 3 4 3" xfId="35406" xr:uid="{00000000-0005-0000-0000-000087330000}"/>
    <cellStyle name="Normal 4 2 2 4 2 3 3 5" xfId="15424" xr:uid="{00000000-0005-0000-0000-000088330000}"/>
    <cellStyle name="Normal 4 2 2 4 2 3 3 5 2" xfId="41586" xr:uid="{00000000-0005-0000-0000-000089330000}"/>
    <cellStyle name="Normal 4 2 2 4 2 3 3 6" xfId="27856" xr:uid="{00000000-0005-0000-0000-00008A330000}"/>
    <cellStyle name="Normal 4 2 2 4 2 3 4" xfId="3014" xr:uid="{00000000-0005-0000-0000-00008B330000}"/>
    <cellStyle name="Normal 4 2 2 4 2 3 4 2" xfId="7066" xr:uid="{00000000-0005-0000-0000-00008C330000}"/>
    <cellStyle name="Normal 4 2 2 4 2 3 4 2 2" xfId="13000" xr:uid="{00000000-0005-0000-0000-00008D330000}"/>
    <cellStyle name="Normal 4 2 2 4 2 3 4 2 2 2" xfId="25192" xr:uid="{00000000-0005-0000-0000-00008E330000}"/>
    <cellStyle name="Normal 4 2 2 4 2 3 4 2 2 2 2" xfId="51354" xr:uid="{00000000-0005-0000-0000-00008F330000}"/>
    <cellStyle name="Normal 4 2 2 4 2 3 4 2 2 3" xfId="39162" xr:uid="{00000000-0005-0000-0000-000090330000}"/>
    <cellStyle name="Normal 4 2 2 4 2 3 4 2 3" xfId="20026" xr:uid="{00000000-0005-0000-0000-000091330000}"/>
    <cellStyle name="Normal 4 2 2 4 2 3 4 2 3 2" xfId="46188" xr:uid="{00000000-0005-0000-0000-000092330000}"/>
    <cellStyle name="Normal 4 2 2 4 2 3 4 2 4" xfId="33228" xr:uid="{00000000-0005-0000-0000-000093330000}"/>
    <cellStyle name="Normal 4 2 2 4 2 3 4 3" xfId="10054" xr:uid="{00000000-0005-0000-0000-000094330000}"/>
    <cellStyle name="Normal 4 2 2 4 2 3 4 3 2" xfId="22630" xr:uid="{00000000-0005-0000-0000-000095330000}"/>
    <cellStyle name="Normal 4 2 2 4 2 3 4 3 2 2" xfId="48792" xr:uid="{00000000-0005-0000-0000-000096330000}"/>
    <cellStyle name="Normal 4 2 2 4 2 3 4 3 3" xfId="36216" xr:uid="{00000000-0005-0000-0000-000097330000}"/>
    <cellStyle name="Normal 4 2 2 4 2 3 4 4" xfId="16502" xr:uid="{00000000-0005-0000-0000-000098330000}"/>
    <cellStyle name="Normal 4 2 2 4 2 3 4 4 2" xfId="42664" xr:uid="{00000000-0005-0000-0000-000099330000}"/>
    <cellStyle name="Normal 4 2 2 4 2 3 4 5" xfId="29176" xr:uid="{00000000-0005-0000-0000-00009A330000}"/>
    <cellStyle name="Normal 4 2 2 4 2 3 5" xfId="5040" xr:uid="{00000000-0005-0000-0000-00009B330000}"/>
    <cellStyle name="Normal 4 2 2 4 2 3 5 2" xfId="11528" xr:uid="{00000000-0005-0000-0000-00009C330000}"/>
    <cellStyle name="Normal 4 2 2 4 2 3 5 2 2" xfId="23912" xr:uid="{00000000-0005-0000-0000-00009D330000}"/>
    <cellStyle name="Normal 4 2 2 4 2 3 5 2 2 2" xfId="50074" xr:uid="{00000000-0005-0000-0000-00009E330000}"/>
    <cellStyle name="Normal 4 2 2 4 2 3 5 2 3" xfId="37690" xr:uid="{00000000-0005-0000-0000-00009F330000}"/>
    <cellStyle name="Normal 4 2 2 4 2 3 5 3" xfId="18264" xr:uid="{00000000-0005-0000-0000-0000A0330000}"/>
    <cellStyle name="Normal 4 2 2 4 2 3 5 3 2" xfId="44426" xr:uid="{00000000-0005-0000-0000-0000A1330000}"/>
    <cellStyle name="Normal 4 2 2 4 2 3 5 4" xfId="31202" xr:uid="{00000000-0005-0000-0000-0000A2330000}"/>
    <cellStyle name="Normal 4 2 2 4 2 3 6" xfId="8582" xr:uid="{00000000-0005-0000-0000-0000A3330000}"/>
    <cellStyle name="Normal 4 2 2 4 2 3 6 2" xfId="21350" xr:uid="{00000000-0005-0000-0000-0000A4330000}"/>
    <cellStyle name="Normal 4 2 2 4 2 3 6 2 2" xfId="47512" xr:uid="{00000000-0005-0000-0000-0000A5330000}"/>
    <cellStyle name="Normal 4 2 2 4 2 3 6 3" xfId="34744" xr:uid="{00000000-0005-0000-0000-0000A6330000}"/>
    <cellStyle name="Normal 4 2 2 4 2 3 7" xfId="14740" xr:uid="{00000000-0005-0000-0000-0000A7330000}"/>
    <cellStyle name="Normal 4 2 2 4 2 3 7 2" xfId="40902" xr:uid="{00000000-0005-0000-0000-0000A8330000}"/>
    <cellStyle name="Normal 4 2 2 4 2 3 8" xfId="27150" xr:uid="{00000000-0005-0000-0000-0000A9330000}"/>
    <cellStyle name="Normal 4 2 2 4 2 4" xfId="1214" xr:uid="{00000000-0005-0000-0000-0000AA330000}"/>
    <cellStyle name="Normal 4 2 2 4 2 4 2" xfId="1854" xr:uid="{00000000-0005-0000-0000-0000AB330000}"/>
    <cellStyle name="Normal 4 2 2 4 2 4 2 2" xfId="3880" xr:uid="{00000000-0005-0000-0000-0000AC330000}"/>
    <cellStyle name="Normal 4 2 2 4 2 4 2 2 2" xfId="7932" xr:uid="{00000000-0005-0000-0000-0000AD330000}"/>
    <cellStyle name="Normal 4 2 2 4 2 4 2 2 2 2" xfId="13822" xr:uid="{00000000-0005-0000-0000-0000AE330000}"/>
    <cellStyle name="Normal 4 2 2 4 2 4 2 2 2 2 2" xfId="25992" xr:uid="{00000000-0005-0000-0000-0000AF330000}"/>
    <cellStyle name="Normal 4 2 2 4 2 4 2 2 2 2 2 2" xfId="52154" xr:uid="{00000000-0005-0000-0000-0000B0330000}"/>
    <cellStyle name="Normal 4 2 2 4 2 4 2 2 2 2 3" xfId="39984" xr:uid="{00000000-0005-0000-0000-0000B1330000}"/>
    <cellStyle name="Normal 4 2 2 4 2 4 2 2 2 3" xfId="20870" xr:uid="{00000000-0005-0000-0000-0000B2330000}"/>
    <cellStyle name="Normal 4 2 2 4 2 4 2 2 2 3 2" xfId="47032" xr:uid="{00000000-0005-0000-0000-0000B3330000}"/>
    <cellStyle name="Normal 4 2 2 4 2 4 2 2 2 4" xfId="34094" xr:uid="{00000000-0005-0000-0000-0000B4330000}"/>
    <cellStyle name="Normal 4 2 2 4 2 4 2 2 3" xfId="10876" xr:uid="{00000000-0005-0000-0000-0000B5330000}"/>
    <cellStyle name="Normal 4 2 2 4 2 4 2 2 3 2" xfId="23430" xr:uid="{00000000-0005-0000-0000-0000B6330000}"/>
    <cellStyle name="Normal 4 2 2 4 2 4 2 2 3 2 2" xfId="49592" xr:uid="{00000000-0005-0000-0000-0000B7330000}"/>
    <cellStyle name="Normal 4 2 2 4 2 4 2 2 3 3" xfId="37038" xr:uid="{00000000-0005-0000-0000-0000B8330000}"/>
    <cellStyle name="Normal 4 2 2 4 2 4 2 2 4" xfId="17346" xr:uid="{00000000-0005-0000-0000-0000B9330000}"/>
    <cellStyle name="Normal 4 2 2 4 2 4 2 2 4 2" xfId="43508" xr:uid="{00000000-0005-0000-0000-0000BA330000}"/>
    <cellStyle name="Normal 4 2 2 4 2 4 2 2 5" xfId="30042" xr:uid="{00000000-0005-0000-0000-0000BB330000}"/>
    <cellStyle name="Normal 4 2 2 4 2 4 2 3" xfId="5906" xr:uid="{00000000-0005-0000-0000-0000BC330000}"/>
    <cellStyle name="Normal 4 2 2 4 2 4 2 3 2" xfId="12350" xr:uid="{00000000-0005-0000-0000-0000BD330000}"/>
    <cellStyle name="Normal 4 2 2 4 2 4 2 3 2 2" xfId="24712" xr:uid="{00000000-0005-0000-0000-0000BE330000}"/>
    <cellStyle name="Normal 4 2 2 4 2 4 2 3 2 2 2" xfId="50874" xr:uid="{00000000-0005-0000-0000-0000BF330000}"/>
    <cellStyle name="Normal 4 2 2 4 2 4 2 3 2 3" xfId="38512" xr:uid="{00000000-0005-0000-0000-0000C0330000}"/>
    <cellStyle name="Normal 4 2 2 4 2 4 2 3 3" xfId="19108" xr:uid="{00000000-0005-0000-0000-0000C1330000}"/>
    <cellStyle name="Normal 4 2 2 4 2 4 2 3 3 2" xfId="45270" xr:uid="{00000000-0005-0000-0000-0000C2330000}"/>
    <cellStyle name="Normal 4 2 2 4 2 4 2 3 4" xfId="32068" xr:uid="{00000000-0005-0000-0000-0000C3330000}"/>
    <cellStyle name="Normal 4 2 2 4 2 4 2 4" xfId="9404" xr:uid="{00000000-0005-0000-0000-0000C4330000}"/>
    <cellStyle name="Normal 4 2 2 4 2 4 2 4 2" xfId="22150" xr:uid="{00000000-0005-0000-0000-0000C5330000}"/>
    <cellStyle name="Normal 4 2 2 4 2 4 2 4 2 2" xfId="48312" xr:uid="{00000000-0005-0000-0000-0000C6330000}"/>
    <cellStyle name="Normal 4 2 2 4 2 4 2 4 3" xfId="35566" xr:uid="{00000000-0005-0000-0000-0000C7330000}"/>
    <cellStyle name="Normal 4 2 2 4 2 4 2 5" xfId="15584" xr:uid="{00000000-0005-0000-0000-0000C8330000}"/>
    <cellStyle name="Normal 4 2 2 4 2 4 2 5 2" xfId="41746" xr:uid="{00000000-0005-0000-0000-0000C9330000}"/>
    <cellStyle name="Normal 4 2 2 4 2 4 2 6" xfId="28016" xr:uid="{00000000-0005-0000-0000-0000CA330000}"/>
    <cellStyle name="Normal 4 2 2 4 2 4 3" xfId="3240" xr:uid="{00000000-0005-0000-0000-0000CB330000}"/>
    <cellStyle name="Normal 4 2 2 4 2 4 3 2" xfId="7292" xr:uid="{00000000-0005-0000-0000-0000CC330000}"/>
    <cellStyle name="Normal 4 2 2 4 2 4 3 2 2" xfId="13182" xr:uid="{00000000-0005-0000-0000-0000CD330000}"/>
    <cellStyle name="Normal 4 2 2 4 2 4 3 2 2 2" xfId="25352" xr:uid="{00000000-0005-0000-0000-0000CE330000}"/>
    <cellStyle name="Normal 4 2 2 4 2 4 3 2 2 2 2" xfId="51514" xr:uid="{00000000-0005-0000-0000-0000CF330000}"/>
    <cellStyle name="Normal 4 2 2 4 2 4 3 2 2 3" xfId="39344" xr:uid="{00000000-0005-0000-0000-0000D0330000}"/>
    <cellStyle name="Normal 4 2 2 4 2 4 3 2 3" xfId="20230" xr:uid="{00000000-0005-0000-0000-0000D1330000}"/>
    <cellStyle name="Normal 4 2 2 4 2 4 3 2 3 2" xfId="46392" xr:uid="{00000000-0005-0000-0000-0000D2330000}"/>
    <cellStyle name="Normal 4 2 2 4 2 4 3 2 4" xfId="33454" xr:uid="{00000000-0005-0000-0000-0000D3330000}"/>
    <cellStyle name="Normal 4 2 2 4 2 4 3 3" xfId="10236" xr:uid="{00000000-0005-0000-0000-0000D4330000}"/>
    <cellStyle name="Normal 4 2 2 4 2 4 3 3 2" xfId="22790" xr:uid="{00000000-0005-0000-0000-0000D5330000}"/>
    <cellStyle name="Normal 4 2 2 4 2 4 3 3 2 2" xfId="48952" xr:uid="{00000000-0005-0000-0000-0000D6330000}"/>
    <cellStyle name="Normal 4 2 2 4 2 4 3 3 3" xfId="36398" xr:uid="{00000000-0005-0000-0000-0000D7330000}"/>
    <cellStyle name="Normal 4 2 2 4 2 4 3 4" xfId="16706" xr:uid="{00000000-0005-0000-0000-0000D8330000}"/>
    <cellStyle name="Normal 4 2 2 4 2 4 3 4 2" xfId="42868" xr:uid="{00000000-0005-0000-0000-0000D9330000}"/>
    <cellStyle name="Normal 4 2 2 4 2 4 3 5" xfId="29402" xr:uid="{00000000-0005-0000-0000-0000DA330000}"/>
    <cellStyle name="Normal 4 2 2 4 2 4 4" xfId="5266" xr:uid="{00000000-0005-0000-0000-0000DB330000}"/>
    <cellStyle name="Normal 4 2 2 4 2 4 4 2" xfId="11710" xr:uid="{00000000-0005-0000-0000-0000DC330000}"/>
    <cellStyle name="Normal 4 2 2 4 2 4 4 2 2" xfId="24072" xr:uid="{00000000-0005-0000-0000-0000DD330000}"/>
    <cellStyle name="Normal 4 2 2 4 2 4 4 2 2 2" xfId="50234" xr:uid="{00000000-0005-0000-0000-0000DE330000}"/>
    <cellStyle name="Normal 4 2 2 4 2 4 4 2 3" xfId="37872" xr:uid="{00000000-0005-0000-0000-0000DF330000}"/>
    <cellStyle name="Normal 4 2 2 4 2 4 4 3" xfId="18468" xr:uid="{00000000-0005-0000-0000-0000E0330000}"/>
    <cellStyle name="Normal 4 2 2 4 2 4 4 3 2" xfId="44630" xr:uid="{00000000-0005-0000-0000-0000E1330000}"/>
    <cellStyle name="Normal 4 2 2 4 2 4 4 4" xfId="31428" xr:uid="{00000000-0005-0000-0000-0000E2330000}"/>
    <cellStyle name="Normal 4 2 2 4 2 4 5" xfId="8764" xr:uid="{00000000-0005-0000-0000-0000E3330000}"/>
    <cellStyle name="Normal 4 2 2 4 2 4 5 2" xfId="21510" xr:uid="{00000000-0005-0000-0000-0000E4330000}"/>
    <cellStyle name="Normal 4 2 2 4 2 4 5 2 2" xfId="47672" xr:uid="{00000000-0005-0000-0000-0000E5330000}"/>
    <cellStyle name="Normal 4 2 2 4 2 4 5 3" xfId="34926" xr:uid="{00000000-0005-0000-0000-0000E6330000}"/>
    <cellStyle name="Normal 4 2 2 4 2 4 6" xfId="14944" xr:uid="{00000000-0005-0000-0000-0000E7330000}"/>
    <cellStyle name="Normal 4 2 2 4 2 4 6 2" xfId="41106" xr:uid="{00000000-0005-0000-0000-0000E8330000}"/>
    <cellStyle name="Normal 4 2 2 4 2 4 7" xfId="27376" xr:uid="{00000000-0005-0000-0000-0000E9330000}"/>
    <cellStyle name="Normal 4 2 2 4 2 5" xfId="1534" xr:uid="{00000000-0005-0000-0000-0000EA330000}"/>
    <cellStyle name="Normal 4 2 2 4 2 5 2" xfId="3560" xr:uid="{00000000-0005-0000-0000-0000EB330000}"/>
    <cellStyle name="Normal 4 2 2 4 2 5 2 2" xfId="7612" xr:uid="{00000000-0005-0000-0000-0000EC330000}"/>
    <cellStyle name="Normal 4 2 2 4 2 5 2 2 2" xfId="13502" xr:uid="{00000000-0005-0000-0000-0000ED330000}"/>
    <cellStyle name="Normal 4 2 2 4 2 5 2 2 2 2" xfId="25672" xr:uid="{00000000-0005-0000-0000-0000EE330000}"/>
    <cellStyle name="Normal 4 2 2 4 2 5 2 2 2 2 2" xfId="51834" xr:uid="{00000000-0005-0000-0000-0000EF330000}"/>
    <cellStyle name="Normal 4 2 2 4 2 5 2 2 2 3" xfId="39664" xr:uid="{00000000-0005-0000-0000-0000F0330000}"/>
    <cellStyle name="Normal 4 2 2 4 2 5 2 2 3" xfId="20550" xr:uid="{00000000-0005-0000-0000-0000F1330000}"/>
    <cellStyle name="Normal 4 2 2 4 2 5 2 2 3 2" xfId="46712" xr:uid="{00000000-0005-0000-0000-0000F2330000}"/>
    <cellStyle name="Normal 4 2 2 4 2 5 2 2 4" xfId="33774" xr:uid="{00000000-0005-0000-0000-0000F3330000}"/>
    <cellStyle name="Normal 4 2 2 4 2 5 2 3" xfId="10556" xr:uid="{00000000-0005-0000-0000-0000F4330000}"/>
    <cellStyle name="Normal 4 2 2 4 2 5 2 3 2" xfId="23110" xr:uid="{00000000-0005-0000-0000-0000F5330000}"/>
    <cellStyle name="Normal 4 2 2 4 2 5 2 3 2 2" xfId="49272" xr:uid="{00000000-0005-0000-0000-0000F6330000}"/>
    <cellStyle name="Normal 4 2 2 4 2 5 2 3 3" xfId="36718" xr:uid="{00000000-0005-0000-0000-0000F7330000}"/>
    <cellStyle name="Normal 4 2 2 4 2 5 2 4" xfId="17026" xr:uid="{00000000-0005-0000-0000-0000F8330000}"/>
    <cellStyle name="Normal 4 2 2 4 2 5 2 4 2" xfId="43188" xr:uid="{00000000-0005-0000-0000-0000F9330000}"/>
    <cellStyle name="Normal 4 2 2 4 2 5 2 5" xfId="29722" xr:uid="{00000000-0005-0000-0000-0000FA330000}"/>
    <cellStyle name="Normal 4 2 2 4 2 5 3" xfId="5586" xr:uid="{00000000-0005-0000-0000-0000FB330000}"/>
    <cellStyle name="Normal 4 2 2 4 2 5 3 2" xfId="12030" xr:uid="{00000000-0005-0000-0000-0000FC330000}"/>
    <cellStyle name="Normal 4 2 2 4 2 5 3 2 2" xfId="24392" xr:uid="{00000000-0005-0000-0000-0000FD330000}"/>
    <cellStyle name="Normal 4 2 2 4 2 5 3 2 2 2" xfId="50554" xr:uid="{00000000-0005-0000-0000-0000FE330000}"/>
    <cellStyle name="Normal 4 2 2 4 2 5 3 2 3" xfId="38192" xr:uid="{00000000-0005-0000-0000-0000FF330000}"/>
    <cellStyle name="Normal 4 2 2 4 2 5 3 3" xfId="18788" xr:uid="{00000000-0005-0000-0000-000000340000}"/>
    <cellStyle name="Normal 4 2 2 4 2 5 3 3 2" xfId="44950" xr:uid="{00000000-0005-0000-0000-000001340000}"/>
    <cellStyle name="Normal 4 2 2 4 2 5 3 4" xfId="31748" xr:uid="{00000000-0005-0000-0000-000002340000}"/>
    <cellStyle name="Normal 4 2 2 4 2 5 4" xfId="9084" xr:uid="{00000000-0005-0000-0000-000003340000}"/>
    <cellStyle name="Normal 4 2 2 4 2 5 4 2" xfId="21830" xr:uid="{00000000-0005-0000-0000-000004340000}"/>
    <cellStyle name="Normal 4 2 2 4 2 5 4 2 2" xfId="47992" xr:uid="{00000000-0005-0000-0000-000005340000}"/>
    <cellStyle name="Normal 4 2 2 4 2 5 4 3" xfId="35246" xr:uid="{00000000-0005-0000-0000-000006340000}"/>
    <cellStyle name="Normal 4 2 2 4 2 5 5" xfId="15264" xr:uid="{00000000-0005-0000-0000-000007340000}"/>
    <cellStyle name="Normal 4 2 2 4 2 5 5 2" xfId="41426" xr:uid="{00000000-0005-0000-0000-000008340000}"/>
    <cellStyle name="Normal 4 2 2 4 2 5 6" xfId="27696" xr:uid="{00000000-0005-0000-0000-000009340000}"/>
    <cellStyle name="Normal 4 2 2 4 2 6" xfId="2482" xr:uid="{00000000-0005-0000-0000-00000A340000}"/>
    <cellStyle name="Normal 4 2 2 4 2 6 2" xfId="6534" xr:uid="{00000000-0005-0000-0000-00000B340000}"/>
    <cellStyle name="Normal 4 2 2 4 2 6 2 2" xfId="12744" xr:uid="{00000000-0005-0000-0000-00000C340000}"/>
    <cellStyle name="Normal 4 2 2 4 2 6 2 2 2" xfId="25032" xr:uid="{00000000-0005-0000-0000-00000D340000}"/>
    <cellStyle name="Normal 4 2 2 4 2 6 2 2 2 2" xfId="51194" xr:uid="{00000000-0005-0000-0000-00000E340000}"/>
    <cellStyle name="Normal 4 2 2 4 2 6 2 2 3" xfId="38906" xr:uid="{00000000-0005-0000-0000-00000F340000}"/>
    <cellStyle name="Normal 4 2 2 4 2 6 2 3" xfId="19626" xr:uid="{00000000-0005-0000-0000-000010340000}"/>
    <cellStyle name="Normal 4 2 2 4 2 6 2 3 2" xfId="45788" xr:uid="{00000000-0005-0000-0000-000011340000}"/>
    <cellStyle name="Normal 4 2 2 4 2 6 2 4" xfId="32696" xr:uid="{00000000-0005-0000-0000-000012340000}"/>
    <cellStyle name="Normal 4 2 2 4 2 6 3" xfId="9798" xr:uid="{00000000-0005-0000-0000-000013340000}"/>
    <cellStyle name="Normal 4 2 2 4 2 6 3 2" xfId="22470" xr:uid="{00000000-0005-0000-0000-000014340000}"/>
    <cellStyle name="Normal 4 2 2 4 2 6 3 2 2" xfId="48632" xr:uid="{00000000-0005-0000-0000-000015340000}"/>
    <cellStyle name="Normal 4 2 2 4 2 6 3 3" xfId="35960" xr:uid="{00000000-0005-0000-0000-000016340000}"/>
    <cellStyle name="Normal 4 2 2 4 2 6 4" xfId="16102" xr:uid="{00000000-0005-0000-0000-000017340000}"/>
    <cellStyle name="Normal 4 2 2 4 2 6 4 2" xfId="42264" xr:uid="{00000000-0005-0000-0000-000018340000}"/>
    <cellStyle name="Normal 4 2 2 4 2 6 5" xfId="28644" xr:uid="{00000000-0005-0000-0000-000019340000}"/>
    <cellStyle name="Normal 4 2 2 4 2 7" xfId="4508" xr:uid="{00000000-0005-0000-0000-00001A340000}"/>
    <cellStyle name="Normal 4 2 2 4 2 7 2" xfId="11272" xr:uid="{00000000-0005-0000-0000-00001B340000}"/>
    <cellStyle name="Normal 4 2 2 4 2 7 2 2" xfId="23752" xr:uid="{00000000-0005-0000-0000-00001C340000}"/>
    <cellStyle name="Normal 4 2 2 4 2 7 2 2 2" xfId="49914" xr:uid="{00000000-0005-0000-0000-00001D340000}"/>
    <cellStyle name="Normal 4 2 2 4 2 7 2 3" xfId="37434" xr:uid="{00000000-0005-0000-0000-00001E340000}"/>
    <cellStyle name="Normal 4 2 2 4 2 7 3" xfId="17864" xr:uid="{00000000-0005-0000-0000-00001F340000}"/>
    <cellStyle name="Normal 4 2 2 4 2 7 3 2" xfId="44026" xr:uid="{00000000-0005-0000-0000-000020340000}"/>
    <cellStyle name="Normal 4 2 2 4 2 7 4" xfId="30670" xr:uid="{00000000-0005-0000-0000-000021340000}"/>
    <cellStyle name="Normal 4 2 2 4 2 8" xfId="8326" xr:uid="{00000000-0005-0000-0000-000022340000}"/>
    <cellStyle name="Normal 4 2 2 4 2 8 2" xfId="21190" xr:uid="{00000000-0005-0000-0000-000023340000}"/>
    <cellStyle name="Normal 4 2 2 4 2 8 2 2" xfId="47352" xr:uid="{00000000-0005-0000-0000-000024340000}"/>
    <cellStyle name="Normal 4 2 2 4 2 8 3" xfId="34488" xr:uid="{00000000-0005-0000-0000-000025340000}"/>
    <cellStyle name="Normal 4 2 2 4 2 9" xfId="14340" xr:uid="{00000000-0005-0000-0000-000026340000}"/>
    <cellStyle name="Normal 4 2 2 4 2 9 2" xfId="40502" xr:uid="{00000000-0005-0000-0000-000027340000}"/>
    <cellStyle name="Normal 4 2 2 4 3" xfId="562" xr:uid="{00000000-0005-0000-0000-000028340000}"/>
    <cellStyle name="Normal 4 2 2 4 3 2" xfId="1094" xr:uid="{00000000-0005-0000-0000-000029340000}"/>
    <cellStyle name="Normal 4 2 2 4 3 2 2" xfId="1414" xr:uid="{00000000-0005-0000-0000-00002A340000}"/>
    <cellStyle name="Normal 4 2 2 4 3 2 2 2" xfId="2054" xr:uid="{00000000-0005-0000-0000-00002B340000}"/>
    <cellStyle name="Normal 4 2 2 4 3 2 2 2 2" xfId="4080" xr:uid="{00000000-0005-0000-0000-00002C340000}"/>
    <cellStyle name="Normal 4 2 2 4 3 2 2 2 2 2" xfId="8132" xr:uid="{00000000-0005-0000-0000-00002D340000}"/>
    <cellStyle name="Normal 4 2 2 4 3 2 2 2 2 2 2" xfId="14022" xr:uid="{00000000-0005-0000-0000-00002E340000}"/>
    <cellStyle name="Normal 4 2 2 4 3 2 2 2 2 2 2 2" xfId="26192" xr:uid="{00000000-0005-0000-0000-00002F340000}"/>
    <cellStyle name="Normal 4 2 2 4 3 2 2 2 2 2 2 2 2" xfId="52354" xr:uid="{00000000-0005-0000-0000-000030340000}"/>
    <cellStyle name="Normal 4 2 2 4 3 2 2 2 2 2 2 3" xfId="40184" xr:uid="{00000000-0005-0000-0000-000031340000}"/>
    <cellStyle name="Normal 4 2 2 4 3 2 2 2 2 2 3" xfId="21070" xr:uid="{00000000-0005-0000-0000-000032340000}"/>
    <cellStyle name="Normal 4 2 2 4 3 2 2 2 2 2 3 2" xfId="47232" xr:uid="{00000000-0005-0000-0000-000033340000}"/>
    <cellStyle name="Normal 4 2 2 4 3 2 2 2 2 2 4" xfId="34294" xr:uid="{00000000-0005-0000-0000-000034340000}"/>
    <cellStyle name="Normal 4 2 2 4 3 2 2 2 2 3" xfId="11076" xr:uid="{00000000-0005-0000-0000-000035340000}"/>
    <cellStyle name="Normal 4 2 2 4 3 2 2 2 2 3 2" xfId="23630" xr:uid="{00000000-0005-0000-0000-000036340000}"/>
    <cellStyle name="Normal 4 2 2 4 3 2 2 2 2 3 2 2" xfId="49792" xr:uid="{00000000-0005-0000-0000-000037340000}"/>
    <cellStyle name="Normal 4 2 2 4 3 2 2 2 2 3 3" xfId="37238" xr:uid="{00000000-0005-0000-0000-000038340000}"/>
    <cellStyle name="Normal 4 2 2 4 3 2 2 2 2 4" xfId="17546" xr:uid="{00000000-0005-0000-0000-000039340000}"/>
    <cellStyle name="Normal 4 2 2 4 3 2 2 2 2 4 2" xfId="43708" xr:uid="{00000000-0005-0000-0000-00003A340000}"/>
    <cellStyle name="Normal 4 2 2 4 3 2 2 2 2 5" xfId="30242" xr:uid="{00000000-0005-0000-0000-00003B340000}"/>
    <cellStyle name="Normal 4 2 2 4 3 2 2 2 3" xfId="6106" xr:uid="{00000000-0005-0000-0000-00003C340000}"/>
    <cellStyle name="Normal 4 2 2 4 3 2 2 2 3 2" xfId="12550" xr:uid="{00000000-0005-0000-0000-00003D340000}"/>
    <cellStyle name="Normal 4 2 2 4 3 2 2 2 3 2 2" xfId="24912" xr:uid="{00000000-0005-0000-0000-00003E340000}"/>
    <cellStyle name="Normal 4 2 2 4 3 2 2 2 3 2 2 2" xfId="51074" xr:uid="{00000000-0005-0000-0000-00003F340000}"/>
    <cellStyle name="Normal 4 2 2 4 3 2 2 2 3 2 3" xfId="38712" xr:uid="{00000000-0005-0000-0000-000040340000}"/>
    <cellStyle name="Normal 4 2 2 4 3 2 2 2 3 3" xfId="19308" xr:uid="{00000000-0005-0000-0000-000041340000}"/>
    <cellStyle name="Normal 4 2 2 4 3 2 2 2 3 3 2" xfId="45470" xr:uid="{00000000-0005-0000-0000-000042340000}"/>
    <cellStyle name="Normal 4 2 2 4 3 2 2 2 3 4" xfId="32268" xr:uid="{00000000-0005-0000-0000-000043340000}"/>
    <cellStyle name="Normal 4 2 2 4 3 2 2 2 4" xfId="9604" xr:uid="{00000000-0005-0000-0000-000044340000}"/>
    <cellStyle name="Normal 4 2 2 4 3 2 2 2 4 2" xfId="22350" xr:uid="{00000000-0005-0000-0000-000045340000}"/>
    <cellStyle name="Normal 4 2 2 4 3 2 2 2 4 2 2" xfId="48512" xr:uid="{00000000-0005-0000-0000-000046340000}"/>
    <cellStyle name="Normal 4 2 2 4 3 2 2 2 4 3" xfId="35766" xr:uid="{00000000-0005-0000-0000-000047340000}"/>
    <cellStyle name="Normal 4 2 2 4 3 2 2 2 5" xfId="15784" xr:uid="{00000000-0005-0000-0000-000048340000}"/>
    <cellStyle name="Normal 4 2 2 4 3 2 2 2 5 2" xfId="41946" xr:uid="{00000000-0005-0000-0000-000049340000}"/>
    <cellStyle name="Normal 4 2 2 4 3 2 2 2 6" xfId="28216" xr:uid="{00000000-0005-0000-0000-00004A340000}"/>
    <cellStyle name="Normal 4 2 2 4 3 2 2 3" xfId="3440" xr:uid="{00000000-0005-0000-0000-00004B340000}"/>
    <cellStyle name="Normal 4 2 2 4 3 2 2 3 2" xfId="7492" xr:uid="{00000000-0005-0000-0000-00004C340000}"/>
    <cellStyle name="Normal 4 2 2 4 3 2 2 3 2 2" xfId="13382" xr:uid="{00000000-0005-0000-0000-00004D340000}"/>
    <cellStyle name="Normal 4 2 2 4 3 2 2 3 2 2 2" xfId="25552" xr:uid="{00000000-0005-0000-0000-00004E340000}"/>
    <cellStyle name="Normal 4 2 2 4 3 2 2 3 2 2 2 2" xfId="51714" xr:uid="{00000000-0005-0000-0000-00004F340000}"/>
    <cellStyle name="Normal 4 2 2 4 3 2 2 3 2 2 3" xfId="39544" xr:uid="{00000000-0005-0000-0000-000050340000}"/>
    <cellStyle name="Normal 4 2 2 4 3 2 2 3 2 3" xfId="20430" xr:uid="{00000000-0005-0000-0000-000051340000}"/>
    <cellStyle name="Normal 4 2 2 4 3 2 2 3 2 3 2" xfId="46592" xr:uid="{00000000-0005-0000-0000-000052340000}"/>
    <cellStyle name="Normal 4 2 2 4 3 2 2 3 2 4" xfId="33654" xr:uid="{00000000-0005-0000-0000-000053340000}"/>
    <cellStyle name="Normal 4 2 2 4 3 2 2 3 3" xfId="10436" xr:uid="{00000000-0005-0000-0000-000054340000}"/>
    <cellStyle name="Normal 4 2 2 4 3 2 2 3 3 2" xfId="22990" xr:uid="{00000000-0005-0000-0000-000055340000}"/>
    <cellStyle name="Normal 4 2 2 4 3 2 2 3 3 2 2" xfId="49152" xr:uid="{00000000-0005-0000-0000-000056340000}"/>
    <cellStyle name="Normal 4 2 2 4 3 2 2 3 3 3" xfId="36598" xr:uid="{00000000-0005-0000-0000-000057340000}"/>
    <cellStyle name="Normal 4 2 2 4 3 2 2 3 4" xfId="16906" xr:uid="{00000000-0005-0000-0000-000058340000}"/>
    <cellStyle name="Normal 4 2 2 4 3 2 2 3 4 2" xfId="43068" xr:uid="{00000000-0005-0000-0000-000059340000}"/>
    <cellStyle name="Normal 4 2 2 4 3 2 2 3 5" xfId="29602" xr:uid="{00000000-0005-0000-0000-00005A340000}"/>
    <cellStyle name="Normal 4 2 2 4 3 2 2 4" xfId="5466" xr:uid="{00000000-0005-0000-0000-00005B340000}"/>
    <cellStyle name="Normal 4 2 2 4 3 2 2 4 2" xfId="11910" xr:uid="{00000000-0005-0000-0000-00005C340000}"/>
    <cellStyle name="Normal 4 2 2 4 3 2 2 4 2 2" xfId="24272" xr:uid="{00000000-0005-0000-0000-00005D340000}"/>
    <cellStyle name="Normal 4 2 2 4 3 2 2 4 2 2 2" xfId="50434" xr:uid="{00000000-0005-0000-0000-00005E340000}"/>
    <cellStyle name="Normal 4 2 2 4 3 2 2 4 2 3" xfId="38072" xr:uid="{00000000-0005-0000-0000-00005F340000}"/>
    <cellStyle name="Normal 4 2 2 4 3 2 2 4 3" xfId="18668" xr:uid="{00000000-0005-0000-0000-000060340000}"/>
    <cellStyle name="Normal 4 2 2 4 3 2 2 4 3 2" xfId="44830" xr:uid="{00000000-0005-0000-0000-000061340000}"/>
    <cellStyle name="Normal 4 2 2 4 3 2 2 4 4" xfId="31628" xr:uid="{00000000-0005-0000-0000-000062340000}"/>
    <cellStyle name="Normal 4 2 2 4 3 2 2 5" xfId="8964" xr:uid="{00000000-0005-0000-0000-000063340000}"/>
    <cellStyle name="Normal 4 2 2 4 3 2 2 5 2" xfId="21710" xr:uid="{00000000-0005-0000-0000-000064340000}"/>
    <cellStyle name="Normal 4 2 2 4 3 2 2 5 2 2" xfId="47872" xr:uid="{00000000-0005-0000-0000-000065340000}"/>
    <cellStyle name="Normal 4 2 2 4 3 2 2 5 3" xfId="35126" xr:uid="{00000000-0005-0000-0000-000066340000}"/>
    <cellStyle name="Normal 4 2 2 4 3 2 2 6" xfId="15144" xr:uid="{00000000-0005-0000-0000-000067340000}"/>
    <cellStyle name="Normal 4 2 2 4 3 2 2 6 2" xfId="41306" xr:uid="{00000000-0005-0000-0000-000068340000}"/>
    <cellStyle name="Normal 4 2 2 4 3 2 2 7" xfId="27576" xr:uid="{00000000-0005-0000-0000-000069340000}"/>
    <cellStyle name="Normal 4 2 2 4 3 2 3" xfId="1734" xr:uid="{00000000-0005-0000-0000-00006A340000}"/>
    <cellStyle name="Normal 4 2 2 4 3 2 3 2" xfId="3760" xr:uid="{00000000-0005-0000-0000-00006B340000}"/>
    <cellStyle name="Normal 4 2 2 4 3 2 3 2 2" xfId="7812" xr:uid="{00000000-0005-0000-0000-00006C340000}"/>
    <cellStyle name="Normal 4 2 2 4 3 2 3 2 2 2" xfId="13702" xr:uid="{00000000-0005-0000-0000-00006D340000}"/>
    <cellStyle name="Normal 4 2 2 4 3 2 3 2 2 2 2" xfId="25872" xr:uid="{00000000-0005-0000-0000-00006E340000}"/>
    <cellStyle name="Normal 4 2 2 4 3 2 3 2 2 2 2 2" xfId="52034" xr:uid="{00000000-0005-0000-0000-00006F340000}"/>
    <cellStyle name="Normal 4 2 2 4 3 2 3 2 2 2 3" xfId="39864" xr:uid="{00000000-0005-0000-0000-000070340000}"/>
    <cellStyle name="Normal 4 2 2 4 3 2 3 2 2 3" xfId="20750" xr:uid="{00000000-0005-0000-0000-000071340000}"/>
    <cellStyle name="Normal 4 2 2 4 3 2 3 2 2 3 2" xfId="46912" xr:uid="{00000000-0005-0000-0000-000072340000}"/>
    <cellStyle name="Normal 4 2 2 4 3 2 3 2 2 4" xfId="33974" xr:uid="{00000000-0005-0000-0000-000073340000}"/>
    <cellStyle name="Normal 4 2 2 4 3 2 3 2 3" xfId="10756" xr:uid="{00000000-0005-0000-0000-000074340000}"/>
    <cellStyle name="Normal 4 2 2 4 3 2 3 2 3 2" xfId="23310" xr:uid="{00000000-0005-0000-0000-000075340000}"/>
    <cellStyle name="Normal 4 2 2 4 3 2 3 2 3 2 2" xfId="49472" xr:uid="{00000000-0005-0000-0000-000076340000}"/>
    <cellStyle name="Normal 4 2 2 4 3 2 3 2 3 3" xfId="36918" xr:uid="{00000000-0005-0000-0000-000077340000}"/>
    <cellStyle name="Normal 4 2 2 4 3 2 3 2 4" xfId="17226" xr:uid="{00000000-0005-0000-0000-000078340000}"/>
    <cellStyle name="Normal 4 2 2 4 3 2 3 2 4 2" xfId="43388" xr:uid="{00000000-0005-0000-0000-000079340000}"/>
    <cellStyle name="Normal 4 2 2 4 3 2 3 2 5" xfId="29922" xr:uid="{00000000-0005-0000-0000-00007A340000}"/>
    <cellStyle name="Normal 4 2 2 4 3 2 3 3" xfId="5786" xr:uid="{00000000-0005-0000-0000-00007B340000}"/>
    <cellStyle name="Normal 4 2 2 4 3 2 3 3 2" xfId="12230" xr:uid="{00000000-0005-0000-0000-00007C340000}"/>
    <cellStyle name="Normal 4 2 2 4 3 2 3 3 2 2" xfId="24592" xr:uid="{00000000-0005-0000-0000-00007D340000}"/>
    <cellStyle name="Normal 4 2 2 4 3 2 3 3 2 2 2" xfId="50754" xr:uid="{00000000-0005-0000-0000-00007E340000}"/>
    <cellStyle name="Normal 4 2 2 4 3 2 3 3 2 3" xfId="38392" xr:uid="{00000000-0005-0000-0000-00007F340000}"/>
    <cellStyle name="Normal 4 2 2 4 3 2 3 3 3" xfId="18988" xr:uid="{00000000-0005-0000-0000-000080340000}"/>
    <cellStyle name="Normal 4 2 2 4 3 2 3 3 3 2" xfId="45150" xr:uid="{00000000-0005-0000-0000-000081340000}"/>
    <cellStyle name="Normal 4 2 2 4 3 2 3 3 4" xfId="31948" xr:uid="{00000000-0005-0000-0000-000082340000}"/>
    <cellStyle name="Normal 4 2 2 4 3 2 3 4" xfId="9284" xr:uid="{00000000-0005-0000-0000-000083340000}"/>
    <cellStyle name="Normal 4 2 2 4 3 2 3 4 2" xfId="22030" xr:uid="{00000000-0005-0000-0000-000084340000}"/>
    <cellStyle name="Normal 4 2 2 4 3 2 3 4 2 2" xfId="48192" xr:uid="{00000000-0005-0000-0000-000085340000}"/>
    <cellStyle name="Normal 4 2 2 4 3 2 3 4 3" xfId="35446" xr:uid="{00000000-0005-0000-0000-000086340000}"/>
    <cellStyle name="Normal 4 2 2 4 3 2 3 5" xfId="15464" xr:uid="{00000000-0005-0000-0000-000087340000}"/>
    <cellStyle name="Normal 4 2 2 4 3 2 3 5 2" xfId="41626" xr:uid="{00000000-0005-0000-0000-000088340000}"/>
    <cellStyle name="Normal 4 2 2 4 3 2 3 6" xfId="27896" xr:uid="{00000000-0005-0000-0000-000089340000}"/>
    <cellStyle name="Normal 4 2 2 4 3 2 4" xfId="3120" xr:uid="{00000000-0005-0000-0000-00008A340000}"/>
    <cellStyle name="Normal 4 2 2 4 3 2 4 2" xfId="7172" xr:uid="{00000000-0005-0000-0000-00008B340000}"/>
    <cellStyle name="Normal 4 2 2 4 3 2 4 2 2" xfId="13062" xr:uid="{00000000-0005-0000-0000-00008C340000}"/>
    <cellStyle name="Normal 4 2 2 4 3 2 4 2 2 2" xfId="25232" xr:uid="{00000000-0005-0000-0000-00008D340000}"/>
    <cellStyle name="Normal 4 2 2 4 3 2 4 2 2 2 2" xfId="51394" xr:uid="{00000000-0005-0000-0000-00008E340000}"/>
    <cellStyle name="Normal 4 2 2 4 3 2 4 2 2 3" xfId="39224" xr:uid="{00000000-0005-0000-0000-00008F340000}"/>
    <cellStyle name="Normal 4 2 2 4 3 2 4 2 3" xfId="20110" xr:uid="{00000000-0005-0000-0000-000090340000}"/>
    <cellStyle name="Normal 4 2 2 4 3 2 4 2 3 2" xfId="46272" xr:uid="{00000000-0005-0000-0000-000091340000}"/>
    <cellStyle name="Normal 4 2 2 4 3 2 4 2 4" xfId="33334" xr:uid="{00000000-0005-0000-0000-000092340000}"/>
    <cellStyle name="Normal 4 2 2 4 3 2 4 3" xfId="10116" xr:uid="{00000000-0005-0000-0000-000093340000}"/>
    <cellStyle name="Normal 4 2 2 4 3 2 4 3 2" xfId="22670" xr:uid="{00000000-0005-0000-0000-000094340000}"/>
    <cellStyle name="Normal 4 2 2 4 3 2 4 3 2 2" xfId="48832" xr:uid="{00000000-0005-0000-0000-000095340000}"/>
    <cellStyle name="Normal 4 2 2 4 3 2 4 3 3" xfId="36278" xr:uid="{00000000-0005-0000-0000-000096340000}"/>
    <cellStyle name="Normal 4 2 2 4 3 2 4 4" xfId="16586" xr:uid="{00000000-0005-0000-0000-000097340000}"/>
    <cellStyle name="Normal 4 2 2 4 3 2 4 4 2" xfId="42748" xr:uid="{00000000-0005-0000-0000-000098340000}"/>
    <cellStyle name="Normal 4 2 2 4 3 2 4 5" xfId="29282" xr:uid="{00000000-0005-0000-0000-000099340000}"/>
    <cellStyle name="Normal 4 2 2 4 3 2 5" xfId="5146" xr:uid="{00000000-0005-0000-0000-00009A340000}"/>
    <cellStyle name="Normal 4 2 2 4 3 2 5 2" xfId="11590" xr:uid="{00000000-0005-0000-0000-00009B340000}"/>
    <cellStyle name="Normal 4 2 2 4 3 2 5 2 2" xfId="23952" xr:uid="{00000000-0005-0000-0000-00009C340000}"/>
    <cellStyle name="Normal 4 2 2 4 3 2 5 2 2 2" xfId="50114" xr:uid="{00000000-0005-0000-0000-00009D340000}"/>
    <cellStyle name="Normal 4 2 2 4 3 2 5 2 3" xfId="37752" xr:uid="{00000000-0005-0000-0000-00009E340000}"/>
    <cellStyle name="Normal 4 2 2 4 3 2 5 3" xfId="18348" xr:uid="{00000000-0005-0000-0000-00009F340000}"/>
    <cellStyle name="Normal 4 2 2 4 3 2 5 3 2" xfId="44510" xr:uid="{00000000-0005-0000-0000-0000A0340000}"/>
    <cellStyle name="Normal 4 2 2 4 3 2 5 4" xfId="31308" xr:uid="{00000000-0005-0000-0000-0000A1340000}"/>
    <cellStyle name="Normal 4 2 2 4 3 2 6" xfId="8644" xr:uid="{00000000-0005-0000-0000-0000A2340000}"/>
    <cellStyle name="Normal 4 2 2 4 3 2 6 2" xfId="21390" xr:uid="{00000000-0005-0000-0000-0000A3340000}"/>
    <cellStyle name="Normal 4 2 2 4 3 2 6 2 2" xfId="47552" xr:uid="{00000000-0005-0000-0000-0000A4340000}"/>
    <cellStyle name="Normal 4 2 2 4 3 2 6 3" xfId="34806" xr:uid="{00000000-0005-0000-0000-0000A5340000}"/>
    <cellStyle name="Normal 4 2 2 4 3 2 7" xfId="14824" xr:uid="{00000000-0005-0000-0000-0000A6340000}"/>
    <cellStyle name="Normal 4 2 2 4 3 2 7 2" xfId="40986" xr:uid="{00000000-0005-0000-0000-0000A7340000}"/>
    <cellStyle name="Normal 4 2 2 4 3 2 8" xfId="27256" xr:uid="{00000000-0005-0000-0000-0000A8340000}"/>
    <cellStyle name="Normal 4 2 2 4 3 3" xfId="1254" xr:uid="{00000000-0005-0000-0000-0000A9340000}"/>
    <cellStyle name="Normal 4 2 2 4 3 3 2" xfId="1894" xr:uid="{00000000-0005-0000-0000-0000AA340000}"/>
    <cellStyle name="Normal 4 2 2 4 3 3 2 2" xfId="3920" xr:uid="{00000000-0005-0000-0000-0000AB340000}"/>
    <cellStyle name="Normal 4 2 2 4 3 3 2 2 2" xfId="7972" xr:uid="{00000000-0005-0000-0000-0000AC340000}"/>
    <cellStyle name="Normal 4 2 2 4 3 3 2 2 2 2" xfId="13862" xr:uid="{00000000-0005-0000-0000-0000AD340000}"/>
    <cellStyle name="Normal 4 2 2 4 3 3 2 2 2 2 2" xfId="26032" xr:uid="{00000000-0005-0000-0000-0000AE340000}"/>
    <cellStyle name="Normal 4 2 2 4 3 3 2 2 2 2 2 2" xfId="52194" xr:uid="{00000000-0005-0000-0000-0000AF340000}"/>
    <cellStyle name="Normal 4 2 2 4 3 3 2 2 2 2 3" xfId="40024" xr:uid="{00000000-0005-0000-0000-0000B0340000}"/>
    <cellStyle name="Normal 4 2 2 4 3 3 2 2 2 3" xfId="20910" xr:uid="{00000000-0005-0000-0000-0000B1340000}"/>
    <cellStyle name="Normal 4 2 2 4 3 3 2 2 2 3 2" xfId="47072" xr:uid="{00000000-0005-0000-0000-0000B2340000}"/>
    <cellStyle name="Normal 4 2 2 4 3 3 2 2 2 4" xfId="34134" xr:uid="{00000000-0005-0000-0000-0000B3340000}"/>
    <cellStyle name="Normal 4 2 2 4 3 3 2 2 3" xfId="10916" xr:uid="{00000000-0005-0000-0000-0000B4340000}"/>
    <cellStyle name="Normal 4 2 2 4 3 3 2 2 3 2" xfId="23470" xr:uid="{00000000-0005-0000-0000-0000B5340000}"/>
    <cellStyle name="Normal 4 2 2 4 3 3 2 2 3 2 2" xfId="49632" xr:uid="{00000000-0005-0000-0000-0000B6340000}"/>
    <cellStyle name="Normal 4 2 2 4 3 3 2 2 3 3" xfId="37078" xr:uid="{00000000-0005-0000-0000-0000B7340000}"/>
    <cellStyle name="Normal 4 2 2 4 3 3 2 2 4" xfId="17386" xr:uid="{00000000-0005-0000-0000-0000B8340000}"/>
    <cellStyle name="Normal 4 2 2 4 3 3 2 2 4 2" xfId="43548" xr:uid="{00000000-0005-0000-0000-0000B9340000}"/>
    <cellStyle name="Normal 4 2 2 4 3 3 2 2 5" xfId="30082" xr:uid="{00000000-0005-0000-0000-0000BA340000}"/>
    <cellStyle name="Normal 4 2 2 4 3 3 2 3" xfId="5946" xr:uid="{00000000-0005-0000-0000-0000BB340000}"/>
    <cellStyle name="Normal 4 2 2 4 3 3 2 3 2" xfId="12390" xr:uid="{00000000-0005-0000-0000-0000BC340000}"/>
    <cellStyle name="Normal 4 2 2 4 3 3 2 3 2 2" xfId="24752" xr:uid="{00000000-0005-0000-0000-0000BD340000}"/>
    <cellStyle name="Normal 4 2 2 4 3 3 2 3 2 2 2" xfId="50914" xr:uid="{00000000-0005-0000-0000-0000BE340000}"/>
    <cellStyle name="Normal 4 2 2 4 3 3 2 3 2 3" xfId="38552" xr:uid="{00000000-0005-0000-0000-0000BF340000}"/>
    <cellStyle name="Normal 4 2 2 4 3 3 2 3 3" xfId="19148" xr:uid="{00000000-0005-0000-0000-0000C0340000}"/>
    <cellStyle name="Normal 4 2 2 4 3 3 2 3 3 2" xfId="45310" xr:uid="{00000000-0005-0000-0000-0000C1340000}"/>
    <cellStyle name="Normal 4 2 2 4 3 3 2 3 4" xfId="32108" xr:uid="{00000000-0005-0000-0000-0000C2340000}"/>
    <cellStyle name="Normal 4 2 2 4 3 3 2 4" xfId="9444" xr:uid="{00000000-0005-0000-0000-0000C3340000}"/>
    <cellStyle name="Normal 4 2 2 4 3 3 2 4 2" xfId="22190" xr:uid="{00000000-0005-0000-0000-0000C4340000}"/>
    <cellStyle name="Normal 4 2 2 4 3 3 2 4 2 2" xfId="48352" xr:uid="{00000000-0005-0000-0000-0000C5340000}"/>
    <cellStyle name="Normal 4 2 2 4 3 3 2 4 3" xfId="35606" xr:uid="{00000000-0005-0000-0000-0000C6340000}"/>
    <cellStyle name="Normal 4 2 2 4 3 3 2 5" xfId="15624" xr:uid="{00000000-0005-0000-0000-0000C7340000}"/>
    <cellStyle name="Normal 4 2 2 4 3 3 2 5 2" xfId="41786" xr:uid="{00000000-0005-0000-0000-0000C8340000}"/>
    <cellStyle name="Normal 4 2 2 4 3 3 2 6" xfId="28056" xr:uid="{00000000-0005-0000-0000-0000C9340000}"/>
    <cellStyle name="Normal 4 2 2 4 3 3 3" xfId="3280" xr:uid="{00000000-0005-0000-0000-0000CA340000}"/>
    <cellStyle name="Normal 4 2 2 4 3 3 3 2" xfId="7332" xr:uid="{00000000-0005-0000-0000-0000CB340000}"/>
    <cellStyle name="Normal 4 2 2 4 3 3 3 2 2" xfId="13222" xr:uid="{00000000-0005-0000-0000-0000CC340000}"/>
    <cellStyle name="Normal 4 2 2 4 3 3 3 2 2 2" xfId="25392" xr:uid="{00000000-0005-0000-0000-0000CD340000}"/>
    <cellStyle name="Normal 4 2 2 4 3 3 3 2 2 2 2" xfId="51554" xr:uid="{00000000-0005-0000-0000-0000CE340000}"/>
    <cellStyle name="Normal 4 2 2 4 3 3 3 2 2 3" xfId="39384" xr:uid="{00000000-0005-0000-0000-0000CF340000}"/>
    <cellStyle name="Normal 4 2 2 4 3 3 3 2 3" xfId="20270" xr:uid="{00000000-0005-0000-0000-0000D0340000}"/>
    <cellStyle name="Normal 4 2 2 4 3 3 3 2 3 2" xfId="46432" xr:uid="{00000000-0005-0000-0000-0000D1340000}"/>
    <cellStyle name="Normal 4 2 2 4 3 3 3 2 4" xfId="33494" xr:uid="{00000000-0005-0000-0000-0000D2340000}"/>
    <cellStyle name="Normal 4 2 2 4 3 3 3 3" xfId="10276" xr:uid="{00000000-0005-0000-0000-0000D3340000}"/>
    <cellStyle name="Normal 4 2 2 4 3 3 3 3 2" xfId="22830" xr:uid="{00000000-0005-0000-0000-0000D4340000}"/>
    <cellStyle name="Normal 4 2 2 4 3 3 3 3 2 2" xfId="48992" xr:uid="{00000000-0005-0000-0000-0000D5340000}"/>
    <cellStyle name="Normal 4 2 2 4 3 3 3 3 3" xfId="36438" xr:uid="{00000000-0005-0000-0000-0000D6340000}"/>
    <cellStyle name="Normal 4 2 2 4 3 3 3 4" xfId="16746" xr:uid="{00000000-0005-0000-0000-0000D7340000}"/>
    <cellStyle name="Normal 4 2 2 4 3 3 3 4 2" xfId="42908" xr:uid="{00000000-0005-0000-0000-0000D8340000}"/>
    <cellStyle name="Normal 4 2 2 4 3 3 3 5" xfId="29442" xr:uid="{00000000-0005-0000-0000-0000D9340000}"/>
    <cellStyle name="Normal 4 2 2 4 3 3 4" xfId="5306" xr:uid="{00000000-0005-0000-0000-0000DA340000}"/>
    <cellStyle name="Normal 4 2 2 4 3 3 4 2" xfId="11750" xr:uid="{00000000-0005-0000-0000-0000DB340000}"/>
    <cellStyle name="Normal 4 2 2 4 3 3 4 2 2" xfId="24112" xr:uid="{00000000-0005-0000-0000-0000DC340000}"/>
    <cellStyle name="Normal 4 2 2 4 3 3 4 2 2 2" xfId="50274" xr:uid="{00000000-0005-0000-0000-0000DD340000}"/>
    <cellStyle name="Normal 4 2 2 4 3 3 4 2 3" xfId="37912" xr:uid="{00000000-0005-0000-0000-0000DE340000}"/>
    <cellStyle name="Normal 4 2 2 4 3 3 4 3" xfId="18508" xr:uid="{00000000-0005-0000-0000-0000DF340000}"/>
    <cellStyle name="Normal 4 2 2 4 3 3 4 3 2" xfId="44670" xr:uid="{00000000-0005-0000-0000-0000E0340000}"/>
    <cellStyle name="Normal 4 2 2 4 3 3 4 4" xfId="31468" xr:uid="{00000000-0005-0000-0000-0000E1340000}"/>
    <cellStyle name="Normal 4 2 2 4 3 3 5" xfId="8804" xr:uid="{00000000-0005-0000-0000-0000E2340000}"/>
    <cellStyle name="Normal 4 2 2 4 3 3 5 2" xfId="21550" xr:uid="{00000000-0005-0000-0000-0000E3340000}"/>
    <cellStyle name="Normal 4 2 2 4 3 3 5 2 2" xfId="47712" xr:uid="{00000000-0005-0000-0000-0000E4340000}"/>
    <cellStyle name="Normal 4 2 2 4 3 3 5 3" xfId="34966" xr:uid="{00000000-0005-0000-0000-0000E5340000}"/>
    <cellStyle name="Normal 4 2 2 4 3 3 6" xfId="14984" xr:uid="{00000000-0005-0000-0000-0000E6340000}"/>
    <cellStyle name="Normal 4 2 2 4 3 3 6 2" xfId="41146" xr:uid="{00000000-0005-0000-0000-0000E7340000}"/>
    <cellStyle name="Normal 4 2 2 4 3 3 7" xfId="27416" xr:uid="{00000000-0005-0000-0000-0000E8340000}"/>
    <cellStyle name="Normal 4 2 2 4 3 4" xfId="1574" xr:uid="{00000000-0005-0000-0000-0000E9340000}"/>
    <cellStyle name="Normal 4 2 2 4 3 4 2" xfId="3600" xr:uid="{00000000-0005-0000-0000-0000EA340000}"/>
    <cellStyle name="Normal 4 2 2 4 3 4 2 2" xfId="7652" xr:uid="{00000000-0005-0000-0000-0000EB340000}"/>
    <cellStyle name="Normal 4 2 2 4 3 4 2 2 2" xfId="13542" xr:uid="{00000000-0005-0000-0000-0000EC340000}"/>
    <cellStyle name="Normal 4 2 2 4 3 4 2 2 2 2" xfId="25712" xr:uid="{00000000-0005-0000-0000-0000ED340000}"/>
    <cellStyle name="Normal 4 2 2 4 3 4 2 2 2 2 2" xfId="51874" xr:uid="{00000000-0005-0000-0000-0000EE340000}"/>
    <cellStyle name="Normal 4 2 2 4 3 4 2 2 2 3" xfId="39704" xr:uid="{00000000-0005-0000-0000-0000EF340000}"/>
    <cellStyle name="Normal 4 2 2 4 3 4 2 2 3" xfId="20590" xr:uid="{00000000-0005-0000-0000-0000F0340000}"/>
    <cellStyle name="Normal 4 2 2 4 3 4 2 2 3 2" xfId="46752" xr:uid="{00000000-0005-0000-0000-0000F1340000}"/>
    <cellStyle name="Normal 4 2 2 4 3 4 2 2 4" xfId="33814" xr:uid="{00000000-0005-0000-0000-0000F2340000}"/>
    <cellStyle name="Normal 4 2 2 4 3 4 2 3" xfId="10596" xr:uid="{00000000-0005-0000-0000-0000F3340000}"/>
    <cellStyle name="Normal 4 2 2 4 3 4 2 3 2" xfId="23150" xr:uid="{00000000-0005-0000-0000-0000F4340000}"/>
    <cellStyle name="Normal 4 2 2 4 3 4 2 3 2 2" xfId="49312" xr:uid="{00000000-0005-0000-0000-0000F5340000}"/>
    <cellStyle name="Normal 4 2 2 4 3 4 2 3 3" xfId="36758" xr:uid="{00000000-0005-0000-0000-0000F6340000}"/>
    <cellStyle name="Normal 4 2 2 4 3 4 2 4" xfId="17066" xr:uid="{00000000-0005-0000-0000-0000F7340000}"/>
    <cellStyle name="Normal 4 2 2 4 3 4 2 4 2" xfId="43228" xr:uid="{00000000-0005-0000-0000-0000F8340000}"/>
    <cellStyle name="Normal 4 2 2 4 3 4 2 5" xfId="29762" xr:uid="{00000000-0005-0000-0000-0000F9340000}"/>
    <cellStyle name="Normal 4 2 2 4 3 4 3" xfId="5626" xr:uid="{00000000-0005-0000-0000-0000FA340000}"/>
    <cellStyle name="Normal 4 2 2 4 3 4 3 2" xfId="12070" xr:uid="{00000000-0005-0000-0000-0000FB340000}"/>
    <cellStyle name="Normal 4 2 2 4 3 4 3 2 2" xfId="24432" xr:uid="{00000000-0005-0000-0000-0000FC340000}"/>
    <cellStyle name="Normal 4 2 2 4 3 4 3 2 2 2" xfId="50594" xr:uid="{00000000-0005-0000-0000-0000FD340000}"/>
    <cellStyle name="Normal 4 2 2 4 3 4 3 2 3" xfId="38232" xr:uid="{00000000-0005-0000-0000-0000FE340000}"/>
    <cellStyle name="Normal 4 2 2 4 3 4 3 3" xfId="18828" xr:uid="{00000000-0005-0000-0000-0000FF340000}"/>
    <cellStyle name="Normal 4 2 2 4 3 4 3 3 2" xfId="44990" xr:uid="{00000000-0005-0000-0000-000000350000}"/>
    <cellStyle name="Normal 4 2 2 4 3 4 3 4" xfId="31788" xr:uid="{00000000-0005-0000-0000-000001350000}"/>
    <cellStyle name="Normal 4 2 2 4 3 4 4" xfId="9124" xr:uid="{00000000-0005-0000-0000-000002350000}"/>
    <cellStyle name="Normal 4 2 2 4 3 4 4 2" xfId="21870" xr:uid="{00000000-0005-0000-0000-000003350000}"/>
    <cellStyle name="Normal 4 2 2 4 3 4 4 2 2" xfId="48032" xr:uid="{00000000-0005-0000-0000-000004350000}"/>
    <cellStyle name="Normal 4 2 2 4 3 4 4 3" xfId="35286" xr:uid="{00000000-0005-0000-0000-000005350000}"/>
    <cellStyle name="Normal 4 2 2 4 3 4 5" xfId="15304" xr:uid="{00000000-0005-0000-0000-000006350000}"/>
    <cellStyle name="Normal 4 2 2 4 3 4 5 2" xfId="41466" xr:uid="{00000000-0005-0000-0000-000007350000}"/>
    <cellStyle name="Normal 4 2 2 4 3 4 6" xfId="27736" xr:uid="{00000000-0005-0000-0000-000008350000}"/>
    <cellStyle name="Normal 4 2 2 4 3 5" xfId="2588" xr:uid="{00000000-0005-0000-0000-000009350000}"/>
    <cellStyle name="Normal 4 2 2 4 3 5 2" xfId="6640" xr:uid="{00000000-0005-0000-0000-00000A350000}"/>
    <cellStyle name="Normal 4 2 2 4 3 5 2 2" xfId="12806" xr:uid="{00000000-0005-0000-0000-00000B350000}"/>
    <cellStyle name="Normal 4 2 2 4 3 5 2 2 2" xfId="25072" xr:uid="{00000000-0005-0000-0000-00000C350000}"/>
    <cellStyle name="Normal 4 2 2 4 3 5 2 2 2 2" xfId="51234" xr:uid="{00000000-0005-0000-0000-00000D350000}"/>
    <cellStyle name="Normal 4 2 2 4 3 5 2 2 3" xfId="38968" xr:uid="{00000000-0005-0000-0000-00000E350000}"/>
    <cellStyle name="Normal 4 2 2 4 3 5 2 3" xfId="19710" xr:uid="{00000000-0005-0000-0000-00000F350000}"/>
    <cellStyle name="Normal 4 2 2 4 3 5 2 3 2" xfId="45872" xr:uid="{00000000-0005-0000-0000-000010350000}"/>
    <cellStyle name="Normal 4 2 2 4 3 5 2 4" xfId="32802" xr:uid="{00000000-0005-0000-0000-000011350000}"/>
    <cellStyle name="Normal 4 2 2 4 3 5 3" xfId="9860" xr:uid="{00000000-0005-0000-0000-000012350000}"/>
    <cellStyle name="Normal 4 2 2 4 3 5 3 2" xfId="22510" xr:uid="{00000000-0005-0000-0000-000013350000}"/>
    <cellStyle name="Normal 4 2 2 4 3 5 3 2 2" xfId="48672" xr:uid="{00000000-0005-0000-0000-000014350000}"/>
    <cellStyle name="Normal 4 2 2 4 3 5 3 3" xfId="36022" xr:uid="{00000000-0005-0000-0000-000015350000}"/>
    <cellStyle name="Normal 4 2 2 4 3 5 4" xfId="16186" xr:uid="{00000000-0005-0000-0000-000016350000}"/>
    <cellStyle name="Normal 4 2 2 4 3 5 4 2" xfId="42348" xr:uid="{00000000-0005-0000-0000-000017350000}"/>
    <cellStyle name="Normal 4 2 2 4 3 5 5" xfId="28750" xr:uid="{00000000-0005-0000-0000-000018350000}"/>
    <cellStyle name="Normal 4 2 2 4 3 6" xfId="4614" xr:uid="{00000000-0005-0000-0000-000019350000}"/>
    <cellStyle name="Normal 4 2 2 4 3 6 2" xfId="11334" xr:uid="{00000000-0005-0000-0000-00001A350000}"/>
    <cellStyle name="Normal 4 2 2 4 3 6 2 2" xfId="23792" xr:uid="{00000000-0005-0000-0000-00001B350000}"/>
    <cellStyle name="Normal 4 2 2 4 3 6 2 2 2" xfId="49954" xr:uid="{00000000-0005-0000-0000-00001C350000}"/>
    <cellStyle name="Normal 4 2 2 4 3 6 2 3" xfId="37496" xr:uid="{00000000-0005-0000-0000-00001D350000}"/>
    <cellStyle name="Normal 4 2 2 4 3 6 3" xfId="17948" xr:uid="{00000000-0005-0000-0000-00001E350000}"/>
    <cellStyle name="Normal 4 2 2 4 3 6 3 2" xfId="44110" xr:uid="{00000000-0005-0000-0000-00001F350000}"/>
    <cellStyle name="Normal 4 2 2 4 3 6 4" xfId="30776" xr:uid="{00000000-0005-0000-0000-000020350000}"/>
    <cellStyle name="Normal 4 2 2 4 3 7" xfId="8388" xr:uid="{00000000-0005-0000-0000-000021350000}"/>
    <cellStyle name="Normal 4 2 2 4 3 7 2" xfId="21230" xr:uid="{00000000-0005-0000-0000-000022350000}"/>
    <cellStyle name="Normal 4 2 2 4 3 7 2 2" xfId="47392" xr:uid="{00000000-0005-0000-0000-000023350000}"/>
    <cellStyle name="Normal 4 2 2 4 3 7 3" xfId="34550" xr:uid="{00000000-0005-0000-0000-000024350000}"/>
    <cellStyle name="Normal 4 2 2 4 3 8" xfId="14424" xr:uid="{00000000-0005-0000-0000-000025350000}"/>
    <cellStyle name="Normal 4 2 2 4 3 8 2" xfId="40586" xr:uid="{00000000-0005-0000-0000-000026350000}"/>
    <cellStyle name="Normal 4 2 2 4 3 9" xfId="26724" xr:uid="{00000000-0005-0000-0000-000027350000}"/>
    <cellStyle name="Normal 4 2 2 4 4" xfId="764" xr:uid="{00000000-0005-0000-0000-000028350000}"/>
    <cellStyle name="Normal 4 2 2 4 4 2" xfId="1334" xr:uid="{00000000-0005-0000-0000-000029350000}"/>
    <cellStyle name="Normal 4 2 2 4 4 2 2" xfId="1974" xr:uid="{00000000-0005-0000-0000-00002A350000}"/>
    <cellStyle name="Normal 4 2 2 4 4 2 2 2" xfId="4000" xr:uid="{00000000-0005-0000-0000-00002B350000}"/>
    <cellStyle name="Normal 4 2 2 4 4 2 2 2 2" xfId="8052" xr:uid="{00000000-0005-0000-0000-00002C350000}"/>
    <cellStyle name="Normal 4 2 2 4 4 2 2 2 2 2" xfId="13942" xr:uid="{00000000-0005-0000-0000-00002D350000}"/>
    <cellStyle name="Normal 4 2 2 4 4 2 2 2 2 2 2" xfId="26112" xr:uid="{00000000-0005-0000-0000-00002E350000}"/>
    <cellStyle name="Normal 4 2 2 4 4 2 2 2 2 2 2 2" xfId="52274" xr:uid="{00000000-0005-0000-0000-00002F350000}"/>
    <cellStyle name="Normal 4 2 2 4 4 2 2 2 2 2 3" xfId="40104" xr:uid="{00000000-0005-0000-0000-000030350000}"/>
    <cellStyle name="Normal 4 2 2 4 4 2 2 2 2 3" xfId="20990" xr:uid="{00000000-0005-0000-0000-000031350000}"/>
    <cellStyle name="Normal 4 2 2 4 4 2 2 2 2 3 2" xfId="47152" xr:uid="{00000000-0005-0000-0000-000032350000}"/>
    <cellStyle name="Normal 4 2 2 4 4 2 2 2 2 4" xfId="34214" xr:uid="{00000000-0005-0000-0000-000033350000}"/>
    <cellStyle name="Normal 4 2 2 4 4 2 2 2 3" xfId="10996" xr:uid="{00000000-0005-0000-0000-000034350000}"/>
    <cellStyle name="Normal 4 2 2 4 4 2 2 2 3 2" xfId="23550" xr:uid="{00000000-0005-0000-0000-000035350000}"/>
    <cellStyle name="Normal 4 2 2 4 4 2 2 2 3 2 2" xfId="49712" xr:uid="{00000000-0005-0000-0000-000036350000}"/>
    <cellStyle name="Normal 4 2 2 4 4 2 2 2 3 3" xfId="37158" xr:uid="{00000000-0005-0000-0000-000037350000}"/>
    <cellStyle name="Normal 4 2 2 4 4 2 2 2 4" xfId="17466" xr:uid="{00000000-0005-0000-0000-000038350000}"/>
    <cellStyle name="Normal 4 2 2 4 4 2 2 2 4 2" xfId="43628" xr:uid="{00000000-0005-0000-0000-000039350000}"/>
    <cellStyle name="Normal 4 2 2 4 4 2 2 2 5" xfId="30162" xr:uid="{00000000-0005-0000-0000-00003A350000}"/>
    <cellStyle name="Normal 4 2 2 4 4 2 2 3" xfId="6026" xr:uid="{00000000-0005-0000-0000-00003B350000}"/>
    <cellStyle name="Normal 4 2 2 4 4 2 2 3 2" xfId="12470" xr:uid="{00000000-0005-0000-0000-00003C350000}"/>
    <cellStyle name="Normal 4 2 2 4 4 2 2 3 2 2" xfId="24832" xr:uid="{00000000-0005-0000-0000-00003D350000}"/>
    <cellStyle name="Normal 4 2 2 4 4 2 2 3 2 2 2" xfId="50994" xr:uid="{00000000-0005-0000-0000-00003E350000}"/>
    <cellStyle name="Normal 4 2 2 4 4 2 2 3 2 3" xfId="38632" xr:uid="{00000000-0005-0000-0000-00003F350000}"/>
    <cellStyle name="Normal 4 2 2 4 4 2 2 3 3" xfId="19228" xr:uid="{00000000-0005-0000-0000-000040350000}"/>
    <cellStyle name="Normal 4 2 2 4 4 2 2 3 3 2" xfId="45390" xr:uid="{00000000-0005-0000-0000-000041350000}"/>
    <cellStyle name="Normal 4 2 2 4 4 2 2 3 4" xfId="32188" xr:uid="{00000000-0005-0000-0000-000042350000}"/>
    <cellStyle name="Normal 4 2 2 4 4 2 2 4" xfId="9524" xr:uid="{00000000-0005-0000-0000-000043350000}"/>
    <cellStyle name="Normal 4 2 2 4 4 2 2 4 2" xfId="22270" xr:uid="{00000000-0005-0000-0000-000044350000}"/>
    <cellStyle name="Normal 4 2 2 4 4 2 2 4 2 2" xfId="48432" xr:uid="{00000000-0005-0000-0000-000045350000}"/>
    <cellStyle name="Normal 4 2 2 4 4 2 2 4 3" xfId="35686" xr:uid="{00000000-0005-0000-0000-000046350000}"/>
    <cellStyle name="Normal 4 2 2 4 4 2 2 5" xfId="15704" xr:uid="{00000000-0005-0000-0000-000047350000}"/>
    <cellStyle name="Normal 4 2 2 4 4 2 2 5 2" xfId="41866" xr:uid="{00000000-0005-0000-0000-000048350000}"/>
    <cellStyle name="Normal 4 2 2 4 4 2 2 6" xfId="28136" xr:uid="{00000000-0005-0000-0000-000049350000}"/>
    <cellStyle name="Normal 4 2 2 4 4 2 3" xfId="3360" xr:uid="{00000000-0005-0000-0000-00004A350000}"/>
    <cellStyle name="Normal 4 2 2 4 4 2 3 2" xfId="7412" xr:uid="{00000000-0005-0000-0000-00004B350000}"/>
    <cellStyle name="Normal 4 2 2 4 4 2 3 2 2" xfId="13302" xr:uid="{00000000-0005-0000-0000-00004C350000}"/>
    <cellStyle name="Normal 4 2 2 4 4 2 3 2 2 2" xfId="25472" xr:uid="{00000000-0005-0000-0000-00004D350000}"/>
    <cellStyle name="Normal 4 2 2 4 4 2 3 2 2 2 2" xfId="51634" xr:uid="{00000000-0005-0000-0000-00004E350000}"/>
    <cellStyle name="Normal 4 2 2 4 4 2 3 2 2 3" xfId="39464" xr:uid="{00000000-0005-0000-0000-00004F350000}"/>
    <cellStyle name="Normal 4 2 2 4 4 2 3 2 3" xfId="20350" xr:uid="{00000000-0005-0000-0000-000050350000}"/>
    <cellStyle name="Normal 4 2 2 4 4 2 3 2 3 2" xfId="46512" xr:uid="{00000000-0005-0000-0000-000051350000}"/>
    <cellStyle name="Normal 4 2 2 4 4 2 3 2 4" xfId="33574" xr:uid="{00000000-0005-0000-0000-000052350000}"/>
    <cellStyle name="Normal 4 2 2 4 4 2 3 3" xfId="10356" xr:uid="{00000000-0005-0000-0000-000053350000}"/>
    <cellStyle name="Normal 4 2 2 4 4 2 3 3 2" xfId="22910" xr:uid="{00000000-0005-0000-0000-000054350000}"/>
    <cellStyle name="Normal 4 2 2 4 4 2 3 3 2 2" xfId="49072" xr:uid="{00000000-0005-0000-0000-000055350000}"/>
    <cellStyle name="Normal 4 2 2 4 4 2 3 3 3" xfId="36518" xr:uid="{00000000-0005-0000-0000-000056350000}"/>
    <cellStyle name="Normal 4 2 2 4 4 2 3 4" xfId="16826" xr:uid="{00000000-0005-0000-0000-000057350000}"/>
    <cellStyle name="Normal 4 2 2 4 4 2 3 4 2" xfId="42988" xr:uid="{00000000-0005-0000-0000-000058350000}"/>
    <cellStyle name="Normal 4 2 2 4 4 2 3 5" xfId="29522" xr:uid="{00000000-0005-0000-0000-000059350000}"/>
    <cellStyle name="Normal 4 2 2 4 4 2 4" xfId="5386" xr:uid="{00000000-0005-0000-0000-00005A350000}"/>
    <cellStyle name="Normal 4 2 2 4 4 2 4 2" xfId="11830" xr:uid="{00000000-0005-0000-0000-00005B350000}"/>
    <cellStyle name="Normal 4 2 2 4 4 2 4 2 2" xfId="24192" xr:uid="{00000000-0005-0000-0000-00005C350000}"/>
    <cellStyle name="Normal 4 2 2 4 4 2 4 2 2 2" xfId="50354" xr:uid="{00000000-0005-0000-0000-00005D350000}"/>
    <cellStyle name="Normal 4 2 2 4 4 2 4 2 3" xfId="37992" xr:uid="{00000000-0005-0000-0000-00005E350000}"/>
    <cellStyle name="Normal 4 2 2 4 4 2 4 3" xfId="18588" xr:uid="{00000000-0005-0000-0000-00005F350000}"/>
    <cellStyle name="Normal 4 2 2 4 4 2 4 3 2" xfId="44750" xr:uid="{00000000-0005-0000-0000-000060350000}"/>
    <cellStyle name="Normal 4 2 2 4 4 2 4 4" xfId="31548" xr:uid="{00000000-0005-0000-0000-000061350000}"/>
    <cellStyle name="Normal 4 2 2 4 4 2 5" xfId="8884" xr:uid="{00000000-0005-0000-0000-000062350000}"/>
    <cellStyle name="Normal 4 2 2 4 4 2 5 2" xfId="21630" xr:uid="{00000000-0005-0000-0000-000063350000}"/>
    <cellStyle name="Normal 4 2 2 4 4 2 5 2 2" xfId="47792" xr:uid="{00000000-0005-0000-0000-000064350000}"/>
    <cellStyle name="Normal 4 2 2 4 4 2 5 3" xfId="35046" xr:uid="{00000000-0005-0000-0000-000065350000}"/>
    <cellStyle name="Normal 4 2 2 4 4 2 6" xfId="15064" xr:uid="{00000000-0005-0000-0000-000066350000}"/>
    <cellStyle name="Normal 4 2 2 4 4 2 6 2" xfId="41226" xr:uid="{00000000-0005-0000-0000-000067350000}"/>
    <cellStyle name="Normal 4 2 2 4 4 2 7" xfId="27496" xr:uid="{00000000-0005-0000-0000-000068350000}"/>
    <cellStyle name="Normal 4 2 2 4 4 3" xfId="1654" xr:uid="{00000000-0005-0000-0000-000069350000}"/>
    <cellStyle name="Normal 4 2 2 4 4 3 2" xfId="3680" xr:uid="{00000000-0005-0000-0000-00006A350000}"/>
    <cellStyle name="Normal 4 2 2 4 4 3 2 2" xfId="7732" xr:uid="{00000000-0005-0000-0000-00006B350000}"/>
    <cellStyle name="Normal 4 2 2 4 4 3 2 2 2" xfId="13622" xr:uid="{00000000-0005-0000-0000-00006C350000}"/>
    <cellStyle name="Normal 4 2 2 4 4 3 2 2 2 2" xfId="25792" xr:uid="{00000000-0005-0000-0000-00006D350000}"/>
    <cellStyle name="Normal 4 2 2 4 4 3 2 2 2 2 2" xfId="51954" xr:uid="{00000000-0005-0000-0000-00006E350000}"/>
    <cellStyle name="Normal 4 2 2 4 4 3 2 2 2 3" xfId="39784" xr:uid="{00000000-0005-0000-0000-00006F350000}"/>
    <cellStyle name="Normal 4 2 2 4 4 3 2 2 3" xfId="20670" xr:uid="{00000000-0005-0000-0000-000070350000}"/>
    <cellStyle name="Normal 4 2 2 4 4 3 2 2 3 2" xfId="46832" xr:uid="{00000000-0005-0000-0000-000071350000}"/>
    <cellStyle name="Normal 4 2 2 4 4 3 2 2 4" xfId="33894" xr:uid="{00000000-0005-0000-0000-000072350000}"/>
    <cellStyle name="Normal 4 2 2 4 4 3 2 3" xfId="10676" xr:uid="{00000000-0005-0000-0000-000073350000}"/>
    <cellStyle name="Normal 4 2 2 4 4 3 2 3 2" xfId="23230" xr:uid="{00000000-0005-0000-0000-000074350000}"/>
    <cellStyle name="Normal 4 2 2 4 4 3 2 3 2 2" xfId="49392" xr:uid="{00000000-0005-0000-0000-000075350000}"/>
    <cellStyle name="Normal 4 2 2 4 4 3 2 3 3" xfId="36838" xr:uid="{00000000-0005-0000-0000-000076350000}"/>
    <cellStyle name="Normal 4 2 2 4 4 3 2 4" xfId="17146" xr:uid="{00000000-0005-0000-0000-000077350000}"/>
    <cellStyle name="Normal 4 2 2 4 4 3 2 4 2" xfId="43308" xr:uid="{00000000-0005-0000-0000-000078350000}"/>
    <cellStyle name="Normal 4 2 2 4 4 3 2 5" xfId="29842" xr:uid="{00000000-0005-0000-0000-000079350000}"/>
    <cellStyle name="Normal 4 2 2 4 4 3 3" xfId="5706" xr:uid="{00000000-0005-0000-0000-00007A350000}"/>
    <cellStyle name="Normal 4 2 2 4 4 3 3 2" xfId="12150" xr:uid="{00000000-0005-0000-0000-00007B350000}"/>
    <cellStyle name="Normal 4 2 2 4 4 3 3 2 2" xfId="24512" xr:uid="{00000000-0005-0000-0000-00007C350000}"/>
    <cellStyle name="Normal 4 2 2 4 4 3 3 2 2 2" xfId="50674" xr:uid="{00000000-0005-0000-0000-00007D350000}"/>
    <cellStyle name="Normal 4 2 2 4 4 3 3 2 3" xfId="38312" xr:uid="{00000000-0005-0000-0000-00007E350000}"/>
    <cellStyle name="Normal 4 2 2 4 4 3 3 3" xfId="18908" xr:uid="{00000000-0005-0000-0000-00007F350000}"/>
    <cellStyle name="Normal 4 2 2 4 4 3 3 3 2" xfId="45070" xr:uid="{00000000-0005-0000-0000-000080350000}"/>
    <cellStyle name="Normal 4 2 2 4 4 3 3 4" xfId="31868" xr:uid="{00000000-0005-0000-0000-000081350000}"/>
    <cellStyle name="Normal 4 2 2 4 4 3 4" xfId="9204" xr:uid="{00000000-0005-0000-0000-000082350000}"/>
    <cellStyle name="Normal 4 2 2 4 4 3 4 2" xfId="21950" xr:uid="{00000000-0005-0000-0000-000083350000}"/>
    <cellStyle name="Normal 4 2 2 4 4 3 4 2 2" xfId="48112" xr:uid="{00000000-0005-0000-0000-000084350000}"/>
    <cellStyle name="Normal 4 2 2 4 4 3 4 3" xfId="35366" xr:uid="{00000000-0005-0000-0000-000085350000}"/>
    <cellStyle name="Normal 4 2 2 4 4 3 5" xfId="15384" xr:uid="{00000000-0005-0000-0000-000086350000}"/>
    <cellStyle name="Normal 4 2 2 4 4 3 5 2" xfId="41546" xr:uid="{00000000-0005-0000-0000-000087350000}"/>
    <cellStyle name="Normal 4 2 2 4 4 3 6" xfId="27816" xr:uid="{00000000-0005-0000-0000-000088350000}"/>
    <cellStyle name="Normal 4 2 2 4 4 4" xfId="2790" xr:uid="{00000000-0005-0000-0000-000089350000}"/>
    <cellStyle name="Normal 4 2 2 4 4 4 2" xfId="6842" xr:uid="{00000000-0005-0000-0000-00008A350000}"/>
    <cellStyle name="Normal 4 2 2 4 4 4 2 2" xfId="12912" xr:uid="{00000000-0005-0000-0000-00008B350000}"/>
    <cellStyle name="Normal 4 2 2 4 4 4 2 2 2" xfId="25152" xr:uid="{00000000-0005-0000-0000-00008C350000}"/>
    <cellStyle name="Normal 4 2 2 4 4 4 2 2 2 2" xfId="51314" xr:uid="{00000000-0005-0000-0000-00008D350000}"/>
    <cellStyle name="Normal 4 2 2 4 4 4 2 2 3" xfId="39074" xr:uid="{00000000-0005-0000-0000-00008E350000}"/>
    <cellStyle name="Normal 4 2 2 4 4 4 2 3" xfId="19868" xr:uid="{00000000-0005-0000-0000-00008F350000}"/>
    <cellStyle name="Normal 4 2 2 4 4 4 2 3 2" xfId="46030" xr:uid="{00000000-0005-0000-0000-000090350000}"/>
    <cellStyle name="Normal 4 2 2 4 4 4 2 4" xfId="33004" xr:uid="{00000000-0005-0000-0000-000091350000}"/>
    <cellStyle name="Normal 4 2 2 4 4 4 3" xfId="9966" xr:uid="{00000000-0005-0000-0000-000092350000}"/>
    <cellStyle name="Normal 4 2 2 4 4 4 3 2" xfId="22590" xr:uid="{00000000-0005-0000-0000-000093350000}"/>
    <cellStyle name="Normal 4 2 2 4 4 4 3 2 2" xfId="48752" xr:uid="{00000000-0005-0000-0000-000094350000}"/>
    <cellStyle name="Normal 4 2 2 4 4 4 3 3" xfId="36128" xr:uid="{00000000-0005-0000-0000-000095350000}"/>
    <cellStyle name="Normal 4 2 2 4 4 4 4" xfId="16344" xr:uid="{00000000-0005-0000-0000-000096350000}"/>
    <cellStyle name="Normal 4 2 2 4 4 4 4 2" xfId="42506" xr:uid="{00000000-0005-0000-0000-000097350000}"/>
    <cellStyle name="Normal 4 2 2 4 4 4 5" xfId="28952" xr:uid="{00000000-0005-0000-0000-000098350000}"/>
    <cellStyle name="Normal 4 2 2 4 4 5" xfId="4816" xr:uid="{00000000-0005-0000-0000-000099350000}"/>
    <cellStyle name="Normal 4 2 2 4 4 5 2" xfId="11440" xr:uid="{00000000-0005-0000-0000-00009A350000}"/>
    <cellStyle name="Normal 4 2 2 4 4 5 2 2" xfId="23872" xr:uid="{00000000-0005-0000-0000-00009B350000}"/>
    <cellStyle name="Normal 4 2 2 4 4 5 2 2 2" xfId="50034" xr:uid="{00000000-0005-0000-0000-00009C350000}"/>
    <cellStyle name="Normal 4 2 2 4 4 5 2 3" xfId="37602" xr:uid="{00000000-0005-0000-0000-00009D350000}"/>
    <cellStyle name="Normal 4 2 2 4 4 5 3" xfId="18106" xr:uid="{00000000-0005-0000-0000-00009E350000}"/>
    <cellStyle name="Normal 4 2 2 4 4 5 3 2" xfId="44268" xr:uid="{00000000-0005-0000-0000-00009F350000}"/>
    <cellStyle name="Normal 4 2 2 4 4 5 4" xfId="30978" xr:uid="{00000000-0005-0000-0000-0000A0350000}"/>
    <cellStyle name="Normal 4 2 2 4 4 6" xfId="8494" xr:uid="{00000000-0005-0000-0000-0000A1350000}"/>
    <cellStyle name="Normal 4 2 2 4 4 6 2" xfId="21310" xr:uid="{00000000-0005-0000-0000-0000A2350000}"/>
    <cellStyle name="Normal 4 2 2 4 4 6 2 2" xfId="47472" xr:uid="{00000000-0005-0000-0000-0000A3350000}"/>
    <cellStyle name="Normal 4 2 2 4 4 6 3" xfId="34656" xr:uid="{00000000-0005-0000-0000-0000A4350000}"/>
    <cellStyle name="Normal 4 2 2 4 4 7" xfId="14582" xr:uid="{00000000-0005-0000-0000-0000A5350000}"/>
    <cellStyle name="Normal 4 2 2 4 4 7 2" xfId="40744" xr:uid="{00000000-0005-0000-0000-0000A6350000}"/>
    <cellStyle name="Normal 4 2 2 4 4 8" xfId="26926" xr:uid="{00000000-0005-0000-0000-0000A7350000}"/>
    <cellStyle name="Normal 4 2 2 4 5" xfId="1174" xr:uid="{00000000-0005-0000-0000-0000A8350000}"/>
    <cellStyle name="Normal 4 2 2 4 5 2" xfId="1814" xr:uid="{00000000-0005-0000-0000-0000A9350000}"/>
    <cellStyle name="Normal 4 2 2 4 5 2 2" xfId="3840" xr:uid="{00000000-0005-0000-0000-0000AA350000}"/>
    <cellStyle name="Normal 4 2 2 4 5 2 2 2" xfId="7892" xr:uid="{00000000-0005-0000-0000-0000AB350000}"/>
    <cellStyle name="Normal 4 2 2 4 5 2 2 2 2" xfId="13782" xr:uid="{00000000-0005-0000-0000-0000AC350000}"/>
    <cellStyle name="Normal 4 2 2 4 5 2 2 2 2 2" xfId="25952" xr:uid="{00000000-0005-0000-0000-0000AD350000}"/>
    <cellStyle name="Normal 4 2 2 4 5 2 2 2 2 2 2" xfId="52114" xr:uid="{00000000-0005-0000-0000-0000AE350000}"/>
    <cellStyle name="Normal 4 2 2 4 5 2 2 2 2 3" xfId="39944" xr:uid="{00000000-0005-0000-0000-0000AF350000}"/>
    <cellStyle name="Normal 4 2 2 4 5 2 2 2 3" xfId="20830" xr:uid="{00000000-0005-0000-0000-0000B0350000}"/>
    <cellStyle name="Normal 4 2 2 4 5 2 2 2 3 2" xfId="46992" xr:uid="{00000000-0005-0000-0000-0000B1350000}"/>
    <cellStyle name="Normal 4 2 2 4 5 2 2 2 4" xfId="34054" xr:uid="{00000000-0005-0000-0000-0000B2350000}"/>
    <cellStyle name="Normal 4 2 2 4 5 2 2 3" xfId="10836" xr:uid="{00000000-0005-0000-0000-0000B3350000}"/>
    <cellStyle name="Normal 4 2 2 4 5 2 2 3 2" xfId="23390" xr:uid="{00000000-0005-0000-0000-0000B4350000}"/>
    <cellStyle name="Normal 4 2 2 4 5 2 2 3 2 2" xfId="49552" xr:uid="{00000000-0005-0000-0000-0000B5350000}"/>
    <cellStyle name="Normal 4 2 2 4 5 2 2 3 3" xfId="36998" xr:uid="{00000000-0005-0000-0000-0000B6350000}"/>
    <cellStyle name="Normal 4 2 2 4 5 2 2 4" xfId="17306" xr:uid="{00000000-0005-0000-0000-0000B7350000}"/>
    <cellStyle name="Normal 4 2 2 4 5 2 2 4 2" xfId="43468" xr:uid="{00000000-0005-0000-0000-0000B8350000}"/>
    <cellStyle name="Normal 4 2 2 4 5 2 2 5" xfId="30002" xr:uid="{00000000-0005-0000-0000-0000B9350000}"/>
    <cellStyle name="Normal 4 2 2 4 5 2 3" xfId="5866" xr:uid="{00000000-0005-0000-0000-0000BA350000}"/>
    <cellStyle name="Normal 4 2 2 4 5 2 3 2" xfId="12310" xr:uid="{00000000-0005-0000-0000-0000BB350000}"/>
    <cellStyle name="Normal 4 2 2 4 5 2 3 2 2" xfId="24672" xr:uid="{00000000-0005-0000-0000-0000BC350000}"/>
    <cellStyle name="Normal 4 2 2 4 5 2 3 2 2 2" xfId="50834" xr:uid="{00000000-0005-0000-0000-0000BD350000}"/>
    <cellStyle name="Normal 4 2 2 4 5 2 3 2 3" xfId="38472" xr:uid="{00000000-0005-0000-0000-0000BE350000}"/>
    <cellStyle name="Normal 4 2 2 4 5 2 3 3" xfId="19068" xr:uid="{00000000-0005-0000-0000-0000BF350000}"/>
    <cellStyle name="Normal 4 2 2 4 5 2 3 3 2" xfId="45230" xr:uid="{00000000-0005-0000-0000-0000C0350000}"/>
    <cellStyle name="Normal 4 2 2 4 5 2 3 4" xfId="32028" xr:uid="{00000000-0005-0000-0000-0000C1350000}"/>
    <cellStyle name="Normal 4 2 2 4 5 2 4" xfId="9364" xr:uid="{00000000-0005-0000-0000-0000C2350000}"/>
    <cellStyle name="Normal 4 2 2 4 5 2 4 2" xfId="22110" xr:uid="{00000000-0005-0000-0000-0000C3350000}"/>
    <cellStyle name="Normal 4 2 2 4 5 2 4 2 2" xfId="48272" xr:uid="{00000000-0005-0000-0000-0000C4350000}"/>
    <cellStyle name="Normal 4 2 2 4 5 2 4 3" xfId="35526" xr:uid="{00000000-0005-0000-0000-0000C5350000}"/>
    <cellStyle name="Normal 4 2 2 4 5 2 5" xfId="15544" xr:uid="{00000000-0005-0000-0000-0000C6350000}"/>
    <cellStyle name="Normal 4 2 2 4 5 2 5 2" xfId="41706" xr:uid="{00000000-0005-0000-0000-0000C7350000}"/>
    <cellStyle name="Normal 4 2 2 4 5 2 6" xfId="27976" xr:uid="{00000000-0005-0000-0000-0000C8350000}"/>
    <cellStyle name="Normal 4 2 2 4 5 3" xfId="3200" xr:uid="{00000000-0005-0000-0000-0000C9350000}"/>
    <cellStyle name="Normal 4 2 2 4 5 3 2" xfId="7252" xr:uid="{00000000-0005-0000-0000-0000CA350000}"/>
    <cellStyle name="Normal 4 2 2 4 5 3 2 2" xfId="13142" xr:uid="{00000000-0005-0000-0000-0000CB350000}"/>
    <cellStyle name="Normal 4 2 2 4 5 3 2 2 2" xfId="25312" xr:uid="{00000000-0005-0000-0000-0000CC350000}"/>
    <cellStyle name="Normal 4 2 2 4 5 3 2 2 2 2" xfId="51474" xr:uid="{00000000-0005-0000-0000-0000CD350000}"/>
    <cellStyle name="Normal 4 2 2 4 5 3 2 2 3" xfId="39304" xr:uid="{00000000-0005-0000-0000-0000CE350000}"/>
    <cellStyle name="Normal 4 2 2 4 5 3 2 3" xfId="20190" xr:uid="{00000000-0005-0000-0000-0000CF350000}"/>
    <cellStyle name="Normal 4 2 2 4 5 3 2 3 2" xfId="46352" xr:uid="{00000000-0005-0000-0000-0000D0350000}"/>
    <cellStyle name="Normal 4 2 2 4 5 3 2 4" xfId="33414" xr:uid="{00000000-0005-0000-0000-0000D1350000}"/>
    <cellStyle name="Normal 4 2 2 4 5 3 3" xfId="10196" xr:uid="{00000000-0005-0000-0000-0000D2350000}"/>
    <cellStyle name="Normal 4 2 2 4 5 3 3 2" xfId="22750" xr:uid="{00000000-0005-0000-0000-0000D3350000}"/>
    <cellStyle name="Normal 4 2 2 4 5 3 3 2 2" xfId="48912" xr:uid="{00000000-0005-0000-0000-0000D4350000}"/>
    <cellStyle name="Normal 4 2 2 4 5 3 3 3" xfId="36358" xr:uid="{00000000-0005-0000-0000-0000D5350000}"/>
    <cellStyle name="Normal 4 2 2 4 5 3 4" xfId="16666" xr:uid="{00000000-0005-0000-0000-0000D6350000}"/>
    <cellStyle name="Normal 4 2 2 4 5 3 4 2" xfId="42828" xr:uid="{00000000-0005-0000-0000-0000D7350000}"/>
    <cellStyle name="Normal 4 2 2 4 5 3 5" xfId="29362" xr:uid="{00000000-0005-0000-0000-0000D8350000}"/>
    <cellStyle name="Normal 4 2 2 4 5 4" xfId="5226" xr:uid="{00000000-0005-0000-0000-0000D9350000}"/>
    <cellStyle name="Normal 4 2 2 4 5 4 2" xfId="11670" xr:uid="{00000000-0005-0000-0000-0000DA350000}"/>
    <cellStyle name="Normal 4 2 2 4 5 4 2 2" xfId="24032" xr:uid="{00000000-0005-0000-0000-0000DB350000}"/>
    <cellStyle name="Normal 4 2 2 4 5 4 2 2 2" xfId="50194" xr:uid="{00000000-0005-0000-0000-0000DC350000}"/>
    <cellStyle name="Normal 4 2 2 4 5 4 2 3" xfId="37832" xr:uid="{00000000-0005-0000-0000-0000DD350000}"/>
    <cellStyle name="Normal 4 2 2 4 5 4 3" xfId="18428" xr:uid="{00000000-0005-0000-0000-0000DE350000}"/>
    <cellStyle name="Normal 4 2 2 4 5 4 3 2" xfId="44590" xr:uid="{00000000-0005-0000-0000-0000DF350000}"/>
    <cellStyle name="Normal 4 2 2 4 5 4 4" xfId="31388" xr:uid="{00000000-0005-0000-0000-0000E0350000}"/>
    <cellStyle name="Normal 4 2 2 4 5 5" xfId="8724" xr:uid="{00000000-0005-0000-0000-0000E1350000}"/>
    <cellStyle name="Normal 4 2 2 4 5 5 2" xfId="21470" xr:uid="{00000000-0005-0000-0000-0000E2350000}"/>
    <cellStyle name="Normal 4 2 2 4 5 5 2 2" xfId="47632" xr:uid="{00000000-0005-0000-0000-0000E3350000}"/>
    <cellStyle name="Normal 4 2 2 4 5 5 3" xfId="34886" xr:uid="{00000000-0005-0000-0000-0000E4350000}"/>
    <cellStyle name="Normal 4 2 2 4 5 6" xfId="14904" xr:uid="{00000000-0005-0000-0000-0000E5350000}"/>
    <cellStyle name="Normal 4 2 2 4 5 6 2" xfId="41066" xr:uid="{00000000-0005-0000-0000-0000E6350000}"/>
    <cellStyle name="Normal 4 2 2 4 5 7" xfId="27336" xr:uid="{00000000-0005-0000-0000-0000E7350000}"/>
    <cellStyle name="Normal 4 2 2 4 6" xfId="1494" xr:uid="{00000000-0005-0000-0000-0000E8350000}"/>
    <cellStyle name="Normal 4 2 2 4 6 2" xfId="3520" xr:uid="{00000000-0005-0000-0000-0000E9350000}"/>
    <cellStyle name="Normal 4 2 2 4 6 2 2" xfId="7572" xr:uid="{00000000-0005-0000-0000-0000EA350000}"/>
    <cellStyle name="Normal 4 2 2 4 6 2 2 2" xfId="13462" xr:uid="{00000000-0005-0000-0000-0000EB350000}"/>
    <cellStyle name="Normal 4 2 2 4 6 2 2 2 2" xfId="25632" xr:uid="{00000000-0005-0000-0000-0000EC350000}"/>
    <cellStyle name="Normal 4 2 2 4 6 2 2 2 2 2" xfId="51794" xr:uid="{00000000-0005-0000-0000-0000ED350000}"/>
    <cellStyle name="Normal 4 2 2 4 6 2 2 2 3" xfId="39624" xr:uid="{00000000-0005-0000-0000-0000EE350000}"/>
    <cellStyle name="Normal 4 2 2 4 6 2 2 3" xfId="20510" xr:uid="{00000000-0005-0000-0000-0000EF350000}"/>
    <cellStyle name="Normal 4 2 2 4 6 2 2 3 2" xfId="46672" xr:uid="{00000000-0005-0000-0000-0000F0350000}"/>
    <cellStyle name="Normal 4 2 2 4 6 2 2 4" xfId="33734" xr:uid="{00000000-0005-0000-0000-0000F1350000}"/>
    <cellStyle name="Normal 4 2 2 4 6 2 3" xfId="10516" xr:uid="{00000000-0005-0000-0000-0000F2350000}"/>
    <cellStyle name="Normal 4 2 2 4 6 2 3 2" xfId="23070" xr:uid="{00000000-0005-0000-0000-0000F3350000}"/>
    <cellStyle name="Normal 4 2 2 4 6 2 3 2 2" xfId="49232" xr:uid="{00000000-0005-0000-0000-0000F4350000}"/>
    <cellStyle name="Normal 4 2 2 4 6 2 3 3" xfId="36678" xr:uid="{00000000-0005-0000-0000-0000F5350000}"/>
    <cellStyle name="Normal 4 2 2 4 6 2 4" xfId="16986" xr:uid="{00000000-0005-0000-0000-0000F6350000}"/>
    <cellStyle name="Normal 4 2 2 4 6 2 4 2" xfId="43148" xr:uid="{00000000-0005-0000-0000-0000F7350000}"/>
    <cellStyle name="Normal 4 2 2 4 6 2 5" xfId="29682" xr:uid="{00000000-0005-0000-0000-0000F8350000}"/>
    <cellStyle name="Normal 4 2 2 4 6 3" xfId="5546" xr:uid="{00000000-0005-0000-0000-0000F9350000}"/>
    <cellStyle name="Normal 4 2 2 4 6 3 2" xfId="11990" xr:uid="{00000000-0005-0000-0000-0000FA350000}"/>
    <cellStyle name="Normal 4 2 2 4 6 3 2 2" xfId="24352" xr:uid="{00000000-0005-0000-0000-0000FB350000}"/>
    <cellStyle name="Normal 4 2 2 4 6 3 2 2 2" xfId="50514" xr:uid="{00000000-0005-0000-0000-0000FC350000}"/>
    <cellStyle name="Normal 4 2 2 4 6 3 2 3" xfId="38152" xr:uid="{00000000-0005-0000-0000-0000FD350000}"/>
    <cellStyle name="Normal 4 2 2 4 6 3 3" xfId="18748" xr:uid="{00000000-0005-0000-0000-0000FE350000}"/>
    <cellStyle name="Normal 4 2 2 4 6 3 3 2" xfId="44910" xr:uid="{00000000-0005-0000-0000-0000FF350000}"/>
    <cellStyle name="Normal 4 2 2 4 6 3 4" xfId="31708" xr:uid="{00000000-0005-0000-0000-000000360000}"/>
    <cellStyle name="Normal 4 2 2 4 6 4" xfId="9044" xr:uid="{00000000-0005-0000-0000-000001360000}"/>
    <cellStyle name="Normal 4 2 2 4 6 4 2" xfId="21790" xr:uid="{00000000-0005-0000-0000-000002360000}"/>
    <cellStyle name="Normal 4 2 2 4 6 4 2 2" xfId="47952" xr:uid="{00000000-0005-0000-0000-000003360000}"/>
    <cellStyle name="Normal 4 2 2 4 6 4 3" xfId="35206" xr:uid="{00000000-0005-0000-0000-000004360000}"/>
    <cellStyle name="Normal 4 2 2 4 6 5" xfId="15224" xr:uid="{00000000-0005-0000-0000-000005360000}"/>
    <cellStyle name="Normal 4 2 2 4 6 5 2" xfId="41386" xr:uid="{00000000-0005-0000-0000-000006360000}"/>
    <cellStyle name="Normal 4 2 2 4 6 6" xfId="27656" xr:uid="{00000000-0005-0000-0000-000007360000}"/>
    <cellStyle name="Normal 4 2 2 4 7" xfId="2258" xr:uid="{00000000-0005-0000-0000-000008360000}"/>
    <cellStyle name="Normal 4 2 2 4 7 2" xfId="6310" xr:uid="{00000000-0005-0000-0000-000009360000}"/>
    <cellStyle name="Normal 4 2 2 4 7 2 2" xfId="12656" xr:uid="{00000000-0005-0000-0000-00000A360000}"/>
    <cellStyle name="Normal 4 2 2 4 7 2 2 2" xfId="24992" xr:uid="{00000000-0005-0000-0000-00000B360000}"/>
    <cellStyle name="Normal 4 2 2 4 7 2 2 2 2" xfId="51154" xr:uid="{00000000-0005-0000-0000-00000C360000}"/>
    <cellStyle name="Normal 4 2 2 4 7 2 2 3" xfId="38818" xr:uid="{00000000-0005-0000-0000-00000D360000}"/>
    <cellStyle name="Normal 4 2 2 4 7 2 3" xfId="19468" xr:uid="{00000000-0005-0000-0000-00000E360000}"/>
    <cellStyle name="Normal 4 2 2 4 7 2 3 2" xfId="45630" xr:uid="{00000000-0005-0000-0000-00000F360000}"/>
    <cellStyle name="Normal 4 2 2 4 7 2 4" xfId="32472" xr:uid="{00000000-0005-0000-0000-000010360000}"/>
    <cellStyle name="Normal 4 2 2 4 7 3" xfId="9710" xr:uid="{00000000-0005-0000-0000-000011360000}"/>
    <cellStyle name="Normal 4 2 2 4 7 3 2" xfId="22430" xr:uid="{00000000-0005-0000-0000-000012360000}"/>
    <cellStyle name="Normal 4 2 2 4 7 3 2 2" xfId="48592" xr:uid="{00000000-0005-0000-0000-000013360000}"/>
    <cellStyle name="Normal 4 2 2 4 7 3 3" xfId="35872" xr:uid="{00000000-0005-0000-0000-000014360000}"/>
    <cellStyle name="Normal 4 2 2 4 7 4" xfId="15944" xr:uid="{00000000-0005-0000-0000-000015360000}"/>
    <cellStyle name="Normal 4 2 2 4 7 4 2" xfId="42106" xr:uid="{00000000-0005-0000-0000-000016360000}"/>
    <cellStyle name="Normal 4 2 2 4 7 5" xfId="28420" xr:uid="{00000000-0005-0000-0000-000017360000}"/>
    <cellStyle name="Normal 4 2 2 4 8" xfId="4284" xr:uid="{00000000-0005-0000-0000-000018360000}"/>
    <cellStyle name="Normal 4 2 2 4 8 2" xfId="11184" xr:uid="{00000000-0005-0000-0000-000019360000}"/>
    <cellStyle name="Normal 4 2 2 4 8 2 2" xfId="23712" xr:uid="{00000000-0005-0000-0000-00001A360000}"/>
    <cellStyle name="Normal 4 2 2 4 8 2 2 2" xfId="49874" xr:uid="{00000000-0005-0000-0000-00001B360000}"/>
    <cellStyle name="Normal 4 2 2 4 8 2 3" xfId="37346" xr:uid="{00000000-0005-0000-0000-00001C360000}"/>
    <cellStyle name="Normal 4 2 2 4 8 3" xfId="17706" xr:uid="{00000000-0005-0000-0000-00001D360000}"/>
    <cellStyle name="Normal 4 2 2 4 8 3 2" xfId="43868" xr:uid="{00000000-0005-0000-0000-00001E360000}"/>
    <cellStyle name="Normal 4 2 2 4 8 4" xfId="30446" xr:uid="{00000000-0005-0000-0000-00001F360000}"/>
    <cellStyle name="Normal 4 2 2 4 9" xfId="8238" xr:uid="{00000000-0005-0000-0000-000020360000}"/>
    <cellStyle name="Normal 4 2 2 4 9 2" xfId="21150" xr:uid="{00000000-0005-0000-0000-000021360000}"/>
    <cellStyle name="Normal 4 2 2 4 9 2 2" xfId="47312" xr:uid="{00000000-0005-0000-0000-000022360000}"/>
    <cellStyle name="Normal 4 2 2 4 9 3" xfId="34400" xr:uid="{00000000-0005-0000-0000-000023360000}"/>
    <cellStyle name="Normal 4 2 2 5" xfId="353" xr:uid="{00000000-0005-0000-0000-000024360000}"/>
    <cellStyle name="Normal 4 2 2 5 10" xfId="14263" xr:uid="{00000000-0005-0000-0000-000025360000}"/>
    <cellStyle name="Normal 4 2 2 5 10 2" xfId="40425" xr:uid="{00000000-0005-0000-0000-000026360000}"/>
    <cellStyle name="Normal 4 2 2 5 11" xfId="26515" xr:uid="{00000000-0005-0000-0000-000027360000}"/>
    <cellStyle name="Normal 4 2 2 5 2" xfId="537" xr:uid="{00000000-0005-0000-0000-000028360000}"/>
    <cellStyle name="Normal 4 2 2 5 2 10" xfId="26699" xr:uid="{00000000-0005-0000-0000-000029360000}"/>
    <cellStyle name="Normal 4 2 2 5 2 2" xfId="617" xr:uid="{00000000-0005-0000-0000-00002A360000}"/>
    <cellStyle name="Normal 4 2 2 5 2 2 2" xfId="1149" xr:uid="{00000000-0005-0000-0000-00002B360000}"/>
    <cellStyle name="Normal 4 2 2 5 2 2 2 2" xfId="1469" xr:uid="{00000000-0005-0000-0000-00002C360000}"/>
    <cellStyle name="Normal 4 2 2 5 2 2 2 2 2" xfId="2109" xr:uid="{00000000-0005-0000-0000-00002D360000}"/>
    <cellStyle name="Normal 4 2 2 5 2 2 2 2 2 2" xfId="4135" xr:uid="{00000000-0005-0000-0000-00002E360000}"/>
    <cellStyle name="Normal 4 2 2 5 2 2 2 2 2 2 2" xfId="8187" xr:uid="{00000000-0005-0000-0000-00002F360000}"/>
    <cellStyle name="Normal 4 2 2 5 2 2 2 2 2 2 2 2" xfId="14077" xr:uid="{00000000-0005-0000-0000-000030360000}"/>
    <cellStyle name="Normal 4 2 2 5 2 2 2 2 2 2 2 2 2" xfId="26247" xr:uid="{00000000-0005-0000-0000-000031360000}"/>
    <cellStyle name="Normal 4 2 2 5 2 2 2 2 2 2 2 2 2 2" xfId="52409" xr:uid="{00000000-0005-0000-0000-000032360000}"/>
    <cellStyle name="Normal 4 2 2 5 2 2 2 2 2 2 2 2 3" xfId="40239" xr:uid="{00000000-0005-0000-0000-000033360000}"/>
    <cellStyle name="Normal 4 2 2 5 2 2 2 2 2 2 2 3" xfId="21125" xr:uid="{00000000-0005-0000-0000-000034360000}"/>
    <cellStyle name="Normal 4 2 2 5 2 2 2 2 2 2 2 3 2" xfId="47287" xr:uid="{00000000-0005-0000-0000-000035360000}"/>
    <cellStyle name="Normal 4 2 2 5 2 2 2 2 2 2 2 4" xfId="34349" xr:uid="{00000000-0005-0000-0000-000036360000}"/>
    <cellStyle name="Normal 4 2 2 5 2 2 2 2 2 2 3" xfId="11131" xr:uid="{00000000-0005-0000-0000-000037360000}"/>
    <cellStyle name="Normal 4 2 2 5 2 2 2 2 2 2 3 2" xfId="23685" xr:uid="{00000000-0005-0000-0000-000038360000}"/>
    <cellStyle name="Normal 4 2 2 5 2 2 2 2 2 2 3 2 2" xfId="49847" xr:uid="{00000000-0005-0000-0000-000039360000}"/>
    <cellStyle name="Normal 4 2 2 5 2 2 2 2 2 2 3 3" xfId="37293" xr:uid="{00000000-0005-0000-0000-00003A360000}"/>
    <cellStyle name="Normal 4 2 2 5 2 2 2 2 2 2 4" xfId="17601" xr:uid="{00000000-0005-0000-0000-00003B360000}"/>
    <cellStyle name="Normal 4 2 2 5 2 2 2 2 2 2 4 2" xfId="43763" xr:uid="{00000000-0005-0000-0000-00003C360000}"/>
    <cellStyle name="Normal 4 2 2 5 2 2 2 2 2 2 5" xfId="30297" xr:uid="{00000000-0005-0000-0000-00003D360000}"/>
    <cellStyle name="Normal 4 2 2 5 2 2 2 2 2 3" xfId="6161" xr:uid="{00000000-0005-0000-0000-00003E360000}"/>
    <cellStyle name="Normal 4 2 2 5 2 2 2 2 2 3 2" xfId="12605" xr:uid="{00000000-0005-0000-0000-00003F360000}"/>
    <cellStyle name="Normal 4 2 2 5 2 2 2 2 2 3 2 2" xfId="24967" xr:uid="{00000000-0005-0000-0000-000040360000}"/>
    <cellStyle name="Normal 4 2 2 5 2 2 2 2 2 3 2 2 2" xfId="51129" xr:uid="{00000000-0005-0000-0000-000041360000}"/>
    <cellStyle name="Normal 4 2 2 5 2 2 2 2 2 3 2 3" xfId="38767" xr:uid="{00000000-0005-0000-0000-000042360000}"/>
    <cellStyle name="Normal 4 2 2 5 2 2 2 2 2 3 3" xfId="19363" xr:uid="{00000000-0005-0000-0000-000043360000}"/>
    <cellStyle name="Normal 4 2 2 5 2 2 2 2 2 3 3 2" xfId="45525" xr:uid="{00000000-0005-0000-0000-000044360000}"/>
    <cellStyle name="Normal 4 2 2 5 2 2 2 2 2 3 4" xfId="32323" xr:uid="{00000000-0005-0000-0000-000045360000}"/>
    <cellStyle name="Normal 4 2 2 5 2 2 2 2 2 4" xfId="9659" xr:uid="{00000000-0005-0000-0000-000046360000}"/>
    <cellStyle name="Normal 4 2 2 5 2 2 2 2 2 4 2" xfId="22405" xr:uid="{00000000-0005-0000-0000-000047360000}"/>
    <cellStyle name="Normal 4 2 2 5 2 2 2 2 2 4 2 2" xfId="48567" xr:uid="{00000000-0005-0000-0000-000048360000}"/>
    <cellStyle name="Normal 4 2 2 5 2 2 2 2 2 4 3" xfId="35821" xr:uid="{00000000-0005-0000-0000-000049360000}"/>
    <cellStyle name="Normal 4 2 2 5 2 2 2 2 2 5" xfId="15839" xr:uid="{00000000-0005-0000-0000-00004A360000}"/>
    <cellStyle name="Normal 4 2 2 5 2 2 2 2 2 5 2" xfId="42001" xr:uid="{00000000-0005-0000-0000-00004B360000}"/>
    <cellStyle name="Normal 4 2 2 5 2 2 2 2 2 6" xfId="28271" xr:uid="{00000000-0005-0000-0000-00004C360000}"/>
    <cellStyle name="Normal 4 2 2 5 2 2 2 2 3" xfId="3495" xr:uid="{00000000-0005-0000-0000-00004D360000}"/>
    <cellStyle name="Normal 4 2 2 5 2 2 2 2 3 2" xfId="7547" xr:uid="{00000000-0005-0000-0000-00004E360000}"/>
    <cellStyle name="Normal 4 2 2 5 2 2 2 2 3 2 2" xfId="13437" xr:uid="{00000000-0005-0000-0000-00004F360000}"/>
    <cellStyle name="Normal 4 2 2 5 2 2 2 2 3 2 2 2" xfId="25607" xr:uid="{00000000-0005-0000-0000-000050360000}"/>
    <cellStyle name="Normal 4 2 2 5 2 2 2 2 3 2 2 2 2" xfId="51769" xr:uid="{00000000-0005-0000-0000-000051360000}"/>
    <cellStyle name="Normal 4 2 2 5 2 2 2 2 3 2 2 3" xfId="39599" xr:uid="{00000000-0005-0000-0000-000052360000}"/>
    <cellStyle name="Normal 4 2 2 5 2 2 2 2 3 2 3" xfId="20485" xr:uid="{00000000-0005-0000-0000-000053360000}"/>
    <cellStyle name="Normal 4 2 2 5 2 2 2 2 3 2 3 2" xfId="46647" xr:uid="{00000000-0005-0000-0000-000054360000}"/>
    <cellStyle name="Normal 4 2 2 5 2 2 2 2 3 2 4" xfId="33709" xr:uid="{00000000-0005-0000-0000-000055360000}"/>
    <cellStyle name="Normal 4 2 2 5 2 2 2 2 3 3" xfId="10491" xr:uid="{00000000-0005-0000-0000-000056360000}"/>
    <cellStyle name="Normal 4 2 2 5 2 2 2 2 3 3 2" xfId="23045" xr:uid="{00000000-0005-0000-0000-000057360000}"/>
    <cellStyle name="Normal 4 2 2 5 2 2 2 2 3 3 2 2" xfId="49207" xr:uid="{00000000-0005-0000-0000-000058360000}"/>
    <cellStyle name="Normal 4 2 2 5 2 2 2 2 3 3 3" xfId="36653" xr:uid="{00000000-0005-0000-0000-000059360000}"/>
    <cellStyle name="Normal 4 2 2 5 2 2 2 2 3 4" xfId="16961" xr:uid="{00000000-0005-0000-0000-00005A360000}"/>
    <cellStyle name="Normal 4 2 2 5 2 2 2 2 3 4 2" xfId="43123" xr:uid="{00000000-0005-0000-0000-00005B360000}"/>
    <cellStyle name="Normal 4 2 2 5 2 2 2 2 3 5" xfId="29657" xr:uid="{00000000-0005-0000-0000-00005C360000}"/>
    <cellStyle name="Normal 4 2 2 5 2 2 2 2 4" xfId="5521" xr:uid="{00000000-0005-0000-0000-00005D360000}"/>
    <cellStyle name="Normal 4 2 2 5 2 2 2 2 4 2" xfId="11965" xr:uid="{00000000-0005-0000-0000-00005E360000}"/>
    <cellStyle name="Normal 4 2 2 5 2 2 2 2 4 2 2" xfId="24327" xr:uid="{00000000-0005-0000-0000-00005F360000}"/>
    <cellStyle name="Normal 4 2 2 5 2 2 2 2 4 2 2 2" xfId="50489" xr:uid="{00000000-0005-0000-0000-000060360000}"/>
    <cellStyle name="Normal 4 2 2 5 2 2 2 2 4 2 3" xfId="38127" xr:uid="{00000000-0005-0000-0000-000061360000}"/>
    <cellStyle name="Normal 4 2 2 5 2 2 2 2 4 3" xfId="18723" xr:uid="{00000000-0005-0000-0000-000062360000}"/>
    <cellStyle name="Normal 4 2 2 5 2 2 2 2 4 3 2" xfId="44885" xr:uid="{00000000-0005-0000-0000-000063360000}"/>
    <cellStyle name="Normal 4 2 2 5 2 2 2 2 4 4" xfId="31683" xr:uid="{00000000-0005-0000-0000-000064360000}"/>
    <cellStyle name="Normal 4 2 2 5 2 2 2 2 5" xfId="9019" xr:uid="{00000000-0005-0000-0000-000065360000}"/>
    <cellStyle name="Normal 4 2 2 5 2 2 2 2 5 2" xfId="21765" xr:uid="{00000000-0005-0000-0000-000066360000}"/>
    <cellStyle name="Normal 4 2 2 5 2 2 2 2 5 2 2" xfId="47927" xr:uid="{00000000-0005-0000-0000-000067360000}"/>
    <cellStyle name="Normal 4 2 2 5 2 2 2 2 5 3" xfId="35181" xr:uid="{00000000-0005-0000-0000-000068360000}"/>
    <cellStyle name="Normal 4 2 2 5 2 2 2 2 6" xfId="15199" xr:uid="{00000000-0005-0000-0000-000069360000}"/>
    <cellStyle name="Normal 4 2 2 5 2 2 2 2 6 2" xfId="41361" xr:uid="{00000000-0005-0000-0000-00006A360000}"/>
    <cellStyle name="Normal 4 2 2 5 2 2 2 2 7" xfId="27631" xr:uid="{00000000-0005-0000-0000-00006B360000}"/>
    <cellStyle name="Normal 4 2 2 5 2 2 2 3" xfId="1789" xr:uid="{00000000-0005-0000-0000-00006C360000}"/>
    <cellStyle name="Normal 4 2 2 5 2 2 2 3 2" xfId="3815" xr:uid="{00000000-0005-0000-0000-00006D360000}"/>
    <cellStyle name="Normal 4 2 2 5 2 2 2 3 2 2" xfId="7867" xr:uid="{00000000-0005-0000-0000-00006E360000}"/>
    <cellStyle name="Normal 4 2 2 5 2 2 2 3 2 2 2" xfId="13757" xr:uid="{00000000-0005-0000-0000-00006F360000}"/>
    <cellStyle name="Normal 4 2 2 5 2 2 2 3 2 2 2 2" xfId="25927" xr:uid="{00000000-0005-0000-0000-000070360000}"/>
    <cellStyle name="Normal 4 2 2 5 2 2 2 3 2 2 2 2 2" xfId="52089" xr:uid="{00000000-0005-0000-0000-000071360000}"/>
    <cellStyle name="Normal 4 2 2 5 2 2 2 3 2 2 2 3" xfId="39919" xr:uid="{00000000-0005-0000-0000-000072360000}"/>
    <cellStyle name="Normal 4 2 2 5 2 2 2 3 2 2 3" xfId="20805" xr:uid="{00000000-0005-0000-0000-000073360000}"/>
    <cellStyle name="Normal 4 2 2 5 2 2 2 3 2 2 3 2" xfId="46967" xr:uid="{00000000-0005-0000-0000-000074360000}"/>
    <cellStyle name="Normal 4 2 2 5 2 2 2 3 2 2 4" xfId="34029" xr:uid="{00000000-0005-0000-0000-000075360000}"/>
    <cellStyle name="Normal 4 2 2 5 2 2 2 3 2 3" xfId="10811" xr:uid="{00000000-0005-0000-0000-000076360000}"/>
    <cellStyle name="Normal 4 2 2 5 2 2 2 3 2 3 2" xfId="23365" xr:uid="{00000000-0005-0000-0000-000077360000}"/>
    <cellStyle name="Normal 4 2 2 5 2 2 2 3 2 3 2 2" xfId="49527" xr:uid="{00000000-0005-0000-0000-000078360000}"/>
    <cellStyle name="Normal 4 2 2 5 2 2 2 3 2 3 3" xfId="36973" xr:uid="{00000000-0005-0000-0000-000079360000}"/>
    <cellStyle name="Normal 4 2 2 5 2 2 2 3 2 4" xfId="17281" xr:uid="{00000000-0005-0000-0000-00007A360000}"/>
    <cellStyle name="Normal 4 2 2 5 2 2 2 3 2 4 2" xfId="43443" xr:uid="{00000000-0005-0000-0000-00007B360000}"/>
    <cellStyle name="Normal 4 2 2 5 2 2 2 3 2 5" xfId="29977" xr:uid="{00000000-0005-0000-0000-00007C360000}"/>
    <cellStyle name="Normal 4 2 2 5 2 2 2 3 3" xfId="5841" xr:uid="{00000000-0005-0000-0000-00007D360000}"/>
    <cellStyle name="Normal 4 2 2 5 2 2 2 3 3 2" xfId="12285" xr:uid="{00000000-0005-0000-0000-00007E360000}"/>
    <cellStyle name="Normal 4 2 2 5 2 2 2 3 3 2 2" xfId="24647" xr:uid="{00000000-0005-0000-0000-00007F360000}"/>
    <cellStyle name="Normal 4 2 2 5 2 2 2 3 3 2 2 2" xfId="50809" xr:uid="{00000000-0005-0000-0000-000080360000}"/>
    <cellStyle name="Normal 4 2 2 5 2 2 2 3 3 2 3" xfId="38447" xr:uid="{00000000-0005-0000-0000-000081360000}"/>
    <cellStyle name="Normal 4 2 2 5 2 2 2 3 3 3" xfId="19043" xr:uid="{00000000-0005-0000-0000-000082360000}"/>
    <cellStyle name="Normal 4 2 2 5 2 2 2 3 3 3 2" xfId="45205" xr:uid="{00000000-0005-0000-0000-000083360000}"/>
    <cellStyle name="Normal 4 2 2 5 2 2 2 3 3 4" xfId="32003" xr:uid="{00000000-0005-0000-0000-000084360000}"/>
    <cellStyle name="Normal 4 2 2 5 2 2 2 3 4" xfId="9339" xr:uid="{00000000-0005-0000-0000-000085360000}"/>
    <cellStyle name="Normal 4 2 2 5 2 2 2 3 4 2" xfId="22085" xr:uid="{00000000-0005-0000-0000-000086360000}"/>
    <cellStyle name="Normal 4 2 2 5 2 2 2 3 4 2 2" xfId="48247" xr:uid="{00000000-0005-0000-0000-000087360000}"/>
    <cellStyle name="Normal 4 2 2 5 2 2 2 3 4 3" xfId="35501" xr:uid="{00000000-0005-0000-0000-000088360000}"/>
    <cellStyle name="Normal 4 2 2 5 2 2 2 3 5" xfId="15519" xr:uid="{00000000-0005-0000-0000-000089360000}"/>
    <cellStyle name="Normal 4 2 2 5 2 2 2 3 5 2" xfId="41681" xr:uid="{00000000-0005-0000-0000-00008A360000}"/>
    <cellStyle name="Normal 4 2 2 5 2 2 2 3 6" xfId="27951" xr:uid="{00000000-0005-0000-0000-00008B360000}"/>
    <cellStyle name="Normal 4 2 2 5 2 2 2 4" xfId="3175" xr:uid="{00000000-0005-0000-0000-00008C360000}"/>
    <cellStyle name="Normal 4 2 2 5 2 2 2 4 2" xfId="7227" xr:uid="{00000000-0005-0000-0000-00008D360000}"/>
    <cellStyle name="Normal 4 2 2 5 2 2 2 4 2 2" xfId="13117" xr:uid="{00000000-0005-0000-0000-00008E360000}"/>
    <cellStyle name="Normal 4 2 2 5 2 2 2 4 2 2 2" xfId="25287" xr:uid="{00000000-0005-0000-0000-00008F360000}"/>
    <cellStyle name="Normal 4 2 2 5 2 2 2 4 2 2 2 2" xfId="51449" xr:uid="{00000000-0005-0000-0000-000090360000}"/>
    <cellStyle name="Normal 4 2 2 5 2 2 2 4 2 2 3" xfId="39279" xr:uid="{00000000-0005-0000-0000-000091360000}"/>
    <cellStyle name="Normal 4 2 2 5 2 2 2 4 2 3" xfId="20165" xr:uid="{00000000-0005-0000-0000-000092360000}"/>
    <cellStyle name="Normal 4 2 2 5 2 2 2 4 2 3 2" xfId="46327" xr:uid="{00000000-0005-0000-0000-000093360000}"/>
    <cellStyle name="Normal 4 2 2 5 2 2 2 4 2 4" xfId="33389" xr:uid="{00000000-0005-0000-0000-000094360000}"/>
    <cellStyle name="Normal 4 2 2 5 2 2 2 4 3" xfId="10171" xr:uid="{00000000-0005-0000-0000-000095360000}"/>
    <cellStyle name="Normal 4 2 2 5 2 2 2 4 3 2" xfId="22725" xr:uid="{00000000-0005-0000-0000-000096360000}"/>
    <cellStyle name="Normal 4 2 2 5 2 2 2 4 3 2 2" xfId="48887" xr:uid="{00000000-0005-0000-0000-000097360000}"/>
    <cellStyle name="Normal 4 2 2 5 2 2 2 4 3 3" xfId="36333" xr:uid="{00000000-0005-0000-0000-000098360000}"/>
    <cellStyle name="Normal 4 2 2 5 2 2 2 4 4" xfId="16641" xr:uid="{00000000-0005-0000-0000-000099360000}"/>
    <cellStyle name="Normal 4 2 2 5 2 2 2 4 4 2" xfId="42803" xr:uid="{00000000-0005-0000-0000-00009A360000}"/>
    <cellStyle name="Normal 4 2 2 5 2 2 2 4 5" xfId="29337" xr:uid="{00000000-0005-0000-0000-00009B360000}"/>
    <cellStyle name="Normal 4 2 2 5 2 2 2 5" xfId="5201" xr:uid="{00000000-0005-0000-0000-00009C360000}"/>
    <cellStyle name="Normal 4 2 2 5 2 2 2 5 2" xfId="11645" xr:uid="{00000000-0005-0000-0000-00009D360000}"/>
    <cellStyle name="Normal 4 2 2 5 2 2 2 5 2 2" xfId="24007" xr:uid="{00000000-0005-0000-0000-00009E360000}"/>
    <cellStyle name="Normal 4 2 2 5 2 2 2 5 2 2 2" xfId="50169" xr:uid="{00000000-0005-0000-0000-00009F360000}"/>
    <cellStyle name="Normal 4 2 2 5 2 2 2 5 2 3" xfId="37807" xr:uid="{00000000-0005-0000-0000-0000A0360000}"/>
    <cellStyle name="Normal 4 2 2 5 2 2 2 5 3" xfId="18403" xr:uid="{00000000-0005-0000-0000-0000A1360000}"/>
    <cellStyle name="Normal 4 2 2 5 2 2 2 5 3 2" xfId="44565" xr:uid="{00000000-0005-0000-0000-0000A2360000}"/>
    <cellStyle name="Normal 4 2 2 5 2 2 2 5 4" xfId="31363" xr:uid="{00000000-0005-0000-0000-0000A3360000}"/>
    <cellStyle name="Normal 4 2 2 5 2 2 2 6" xfId="8699" xr:uid="{00000000-0005-0000-0000-0000A4360000}"/>
    <cellStyle name="Normal 4 2 2 5 2 2 2 6 2" xfId="21445" xr:uid="{00000000-0005-0000-0000-0000A5360000}"/>
    <cellStyle name="Normal 4 2 2 5 2 2 2 6 2 2" xfId="47607" xr:uid="{00000000-0005-0000-0000-0000A6360000}"/>
    <cellStyle name="Normal 4 2 2 5 2 2 2 6 3" xfId="34861" xr:uid="{00000000-0005-0000-0000-0000A7360000}"/>
    <cellStyle name="Normal 4 2 2 5 2 2 2 7" xfId="14879" xr:uid="{00000000-0005-0000-0000-0000A8360000}"/>
    <cellStyle name="Normal 4 2 2 5 2 2 2 7 2" xfId="41041" xr:uid="{00000000-0005-0000-0000-0000A9360000}"/>
    <cellStyle name="Normal 4 2 2 5 2 2 2 8" xfId="27311" xr:uid="{00000000-0005-0000-0000-0000AA360000}"/>
    <cellStyle name="Normal 4 2 2 5 2 2 3" xfId="1309" xr:uid="{00000000-0005-0000-0000-0000AB360000}"/>
    <cellStyle name="Normal 4 2 2 5 2 2 3 2" xfId="1949" xr:uid="{00000000-0005-0000-0000-0000AC360000}"/>
    <cellStyle name="Normal 4 2 2 5 2 2 3 2 2" xfId="3975" xr:uid="{00000000-0005-0000-0000-0000AD360000}"/>
    <cellStyle name="Normal 4 2 2 5 2 2 3 2 2 2" xfId="8027" xr:uid="{00000000-0005-0000-0000-0000AE360000}"/>
    <cellStyle name="Normal 4 2 2 5 2 2 3 2 2 2 2" xfId="13917" xr:uid="{00000000-0005-0000-0000-0000AF360000}"/>
    <cellStyle name="Normal 4 2 2 5 2 2 3 2 2 2 2 2" xfId="26087" xr:uid="{00000000-0005-0000-0000-0000B0360000}"/>
    <cellStyle name="Normal 4 2 2 5 2 2 3 2 2 2 2 2 2" xfId="52249" xr:uid="{00000000-0005-0000-0000-0000B1360000}"/>
    <cellStyle name="Normal 4 2 2 5 2 2 3 2 2 2 2 3" xfId="40079" xr:uid="{00000000-0005-0000-0000-0000B2360000}"/>
    <cellStyle name="Normal 4 2 2 5 2 2 3 2 2 2 3" xfId="20965" xr:uid="{00000000-0005-0000-0000-0000B3360000}"/>
    <cellStyle name="Normal 4 2 2 5 2 2 3 2 2 2 3 2" xfId="47127" xr:uid="{00000000-0005-0000-0000-0000B4360000}"/>
    <cellStyle name="Normal 4 2 2 5 2 2 3 2 2 2 4" xfId="34189" xr:uid="{00000000-0005-0000-0000-0000B5360000}"/>
    <cellStyle name="Normal 4 2 2 5 2 2 3 2 2 3" xfId="10971" xr:uid="{00000000-0005-0000-0000-0000B6360000}"/>
    <cellStyle name="Normal 4 2 2 5 2 2 3 2 2 3 2" xfId="23525" xr:uid="{00000000-0005-0000-0000-0000B7360000}"/>
    <cellStyle name="Normal 4 2 2 5 2 2 3 2 2 3 2 2" xfId="49687" xr:uid="{00000000-0005-0000-0000-0000B8360000}"/>
    <cellStyle name="Normal 4 2 2 5 2 2 3 2 2 3 3" xfId="37133" xr:uid="{00000000-0005-0000-0000-0000B9360000}"/>
    <cellStyle name="Normal 4 2 2 5 2 2 3 2 2 4" xfId="17441" xr:uid="{00000000-0005-0000-0000-0000BA360000}"/>
    <cellStyle name="Normal 4 2 2 5 2 2 3 2 2 4 2" xfId="43603" xr:uid="{00000000-0005-0000-0000-0000BB360000}"/>
    <cellStyle name="Normal 4 2 2 5 2 2 3 2 2 5" xfId="30137" xr:uid="{00000000-0005-0000-0000-0000BC360000}"/>
    <cellStyle name="Normal 4 2 2 5 2 2 3 2 3" xfId="6001" xr:uid="{00000000-0005-0000-0000-0000BD360000}"/>
    <cellStyle name="Normal 4 2 2 5 2 2 3 2 3 2" xfId="12445" xr:uid="{00000000-0005-0000-0000-0000BE360000}"/>
    <cellStyle name="Normal 4 2 2 5 2 2 3 2 3 2 2" xfId="24807" xr:uid="{00000000-0005-0000-0000-0000BF360000}"/>
    <cellStyle name="Normal 4 2 2 5 2 2 3 2 3 2 2 2" xfId="50969" xr:uid="{00000000-0005-0000-0000-0000C0360000}"/>
    <cellStyle name="Normal 4 2 2 5 2 2 3 2 3 2 3" xfId="38607" xr:uid="{00000000-0005-0000-0000-0000C1360000}"/>
    <cellStyle name="Normal 4 2 2 5 2 2 3 2 3 3" xfId="19203" xr:uid="{00000000-0005-0000-0000-0000C2360000}"/>
    <cellStyle name="Normal 4 2 2 5 2 2 3 2 3 3 2" xfId="45365" xr:uid="{00000000-0005-0000-0000-0000C3360000}"/>
    <cellStyle name="Normal 4 2 2 5 2 2 3 2 3 4" xfId="32163" xr:uid="{00000000-0005-0000-0000-0000C4360000}"/>
    <cellStyle name="Normal 4 2 2 5 2 2 3 2 4" xfId="9499" xr:uid="{00000000-0005-0000-0000-0000C5360000}"/>
    <cellStyle name="Normal 4 2 2 5 2 2 3 2 4 2" xfId="22245" xr:uid="{00000000-0005-0000-0000-0000C6360000}"/>
    <cellStyle name="Normal 4 2 2 5 2 2 3 2 4 2 2" xfId="48407" xr:uid="{00000000-0005-0000-0000-0000C7360000}"/>
    <cellStyle name="Normal 4 2 2 5 2 2 3 2 4 3" xfId="35661" xr:uid="{00000000-0005-0000-0000-0000C8360000}"/>
    <cellStyle name="Normal 4 2 2 5 2 2 3 2 5" xfId="15679" xr:uid="{00000000-0005-0000-0000-0000C9360000}"/>
    <cellStyle name="Normal 4 2 2 5 2 2 3 2 5 2" xfId="41841" xr:uid="{00000000-0005-0000-0000-0000CA360000}"/>
    <cellStyle name="Normal 4 2 2 5 2 2 3 2 6" xfId="28111" xr:uid="{00000000-0005-0000-0000-0000CB360000}"/>
    <cellStyle name="Normal 4 2 2 5 2 2 3 3" xfId="3335" xr:uid="{00000000-0005-0000-0000-0000CC360000}"/>
    <cellStyle name="Normal 4 2 2 5 2 2 3 3 2" xfId="7387" xr:uid="{00000000-0005-0000-0000-0000CD360000}"/>
    <cellStyle name="Normal 4 2 2 5 2 2 3 3 2 2" xfId="13277" xr:uid="{00000000-0005-0000-0000-0000CE360000}"/>
    <cellStyle name="Normal 4 2 2 5 2 2 3 3 2 2 2" xfId="25447" xr:uid="{00000000-0005-0000-0000-0000CF360000}"/>
    <cellStyle name="Normal 4 2 2 5 2 2 3 3 2 2 2 2" xfId="51609" xr:uid="{00000000-0005-0000-0000-0000D0360000}"/>
    <cellStyle name="Normal 4 2 2 5 2 2 3 3 2 2 3" xfId="39439" xr:uid="{00000000-0005-0000-0000-0000D1360000}"/>
    <cellStyle name="Normal 4 2 2 5 2 2 3 3 2 3" xfId="20325" xr:uid="{00000000-0005-0000-0000-0000D2360000}"/>
    <cellStyle name="Normal 4 2 2 5 2 2 3 3 2 3 2" xfId="46487" xr:uid="{00000000-0005-0000-0000-0000D3360000}"/>
    <cellStyle name="Normal 4 2 2 5 2 2 3 3 2 4" xfId="33549" xr:uid="{00000000-0005-0000-0000-0000D4360000}"/>
    <cellStyle name="Normal 4 2 2 5 2 2 3 3 3" xfId="10331" xr:uid="{00000000-0005-0000-0000-0000D5360000}"/>
    <cellStyle name="Normal 4 2 2 5 2 2 3 3 3 2" xfId="22885" xr:uid="{00000000-0005-0000-0000-0000D6360000}"/>
    <cellStyle name="Normal 4 2 2 5 2 2 3 3 3 2 2" xfId="49047" xr:uid="{00000000-0005-0000-0000-0000D7360000}"/>
    <cellStyle name="Normal 4 2 2 5 2 2 3 3 3 3" xfId="36493" xr:uid="{00000000-0005-0000-0000-0000D8360000}"/>
    <cellStyle name="Normal 4 2 2 5 2 2 3 3 4" xfId="16801" xr:uid="{00000000-0005-0000-0000-0000D9360000}"/>
    <cellStyle name="Normal 4 2 2 5 2 2 3 3 4 2" xfId="42963" xr:uid="{00000000-0005-0000-0000-0000DA360000}"/>
    <cellStyle name="Normal 4 2 2 5 2 2 3 3 5" xfId="29497" xr:uid="{00000000-0005-0000-0000-0000DB360000}"/>
    <cellStyle name="Normal 4 2 2 5 2 2 3 4" xfId="5361" xr:uid="{00000000-0005-0000-0000-0000DC360000}"/>
    <cellStyle name="Normal 4 2 2 5 2 2 3 4 2" xfId="11805" xr:uid="{00000000-0005-0000-0000-0000DD360000}"/>
    <cellStyle name="Normal 4 2 2 5 2 2 3 4 2 2" xfId="24167" xr:uid="{00000000-0005-0000-0000-0000DE360000}"/>
    <cellStyle name="Normal 4 2 2 5 2 2 3 4 2 2 2" xfId="50329" xr:uid="{00000000-0005-0000-0000-0000DF360000}"/>
    <cellStyle name="Normal 4 2 2 5 2 2 3 4 2 3" xfId="37967" xr:uid="{00000000-0005-0000-0000-0000E0360000}"/>
    <cellStyle name="Normal 4 2 2 5 2 2 3 4 3" xfId="18563" xr:uid="{00000000-0005-0000-0000-0000E1360000}"/>
    <cellStyle name="Normal 4 2 2 5 2 2 3 4 3 2" xfId="44725" xr:uid="{00000000-0005-0000-0000-0000E2360000}"/>
    <cellStyle name="Normal 4 2 2 5 2 2 3 4 4" xfId="31523" xr:uid="{00000000-0005-0000-0000-0000E3360000}"/>
    <cellStyle name="Normal 4 2 2 5 2 2 3 5" xfId="8859" xr:uid="{00000000-0005-0000-0000-0000E4360000}"/>
    <cellStyle name="Normal 4 2 2 5 2 2 3 5 2" xfId="21605" xr:uid="{00000000-0005-0000-0000-0000E5360000}"/>
    <cellStyle name="Normal 4 2 2 5 2 2 3 5 2 2" xfId="47767" xr:uid="{00000000-0005-0000-0000-0000E6360000}"/>
    <cellStyle name="Normal 4 2 2 5 2 2 3 5 3" xfId="35021" xr:uid="{00000000-0005-0000-0000-0000E7360000}"/>
    <cellStyle name="Normal 4 2 2 5 2 2 3 6" xfId="15039" xr:uid="{00000000-0005-0000-0000-0000E8360000}"/>
    <cellStyle name="Normal 4 2 2 5 2 2 3 6 2" xfId="41201" xr:uid="{00000000-0005-0000-0000-0000E9360000}"/>
    <cellStyle name="Normal 4 2 2 5 2 2 3 7" xfId="27471" xr:uid="{00000000-0005-0000-0000-0000EA360000}"/>
    <cellStyle name="Normal 4 2 2 5 2 2 4" xfId="1629" xr:uid="{00000000-0005-0000-0000-0000EB360000}"/>
    <cellStyle name="Normal 4 2 2 5 2 2 4 2" xfId="3655" xr:uid="{00000000-0005-0000-0000-0000EC360000}"/>
    <cellStyle name="Normal 4 2 2 5 2 2 4 2 2" xfId="7707" xr:uid="{00000000-0005-0000-0000-0000ED360000}"/>
    <cellStyle name="Normal 4 2 2 5 2 2 4 2 2 2" xfId="13597" xr:uid="{00000000-0005-0000-0000-0000EE360000}"/>
    <cellStyle name="Normal 4 2 2 5 2 2 4 2 2 2 2" xfId="25767" xr:uid="{00000000-0005-0000-0000-0000EF360000}"/>
    <cellStyle name="Normal 4 2 2 5 2 2 4 2 2 2 2 2" xfId="51929" xr:uid="{00000000-0005-0000-0000-0000F0360000}"/>
    <cellStyle name="Normal 4 2 2 5 2 2 4 2 2 2 3" xfId="39759" xr:uid="{00000000-0005-0000-0000-0000F1360000}"/>
    <cellStyle name="Normal 4 2 2 5 2 2 4 2 2 3" xfId="20645" xr:uid="{00000000-0005-0000-0000-0000F2360000}"/>
    <cellStyle name="Normal 4 2 2 5 2 2 4 2 2 3 2" xfId="46807" xr:uid="{00000000-0005-0000-0000-0000F3360000}"/>
    <cellStyle name="Normal 4 2 2 5 2 2 4 2 2 4" xfId="33869" xr:uid="{00000000-0005-0000-0000-0000F4360000}"/>
    <cellStyle name="Normal 4 2 2 5 2 2 4 2 3" xfId="10651" xr:uid="{00000000-0005-0000-0000-0000F5360000}"/>
    <cellStyle name="Normal 4 2 2 5 2 2 4 2 3 2" xfId="23205" xr:uid="{00000000-0005-0000-0000-0000F6360000}"/>
    <cellStyle name="Normal 4 2 2 5 2 2 4 2 3 2 2" xfId="49367" xr:uid="{00000000-0005-0000-0000-0000F7360000}"/>
    <cellStyle name="Normal 4 2 2 5 2 2 4 2 3 3" xfId="36813" xr:uid="{00000000-0005-0000-0000-0000F8360000}"/>
    <cellStyle name="Normal 4 2 2 5 2 2 4 2 4" xfId="17121" xr:uid="{00000000-0005-0000-0000-0000F9360000}"/>
    <cellStyle name="Normal 4 2 2 5 2 2 4 2 4 2" xfId="43283" xr:uid="{00000000-0005-0000-0000-0000FA360000}"/>
    <cellStyle name="Normal 4 2 2 5 2 2 4 2 5" xfId="29817" xr:uid="{00000000-0005-0000-0000-0000FB360000}"/>
    <cellStyle name="Normal 4 2 2 5 2 2 4 3" xfId="5681" xr:uid="{00000000-0005-0000-0000-0000FC360000}"/>
    <cellStyle name="Normal 4 2 2 5 2 2 4 3 2" xfId="12125" xr:uid="{00000000-0005-0000-0000-0000FD360000}"/>
    <cellStyle name="Normal 4 2 2 5 2 2 4 3 2 2" xfId="24487" xr:uid="{00000000-0005-0000-0000-0000FE360000}"/>
    <cellStyle name="Normal 4 2 2 5 2 2 4 3 2 2 2" xfId="50649" xr:uid="{00000000-0005-0000-0000-0000FF360000}"/>
    <cellStyle name="Normal 4 2 2 5 2 2 4 3 2 3" xfId="38287" xr:uid="{00000000-0005-0000-0000-000000370000}"/>
    <cellStyle name="Normal 4 2 2 5 2 2 4 3 3" xfId="18883" xr:uid="{00000000-0005-0000-0000-000001370000}"/>
    <cellStyle name="Normal 4 2 2 5 2 2 4 3 3 2" xfId="45045" xr:uid="{00000000-0005-0000-0000-000002370000}"/>
    <cellStyle name="Normal 4 2 2 5 2 2 4 3 4" xfId="31843" xr:uid="{00000000-0005-0000-0000-000003370000}"/>
    <cellStyle name="Normal 4 2 2 5 2 2 4 4" xfId="9179" xr:uid="{00000000-0005-0000-0000-000004370000}"/>
    <cellStyle name="Normal 4 2 2 5 2 2 4 4 2" xfId="21925" xr:uid="{00000000-0005-0000-0000-000005370000}"/>
    <cellStyle name="Normal 4 2 2 5 2 2 4 4 2 2" xfId="48087" xr:uid="{00000000-0005-0000-0000-000006370000}"/>
    <cellStyle name="Normal 4 2 2 5 2 2 4 4 3" xfId="35341" xr:uid="{00000000-0005-0000-0000-000007370000}"/>
    <cellStyle name="Normal 4 2 2 5 2 2 4 5" xfId="15359" xr:uid="{00000000-0005-0000-0000-000008370000}"/>
    <cellStyle name="Normal 4 2 2 5 2 2 4 5 2" xfId="41521" xr:uid="{00000000-0005-0000-0000-000009370000}"/>
    <cellStyle name="Normal 4 2 2 5 2 2 4 6" xfId="27791" xr:uid="{00000000-0005-0000-0000-00000A370000}"/>
    <cellStyle name="Normal 4 2 2 5 2 2 5" xfId="2643" xr:uid="{00000000-0005-0000-0000-00000B370000}"/>
    <cellStyle name="Normal 4 2 2 5 2 2 5 2" xfId="6695" xr:uid="{00000000-0005-0000-0000-00000C370000}"/>
    <cellStyle name="Normal 4 2 2 5 2 2 5 2 2" xfId="12861" xr:uid="{00000000-0005-0000-0000-00000D370000}"/>
    <cellStyle name="Normal 4 2 2 5 2 2 5 2 2 2" xfId="25127" xr:uid="{00000000-0005-0000-0000-00000E370000}"/>
    <cellStyle name="Normal 4 2 2 5 2 2 5 2 2 2 2" xfId="51289" xr:uid="{00000000-0005-0000-0000-00000F370000}"/>
    <cellStyle name="Normal 4 2 2 5 2 2 5 2 2 3" xfId="39023" xr:uid="{00000000-0005-0000-0000-000010370000}"/>
    <cellStyle name="Normal 4 2 2 5 2 2 5 2 3" xfId="19765" xr:uid="{00000000-0005-0000-0000-000011370000}"/>
    <cellStyle name="Normal 4 2 2 5 2 2 5 2 3 2" xfId="45927" xr:uid="{00000000-0005-0000-0000-000012370000}"/>
    <cellStyle name="Normal 4 2 2 5 2 2 5 2 4" xfId="32857" xr:uid="{00000000-0005-0000-0000-000013370000}"/>
    <cellStyle name="Normal 4 2 2 5 2 2 5 3" xfId="9915" xr:uid="{00000000-0005-0000-0000-000014370000}"/>
    <cellStyle name="Normal 4 2 2 5 2 2 5 3 2" xfId="22565" xr:uid="{00000000-0005-0000-0000-000015370000}"/>
    <cellStyle name="Normal 4 2 2 5 2 2 5 3 2 2" xfId="48727" xr:uid="{00000000-0005-0000-0000-000016370000}"/>
    <cellStyle name="Normal 4 2 2 5 2 2 5 3 3" xfId="36077" xr:uid="{00000000-0005-0000-0000-000017370000}"/>
    <cellStyle name="Normal 4 2 2 5 2 2 5 4" xfId="16241" xr:uid="{00000000-0005-0000-0000-000018370000}"/>
    <cellStyle name="Normal 4 2 2 5 2 2 5 4 2" xfId="42403" xr:uid="{00000000-0005-0000-0000-000019370000}"/>
    <cellStyle name="Normal 4 2 2 5 2 2 5 5" xfId="28805" xr:uid="{00000000-0005-0000-0000-00001A370000}"/>
    <cellStyle name="Normal 4 2 2 5 2 2 6" xfId="4669" xr:uid="{00000000-0005-0000-0000-00001B370000}"/>
    <cellStyle name="Normal 4 2 2 5 2 2 6 2" xfId="11389" xr:uid="{00000000-0005-0000-0000-00001C370000}"/>
    <cellStyle name="Normal 4 2 2 5 2 2 6 2 2" xfId="23847" xr:uid="{00000000-0005-0000-0000-00001D370000}"/>
    <cellStyle name="Normal 4 2 2 5 2 2 6 2 2 2" xfId="50009" xr:uid="{00000000-0005-0000-0000-00001E370000}"/>
    <cellStyle name="Normal 4 2 2 5 2 2 6 2 3" xfId="37551" xr:uid="{00000000-0005-0000-0000-00001F370000}"/>
    <cellStyle name="Normal 4 2 2 5 2 2 6 3" xfId="18003" xr:uid="{00000000-0005-0000-0000-000020370000}"/>
    <cellStyle name="Normal 4 2 2 5 2 2 6 3 2" xfId="44165" xr:uid="{00000000-0005-0000-0000-000021370000}"/>
    <cellStyle name="Normal 4 2 2 5 2 2 6 4" xfId="30831" xr:uid="{00000000-0005-0000-0000-000022370000}"/>
    <cellStyle name="Normal 4 2 2 5 2 2 7" xfId="8443" xr:uid="{00000000-0005-0000-0000-000023370000}"/>
    <cellStyle name="Normal 4 2 2 5 2 2 7 2" xfId="21285" xr:uid="{00000000-0005-0000-0000-000024370000}"/>
    <cellStyle name="Normal 4 2 2 5 2 2 7 2 2" xfId="47447" xr:uid="{00000000-0005-0000-0000-000025370000}"/>
    <cellStyle name="Normal 4 2 2 5 2 2 7 3" xfId="34605" xr:uid="{00000000-0005-0000-0000-000026370000}"/>
    <cellStyle name="Normal 4 2 2 5 2 2 8" xfId="14479" xr:uid="{00000000-0005-0000-0000-000027370000}"/>
    <cellStyle name="Normal 4 2 2 5 2 2 8 2" xfId="40641" xr:uid="{00000000-0005-0000-0000-000028370000}"/>
    <cellStyle name="Normal 4 2 2 5 2 2 9" xfId="26779" xr:uid="{00000000-0005-0000-0000-000029370000}"/>
    <cellStyle name="Normal 4 2 2 5 2 3" xfId="1069" xr:uid="{00000000-0005-0000-0000-00002A370000}"/>
    <cellStyle name="Normal 4 2 2 5 2 3 2" xfId="1389" xr:uid="{00000000-0005-0000-0000-00002B370000}"/>
    <cellStyle name="Normal 4 2 2 5 2 3 2 2" xfId="2029" xr:uid="{00000000-0005-0000-0000-00002C370000}"/>
    <cellStyle name="Normal 4 2 2 5 2 3 2 2 2" xfId="4055" xr:uid="{00000000-0005-0000-0000-00002D370000}"/>
    <cellStyle name="Normal 4 2 2 5 2 3 2 2 2 2" xfId="8107" xr:uid="{00000000-0005-0000-0000-00002E370000}"/>
    <cellStyle name="Normal 4 2 2 5 2 3 2 2 2 2 2" xfId="13997" xr:uid="{00000000-0005-0000-0000-00002F370000}"/>
    <cellStyle name="Normal 4 2 2 5 2 3 2 2 2 2 2 2" xfId="26167" xr:uid="{00000000-0005-0000-0000-000030370000}"/>
    <cellStyle name="Normal 4 2 2 5 2 3 2 2 2 2 2 2 2" xfId="52329" xr:uid="{00000000-0005-0000-0000-000031370000}"/>
    <cellStyle name="Normal 4 2 2 5 2 3 2 2 2 2 2 3" xfId="40159" xr:uid="{00000000-0005-0000-0000-000032370000}"/>
    <cellStyle name="Normal 4 2 2 5 2 3 2 2 2 2 3" xfId="21045" xr:uid="{00000000-0005-0000-0000-000033370000}"/>
    <cellStyle name="Normal 4 2 2 5 2 3 2 2 2 2 3 2" xfId="47207" xr:uid="{00000000-0005-0000-0000-000034370000}"/>
    <cellStyle name="Normal 4 2 2 5 2 3 2 2 2 2 4" xfId="34269" xr:uid="{00000000-0005-0000-0000-000035370000}"/>
    <cellStyle name="Normal 4 2 2 5 2 3 2 2 2 3" xfId="11051" xr:uid="{00000000-0005-0000-0000-000036370000}"/>
    <cellStyle name="Normal 4 2 2 5 2 3 2 2 2 3 2" xfId="23605" xr:uid="{00000000-0005-0000-0000-000037370000}"/>
    <cellStyle name="Normal 4 2 2 5 2 3 2 2 2 3 2 2" xfId="49767" xr:uid="{00000000-0005-0000-0000-000038370000}"/>
    <cellStyle name="Normal 4 2 2 5 2 3 2 2 2 3 3" xfId="37213" xr:uid="{00000000-0005-0000-0000-000039370000}"/>
    <cellStyle name="Normal 4 2 2 5 2 3 2 2 2 4" xfId="17521" xr:uid="{00000000-0005-0000-0000-00003A370000}"/>
    <cellStyle name="Normal 4 2 2 5 2 3 2 2 2 4 2" xfId="43683" xr:uid="{00000000-0005-0000-0000-00003B370000}"/>
    <cellStyle name="Normal 4 2 2 5 2 3 2 2 2 5" xfId="30217" xr:uid="{00000000-0005-0000-0000-00003C370000}"/>
    <cellStyle name="Normal 4 2 2 5 2 3 2 2 3" xfId="6081" xr:uid="{00000000-0005-0000-0000-00003D370000}"/>
    <cellStyle name="Normal 4 2 2 5 2 3 2 2 3 2" xfId="12525" xr:uid="{00000000-0005-0000-0000-00003E370000}"/>
    <cellStyle name="Normal 4 2 2 5 2 3 2 2 3 2 2" xfId="24887" xr:uid="{00000000-0005-0000-0000-00003F370000}"/>
    <cellStyle name="Normal 4 2 2 5 2 3 2 2 3 2 2 2" xfId="51049" xr:uid="{00000000-0005-0000-0000-000040370000}"/>
    <cellStyle name="Normal 4 2 2 5 2 3 2 2 3 2 3" xfId="38687" xr:uid="{00000000-0005-0000-0000-000041370000}"/>
    <cellStyle name="Normal 4 2 2 5 2 3 2 2 3 3" xfId="19283" xr:uid="{00000000-0005-0000-0000-000042370000}"/>
    <cellStyle name="Normal 4 2 2 5 2 3 2 2 3 3 2" xfId="45445" xr:uid="{00000000-0005-0000-0000-000043370000}"/>
    <cellStyle name="Normal 4 2 2 5 2 3 2 2 3 4" xfId="32243" xr:uid="{00000000-0005-0000-0000-000044370000}"/>
    <cellStyle name="Normal 4 2 2 5 2 3 2 2 4" xfId="9579" xr:uid="{00000000-0005-0000-0000-000045370000}"/>
    <cellStyle name="Normal 4 2 2 5 2 3 2 2 4 2" xfId="22325" xr:uid="{00000000-0005-0000-0000-000046370000}"/>
    <cellStyle name="Normal 4 2 2 5 2 3 2 2 4 2 2" xfId="48487" xr:uid="{00000000-0005-0000-0000-000047370000}"/>
    <cellStyle name="Normal 4 2 2 5 2 3 2 2 4 3" xfId="35741" xr:uid="{00000000-0005-0000-0000-000048370000}"/>
    <cellStyle name="Normal 4 2 2 5 2 3 2 2 5" xfId="15759" xr:uid="{00000000-0005-0000-0000-000049370000}"/>
    <cellStyle name="Normal 4 2 2 5 2 3 2 2 5 2" xfId="41921" xr:uid="{00000000-0005-0000-0000-00004A370000}"/>
    <cellStyle name="Normal 4 2 2 5 2 3 2 2 6" xfId="28191" xr:uid="{00000000-0005-0000-0000-00004B370000}"/>
    <cellStyle name="Normal 4 2 2 5 2 3 2 3" xfId="3415" xr:uid="{00000000-0005-0000-0000-00004C370000}"/>
    <cellStyle name="Normal 4 2 2 5 2 3 2 3 2" xfId="7467" xr:uid="{00000000-0005-0000-0000-00004D370000}"/>
    <cellStyle name="Normal 4 2 2 5 2 3 2 3 2 2" xfId="13357" xr:uid="{00000000-0005-0000-0000-00004E370000}"/>
    <cellStyle name="Normal 4 2 2 5 2 3 2 3 2 2 2" xfId="25527" xr:uid="{00000000-0005-0000-0000-00004F370000}"/>
    <cellStyle name="Normal 4 2 2 5 2 3 2 3 2 2 2 2" xfId="51689" xr:uid="{00000000-0005-0000-0000-000050370000}"/>
    <cellStyle name="Normal 4 2 2 5 2 3 2 3 2 2 3" xfId="39519" xr:uid="{00000000-0005-0000-0000-000051370000}"/>
    <cellStyle name="Normal 4 2 2 5 2 3 2 3 2 3" xfId="20405" xr:uid="{00000000-0005-0000-0000-000052370000}"/>
    <cellStyle name="Normal 4 2 2 5 2 3 2 3 2 3 2" xfId="46567" xr:uid="{00000000-0005-0000-0000-000053370000}"/>
    <cellStyle name="Normal 4 2 2 5 2 3 2 3 2 4" xfId="33629" xr:uid="{00000000-0005-0000-0000-000054370000}"/>
    <cellStyle name="Normal 4 2 2 5 2 3 2 3 3" xfId="10411" xr:uid="{00000000-0005-0000-0000-000055370000}"/>
    <cellStyle name="Normal 4 2 2 5 2 3 2 3 3 2" xfId="22965" xr:uid="{00000000-0005-0000-0000-000056370000}"/>
    <cellStyle name="Normal 4 2 2 5 2 3 2 3 3 2 2" xfId="49127" xr:uid="{00000000-0005-0000-0000-000057370000}"/>
    <cellStyle name="Normal 4 2 2 5 2 3 2 3 3 3" xfId="36573" xr:uid="{00000000-0005-0000-0000-000058370000}"/>
    <cellStyle name="Normal 4 2 2 5 2 3 2 3 4" xfId="16881" xr:uid="{00000000-0005-0000-0000-000059370000}"/>
    <cellStyle name="Normal 4 2 2 5 2 3 2 3 4 2" xfId="43043" xr:uid="{00000000-0005-0000-0000-00005A370000}"/>
    <cellStyle name="Normal 4 2 2 5 2 3 2 3 5" xfId="29577" xr:uid="{00000000-0005-0000-0000-00005B370000}"/>
    <cellStyle name="Normal 4 2 2 5 2 3 2 4" xfId="5441" xr:uid="{00000000-0005-0000-0000-00005C370000}"/>
    <cellStyle name="Normal 4 2 2 5 2 3 2 4 2" xfId="11885" xr:uid="{00000000-0005-0000-0000-00005D370000}"/>
    <cellStyle name="Normal 4 2 2 5 2 3 2 4 2 2" xfId="24247" xr:uid="{00000000-0005-0000-0000-00005E370000}"/>
    <cellStyle name="Normal 4 2 2 5 2 3 2 4 2 2 2" xfId="50409" xr:uid="{00000000-0005-0000-0000-00005F370000}"/>
    <cellStyle name="Normal 4 2 2 5 2 3 2 4 2 3" xfId="38047" xr:uid="{00000000-0005-0000-0000-000060370000}"/>
    <cellStyle name="Normal 4 2 2 5 2 3 2 4 3" xfId="18643" xr:uid="{00000000-0005-0000-0000-000061370000}"/>
    <cellStyle name="Normal 4 2 2 5 2 3 2 4 3 2" xfId="44805" xr:uid="{00000000-0005-0000-0000-000062370000}"/>
    <cellStyle name="Normal 4 2 2 5 2 3 2 4 4" xfId="31603" xr:uid="{00000000-0005-0000-0000-000063370000}"/>
    <cellStyle name="Normal 4 2 2 5 2 3 2 5" xfId="8939" xr:uid="{00000000-0005-0000-0000-000064370000}"/>
    <cellStyle name="Normal 4 2 2 5 2 3 2 5 2" xfId="21685" xr:uid="{00000000-0005-0000-0000-000065370000}"/>
    <cellStyle name="Normal 4 2 2 5 2 3 2 5 2 2" xfId="47847" xr:uid="{00000000-0005-0000-0000-000066370000}"/>
    <cellStyle name="Normal 4 2 2 5 2 3 2 5 3" xfId="35101" xr:uid="{00000000-0005-0000-0000-000067370000}"/>
    <cellStyle name="Normal 4 2 2 5 2 3 2 6" xfId="15119" xr:uid="{00000000-0005-0000-0000-000068370000}"/>
    <cellStyle name="Normal 4 2 2 5 2 3 2 6 2" xfId="41281" xr:uid="{00000000-0005-0000-0000-000069370000}"/>
    <cellStyle name="Normal 4 2 2 5 2 3 2 7" xfId="27551" xr:uid="{00000000-0005-0000-0000-00006A370000}"/>
    <cellStyle name="Normal 4 2 2 5 2 3 3" xfId="1709" xr:uid="{00000000-0005-0000-0000-00006B370000}"/>
    <cellStyle name="Normal 4 2 2 5 2 3 3 2" xfId="3735" xr:uid="{00000000-0005-0000-0000-00006C370000}"/>
    <cellStyle name="Normal 4 2 2 5 2 3 3 2 2" xfId="7787" xr:uid="{00000000-0005-0000-0000-00006D370000}"/>
    <cellStyle name="Normal 4 2 2 5 2 3 3 2 2 2" xfId="13677" xr:uid="{00000000-0005-0000-0000-00006E370000}"/>
    <cellStyle name="Normal 4 2 2 5 2 3 3 2 2 2 2" xfId="25847" xr:uid="{00000000-0005-0000-0000-00006F370000}"/>
    <cellStyle name="Normal 4 2 2 5 2 3 3 2 2 2 2 2" xfId="52009" xr:uid="{00000000-0005-0000-0000-000070370000}"/>
    <cellStyle name="Normal 4 2 2 5 2 3 3 2 2 2 3" xfId="39839" xr:uid="{00000000-0005-0000-0000-000071370000}"/>
    <cellStyle name="Normal 4 2 2 5 2 3 3 2 2 3" xfId="20725" xr:uid="{00000000-0005-0000-0000-000072370000}"/>
    <cellStyle name="Normal 4 2 2 5 2 3 3 2 2 3 2" xfId="46887" xr:uid="{00000000-0005-0000-0000-000073370000}"/>
    <cellStyle name="Normal 4 2 2 5 2 3 3 2 2 4" xfId="33949" xr:uid="{00000000-0005-0000-0000-000074370000}"/>
    <cellStyle name="Normal 4 2 2 5 2 3 3 2 3" xfId="10731" xr:uid="{00000000-0005-0000-0000-000075370000}"/>
    <cellStyle name="Normal 4 2 2 5 2 3 3 2 3 2" xfId="23285" xr:uid="{00000000-0005-0000-0000-000076370000}"/>
    <cellStyle name="Normal 4 2 2 5 2 3 3 2 3 2 2" xfId="49447" xr:uid="{00000000-0005-0000-0000-000077370000}"/>
    <cellStyle name="Normal 4 2 2 5 2 3 3 2 3 3" xfId="36893" xr:uid="{00000000-0005-0000-0000-000078370000}"/>
    <cellStyle name="Normal 4 2 2 5 2 3 3 2 4" xfId="17201" xr:uid="{00000000-0005-0000-0000-000079370000}"/>
    <cellStyle name="Normal 4 2 2 5 2 3 3 2 4 2" xfId="43363" xr:uid="{00000000-0005-0000-0000-00007A370000}"/>
    <cellStyle name="Normal 4 2 2 5 2 3 3 2 5" xfId="29897" xr:uid="{00000000-0005-0000-0000-00007B370000}"/>
    <cellStyle name="Normal 4 2 2 5 2 3 3 3" xfId="5761" xr:uid="{00000000-0005-0000-0000-00007C370000}"/>
    <cellStyle name="Normal 4 2 2 5 2 3 3 3 2" xfId="12205" xr:uid="{00000000-0005-0000-0000-00007D370000}"/>
    <cellStyle name="Normal 4 2 2 5 2 3 3 3 2 2" xfId="24567" xr:uid="{00000000-0005-0000-0000-00007E370000}"/>
    <cellStyle name="Normal 4 2 2 5 2 3 3 3 2 2 2" xfId="50729" xr:uid="{00000000-0005-0000-0000-00007F370000}"/>
    <cellStyle name="Normal 4 2 2 5 2 3 3 3 2 3" xfId="38367" xr:uid="{00000000-0005-0000-0000-000080370000}"/>
    <cellStyle name="Normal 4 2 2 5 2 3 3 3 3" xfId="18963" xr:uid="{00000000-0005-0000-0000-000081370000}"/>
    <cellStyle name="Normal 4 2 2 5 2 3 3 3 3 2" xfId="45125" xr:uid="{00000000-0005-0000-0000-000082370000}"/>
    <cellStyle name="Normal 4 2 2 5 2 3 3 3 4" xfId="31923" xr:uid="{00000000-0005-0000-0000-000083370000}"/>
    <cellStyle name="Normal 4 2 2 5 2 3 3 4" xfId="9259" xr:uid="{00000000-0005-0000-0000-000084370000}"/>
    <cellStyle name="Normal 4 2 2 5 2 3 3 4 2" xfId="22005" xr:uid="{00000000-0005-0000-0000-000085370000}"/>
    <cellStyle name="Normal 4 2 2 5 2 3 3 4 2 2" xfId="48167" xr:uid="{00000000-0005-0000-0000-000086370000}"/>
    <cellStyle name="Normal 4 2 2 5 2 3 3 4 3" xfId="35421" xr:uid="{00000000-0005-0000-0000-000087370000}"/>
    <cellStyle name="Normal 4 2 2 5 2 3 3 5" xfId="15439" xr:uid="{00000000-0005-0000-0000-000088370000}"/>
    <cellStyle name="Normal 4 2 2 5 2 3 3 5 2" xfId="41601" xr:uid="{00000000-0005-0000-0000-000089370000}"/>
    <cellStyle name="Normal 4 2 2 5 2 3 3 6" xfId="27871" xr:uid="{00000000-0005-0000-0000-00008A370000}"/>
    <cellStyle name="Normal 4 2 2 5 2 3 4" xfId="3095" xr:uid="{00000000-0005-0000-0000-00008B370000}"/>
    <cellStyle name="Normal 4 2 2 5 2 3 4 2" xfId="7147" xr:uid="{00000000-0005-0000-0000-00008C370000}"/>
    <cellStyle name="Normal 4 2 2 5 2 3 4 2 2" xfId="13037" xr:uid="{00000000-0005-0000-0000-00008D370000}"/>
    <cellStyle name="Normal 4 2 2 5 2 3 4 2 2 2" xfId="25207" xr:uid="{00000000-0005-0000-0000-00008E370000}"/>
    <cellStyle name="Normal 4 2 2 5 2 3 4 2 2 2 2" xfId="51369" xr:uid="{00000000-0005-0000-0000-00008F370000}"/>
    <cellStyle name="Normal 4 2 2 5 2 3 4 2 2 3" xfId="39199" xr:uid="{00000000-0005-0000-0000-000090370000}"/>
    <cellStyle name="Normal 4 2 2 5 2 3 4 2 3" xfId="20085" xr:uid="{00000000-0005-0000-0000-000091370000}"/>
    <cellStyle name="Normal 4 2 2 5 2 3 4 2 3 2" xfId="46247" xr:uid="{00000000-0005-0000-0000-000092370000}"/>
    <cellStyle name="Normal 4 2 2 5 2 3 4 2 4" xfId="33309" xr:uid="{00000000-0005-0000-0000-000093370000}"/>
    <cellStyle name="Normal 4 2 2 5 2 3 4 3" xfId="10091" xr:uid="{00000000-0005-0000-0000-000094370000}"/>
    <cellStyle name="Normal 4 2 2 5 2 3 4 3 2" xfId="22645" xr:uid="{00000000-0005-0000-0000-000095370000}"/>
    <cellStyle name="Normal 4 2 2 5 2 3 4 3 2 2" xfId="48807" xr:uid="{00000000-0005-0000-0000-000096370000}"/>
    <cellStyle name="Normal 4 2 2 5 2 3 4 3 3" xfId="36253" xr:uid="{00000000-0005-0000-0000-000097370000}"/>
    <cellStyle name="Normal 4 2 2 5 2 3 4 4" xfId="16561" xr:uid="{00000000-0005-0000-0000-000098370000}"/>
    <cellStyle name="Normal 4 2 2 5 2 3 4 4 2" xfId="42723" xr:uid="{00000000-0005-0000-0000-000099370000}"/>
    <cellStyle name="Normal 4 2 2 5 2 3 4 5" xfId="29257" xr:uid="{00000000-0005-0000-0000-00009A370000}"/>
    <cellStyle name="Normal 4 2 2 5 2 3 5" xfId="5121" xr:uid="{00000000-0005-0000-0000-00009B370000}"/>
    <cellStyle name="Normal 4 2 2 5 2 3 5 2" xfId="11565" xr:uid="{00000000-0005-0000-0000-00009C370000}"/>
    <cellStyle name="Normal 4 2 2 5 2 3 5 2 2" xfId="23927" xr:uid="{00000000-0005-0000-0000-00009D370000}"/>
    <cellStyle name="Normal 4 2 2 5 2 3 5 2 2 2" xfId="50089" xr:uid="{00000000-0005-0000-0000-00009E370000}"/>
    <cellStyle name="Normal 4 2 2 5 2 3 5 2 3" xfId="37727" xr:uid="{00000000-0005-0000-0000-00009F370000}"/>
    <cellStyle name="Normal 4 2 2 5 2 3 5 3" xfId="18323" xr:uid="{00000000-0005-0000-0000-0000A0370000}"/>
    <cellStyle name="Normal 4 2 2 5 2 3 5 3 2" xfId="44485" xr:uid="{00000000-0005-0000-0000-0000A1370000}"/>
    <cellStyle name="Normal 4 2 2 5 2 3 5 4" xfId="31283" xr:uid="{00000000-0005-0000-0000-0000A2370000}"/>
    <cellStyle name="Normal 4 2 2 5 2 3 6" xfId="8619" xr:uid="{00000000-0005-0000-0000-0000A3370000}"/>
    <cellStyle name="Normal 4 2 2 5 2 3 6 2" xfId="21365" xr:uid="{00000000-0005-0000-0000-0000A4370000}"/>
    <cellStyle name="Normal 4 2 2 5 2 3 6 2 2" xfId="47527" xr:uid="{00000000-0005-0000-0000-0000A5370000}"/>
    <cellStyle name="Normal 4 2 2 5 2 3 6 3" xfId="34781" xr:uid="{00000000-0005-0000-0000-0000A6370000}"/>
    <cellStyle name="Normal 4 2 2 5 2 3 7" xfId="14799" xr:uid="{00000000-0005-0000-0000-0000A7370000}"/>
    <cellStyle name="Normal 4 2 2 5 2 3 7 2" xfId="40961" xr:uid="{00000000-0005-0000-0000-0000A8370000}"/>
    <cellStyle name="Normal 4 2 2 5 2 3 8" xfId="27231" xr:uid="{00000000-0005-0000-0000-0000A9370000}"/>
    <cellStyle name="Normal 4 2 2 5 2 4" xfId="1229" xr:uid="{00000000-0005-0000-0000-0000AA370000}"/>
    <cellStyle name="Normal 4 2 2 5 2 4 2" xfId="1869" xr:uid="{00000000-0005-0000-0000-0000AB370000}"/>
    <cellStyle name="Normal 4 2 2 5 2 4 2 2" xfId="3895" xr:uid="{00000000-0005-0000-0000-0000AC370000}"/>
    <cellStyle name="Normal 4 2 2 5 2 4 2 2 2" xfId="7947" xr:uid="{00000000-0005-0000-0000-0000AD370000}"/>
    <cellStyle name="Normal 4 2 2 5 2 4 2 2 2 2" xfId="13837" xr:uid="{00000000-0005-0000-0000-0000AE370000}"/>
    <cellStyle name="Normal 4 2 2 5 2 4 2 2 2 2 2" xfId="26007" xr:uid="{00000000-0005-0000-0000-0000AF370000}"/>
    <cellStyle name="Normal 4 2 2 5 2 4 2 2 2 2 2 2" xfId="52169" xr:uid="{00000000-0005-0000-0000-0000B0370000}"/>
    <cellStyle name="Normal 4 2 2 5 2 4 2 2 2 2 3" xfId="39999" xr:uid="{00000000-0005-0000-0000-0000B1370000}"/>
    <cellStyle name="Normal 4 2 2 5 2 4 2 2 2 3" xfId="20885" xr:uid="{00000000-0005-0000-0000-0000B2370000}"/>
    <cellStyle name="Normal 4 2 2 5 2 4 2 2 2 3 2" xfId="47047" xr:uid="{00000000-0005-0000-0000-0000B3370000}"/>
    <cellStyle name="Normal 4 2 2 5 2 4 2 2 2 4" xfId="34109" xr:uid="{00000000-0005-0000-0000-0000B4370000}"/>
    <cellStyle name="Normal 4 2 2 5 2 4 2 2 3" xfId="10891" xr:uid="{00000000-0005-0000-0000-0000B5370000}"/>
    <cellStyle name="Normal 4 2 2 5 2 4 2 2 3 2" xfId="23445" xr:uid="{00000000-0005-0000-0000-0000B6370000}"/>
    <cellStyle name="Normal 4 2 2 5 2 4 2 2 3 2 2" xfId="49607" xr:uid="{00000000-0005-0000-0000-0000B7370000}"/>
    <cellStyle name="Normal 4 2 2 5 2 4 2 2 3 3" xfId="37053" xr:uid="{00000000-0005-0000-0000-0000B8370000}"/>
    <cellStyle name="Normal 4 2 2 5 2 4 2 2 4" xfId="17361" xr:uid="{00000000-0005-0000-0000-0000B9370000}"/>
    <cellStyle name="Normal 4 2 2 5 2 4 2 2 4 2" xfId="43523" xr:uid="{00000000-0005-0000-0000-0000BA370000}"/>
    <cellStyle name="Normal 4 2 2 5 2 4 2 2 5" xfId="30057" xr:uid="{00000000-0005-0000-0000-0000BB370000}"/>
    <cellStyle name="Normal 4 2 2 5 2 4 2 3" xfId="5921" xr:uid="{00000000-0005-0000-0000-0000BC370000}"/>
    <cellStyle name="Normal 4 2 2 5 2 4 2 3 2" xfId="12365" xr:uid="{00000000-0005-0000-0000-0000BD370000}"/>
    <cellStyle name="Normal 4 2 2 5 2 4 2 3 2 2" xfId="24727" xr:uid="{00000000-0005-0000-0000-0000BE370000}"/>
    <cellStyle name="Normal 4 2 2 5 2 4 2 3 2 2 2" xfId="50889" xr:uid="{00000000-0005-0000-0000-0000BF370000}"/>
    <cellStyle name="Normal 4 2 2 5 2 4 2 3 2 3" xfId="38527" xr:uid="{00000000-0005-0000-0000-0000C0370000}"/>
    <cellStyle name="Normal 4 2 2 5 2 4 2 3 3" xfId="19123" xr:uid="{00000000-0005-0000-0000-0000C1370000}"/>
    <cellStyle name="Normal 4 2 2 5 2 4 2 3 3 2" xfId="45285" xr:uid="{00000000-0005-0000-0000-0000C2370000}"/>
    <cellStyle name="Normal 4 2 2 5 2 4 2 3 4" xfId="32083" xr:uid="{00000000-0005-0000-0000-0000C3370000}"/>
    <cellStyle name="Normal 4 2 2 5 2 4 2 4" xfId="9419" xr:uid="{00000000-0005-0000-0000-0000C4370000}"/>
    <cellStyle name="Normal 4 2 2 5 2 4 2 4 2" xfId="22165" xr:uid="{00000000-0005-0000-0000-0000C5370000}"/>
    <cellStyle name="Normal 4 2 2 5 2 4 2 4 2 2" xfId="48327" xr:uid="{00000000-0005-0000-0000-0000C6370000}"/>
    <cellStyle name="Normal 4 2 2 5 2 4 2 4 3" xfId="35581" xr:uid="{00000000-0005-0000-0000-0000C7370000}"/>
    <cellStyle name="Normal 4 2 2 5 2 4 2 5" xfId="15599" xr:uid="{00000000-0005-0000-0000-0000C8370000}"/>
    <cellStyle name="Normal 4 2 2 5 2 4 2 5 2" xfId="41761" xr:uid="{00000000-0005-0000-0000-0000C9370000}"/>
    <cellStyle name="Normal 4 2 2 5 2 4 2 6" xfId="28031" xr:uid="{00000000-0005-0000-0000-0000CA370000}"/>
    <cellStyle name="Normal 4 2 2 5 2 4 3" xfId="3255" xr:uid="{00000000-0005-0000-0000-0000CB370000}"/>
    <cellStyle name="Normal 4 2 2 5 2 4 3 2" xfId="7307" xr:uid="{00000000-0005-0000-0000-0000CC370000}"/>
    <cellStyle name="Normal 4 2 2 5 2 4 3 2 2" xfId="13197" xr:uid="{00000000-0005-0000-0000-0000CD370000}"/>
    <cellStyle name="Normal 4 2 2 5 2 4 3 2 2 2" xfId="25367" xr:uid="{00000000-0005-0000-0000-0000CE370000}"/>
    <cellStyle name="Normal 4 2 2 5 2 4 3 2 2 2 2" xfId="51529" xr:uid="{00000000-0005-0000-0000-0000CF370000}"/>
    <cellStyle name="Normal 4 2 2 5 2 4 3 2 2 3" xfId="39359" xr:uid="{00000000-0005-0000-0000-0000D0370000}"/>
    <cellStyle name="Normal 4 2 2 5 2 4 3 2 3" xfId="20245" xr:uid="{00000000-0005-0000-0000-0000D1370000}"/>
    <cellStyle name="Normal 4 2 2 5 2 4 3 2 3 2" xfId="46407" xr:uid="{00000000-0005-0000-0000-0000D2370000}"/>
    <cellStyle name="Normal 4 2 2 5 2 4 3 2 4" xfId="33469" xr:uid="{00000000-0005-0000-0000-0000D3370000}"/>
    <cellStyle name="Normal 4 2 2 5 2 4 3 3" xfId="10251" xr:uid="{00000000-0005-0000-0000-0000D4370000}"/>
    <cellStyle name="Normal 4 2 2 5 2 4 3 3 2" xfId="22805" xr:uid="{00000000-0005-0000-0000-0000D5370000}"/>
    <cellStyle name="Normal 4 2 2 5 2 4 3 3 2 2" xfId="48967" xr:uid="{00000000-0005-0000-0000-0000D6370000}"/>
    <cellStyle name="Normal 4 2 2 5 2 4 3 3 3" xfId="36413" xr:uid="{00000000-0005-0000-0000-0000D7370000}"/>
    <cellStyle name="Normal 4 2 2 5 2 4 3 4" xfId="16721" xr:uid="{00000000-0005-0000-0000-0000D8370000}"/>
    <cellStyle name="Normal 4 2 2 5 2 4 3 4 2" xfId="42883" xr:uid="{00000000-0005-0000-0000-0000D9370000}"/>
    <cellStyle name="Normal 4 2 2 5 2 4 3 5" xfId="29417" xr:uid="{00000000-0005-0000-0000-0000DA370000}"/>
    <cellStyle name="Normal 4 2 2 5 2 4 4" xfId="5281" xr:uid="{00000000-0005-0000-0000-0000DB370000}"/>
    <cellStyle name="Normal 4 2 2 5 2 4 4 2" xfId="11725" xr:uid="{00000000-0005-0000-0000-0000DC370000}"/>
    <cellStyle name="Normal 4 2 2 5 2 4 4 2 2" xfId="24087" xr:uid="{00000000-0005-0000-0000-0000DD370000}"/>
    <cellStyle name="Normal 4 2 2 5 2 4 4 2 2 2" xfId="50249" xr:uid="{00000000-0005-0000-0000-0000DE370000}"/>
    <cellStyle name="Normal 4 2 2 5 2 4 4 2 3" xfId="37887" xr:uid="{00000000-0005-0000-0000-0000DF370000}"/>
    <cellStyle name="Normal 4 2 2 5 2 4 4 3" xfId="18483" xr:uid="{00000000-0005-0000-0000-0000E0370000}"/>
    <cellStyle name="Normal 4 2 2 5 2 4 4 3 2" xfId="44645" xr:uid="{00000000-0005-0000-0000-0000E1370000}"/>
    <cellStyle name="Normal 4 2 2 5 2 4 4 4" xfId="31443" xr:uid="{00000000-0005-0000-0000-0000E2370000}"/>
    <cellStyle name="Normal 4 2 2 5 2 4 5" xfId="8779" xr:uid="{00000000-0005-0000-0000-0000E3370000}"/>
    <cellStyle name="Normal 4 2 2 5 2 4 5 2" xfId="21525" xr:uid="{00000000-0005-0000-0000-0000E4370000}"/>
    <cellStyle name="Normal 4 2 2 5 2 4 5 2 2" xfId="47687" xr:uid="{00000000-0005-0000-0000-0000E5370000}"/>
    <cellStyle name="Normal 4 2 2 5 2 4 5 3" xfId="34941" xr:uid="{00000000-0005-0000-0000-0000E6370000}"/>
    <cellStyle name="Normal 4 2 2 5 2 4 6" xfId="14959" xr:uid="{00000000-0005-0000-0000-0000E7370000}"/>
    <cellStyle name="Normal 4 2 2 5 2 4 6 2" xfId="41121" xr:uid="{00000000-0005-0000-0000-0000E8370000}"/>
    <cellStyle name="Normal 4 2 2 5 2 4 7" xfId="27391" xr:uid="{00000000-0005-0000-0000-0000E9370000}"/>
    <cellStyle name="Normal 4 2 2 5 2 5" xfId="1549" xr:uid="{00000000-0005-0000-0000-0000EA370000}"/>
    <cellStyle name="Normal 4 2 2 5 2 5 2" xfId="3575" xr:uid="{00000000-0005-0000-0000-0000EB370000}"/>
    <cellStyle name="Normal 4 2 2 5 2 5 2 2" xfId="7627" xr:uid="{00000000-0005-0000-0000-0000EC370000}"/>
    <cellStyle name="Normal 4 2 2 5 2 5 2 2 2" xfId="13517" xr:uid="{00000000-0005-0000-0000-0000ED370000}"/>
    <cellStyle name="Normal 4 2 2 5 2 5 2 2 2 2" xfId="25687" xr:uid="{00000000-0005-0000-0000-0000EE370000}"/>
    <cellStyle name="Normal 4 2 2 5 2 5 2 2 2 2 2" xfId="51849" xr:uid="{00000000-0005-0000-0000-0000EF370000}"/>
    <cellStyle name="Normal 4 2 2 5 2 5 2 2 2 3" xfId="39679" xr:uid="{00000000-0005-0000-0000-0000F0370000}"/>
    <cellStyle name="Normal 4 2 2 5 2 5 2 2 3" xfId="20565" xr:uid="{00000000-0005-0000-0000-0000F1370000}"/>
    <cellStyle name="Normal 4 2 2 5 2 5 2 2 3 2" xfId="46727" xr:uid="{00000000-0005-0000-0000-0000F2370000}"/>
    <cellStyle name="Normal 4 2 2 5 2 5 2 2 4" xfId="33789" xr:uid="{00000000-0005-0000-0000-0000F3370000}"/>
    <cellStyle name="Normal 4 2 2 5 2 5 2 3" xfId="10571" xr:uid="{00000000-0005-0000-0000-0000F4370000}"/>
    <cellStyle name="Normal 4 2 2 5 2 5 2 3 2" xfId="23125" xr:uid="{00000000-0005-0000-0000-0000F5370000}"/>
    <cellStyle name="Normal 4 2 2 5 2 5 2 3 2 2" xfId="49287" xr:uid="{00000000-0005-0000-0000-0000F6370000}"/>
    <cellStyle name="Normal 4 2 2 5 2 5 2 3 3" xfId="36733" xr:uid="{00000000-0005-0000-0000-0000F7370000}"/>
    <cellStyle name="Normal 4 2 2 5 2 5 2 4" xfId="17041" xr:uid="{00000000-0005-0000-0000-0000F8370000}"/>
    <cellStyle name="Normal 4 2 2 5 2 5 2 4 2" xfId="43203" xr:uid="{00000000-0005-0000-0000-0000F9370000}"/>
    <cellStyle name="Normal 4 2 2 5 2 5 2 5" xfId="29737" xr:uid="{00000000-0005-0000-0000-0000FA370000}"/>
    <cellStyle name="Normal 4 2 2 5 2 5 3" xfId="5601" xr:uid="{00000000-0005-0000-0000-0000FB370000}"/>
    <cellStyle name="Normal 4 2 2 5 2 5 3 2" xfId="12045" xr:uid="{00000000-0005-0000-0000-0000FC370000}"/>
    <cellStyle name="Normal 4 2 2 5 2 5 3 2 2" xfId="24407" xr:uid="{00000000-0005-0000-0000-0000FD370000}"/>
    <cellStyle name="Normal 4 2 2 5 2 5 3 2 2 2" xfId="50569" xr:uid="{00000000-0005-0000-0000-0000FE370000}"/>
    <cellStyle name="Normal 4 2 2 5 2 5 3 2 3" xfId="38207" xr:uid="{00000000-0005-0000-0000-0000FF370000}"/>
    <cellStyle name="Normal 4 2 2 5 2 5 3 3" xfId="18803" xr:uid="{00000000-0005-0000-0000-000000380000}"/>
    <cellStyle name="Normal 4 2 2 5 2 5 3 3 2" xfId="44965" xr:uid="{00000000-0005-0000-0000-000001380000}"/>
    <cellStyle name="Normal 4 2 2 5 2 5 3 4" xfId="31763" xr:uid="{00000000-0005-0000-0000-000002380000}"/>
    <cellStyle name="Normal 4 2 2 5 2 5 4" xfId="9099" xr:uid="{00000000-0005-0000-0000-000003380000}"/>
    <cellStyle name="Normal 4 2 2 5 2 5 4 2" xfId="21845" xr:uid="{00000000-0005-0000-0000-000004380000}"/>
    <cellStyle name="Normal 4 2 2 5 2 5 4 2 2" xfId="48007" xr:uid="{00000000-0005-0000-0000-000005380000}"/>
    <cellStyle name="Normal 4 2 2 5 2 5 4 3" xfId="35261" xr:uid="{00000000-0005-0000-0000-000006380000}"/>
    <cellStyle name="Normal 4 2 2 5 2 5 5" xfId="15279" xr:uid="{00000000-0005-0000-0000-000007380000}"/>
    <cellStyle name="Normal 4 2 2 5 2 5 5 2" xfId="41441" xr:uid="{00000000-0005-0000-0000-000008380000}"/>
    <cellStyle name="Normal 4 2 2 5 2 5 6" xfId="27711" xr:uid="{00000000-0005-0000-0000-000009380000}"/>
    <cellStyle name="Normal 4 2 2 5 2 6" xfId="2563" xr:uid="{00000000-0005-0000-0000-00000A380000}"/>
    <cellStyle name="Normal 4 2 2 5 2 6 2" xfId="6615" xr:uid="{00000000-0005-0000-0000-00000B380000}"/>
    <cellStyle name="Normal 4 2 2 5 2 6 2 2" xfId="12781" xr:uid="{00000000-0005-0000-0000-00000C380000}"/>
    <cellStyle name="Normal 4 2 2 5 2 6 2 2 2" xfId="25047" xr:uid="{00000000-0005-0000-0000-00000D380000}"/>
    <cellStyle name="Normal 4 2 2 5 2 6 2 2 2 2" xfId="51209" xr:uid="{00000000-0005-0000-0000-00000E380000}"/>
    <cellStyle name="Normal 4 2 2 5 2 6 2 2 3" xfId="38943" xr:uid="{00000000-0005-0000-0000-00000F380000}"/>
    <cellStyle name="Normal 4 2 2 5 2 6 2 3" xfId="19685" xr:uid="{00000000-0005-0000-0000-000010380000}"/>
    <cellStyle name="Normal 4 2 2 5 2 6 2 3 2" xfId="45847" xr:uid="{00000000-0005-0000-0000-000011380000}"/>
    <cellStyle name="Normal 4 2 2 5 2 6 2 4" xfId="32777" xr:uid="{00000000-0005-0000-0000-000012380000}"/>
    <cellStyle name="Normal 4 2 2 5 2 6 3" xfId="9835" xr:uid="{00000000-0005-0000-0000-000013380000}"/>
    <cellStyle name="Normal 4 2 2 5 2 6 3 2" xfId="22485" xr:uid="{00000000-0005-0000-0000-000014380000}"/>
    <cellStyle name="Normal 4 2 2 5 2 6 3 2 2" xfId="48647" xr:uid="{00000000-0005-0000-0000-000015380000}"/>
    <cellStyle name="Normal 4 2 2 5 2 6 3 3" xfId="35997" xr:uid="{00000000-0005-0000-0000-000016380000}"/>
    <cellStyle name="Normal 4 2 2 5 2 6 4" xfId="16161" xr:uid="{00000000-0005-0000-0000-000017380000}"/>
    <cellStyle name="Normal 4 2 2 5 2 6 4 2" xfId="42323" xr:uid="{00000000-0005-0000-0000-000018380000}"/>
    <cellStyle name="Normal 4 2 2 5 2 6 5" xfId="28725" xr:uid="{00000000-0005-0000-0000-000019380000}"/>
    <cellStyle name="Normal 4 2 2 5 2 7" xfId="4589" xr:uid="{00000000-0005-0000-0000-00001A380000}"/>
    <cellStyle name="Normal 4 2 2 5 2 7 2" xfId="11309" xr:uid="{00000000-0005-0000-0000-00001B380000}"/>
    <cellStyle name="Normal 4 2 2 5 2 7 2 2" xfId="23767" xr:uid="{00000000-0005-0000-0000-00001C380000}"/>
    <cellStyle name="Normal 4 2 2 5 2 7 2 2 2" xfId="49929" xr:uid="{00000000-0005-0000-0000-00001D380000}"/>
    <cellStyle name="Normal 4 2 2 5 2 7 2 3" xfId="37471" xr:uid="{00000000-0005-0000-0000-00001E380000}"/>
    <cellStyle name="Normal 4 2 2 5 2 7 3" xfId="17923" xr:uid="{00000000-0005-0000-0000-00001F380000}"/>
    <cellStyle name="Normal 4 2 2 5 2 7 3 2" xfId="44085" xr:uid="{00000000-0005-0000-0000-000020380000}"/>
    <cellStyle name="Normal 4 2 2 5 2 7 4" xfId="30751" xr:uid="{00000000-0005-0000-0000-000021380000}"/>
    <cellStyle name="Normal 4 2 2 5 2 8" xfId="8363" xr:uid="{00000000-0005-0000-0000-000022380000}"/>
    <cellStyle name="Normal 4 2 2 5 2 8 2" xfId="21205" xr:uid="{00000000-0005-0000-0000-000023380000}"/>
    <cellStyle name="Normal 4 2 2 5 2 8 2 2" xfId="47367" xr:uid="{00000000-0005-0000-0000-000024380000}"/>
    <cellStyle name="Normal 4 2 2 5 2 8 3" xfId="34525" xr:uid="{00000000-0005-0000-0000-000025380000}"/>
    <cellStyle name="Normal 4 2 2 5 2 9" xfId="14399" xr:uid="{00000000-0005-0000-0000-000026380000}"/>
    <cellStyle name="Normal 4 2 2 5 2 9 2" xfId="40561" xr:uid="{00000000-0005-0000-0000-000027380000}"/>
    <cellStyle name="Normal 4 2 2 5 3" xfId="577" xr:uid="{00000000-0005-0000-0000-000028380000}"/>
    <cellStyle name="Normal 4 2 2 5 3 2" xfId="1109" xr:uid="{00000000-0005-0000-0000-000029380000}"/>
    <cellStyle name="Normal 4 2 2 5 3 2 2" xfId="1429" xr:uid="{00000000-0005-0000-0000-00002A380000}"/>
    <cellStyle name="Normal 4 2 2 5 3 2 2 2" xfId="2069" xr:uid="{00000000-0005-0000-0000-00002B380000}"/>
    <cellStyle name="Normal 4 2 2 5 3 2 2 2 2" xfId="4095" xr:uid="{00000000-0005-0000-0000-00002C380000}"/>
    <cellStyle name="Normal 4 2 2 5 3 2 2 2 2 2" xfId="8147" xr:uid="{00000000-0005-0000-0000-00002D380000}"/>
    <cellStyle name="Normal 4 2 2 5 3 2 2 2 2 2 2" xfId="14037" xr:uid="{00000000-0005-0000-0000-00002E380000}"/>
    <cellStyle name="Normal 4 2 2 5 3 2 2 2 2 2 2 2" xfId="26207" xr:uid="{00000000-0005-0000-0000-00002F380000}"/>
    <cellStyle name="Normal 4 2 2 5 3 2 2 2 2 2 2 2 2" xfId="52369" xr:uid="{00000000-0005-0000-0000-000030380000}"/>
    <cellStyle name="Normal 4 2 2 5 3 2 2 2 2 2 2 3" xfId="40199" xr:uid="{00000000-0005-0000-0000-000031380000}"/>
    <cellStyle name="Normal 4 2 2 5 3 2 2 2 2 2 3" xfId="21085" xr:uid="{00000000-0005-0000-0000-000032380000}"/>
    <cellStyle name="Normal 4 2 2 5 3 2 2 2 2 2 3 2" xfId="47247" xr:uid="{00000000-0005-0000-0000-000033380000}"/>
    <cellStyle name="Normal 4 2 2 5 3 2 2 2 2 2 4" xfId="34309" xr:uid="{00000000-0005-0000-0000-000034380000}"/>
    <cellStyle name="Normal 4 2 2 5 3 2 2 2 2 3" xfId="11091" xr:uid="{00000000-0005-0000-0000-000035380000}"/>
    <cellStyle name="Normal 4 2 2 5 3 2 2 2 2 3 2" xfId="23645" xr:uid="{00000000-0005-0000-0000-000036380000}"/>
    <cellStyle name="Normal 4 2 2 5 3 2 2 2 2 3 2 2" xfId="49807" xr:uid="{00000000-0005-0000-0000-000037380000}"/>
    <cellStyle name="Normal 4 2 2 5 3 2 2 2 2 3 3" xfId="37253" xr:uid="{00000000-0005-0000-0000-000038380000}"/>
    <cellStyle name="Normal 4 2 2 5 3 2 2 2 2 4" xfId="17561" xr:uid="{00000000-0005-0000-0000-000039380000}"/>
    <cellStyle name="Normal 4 2 2 5 3 2 2 2 2 4 2" xfId="43723" xr:uid="{00000000-0005-0000-0000-00003A380000}"/>
    <cellStyle name="Normal 4 2 2 5 3 2 2 2 2 5" xfId="30257" xr:uid="{00000000-0005-0000-0000-00003B380000}"/>
    <cellStyle name="Normal 4 2 2 5 3 2 2 2 3" xfId="6121" xr:uid="{00000000-0005-0000-0000-00003C380000}"/>
    <cellStyle name="Normal 4 2 2 5 3 2 2 2 3 2" xfId="12565" xr:uid="{00000000-0005-0000-0000-00003D380000}"/>
    <cellStyle name="Normal 4 2 2 5 3 2 2 2 3 2 2" xfId="24927" xr:uid="{00000000-0005-0000-0000-00003E380000}"/>
    <cellStyle name="Normal 4 2 2 5 3 2 2 2 3 2 2 2" xfId="51089" xr:uid="{00000000-0005-0000-0000-00003F380000}"/>
    <cellStyle name="Normal 4 2 2 5 3 2 2 2 3 2 3" xfId="38727" xr:uid="{00000000-0005-0000-0000-000040380000}"/>
    <cellStyle name="Normal 4 2 2 5 3 2 2 2 3 3" xfId="19323" xr:uid="{00000000-0005-0000-0000-000041380000}"/>
    <cellStyle name="Normal 4 2 2 5 3 2 2 2 3 3 2" xfId="45485" xr:uid="{00000000-0005-0000-0000-000042380000}"/>
    <cellStyle name="Normal 4 2 2 5 3 2 2 2 3 4" xfId="32283" xr:uid="{00000000-0005-0000-0000-000043380000}"/>
    <cellStyle name="Normal 4 2 2 5 3 2 2 2 4" xfId="9619" xr:uid="{00000000-0005-0000-0000-000044380000}"/>
    <cellStyle name="Normal 4 2 2 5 3 2 2 2 4 2" xfId="22365" xr:uid="{00000000-0005-0000-0000-000045380000}"/>
    <cellStyle name="Normal 4 2 2 5 3 2 2 2 4 2 2" xfId="48527" xr:uid="{00000000-0005-0000-0000-000046380000}"/>
    <cellStyle name="Normal 4 2 2 5 3 2 2 2 4 3" xfId="35781" xr:uid="{00000000-0005-0000-0000-000047380000}"/>
    <cellStyle name="Normal 4 2 2 5 3 2 2 2 5" xfId="15799" xr:uid="{00000000-0005-0000-0000-000048380000}"/>
    <cellStyle name="Normal 4 2 2 5 3 2 2 2 5 2" xfId="41961" xr:uid="{00000000-0005-0000-0000-000049380000}"/>
    <cellStyle name="Normal 4 2 2 5 3 2 2 2 6" xfId="28231" xr:uid="{00000000-0005-0000-0000-00004A380000}"/>
    <cellStyle name="Normal 4 2 2 5 3 2 2 3" xfId="3455" xr:uid="{00000000-0005-0000-0000-00004B380000}"/>
    <cellStyle name="Normal 4 2 2 5 3 2 2 3 2" xfId="7507" xr:uid="{00000000-0005-0000-0000-00004C380000}"/>
    <cellStyle name="Normal 4 2 2 5 3 2 2 3 2 2" xfId="13397" xr:uid="{00000000-0005-0000-0000-00004D380000}"/>
    <cellStyle name="Normal 4 2 2 5 3 2 2 3 2 2 2" xfId="25567" xr:uid="{00000000-0005-0000-0000-00004E380000}"/>
    <cellStyle name="Normal 4 2 2 5 3 2 2 3 2 2 2 2" xfId="51729" xr:uid="{00000000-0005-0000-0000-00004F380000}"/>
    <cellStyle name="Normal 4 2 2 5 3 2 2 3 2 2 3" xfId="39559" xr:uid="{00000000-0005-0000-0000-000050380000}"/>
    <cellStyle name="Normal 4 2 2 5 3 2 2 3 2 3" xfId="20445" xr:uid="{00000000-0005-0000-0000-000051380000}"/>
    <cellStyle name="Normal 4 2 2 5 3 2 2 3 2 3 2" xfId="46607" xr:uid="{00000000-0005-0000-0000-000052380000}"/>
    <cellStyle name="Normal 4 2 2 5 3 2 2 3 2 4" xfId="33669" xr:uid="{00000000-0005-0000-0000-000053380000}"/>
    <cellStyle name="Normal 4 2 2 5 3 2 2 3 3" xfId="10451" xr:uid="{00000000-0005-0000-0000-000054380000}"/>
    <cellStyle name="Normal 4 2 2 5 3 2 2 3 3 2" xfId="23005" xr:uid="{00000000-0005-0000-0000-000055380000}"/>
    <cellStyle name="Normal 4 2 2 5 3 2 2 3 3 2 2" xfId="49167" xr:uid="{00000000-0005-0000-0000-000056380000}"/>
    <cellStyle name="Normal 4 2 2 5 3 2 2 3 3 3" xfId="36613" xr:uid="{00000000-0005-0000-0000-000057380000}"/>
    <cellStyle name="Normal 4 2 2 5 3 2 2 3 4" xfId="16921" xr:uid="{00000000-0005-0000-0000-000058380000}"/>
    <cellStyle name="Normal 4 2 2 5 3 2 2 3 4 2" xfId="43083" xr:uid="{00000000-0005-0000-0000-000059380000}"/>
    <cellStyle name="Normal 4 2 2 5 3 2 2 3 5" xfId="29617" xr:uid="{00000000-0005-0000-0000-00005A380000}"/>
    <cellStyle name="Normal 4 2 2 5 3 2 2 4" xfId="5481" xr:uid="{00000000-0005-0000-0000-00005B380000}"/>
    <cellStyle name="Normal 4 2 2 5 3 2 2 4 2" xfId="11925" xr:uid="{00000000-0005-0000-0000-00005C380000}"/>
    <cellStyle name="Normal 4 2 2 5 3 2 2 4 2 2" xfId="24287" xr:uid="{00000000-0005-0000-0000-00005D380000}"/>
    <cellStyle name="Normal 4 2 2 5 3 2 2 4 2 2 2" xfId="50449" xr:uid="{00000000-0005-0000-0000-00005E380000}"/>
    <cellStyle name="Normal 4 2 2 5 3 2 2 4 2 3" xfId="38087" xr:uid="{00000000-0005-0000-0000-00005F380000}"/>
    <cellStyle name="Normal 4 2 2 5 3 2 2 4 3" xfId="18683" xr:uid="{00000000-0005-0000-0000-000060380000}"/>
    <cellStyle name="Normal 4 2 2 5 3 2 2 4 3 2" xfId="44845" xr:uid="{00000000-0005-0000-0000-000061380000}"/>
    <cellStyle name="Normal 4 2 2 5 3 2 2 4 4" xfId="31643" xr:uid="{00000000-0005-0000-0000-000062380000}"/>
    <cellStyle name="Normal 4 2 2 5 3 2 2 5" xfId="8979" xr:uid="{00000000-0005-0000-0000-000063380000}"/>
    <cellStyle name="Normal 4 2 2 5 3 2 2 5 2" xfId="21725" xr:uid="{00000000-0005-0000-0000-000064380000}"/>
    <cellStyle name="Normal 4 2 2 5 3 2 2 5 2 2" xfId="47887" xr:uid="{00000000-0005-0000-0000-000065380000}"/>
    <cellStyle name="Normal 4 2 2 5 3 2 2 5 3" xfId="35141" xr:uid="{00000000-0005-0000-0000-000066380000}"/>
    <cellStyle name="Normal 4 2 2 5 3 2 2 6" xfId="15159" xr:uid="{00000000-0005-0000-0000-000067380000}"/>
    <cellStyle name="Normal 4 2 2 5 3 2 2 6 2" xfId="41321" xr:uid="{00000000-0005-0000-0000-000068380000}"/>
    <cellStyle name="Normal 4 2 2 5 3 2 2 7" xfId="27591" xr:uid="{00000000-0005-0000-0000-000069380000}"/>
    <cellStyle name="Normal 4 2 2 5 3 2 3" xfId="1749" xr:uid="{00000000-0005-0000-0000-00006A380000}"/>
    <cellStyle name="Normal 4 2 2 5 3 2 3 2" xfId="3775" xr:uid="{00000000-0005-0000-0000-00006B380000}"/>
    <cellStyle name="Normal 4 2 2 5 3 2 3 2 2" xfId="7827" xr:uid="{00000000-0005-0000-0000-00006C380000}"/>
    <cellStyle name="Normal 4 2 2 5 3 2 3 2 2 2" xfId="13717" xr:uid="{00000000-0005-0000-0000-00006D380000}"/>
    <cellStyle name="Normal 4 2 2 5 3 2 3 2 2 2 2" xfId="25887" xr:uid="{00000000-0005-0000-0000-00006E380000}"/>
    <cellStyle name="Normal 4 2 2 5 3 2 3 2 2 2 2 2" xfId="52049" xr:uid="{00000000-0005-0000-0000-00006F380000}"/>
    <cellStyle name="Normal 4 2 2 5 3 2 3 2 2 2 3" xfId="39879" xr:uid="{00000000-0005-0000-0000-000070380000}"/>
    <cellStyle name="Normal 4 2 2 5 3 2 3 2 2 3" xfId="20765" xr:uid="{00000000-0005-0000-0000-000071380000}"/>
    <cellStyle name="Normal 4 2 2 5 3 2 3 2 2 3 2" xfId="46927" xr:uid="{00000000-0005-0000-0000-000072380000}"/>
    <cellStyle name="Normal 4 2 2 5 3 2 3 2 2 4" xfId="33989" xr:uid="{00000000-0005-0000-0000-000073380000}"/>
    <cellStyle name="Normal 4 2 2 5 3 2 3 2 3" xfId="10771" xr:uid="{00000000-0005-0000-0000-000074380000}"/>
    <cellStyle name="Normal 4 2 2 5 3 2 3 2 3 2" xfId="23325" xr:uid="{00000000-0005-0000-0000-000075380000}"/>
    <cellStyle name="Normal 4 2 2 5 3 2 3 2 3 2 2" xfId="49487" xr:uid="{00000000-0005-0000-0000-000076380000}"/>
    <cellStyle name="Normal 4 2 2 5 3 2 3 2 3 3" xfId="36933" xr:uid="{00000000-0005-0000-0000-000077380000}"/>
    <cellStyle name="Normal 4 2 2 5 3 2 3 2 4" xfId="17241" xr:uid="{00000000-0005-0000-0000-000078380000}"/>
    <cellStyle name="Normal 4 2 2 5 3 2 3 2 4 2" xfId="43403" xr:uid="{00000000-0005-0000-0000-000079380000}"/>
    <cellStyle name="Normal 4 2 2 5 3 2 3 2 5" xfId="29937" xr:uid="{00000000-0005-0000-0000-00007A380000}"/>
    <cellStyle name="Normal 4 2 2 5 3 2 3 3" xfId="5801" xr:uid="{00000000-0005-0000-0000-00007B380000}"/>
    <cellStyle name="Normal 4 2 2 5 3 2 3 3 2" xfId="12245" xr:uid="{00000000-0005-0000-0000-00007C380000}"/>
    <cellStyle name="Normal 4 2 2 5 3 2 3 3 2 2" xfId="24607" xr:uid="{00000000-0005-0000-0000-00007D380000}"/>
    <cellStyle name="Normal 4 2 2 5 3 2 3 3 2 2 2" xfId="50769" xr:uid="{00000000-0005-0000-0000-00007E380000}"/>
    <cellStyle name="Normal 4 2 2 5 3 2 3 3 2 3" xfId="38407" xr:uid="{00000000-0005-0000-0000-00007F380000}"/>
    <cellStyle name="Normal 4 2 2 5 3 2 3 3 3" xfId="19003" xr:uid="{00000000-0005-0000-0000-000080380000}"/>
    <cellStyle name="Normal 4 2 2 5 3 2 3 3 3 2" xfId="45165" xr:uid="{00000000-0005-0000-0000-000081380000}"/>
    <cellStyle name="Normal 4 2 2 5 3 2 3 3 4" xfId="31963" xr:uid="{00000000-0005-0000-0000-000082380000}"/>
    <cellStyle name="Normal 4 2 2 5 3 2 3 4" xfId="9299" xr:uid="{00000000-0005-0000-0000-000083380000}"/>
    <cellStyle name="Normal 4 2 2 5 3 2 3 4 2" xfId="22045" xr:uid="{00000000-0005-0000-0000-000084380000}"/>
    <cellStyle name="Normal 4 2 2 5 3 2 3 4 2 2" xfId="48207" xr:uid="{00000000-0005-0000-0000-000085380000}"/>
    <cellStyle name="Normal 4 2 2 5 3 2 3 4 3" xfId="35461" xr:uid="{00000000-0005-0000-0000-000086380000}"/>
    <cellStyle name="Normal 4 2 2 5 3 2 3 5" xfId="15479" xr:uid="{00000000-0005-0000-0000-000087380000}"/>
    <cellStyle name="Normal 4 2 2 5 3 2 3 5 2" xfId="41641" xr:uid="{00000000-0005-0000-0000-000088380000}"/>
    <cellStyle name="Normal 4 2 2 5 3 2 3 6" xfId="27911" xr:uid="{00000000-0005-0000-0000-000089380000}"/>
    <cellStyle name="Normal 4 2 2 5 3 2 4" xfId="3135" xr:uid="{00000000-0005-0000-0000-00008A380000}"/>
    <cellStyle name="Normal 4 2 2 5 3 2 4 2" xfId="7187" xr:uid="{00000000-0005-0000-0000-00008B380000}"/>
    <cellStyle name="Normal 4 2 2 5 3 2 4 2 2" xfId="13077" xr:uid="{00000000-0005-0000-0000-00008C380000}"/>
    <cellStyle name="Normal 4 2 2 5 3 2 4 2 2 2" xfId="25247" xr:uid="{00000000-0005-0000-0000-00008D380000}"/>
    <cellStyle name="Normal 4 2 2 5 3 2 4 2 2 2 2" xfId="51409" xr:uid="{00000000-0005-0000-0000-00008E380000}"/>
    <cellStyle name="Normal 4 2 2 5 3 2 4 2 2 3" xfId="39239" xr:uid="{00000000-0005-0000-0000-00008F380000}"/>
    <cellStyle name="Normal 4 2 2 5 3 2 4 2 3" xfId="20125" xr:uid="{00000000-0005-0000-0000-000090380000}"/>
    <cellStyle name="Normal 4 2 2 5 3 2 4 2 3 2" xfId="46287" xr:uid="{00000000-0005-0000-0000-000091380000}"/>
    <cellStyle name="Normal 4 2 2 5 3 2 4 2 4" xfId="33349" xr:uid="{00000000-0005-0000-0000-000092380000}"/>
    <cellStyle name="Normal 4 2 2 5 3 2 4 3" xfId="10131" xr:uid="{00000000-0005-0000-0000-000093380000}"/>
    <cellStyle name="Normal 4 2 2 5 3 2 4 3 2" xfId="22685" xr:uid="{00000000-0005-0000-0000-000094380000}"/>
    <cellStyle name="Normal 4 2 2 5 3 2 4 3 2 2" xfId="48847" xr:uid="{00000000-0005-0000-0000-000095380000}"/>
    <cellStyle name="Normal 4 2 2 5 3 2 4 3 3" xfId="36293" xr:uid="{00000000-0005-0000-0000-000096380000}"/>
    <cellStyle name="Normal 4 2 2 5 3 2 4 4" xfId="16601" xr:uid="{00000000-0005-0000-0000-000097380000}"/>
    <cellStyle name="Normal 4 2 2 5 3 2 4 4 2" xfId="42763" xr:uid="{00000000-0005-0000-0000-000098380000}"/>
    <cellStyle name="Normal 4 2 2 5 3 2 4 5" xfId="29297" xr:uid="{00000000-0005-0000-0000-000099380000}"/>
    <cellStyle name="Normal 4 2 2 5 3 2 5" xfId="5161" xr:uid="{00000000-0005-0000-0000-00009A380000}"/>
    <cellStyle name="Normal 4 2 2 5 3 2 5 2" xfId="11605" xr:uid="{00000000-0005-0000-0000-00009B380000}"/>
    <cellStyle name="Normal 4 2 2 5 3 2 5 2 2" xfId="23967" xr:uid="{00000000-0005-0000-0000-00009C380000}"/>
    <cellStyle name="Normal 4 2 2 5 3 2 5 2 2 2" xfId="50129" xr:uid="{00000000-0005-0000-0000-00009D380000}"/>
    <cellStyle name="Normal 4 2 2 5 3 2 5 2 3" xfId="37767" xr:uid="{00000000-0005-0000-0000-00009E380000}"/>
    <cellStyle name="Normal 4 2 2 5 3 2 5 3" xfId="18363" xr:uid="{00000000-0005-0000-0000-00009F380000}"/>
    <cellStyle name="Normal 4 2 2 5 3 2 5 3 2" xfId="44525" xr:uid="{00000000-0005-0000-0000-0000A0380000}"/>
    <cellStyle name="Normal 4 2 2 5 3 2 5 4" xfId="31323" xr:uid="{00000000-0005-0000-0000-0000A1380000}"/>
    <cellStyle name="Normal 4 2 2 5 3 2 6" xfId="8659" xr:uid="{00000000-0005-0000-0000-0000A2380000}"/>
    <cellStyle name="Normal 4 2 2 5 3 2 6 2" xfId="21405" xr:uid="{00000000-0005-0000-0000-0000A3380000}"/>
    <cellStyle name="Normal 4 2 2 5 3 2 6 2 2" xfId="47567" xr:uid="{00000000-0005-0000-0000-0000A4380000}"/>
    <cellStyle name="Normal 4 2 2 5 3 2 6 3" xfId="34821" xr:uid="{00000000-0005-0000-0000-0000A5380000}"/>
    <cellStyle name="Normal 4 2 2 5 3 2 7" xfId="14839" xr:uid="{00000000-0005-0000-0000-0000A6380000}"/>
    <cellStyle name="Normal 4 2 2 5 3 2 7 2" xfId="41001" xr:uid="{00000000-0005-0000-0000-0000A7380000}"/>
    <cellStyle name="Normal 4 2 2 5 3 2 8" xfId="27271" xr:uid="{00000000-0005-0000-0000-0000A8380000}"/>
    <cellStyle name="Normal 4 2 2 5 3 3" xfId="1269" xr:uid="{00000000-0005-0000-0000-0000A9380000}"/>
    <cellStyle name="Normal 4 2 2 5 3 3 2" xfId="1909" xr:uid="{00000000-0005-0000-0000-0000AA380000}"/>
    <cellStyle name="Normal 4 2 2 5 3 3 2 2" xfId="3935" xr:uid="{00000000-0005-0000-0000-0000AB380000}"/>
    <cellStyle name="Normal 4 2 2 5 3 3 2 2 2" xfId="7987" xr:uid="{00000000-0005-0000-0000-0000AC380000}"/>
    <cellStyle name="Normal 4 2 2 5 3 3 2 2 2 2" xfId="13877" xr:uid="{00000000-0005-0000-0000-0000AD380000}"/>
    <cellStyle name="Normal 4 2 2 5 3 3 2 2 2 2 2" xfId="26047" xr:uid="{00000000-0005-0000-0000-0000AE380000}"/>
    <cellStyle name="Normal 4 2 2 5 3 3 2 2 2 2 2 2" xfId="52209" xr:uid="{00000000-0005-0000-0000-0000AF380000}"/>
    <cellStyle name="Normal 4 2 2 5 3 3 2 2 2 2 3" xfId="40039" xr:uid="{00000000-0005-0000-0000-0000B0380000}"/>
    <cellStyle name="Normal 4 2 2 5 3 3 2 2 2 3" xfId="20925" xr:uid="{00000000-0005-0000-0000-0000B1380000}"/>
    <cellStyle name="Normal 4 2 2 5 3 3 2 2 2 3 2" xfId="47087" xr:uid="{00000000-0005-0000-0000-0000B2380000}"/>
    <cellStyle name="Normal 4 2 2 5 3 3 2 2 2 4" xfId="34149" xr:uid="{00000000-0005-0000-0000-0000B3380000}"/>
    <cellStyle name="Normal 4 2 2 5 3 3 2 2 3" xfId="10931" xr:uid="{00000000-0005-0000-0000-0000B4380000}"/>
    <cellStyle name="Normal 4 2 2 5 3 3 2 2 3 2" xfId="23485" xr:uid="{00000000-0005-0000-0000-0000B5380000}"/>
    <cellStyle name="Normal 4 2 2 5 3 3 2 2 3 2 2" xfId="49647" xr:uid="{00000000-0005-0000-0000-0000B6380000}"/>
    <cellStyle name="Normal 4 2 2 5 3 3 2 2 3 3" xfId="37093" xr:uid="{00000000-0005-0000-0000-0000B7380000}"/>
    <cellStyle name="Normal 4 2 2 5 3 3 2 2 4" xfId="17401" xr:uid="{00000000-0005-0000-0000-0000B8380000}"/>
    <cellStyle name="Normal 4 2 2 5 3 3 2 2 4 2" xfId="43563" xr:uid="{00000000-0005-0000-0000-0000B9380000}"/>
    <cellStyle name="Normal 4 2 2 5 3 3 2 2 5" xfId="30097" xr:uid="{00000000-0005-0000-0000-0000BA380000}"/>
    <cellStyle name="Normal 4 2 2 5 3 3 2 3" xfId="5961" xr:uid="{00000000-0005-0000-0000-0000BB380000}"/>
    <cellStyle name="Normal 4 2 2 5 3 3 2 3 2" xfId="12405" xr:uid="{00000000-0005-0000-0000-0000BC380000}"/>
    <cellStyle name="Normal 4 2 2 5 3 3 2 3 2 2" xfId="24767" xr:uid="{00000000-0005-0000-0000-0000BD380000}"/>
    <cellStyle name="Normal 4 2 2 5 3 3 2 3 2 2 2" xfId="50929" xr:uid="{00000000-0005-0000-0000-0000BE380000}"/>
    <cellStyle name="Normal 4 2 2 5 3 3 2 3 2 3" xfId="38567" xr:uid="{00000000-0005-0000-0000-0000BF380000}"/>
    <cellStyle name="Normal 4 2 2 5 3 3 2 3 3" xfId="19163" xr:uid="{00000000-0005-0000-0000-0000C0380000}"/>
    <cellStyle name="Normal 4 2 2 5 3 3 2 3 3 2" xfId="45325" xr:uid="{00000000-0005-0000-0000-0000C1380000}"/>
    <cellStyle name="Normal 4 2 2 5 3 3 2 3 4" xfId="32123" xr:uid="{00000000-0005-0000-0000-0000C2380000}"/>
    <cellStyle name="Normal 4 2 2 5 3 3 2 4" xfId="9459" xr:uid="{00000000-0005-0000-0000-0000C3380000}"/>
    <cellStyle name="Normal 4 2 2 5 3 3 2 4 2" xfId="22205" xr:uid="{00000000-0005-0000-0000-0000C4380000}"/>
    <cellStyle name="Normal 4 2 2 5 3 3 2 4 2 2" xfId="48367" xr:uid="{00000000-0005-0000-0000-0000C5380000}"/>
    <cellStyle name="Normal 4 2 2 5 3 3 2 4 3" xfId="35621" xr:uid="{00000000-0005-0000-0000-0000C6380000}"/>
    <cellStyle name="Normal 4 2 2 5 3 3 2 5" xfId="15639" xr:uid="{00000000-0005-0000-0000-0000C7380000}"/>
    <cellStyle name="Normal 4 2 2 5 3 3 2 5 2" xfId="41801" xr:uid="{00000000-0005-0000-0000-0000C8380000}"/>
    <cellStyle name="Normal 4 2 2 5 3 3 2 6" xfId="28071" xr:uid="{00000000-0005-0000-0000-0000C9380000}"/>
    <cellStyle name="Normal 4 2 2 5 3 3 3" xfId="3295" xr:uid="{00000000-0005-0000-0000-0000CA380000}"/>
    <cellStyle name="Normal 4 2 2 5 3 3 3 2" xfId="7347" xr:uid="{00000000-0005-0000-0000-0000CB380000}"/>
    <cellStyle name="Normal 4 2 2 5 3 3 3 2 2" xfId="13237" xr:uid="{00000000-0005-0000-0000-0000CC380000}"/>
    <cellStyle name="Normal 4 2 2 5 3 3 3 2 2 2" xfId="25407" xr:uid="{00000000-0005-0000-0000-0000CD380000}"/>
    <cellStyle name="Normal 4 2 2 5 3 3 3 2 2 2 2" xfId="51569" xr:uid="{00000000-0005-0000-0000-0000CE380000}"/>
    <cellStyle name="Normal 4 2 2 5 3 3 3 2 2 3" xfId="39399" xr:uid="{00000000-0005-0000-0000-0000CF380000}"/>
    <cellStyle name="Normal 4 2 2 5 3 3 3 2 3" xfId="20285" xr:uid="{00000000-0005-0000-0000-0000D0380000}"/>
    <cellStyle name="Normal 4 2 2 5 3 3 3 2 3 2" xfId="46447" xr:uid="{00000000-0005-0000-0000-0000D1380000}"/>
    <cellStyle name="Normal 4 2 2 5 3 3 3 2 4" xfId="33509" xr:uid="{00000000-0005-0000-0000-0000D2380000}"/>
    <cellStyle name="Normal 4 2 2 5 3 3 3 3" xfId="10291" xr:uid="{00000000-0005-0000-0000-0000D3380000}"/>
    <cellStyle name="Normal 4 2 2 5 3 3 3 3 2" xfId="22845" xr:uid="{00000000-0005-0000-0000-0000D4380000}"/>
    <cellStyle name="Normal 4 2 2 5 3 3 3 3 2 2" xfId="49007" xr:uid="{00000000-0005-0000-0000-0000D5380000}"/>
    <cellStyle name="Normal 4 2 2 5 3 3 3 3 3" xfId="36453" xr:uid="{00000000-0005-0000-0000-0000D6380000}"/>
    <cellStyle name="Normal 4 2 2 5 3 3 3 4" xfId="16761" xr:uid="{00000000-0005-0000-0000-0000D7380000}"/>
    <cellStyle name="Normal 4 2 2 5 3 3 3 4 2" xfId="42923" xr:uid="{00000000-0005-0000-0000-0000D8380000}"/>
    <cellStyle name="Normal 4 2 2 5 3 3 3 5" xfId="29457" xr:uid="{00000000-0005-0000-0000-0000D9380000}"/>
    <cellStyle name="Normal 4 2 2 5 3 3 4" xfId="5321" xr:uid="{00000000-0005-0000-0000-0000DA380000}"/>
    <cellStyle name="Normal 4 2 2 5 3 3 4 2" xfId="11765" xr:uid="{00000000-0005-0000-0000-0000DB380000}"/>
    <cellStyle name="Normal 4 2 2 5 3 3 4 2 2" xfId="24127" xr:uid="{00000000-0005-0000-0000-0000DC380000}"/>
    <cellStyle name="Normal 4 2 2 5 3 3 4 2 2 2" xfId="50289" xr:uid="{00000000-0005-0000-0000-0000DD380000}"/>
    <cellStyle name="Normal 4 2 2 5 3 3 4 2 3" xfId="37927" xr:uid="{00000000-0005-0000-0000-0000DE380000}"/>
    <cellStyle name="Normal 4 2 2 5 3 3 4 3" xfId="18523" xr:uid="{00000000-0005-0000-0000-0000DF380000}"/>
    <cellStyle name="Normal 4 2 2 5 3 3 4 3 2" xfId="44685" xr:uid="{00000000-0005-0000-0000-0000E0380000}"/>
    <cellStyle name="Normal 4 2 2 5 3 3 4 4" xfId="31483" xr:uid="{00000000-0005-0000-0000-0000E1380000}"/>
    <cellStyle name="Normal 4 2 2 5 3 3 5" xfId="8819" xr:uid="{00000000-0005-0000-0000-0000E2380000}"/>
    <cellStyle name="Normal 4 2 2 5 3 3 5 2" xfId="21565" xr:uid="{00000000-0005-0000-0000-0000E3380000}"/>
    <cellStyle name="Normal 4 2 2 5 3 3 5 2 2" xfId="47727" xr:uid="{00000000-0005-0000-0000-0000E4380000}"/>
    <cellStyle name="Normal 4 2 2 5 3 3 5 3" xfId="34981" xr:uid="{00000000-0005-0000-0000-0000E5380000}"/>
    <cellStyle name="Normal 4 2 2 5 3 3 6" xfId="14999" xr:uid="{00000000-0005-0000-0000-0000E6380000}"/>
    <cellStyle name="Normal 4 2 2 5 3 3 6 2" xfId="41161" xr:uid="{00000000-0005-0000-0000-0000E7380000}"/>
    <cellStyle name="Normal 4 2 2 5 3 3 7" xfId="27431" xr:uid="{00000000-0005-0000-0000-0000E8380000}"/>
    <cellStyle name="Normal 4 2 2 5 3 4" xfId="1589" xr:uid="{00000000-0005-0000-0000-0000E9380000}"/>
    <cellStyle name="Normal 4 2 2 5 3 4 2" xfId="3615" xr:uid="{00000000-0005-0000-0000-0000EA380000}"/>
    <cellStyle name="Normal 4 2 2 5 3 4 2 2" xfId="7667" xr:uid="{00000000-0005-0000-0000-0000EB380000}"/>
    <cellStyle name="Normal 4 2 2 5 3 4 2 2 2" xfId="13557" xr:uid="{00000000-0005-0000-0000-0000EC380000}"/>
    <cellStyle name="Normal 4 2 2 5 3 4 2 2 2 2" xfId="25727" xr:uid="{00000000-0005-0000-0000-0000ED380000}"/>
    <cellStyle name="Normal 4 2 2 5 3 4 2 2 2 2 2" xfId="51889" xr:uid="{00000000-0005-0000-0000-0000EE380000}"/>
    <cellStyle name="Normal 4 2 2 5 3 4 2 2 2 3" xfId="39719" xr:uid="{00000000-0005-0000-0000-0000EF380000}"/>
    <cellStyle name="Normal 4 2 2 5 3 4 2 2 3" xfId="20605" xr:uid="{00000000-0005-0000-0000-0000F0380000}"/>
    <cellStyle name="Normal 4 2 2 5 3 4 2 2 3 2" xfId="46767" xr:uid="{00000000-0005-0000-0000-0000F1380000}"/>
    <cellStyle name="Normal 4 2 2 5 3 4 2 2 4" xfId="33829" xr:uid="{00000000-0005-0000-0000-0000F2380000}"/>
    <cellStyle name="Normal 4 2 2 5 3 4 2 3" xfId="10611" xr:uid="{00000000-0005-0000-0000-0000F3380000}"/>
    <cellStyle name="Normal 4 2 2 5 3 4 2 3 2" xfId="23165" xr:uid="{00000000-0005-0000-0000-0000F4380000}"/>
    <cellStyle name="Normal 4 2 2 5 3 4 2 3 2 2" xfId="49327" xr:uid="{00000000-0005-0000-0000-0000F5380000}"/>
    <cellStyle name="Normal 4 2 2 5 3 4 2 3 3" xfId="36773" xr:uid="{00000000-0005-0000-0000-0000F6380000}"/>
    <cellStyle name="Normal 4 2 2 5 3 4 2 4" xfId="17081" xr:uid="{00000000-0005-0000-0000-0000F7380000}"/>
    <cellStyle name="Normal 4 2 2 5 3 4 2 4 2" xfId="43243" xr:uid="{00000000-0005-0000-0000-0000F8380000}"/>
    <cellStyle name="Normal 4 2 2 5 3 4 2 5" xfId="29777" xr:uid="{00000000-0005-0000-0000-0000F9380000}"/>
    <cellStyle name="Normal 4 2 2 5 3 4 3" xfId="5641" xr:uid="{00000000-0005-0000-0000-0000FA380000}"/>
    <cellStyle name="Normal 4 2 2 5 3 4 3 2" xfId="12085" xr:uid="{00000000-0005-0000-0000-0000FB380000}"/>
    <cellStyle name="Normal 4 2 2 5 3 4 3 2 2" xfId="24447" xr:uid="{00000000-0005-0000-0000-0000FC380000}"/>
    <cellStyle name="Normal 4 2 2 5 3 4 3 2 2 2" xfId="50609" xr:uid="{00000000-0005-0000-0000-0000FD380000}"/>
    <cellStyle name="Normal 4 2 2 5 3 4 3 2 3" xfId="38247" xr:uid="{00000000-0005-0000-0000-0000FE380000}"/>
    <cellStyle name="Normal 4 2 2 5 3 4 3 3" xfId="18843" xr:uid="{00000000-0005-0000-0000-0000FF380000}"/>
    <cellStyle name="Normal 4 2 2 5 3 4 3 3 2" xfId="45005" xr:uid="{00000000-0005-0000-0000-000000390000}"/>
    <cellStyle name="Normal 4 2 2 5 3 4 3 4" xfId="31803" xr:uid="{00000000-0005-0000-0000-000001390000}"/>
    <cellStyle name="Normal 4 2 2 5 3 4 4" xfId="9139" xr:uid="{00000000-0005-0000-0000-000002390000}"/>
    <cellStyle name="Normal 4 2 2 5 3 4 4 2" xfId="21885" xr:uid="{00000000-0005-0000-0000-000003390000}"/>
    <cellStyle name="Normal 4 2 2 5 3 4 4 2 2" xfId="48047" xr:uid="{00000000-0005-0000-0000-000004390000}"/>
    <cellStyle name="Normal 4 2 2 5 3 4 4 3" xfId="35301" xr:uid="{00000000-0005-0000-0000-000005390000}"/>
    <cellStyle name="Normal 4 2 2 5 3 4 5" xfId="15319" xr:uid="{00000000-0005-0000-0000-000006390000}"/>
    <cellStyle name="Normal 4 2 2 5 3 4 5 2" xfId="41481" xr:uid="{00000000-0005-0000-0000-000007390000}"/>
    <cellStyle name="Normal 4 2 2 5 3 4 6" xfId="27751" xr:uid="{00000000-0005-0000-0000-000008390000}"/>
    <cellStyle name="Normal 4 2 2 5 3 5" xfId="2603" xr:uid="{00000000-0005-0000-0000-000009390000}"/>
    <cellStyle name="Normal 4 2 2 5 3 5 2" xfId="6655" xr:uid="{00000000-0005-0000-0000-00000A390000}"/>
    <cellStyle name="Normal 4 2 2 5 3 5 2 2" xfId="12821" xr:uid="{00000000-0005-0000-0000-00000B390000}"/>
    <cellStyle name="Normal 4 2 2 5 3 5 2 2 2" xfId="25087" xr:uid="{00000000-0005-0000-0000-00000C390000}"/>
    <cellStyle name="Normal 4 2 2 5 3 5 2 2 2 2" xfId="51249" xr:uid="{00000000-0005-0000-0000-00000D390000}"/>
    <cellStyle name="Normal 4 2 2 5 3 5 2 2 3" xfId="38983" xr:uid="{00000000-0005-0000-0000-00000E390000}"/>
    <cellStyle name="Normal 4 2 2 5 3 5 2 3" xfId="19725" xr:uid="{00000000-0005-0000-0000-00000F390000}"/>
    <cellStyle name="Normal 4 2 2 5 3 5 2 3 2" xfId="45887" xr:uid="{00000000-0005-0000-0000-000010390000}"/>
    <cellStyle name="Normal 4 2 2 5 3 5 2 4" xfId="32817" xr:uid="{00000000-0005-0000-0000-000011390000}"/>
    <cellStyle name="Normal 4 2 2 5 3 5 3" xfId="9875" xr:uid="{00000000-0005-0000-0000-000012390000}"/>
    <cellStyle name="Normal 4 2 2 5 3 5 3 2" xfId="22525" xr:uid="{00000000-0005-0000-0000-000013390000}"/>
    <cellStyle name="Normal 4 2 2 5 3 5 3 2 2" xfId="48687" xr:uid="{00000000-0005-0000-0000-000014390000}"/>
    <cellStyle name="Normal 4 2 2 5 3 5 3 3" xfId="36037" xr:uid="{00000000-0005-0000-0000-000015390000}"/>
    <cellStyle name="Normal 4 2 2 5 3 5 4" xfId="16201" xr:uid="{00000000-0005-0000-0000-000016390000}"/>
    <cellStyle name="Normal 4 2 2 5 3 5 4 2" xfId="42363" xr:uid="{00000000-0005-0000-0000-000017390000}"/>
    <cellStyle name="Normal 4 2 2 5 3 5 5" xfId="28765" xr:uid="{00000000-0005-0000-0000-000018390000}"/>
    <cellStyle name="Normal 4 2 2 5 3 6" xfId="4629" xr:uid="{00000000-0005-0000-0000-000019390000}"/>
    <cellStyle name="Normal 4 2 2 5 3 6 2" xfId="11349" xr:uid="{00000000-0005-0000-0000-00001A390000}"/>
    <cellStyle name="Normal 4 2 2 5 3 6 2 2" xfId="23807" xr:uid="{00000000-0005-0000-0000-00001B390000}"/>
    <cellStyle name="Normal 4 2 2 5 3 6 2 2 2" xfId="49969" xr:uid="{00000000-0005-0000-0000-00001C390000}"/>
    <cellStyle name="Normal 4 2 2 5 3 6 2 3" xfId="37511" xr:uid="{00000000-0005-0000-0000-00001D390000}"/>
    <cellStyle name="Normal 4 2 2 5 3 6 3" xfId="17963" xr:uid="{00000000-0005-0000-0000-00001E390000}"/>
    <cellStyle name="Normal 4 2 2 5 3 6 3 2" xfId="44125" xr:uid="{00000000-0005-0000-0000-00001F390000}"/>
    <cellStyle name="Normal 4 2 2 5 3 6 4" xfId="30791" xr:uid="{00000000-0005-0000-0000-000020390000}"/>
    <cellStyle name="Normal 4 2 2 5 3 7" xfId="8403" xr:uid="{00000000-0005-0000-0000-000021390000}"/>
    <cellStyle name="Normal 4 2 2 5 3 7 2" xfId="21245" xr:uid="{00000000-0005-0000-0000-000022390000}"/>
    <cellStyle name="Normal 4 2 2 5 3 7 2 2" xfId="47407" xr:uid="{00000000-0005-0000-0000-000023390000}"/>
    <cellStyle name="Normal 4 2 2 5 3 7 3" xfId="34565" xr:uid="{00000000-0005-0000-0000-000024390000}"/>
    <cellStyle name="Normal 4 2 2 5 3 8" xfId="14439" xr:uid="{00000000-0005-0000-0000-000025390000}"/>
    <cellStyle name="Normal 4 2 2 5 3 8 2" xfId="40601" xr:uid="{00000000-0005-0000-0000-000026390000}"/>
    <cellStyle name="Normal 4 2 2 5 3 9" xfId="26739" xr:uid="{00000000-0005-0000-0000-000027390000}"/>
    <cellStyle name="Normal 4 2 2 5 4" xfId="885" xr:uid="{00000000-0005-0000-0000-000028390000}"/>
    <cellStyle name="Normal 4 2 2 5 4 2" xfId="1349" xr:uid="{00000000-0005-0000-0000-000029390000}"/>
    <cellStyle name="Normal 4 2 2 5 4 2 2" xfId="1989" xr:uid="{00000000-0005-0000-0000-00002A390000}"/>
    <cellStyle name="Normal 4 2 2 5 4 2 2 2" xfId="4015" xr:uid="{00000000-0005-0000-0000-00002B390000}"/>
    <cellStyle name="Normal 4 2 2 5 4 2 2 2 2" xfId="8067" xr:uid="{00000000-0005-0000-0000-00002C390000}"/>
    <cellStyle name="Normal 4 2 2 5 4 2 2 2 2 2" xfId="13957" xr:uid="{00000000-0005-0000-0000-00002D390000}"/>
    <cellStyle name="Normal 4 2 2 5 4 2 2 2 2 2 2" xfId="26127" xr:uid="{00000000-0005-0000-0000-00002E390000}"/>
    <cellStyle name="Normal 4 2 2 5 4 2 2 2 2 2 2 2" xfId="52289" xr:uid="{00000000-0005-0000-0000-00002F390000}"/>
    <cellStyle name="Normal 4 2 2 5 4 2 2 2 2 2 3" xfId="40119" xr:uid="{00000000-0005-0000-0000-000030390000}"/>
    <cellStyle name="Normal 4 2 2 5 4 2 2 2 2 3" xfId="21005" xr:uid="{00000000-0005-0000-0000-000031390000}"/>
    <cellStyle name="Normal 4 2 2 5 4 2 2 2 2 3 2" xfId="47167" xr:uid="{00000000-0005-0000-0000-000032390000}"/>
    <cellStyle name="Normal 4 2 2 5 4 2 2 2 2 4" xfId="34229" xr:uid="{00000000-0005-0000-0000-000033390000}"/>
    <cellStyle name="Normal 4 2 2 5 4 2 2 2 3" xfId="11011" xr:uid="{00000000-0005-0000-0000-000034390000}"/>
    <cellStyle name="Normal 4 2 2 5 4 2 2 2 3 2" xfId="23565" xr:uid="{00000000-0005-0000-0000-000035390000}"/>
    <cellStyle name="Normal 4 2 2 5 4 2 2 2 3 2 2" xfId="49727" xr:uid="{00000000-0005-0000-0000-000036390000}"/>
    <cellStyle name="Normal 4 2 2 5 4 2 2 2 3 3" xfId="37173" xr:uid="{00000000-0005-0000-0000-000037390000}"/>
    <cellStyle name="Normal 4 2 2 5 4 2 2 2 4" xfId="17481" xr:uid="{00000000-0005-0000-0000-000038390000}"/>
    <cellStyle name="Normal 4 2 2 5 4 2 2 2 4 2" xfId="43643" xr:uid="{00000000-0005-0000-0000-000039390000}"/>
    <cellStyle name="Normal 4 2 2 5 4 2 2 2 5" xfId="30177" xr:uid="{00000000-0005-0000-0000-00003A390000}"/>
    <cellStyle name="Normal 4 2 2 5 4 2 2 3" xfId="6041" xr:uid="{00000000-0005-0000-0000-00003B390000}"/>
    <cellStyle name="Normal 4 2 2 5 4 2 2 3 2" xfId="12485" xr:uid="{00000000-0005-0000-0000-00003C390000}"/>
    <cellStyle name="Normal 4 2 2 5 4 2 2 3 2 2" xfId="24847" xr:uid="{00000000-0005-0000-0000-00003D390000}"/>
    <cellStyle name="Normal 4 2 2 5 4 2 2 3 2 2 2" xfId="51009" xr:uid="{00000000-0005-0000-0000-00003E390000}"/>
    <cellStyle name="Normal 4 2 2 5 4 2 2 3 2 3" xfId="38647" xr:uid="{00000000-0005-0000-0000-00003F390000}"/>
    <cellStyle name="Normal 4 2 2 5 4 2 2 3 3" xfId="19243" xr:uid="{00000000-0005-0000-0000-000040390000}"/>
    <cellStyle name="Normal 4 2 2 5 4 2 2 3 3 2" xfId="45405" xr:uid="{00000000-0005-0000-0000-000041390000}"/>
    <cellStyle name="Normal 4 2 2 5 4 2 2 3 4" xfId="32203" xr:uid="{00000000-0005-0000-0000-000042390000}"/>
    <cellStyle name="Normal 4 2 2 5 4 2 2 4" xfId="9539" xr:uid="{00000000-0005-0000-0000-000043390000}"/>
    <cellStyle name="Normal 4 2 2 5 4 2 2 4 2" xfId="22285" xr:uid="{00000000-0005-0000-0000-000044390000}"/>
    <cellStyle name="Normal 4 2 2 5 4 2 2 4 2 2" xfId="48447" xr:uid="{00000000-0005-0000-0000-000045390000}"/>
    <cellStyle name="Normal 4 2 2 5 4 2 2 4 3" xfId="35701" xr:uid="{00000000-0005-0000-0000-000046390000}"/>
    <cellStyle name="Normal 4 2 2 5 4 2 2 5" xfId="15719" xr:uid="{00000000-0005-0000-0000-000047390000}"/>
    <cellStyle name="Normal 4 2 2 5 4 2 2 5 2" xfId="41881" xr:uid="{00000000-0005-0000-0000-000048390000}"/>
    <cellStyle name="Normal 4 2 2 5 4 2 2 6" xfId="28151" xr:uid="{00000000-0005-0000-0000-000049390000}"/>
    <cellStyle name="Normal 4 2 2 5 4 2 3" xfId="3375" xr:uid="{00000000-0005-0000-0000-00004A390000}"/>
    <cellStyle name="Normal 4 2 2 5 4 2 3 2" xfId="7427" xr:uid="{00000000-0005-0000-0000-00004B390000}"/>
    <cellStyle name="Normal 4 2 2 5 4 2 3 2 2" xfId="13317" xr:uid="{00000000-0005-0000-0000-00004C390000}"/>
    <cellStyle name="Normal 4 2 2 5 4 2 3 2 2 2" xfId="25487" xr:uid="{00000000-0005-0000-0000-00004D390000}"/>
    <cellStyle name="Normal 4 2 2 5 4 2 3 2 2 2 2" xfId="51649" xr:uid="{00000000-0005-0000-0000-00004E390000}"/>
    <cellStyle name="Normal 4 2 2 5 4 2 3 2 2 3" xfId="39479" xr:uid="{00000000-0005-0000-0000-00004F390000}"/>
    <cellStyle name="Normal 4 2 2 5 4 2 3 2 3" xfId="20365" xr:uid="{00000000-0005-0000-0000-000050390000}"/>
    <cellStyle name="Normal 4 2 2 5 4 2 3 2 3 2" xfId="46527" xr:uid="{00000000-0005-0000-0000-000051390000}"/>
    <cellStyle name="Normal 4 2 2 5 4 2 3 2 4" xfId="33589" xr:uid="{00000000-0005-0000-0000-000052390000}"/>
    <cellStyle name="Normal 4 2 2 5 4 2 3 3" xfId="10371" xr:uid="{00000000-0005-0000-0000-000053390000}"/>
    <cellStyle name="Normal 4 2 2 5 4 2 3 3 2" xfId="22925" xr:uid="{00000000-0005-0000-0000-000054390000}"/>
    <cellStyle name="Normal 4 2 2 5 4 2 3 3 2 2" xfId="49087" xr:uid="{00000000-0005-0000-0000-000055390000}"/>
    <cellStyle name="Normal 4 2 2 5 4 2 3 3 3" xfId="36533" xr:uid="{00000000-0005-0000-0000-000056390000}"/>
    <cellStyle name="Normal 4 2 2 5 4 2 3 4" xfId="16841" xr:uid="{00000000-0005-0000-0000-000057390000}"/>
    <cellStyle name="Normal 4 2 2 5 4 2 3 4 2" xfId="43003" xr:uid="{00000000-0005-0000-0000-000058390000}"/>
    <cellStyle name="Normal 4 2 2 5 4 2 3 5" xfId="29537" xr:uid="{00000000-0005-0000-0000-000059390000}"/>
    <cellStyle name="Normal 4 2 2 5 4 2 4" xfId="5401" xr:uid="{00000000-0005-0000-0000-00005A390000}"/>
    <cellStyle name="Normal 4 2 2 5 4 2 4 2" xfId="11845" xr:uid="{00000000-0005-0000-0000-00005B390000}"/>
    <cellStyle name="Normal 4 2 2 5 4 2 4 2 2" xfId="24207" xr:uid="{00000000-0005-0000-0000-00005C390000}"/>
    <cellStyle name="Normal 4 2 2 5 4 2 4 2 2 2" xfId="50369" xr:uid="{00000000-0005-0000-0000-00005D390000}"/>
    <cellStyle name="Normal 4 2 2 5 4 2 4 2 3" xfId="38007" xr:uid="{00000000-0005-0000-0000-00005E390000}"/>
    <cellStyle name="Normal 4 2 2 5 4 2 4 3" xfId="18603" xr:uid="{00000000-0005-0000-0000-00005F390000}"/>
    <cellStyle name="Normal 4 2 2 5 4 2 4 3 2" xfId="44765" xr:uid="{00000000-0005-0000-0000-000060390000}"/>
    <cellStyle name="Normal 4 2 2 5 4 2 4 4" xfId="31563" xr:uid="{00000000-0005-0000-0000-000061390000}"/>
    <cellStyle name="Normal 4 2 2 5 4 2 5" xfId="8899" xr:uid="{00000000-0005-0000-0000-000062390000}"/>
    <cellStyle name="Normal 4 2 2 5 4 2 5 2" xfId="21645" xr:uid="{00000000-0005-0000-0000-000063390000}"/>
    <cellStyle name="Normal 4 2 2 5 4 2 5 2 2" xfId="47807" xr:uid="{00000000-0005-0000-0000-000064390000}"/>
    <cellStyle name="Normal 4 2 2 5 4 2 5 3" xfId="35061" xr:uid="{00000000-0005-0000-0000-000065390000}"/>
    <cellStyle name="Normal 4 2 2 5 4 2 6" xfId="15079" xr:uid="{00000000-0005-0000-0000-000066390000}"/>
    <cellStyle name="Normal 4 2 2 5 4 2 6 2" xfId="41241" xr:uid="{00000000-0005-0000-0000-000067390000}"/>
    <cellStyle name="Normal 4 2 2 5 4 2 7" xfId="27511" xr:uid="{00000000-0005-0000-0000-000068390000}"/>
    <cellStyle name="Normal 4 2 2 5 4 3" xfId="1669" xr:uid="{00000000-0005-0000-0000-000069390000}"/>
    <cellStyle name="Normal 4 2 2 5 4 3 2" xfId="3695" xr:uid="{00000000-0005-0000-0000-00006A390000}"/>
    <cellStyle name="Normal 4 2 2 5 4 3 2 2" xfId="7747" xr:uid="{00000000-0005-0000-0000-00006B390000}"/>
    <cellStyle name="Normal 4 2 2 5 4 3 2 2 2" xfId="13637" xr:uid="{00000000-0005-0000-0000-00006C390000}"/>
    <cellStyle name="Normal 4 2 2 5 4 3 2 2 2 2" xfId="25807" xr:uid="{00000000-0005-0000-0000-00006D390000}"/>
    <cellStyle name="Normal 4 2 2 5 4 3 2 2 2 2 2" xfId="51969" xr:uid="{00000000-0005-0000-0000-00006E390000}"/>
    <cellStyle name="Normal 4 2 2 5 4 3 2 2 2 3" xfId="39799" xr:uid="{00000000-0005-0000-0000-00006F390000}"/>
    <cellStyle name="Normal 4 2 2 5 4 3 2 2 3" xfId="20685" xr:uid="{00000000-0005-0000-0000-000070390000}"/>
    <cellStyle name="Normal 4 2 2 5 4 3 2 2 3 2" xfId="46847" xr:uid="{00000000-0005-0000-0000-000071390000}"/>
    <cellStyle name="Normal 4 2 2 5 4 3 2 2 4" xfId="33909" xr:uid="{00000000-0005-0000-0000-000072390000}"/>
    <cellStyle name="Normal 4 2 2 5 4 3 2 3" xfId="10691" xr:uid="{00000000-0005-0000-0000-000073390000}"/>
    <cellStyle name="Normal 4 2 2 5 4 3 2 3 2" xfId="23245" xr:uid="{00000000-0005-0000-0000-000074390000}"/>
    <cellStyle name="Normal 4 2 2 5 4 3 2 3 2 2" xfId="49407" xr:uid="{00000000-0005-0000-0000-000075390000}"/>
    <cellStyle name="Normal 4 2 2 5 4 3 2 3 3" xfId="36853" xr:uid="{00000000-0005-0000-0000-000076390000}"/>
    <cellStyle name="Normal 4 2 2 5 4 3 2 4" xfId="17161" xr:uid="{00000000-0005-0000-0000-000077390000}"/>
    <cellStyle name="Normal 4 2 2 5 4 3 2 4 2" xfId="43323" xr:uid="{00000000-0005-0000-0000-000078390000}"/>
    <cellStyle name="Normal 4 2 2 5 4 3 2 5" xfId="29857" xr:uid="{00000000-0005-0000-0000-000079390000}"/>
    <cellStyle name="Normal 4 2 2 5 4 3 3" xfId="5721" xr:uid="{00000000-0005-0000-0000-00007A390000}"/>
    <cellStyle name="Normal 4 2 2 5 4 3 3 2" xfId="12165" xr:uid="{00000000-0005-0000-0000-00007B390000}"/>
    <cellStyle name="Normal 4 2 2 5 4 3 3 2 2" xfId="24527" xr:uid="{00000000-0005-0000-0000-00007C390000}"/>
    <cellStyle name="Normal 4 2 2 5 4 3 3 2 2 2" xfId="50689" xr:uid="{00000000-0005-0000-0000-00007D390000}"/>
    <cellStyle name="Normal 4 2 2 5 4 3 3 2 3" xfId="38327" xr:uid="{00000000-0005-0000-0000-00007E390000}"/>
    <cellStyle name="Normal 4 2 2 5 4 3 3 3" xfId="18923" xr:uid="{00000000-0005-0000-0000-00007F390000}"/>
    <cellStyle name="Normal 4 2 2 5 4 3 3 3 2" xfId="45085" xr:uid="{00000000-0005-0000-0000-000080390000}"/>
    <cellStyle name="Normal 4 2 2 5 4 3 3 4" xfId="31883" xr:uid="{00000000-0005-0000-0000-000081390000}"/>
    <cellStyle name="Normal 4 2 2 5 4 3 4" xfId="9219" xr:uid="{00000000-0005-0000-0000-000082390000}"/>
    <cellStyle name="Normal 4 2 2 5 4 3 4 2" xfId="21965" xr:uid="{00000000-0005-0000-0000-000083390000}"/>
    <cellStyle name="Normal 4 2 2 5 4 3 4 2 2" xfId="48127" xr:uid="{00000000-0005-0000-0000-000084390000}"/>
    <cellStyle name="Normal 4 2 2 5 4 3 4 3" xfId="35381" xr:uid="{00000000-0005-0000-0000-000085390000}"/>
    <cellStyle name="Normal 4 2 2 5 4 3 5" xfId="15399" xr:uid="{00000000-0005-0000-0000-000086390000}"/>
    <cellStyle name="Normal 4 2 2 5 4 3 5 2" xfId="41561" xr:uid="{00000000-0005-0000-0000-000087390000}"/>
    <cellStyle name="Normal 4 2 2 5 4 3 6" xfId="27831" xr:uid="{00000000-0005-0000-0000-000088390000}"/>
    <cellStyle name="Normal 4 2 2 5 4 4" xfId="2911" xr:uid="{00000000-0005-0000-0000-000089390000}"/>
    <cellStyle name="Normal 4 2 2 5 4 4 2" xfId="6963" xr:uid="{00000000-0005-0000-0000-00008A390000}"/>
    <cellStyle name="Normal 4 2 2 5 4 4 2 2" xfId="12949" xr:uid="{00000000-0005-0000-0000-00008B390000}"/>
    <cellStyle name="Normal 4 2 2 5 4 4 2 2 2" xfId="25167" xr:uid="{00000000-0005-0000-0000-00008C390000}"/>
    <cellStyle name="Normal 4 2 2 5 4 4 2 2 2 2" xfId="51329" xr:uid="{00000000-0005-0000-0000-00008D390000}"/>
    <cellStyle name="Normal 4 2 2 5 4 4 2 2 3" xfId="39111" xr:uid="{00000000-0005-0000-0000-00008E390000}"/>
    <cellStyle name="Normal 4 2 2 5 4 4 2 3" xfId="19949" xr:uid="{00000000-0005-0000-0000-00008F390000}"/>
    <cellStyle name="Normal 4 2 2 5 4 4 2 3 2" xfId="46111" xr:uid="{00000000-0005-0000-0000-000090390000}"/>
    <cellStyle name="Normal 4 2 2 5 4 4 2 4" xfId="33125" xr:uid="{00000000-0005-0000-0000-000091390000}"/>
    <cellStyle name="Normal 4 2 2 5 4 4 3" xfId="10003" xr:uid="{00000000-0005-0000-0000-000092390000}"/>
    <cellStyle name="Normal 4 2 2 5 4 4 3 2" xfId="22605" xr:uid="{00000000-0005-0000-0000-000093390000}"/>
    <cellStyle name="Normal 4 2 2 5 4 4 3 2 2" xfId="48767" xr:uid="{00000000-0005-0000-0000-000094390000}"/>
    <cellStyle name="Normal 4 2 2 5 4 4 3 3" xfId="36165" xr:uid="{00000000-0005-0000-0000-000095390000}"/>
    <cellStyle name="Normal 4 2 2 5 4 4 4" xfId="16425" xr:uid="{00000000-0005-0000-0000-000096390000}"/>
    <cellStyle name="Normal 4 2 2 5 4 4 4 2" xfId="42587" xr:uid="{00000000-0005-0000-0000-000097390000}"/>
    <cellStyle name="Normal 4 2 2 5 4 4 5" xfId="29073" xr:uid="{00000000-0005-0000-0000-000098390000}"/>
    <cellStyle name="Normal 4 2 2 5 4 5" xfId="4937" xr:uid="{00000000-0005-0000-0000-000099390000}"/>
    <cellStyle name="Normal 4 2 2 5 4 5 2" xfId="11477" xr:uid="{00000000-0005-0000-0000-00009A390000}"/>
    <cellStyle name="Normal 4 2 2 5 4 5 2 2" xfId="23887" xr:uid="{00000000-0005-0000-0000-00009B390000}"/>
    <cellStyle name="Normal 4 2 2 5 4 5 2 2 2" xfId="50049" xr:uid="{00000000-0005-0000-0000-00009C390000}"/>
    <cellStyle name="Normal 4 2 2 5 4 5 2 3" xfId="37639" xr:uid="{00000000-0005-0000-0000-00009D390000}"/>
    <cellStyle name="Normal 4 2 2 5 4 5 3" xfId="18187" xr:uid="{00000000-0005-0000-0000-00009E390000}"/>
    <cellStyle name="Normal 4 2 2 5 4 5 3 2" xfId="44349" xr:uid="{00000000-0005-0000-0000-00009F390000}"/>
    <cellStyle name="Normal 4 2 2 5 4 5 4" xfId="31099" xr:uid="{00000000-0005-0000-0000-0000A0390000}"/>
    <cellStyle name="Normal 4 2 2 5 4 6" xfId="8531" xr:uid="{00000000-0005-0000-0000-0000A1390000}"/>
    <cellStyle name="Normal 4 2 2 5 4 6 2" xfId="21325" xr:uid="{00000000-0005-0000-0000-0000A2390000}"/>
    <cellStyle name="Normal 4 2 2 5 4 6 2 2" xfId="47487" xr:uid="{00000000-0005-0000-0000-0000A3390000}"/>
    <cellStyle name="Normal 4 2 2 5 4 6 3" xfId="34693" xr:uid="{00000000-0005-0000-0000-0000A4390000}"/>
    <cellStyle name="Normal 4 2 2 5 4 7" xfId="14663" xr:uid="{00000000-0005-0000-0000-0000A5390000}"/>
    <cellStyle name="Normal 4 2 2 5 4 7 2" xfId="40825" xr:uid="{00000000-0005-0000-0000-0000A6390000}"/>
    <cellStyle name="Normal 4 2 2 5 4 8" xfId="27047" xr:uid="{00000000-0005-0000-0000-0000A7390000}"/>
    <cellStyle name="Normal 4 2 2 5 5" xfId="1189" xr:uid="{00000000-0005-0000-0000-0000A8390000}"/>
    <cellStyle name="Normal 4 2 2 5 5 2" xfId="1829" xr:uid="{00000000-0005-0000-0000-0000A9390000}"/>
    <cellStyle name="Normal 4 2 2 5 5 2 2" xfId="3855" xr:uid="{00000000-0005-0000-0000-0000AA390000}"/>
    <cellStyle name="Normal 4 2 2 5 5 2 2 2" xfId="7907" xr:uid="{00000000-0005-0000-0000-0000AB390000}"/>
    <cellStyle name="Normal 4 2 2 5 5 2 2 2 2" xfId="13797" xr:uid="{00000000-0005-0000-0000-0000AC390000}"/>
    <cellStyle name="Normal 4 2 2 5 5 2 2 2 2 2" xfId="25967" xr:uid="{00000000-0005-0000-0000-0000AD390000}"/>
    <cellStyle name="Normal 4 2 2 5 5 2 2 2 2 2 2" xfId="52129" xr:uid="{00000000-0005-0000-0000-0000AE390000}"/>
    <cellStyle name="Normal 4 2 2 5 5 2 2 2 2 3" xfId="39959" xr:uid="{00000000-0005-0000-0000-0000AF390000}"/>
    <cellStyle name="Normal 4 2 2 5 5 2 2 2 3" xfId="20845" xr:uid="{00000000-0005-0000-0000-0000B0390000}"/>
    <cellStyle name="Normal 4 2 2 5 5 2 2 2 3 2" xfId="47007" xr:uid="{00000000-0005-0000-0000-0000B1390000}"/>
    <cellStyle name="Normal 4 2 2 5 5 2 2 2 4" xfId="34069" xr:uid="{00000000-0005-0000-0000-0000B2390000}"/>
    <cellStyle name="Normal 4 2 2 5 5 2 2 3" xfId="10851" xr:uid="{00000000-0005-0000-0000-0000B3390000}"/>
    <cellStyle name="Normal 4 2 2 5 5 2 2 3 2" xfId="23405" xr:uid="{00000000-0005-0000-0000-0000B4390000}"/>
    <cellStyle name="Normal 4 2 2 5 5 2 2 3 2 2" xfId="49567" xr:uid="{00000000-0005-0000-0000-0000B5390000}"/>
    <cellStyle name="Normal 4 2 2 5 5 2 2 3 3" xfId="37013" xr:uid="{00000000-0005-0000-0000-0000B6390000}"/>
    <cellStyle name="Normal 4 2 2 5 5 2 2 4" xfId="17321" xr:uid="{00000000-0005-0000-0000-0000B7390000}"/>
    <cellStyle name="Normal 4 2 2 5 5 2 2 4 2" xfId="43483" xr:uid="{00000000-0005-0000-0000-0000B8390000}"/>
    <cellStyle name="Normal 4 2 2 5 5 2 2 5" xfId="30017" xr:uid="{00000000-0005-0000-0000-0000B9390000}"/>
    <cellStyle name="Normal 4 2 2 5 5 2 3" xfId="5881" xr:uid="{00000000-0005-0000-0000-0000BA390000}"/>
    <cellStyle name="Normal 4 2 2 5 5 2 3 2" xfId="12325" xr:uid="{00000000-0005-0000-0000-0000BB390000}"/>
    <cellStyle name="Normal 4 2 2 5 5 2 3 2 2" xfId="24687" xr:uid="{00000000-0005-0000-0000-0000BC390000}"/>
    <cellStyle name="Normal 4 2 2 5 5 2 3 2 2 2" xfId="50849" xr:uid="{00000000-0005-0000-0000-0000BD390000}"/>
    <cellStyle name="Normal 4 2 2 5 5 2 3 2 3" xfId="38487" xr:uid="{00000000-0005-0000-0000-0000BE390000}"/>
    <cellStyle name="Normal 4 2 2 5 5 2 3 3" xfId="19083" xr:uid="{00000000-0005-0000-0000-0000BF390000}"/>
    <cellStyle name="Normal 4 2 2 5 5 2 3 3 2" xfId="45245" xr:uid="{00000000-0005-0000-0000-0000C0390000}"/>
    <cellStyle name="Normal 4 2 2 5 5 2 3 4" xfId="32043" xr:uid="{00000000-0005-0000-0000-0000C1390000}"/>
    <cellStyle name="Normal 4 2 2 5 5 2 4" xfId="9379" xr:uid="{00000000-0005-0000-0000-0000C2390000}"/>
    <cellStyle name="Normal 4 2 2 5 5 2 4 2" xfId="22125" xr:uid="{00000000-0005-0000-0000-0000C3390000}"/>
    <cellStyle name="Normal 4 2 2 5 5 2 4 2 2" xfId="48287" xr:uid="{00000000-0005-0000-0000-0000C4390000}"/>
    <cellStyle name="Normal 4 2 2 5 5 2 4 3" xfId="35541" xr:uid="{00000000-0005-0000-0000-0000C5390000}"/>
    <cellStyle name="Normal 4 2 2 5 5 2 5" xfId="15559" xr:uid="{00000000-0005-0000-0000-0000C6390000}"/>
    <cellStyle name="Normal 4 2 2 5 5 2 5 2" xfId="41721" xr:uid="{00000000-0005-0000-0000-0000C7390000}"/>
    <cellStyle name="Normal 4 2 2 5 5 2 6" xfId="27991" xr:uid="{00000000-0005-0000-0000-0000C8390000}"/>
    <cellStyle name="Normal 4 2 2 5 5 3" xfId="3215" xr:uid="{00000000-0005-0000-0000-0000C9390000}"/>
    <cellStyle name="Normal 4 2 2 5 5 3 2" xfId="7267" xr:uid="{00000000-0005-0000-0000-0000CA390000}"/>
    <cellStyle name="Normal 4 2 2 5 5 3 2 2" xfId="13157" xr:uid="{00000000-0005-0000-0000-0000CB390000}"/>
    <cellStyle name="Normal 4 2 2 5 5 3 2 2 2" xfId="25327" xr:uid="{00000000-0005-0000-0000-0000CC390000}"/>
    <cellStyle name="Normal 4 2 2 5 5 3 2 2 2 2" xfId="51489" xr:uid="{00000000-0005-0000-0000-0000CD390000}"/>
    <cellStyle name="Normal 4 2 2 5 5 3 2 2 3" xfId="39319" xr:uid="{00000000-0005-0000-0000-0000CE390000}"/>
    <cellStyle name="Normal 4 2 2 5 5 3 2 3" xfId="20205" xr:uid="{00000000-0005-0000-0000-0000CF390000}"/>
    <cellStyle name="Normal 4 2 2 5 5 3 2 3 2" xfId="46367" xr:uid="{00000000-0005-0000-0000-0000D0390000}"/>
    <cellStyle name="Normal 4 2 2 5 5 3 2 4" xfId="33429" xr:uid="{00000000-0005-0000-0000-0000D1390000}"/>
    <cellStyle name="Normal 4 2 2 5 5 3 3" xfId="10211" xr:uid="{00000000-0005-0000-0000-0000D2390000}"/>
    <cellStyle name="Normal 4 2 2 5 5 3 3 2" xfId="22765" xr:uid="{00000000-0005-0000-0000-0000D3390000}"/>
    <cellStyle name="Normal 4 2 2 5 5 3 3 2 2" xfId="48927" xr:uid="{00000000-0005-0000-0000-0000D4390000}"/>
    <cellStyle name="Normal 4 2 2 5 5 3 3 3" xfId="36373" xr:uid="{00000000-0005-0000-0000-0000D5390000}"/>
    <cellStyle name="Normal 4 2 2 5 5 3 4" xfId="16681" xr:uid="{00000000-0005-0000-0000-0000D6390000}"/>
    <cellStyle name="Normal 4 2 2 5 5 3 4 2" xfId="42843" xr:uid="{00000000-0005-0000-0000-0000D7390000}"/>
    <cellStyle name="Normal 4 2 2 5 5 3 5" xfId="29377" xr:uid="{00000000-0005-0000-0000-0000D8390000}"/>
    <cellStyle name="Normal 4 2 2 5 5 4" xfId="5241" xr:uid="{00000000-0005-0000-0000-0000D9390000}"/>
    <cellStyle name="Normal 4 2 2 5 5 4 2" xfId="11685" xr:uid="{00000000-0005-0000-0000-0000DA390000}"/>
    <cellStyle name="Normal 4 2 2 5 5 4 2 2" xfId="24047" xr:uid="{00000000-0005-0000-0000-0000DB390000}"/>
    <cellStyle name="Normal 4 2 2 5 5 4 2 2 2" xfId="50209" xr:uid="{00000000-0005-0000-0000-0000DC390000}"/>
    <cellStyle name="Normal 4 2 2 5 5 4 2 3" xfId="37847" xr:uid="{00000000-0005-0000-0000-0000DD390000}"/>
    <cellStyle name="Normal 4 2 2 5 5 4 3" xfId="18443" xr:uid="{00000000-0005-0000-0000-0000DE390000}"/>
    <cellStyle name="Normal 4 2 2 5 5 4 3 2" xfId="44605" xr:uid="{00000000-0005-0000-0000-0000DF390000}"/>
    <cellStyle name="Normal 4 2 2 5 5 4 4" xfId="31403" xr:uid="{00000000-0005-0000-0000-0000E0390000}"/>
    <cellStyle name="Normal 4 2 2 5 5 5" xfId="8739" xr:uid="{00000000-0005-0000-0000-0000E1390000}"/>
    <cellStyle name="Normal 4 2 2 5 5 5 2" xfId="21485" xr:uid="{00000000-0005-0000-0000-0000E2390000}"/>
    <cellStyle name="Normal 4 2 2 5 5 5 2 2" xfId="47647" xr:uid="{00000000-0005-0000-0000-0000E3390000}"/>
    <cellStyle name="Normal 4 2 2 5 5 5 3" xfId="34901" xr:uid="{00000000-0005-0000-0000-0000E4390000}"/>
    <cellStyle name="Normal 4 2 2 5 5 6" xfId="14919" xr:uid="{00000000-0005-0000-0000-0000E5390000}"/>
    <cellStyle name="Normal 4 2 2 5 5 6 2" xfId="41081" xr:uid="{00000000-0005-0000-0000-0000E6390000}"/>
    <cellStyle name="Normal 4 2 2 5 5 7" xfId="27351" xr:uid="{00000000-0005-0000-0000-0000E7390000}"/>
    <cellStyle name="Normal 4 2 2 5 6" xfId="1509" xr:uid="{00000000-0005-0000-0000-0000E8390000}"/>
    <cellStyle name="Normal 4 2 2 5 6 2" xfId="3535" xr:uid="{00000000-0005-0000-0000-0000E9390000}"/>
    <cellStyle name="Normal 4 2 2 5 6 2 2" xfId="7587" xr:uid="{00000000-0005-0000-0000-0000EA390000}"/>
    <cellStyle name="Normal 4 2 2 5 6 2 2 2" xfId="13477" xr:uid="{00000000-0005-0000-0000-0000EB390000}"/>
    <cellStyle name="Normal 4 2 2 5 6 2 2 2 2" xfId="25647" xr:uid="{00000000-0005-0000-0000-0000EC390000}"/>
    <cellStyle name="Normal 4 2 2 5 6 2 2 2 2 2" xfId="51809" xr:uid="{00000000-0005-0000-0000-0000ED390000}"/>
    <cellStyle name="Normal 4 2 2 5 6 2 2 2 3" xfId="39639" xr:uid="{00000000-0005-0000-0000-0000EE390000}"/>
    <cellStyle name="Normal 4 2 2 5 6 2 2 3" xfId="20525" xr:uid="{00000000-0005-0000-0000-0000EF390000}"/>
    <cellStyle name="Normal 4 2 2 5 6 2 2 3 2" xfId="46687" xr:uid="{00000000-0005-0000-0000-0000F0390000}"/>
    <cellStyle name="Normal 4 2 2 5 6 2 2 4" xfId="33749" xr:uid="{00000000-0005-0000-0000-0000F1390000}"/>
    <cellStyle name="Normal 4 2 2 5 6 2 3" xfId="10531" xr:uid="{00000000-0005-0000-0000-0000F2390000}"/>
    <cellStyle name="Normal 4 2 2 5 6 2 3 2" xfId="23085" xr:uid="{00000000-0005-0000-0000-0000F3390000}"/>
    <cellStyle name="Normal 4 2 2 5 6 2 3 2 2" xfId="49247" xr:uid="{00000000-0005-0000-0000-0000F4390000}"/>
    <cellStyle name="Normal 4 2 2 5 6 2 3 3" xfId="36693" xr:uid="{00000000-0005-0000-0000-0000F5390000}"/>
    <cellStyle name="Normal 4 2 2 5 6 2 4" xfId="17001" xr:uid="{00000000-0005-0000-0000-0000F6390000}"/>
    <cellStyle name="Normal 4 2 2 5 6 2 4 2" xfId="43163" xr:uid="{00000000-0005-0000-0000-0000F7390000}"/>
    <cellStyle name="Normal 4 2 2 5 6 2 5" xfId="29697" xr:uid="{00000000-0005-0000-0000-0000F8390000}"/>
    <cellStyle name="Normal 4 2 2 5 6 3" xfId="5561" xr:uid="{00000000-0005-0000-0000-0000F9390000}"/>
    <cellStyle name="Normal 4 2 2 5 6 3 2" xfId="12005" xr:uid="{00000000-0005-0000-0000-0000FA390000}"/>
    <cellStyle name="Normal 4 2 2 5 6 3 2 2" xfId="24367" xr:uid="{00000000-0005-0000-0000-0000FB390000}"/>
    <cellStyle name="Normal 4 2 2 5 6 3 2 2 2" xfId="50529" xr:uid="{00000000-0005-0000-0000-0000FC390000}"/>
    <cellStyle name="Normal 4 2 2 5 6 3 2 3" xfId="38167" xr:uid="{00000000-0005-0000-0000-0000FD390000}"/>
    <cellStyle name="Normal 4 2 2 5 6 3 3" xfId="18763" xr:uid="{00000000-0005-0000-0000-0000FE390000}"/>
    <cellStyle name="Normal 4 2 2 5 6 3 3 2" xfId="44925" xr:uid="{00000000-0005-0000-0000-0000FF390000}"/>
    <cellStyle name="Normal 4 2 2 5 6 3 4" xfId="31723" xr:uid="{00000000-0005-0000-0000-0000003A0000}"/>
    <cellStyle name="Normal 4 2 2 5 6 4" xfId="9059" xr:uid="{00000000-0005-0000-0000-0000013A0000}"/>
    <cellStyle name="Normal 4 2 2 5 6 4 2" xfId="21805" xr:uid="{00000000-0005-0000-0000-0000023A0000}"/>
    <cellStyle name="Normal 4 2 2 5 6 4 2 2" xfId="47967" xr:uid="{00000000-0005-0000-0000-0000033A0000}"/>
    <cellStyle name="Normal 4 2 2 5 6 4 3" xfId="35221" xr:uid="{00000000-0005-0000-0000-0000043A0000}"/>
    <cellStyle name="Normal 4 2 2 5 6 5" xfId="15239" xr:uid="{00000000-0005-0000-0000-0000053A0000}"/>
    <cellStyle name="Normal 4 2 2 5 6 5 2" xfId="41401" xr:uid="{00000000-0005-0000-0000-0000063A0000}"/>
    <cellStyle name="Normal 4 2 2 5 6 6" xfId="27671" xr:uid="{00000000-0005-0000-0000-0000073A0000}"/>
    <cellStyle name="Normal 4 2 2 5 7" xfId="2379" xr:uid="{00000000-0005-0000-0000-0000083A0000}"/>
    <cellStyle name="Normal 4 2 2 5 7 2" xfId="6431" xr:uid="{00000000-0005-0000-0000-0000093A0000}"/>
    <cellStyle name="Normal 4 2 2 5 7 2 2" xfId="12693" xr:uid="{00000000-0005-0000-0000-00000A3A0000}"/>
    <cellStyle name="Normal 4 2 2 5 7 2 2 2" xfId="25007" xr:uid="{00000000-0005-0000-0000-00000B3A0000}"/>
    <cellStyle name="Normal 4 2 2 5 7 2 2 2 2" xfId="51169" xr:uid="{00000000-0005-0000-0000-00000C3A0000}"/>
    <cellStyle name="Normal 4 2 2 5 7 2 2 3" xfId="38855" xr:uid="{00000000-0005-0000-0000-00000D3A0000}"/>
    <cellStyle name="Normal 4 2 2 5 7 2 3" xfId="19549" xr:uid="{00000000-0005-0000-0000-00000E3A0000}"/>
    <cellStyle name="Normal 4 2 2 5 7 2 3 2" xfId="45711" xr:uid="{00000000-0005-0000-0000-00000F3A0000}"/>
    <cellStyle name="Normal 4 2 2 5 7 2 4" xfId="32593" xr:uid="{00000000-0005-0000-0000-0000103A0000}"/>
    <cellStyle name="Normal 4 2 2 5 7 3" xfId="9747" xr:uid="{00000000-0005-0000-0000-0000113A0000}"/>
    <cellStyle name="Normal 4 2 2 5 7 3 2" xfId="22445" xr:uid="{00000000-0005-0000-0000-0000123A0000}"/>
    <cellStyle name="Normal 4 2 2 5 7 3 2 2" xfId="48607" xr:uid="{00000000-0005-0000-0000-0000133A0000}"/>
    <cellStyle name="Normal 4 2 2 5 7 3 3" xfId="35909" xr:uid="{00000000-0005-0000-0000-0000143A0000}"/>
    <cellStyle name="Normal 4 2 2 5 7 4" xfId="16025" xr:uid="{00000000-0005-0000-0000-0000153A0000}"/>
    <cellStyle name="Normal 4 2 2 5 7 4 2" xfId="42187" xr:uid="{00000000-0005-0000-0000-0000163A0000}"/>
    <cellStyle name="Normal 4 2 2 5 7 5" xfId="28541" xr:uid="{00000000-0005-0000-0000-0000173A0000}"/>
    <cellStyle name="Normal 4 2 2 5 8" xfId="4405" xr:uid="{00000000-0005-0000-0000-0000183A0000}"/>
    <cellStyle name="Normal 4 2 2 5 8 2" xfId="11221" xr:uid="{00000000-0005-0000-0000-0000193A0000}"/>
    <cellStyle name="Normal 4 2 2 5 8 2 2" xfId="23727" xr:uid="{00000000-0005-0000-0000-00001A3A0000}"/>
    <cellStyle name="Normal 4 2 2 5 8 2 2 2" xfId="49889" xr:uid="{00000000-0005-0000-0000-00001B3A0000}"/>
    <cellStyle name="Normal 4 2 2 5 8 2 3" xfId="37383" xr:uid="{00000000-0005-0000-0000-00001C3A0000}"/>
    <cellStyle name="Normal 4 2 2 5 8 3" xfId="17787" xr:uid="{00000000-0005-0000-0000-00001D3A0000}"/>
    <cellStyle name="Normal 4 2 2 5 8 3 2" xfId="43949" xr:uid="{00000000-0005-0000-0000-00001E3A0000}"/>
    <cellStyle name="Normal 4 2 2 5 8 4" xfId="30567" xr:uid="{00000000-0005-0000-0000-00001F3A0000}"/>
    <cellStyle name="Normal 4 2 2 5 9" xfId="8275" xr:uid="{00000000-0005-0000-0000-0000203A0000}"/>
    <cellStyle name="Normal 4 2 2 5 9 2" xfId="21165" xr:uid="{00000000-0005-0000-0000-0000213A0000}"/>
    <cellStyle name="Normal 4 2 2 5 9 2 2" xfId="47327" xr:uid="{00000000-0005-0000-0000-0000223A0000}"/>
    <cellStyle name="Normal 4 2 2 5 9 3" xfId="34437" xr:uid="{00000000-0005-0000-0000-0000233A0000}"/>
    <cellStyle name="Normal 4 2 2 6" xfId="368" xr:uid="{00000000-0005-0000-0000-0000243A0000}"/>
    <cellStyle name="Normal 4 2 2 6 10" xfId="26530" xr:uid="{00000000-0005-0000-0000-0000253A0000}"/>
    <cellStyle name="Normal 4 2 2 6 2" xfId="586" xr:uid="{00000000-0005-0000-0000-0000263A0000}"/>
    <cellStyle name="Normal 4 2 2 6 2 2" xfId="1118" xr:uid="{00000000-0005-0000-0000-0000273A0000}"/>
    <cellStyle name="Normal 4 2 2 6 2 2 2" xfId="1438" xr:uid="{00000000-0005-0000-0000-0000283A0000}"/>
    <cellStyle name="Normal 4 2 2 6 2 2 2 2" xfId="2078" xr:uid="{00000000-0005-0000-0000-0000293A0000}"/>
    <cellStyle name="Normal 4 2 2 6 2 2 2 2 2" xfId="4104" xr:uid="{00000000-0005-0000-0000-00002A3A0000}"/>
    <cellStyle name="Normal 4 2 2 6 2 2 2 2 2 2" xfId="8156" xr:uid="{00000000-0005-0000-0000-00002B3A0000}"/>
    <cellStyle name="Normal 4 2 2 6 2 2 2 2 2 2 2" xfId="14046" xr:uid="{00000000-0005-0000-0000-00002C3A0000}"/>
    <cellStyle name="Normal 4 2 2 6 2 2 2 2 2 2 2 2" xfId="26216" xr:uid="{00000000-0005-0000-0000-00002D3A0000}"/>
    <cellStyle name="Normal 4 2 2 6 2 2 2 2 2 2 2 2 2" xfId="52378" xr:uid="{00000000-0005-0000-0000-00002E3A0000}"/>
    <cellStyle name="Normal 4 2 2 6 2 2 2 2 2 2 2 3" xfId="40208" xr:uid="{00000000-0005-0000-0000-00002F3A0000}"/>
    <cellStyle name="Normal 4 2 2 6 2 2 2 2 2 2 3" xfId="21094" xr:uid="{00000000-0005-0000-0000-0000303A0000}"/>
    <cellStyle name="Normal 4 2 2 6 2 2 2 2 2 2 3 2" xfId="47256" xr:uid="{00000000-0005-0000-0000-0000313A0000}"/>
    <cellStyle name="Normal 4 2 2 6 2 2 2 2 2 2 4" xfId="34318" xr:uid="{00000000-0005-0000-0000-0000323A0000}"/>
    <cellStyle name="Normal 4 2 2 6 2 2 2 2 2 3" xfId="11100" xr:uid="{00000000-0005-0000-0000-0000333A0000}"/>
    <cellStyle name="Normal 4 2 2 6 2 2 2 2 2 3 2" xfId="23654" xr:uid="{00000000-0005-0000-0000-0000343A0000}"/>
    <cellStyle name="Normal 4 2 2 6 2 2 2 2 2 3 2 2" xfId="49816" xr:uid="{00000000-0005-0000-0000-0000353A0000}"/>
    <cellStyle name="Normal 4 2 2 6 2 2 2 2 2 3 3" xfId="37262" xr:uid="{00000000-0005-0000-0000-0000363A0000}"/>
    <cellStyle name="Normal 4 2 2 6 2 2 2 2 2 4" xfId="17570" xr:uid="{00000000-0005-0000-0000-0000373A0000}"/>
    <cellStyle name="Normal 4 2 2 6 2 2 2 2 2 4 2" xfId="43732" xr:uid="{00000000-0005-0000-0000-0000383A0000}"/>
    <cellStyle name="Normal 4 2 2 6 2 2 2 2 2 5" xfId="30266" xr:uid="{00000000-0005-0000-0000-0000393A0000}"/>
    <cellStyle name="Normal 4 2 2 6 2 2 2 2 3" xfId="6130" xr:uid="{00000000-0005-0000-0000-00003A3A0000}"/>
    <cellStyle name="Normal 4 2 2 6 2 2 2 2 3 2" xfId="12574" xr:uid="{00000000-0005-0000-0000-00003B3A0000}"/>
    <cellStyle name="Normal 4 2 2 6 2 2 2 2 3 2 2" xfId="24936" xr:uid="{00000000-0005-0000-0000-00003C3A0000}"/>
    <cellStyle name="Normal 4 2 2 6 2 2 2 2 3 2 2 2" xfId="51098" xr:uid="{00000000-0005-0000-0000-00003D3A0000}"/>
    <cellStyle name="Normal 4 2 2 6 2 2 2 2 3 2 3" xfId="38736" xr:uid="{00000000-0005-0000-0000-00003E3A0000}"/>
    <cellStyle name="Normal 4 2 2 6 2 2 2 2 3 3" xfId="19332" xr:uid="{00000000-0005-0000-0000-00003F3A0000}"/>
    <cellStyle name="Normal 4 2 2 6 2 2 2 2 3 3 2" xfId="45494" xr:uid="{00000000-0005-0000-0000-0000403A0000}"/>
    <cellStyle name="Normal 4 2 2 6 2 2 2 2 3 4" xfId="32292" xr:uid="{00000000-0005-0000-0000-0000413A0000}"/>
    <cellStyle name="Normal 4 2 2 6 2 2 2 2 4" xfId="9628" xr:uid="{00000000-0005-0000-0000-0000423A0000}"/>
    <cellStyle name="Normal 4 2 2 6 2 2 2 2 4 2" xfId="22374" xr:uid="{00000000-0005-0000-0000-0000433A0000}"/>
    <cellStyle name="Normal 4 2 2 6 2 2 2 2 4 2 2" xfId="48536" xr:uid="{00000000-0005-0000-0000-0000443A0000}"/>
    <cellStyle name="Normal 4 2 2 6 2 2 2 2 4 3" xfId="35790" xr:uid="{00000000-0005-0000-0000-0000453A0000}"/>
    <cellStyle name="Normal 4 2 2 6 2 2 2 2 5" xfId="15808" xr:uid="{00000000-0005-0000-0000-0000463A0000}"/>
    <cellStyle name="Normal 4 2 2 6 2 2 2 2 5 2" xfId="41970" xr:uid="{00000000-0005-0000-0000-0000473A0000}"/>
    <cellStyle name="Normal 4 2 2 6 2 2 2 2 6" xfId="28240" xr:uid="{00000000-0005-0000-0000-0000483A0000}"/>
    <cellStyle name="Normal 4 2 2 6 2 2 2 3" xfId="3464" xr:uid="{00000000-0005-0000-0000-0000493A0000}"/>
    <cellStyle name="Normal 4 2 2 6 2 2 2 3 2" xfId="7516" xr:uid="{00000000-0005-0000-0000-00004A3A0000}"/>
    <cellStyle name="Normal 4 2 2 6 2 2 2 3 2 2" xfId="13406" xr:uid="{00000000-0005-0000-0000-00004B3A0000}"/>
    <cellStyle name="Normal 4 2 2 6 2 2 2 3 2 2 2" xfId="25576" xr:uid="{00000000-0005-0000-0000-00004C3A0000}"/>
    <cellStyle name="Normal 4 2 2 6 2 2 2 3 2 2 2 2" xfId="51738" xr:uid="{00000000-0005-0000-0000-00004D3A0000}"/>
    <cellStyle name="Normal 4 2 2 6 2 2 2 3 2 2 3" xfId="39568" xr:uid="{00000000-0005-0000-0000-00004E3A0000}"/>
    <cellStyle name="Normal 4 2 2 6 2 2 2 3 2 3" xfId="20454" xr:uid="{00000000-0005-0000-0000-00004F3A0000}"/>
    <cellStyle name="Normal 4 2 2 6 2 2 2 3 2 3 2" xfId="46616" xr:uid="{00000000-0005-0000-0000-0000503A0000}"/>
    <cellStyle name="Normal 4 2 2 6 2 2 2 3 2 4" xfId="33678" xr:uid="{00000000-0005-0000-0000-0000513A0000}"/>
    <cellStyle name="Normal 4 2 2 6 2 2 2 3 3" xfId="10460" xr:uid="{00000000-0005-0000-0000-0000523A0000}"/>
    <cellStyle name="Normal 4 2 2 6 2 2 2 3 3 2" xfId="23014" xr:uid="{00000000-0005-0000-0000-0000533A0000}"/>
    <cellStyle name="Normal 4 2 2 6 2 2 2 3 3 2 2" xfId="49176" xr:uid="{00000000-0005-0000-0000-0000543A0000}"/>
    <cellStyle name="Normal 4 2 2 6 2 2 2 3 3 3" xfId="36622" xr:uid="{00000000-0005-0000-0000-0000553A0000}"/>
    <cellStyle name="Normal 4 2 2 6 2 2 2 3 4" xfId="16930" xr:uid="{00000000-0005-0000-0000-0000563A0000}"/>
    <cellStyle name="Normal 4 2 2 6 2 2 2 3 4 2" xfId="43092" xr:uid="{00000000-0005-0000-0000-0000573A0000}"/>
    <cellStyle name="Normal 4 2 2 6 2 2 2 3 5" xfId="29626" xr:uid="{00000000-0005-0000-0000-0000583A0000}"/>
    <cellStyle name="Normal 4 2 2 6 2 2 2 4" xfId="5490" xr:uid="{00000000-0005-0000-0000-0000593A0000}"/>
    <cellStyle name="Normal 4 2 2 6 2 2 2 4 2" xfId="11934" xr:uid="{00000000-0005-0000-0000-00005A3A0000}"/>
    <cellStyle name="Normal 4 2 2 6 2 2 2 4 2 2" xfId="24296" xr:uid="{00000000-0005-0000-0000-00005B3A0000}"/>
    <cellStyle name="Normal 4 2 2 6 2 2 2 4 2 2 2" xfId="50458" xr:uid="{00000000-0005-0000-0000-00005C3A0000}"/>
    <cellStyle name="Normal 4 2 2 6 2 2 2 4 2 3" xfId="38096" xr:uid="{00000000-0005-0000-0000-00005D3A0000}"/>
    <cellStyle name="Normal 4 2 2 6 2 2 2 4 3" xfId="18692" xr:uid="{00000000-0005-0000-0000-00005E3A0000}"/>
    <cellStyle name="Normal 4 2 2 6 2 2 2 4 3 2" xfId="44854" xr:uid="{00000000-0005-0000-0000-00005F3A0000}"/>
    <cellStyle name="Normal 4 2 2 6 2 2 2 4 4" xfId="31652" xr:uid="{00000000-0005-0000-0000-0000603A0000}"/>
    <cellStyle name="Normal 4 2 2 6 2 2 2 5" xfId="8988" xr:uid="{00000000-0005-0000-0000-0000613A0000}"/>
    <cellStyle name="Normal 4 2 2 6 2 2 2 5 2" xfId="21734" xr:uid="{00000000-0005-0000-0000-0000623A0000}"/>
    <cellStyle name="Normal 4 2 2 6 2 2 2 5 2 2" xfId="47896" xr:uid="{00000000-0005-0000-0000-0000633A0000}"/>
    <cellStyle name="Normal 4 2 2 6 2 2 2 5 3" xfId="35150" xr:uid="{00000000-0005-0000-0000-0000643A0000}"/>
    <cellStyle name="Normal 4 2 2 6 2 2 2 6" xfId="15168" xr:uid="{00000000-0005-0000-0000-0000653A0000}"/>
    <cellStyle name="Normal 4 2 2 6 2 2 2 6 2" xfId="41330" xr:uid="{00000000-0005-0000-0000-0000663A0000}"/>
    <cellStyle name="Normal 4 2 2 6 2 2 2 7" xfId="27600" xr:uid="{00000000-0005-0000-0000-0000673A0000}"/>
    <cellStyle name="Normal 4 2 2 6 2 2 3" xfId="1758" xr:uid="{00000000-0005-0000-0000-0000683A0000}"/>
    <cellStyle name="Normal 4 2 2 6 2 2 3 2" xfId="3784" xr:uid="{00000000-0005-0000-0000-0000693A0000}"/>
    <cellStyle name="Normal 4 2 2 6 2 2 3 2 2" xfId="7836" xr:uid="{00000000-0005-0000-0000-00006A3A0000}"/>
    <cellStyle name="Normal 4 2 2 6 2 2 3 2 2 2" xfId="13726" xr:uid="{00000000-0005-0000-0000-00006B3A0000}"/>
    <cellStyle name="Normal 4 2 2 6 2 2 3 2 2 2 2" xfId="25896" xr:uid="{00000000-0005-0000-0000-00006C3A0000}"/>
    <cellStyle name="Normal 4 2 2 6 2 2 3 2 2 2 2 2" xfId="52058" xr:uid="{00000000-0005-0000-0000-00006D3A0000}"/>
    <cellStyle name="Normal 4 2 2 6 2 2 3 2 2 2 3" xfId="39888" xr:uid="{00000000-0005-0000-0000-00006E3A0000}"/>
    <cellStyle name="Normal 4 2 2 6 2 2 3 2 2 3" xfId="20774" xr:uid="{00000000-0005-0000-0000-00006F3A0000}"/>
    <cellStyle name="Normal 4 2 2 6 2 2 3 2 2 3 2" xfId="46936" xr:uid="{00000000-0005-0000-0000-0000703A0000}"/>
    <cellStyle name="Normal 4 2 2 6 2 2 3 2 2 4" xfId="33998" xr:uid="{00000000-0005-0000-0000-0000713A0000}"/>
    <cellStyle name="Normal 4 2 2 6 2 2 3 2 3" xfId="10780" xr:uid="{00000000-0005-0000-0000-0000723A0000}"/>
    <cellStyle name="Normal 4 2 2 6 2 2 3 2 3 2" xfId="23334" xr:uid="{00000000-0005-0000-0000-0000733A0000}"/>
    <cellStyle name="Normal 4 2 2 6 2 2 3 2 3 2 2" xfId="49496" xr:uid="{00000000-0005-0000-0000-0000743A0000}"/>
    <cellStyle name="Normal 4 2 2 6 2 2 3 2 3 3" xfId="36942" xr:uid="{00000000-0005-0000-0000-0000753A0000}"/>
    <cellStyle name="Normal 4 2 2 6 2 2 3 2 4" xfId="17250" xr:uid="{00000000-0005-0000-0000-0000763A0000}"/>
    <cellStyle name="Normal 4 2 2 6 2 2 3 2 4 2" xfId="43412" xr:uid="{00000000-0005-0000-0000-0000773A0000}"/>
    <cellStyle name="Normal 4 2 2 6 2 2 3 2 5" xfId="29946" xr:uid="{00000000-0005-0000-0000-0000783A0000}"/>
    <cellStyle name="Normal 4 2 2 6 2 2 3 3" xfId="5810" xr:uid="{00000000-0005-0000-0000-0000793A0000}"/>
    <cellStyle name="Normal 4 2 2 6 2 2 3 3 2" xfId="12254" xr:uid="{00000000-0005-0000-0000-00007A3A0000}"/>
    <cellStyle name="Normal 4 2 2 6 2 2 3 3 2 2" xfId="24616" xr:uid="{00000000-0005-0000-0000-00007B3A0000}"/>
    <cellStyle name="Normal 4 2 2 6 2 2 3 3 2 2 2" xfId="50778" xr:uid="{00000000-0005-0000-0000-00007C3A0000}"/>
    <cellStyle name="Normal 4 2 2 6 2 2 3 3 2 3" xfId="38416" xr:uid="{00000000-0005-0000-0000-00007D3A0000}"/>
    <cellStyle name="Normal 4 2 2 6 2 2 3 3 3" xfId="19012" xr:uid="{00000000-0005-0000-0000-00007E3A0000}"/>
    <cellStyle name="Normal 4 2 2 6 2 2 3 3 3 2" xfId="45174" xr:uid="{00000000-0005-0000-0000-00007F3A0000}"/>
    <cellStyle name="Normal 4 2 2 6 2 2 3 3 4" xfId="31972" xr:uid="{00000000-0005-0000-0000-0000803A0000}"/>
    <cellStyle name="Normal 4 2 2 6 2 2 3 4" xfId="9308" xr:uid="{00000000-0005-0000-0000-0000813A0000}"/>
    <cellStyle name="Normal 4 2 2 6 2 2 3 4 2" xfId="22054" xr:uid="{00000000-0005-0000-0000-0000823A0000}"/>
    <cellStyle name="Normal 4 2 2 6 2 2 3 4 2 2" xfId="48216" xr:uid="{00000000-0005-0000-0000-0000833A0000}"/>
    <cellStyle name="Normal 4 2 2 6 2 2 3 4 3" xfId="35470" xr:uid="{00000000-0005-0000-0000-0000843A0000}"/>
    <cellStyle name="Normal 4 2 2 6 2 2 3 5" xfId="15488" xr:uid="{00000000-0005-0000-0000-0000853A0000}"/>
    <cellStyle name="Normal 4 2 2 6 2 2 3 5 2" xfId="41650" xr:uid="{00000000-0005-0000-0000-0000863A0000}"/>
    <cellStyle name="Normal 4 2 2 6 2 2 3 6" xfId="27920" xr:uid="{00000000-0005-0000-0000-0000873A0000}"/>
    <cellStyle name="Normal 4 2 2 6 2 2 4" xfId="3144" xr:uid="{00000000-0005-0000-0000-0000883A0000}"/>
    <cellStyle name="Normal 4 2 2 6 2 2 4 2" xfId="7196" xr:uid="{00000000-0005-0000-0000-0000893A0000}"/>
    <cellStyle name="Normal 4 2 2 6 2 2 4 2 2" xfId="13086" xr:uid="{00000000-0005-0000-0000-00008A3A0000}"/>
    <cellStyle name="Normal 4 2 2 6 2 2 4 2 2 2" xfId="25256" xr:uid="{00000000-0005-0000-0000-00008B3A0000}"/>
    <cellStyle name="Normal 4 2 2 6 2 2 4 2 2 2 2" xfId="51418" xr:uid="{00000000-0005-0000-0000-00008C3A0000}"/>
    <cellStyle name="Normal 4 2 2 6 2 2 4 2 2 3" xfId="39248" xr:uid="{00000000-0005-0000-0000-00008D3A0000}"/>
    <cellStyle name="Normal 4 2 2 6 2 2 4 2 3" xfId="20134" xr:uid="{00000000-0005-0000-0000-00008E3A0000}"/>
    <cellStyle name="Normal 4 2 2 6 2 2 4 2 3 2" xfId="46296" xr:uid="{00000000-0005-0000-0000-00008F3A0000}"/>
    <cellStyle name="Normal 4 2 2 6 2 2 4 2 4" xfId="33358" xr:uid="{00000000-0005-0000-0000-0000903A0000}"/>
    <cellStyle name="Normal 4 2 2 6 2 2 4 3" xfId="10140" xr:uid="{00000000-0005-0000-0000-0000913A0000}"/>
    <cellStyle name="Normal 4 2 2 6 2 2 4 3 2" xfId="22694" xr:uid="{00000000-0005-0000-0000-0000923A0000}"/>
    <cellStyle name="Normal 4 2 2 6 2 2 4 3 2 2" xfId="48856" xr:uid="{00000000-0005-0000-0000-0000933A0000}"/>
    <cellStyle name="Normal 4 2 2 6 2 2 4 3 3" xfId="36302" xr:uid="{00000000-0005-0000-0000-0000943A0000}"/>
    <cellStyle name="Normal 4 2 2 6 2 2 4 4" xfId="16610" xr:uid="{00000000-0005-0000-0000-0000953A0000}"/>
    <cellStyle name="Normal 4 2 2 6 2 2 4 4 2" xfId="42772" xr:uid="{00000000-0005-0000-0000-0000963A0000}"/>
    <cellStyle name="Normal 4 2 2 6 2 2 4 5" xfId="29306" xr:uid="{00000000-0005-0000-0000-0000973A0000}"/>
    <cellStyle name="Normal 4 2 2 6 2 2 5" xfId="5170" xr:uid="{00000000-0005-0000-0000-0000983A0000}"/>
    <cellStyle name="Normal 4 2 2 6 2 2 5 2" xfId="11614" xr:uid="{00000000-0005-0000-0000-0000993A0000}"/>
    <cellStyle name="Normal 4 2 2 6 2 2 5 2 2" xfId="23976" xr:uid="{00000000-0005-0000-0000-00009A3A0000}"/>
    <cellStyle name="Normal 4 2 2 6 2 2 5 2 2 2" xfId="50138" xr:uid="{00000000-0005-0000-0000-00009B3A0000}"/>
    <cellStyle name="Normal 4 2 2 6 2 2 5 2 3" xfId="37776" xr:uid="{00000000-0005-0000-0000-00009C3A0000}"/>
    <cellStyle name="Normal 4 2 2 6 2 2 5 3" xfId="18372" xr:uid="{00000000-0005-0000-0000-00009D3A0000}"/>
    <cellStyle name="Normal 4 2 2 6 2 2 5 3 2" xfId="44534" xr:uid="{00000000-0005-0000-0000-00009E3A0000}"/>
    <cellStyle name="Normal 4 2 2 6 2 2 5 4" xfId="31332" xr:uid="{00000000-0005-0000-0000-00009F3A0000}"/>
    <cellStyle name="Normal 4 2 2 6 2 2 6" xfId="8668" xr:uid="{00000000-0005-0000-0000-0000A03A0000}"/>
    <cellStyle name="Normal 4 2 2 6 2 2 6 2" xfId="21414" xr:uid="{00000000-0005-0000-0000-0000A13A0000}"/>
    <cellStyle name="Normal 4 2 2 6 2 2 6 2 2" xfId="47576" xr:uid="{00000000-0005-0000-0000-0000A23A0000}"/>
    <cellStyle name="Normal 4 2 2 6 2 2 6 3" xfId="34830" xr:uid="{00000000-0005-0000-0000-0000A33A0000}"/>
    <cellStyle name="Normal 4 2 2 6 2 2 7" xfId="14848" xr:uid="{00000000-0005-0000-0000-0000A43A0000}"/>
    <cellStyle name="Normal 4 2 2 6 2 2 7 2" xfId="41010" xr:uid="{00000000-0005-0000-0000-0000A53A0000}"/>
    <cellStyle name="Normal 4 2 2 6 2 2 8" xfId="27280" xr:uid="{00000000-0005-0000-0000-0000A63A0000}"/>
    <cellStyle name="Normal 4 2 2 6 2 3" xfId="1278" xr:uid="{00000000-0005-0000-0000-0000A73A0000}"/>
    <cellStyle name="Normal 4 2 2 6 2 3 2" xfId="1918" xr:uid="{00000000-0005-0000-0000-0000A83A0000}"/>
    <cellStyle name="Normal 4 2 2 6 2 3 2 2" xfId="3944" xr:uid="{00000000-0005-0000-0000-0000A93A0000}"/>
    <cellStyle name="Normal 4 2 2 6 2 3 2 2 2" xfId="7996" xr:uid="{00000000-0005-0000-0000-0000AA3A0000}"/>
    <cellStyle name="Normal 4 2 2 6 2 3 2 2 2 2" xfId="13886" xr:uid="{00000000-0005-0000-0000-0000AB3A0000}"/>
    <cellStyle name="Normal 4 2 2 6 2 3 2 2 2 2 2" xfId="26056" xr:uid="{00000000-0005-0000-0000-0000AC3A0000}"/>
    <cellStyle name="Normal 4 2 2 6 2 3 2 2 2 2 2 2" xfId="52218" xr:uid="{00000000-0005-0000-0000-0000AD3A0000}"/>
    <cellStyle name="Normal 4 2 2 6 2 3 2 2 2 2 3" xfId="40048" xr:uid="{00000000-0005-0000-0000-0000AE3A0000}"/>
    <cellStyle name="Normal 4 2 2 6 2 3 2 2 2 3" xfId="20934" xr:uid="{00000000-0005-0000-0000-0000AF3A0000}"/>
    <cellStyle name="Normal 4 2 2 6 2 3 2 2 2 3 2" xfId="47096" xr:uid="{00000000-0005-0000-0000-0000B03A0000}"/>
    <cellStyle name="Normal 4 2 2 6 2 3 2 2 2 4" xfId="34158" xr:uid="{00000000-0005-0000-0000-0000B13A0000}"/>
    <cellStyle name="Normal 4 2 2 6 2 3 2 2 3" xfId="10940" xr:uid="{00000000-0005-0000-0000-0000B23A0000}"/>
    <cellStyle name="Normal 4 2 2 6 2 3 2 2 3 2" xfId="23494" xr:uid="{00000000-0005-0000-0000-0000B33A0000}"/>
    <cellStyle name="Normal 4 2 2 6 2 3 2 2 3 2 2" xfId="49656" xr:uid="{00000000-0005-0000-0000-0000B43A0000}"/>
    <cellStyle name="Normal 4 2 2 6 2 3 2 2 3 3" xfId="37102" xr:uid="{00000000-0005-0000-0000-0000B53A0000}"/>
    <cellStyle name="Normal 4 2 2 6 2 3 2 2 4" xfId="17410" xr:uid="{00000000-0005-0000-0000-0000B63A0000}"/>
    <cellStyle name="Normal 4 2 2 6 2 3 2 2 4 2" xfId="43572" xr:uid="{00000000-0005-0000-0000-0000B73A0000}"/>
    <cellStyle name="Normal 4 2 2 6 2 3 2 2 5" xfId="30106" xr:uid="{00000000-0005-0000-0000-0000B83A0000}"/>
    <cellStyle name="Normal 4 2 2 6 2 3 2 3" xfId="5970" xr:uid="{00000000-0005-0000-0000-0000B93A0000}"/>
    <cellStyle name="Normal 4 2 2 6 2 3 2 3 2" xfId="12414" xr:uid="{00000000-0005-0000-0000-0000BA3A0000}"/>
    <cellStyle name="Normal 4 2 2 6 2 3 2 3 2 2" xfId="24776" xr:uid="{00000000-0005-0000-0000-0000BB3A0000}"/>
    <cellStyle name="Normal 4 2 2 6 2 3 2 3 2 2 2" xfId="50938" xr:uid="{00000000-0005-0000-0000-0000BC3A0000}"/>
    <cellStyle name="Normal 4 2 2 6 2 3 2 3 2 3" xfId="38576" xr:uid="{00000000-0005-0000-0000-0000BD3A0000}"/>
    <cellStyle name="Normal 4 2 2 6 2 3 2 3 3" xfId="19172" xr:uid="{00000000-0005-0000-0000-0000BE3A0000}"/>
    <cellStyle name="Normal 4 2 2 6 2 3 2 3 3 2" xfId="45334" xr:uid="{00000000-0005-0000-0000-0000BF3A0000}"/>
    <cellStyle name="Normal 4 2 2 6 2 3 2 3 4" xfId="32132" xr:uid="{00000000-0005-0000-0000-0000C03A0000}"/>
    <cellStyle name="Normal 4 2 2 6 2 3 2 4" xfId="9468" xr:uid="{00000000-0005-0000-0000-0000C13A0000}"/>
    <cellStyle name="Normal 4 2 2 6 2 3 2 4 2" xfId="22214" xr:uid="{00000000-0005-0000-0000-0000C23A0000}"/>
    <cellStyle name="Normal 4 2 2 6 2 3 2 4 2 2" xfId="48376" xr:uid="{00000000-0005-0000-0000-0000C33A0000}"/>
    <cellStyle name="Normal 4 2 2 6 2 3 2 4 3" xfId="35630" xr:uid="{00000000-0005-0000-0000-0000C43A0000}"/>
    <cellStyle name="Normal 4 2 2 6 2 3 2 5" xfId="15648" xr:uid="{00000000-0005-0000-0000-0000C53A0000}"/>
    <cellStyle name="Normal 4 2 2 6 2 3 2 5 2" xfId="41810" xr:uid="{00000000-0005-0000-0000-0000C63A0000}"/>
    <cellStyle name="Normal 4 2 2 6 2 3 2 6" xfId="28080" xr:uid="{00000000-0005-0000-0000-0000C73A0000}"/>
    <cellStyle name="Normal 4 2 2 6 2 3 3" xfId="3304" xr:uid="{00000000-0005-0000-0000-0000C83A0000}"/>
    <cellStyle name="Normal 4 2 2 6 2 3 3 2" xfId="7356" xr:uid="{00000000-0005-0000-0000-0000C93A0000}"/>
    <cellStyle name="Normal 4 2 2 6 2 3 3 2 2" xfId="13246" xr:uid="{00000000-0005-0000-0000-0000CA3A0000}"/>
    <cellStyle name="Normal 4 2 2 6 2 3 3 2 2 2" xfId="25416" xr:uid="{00000000-0005-0000-0000-0000CB3A0000}"/>
    <cellStyle name="Normal 4 2 2 6 2 3 3 2 2 2 2" xfId="51578" xr:uid="{00000000-0005-0000-0000-0000CC3A0000}"/>
    <cellStyle name="Normal 4 2 2 6 2 3 3 2 2 3" xfId="39408" xr:uid="{00000000-0005-0000-0000-0000CD3A0000}"/>
    <cellStyle name="Normal 4 2 2 6 2 3 3 2 3" xfId="20294" xr:uid="{00000000-0005-0000-0000-0000CE3A0000}"/>
    <cellStyle name="Normal 4 2 2 6 2 3 3 2 3 2" xfId="46456" xr:uid="{00000000-0005-0000-0000-0000CF3A0000}"/>
    <cellStyle name="Normal 4 2 2 6 2 3 3 2 4" xfId="33518" xr:uid="{00000000-0005-0000-0000-0000D03A0000}"/>
    <cellStyle name="Normal 4 2 2 6 2 3 3 3" xfId="10300" xr:uid="{00000000-0005-0000-0000-0000D13A0000}"/>
    <cellStyle name="Normal 4 2 2 6 2 3 3 3 2" xfId="22854" xr:uid="{00000000-0005-0000-0000-0000D23A0000}"/>
    <cellStyle name="Normal 4 2 2 6 2 3 3 3 2 2" xfId="49016" xr:uid="{00000000-0005-0000-0000-0000D33A0000}"/>
    <cellStyle name="Normal 4 2 2 6 2 3 3 3 3" xfId="36462" xr:uid="{00000000-0005-0000-0000-0000D43A0000}"/>
    <cellStyle name="Normal 4 2 2 6 2 3 3 4" xfId="16770" xr:uid="{00000000-0005-0000-0000-0000D53A0000}"/>
    <cellStyle name="Normal 4 2 2 6 2 3 3 4 2" xfId="42932" xr:uid="{00000000-0005-0000-0000-0000D63A0000}"/>
    <cellStyle name="Normal 4 2 2 6 2 3 3 5" xfId="29466" xr:uid="{00000000-0005-0000-0000-0000D73A0000}"/>
    <cellStyle name="Normal 4 2 2 6 2 3 4" xfId="5330" xr:uid="{00000000-0005-0000-0000-0000D83A0000}"/>
    <cellStyle name="Normal 4 2 2 6 2 3 4 2" xfId="11774" xr:uid="{00000000-0005-0000-0000-0000D93A0000}"/>
    <cellStyle name="Normal 4 2 2 6 2 3 4 2 2" xfId="24136" xr:uid="{00000000-0005-0000-0000-0000DA3A0000}"/>
    <cellStyle name="Normal 4 2 2 6 2 3 4 2 2 2" xfId="50298" xr:uid="{00000000-0005-0000-0000-0000DB3A0000}"/>
    <cellStyle name="Normal 4 2 2 6 2 3 4 2 3" xfId="37936" xr:uid="{00000000-0005-0000-0000-0000DC3A0000}"/>
    <cellStyle name="Normal 4 2 2 6 2 3 4 3" xfId="18532" xr:uid="{00000000-0005-0000-0000-0000DD3A0000}"/>
    <cellStyle name="Normal 4 2 2 6 2 3 4 3 2" xfId="44694" xr:uid="{00000000-0005-0000-0000-0000DE3A0000}"/>
    <cellStyle name="Normal 4 2 2 6 2 3 4 4" xfId="31492" xr:uid="{00000000-0005-0000-0000-0000DF3A0000}"/>
    <cellStyle name="Normal 4 2 2 6 2 3 5" xfId="8828" xr:uid="{00000000-0005-0000-0000-0000E03A0000}"/>
    <cellStyle name="Normal 4 2 2 6 2 3 5 2" xfId="21574" xr:uid="{00000000-0005-0000-0000-0000E13A0000}"/>
    <cellStyle name="Normal 4 2 2 6 2 3 5 2 2" xfId="47736" xr:uid="{00000000-0005-0000-0000-0000E23A0000}"/>
    <cellStyle name="Normal 4 2 2 6 2 3 5 3" xfId="34990" xr:uid="{00000000-0005-0000-0000-0000E33A0000}"/>
    <cellStyle name="Normal 4 2 2 6 2 3 6" xfId="15008" xr:uid="{00000000-0005-0000-0000-0000E43A0000}"/>
    <cellStyle name="Normal 4 2 2 6 2 3 6 2" xfId="41170" xr:uid="{00000000-0005-0000-0000-0000E53A0000}"/>
    <cellStyle name="Normal 4 2 2 6 2 3 7" xfId="27440" xr:uid="{00000000-0005-0000-0000-0000E63A0000}"/>
    <cellStyle name="Normal 4 2 2 6 2 4" xfId="1598" xr:uid="{00000000-0005-0000-0000-0000E73A0000}"/>
    <cellStyle name="Normal 4 2 2 6 2 4 2" xfId="3624" xr:uid="{00000000-0005-0000-0000-0000E83A0000}"/>
    <cellStyle name="Normal 4 2 2 6 2 4 2 2" xfId="7676" xr:uid="{00000000-0005-0000-0000-0000E93A0000}"/>
    <cellStyle name="Normal 4 2 2 6 2 4 2 2 2" xfId="13566" xr:uid="{00000000-0005-0000-0000-0000EA3A0000}"/>
    <cellStyle name="Normal 4 2 2 6 2 4 2 2 2 2" xfId="25736" xr:uid="{00000000-0005-0000-0000-0000EB3A0000}"/>
    <cellStyle name="Normal 4 2 2 6 2 4 2 2 2 2 2" xfId="51898" xr:uid="{00000000-0005-0000-0000-0000EC3A0000}"/>
    <cellStyle name="Normal 4 2 2 6 2 4 2 2 2 3" xfId="39728" xr:uid="{00000000-0005-0000-0000-0000ED3A0000}"/>
    <cellStyle name="Normal 4 2 2 6 2 4 2 2 3" xfId="20614" xr:uid="{00000000-0005-0000-0000-0000EE3A0000}"/>
    <cellStyle name="Normal 4 2 2 6 2 4 2 2 3 2" xfId="46776" xr:uid="{00000000-0005-0000-0000-0000EF3A0000}"/>
    <cellStyle name="Normal 4 2 2 6 2 4 2 2 4" xfId="33838" xr:uid="{00000000-0005-0000-0000-0000F03A0000}"/>
    <cellStyle name="Normal 4 2 2 6 2 4 2 3" xfId="10620" xr:uid="{00000000-0005-0000-0000-0000F13A0000}"/>
    <cellStyle name="Normal 4 2 2 6 2 4 2 3 2" xfId="23174" xr:uid="{00000000-0005-0000-0000-0000F23A0000}"/>
    <cellStyle name="Normal 4 2 2 6 2 4 2 3 2 2" xfId="49336" xr:uid="{00000000-0005-0000-0000-0000F33A0000}"/>
    <cellStyle name="Normal 4 2 2 6 2 4 2 3 3" xfId="36782" xr:uid="{00000000-0005-0000-0000-0000F43A0000}"/>
    <cellStyle name="Normal 4 2 2 6 2 4 2 4" xfId="17090" xr:uid="{00000000-0005-0000-0000-0000F53A0000}"/>
    <cellStyle name="Normal 4 2 2 6 2 4 2 4 2" xfId="43252" xr:uid="{00000000-0005-0000-0000-0000F63A0000}"/>
    <cellStyle name="Normal 4 2 2 6 2 4 2 5" xfId="29786" xr:uid="{00000000-0005-0000-0000-0000F73A0000}"/>
    <cellStyle name="Normal 4 2 2 6 2 4 3" xfId="5650" xr:uid="{00000000-0005-0000-0000-0000F83A0000}"/>
    <cellStyle name="Normal 4 2 2 6 2 4 3 2" xfId="12094" xr:uid="{00000000-0005-0000-0000-0000F93A0000}"/>
    <cellStyle name="Normal 4 2 2 6 2 4 3 2 2" xfId="24456" xr:uid="{00000000-0005-0000-0000-0000FA3A0000}"/>
    <cellStyle name="Normal 4 2 2 6 2 4 3 2 2 2" xfId="50618" xr:uid="{00000000-0005-0000-0000-0000FB3A0000}"/>
    <cellStyle name="Normal 4 2 2 6 2 4 3 2 3" xfId="38256" xr:uid="{00000000-0005-0000-0000-0000FC3A0000}"/>
    <cellStyle name="Normal 4 2 2 6 2 4 3 3" xfId="18852" xr:uid="{00000000-0005-0000-0000-0000FD3A0000}"/>
    <cellStyle name="Normal 4 2 2 6 2 4 3 3 2" xfId="45014" xr:uid="{00000000-0005-0000-0000-0000FE3A0000}"/>
    <cellStyle name="Normal 4 2 2 6 2 4 3 4" xfId="31812" xr:uid="{00000000-0005-0000-0000-0000FF3A0000}"/>
    <cellStyle name="Normal 4 2 2 6 2 4 4" xfId="9148" xr:uid="{00000000-0005-0000-0000-0000003B0000}"/>
    <cellStyle name="Normal 4 2 2 6 2 4 4 2" xfId="21894" xr:uid="{00000000-0005-0000-0000-0000013B0000}"/>
    <cellStyle name="Normal 4 2 2 6 2 4 4 2 2" xfId="48056" xr:uid="{00000000-0005-0000-0000-0000023B0000}"/>
    <cellStyle name="Normal 4 2 2 6 2 4 4 3" xfId="35310" xr:uid="{00000000-0005-0000-0000-0000033B0000}"/>
    <cellStyle name="Normal 4 2 2 6 2 4 5" xfId="15328" xr:uid="{00000000-0005-0000-0000-0000043B0000}"/>
    <cellStyle name="Normal 4 2 2 6 2 4 5 2" xfId="41490" xr:uid="{00000000-0005-0000-0000-0000053B0000}"/>
    <cellStyle name="Normal 4 2 2 6 2 4 6" xfId="27760" xr:uid="{00000000-0005-0000-0000-0000063B0000}"/>
    <cellStyle name="Normal 4 2 2 6 2 5" xfId="2612" xr:uid="{00000000-0005-0000-0000-0000073B0000}"/>
    <cellStyle name="Normal 4 2 2 6 2 5 2" xfId="6664" xr:uid="{00000000-0005-0000-0000-0000083B0000}"/>
    <cellStyle name="Normal 4 2 2 6 2 5 2 2" xfId="12830" xr:uid="{00000000-0005-0000-0000-0000093B0000}"/>
    <cellStyle name="Normal 4 2 2 6 2 5 2 2 2" xfId="25096" xr:uid="{00000000-0005-0000-0000-00000A3B0000}"/>
    <cellStyle name="Normal 4 2 2 6 2 5 2 2 2 2" xfId="51258" xr:uid="{00000000-0005-0000-0000-00000B3B0000}"/>
    <cellStyle name="Normal 4 2 2 6 2 5 2 2 3" xfId="38992" xr:uid="{00000000-0005-0000-0000-00000C3B0000}"/>
    <cellStyle name="Normal 4 2 2 6 2 5 2 3" xfId="19734" xr:uid="{00000000-0005-0000-0000-00000D3B0000}"/>
    <cellStyle name="Normal 4 2 2 6 2 5 2 3 2" xfId="45896" xr:uid="{00000000-0005-0000-0000-00000E3B0000}"/>
    <cellStyle name="Normal 4 2 2 6 2 5 2 4" xfId="32826" xr:uid="{00000000-0005-0000-0000-00000F3B0000}"/>
    <cellStyle name="Normal 4 2 2 6 2 5 3" xfId="9884" xr:uid="{00000000-0005-0000-0000-0000103B0000}"/>
    <cellStyle name="Normal 4 2 2 6 2 5 3 2" xfId="22534" xr:uid="{00000000-0005-0000-0000-0000113B0000}"/>
    <cellStyle name="Normal 4 2 2 6 2 5 3 2 2" xfId="48696" xr:uid="{00000000-0005-0000-0000-0000123B0000}"/>
    <cellStyle name="Normal 4 2 2 6 2 5 3 3" xfId="36046" xr:uid="{00000000-0005-0000-0000-0000133B0000}"/>
    <cellStyle name="Normal 4 2 2 6 2 5 4" xfId="16210" xr:uid="{00000000-0005-0000-0000-0000143B0000}"/>
    <cellStyle name="Normal 4 2 2 6 2 5 4 2" xfId="42372" xr:uid="{00000000-0005-0000-0000-0000153B0000}"/>
    <cellStyle name="Normal 4 2 2 6 2 5 5" xfId="28774" xr:uid="{00000000-0005-0000-0000-0000163B0000}"/>
    <cellStyle name="Normal 4 2 2 6 2 6" xfId="4638" xr:uid="{00000000-0005-0000-0000-0000173B0000}"/>
    <cellStyle name="Normal 4 2 2 6 2 6 2" xfId="11358" xr:uid="{00000000-0005-0000-0000-0000183B0000}"/>
    <cellStyle name="Normal 4 2 2 6 2 6 2 2" xfId="23816" xr:uid="{00000000-0005-0000-0000-0000193B0000}"/>
    <cellStyle name="Normal 4 2 2 6 2 6 2 2 2" xfId="49978" xr:uid="{00000000-0005-0000-0000-00001A3B0000}"/>
    <cellStyle name="Normal 4 2 2 6 2 6 2 3" xfId="37520" xr:uid="{00000000-0005-0000-0000-00001B3B0000}"/>
    <cellStyle name="Normal 4 2 2 6 2 6 3" xfId="17972" xr:uid="{00000000-0005-0000-0000-00001C3B0000}"/>
    <cellStyle name="Normal 4 2 2 6 2 6 3 2" xfId="44134" xr:uid="{00000000-0005-0000-0000-00001D3B0000}"/>
    <cellStyle name="Normal 4 2 2 6 2 6 4" xfId="30800" xr:uid="{00000000-0005-0000-0000-00001E3B0000}"/>
    <cellStyle name="Normal 4 2 2 6 2 7" xfId="8412" xr:uid="{00000000-0005-0000-0000-00001F3B0000}"/>
    <cellStyle name="Normal 4 2 2 6 2 7 2" xfId="21254" xr:uid="{00000000-0005-0000-0000-0000203B0000}"/>
    <cellStyle name="Normal 4 2 2 6 2 7 2 2" xfId="47416" xr:uid="{00000000-0005-0000-0000-0000213B0000}"/>
    <cellStyle name="Normal 4 2 2 6 2 7 3" xfId="34574" xr:uid="{00000000-0005-0000-0000-0000223B0000}"/>
    <cellStyle name="Normal 4 2 2 6 2 8" xfId="14448" xr:uid="{00000000-0005-0000-0000-0000233B0000}"/>
    <cellStyle name="Normal 4 2 2 6 2 8 2" xfId="40610" xr:uid="{00000000-0005-0000-0000-0000243B0000}"/>
    <cellStyle name="Normal 4 2 2 6 2 9" xfId="26748" xr:uid="{00000000-0005-0000-0000-0000253B0000}"/>
    <cellStyle name="Normal 4 2 2 6 3" xfId="900" xr:uid="{00000000-0005-0000-0000-0000263B0000}"/>
    <cellStyle name="Normal 4 2 2 6 3 2" xfId="1358" xr:uid="{00000000-0005-0000-0000-0000273B0000}"/>
    <cellStyle name="Normal 4 2 2 6 3 2 2" xfId="1998" xr:uid="{00000000-0005-0000-0000-0000283B0000}"/>
    <cellStyle name="Normal 4 2 2 6 3 2 2 2" xfId="4024" xr:uid="{00000000-0005-0000-0000-0000293B0000}"/>
    <cellStyle name="Normal 4 2 2 6 3 2 2 2 2" xfId="8076" xr:uid="{00000000-0005-0000-0000-00002A3B0000}"/>
    <cellStyle name="Normal 4 2 2 6 3 2 2 2 2 2" xfId="13966" xr:uid="{00000000-0005-0000-0000-00002B3B0000}"/>
    <cellStyle name="Normal 4 2 2 6 3 2 2 2 2 2 2" xfId="26136" xr:uid="{00000000-0005-0000-0000-00002C3B0000}"/>
    <cellStyle name="Normal 4 2 2 6 3 2 2 2 2 2 2 2" xfId="52298" xr:uid="{00000000-0005-0000-0000-00002D3B0000}"/>
    <cellStyle name="Normal 4 2 2 6 3 2 2 2 2 2 3" xfId="40128" xr:uid="{00000000-0005-0000-0000-00002E3B0000}"/>
    <cellStyle name="Normal 4 2 2 6 3 2 2 2 2 3" xfId="21014" xr:uid="{00000000-0005-0000-0000-00002F3B0000}"/>
    <cellStyle name="Normal 4 2 2 6 3 2 2 2 2 3 2" xfId="47176" xr:uid="{00000000-0005-0000-0000-0000303B0000}"/>
    <cellStyle name="Normal 4 2 2 6 3 2 2 2 2 4" xfId="34238" xr:uid="{00000000-0005-0000-0000-0000313B0000}"/>
    <cellStyle name="Normal 4 2 2 6 3 2 2 2 3" xfId="11020" xr:uid="{00000000-0005-0000-0000-0000323B0000}"/>
    <cellStyle name="Normal 4 2 2 6 3 2 2 2 3 2" xfId="23574" xr:uid="{00000000-0005-0000-0000-0000333B0000}"/>
    <cellStyle name="Normal 4 2 2 6 3 2 2 2 3 2 2" xfId="49736" xr:uid="{00000000-0005-0000-0000-0000343B0000}"/>
    <cellStyle name="Normal 4 2 2 6 3 2 2 2 3 3" xfId="37182" xr:uid="{00000000-0005-0000-0000-0000353B0000}"/>
    <cellStyle name="Normal 4 2 2 6 3 2 2 2 4" xfId="17490" xr:uid="{00000000-0005-0000-0000-0000363B0000}"/>
    <cellStyle name="Normal 4 2 2 6 3 2 2 2 4 2" xfId="43652" xr:uid="{00000000-0005-0000-0000-0000373B0000}"/>
    <cellStyle name="Normal 4 2 2 6 3 2 2 2 5" xfId="30186" xr:uid="{00000000-0005-0000-0000-0000383B0000}"/>
    <cellStyle name="Normal 4 2 2 6 3 2 2 3" xfId="6050" xr:uid="{00000000-0005-0000-0000-0000393B0000}"/>
    <cellStyle name="Normal 4 2 2 6 3 2 2 3 2" xfId="12494" xr:uid="{00000000-0005-0000-0000-00003A3B0000}"/>
    <cellStyle name="Normal 4 2 2 6 3 2 2 3 2 2" xfId="24856" xr:uid="{00000000-0005-0000-0000-00003B3B0000}"/>
    <cellStyle name="Normal 4 2 2 6 3 2 2 3 2 2 2" xfId="51018" xr:uid="{00000000-0005-0000-0000-00003C3B0000}"/>
    <cellStyle name="Normal 4 2 2 6 3 2 2 3 2 3" xfId="38656" xr:uid="{00000000-0005-0000-0000-00003D3B0000}"/>
    <cellStyle name="Normal 4 2 2 6 3 2 2 3 3" xfId="19252" xr:uid="{00000000-0005-0000-0000-00003E3B0000}"/>
    <cellStyle name="Normal 4 2 2 6 3 2 2 3 3 2" xfId="45414" xr:uid="{00000000-0005-0000-0000-00003F3B0000}"/>
    <cellStyle name="Normal 4 2 2 6 3 2 2 3 4" xfId="32212" xr:uid="{00000000-0005-0000-0000-0000403B0000}"/>
    <cellStyle name="Normal 4 2 2 6 3 2 2 4" xfId="9548" xr:uid="{00000000-0005-0000-0000-0000413B0000}"/>
    <cellStyle name="Normal 4 2 2 6 3 2 2 4 2" xfId="22294" xr:uid="{00000000-0005-0000-0000-0000423B0000}"/>
    <cellStyle name="Normal 4 2 2 6 3 2 2 4 2 2" xfId="48456" xr:uid="{00000000-0005-0000-0000-0000433B0000}"/>
    <cellStyle name="Normal 4 2 2 6 3 2 2 4 3" xfId="35710" xr:uid="{00000000-0005-0000-0000-0000443B0000}"/>
    <cellStyle name="Normal 4 2 2 6 3 2 2 5" xfId="15728" xr:uid="{00000000-0005-0000-0000-0000453B0000}"/>
    <cellStyle name="Normal 4 2 2 6 3 2 2 5 2" xfId="41890" xr:uid="{00000000-0005-0000-0000-0000463B0000}"/>
    <cellStyle name="Normal 4 2 2 6 3 2 2 6" xfId="28160" xr:uid="{00000000-0005-0000-0000-0000473B0000}"/>
    <cellStyle name="Normal 4 2 2 6 3 2 3" xfId="3384" xr:uid="{00000000-0005-0000-0000-0000483B0000}"/>
    <cellStyle name="Normal 4 2 2 6 3 2 3 2" xfId="7436" xr:uid="{00000000-0005-0000-0000-0000493B0000}"/>
    <cellStyle name="Normal 4 2 2 6 3 2 3 2 2" xfId="13326" xr:uid="{00000000-0005-0000-0000-00004A3B0000}"/>
    <cellStyle name="Normal 4 2 2 6 3 2 3 2 2 2" xfId="25496" xr:uid="{00000000-0005-0000-0000-00004B3B0000}"/>
    <cellStyle name="Normal 4 2 2 6 3 2 3 2 2 2 2" xfId="51658" xr:uid="{00000000-0005-0000-0000-00004C3B0000}"/>
    <cellStyle name="Normal 4 2 2 6 3 2 3 2 2 3" xfId="39488" xr:uid="{00000000-0005-0000-0000-00004D3B0000}"/>
    <cellStyle name="Normal 4 2 2 6 3 2 3 2 3" xfId="20374" xr:uid="{00000000-0005-0000-0000-00004E3B0000}"/>
    <cellStyle name="Normal 4 2 2 6 3 2 3 2 3 2" xfId="46536" xr:uid="{00000000-0005-0000-0000-00004F3B0000}"/>
    <cellStyle name="Normal 4 2 2 6 3 2 3 2 4" xfId="33598" xr:uid="{00000000-0005-0000-0000-0000503B0000}"/>
    <cellStyle name="Normal 4 2 2 6 3 2 3 3" xfId="10380" xr:uid="{00000000-0005-0000-0000-0000513B0000}"/>
    <cellStyle name="Normal 4 2 2 6 3 2 3 3 2" xfId="22934" xr:uid="{00000000-0005-0000-0000-0000523B0000}"/>
    <cellStyle name="Normal 4 2 2 6 3 2 3 3 2 2" xfId="49096" xr:uid="{00000000-0005-0000-0000-0000533B0000}"/>
    <cellStyle name="Normal 4 2 2 6 3 2 3 3 3" xfId="36542" xr:uid="{00000000-0005-0000-0000-0000543B0000}"/>
    <cellStyle name="Normal 4 2 2 6 3 2 3 4" xfId="16850" xr:uid="{00000000-0005-0000-0000-0000553B0000}"/>
    <cellStyle name="Normal 4 2 2 6 3 2 3 4 2" xfId="43012" xr:uid="{00000000-0005-0000-0000-0000563B0000}"/>
    <cellStyle name="Normal 4 2 2 6 3 2 3 5" xfId="29546" xr:uid="{00000000-0005-0000-0000-0000573B0000}"/>
    <cellStyle name="Normal 4 2 2 6 3 2 4" xfId="5410" xr:uid="{00000000-0005-0000-0000-0000583B0000}"/>
    <cellStyle name="Normal 4 2 2 6 3 2 4 2" xfId="11854" xr:uid="{00000000-0005-0000-0000-0000593B0000}"/>
    <cellStyle name="Normal 4 2 2 6 3 2 4 2 2" xfId="24216" xr:uid="{00000000-0005-0000-0000-00005A3B0000}"/>
    <cellStyle name="Normal 4 2 2 6 3 2 4 2 2 2" xfId="50378" xr:uid="{00000000-0005-0000-0000-00005B3B0000}"/>
    <cellStyle name="Normal 4 2 2 6 3 2 4 2 3" xfId="38016" xr:uid="{00000000-0005-0000-0000-00005C3B0000}"/>
    <cellStyle name="Normal 4 2 2 6 3 2 4 3" xfId="18612" xr:uid="{00000000-0005-0000-0000-00005D3B0000}"/>
    <cellStyle name="Normal 4 2 2 6 3 2 4 3 2" xfId="44774" xr:uid="{00000000-0005-0000-0000-00005E3B0000}"/>
    <cellStyle name="Normal 4 2 2 6 3 2 4 4" xfId="31572" xr:uid="{00000000-0005-0000-0000-00005F3B0000}"/>
    <cellStyle name="Normal 4 2 2 6 3 2 5" xfId="8908" xr:uid="{00000000-0005-0000-0000-0000603B0000}"/>
    <cellStyle name="Normal 4 2 2 6 3 2 5 2" xfId="21654" xr:uid="{00000000-0005-0000-0000-0000613B0000}"/>
    <cellStyle name="Normal 4 2 2 6 3 2 5 2 2" xfId="47816" xr:uid="{00000000-0005-0000-0000-0000623B0000}"/>
    <cellStyle name="Normal 4 2 2 6 3 2 5 3" xfId="35070" xr:uid="{00000000-0005-0000-0000-0000633B0000}"/>
    <cellStyle name="Normal 4 2 2 6 3 2 6" xfId="15088" xr:uid="{00000000-0005-0000-0000-0000643B0000}"/>
    <cellStyle name="Normal 4 2 2 6 3 2 6 2" xfId="41250" xr:uid="{00000000-0005-0000-0000-0000653B0000}"/>
    <cellStyle name="Normal 4 2 2 6 3 2 7" xfId="27520" xr:uid="{00000000-0005-0000-0000-0000663B0000}"/>
    <cellStyle name="Normal 4 2 2 6 3 3" xfId="1678" xr:uid="{00000000-0005-0000-0000-0000673B0000}"/>
    <cellStyle name="Normal 4 2 2 6 3 3 2" xfId="3704" xr:uid="{00000000-0005-0000-0000-0000683B0000}"/>
    <cellStyle name="Normal 4 2 2 6 3 3 2 2" xfId="7756" xr:uid="{00000000-0005-0000-0000-0000693B0000}"/>
    <cellStyle name="Normal 4 2 2 6 3 3 2 2 2" xfId="13646" xr:uid="{00000000-0005-0000-0000-00006A3B0000}"/>
    <cellStyle name="Normal 4 2 2 6 3 3 2 2 2 2" xfId="25816" xr:uid="{00000000-0005-0000-0000-00006B3B0000}"/>
    <cellStyle name="Normal 4 2 2 6 3 3 2 2 2 2 2" xfId="51978" xr:uid="{00000000-0005-0000-0000-00006C3B0000}"/>
    <cellStyle name="Normal 4 2 2 6 3 3 2 2 2 3" xfId="39808" xr:uid="{00000000-0005-0000-0000-00006D3B0000}"/>
    <cellStyle name="Normal 4 2 2 6 3 3 2 2 3" xfId="20694" xr:uid="{00000000-0005-0000-0000-00006E3B0000}"/>
    <cellStyle name="Normal 4 2 2 6 3 3 2 2 3 2" xfId="46856" xr:uid="{00000000-0005-0000-0000-00006F3B0000}"/>
    <cellStyle name="Normal 4 2 2 6 3 3 2 2 4" xfId="33918" xr:uid="{00000000-0005-0000-0000-0000703B0000}"/>
    <cellStyle name="Normal 4 2 2 6 3 3 2 3" xfId="10700" xr:uid="{00000000-0005-0000-0000-0000713B0000}"/>
    <cellStyle name="Normal 4 2 2 6 3 3 2 3 2" xfId="23254" xr:uid="{00000000-0005-0000-0000-0000723B0000}"/>
    <cellStyle name="Normal 4 2 2 6 3 3 2 3 2 2" xfId="49416" xr:uid="{00000000-0005-0000-0000-0000733B0000}"/>
    <cellStyle name="Normal 4 2 2 6 3 3 2 3 3" xfId="36862" xr:uid="{00000000-0005-0000-0000-0000743B0000}"/>
    <cellStyle name="Normal 4 2 2 6 3 3 2 4" xfId="17170" xr:uid="{00000000-0005-0000-0000-0000753B0000}"/>
    <cellStyle name="Normal 4 2 2 6 3 3 2 4 2" xfId="43332" xr:uid="{00000000-0005-0000-0000-0000763B0000}"/>
    <cellStyle name="Normal 4 2 2 6 3 3 2 5" xfId="29866" xr:uid="{00000000-0005-0000-0000-0000773B0000}"/>
    <cellStyle name="Normal 4 2 2 6 3 3 3" xfId="5730" xr:uid="{00000000-0005-0000-0000-0000783B0000}"/>
    <cellStyle name="Normal 4 2 2 6 3 3 3 2" xfId="12174" xr:uid="{00000000-0005-0000-0000-0000793B0000}"/>
    <cellStyle name="Normal 4 2 2 6 3 3 3 2 2" xfId="24536" xr:uid="{00000000-0005-0000-0000-00007A3B0000}"/>
    <cellStyle name="Normal 4 2 2 6 3 3 3 2 2 2" xfId="50698" xr:uid="{00000000-0005-0000-0000-00007B3B0000}"/>
    <cellStyle name="Normal 4 2 2 6 3 3 3 2 3" xfId="38336" xr:uid="{00000000-0005-0000-0000-00007C3B0000}"/>
    <cellStyle name="Normal 4 2 2 6 3 3 3 3" xfId="18932" xr:uid="{00000000-0005-0000-0000-00007D3B0000}"/>
    <cellStyle name="Normal 4 2 2 6 3 3 3 3 2" xfId="45094" xr:uid="{00000000-0005-0000-0000-00007E3B0000}"/>
    <cellStyle name="Normal 4 2 2 6 3 3 3 4" xfId="31892" xr:uid="{00000000-0005-0000-0000-00007F3B0000}"/>
    <cellStyle name="Normal 4 2 2 6 3 3 4" xfId="9228" xr:uid="{00000000-0005-0000-0000-0000803B0000}"/>
    <cellStyle name="Normal 4 2 2 6 3 3 4 2" xfId="21974" xr:uid="{00000000-0005-0000-0000-0000813B0000}"/>
    <cellStyle name="Normal 4 2 2 6 3 3 4 2 2" xfId="48136" xr:uid="{00000000-0005-0000-0000-0000823B0000}"/>
    <cellStyle name="Normal 4 2 2 6 3 3 4 3" xfId="35390" xr:uid="{00000000-0005-0000-0000-0000833B0000}"/>
    <cellStyle name="Normal 4 2 2 6 3 3 5" xfId="15408" xr:uid="{00000000-0005-0000-0000-0000843B0000}"/>
    <cellStyle name="Normal 4 2 2 6 3 3 5 2" xfId="41570" xr:uid="{00000000-0005-0000-0000-0000853B0000}"/>
    <cellStyle name="Normal 4 2 2 6 3 3 6" xfId="27840" xr:uid="{00000000-0005-0000-0000-0000863B0000}"/>
    <cellStyle name="Normal 4 2 2 6 3 4" xfId="2926" xr:uid="{00000000-0005-0000-0000-0000873B0000}"/>
    <cellStyle name="Normal 4 2 2 6 3 4 2" xfId="6978" xr:uid="{00000000-0005-0000-0000-0000883B0000}"/>
    <cellStyle name="Normal 4 2 2 6 3 4 2 2" xfId="12960" xr:uid="{00000000-0005-0000-0000-0000893B0000}"/>
    <cellStyle name="Normal 4 2 2 6 3 4 2 2 2" xfId="25176" xr:uid="{00000000-0005-0000-0000-00008A3B0000}"/>
    <cellStyle name="Normal 4 2 2 6 3 4 2 2 2 2" xfId="51338" xr:uid="{00000000-0005-0000-0000-00008B3B0000}"/>
    <cellStyle name="Normal 4 2 2 6 3 4 2 2 3" xfId="39122" xr:uid="{00000000-0005-0000-0000-00008C3B0000}"/>
    <cellStyle name="Normal 4 2 2 6 3 4 2 3" xfId="19962" xr:uid="{00000000-0005-0000-0000-00008D3B0000}"/>
    <cellStyle name="Normal 4 2 2 6 3 4 2 3 2" xfId="46124" xr:uid="{00000000-0005-0000-0000-00008E3B0000}"/>
    <cellStyle name="Normal 4 2 2 6 3 4 2 4" xfId="33140" xr:uid="{00000000-0005-0000-0000-00008F3B0000}"/>
    <cellStyle name="Normal 4 2 2 6 3 4 3" xfId="10014" xr:uid="{00000000-0005-0000-0000-0000903B0000}"/>
    <cellStyle name="Normal 4 2 2 6 3 4 3 2" xfId="22614" xr:uid="{00000000-0005-0000-0000-0000913B0000}"/>
    <cellStyle name="Normal 4 2 2 6 3 4 3 2 2" xfId="48776" xr:uid="{00000000-0005-0000-0000-0000923B0000}"/>
    <cellStyle name="Normal 4 2 2 6 3 4 3 3" xfId="36176" xr:uid="{00000000-0005-0000-0000-0000933B0000}"/>
    <cellStyle name="Normal 4 2 2 6 3 4 4" xfId="16438" xr:uid="{00000000-0005-0000-0000-0000943B0000}"/>
    <cellStyle name="Normal 4 2 2 6 3 4 4 2" xfId="42600" xr:uid="{00000000-0005-0000-0000-0000953B0000}"/>
    <cellStyle name="Normal 4 2 2 6 3 4 5" xfId="29088" xr:uid="{00000000-0005-0000-0000-0000963B0000}"/>
    <cellStyle name="Normal 4 2 2 6 3 5" xfId="4952" xr:uid="{00000000-0005-0000-0000-0000973B0000}"/>
    <cellStyle name="Normal 4 2 2 6 3 5 2" xfId="11488" xr:uid="{00000000-0005-0000-0000-0000983B0000}"/>
    <cellStyle name="Normal 4 2 2 6 3 5 2 2" xfId="23896" xr:uid="{00000000-0005-0000-0000-0000993B0000}"/>
    <cellStyle name="Normal 4 2 2 6 3 5 2 2 2" xfId="50058" xr:uid="{00000000-0005-0000-0000-00009A3B0000}"/>
    <cellStyle name="Normal 4 2 2 6 3 5 2 3" xfId="37650" xr:uid="{00000000-0005-0000-0000-00009B3B0000}"/>
    <cellStyle name="Normal 4 2 2 6 3 5 3" xfId="18200" xr:uid="{00000000-0005-0000-0000-00009C3B0000}"/>
    <cellStyle name="Normal 4 2 2 6 3 5 3 2" xfId="44362" xr:uid="{00000000-0005-0000-0000-00009D3B0000}"/>
    <cellStyle name="Normal 4 2 2 6 3 5 4" xfId="31114" xr:uid="{00000000-0005-0000-0000-00009E3B0000}"/>
    <cellStyle name="Normal 4 2 2 6 3 6" xfId="8542" xr:uid="{00000000-0005-0000-0000-00009F3B0000}"/>
    <cellStyle name="Normal 4 2 2 6 3 6 2" xfId="21334" xr:uid="{00000000-0005-0000-0000-0000A03B0000}"/>
    <cellStyle name="Normal 4 2 2 6 3 6 2 2" xfId="47496" xr:uid="{00000000-0005-0000-0000-0000A13B0000}"/>
    <cellStyle name="Normal 4 2 2 6 3 6 3" xfId="34704" xr:uid="{00000000-0005-0000-0000-0000A23B0000}"/>
    <cellStyle name="Normal 4 2 2 6 3 7" xfId="14676" xr:uid="{00000000-0005-0000-0000-0000A33B0000}"/>
    <cellStyle name="Normal 4 2 2 6 3 7 2" xfId="40838" xr:uid="{00000000-0005-0000-0000-0000A43B0000}"/>
    <cellStyle name="Normal 4 2 2 6 3 8" xfId="27062" xr:uid="{00000000-0005-0000-0000-0000A53B0000}"/>
    <cellStyle name="Normal 4 2 2 6 4" xfId="1198" xr:uid="{00000000-0005-0000-0000-0000A63B0000}"/>
    <cellStyle name="Normal 4 2 2 6 4 2" xfId="1838" xr:uid="{00000000-0005-0000-0000-0000A73B0000}"/>
    <cellStyle name="Normal 4 2 2 6 4 2 2" xfId="3864" xr:uid="{00000000-0005-0000-0000-0000A83B0000}"/>
    <cellStyle name="Normal 4 2 2 6 4 2 2 2" xfId="7916" xr:uid="{00000000-0005-0000-0000-0000A93B0000}"/>
    <cellStyle name="Normal 4 2 2 6 4 2 2 2 2" xfId="13806" xr:uid="{00000000-0005-0000-0000-0000AA3B0000}"/>
    <cellStyle name="Normal 4 2 2 6 4 2 2 2 2 2" xfId="25976" xr:uid="{00000000-0005-0000-0000-0000AB3B0000}"/>
    <cellStyle name="Normal 4 2 2 6 4 2 2 2 2 2 2" xfId="52138" xr:uid="{00000000-0005-0000-0000-0000AC3B0000}"/>
    <cellStyle name="Normal 4 2 2 6 4 2 2 2 2 3" xfId="39968" xr:uid="{00000000-0005-0000-0000-0000AD3B0000}"/>
    <cellStyle name="Normal 4 2 2 6 4 2 2 2 3" xfId="20854" xr:uid="{00000000-0005-0000-0000-0000AE3B0000}"/>
    <cellStyle name="Normal 4 2 2 6 4 2 2 2 3 2" xfId="47016" xr:uid="{00000000-0005-0000-0000-0000AF3B0000}"/>
    <cellStyle name="Normal 4 2 2 6 4 2 2 2 4" xfId="34078" xr:uid="{00000000-0005-0000-0000-0000B03B0000}"/>
    <cellStyle name="Normal 4 2 2 6 4 2 2 3" xfId="10860" xr:uid="{00000000-0005-0000-0000-0000B13B0000}"/>
    <cellStyle name="Normal 4 2 2 6 4 2 2 3 2" xfId="23414" xr:uid="{00000000-0005-0000-0000-0000B23B0000}"/>
    <cellStyle name="Normal 4 2 2 6 4 2 2 3 2 2" xfId="49576" xr:uid="{00000000-0005-0000-0000-0000B33B0000}"/>
    <cellStyle name="Normal 4 2 2 6 4 2 2 3 3" xfId="37022" xr:uid="{00000000-0005-0000-0000-0000B43B0000}"/>
    <cellStyle name="Normal 4 2 2 6 4 2 2 4" xfId="17330" xr:uid="{00000000-0005-0000-0000-0000B53B0000}"/>
    <cellStyle name="Normal 4 2 2 6 4 2 2 4 2" xfId="43492" xr:uid="{00000000-0005-0000-0000-0000B63B0000}"/>
    <cellStyle name="Normal 4 2 2 6 4 2 2 5" xfId="30026" xr:uid="{00000000-0005-0000-0000-0000B73B0000}"/>
    <cellStyle name="Normal 4 2 2 6 4 2 3" xfId="5890" xr:uid="{00000000-0005-0000-0000-0000B83B0000}"/>
    <cellStyle name="Normal 4 2 2 6 4 2 3 2" xfId="12334" xr:uid="{00000000-0005-0000-0000-0000B93B0000}"/>
    <cellStyle name="Normal 4 2 2 6 4 2 3 2 2" xfId="24696" xr:uid="{00000000-0005-0000-0000-0000BA3B0000}"/>
    <cellStyle name="Normal 4 2 2 6 4 2 3 2 2 2" xfId="50858" xr:uid="{00000000-0005-0000-0000-0000BB3B0000}"/>
    <cellStyle name="Normal 4 2 2 6 4 2 3 2 3" xfId="38496" xr:uid="{00000000-0005-0000-0000-0000BC3B0000}"/>
    <cellStyle name="Normal 4 2 2 6 4 2 3 3" xfId="19092" xr:uid="{00000000-0005-0000-0000-0000BD3B0000}"/>
    <cellStyle name="Normal 4 2 2 6 4 2 3 3 2" xfId="45254" xr:uid="{00000000-0005-0000-0000-0000BE3B0000}"/>
    <cellStyle name="Normal 4 2 2 6 4 2 3 4" xfId="32052" xr:uid="{00000000-0005-0000-0000-0000BF3B0000}"/>
    <cellStyle name="Normal 4 2 2 6 4 2 4" xfId="9388" xr:uid="{00000000-0005-0000-0000-0000C03B0000}"/>
    <cellStyle name="Normal 4 2 2 6 4 2 4 2" xfId="22134" xr:uid="{00000000-0005-0000-0000-0000C13B0000}"/>
    <cellStyle name="Normal 4 2 2 6 4 2 4 2 2" xfId="48296" xr:uid="{00000000-0005-0000-0000-0000C23B0000}"/>
    <cellStyle name="Normal 4 2 2 6 4 2 4 3" xfId="35550" xr:uid="{00000000-0005-0000-0000-0000C33B0000}"/>
    <cellStyle name="Normal 4 2 2 6 4 2 5" xfId="15568" xr:uid="{00000000-0005-0000-0000-0000C43B0000}"/>
    <cellStyle name="Normal 4 2 2 6 4 2 5 2" xfId="41730" xr:uid="{00000000-0005-0000-0000-0000C53B0000}"/>
    <cellStyle name="Normal 4 2 2 6 4 2 6" xfId="28000" xr:uid="{00000000-0005-0000-0000-0000C63B0000}"/>
    <cellStyle name="Normal 4 2 2 6 4 3" xfId="3224" xr:uid="{00000000-0005-0000-0000-0000C73B0000}"/>
    <cellStyle name="Normal 4 2 2 6 4 3 2" xfId="7276" xr:uid="{00000000-0005-0000-0000-0000C83B0000}"/>
    <cellStyle name="Normal 4 2 2 6 4 3 2 2" xfId="13166" xr:uid="{00000000-0005-0000-0000-0000C93B0000}"/>
    <cellStyle name="Normal 4 2 2 6 4 3 2 2 2" xfId="25336" xr:uid="{00000000-0005-0000-0000-0000CA3B0000}"/>
    <cellStyle name="Normal 4 2 2 6 4 3 2 2 2 2" xfId="51498" xr:uid="{00000000-0005-0000-0000-0000CB3B0000}"/>
    <cellStyle name="Normal 4 2 2 6 4 3 2 2 3" xfId="39328" xr:uid="{00000000-0005-0000-0000-0000CC3B0000}"/>
    <cellStyle name="Normal 4 2 2 6 4 3 2 3" xfId="20214" xr:uid="{00000000-0005-0000-0000-0000CD3B0000}"/>
    <cellStyle name="Normal 4 2 2 6 4 3 2 3 2" xfId="46376" xr:uid="{00000000-0005-0000-0000-0000CE3B0000}"/>
    <cellStyle name="Normal 4 2 2 6 4 3 2 4" xfId="33438" xr:uid="{00000000-0005-0000-0000-0000CF3B0000}"/>
    <cellStyle name="Normal 4 2 2 6 4 3 3" xfId="10220" xr:uid="{00000000-0005-0000-0000-0000D03B0000}"/>
    <cellStyle name="Normal 4 2 2 6 4 3 3 2" xfId="22774" xr:uid="{00000000-0005-0000-0000-0000D13B0000}"/>
    <cellStyle name="Normal 4 2 2 6 4 3 3 2 2" xfId="48936" xr:uid="{00000000-0005-0000-0000-0000D23B0000}"/>
    <cellStyle name="Normal 4 2 2 6 4 3 3 3" xfId="36382" xr:uid="{00000000-0005-0000-0000-0000D33B0000}"/>
    <cellStyle name="Normal 4 2 2 6 4 3 4" xfId="16690" xr:uid="{00000000-0005-0000-0000-0000D43B0000}"/>
    <cellStyle name="Normal 4 2 2 6 4 3 4 2" xfId="42852" xr:uid="{00000000-0005-0000-0000-0000D53B0000}"/>
    <cellStyle name="Normal 4 2 2 6 4 3 5" xfId="29386" xr:uid="{00000000-0005-0000-0000-0000D63B0000}"/>
    <cellStyle name="Normal 4 2 2 6 4 4" xfId="5250" xr:uid="{00000000-0005-0000-0000-0000D73B0000}"/>
    <cellStyle name="Normal 4 2 2 6 4 4 2" xfId="11694" xr:uid="{00000000-0005-0000-0000-0000D83B0000}"/>
    <cellStyle name="Normal 4 2 2 6 4 4 2 2" xfId="24056" xr:uid="{00000000-0005-0000-0000-0000D93B0000}"/>
    <cellStyle name="Normal 4 2 2 6 4 4 2 2 2" xfId="50218" xr:uid="{00000000-0005-0000-0000-0000DA3B0000}"/>
    <cellStyle name="Normal 4 2 2 6 4 4 2 3" xfId="37856" xr:uid="{00000000-0005-0000-0000-0000DB3B0000}"/>
    <cellStyle name="Normal 4 2 2 6 4 4 3" xfId="18452" xr:uid="{00000000-0005-0000-0000-0000DC3B0000}"/>
    <cellStyle name="Normal 4 2 2 6 4 4 3 2" xfId="44614" xr:uid="{00000000-0005-0000-0000-0000DD3B0000}"/>
    <cellStyle name="Normal 4 2 2 6 4 4 4" xfId="31412" xr:uid="{00000000-0005-0000-0000-0000DE3B0000}"/>
    <cellStyle name="Normal 4 2 2 6 4 5" xfId="8748" xr:uid="{00000000-0005-0000-0000-0000DF3B0000}"/>
    <cellStyle name="Normal 4 2 2 6 4 5 2" xfId="21494" xr:uid="{00000000-0005-0000-0000-0000E03B0000}"/>
    <cellStyle name="Normal 4 2 2 6 4 5 2 2" xfId="47656" xr:uid="{00000000-0005-0000-0000-0000E13B0000}"/>
    <cellStyle name="Normal 4 2 2 6 4 5 3" xfId="34910" xr:uid="{00000000-0005-0000-0000-0000E23B0000}"/>
    <cellStyle name="Normal 4 2 2 6 4 6" xfId="14928" xr:uid="{00000000-0005-0000-0000-0000E33B0000}"/>
    <cellStyle name="Normal 4 2 2 6 4 6 2" xfId="41090" xr:uid="{00000000-0005-0000-0000-0000E43B0000}"/>
    <cellStyle name="Normal 4 2 2 6 4 7" xfId="27360" xr:uid="{00000000-0005-0000-0000-0000E53B0000}"/>
    <cellStyle name="Normal 4 2 2 6 5" xfId="1518" xr:uid="{00000000-0005-0000-0000-0000E63B0000}"/>
    <cellStyle name="Normal 4 2 2 6 5 2" xfId="3544" xr:uid="{00000000-0005-0000-0000-0000E73B0000}"/>
    <cellStyle name="Normal 4 2 2 6 5 2 2" xfId="7596" xr:uid="{00000000-0005-0000-0000-0000E83B0000}"/>
    <cellStyle name="Normal 4 2 2 6 5 2 2 2" xfId="13486" xr:uid="{00000000-0005-0000-0000-0000E93B0000}"/>
    <cellStyle name="Normal 4 2 2 6 5 2 2 2 2" xfId="25656" xr:uid="{00000000-0005-0000-0000-0000EA3B0000}"/>
    <cellStyle name="Normal 4 2 2 6 5 2 2 2 2 2" xfId="51818" xr:uid="{00000000-0005-0000-0000-0000EB3B0000}"/>
    <cellStyle name="Normal 4 2 2 6 5 2 2 2 3" xfId="39648" xr:uid="{00000000-0005-0000-0000-0000EC3B0000}"/>
    <cellStyle name="Normal 4 2 2 6 5 2 2 3" xfId="20534" xr:uid="{00000000-0005-0000-0000-0000ED3B0000}"/>
    <cellStyle name="Normal 4 2 2 6 5 2 2 3 2" xfId="46696" xr:uid="{00000000-0005-0000-0000-0000EE3B0000}"/>
    <cellStyle name="Normal 4 2 2 6 5 2 2 4" xfId="33758" xr:uid="{00000000-0005-0000-0000-0000EF3B0000}"/>
    <cellStyle name="Normal 4 2 2 6 5 2 3" xfId="10540" xr:uid="{00000000-0005-0000-0000-0000F03B0000}"/>
    <cellStyle name="Normal 4 2 2 6 5 2 3 2" xfId="23094" xr:uid="{00000000-0005-0000-0000-0000F13B0000}"/>
    <cellStyle name="Normal 4 2 2 6 5 2 3 2 2" xfId="49256" xr:uid="{00000000-0005-0000-0000-0000F23B0000}"/>
    <cellStyle name="Normal 4 2 2 6 5 2 3 3" xfId="36702" xr:uid="{00000000-0005-0000-0000-0000F33B0000}"/>
    <cellStyle name="Normal 4 2 2 6 5 2 4" xfId="17010" xr:uid="{00000000-0005-0000-0000-0000F43B0000}"/>
    <cellStyle name="Normal 4 2 2 6 5 2 4 2" xfId="43172" xr:uid="{00000000-0005-0000-0000-0000F53B0000}"/>
    <cellStyle name="Normal 4 2 2 6 5 2 5" xfId="29706" xr:uid="{00000000-0005-0000-0000-0000F63B0000}"/>
    <cellStyle name="Normal 4 2 2 6 5 3" xfId="5570" xr:uid="{00000000-0005-0000-0000-0000F73B0000}"/>
    <cellStyle name="Normal 4 2 2 6 5 3 2" xfId="12014" xr:uid="{00000000-0005-0000-0000-0000F83B0000}"/>
    <cellStyle name="Normal 4 2 2 6 5 3 2 2" xfId="24376" xr:uid="{00000000-0005-0000-0000-0000F93B0000}"/>
    <cellStyle name="Normal 4 2 2 6 5 3 2 2 2" xfId="50538" xr:uid="{00000000-0005-0000-0000-0000FA3B0000}"/>
    <cellStyle name="Normal 4 2 2 6 5 3 2 3" xfId="38176" xr:uid="{00000000-0005-0000-0000-0000FB3B0000}"/>
    <cellStyle name="Normal 4 2 2 6 5 3 3" xfId="18772" xr:uid="{00000000-0005-0000-0000-0000FC3B0000}"/>
    <cellStyle name="Normal 4 2 2 6 5 3 3 2" xfId="44934" xr:uid="{00000000-0005-0000-0000-0000FD3B0000}"/>
    <cellStyle name="Normal 4 2 2 6 5 3 4" xfId="31732" xr:uid="{00000000-0005-0000-0000-0000FE3B0000}"/>
    <cellStyle name="Normal 4 2 2 6 5 4" xfId="9068" xr:uid="{00000000-0005-0000-0000-0000FF3B0000}"/>
    <cellStyle name="Normal 4 2 2 6 5 4 2" xfId="21814" xr:uid="{00000000-0005-0000-0000-0000003C0000}"/>
    <cellStyle name="Normal 4 2 2 6 5 4 2 2" xfId="47976" xr:uid="{00000000-0005-0000-0000-0000013C0000}"/>
    <cellStyle name="Normal 4 2 2 6 5 4 3" xfId="35230" xr:uid="{00000000-0005-0000-0000-0000023C0000}"/>
    <cellStyle name="Normal 4 2 2 6 5 5" xfId="15248" xr:uid="{00000000-0005-0000-0000-0000033C0000}"/>
    <cellStyle name="Normal 4 2 2 6 5 5 2" xfId="41410" xr:uid="{00000000-0005-0000-0000-0000043C0000}"/>
    <cellStyle name="Normal 4 2 2 6 5 6" xfId="27680" xr:uid="{00000000-0005-0000-0000-0000053C0000}"/>
    <cellStyle name="Normal 4 2 2 6 6" xfId="2394" xr:uid="{00000000-0005-0000-0000-0000063C0000}"/>
    <cellStyle name="Normal 4 2 2 6 6 2" xfId="6446" xr:uid="{00000000-0005-0000-0000-0000073C0000}"/>
    <cellStyle name="Normal 4 2 2 6 6 2 2" xfId="12704" xr:uid="{00000000-0005-0000-0000-0000083C0000}"/>
    <cellStyle name="Normal 4 2 2 6 6 2 2 2" xfId="25016" xr:uid="{00000000-0005-0000-0000-0000093C0000}"/>
    <cellStyle name="Normal 4 2 2 6 6 2 2 2 2" xfId="51178" xr:uid="{00000000-0005-0000-0000-00000A3C0000}"/>
    <cellStyle name="Normal 4 2 2 6 6 2 2 3" xfId="38866" xr:uid="{00000000-0005-0000-0000-00000B3C0000}"/>
    <cellStyle name="Normal 4 2 2 6 6 2 3" xfId="19562" xr:uid="{00000000-0005-0000-0000-00000C3C0000}"/>
    <cellStyle name="Normal 4 2 2 6 6 2 3 2" xfId="45724" xr:uid="{00000000-0005-0000-0000-00000D3C0000}"/>
    <cellStyle name="Normal 4 2 2 6 6 2 4" xfId="32608" xr:uid="{00000000-0005-0000-0000-00000E3C0000}"/>
    <cellStyle name="Normal 4 2 2 6 6 3" xfId="9758" xr:uid="{00000000-0005-0000-0000-00000F3C0000}"/>
    <cellStyle name="Normal 4 2 2 6 6 3 2" xfId="22454" xr:uid="{00000000-0005-0000-0000-0000103C0000}"/>
    <cellStyle name="Normal 4 2 2 6 6 3 2 2" xfId="48616" xr:uid="{00000000-0005-0000-0000-0000113C0000}"/>
    <cellStyle name="Normal 4 2 2 6 6 3 3" xfId="35920" xr:uid="{00000000-0005-0000-0000-0000123C0000}"/>
    <cellStyle name="Normal 4 2 2 6 6 4" xfId="16038" xr:uid="{00000000-0005-0000-0000-0000133C0000}"/>
    <cellStyle name="Normal 4 2 2 6 6 4 2" xfId="42200" xr:uid="{00000000-0005-0000-0000-0000143C0000}"/>
    <cellStyle name="Normal 4 2 2 6 6 5" xfId="28556" xr:uid="{00000000-0005-0000-0000-0000153C0000}"/>
    <cellStyle name="Normal 4 2 2 6 7" xfId="4420" xr:uid="{00000000-0005-0000-0000-0000163C0000}"/>
    <cellStyle name="Normal 4 2 2 6 7 2" xfId="11232" xr:uid="{00000000-0005-0000-0000-0000173C0000}"/>
    <cellStyle name="Normal 4 2 2 6 7 2 2" xfId="23736" xr:uid="{00000000-0005-0000-0000-0000183C0000}"/>
    <cellStyle name="Normal 4 2 2 6 7 2 2 2" xfId="49898" xr:uid="{00000000-0005-0000-0000-0000193C0000}"/>
    <cellStyle name="Normal 4 2 2 6 7 2 3" xfId="37394" xr:uid="{00000000-0005-0000-0000-00001A3C0000}"/>
    <cellStyle name="Normal 4 2 2 6 7 3" xfId="17800" xr:uid="{00000000-0005-0000-0000-00001B3C0000}"/>
    <cellStyle name="Normal 4 2 2 6 7 3 2" xfId="43962" xr:uid="{00000000-0005-0000-0000-00001C3C0000}"/>
    <cellStyle name="Normal 4 2 2 6 7 4" xfId="30582" xr:uid="{00000000-0005-0000-0000-00001D3C0000}"/>
    <cellStyle name="Normal 4 2 2 6 8" xfId="8286" xr:uid="{00000000-0005-0000-0000-00001E3C0000}"/>
    <cellStyle name="Normal 4 2 2 6 8 2" xfId="21174" xr:uid="{00000000-0005-0000-0000-00001F3C0000}"/>
    <cellStyle name="Normal 4 2 2 6 8 2 2" xfId="47336" xr:uid="{00000000-0005-0000-0000-0000203C0000}"/>
    <cellStyle name="Normal 4 2 2 6 8 3" xfId="34448" xr:uid="{00000000-0005-0000-0000-0000213C0000}"/>
    <cellStyle name="Normal 4 2 2 6 9" xfId="14276" xr:uid="{00000000-0005-0000-0000-0000223C0000}"/>
    <cellStyle name="Normal 4 2 2 6 9 2" xfId="40438" xr:uid="{00000000-0005-0000-0000-0000233C0000}"/>
    <cellStyle name="Normal 4 2 2 7" xfId="546" xr:uid="{00000000-0005-0000-0000-0000243C0000}"/>
    <cellStyle name="Normal 4 2 2 7 2" xfId="1078" xr:uid="{00000000-0005-0000-0000-0000253C0000}"/>
    <cellStyle name="Normal 4 2 2 7 2 2" xfId="1398" xr:uid="{00000000-0005-0000-0000-0000263C0000}"/>
    <cellStyle name="Normal 4 2 2 7 2 2 2" xfId="2038" xr:uid="{00000000-0005-0000-0000-0000273C0000}"/>
    <cellStyle name="Normal 4 2 2 7 2 2 2 2" xfId="4064" xr:uid="{00000000-0005-0000-0000-0000283C0000}"/>
    <cellStyle name="Normal 4 2 2 7 2 2 2 2 2" xfId="8116" xr:uid="{00000000-0005-0000-0000-0000293C0000}"/>
    <cellStyle name="Normal 4 2 2 7 2 2 2 2 2 2" xfId="14006" xr:uid="{00000000-0005-0000-0000-00002A3C0000}"/>
    <cellStyle name="Normal 4 2 2 7 2 2 2 2 2 2 2" xfId="26176" xr:uid="{00000000-0005-0000-0000-00002B3C0000}"/>
    <cellStyle name="Normal 4 2 2 7 2 2 2 2 2 2 2 2" xfId="52338" xr:uid="{00000000-0005-0000-0000-00002C3C0000}"/>
    <cellStyle name="Normal 4 2 2 7 2 2 2 2 2 2 3" xfId="40168" xr:uid="{00000000-0005-0000-0000-00002D3C0000}"/>
    <cellStyle name="Normal 4 2 2 7 2 2 2 2 2 3" xfId="21054" xr:uid="{00000000-0005-0000-0000-00002E3C0000}"/>
    <cellStyle name="Normal 4 2 2 7 2 2 2 2 2 3 2" xfId="47216" xr:uid="{00000000-0005-0000-0000-00002F3C0000}"/>
    <cellStyle name="Normal 4 2 2 7 2 2 2 2 2 4" xfId="34278" xr:uid="{00000000-0005-0000-0000-0000303C0000}"/>
    <cellStyle name="Normal 4 2 2 7 2 2 2 2 3" xfId="11060" xr:uid="{00000000-0005-0000-0000-0000313C0000}"/>
    <cellStyle name="Normal 4 2 2 7 2 2 2 2 3 2" xfId="23614" xr:uid="{00000000-0005-0000-0000-0000323C0000}"/>
    <cellStyle name="Normal 4 2 2 7 2 2 2 2 3 2 2" xfId="49776" xr:uid="{00000000-0005-0000-0000-0000333C0000}"/>
    <cellStyle name="Normal 4 2 2 7 2 2 2 2 3 3" xfId="37222" xr:uid="{00000000-0005-0000-0000-0000343C0000}"/>
    <cellStyle name="Normal 4 2 2 7 2 2 2 2 4" xfId="17530" xr:uid="{00000000-0005-0000-0000-0000353C0000}"/>
    <cellStyle name="Normal 4 2 2 7 2 2 2 2 4 2" xfId="43692" xr:uid="{00000000-0005-0000-0000-0000363C0000}"/>
    <cellStyle name="Normal 4 2 2 7 2 2 2 2 5" xfId="30226" xr:uid="{00000000-0005-0000-0000-0000373C0000}"/>
    <cellStyle name="Normal 4 2 2 7 2 2 2 3" xfId="6090" xr:uid="{00000000-0005-0000-0000-0000383C0000}"/>
    <cellStyle name="Normal 4 2 2 7 2 2 2 3 2" xfId="12534" xr:uid="{00000000-0005-0000-0000-0000393C0000}"/>
    <cellStyle name="Normal 4 2 2 7 2 2 2 3 2 2" xfId="24896" xr:uid="{00000000-0005-0000-0000-00003A3C0000}"/>
    <cellStyle name="Normal 4 2 2 7 2 2 2 3 2 2 2" xfId="51058" xr:uid="{00000000-0005-0000-0000-00003B3C0000}"/>
    <cellStyle name="Normal 4 2 2 7 2 2 2 3 2 3" xfId="38696" xr:uid="{00000000-0005-0000-0000-00003C3C0000}"/>
    <cellStyle name="Normal 4 2 2 7 2 2 2 3 3" xfId="19292" xr:uid="{00000000-0005-0000-0000-00003D3C0000}"/>
    <cellStyle name="Normal 4 2 2 7 2 2 2 3 3 2" xfId="45454" xr:uid="{00000000-0005-0000-0000-00003E3C0000}"/>
    <cellStyle name="Normal 4 2 2 7 2 2 2 3 4" xfId="32252" xr:uid="{00000000-0005-0000-0000-00003F3C0000}"/>
    <cellStyle name="Normal 4 2 2 7 2 2 2 4" xfId="9588" xr:uid="{00000000-0005-0000-0000-0000403C0000}"/>
    <cellStyle name="Normal 4 2 2 7 2 2 2 4 2" xfId="22334" xr:uid="{00000000-0005-0000-0000-0000413C0000}"/>
    <cellStyle name="Normal 4 2 2 7 2 2 2 4 2 2" xfId="48496" xr:uid="{00000000-0005-0000-0000-0000423C0000}"/>
    <cellStyle name="Normal 4 2 2 7 2 2 2 4 3" xfId="35750" xr:uid="{00000000-0005-0000-0000-0000433C0000}"/>
    <cellStyle name="Normal 4 2 2 7 2 2 2 5" xfId="15768" xr:uid="{00000000-0005-0000-0000-0000443C0000}"/>
    <cellStyle name="Normal 4 2 2 7 2 2 2 5 2" xfId="41930" xr:uid="{00000000-0005-0000-0000-0000453C0000}"/>
    <cellStyle name="Normal 4 2 2 7 2 2 2 6" xfId="28200" xr:uid="{00000000-0005-0000-0000-0000463C0000}"/>
    <cellStyle name="Normal 4 2 2 7 2 2 3" xfId="3424" xr:uid="{00000000-0005-0000-0000-0000473C0000}"/>
    <cellStyle name="Normal 4 2 2 7 2 2 3 2" xfId="7476" xr:uid="{00000000-0005-0000-0000-0000483C0000}"/>
    <cellStyle name="Normal 4 2 2 7 2 2 3 2 2" xfId="13366" xr:uid="{00000000-0005-0000-0000-0000493C0000}"/>
    <cellStyle name="Normal 4 2 2 7 2 2 3 2 2 2" xfId="25536" xr:uid="{00000000-0005-0000-0000-00004A3C0000}"/>
    <cellStyle name="Normal 4 2 2 7 2 2 3 2 2 2 2" xfId="51698" xr:uid="{00000000-0005-0000-0000-00004B3C0000}"/>
    <cellStyle name="Normal 4 2 2 7 2 2 3 2 2 3" xfId="39528" xr:uid="{00000000-0005-0000-0000-00004C3C0000}"/>
    <cellStyle name="Normal 4 2 2 7 2 2 3 2 3" xfId="20414" xr:uid="{00000000-0005-0000-0000-00004D3C0000}"/>
    <cellStyle name="Normal 4 2 2 7 2 2 3 2 3 2" xfId="46576" xr:uid="{00000000-0005-0000-0000-00004E3C0000}"/>
    <cellStyle name="Normal 4 2 2 7 2 2 3 2 4" xfId="33638" xr:uid="{00000000-0005-0000-0000-00004F3C0000}"/>
    <cellStyle name="Normal 4 2 2 7 2 2 3 3" xfId="10420" xr:uid="{00000000-0005-0000-0000-0000503C0000}"/>
    <cellStyle name="Normal 4 2 2 7 2 2 3 3 2" xfId="22974" xr:uid="{00000000-0005-0000-0000-0000513C0000}"/>
    <cellStyle name="Normal 4 2 2 7 2 2 3 3 2 2" xfId="49136" xr:uid="{00000000-0005-0000-0000-0000523C0000}"/>
    <cellStyle name="Normal 4 2 2 7 2 2 3 3 3" xfId="36582" xr:uid="{00000000-0005-0000-0000-0000533C0000}"/>
    <cellStyle name="Normal 4 2 2 7 2 2 3 4" xfId="16890" xr:uid="{00000000-0005-0000-0000-0000543C0000}"/>
    <cellStyle name="Normal 4 2 2 7 2 2 3 4 2" xfId="43052" xr:uid="{00000000-0005-0000-0000-0000553C0000}"/>
    <cellStyle name="Normal 4 2 2 7 2 2 3 5" xfId="29586" xr:uid="{00000000-0005-0000-0000-0000563C0000}"/>
    <cellStyle name="Normal 4 2 2 7 2 2 4" xfId="5450" xr:uid="{00000000-0005-0000-0000-0000573C0000}"/>
    <cellStyle name="Normal 4 2 2 7 2 2 4 2" xfId="11894" xr:uid="{00000000-0005-0000-0000-0000583C0000}"/>
    <cellStyle name="Normal 4 2 2 7 2 2 4 2 2" xfId="24256" xr:uid="{00000000-0005-0000-0000-0000593C0000}"/>
    <cellStyle name="Normal 4 2 2 7 2 2 4 2 2 2" xfId="50418" xr:uid="{00000000-0005-0000-0000-00005A3C0000}"/>
    <cellStyle name="Normal 4 2 2 7 2 2 4 2 3" xfId="38056" xr:uid="{00000000-0005-0000-0000-00005B3C0000}"/>
    <cellStyle name="Normal 4 2 2 7 2 2 4 3" xfId="18652" xr:uid="{00000000-0005-0000-0000-00005C3C0000}"/>
    <cellStyle name="Normal 4 2 2 7 2 2 4 3 2" xfId="44814" xr:uid="{00000000-0005-0000-0000-00005D3C0000}"/>
    <cellStyle name="Normal 4 2 2 7 2 2 4 4" xfId="31612" xr:uid="{00000000-0005-0000-0000-00005E3C0000}"/>
    <cellStyle name="Normal 4 2 2 7 2 2 5" xfId="8948" xr:uid="{00000000-0005-0000-0000-00005F3C0000}"/>
    <cellStyle name="Normal 4 2 2 7 2 2 5 2" xfId="21694" xr:uid="{00000000-0005-0000-0000-0000603C0000}"/>
    <cellStyle name="Normal 4 2 2 7 2 2 5 2 2" xfId="47856" xr:uid="{00000000-0005-0000-0000-0000613C0000}"/>
    <cellStyle name="Normal 4 2 2 7 2 2 5 3" xfId="35110" xr:uid="{00000000-0005-0000-0000-0000623C0000}"/>
    <cellStyle name="Normal 4 2 2 7 2 2 6" xfId="15128" xr:uid="{00000000-0005-0000-0000-0000633C0000}"/>
    <cellStyle name="Normal 4 2 2 7 2 2 6 2" xfId="41290" xr:uid="{00000000-0005-0000-0000-0000643C0000}"/>
    <cellStyle name="Normal 4 2 2 7 2 2 7" xfId="27560" xr:uid="{00000000-0005-0000-0000-0000653C0000}"/>
    <cellStyle name="Normal 4 2 2 7 2 3" xfId="1718" xr:uid="{00000000-0005-0000-0000-0000663C0000}"/>
    <cellStyle name="Normal 4 2 2 7 2 3 2" xfId="3744" xr:uid="{00000000-0005-0000-0000-0000673C0000}"/>
    <cellStyle name="Normal 4 2 2 7 2 3 2 2" xfId="7796" xr:uid="{00000000-0005-0000-0000-0000683C0000}"/>
    <cellStyle name="Normal 4 2 2 7 2 3 2 2 2" xfId="13686" xr:uid="{00000000-0005-0000-0000-0000693C0000}"/>
    <cellStyle name="Normal 4 2 2 7 2 3 2 2 2 2" xfId="25856" xr:uid="{00000000-0005-0000-0000-00006A3C0000}"/>
    <cellStyle name="Normal 4 2 2 7 2 3 2 2 2 2 2" xfId="52018" xr:uid="{00000000-0005-0000-0000-00006B3C0000}"/>
    <cellStyle name="Normal 4 2 2 7 2 3 2 2 2 3" xfId="39848" xr:uid="{00000000-0005-0000-0000-00006C3C0000}"/>
    <cellStyle name="Normal 4 2 2 7 2 3 2 2 3" xfId="20734" xr:uid="{00000000-0005-0000-0000-00006D3C0000}"/>
    <cellStyle name="Normal 4 2 2 7 2 3 2 2 3 2" xfId="46896" xr:uid="{00000000-0005-0000-0000-00006E3C0000}"/>
    <cellStyle name="Normal 4 2 2 7 2 3 2 2 4" xfId="33958" xr:uid="{00000000-0005-0000-0000-00006F3C0000}"/>
    <cellStyle name="Normal 4 2 2 7 2 3 2 3" xfId="10740" xr:uid="{00000000-0005-0000-0000-0000703C0000}"/>
    <cellStyle name="Normal 4 2 2 7 2 3 2 3 2" xfId="23294" xr:uid="{00000000-0005-0000-0000-0000713C0000}"/>
    <cellStyle name="Normal 4 2 2 7 2 3 2 3 2 2" xfId="49456" xr:uid="{00000000-0005-0000-0000-0000723C0000}"/>
    <cellStyle name="Normal 4 2 2 7 2 3 2 3 3" xfId="36902" xr:uid="{00000000-0005-0000-0000-0000733C0000}"/>
    <cellStyle name="Normal 4 2 2 7 2 3 2 4" xfId="17210" xr:uid="{00000000-0005-0000-0000-0000743C0000}"/>
    <cellStyle name="Normal 4 2 2 7 2 3 2 4 2" xfId="43372" xr:uid="{00000000-0005-0000-0000-0000753C0000}"/>
    <cellStyle name="Normal 4 2 2 7 2 3 2 5" xfId="29906" xr:uid="{00000000-0005-0000-0000-0000763C0000}"/>
    <cellStyle name="Normal 4 2 2 7 2 3 3" xfId="5770" xr:uid="{00000000-0005-0000-0000-0000773C0000}"/>
    <cellStyle name="Normal 4 2 2 7 2 3 3 2" xfId="12214" xr:uid="{00000000-0005-0000-0000-0000783C0000}"/>
    <cellStyle name="Normal 4 2 2 7 2 3 3 2 2" xfId="24576" xr:uid="{00000000-0005-0000-0000-0000793C0000}"/>
    <cellStyle name="Normal 4 2 2 7 2 3 3 2 2 2" xfId="50738" xr:uid="{00000000-0005-0000-0000-00007A3C0000}"/>
    <cellStyle name="Normal 4 2 2 7 2 3 3 2 3" xfId="38376" xr:uid="{00000000-0005-0000-0000-00007B3C0000}"/>
    <cellStyle name="Normal 4 2 2 7 2 3 3 3" xfId="18972" xr:uid="{00000000-0005-0000-0000-00007C3C0000}"/>
    <cellStyle name="Normal 4 2 2 7 2 3 3 3 2" xfId="45134" xr:uid="{00000000-0005-0000-0000-00007D3C0000}"/>
    <cellStyle name="Normal 4 2 2 7 2 3 3 4" xfId="31932" xr:uid="{00000000-0005-0000-0000-00007E3C0000}"/>
    <cellStyle name="Normal 4 2 2 7 2 3 4" xfId="9268" xr:uid="{00000000-0005-0000-0000-00007F3C0000}"/>
    <cellStyle name="Normal 4 2 2 7 2 3 4 2" xfId="22014" xr:uid="{00000000-0005-0000-0000-0000803C0000}"/>
    <cellStyle name="Normal 4 2 2 7 2 3 4 2 2" xfId="48176" xr:uid="{00000000-0005-0000-0000-0000813C0000}"/>
    <cellStyle name="Normal 4 2 2 7 2 3 4 3" xfId="35430" xr:uid="{00000000-0005-0000-0000-0000823C0000}"/>
    <cellStyle name="Normal 4 2 2 7 2 3 5" xfId="15448" xr:uid="{00000000-0005-0000-0000-0000833C0000}"/>
    <cellStyle name="Normal 4 2 2 7 2 3 5 2" xfId="41610" xr:uid="{00000000-0005-0000-0000-0000843C0000}"/>
    <cellStyle name="Normal 4 2 2 7 2 3 6" xfId="27880" xr:uid="{00000000-0005-0000-0000-0000853C0000}"/>
    <cellStyle name="Normal 4 2 2 7 2 4" xfId="3104" xr:uid="{00000000-0005-0000-0000-0000863C0000}"/>
    <cellStyle name="Normal 4 2 2 7 2 4 2" xfId="7156" xr:uid="{00000000-0005-0000-0000-0000873C0000}"/>
    <cellStyle name="Normal 4 2 2 7 2 4 2 2" xfId="13046" xr:uid="{00000000-0005-0000-0000-0000883C0000}"/>
    <cellStyle name="Normal 4 2 2 7 2 4 2 2 2" xfId="25216" xr:uid="{00000000-0005-0000-0000-0000893C0000}"/>
    <cellStyle name="Normal 4 2 2 7 2 4 2 2 2 2" xfId="51378" xr:uid="{00000000-0005-0000-0000-00008A3C0000}"/>
    <cellStyle name="Normal 4 2 2 7 2 4 2 2 3" xfId="39208" xr:uid="{00000000-0005-0000-0000-00008B3C0000}"/>
    <cellStyle name="Normal 4 2 2 7 2 4 2 3" xfId="20094" xr:uid="{00000000-0005-0000-0000-00008C3C0000}"/>
    <cellStyle name="Normal 4 2 2 7 2 4 2 3 2" xfId="46256" xr:uid="{00000000-0005-0000-0000-00008D3C0000}"/>
    <cellStyle name="Normal 4 2 2 7 2 4 2 4" xfId="33318" xr:uid="{00000000-0005-0000-0000-00008E3C0000}"/>
    <cellStyle name="Normal 4 2 2 7 2 4 3" xfId="10100" xr:uid="{00000000-0005-0000-0000-00008F3C0000}"/>
    <cellStyle name="Normal 4 2 2 7 2 4 3 2" xfId="22654" xr:uid="{00000000-0005-0000-0000-0000903C0000}"/>
    <cellStyle name="Normal 4 2 2 7 2 4 3 2 2" xfId="48816" xr:uid="{00000000-0005-0000-0000-0000913C0000}"/>
    <cellStyle name="Normal 4 2 2 7 2 4 3 3" xfId="36262" xr:uid="{00000000-0005-0000-0000-0000923C0000}"/>
    <cellStyle name="Normal 4 2 2 7 2 4 4" xfId="16570" xr:uid="{00000000-0005-0000-0000-0000933C0000}"/>
    <cellStyle name="Normal 4 2 2 7 2 4 4 2" xfId="42732" xr:uid="{00000000-0005-0000-0000-0000943C0000}"/>
    <cellStyle name="Normal 4 2 2 7 2 4 5" xfId="29266" xr:uid="{00000000-0005-0000-0000-0000953C0000}"/>
    <cellStyle name="Normal 4 2 2 7 2 5" xfId="5130" xr:uid="{00000000-0005-0000-0000-0000963C0000}"/>
    <cellStyle name="Normal 4 2 2 7 2 5 2" xfId="11574" xr:uid="{00000000-0005-0000-0000-0000973C0000}"/>
    <cellStyle name="Normal 4 2 2 7 2 5 2 2" xfId="23936" xr:uid="{00000000-0005-0000-0000-0000983C0000}"/>
    <cellStyle name="Normal 4 2 2 7 2 5 2 2 2" xfId="50098" xr:uid="{00000000-0005-0000-0000-0000993C0000}"/>
    <cellStyle name="Normal 4 2 2 7 2 5 2 3" xfId="37736" xr:uid="{00000000-0005-0000-0000-00009A3C0000}"/>
    <cellStyle name="Normal 4 2 2 7 2 5 3" xfId="18332" xr:uid="{00000000-0005-0000-0000-00009B3C0000}"/>
    <cellStyle name="Normal 4 2 2 7 2 5 3 2" xfId="44494" xr:uid="{00000000-0005-0000-0000-00009C3C0000}"/>
    <cellStyle name="Normal 4 2 2 7 2 5 4" xfId="31292" xr:uid="{00000000-0005-0000-0000-00009D3C0000}"/>
    <cellStyle name="Normal 4 2 2 7 2 6" xfId="8628" xr:uid="{00000000-0005-0000-0000-00009E3C0000}"/>
    <cellStyle name="Normal 4 2 2 7 2 6 2" xfId="21374" xr:uid="{00000000-0005-0000-0000-00009F3C0000}"/>
    <cellStyle name="Normal 4 2 2 7 2 6 2 2" xfId="47536" xr:uid="{00000000-0005-0000-0000-0000A03C0000}"/>
    <cellStyle name="Normal 4 2 2 7 2 6 3" xfId="34790" xr:uid="{00000000-0005-0000-0000-0000A13C0000}"/>
    <cellStyle name="Normal 4 2 2 7 2 7" xfId="14808" xr:uid="{00000000-0005-0000-0000-0000A23C0000}"/>
    <cellStyle name="Normal 4 2 2 7 2 7 2" xfId="40970" xr:uid="{00000000-0005-0000-0000-0000A33C0000}"/>
    <cellStyle name="Normal 4 2 2 7 2 8" xfId="27240" xr:uid="{00000000-0005-0000-0000-0000A43C0000}"/>
    <cellStyle name="Normal 4 2 2 7 3" xfId="1238" xr:uid="{00000000-0005-0000-0000-0000A53C0000}"/>
    <cellStyle name="Normal 4 2 2 7 3 2" xfId="1878" xr:uid="{00000000-0005-0000-0000-0000A63C0000}"/>
    <cellStyle name="Normal 4 2 2 7 3 2 2" xfId="3904" xr:uid="{00000000-0005-0000-0000-0000A73C0000}"/>
    <cellStyle name="Normal 4 2 2 7 3 2 2 2" xfId="7956" xr:uid="{00000000-0005-0000-0000-0000A83C0000}"/>
    <cellStyle name="Normal 4 2 2 7 3 2 2 2 2" xfId="13846" xr:uid="{00000000-0005-0000-0000-0000A93C0000}"/>
    <cellStyle name="Normal 4 2 2 7 3 2 2 2 2 2" xfId="26016" xr:uid="{00000000-0005-0000-0000-0000AA3C0000}"/>
    <cellStyle name="Normal 4 2 2 7 3 2 2 2 2 2 2" xfId="52178" xr:uid="{00000000-0005-0000-0000-0000AB3C0000}"/>
    <cellStyle name="Normal 4 2 2 7 3 2 2 2 2 3" xfId="40008" xr:uid="{00000000-0005-0000-0000-0000AC3C0000}"/>
    <cellStyle name="Normal 4 2 2 7 3 2 2 2 3" xfId="20894" xr:uid="{00000000-0005-0000-0000-0000AD3C0000}"/>
    <cellStyle name="Normal 4 2 2 7 3 2 2 2 3 2" xfId="47056" xr:uid="{00000000-0005-0000-0000-0000AE3C0000}"/>
    <cellStyle name="Normal 4 2 2 7 3 2 2 2 4" xfId="34118" xr:uid="{00000000-0005-0000-0000-0000AF3C0000}"/>
    <cellStyle name="Normal 4 2 2 7 3 2 2 3" xfId="10900" xr:uid="{00000000-0005-0000-0000-0000B03C0000}"/>
    <cellStyle name="Normal 4 2 2 7 3 2 2 3 2" xfId="23454" xr:uid="{00000000-0005-0000-0000-0000B13C0000}"/>
    <cellStyle name="Normal 4 2 2 7 3 2 2 3 2 2" xfId="49616" xr:uid="{00000000-0005-0000-0000-0000B23C0000}"/>
    <cellStyle name="Normal 4 2 2 7 3 2 2 3 3" xfId="37062" xr:uid="{00000000-0005-0000-0000-0000B33C0000}"/>
    <cellStyle name="Normal 4 2 2 7 3 2 2 4" xfId="17370" xr:uid="{00000000-0005-0000-0000-0000B43C0000}"/>
    <cellStyle name="Normal 4 2 2 7 3 2 2 4 2" xfId="43532" xr:uid="{00000000-0005-0000-0000-0000B53C0000}"/>
    <cellStyle name="Normal 4 2 2 7 3 2 2 5" xfId="30066" xr:uid="{00000000-0005-0000-0000-0000B63C0000}"/>
    <cellStyle name="Normal 4 2 2 7 3 2 3" xfId="5930" xr:uid="{00000000-0005-0000-0000-0000B73C0000}"/>
    <cellStyle name="Normal 4 2 2 7 3 2 3 2" xfId="12374" xr:uid="{00000000-0005-0000-0000-0000B83C0000}"/>
    <cellStyle name="Normal 4 2 2 7 3 2 3 2 2" xfId="24736" xr:uid="{00000000-0005-0000-0000-0000B93C0000}"/>
    <cellStyle name="Normal 4 2 2 7 3 2 3 2 2 2" xfId="50898" xr:uid="{00000000-0005-0000-0000-0000BA3C0000}"/>
    <cellStyle name="Normal 4 2 2 7 3 2 3 2 3" xfId="38536" xr:uid="{00000000-0005-0000-0000-0000BB3C0000}"/>
    <cellStyle name="Normal 4 2 2 7 3 2 3 3" xfId="19132" xr:uid="{00000000-0005-0000-0000-0000BC3C0000}"/>
    <cellStyle name="Normal 4 2 2 7 3 2 3 3 2" xfId="45294" xr:uid="{00000000-0005-0000-0000-0000BD3C0000}"/>
    <cellStyle name="Normal 4 2 2 7 3 2 3 4" xfId="32092" xr:uid="{00000000-0005-0000-0000-0000BE3C0000}"/>
    <cellStyle name="Normal 4 2 2 7 3 2 4" xfId="9428" xr:uid="{00000000-0005-0000-0000-0000BF3C0000}"/>
    <cellStyle name="Normal 4 2 2 7 3 2 4 2" xfId="22174" xr:uid="{00000000-0005-0000-0000-0000C03C0000}"/>
    <cellStyle name="Normal 4 2 2 7 3 2 4 2 2" xfId="48336" xr:uid="{00000000-0005-0000-0000-0000C13C0000}"/>
    <cellStyle name="Normal 4 2 2 7 3 2 4 3" xfId="35590" xr:uid="{00000000-0005-0000-0000-0000C23C0000}"/>
    <cellStyle name="Normal 4 2 2 7 3 2 5" xfId="15608" xr:uid="{00000000-0005-0000-0000-0000C33C0000}"/>
    <cellStyle name="Normal 4 2 2 7 3 2 5 2" xfId="41770" xr:uid="{00000000-0005-0000-0000-0000C43C0000}"/>
    <cellStyle name="Normal 4 2 2 7 3 2 6" xfId="28040" xr:uid="{00000000-0005-0000-0000-0000C53C0000}"/>
    <cellStyle name="Normal 4 2 2 7 3 3" xfId="3264" xr:uid="{00000000-0005-0000-0000-0000C63C0000}"/>
    <cellStyle name="Normal 4 2 2 7 3 3 2" xfId="7316" xr:uid="{00000000-0005-0000-0000-0000C73C0000}"/>
    <cellStyle name="Normal 4 2 2 7 3 3 2 2" xfId="13206" xr:uid="{00000000-0005-0000-0000-0000C83C0000}"/>
    <cellStyle name="Normal 4 2 2 7 3 3 2 2 2" xfId="25376" xr:uid="{00000000-0005-0000-0000-0000C93C0000}"/>
    <cellStyle name="Normal 4 2 2 7 3 3 2 2 2 2" xfId="51538" xr:uid="{00000000-0005-0000-0000-0000CA3C0000}"/>
    <cellStyle name="Normal 4 2 2 7 3 3 2 2 3" xfId="39368" xr:uid="{00000000-0005-0000-0000-0000CB3C0000}"/>
    <cellStyle name="Normal 4 2 2 7 3 3 2 3" xfId="20254" xr:uid="{00000000-0005-0000-0000-0000CC3C0000}"/>
    <cellStyle name="Normal 4 2 2 7 3 3 2 3 2" xfId="46416" xr:uid="{00000000-0005-0000-0000-0000CD3C0000}"/>
    <cellStyle name="Normal 4 2 2 7 3 3 2 4" xfId="33478" xr:uid="{00000000-0005-0000-0000-0000CE3C0000}"/>
    <cellStyle name="Normal 4 2 2 7 3 3 3" xfId="10260" xr:uid="{00000000-0005-0000-0000-0000CF3C0000}"/>
    <cellStyle name="Normal 4 2 2 7 3 3 3 2" xfId="22814" xr:uid="{00000000-0005-0000-0000-0000D03C0000}"/>
    <cellStyle name="Normal 4 2 2 7 3 3 3 2 2" xfId="48976" xr:uid="{00000000-0005-0000-0000-0000D13C0000}"/>
    <cellStyle name="Normal 4 2 2 7 3 3 3 3" xfId="36422" xr:uid="{00000000-0005-0000-0000-0000D23C0000}"/>
    <cellStyle name="Normal 4 2 2 7 3 3 4" xfId="16730" xr:uid="{00000000-0005-0000-0000-0000D33C0000}"/>
    <cellStyle name="Normal 4 2 2 7 3 3 4 2" xfId="42892" xr:uid="{00000000-0005-0000-0000-0000D43C0000}"/>
    <cellStyle name="Normal 4 2 2 7 3 3 5" xfId="29426" xr:uid="{00000000-0005-0000-0000-0000D53C0000}"/>
    <cellStyle name="Normal 4 2 2 7 3 4" xfId="5290" xr:uid="{00000000-0005-0000-0000-0000D63C0000}"/>
    <cellStyle name="Normal 4 2 2 7 3 4 2" xfId="11734" xr:uid="{00000000-0005-0000-0000-0000D73C0000}"/>
    <cellStyle name="Normal 4 2 2 7 3 4 2 2" xfId="24096" xr:uid="{00000000-0005-0000-0000-0000D83C0000}"/>
    <cellStyle name="Normal 4 2 2 7 3 4 2 2 2" xfId="50258" xr:uid="{00000000-0005-0000-0000-0000D93C0000}"/>
    <cellStyle name="Normal 4 2 2 7 3 4 2 3" xfId="37896" xr:uid="{00000000-0005-0000-0000-0000DA3C0000}"/>
    <cellStyle name="Normal 4 2 2 7 3 4 3" xfId="18492" xr:uid="{00000000-0005-0000-0000-0000DB3C0000}"/>
    <cellStyle name="Normal 4 2 2 7 3 4 3 2" xfId="44654" xr:uid="{00000000-0005-0000-0000-0000DC3C0000}"/>
    <cellStyle name="Normal 4 2 2 7 3 4 4" xfId="31452" xr:uid="{00000000-0005-0000-0000-0000DD3C0000}"/>
    <cellStyle name="Normal 4 2 2 7 3 5" xfId="8788" xr:uid="{00000000-0005-0000-0000-0000DE3C0000}"/>
    <cellStyle name="Normal 4 2 2 7 3 5 2" xfId="21534" xr:uid="{00000000-0005-0000-0000-0000DF3C0000}"/>
    <cellStyle name="Normal 4 2 2 7 3 5 2 2" xfId="47696" xr:uid="{00000000-0005-0000-0000-0000E03C0000}"/>
    <cellStyle name="Normal 4 2 2 7 3 5 3" xfId="34950" xr:uid="{00000000-0005-0000-0000-0000E13C0000}"/>
    <cellStyle name="Normal 4 2 2 7 3 6" xfId="14968" xr:uid="{00000000-0005-0000-0000-0000E23C0000}"/>
    <cellStyle name="Normal 4 2 2 7 3 6 2" xfId="41130" xr:uid="{00000000-0005-0000-0000-0000E33C0000}"/>
    <cellStyle name="Normal 4 2 2 7 3 7" xfId="27400" xr:uid="{00000000-0005-0000-0000-0000E43C0000}"/>
    <cellStyle name="Normal 4 2 2 7 4" xfId="1558" xr:uid="{00000000-0005-0000-0000-0000E53C0000}"/>
    <cellStyle name="Normal 4 2 2 7 4 2" xfId="3584" xr:uid="{00000000-0005-0000-0000-0000E63C0000}"/>
    <cellStyle name="Normal 4 2 2 7 4 2 2" xfId="7636" xr:uid="{00000000-0005-0000-0000-0000E73C0000}"/>
    <cellStyle name="Normal 4 2 2 7 4 2 2 2" xfId="13526" xr:uid="{00000000-0005-0000-0000-0000E83C0000}"/>
    <cellStyle name="Normal 4 2 2 7 4 2 2 2 2" xfId="25696" xr:uid="{00000000-0005-0000-0000-0000E93C0000}"/>
    <cellStyle name="Normal 4 2 2 7 4 2 2 2 2 2" xfId="51858" xr:uid="{00000000-0005-0000-0000-0000EA3C0000}"/>
    <cellStyle name="Normal 4 2 2 7 4 2 2 2 3" xfId="39688" xr:uid="{00000000-0005-0000-0000-0000EB3C0000}"/>
    <cellStyle name="Normal 4 2 2 7 4 2 2 3" xfId="20574" xr:uid="{00000000-0005-0000-0000-0000EC3C0000}"/>
    <cellStyle name="Normal 4 2 2 7 4 2 2 3 2" xfId="46736" xr:uid="{00000000-0005-0000-0000-0000ED3C0000}"/>
    <cellStyle name="Normal 4 2 2 7 4 2 2 4" xfId="33798" xr:uid="{00000000-0005-0000-0000-0000EE3C0000}"/>
    <cellStyle name="Normal 4 2 2 7 4 2 3" xfId="10580" xr:uid="{00000000-0005-0000-0000-0000EF3C0000}"/>
    <cellStyle name="Normal 4 2 2 7 4 2 3 2" xfId="23134" xr:uid="{00000000-0005-0000-0000-0000F03C0000}"/>
    <cellStyle name="Normal 4 2 2 7 4 2 3 2 2" xfId="49296" xr:uid="{00000000-0005-0000-0000-0000F13C0000}"/>
    <cellStyle name="Normal 4 2 2 7 4 2 3 3" xfId="36742" xr:uid="{00000000-0005-0000-0000-0000F23C0000}"/>
    <cellStyle name="Normal 4 2 2 7 4 2 4" xfId="17050" xr:uid="{00000000-0005-0000-0000-0000F33C0000}"/>
    <cellStyle name="Normal 4 2 2 7 4 2 4 2" xfId="43212" xr:uid="{00000000-0005-0000-0000-0000F43C0000}"/>
    <cellStyle name="Normal 4 2 2 7 4 2 5" xfId="29746" xr:uid="{00000000-0005-0000-0000-0000F53C0000}"/>
    <cellStyle name="Normal 4 2 2 7 4 3" xfId="5610" xr:uid="{00000000-0005-0000-0000-0000F63C0000}"/>
    <cellStyle name="Normal 4 2 2 7 4 3 2" xfId="12054" xr:uid="{00000000-0005-0000-0000-0000F73C0000}"/>
    <cellStyle name="Normal 4 2 2 7 4 3 2 2" xfId="24416" xr:uid="{00000000-0005-0000-0000-0000F83C0000}"/>
    <cellStyle name="Normal 4 2 2 7 4 3 2 2 2" xfId="50578" xr:uid="{00000000-0005-0000-0000-0000F93C0000}"/>
    <cellStyle name="Normal 4 2 2 7 4 3 2 3" xfId="38216" xr:uid="{00000000-0005-0000-0000-0000FA3C0000}"/>
    <cellStyle name="Normal 4 2 2 7 4 3 3" xfId="18812" xr:uid="{00000000-0005-0000-0000-0000FB3C0000}"/>
    <cellStyle name="Normal 4 2 2 7 4 3 3 2" xfId="44974" xr:uid="{00000000-0005-0000-0000-0000FC3C0000}"/>
    <cellStyle name="Normal 4 2 2 7 4 3 4" xfId="31772" xr:uid="{00000000-0005-0000-0000-0000FD3C0000}"/>
    <cellStyle name="Normal 4 2 2 7 4 4" xfId="9108" xr:uid="{00000000-0005-0000-0000-0000FE3C0000}"/>
    <cellStyle name="Normal 4 2 2 7 4 4 2" xfId="21854" xr:uid="{00000000-0005-0000-0000-0000FF3C0000}"/>
    <cellStyle name="Normal 4 2 2 7 4 4 2 2" xfId="48016" xr:uid="{00000000-0005-0000-0000-0000003D0000}"/>
    <cellStyle name="Normal 4 2 2 7 4 4 3" xfId="35270" xr:uid="{00000000-0005-0000-0000-0000013D0000}"/>
    <cellStyle name="Normal 4 2 2 7 4 5" xfId="15288" xr:uid="{00000000-0005-0000-0000-0000023D0000}"/>
    <cellStyle name="Normal 4 2 2 7 4 5 2" xfId="41450" xr:uid="{00000000-0005-0000-0000-0000033D0000}"/>
    <cellStyle name="Normal 4 2 2 7 4 6" xfId="27720" xr:uid="{00000000-0005-0000-0000-0000043D0000}"/>
    <cellStyle name="Normal 4 2 2 7 5" xfId="2572" xr:uid="{00000000-0005-0000-0000-0000053D0000}"/>
    <cellStyle name="Normal 4 2 2 7 5 2" xfId="6624" xr:uid="{00000000-0005-0000-0000-0000063D0000}"/>
    <cellStyle name="Normal 4 2 2 7 5 2 2" xfId="12790" xr:uid="{00000000-0005-0000-0000-0000073D0000}"/>
    <cellStyle name="Normal 4 2 2 7 5 2 2 2" xfId="25056" xr:uid="{00000000-0005-0000-0000-0000083D0000}"/>
    <cellStyle name="Normal 4 2 2 7 5 2 2 2 2" xfId="51218" xr:uid="{00000000-0005-0000-0000-0000093D0000}"/>
    <cellStyle name="Normal 4 2 2 7 5 2 2 3" xfId="38952" xr:uid="{00000000-0005-0000-0000-00000A3D0000}"/>
    <cellStyle name="Normal 4 2 2 7 5 2 3" xfId="19694" xr:uid="{00000000-0005-0000-0000-00000B3D0000}"/>
    <cellStyle name="Normal 4 2 2 7 5 2 3 2" xfId="45856" xr:uid="{00000000-0005-0000-0000-00000C3D0000}"/>
    <cellStyle name="Normal 4 2 2 7 5 2 4" xfId="32786" xr:uid="{00000000-0005-0000-0000-00000D3D0000}"/>
    <cellStyle name="Normal 4 2 2 7 5 3" xfId="9844" xr:uid="{00000000-0005-0000-0000-00000E3D0000}"/>
    <cellStyle name="Normal 4 2 2 7 5 3 2" xfId="22494" xr:uid="{00000000-0005-0000-0000-00000F3D0000}"/>
    <cellStyle name="Normal 4 2 2 7 5 3 2 2" xfId="48656" xr:uid="{00000000-0005-0000-0000-0000103D0000}"/>
    <cellStyle name="Normal 4 2 2 7 5 3 3" xfId="36006" xr:uid="{00000000-0005-0000-0000-0000113D0000}"/>
    <cellStyle name="Normal 4 2 2 7 5 4" xfId="16170" xr:uid="{00000000-0005-0000-0000-0000123D0000}"/>
    <cellStyle name="Normal 4 2 2 7 5 4 2" xfId="42332" xr:uid="{00000000-0005-0000-0000-0000133D0000}"/>
    <cellStyle name="Normal 4 2 2 7 5 5" xfId="28734" xr:uid="{00000000-0005-0000-0000-0000143D0000}"/>
    <cellStyle name="Normal 4 2 2 7 6" xfId="4598" xr:uid="{00000000-0005-0000-0000-0000153D0000}"/>
    <cellStyle name="Normal 4 2 2 7 6 2" xfId="11318" xr:uid="{00000000-0005-0000-0000-0000163D0000}"/>
    <cellStyle name="Normal 4 2 2 7 6 2 2" xfId="23776" xr:uid="{00000000-0005-0000-0000-0000173D0000}"/>
    <cellStyle name="Normal 4 2 2 7 6 2 2 2" xfId="49938" xr:uid="{00000000-0005-0000-0000-0000183D0000}"/>
    <cellStyle name="Normal 4 2 2 7 6 2 3" xfId="37480" xr:uid="{00000000-0005-0000-0000-0000193D0000}"/>
    <cellStyle name="Normal 4 2 2 7 6 3" xfId="17932" xr:uid="{00000000-0005-0000-0000-00001A3D0000}"/>
    <cellStyle name="Normal 4 2 2 7 6 3 2" xfId="44094" xr:uid="{00000000-0005-0000-0000-00001B3D0000}"/>
    <cellStyle name="Normal 4 2 2 7 6 4" xfId="30760" xr:uid="{00000000-0005-0000-0000-00001C3D0000}"/>
    <cellStyle name="Normal 4 2 2 7 7" xfId="8372" xr:uid="{00000000-0005-0000-0000-00001D3D0000}"/>
    <cellStyle name="Normal 4 2 2 7 7 2" xfId="21214" xr:uid="{00000000-0005-0000-0000-00001E3D0000}"/>
    <cellStyle name="Normal 4 2 2 7 7 2 2" xfId="47376" xr:uid="{00000000-0005-0000-0000-00001F3D0000}"/>
    <cellStyle name="Normal 4 2 2 7 7 3" xfId="34534" xr:uid="{00000000-0005-0000-0000-0000203D0000}"/>
    <cellStyle name="Normal 4 2 2 7 8" xfId="14408" xr:uid="{00000000-0005-0000-0000-0000213D0000}"/>
    <cellStyle name="Normal 4 2 2 7 8 2" xfId="40570" xr:uid="{00000000-0005-0000-0000-0000223D0000}"/>
    <cellStyle name="Normal 4 2 2 7 9" xfId="26708" xr:uid="{00000000-0005-0000-0000-0000233D0000}"/>
    <cellStyle name="Normal 4 2 2 8" xfId="634" xr:uid="{00000000-0005-0000-0000-0000243D0000}"/>
    <cellStyle name="Normal 4 2 2 8 2" xfId="1318" xr:uid="{00000000-0005-0000-0000-0000253D0000}"/>
    <cellStyle name="Normal 4 2 2 8 2 2" xfId="1958" xr:uid="{00000000-0005-0000-0000-0000263D0000}"/>
    <cellStyle name="Normal 4 2 2 8 2 2 2" xfId="3984" xr:uid="{00000000-0005-0000-0000-0000273D0000}"/>
    <cellStyle name="Normal 4 2 2 8 2 2 2 2" xfId="8036" xr:uid="{00000000-0005-0000-0000-0000283D0000}"/>
    <cellStyle name="Normal 4 2 2 8 2 2 2 2 2" xfId="13926" xr:uid="{00000000-0005-0000-0000-0000293D0000}"/>
    <cellStyle name="Normal 4 2 2 8 2 2 2 2 2 2" xfId="26096" xr:uid="{00000000-0005-0000-0000-00002A3D0000}"/>
    <cellStyle name="Normal 4 2 2 8 2 2 2 2 2 2 2" xfId="52258" xr:uid="{00000000-0005-0000-0000-00002B3D0000}"/>
    <cellStyle name="Normal 4 2 2 8 2 2 2 2 2 3" xfId="40088" xr:uid="{00000000-0005-0000-0000-00002C3D0000}"/>
    <cellStyle name="Normal 4 2 2 8 2 2 2 2 3" xfId="20974" xr:uid="{00000000-0005-0000-0000-00002D3D0000}"/>
    <cellStyle name="Normal 4 2 2 8 2 2 2 2 3 2" xfId="47136" xr:uid="{00000000-0005-0000-0000-00002E3D0000}"/>
    <cellStyle name="Normal 4 2 2 8 2 2 2 2 4" xfId="34198" xr:uid="{00000000-0005-0000-0000-00002F3D0000}"/>
    <cellStyle name="Normal 4 2 2 8 2 2 2 3" xfId="10980" xr:uid="{00000000-0005-0000-0000-0000303D0000}"/>
    <cellStyle name="Normal 4 2 2 8 2 2 2 3 2" xfId="23534" xr:uid="{00000000-0005-0000-0000-0000313D0000}"/>
    <cellStyle name="Normal 4 2 2 8 2 2 2 3 2 2" xfId="49696" xr:uid="{00000000-0005-0000-0000-0000323D0000}"/>
    <cellStyle name="Normal 4 2 2 8 2 2 2 3 3" xfId="37142" xr:uid="{00000000-0005-0000-0000-0000333D0000}"/>
    <cellStyle name="Normal 4 2 2 8 2 2 2 4" xfId="17450" xr:uid="{00000000-0005-0000-0000-0000343D0000}"/>
    <cellStyle name="Normal 4 2 2 8 2 2 2 4 2" xfId="43612" xr:uid="{00000000-0005-0000-0000-0000353D0000}"/>
    <cellStyle name="Normal 4 2 2 8 2 2 2 5" xfId="30146" xr:uid="{00000000-0005-0000-0000-0000363D0000}"/>
    <cellStyle name="Normal 4 2 2 8 2 2 3" xfId="6010" xr:uid="{00000000-0005-0000-0000-0000373D0000}"/>
    <cellStyle name="Normal 4 2 2 8 2 2 3 2" xfId="12454" xr:uid="{00000000-0005-0000-0000-0000383D0000}"/>
    <cellStyle name="Normal 4 2 2 8 2 2 3 2 2" xfId="24816" xr:uid="{00000000-0005-0000-0000-0000393D0000}"/>
    <cellStyle name="Normal 4 2 2 8 2 2 3 2 2 2" xfId="50978" xr:uid="{00000000-0005-0000-0000-00003A3D0000}"/>
    <cellStyle name="Normal 4 2 2 8 2 2 3 2 3" xfId="38616" xr:uid="{00000000-0005-0000-0000-00003B3D0000}"/>
    <cellStyle name="Normal 4 2 2 8 2 2 3 3" xfId="19212" xr:uid="{00000000-0005-0000-0000-00003C3D0000}"/>
    <cellStyle name="Normal 4 2 2 8 2 2 3 3 2" xfId="45374" xr:uid="{00000000-0005-0000-0000-00003D3D0000}"/>
    <cellStyle name="Normal 4 2 2 8 2 2 3 4" xfId="32172" xr:uid="{00000000-0005-0000-0000-00003E3D0000}"/>
    <cellStyle name="Normal 4 2 2 8 2 2 4" xfId="9508" xr:uid="{00000000-0005-0000-0000-00003F3D0000}"/>
    <cellStyle name="Normal 4 2 2 8 2 2 4 2" xfId="22254" xr:uid="{00000000-0005-0000-0000-0000403D0000}"/>
    <cellStyle name="Normal 4 2 2 8 2 2 4 2 2" xfId="48416" xr:uid="{00000000-0005-0000-0000-0000413D0000}"/>
    <cellStyle name="Normal 4 2 2 8 2 2 4 3" xfId="35670" xr:uid="{00000000-0005-0000-0000-0000423D0000}"/>
    <cellStyle name="Normal 4 2 2 8 2 2 5" xfId="15688" xr:uid="{00000000-0005-0000-0000-0000433D0000}"/>
    <cellStyle name="Normal 4 2 2 8 2 2 5 2" xfId="41850" xr:uid="{00000000-0005-0000-0000-0000443D0000}"/>
    <cellStyle name="Normal 4 2 2 8 2 2 6" xfId="28120" xr:uid="{00000000-0005-0000-0000-0000453D0000}"/>
    <cellStyle name="Normal 4 2 2 8 2 3" xfId="3344" xr:uid="{00000000-0005-0000-0000-0000463D0000}"/>
    <cellStyle name="Normal 4 2 2 8 2 3 2" xfId="7396" xr:uid="{00000000-0005-0000-0000-0000473D0000}"/>
    <cellStyle name="Normal 4 2 2 8 2 3 2 2" xfId="13286" xr:uid="{00000000-0005-0000-0000-0000483D0000}"/>
    <cellStyle name="Normal 4 2 2 8 2 3 2 2 2" xfId="25456" xr:uid="{00000000-0005-0000-0000-0000493D0000}"/>
    <cellStyle name="Normal 4 2 2 8 2 3 2 2 2 2" xfId="51618" xr:uid="{00000000-0005-0000-0000-00004A3D0000}"/>
    <cellStyle name="Normal 4 2 2 8 2 3 2 2 3" xfId="39448" xr:uid="{00000000-0005-0000-0000-00004B3D0000}"/>
    <cellStyle name="Normal 4 2 2 8 2 3 2 3" xfId="20334" xr:uid="{00000000-0005-0000-0000-00004C3D0000}"/>
    <cellStyle name="Normal 4 2 2 8 2 3 2 3 2" xfId="46496" xr:uid="{00000000-0005-0000-0000-00004D3D0000}"/>
    <cellStyle name="Normal 4 2 2 8 2 3 2 4" xfId="33558" xr:uid="{00000000-0005-0000-0000-00004E3D0000}"/>
    <cellStyle name="Normal 4 2 2 8 2 3 3" xfId="10340" xr:uid="{00000000-0005-0000-0000-00004F3D0000}"/>
    <cellStyle name="Normal 4 2 2 8 2 3 3 2" xfId="22894" xr:uid="{00000000-0005-0000-0000-0000503D0000}"/>
    <cellStyle name="Normal 4 2 2 8 2 3 3 2 2" xfId="49056" xr:uid="{00000000-0005-0000-0000-0000513D0000}"/>
    <cellStyle name="Normal 4 2 2 8 2 3 3 3" xfId="36502" xr:uid="{00000000-0005-0000-0000-0000523D0000}"/>
    <cellStyle name="Normal 4 2 2 8 2 3 4" xfId="16810" xr:uid="{00000000-0005-0000-0000-0000533D0000}"/>
    <cellStyle name="Normal 4 2 2 8 2 3 4 2" xfId="42972" xr:uid="{00000000-0005-0000-0000-0000543D0000}"/>
    <cellStyle name="Normal 4 2 2 8 2 3 5" xfId="29506" xr:uid="{00000000-0005-0000-0000-0000553D0000}"/>
    <cellStyle name="Normal 4 2 2 8 2 4" xfId="5370" xr:uid="{00000000-0005-0000-0000-0000563D0000}"/>
    <cellStyle name="Normal 4 2 2 8 2 4 2" xfId="11814" xr:uid="{00000000-0005-0000-0000-0000573D0000}"/>
    <cellStyle name="Normal 4 2 2 8 2 4 2 2" xfId="24176" xr:uid="{00000000-0005-0000-0000-0000583D0000}"/>
    <cellStyle name="Normal 4 2 2 8 2 4 2 2 2" xfId="50338" xr:uid="{00000000-0005-0000-0000-0000593D0000}"/>
    <cellStyle name="Normal 4 2 2 8 2 4 2 3" xfId="37976" xr:uid="{00000000-0005-0000-0000-00005A3D0000}"/>
    <cellStyle name="Normal 4 2 2 8 2 4 3" xfId="18572" xr:uid="{00000000-0005-0000-0000-00005B3D0000}"/>
    <cellStyle name="Normal 4 2 2 8 2 4 3 2" xfId="44734" xr:uid="{00000000-0005-0000-0000-00005C3D0000}"/>
    <cellStyle name="Normal 4 2 2 8 2 4 4" xfId="31532" xr:uid="{00000000-0005-0000-0000-00005D3D0000}"/>
    <cellStyle name="Normal 4 2 2 8 2 5" xfId="8868" xr:uid="{00000000-0005-0000-0000-00005E3D0000}"/>
    <cellStyle name="Normal 4 2 2 8 2 5 2" xfId="21614" xr:uid="{00000000-0005-0000-0000-00005F3D0000}"/>
    <cellStyle name="Normal 4 2 2 8 2 5 2 2" xfId="47776" xr:uid="{00000000-0005-0000-0000-0000603D0000}"/>
    <cellStyle name="Normal 4 2 2 8 2 5 3" xfId="35030" xr:uid="{00000000-0005-0000-0000-0000613D0000}"/>
    <cellStyle name="Normal 4 2 2 8 2 6" xfId="15048" xr:uid="{00000000-0005-0000-0000-0000623D0000}"/>
    <cellStyle name="Normal 4 2 2 8 2 6 2" xfId="41210" xr:uid="{00000000-0005-0000-0000-0000633D0000}"/>
    <cellStyle name="Normal 4 2 2 8 2 7" xfId="27480" xr:uid="{00000000-0005-0000-0000-0000643D0000}"/>
    <cellStyle name="Normal 4 2 2 8 3" xfId="1638" xr:uid="{00000000-0005-0000-0000-0000653D0000}"/>
    <cellStyle name="Normal 4 2 2 8 3 2" xfId="3664" xr:uid="{00000000-0005-0000-0000-0000663D0000}"/>
    <cellStyle name="Normal 4 2 2 8 3 2 2" xfId="7716" xr:uid="{00000000-0005-0000-0000-0000673D0000}"/>
    <cellStyle name="Normal 4 2 2 8 3 2 2 2" xfId="13606" xr:uid="{00000000-0005-0000-0000-0000683D0000}"/>
    <cellStyle name="Normal 4 2 2 8 3 2 2 2 2" xfId="25776" xr:uid="{00000000-0005-0000-0000-0000693D0000}"/>
    <cellStyle name="Normal 4 2 2 8 3 2 2 2 2 2" xfId="51938" xr:uid="{00000000-0005-0000-0000-00006A3D0000}"/>
    <cellStyle name="Normal 4 2 2 8 3 2 2 2 3" xfId="39768" xr:uid="{00000000-0005-0000-0000-00006B3D0000}"/>
    <cellStyle name="Normal 4 2 2 8 3 2 2 3" xfId="20654" xr:uid="{00000000-0005-0000-0000-00006C3D0000}"/>
    <cellStyle name="Normal 4 2 2 8 3 2 2 3 2" xfId="46816" xr:uid="{00000000-0005-0000-0000-00006D3D0000}"/>
    <cellStyle name="Normal 4 2 2 8 3 2 2 4" xfId="33878" xr:uid="{00000000-0005-0000-0000-00006E3D0000}"/>
    <cellStyle name="Normal 4 2 2 8 3 2 3" xfId="10660" xr:uid="{00000000-0005-0000-0000-00006F3D0000}"/>
    <cellStyle name="Normal 4 2 2 8 3 2 3 2" xfId="23214" xr:uid="{00000000-0005-0000-0000-0000703D0000}"/>
    <cellStyle name="Normal 4 2 2 8 3 2 3 2 2" xfId="49376" xr:uid="{00000000-0005-0000-0000-0000713D0000}"/>
    <cellStyle name="Normal 4 2 2 8 3 2 3 3" xfId="36822" xr:uid="{00000000-0005-0000-0000-0000723D0000}"/>
    <cellStyle name="Normal 4 2 2 8 3 2 4" xfId="17130" xr:uid="{00000000-0005-0000-0000-0000733D0000}"/>
    <cellStyle name="Normal 4 2 2 8 3 2 4 2" xfId="43292" xr:uid="{00000000-0005-0000-0000-0000743D0000}"/>
    <cellStyle name="Normal 4 2 2 8 3 2 5" xfId="29826" xr:uid="{00000000-0005-0000-0000-0000753D0000}"/>
    <cellStyle name="Normal 4 2 2 8 3 3" xfId="5690" xr:uid="{00000000-0005-0000-0000-0000763D0000}"/>
    <cellStyle name="Normal 4 2 2 8 3 3 2" xfId="12134" xr:uid="{00000000-0005-0000-0000-0000773D0000}"/>
    <cellStyle name="Normal 4 2 2 8 3 3 2 2" xfId="24496" xr:uid="{00000000-0005-0000-0000-0000783D0000}"/>
    <cellStyle name="Normal 4 2 2 8 3 3 2 2 2" xfId="50658" xr:uid="{00000000-0005-0000-0000-0000793D0000}"/>
    <cellStyle name="Normal 4 2 2 8 3 3 2 3" xfId="38296" xr:uid="{00000000-0005-0000-0000-00007A3D0000}"/>
    <cellStyle name="Normal 4 2 2 8 3 3 3" xfId="18892" xr:uid="{00000000-0005-0000-0000-00007B3D0000}"/>
    <cellStyle name="Normal 4 2 2 8 3 3 3 2" xfId="45054" xr:uid="{00000000-0005-0000-0000-00007C3D0000}"/>
    <cellStyle name="Normal 4 2 2 8 3 3 4" xfId="31852" xr:uid="{00000000-0005-0000-0000-00007D3D0000}"/>
    <cellStyle name="Normal 4 2 2 8 3 4" xfId="9188" xr:uid="{00000000-0005-0000-0000-00007E3D0000}"/>
    <cellStyle name="Normal 4 2 2 8 3 4 2" xfId="21934" xr:uid="{00000000-0005-0000-0000-00007F3D0000}"/>
    <cellStyle name="Normal 4 2 2 8 3 4 2 2" xfId="48096" xr:uid="{00000000-0005-0000-0000-0000803D0000}"/>
    <cellStyle name="Normal 4 2 2 8 3 4 3" xfId="35350" xr:uid="{00000000-0005-0000-0000-0000813D0000}"/>
    <cellStyle name="Normal 4 2 2 8 3 5" xfId="15368" xr:uid="{00000000-0005-0000-0000-0000823D0000}"/>
    <cellStyle name="Normal 4 2 2 8 3 5 2" xfId="41530" xr:uid="{00000000-0005-0000-0000-0000833D0000}"/>
    <cellStyle name="Normal 4 2 2 8 3 6" xfId="27800" xr:uid="{00000000-0005-0000-0000-0000843D0000}"/>
    <cellStyle name="Normal 4 2 2 8 4" xfId="2660" xr:uid="{00000000-0005-0000-0000-0000853D0000}"/>
    <cellStyle name="Normal 4 2 2 8 4 2" xfId="6712" xr:uid="{00000000-0005-0000-0000-0000863D0000}"/>
    <cellStyle name="Normal 4 2 2 8 4 2 2" xfId="12872" xr:uid="{00000000-0005-0000-0000-0000873D0000}"/>
    <cellStyle name="Normal 4 2 2 8 4 2 2 2" xfId="25136" xr:uid="{00000000-0005-0000-0000-0000883D0000}"/>
    <cellStyle name="Normal 4 2 2 8 4 2 2 2 2" xfId="51298" xr:uid="{00000000-0005-0000-0000-0000893D0000}"/>
    <cellStyle name="Normal 4 2 2 8 4 2 2 3" xfId="39034" xr:uid="{00000000-0005-0000-0000-00008A3D0000}"/>
    <cellStyle name="Normal 4 2 2 8 4 2 3" xfId="19780" xr:uid="{00000000-0005-0000-0000-00008B3D0000}"/>
    <cellStyle name="Normal 4 2 2 8 4 2 3 2" xfId="45942" xr:uid="{00000000-0005-0000-0000-00008C3D0000}"/>
    <cellStyle name="Normal 4 2 2 8 4 2 4" xfId="32874" xr:uid="{00000000-0005-0000-0000-00008D3D0000}"/>
    <cellStyle name="Normal 4 2 2 8 4 3" xfId="9926" xr:uid="{00000000-0005-0000-0000-00008E3D0000}"/>
    <cellStyle name="Normal 4 2 2 8 4 3 2" xfId="22574" xr:uid="{00000000-0005-0000-0000-00008F3D0000}"/>
    <cellStyle name="Normal 4 2 2 8 4 3 2 2" xfId="48736" xr:uid="{00000000-0005-0000-0000-0000903D0000}"/>
    <cellStyle name="Normal 4 2 2 8 4 3 3" xfId="36088" xr:uid="{00000000-0005-0000-0000-0000913D0000}"/>
    <cellStyle name="Normal 4 2 2 8 4 4" xfId="16256" xr:uid="{00000000-0005-0000-0000-0000923D0000}"/>
    <cellStyle name="Normal 4 2 2 8 4 4 2" xfId="42418" xr:uid="{00000000-0005-0000-0000-0000933D0000}"/>
    <cellStyle name="Normal 4 2 2 8 4 5" xfId="28822" xr:uid="{00000000-0005-0000-0000-0000943D0000}"/>
    <cellStyle name="Normal 4 2 2 8 5" xfId="4686" xr:uid="{00000000-0005-0000-0000-0000953D0000}"/>
    <cellStyle name="Normal 4 2 2 8 5 2" xfId="11400" xr:uid="{00000000-0005-0000-0000-0000963D0000}"/>
    <cellStyle name="Normal 4 2 2 8 5 2 2" xfId="23856" xr:uid="{00000000-0005-0000-0000-0000973D0000}"/>
    <cellStyle name="Normal 4 2 2 8 5 2 2 2" xfId="50018" xr:uid="{00000000-0005-0000-0000-0000983D0000}"/>
    <cellStyle name="Normal 4 2 2 8 5 2 3" xfId="37562" xr:uid="{00000000-0005-0000-0000-0000993D0000}"/>
    <cellStyle name="Normal 4 2 2 8 5 3" xfId="18018" xr:uid="{00000000-0005-0000-0000-00009A3D0000}"/>
    <cellStyle name="Normal 4 2 2 8 5 3 2" xfId="44180" xr:uid="{00000000-0005-0000-0000-00009B3D0000}"/>
    <cellStyle name="Normal 4 2 2 8 5 4" xfId="30848" xr:uid="{00000000-0005-0000-0000-00009C3D0000}"/>
    <cellStyle name="Normal 4 2 2 8 6" xfId="8454" xr:uid="{00000000-0005-0000-0000-00009D3D0000}"/>
    <cellStyle name="Normal 4 2 2 8 6 2" xfId="21294" xr:uid="{00000000-0005-0000-0000-00009E3D0000}"/>
    <cellStyle name="Normal 4 2 2 8 6 2 2" xfId="47456" xr:uid="{00000000-0005-0000-0000-00009F3D0000}"/>
    <cellStyle name="Normal 4 2 2 8 6 3" xfId="34616" xr:uid="{00000000-0005-0000-0000-0000A03D0000}"/>
    <cellStyle name="Normal 4 2 2 8 7" xfId="14494" xr:uid="{00000000-0005-0000-0000-0000A13D0000}"/>
    <cellStyle name="Normal 4 2 2 8 7 2" xfId="40656" xr:uid="{00000000-0005-0000-0000-0000A23D0000}"/>
    <cellStyle name="Normal 4 2 2 8 8" xfId="26796" xr:uid="{00000000-0005-0000-0000-0000A33D0000}"/>
    <cellStyle name="Normal 4 2 2 9" xfId="1158" xr:uid="{00000000-0005-0000-0000-0000A43D0000}"/>
    <cellStyle name="Normal 4 2 2 9 2" xfId="1798" xr:uid="{00000000-0005-0000-0000-0000A53D0000}"/>
    <cellStyle name="Normal 4 2 2 9 2 2" xfId="3824" xr:uid="{00000000-0005-0000-0000-0000A63D0000}"/>
    <cellStyle name="Normal 4 2 2 9 2 2 2" xfId="7876" xr:uid="{00000000-0005-0000-0000-0000A73D0000}"/>
    <cellStyle name="Normal 4 2 2 9 2 2 2 2" xfId="13766" xr:uid="{00000000-0005-0000-0000-0000A83D0000}"/>
    <cellStyle name="Normal 4 2 2 9 2 2 2 2 2" xfId="25936" xr:uid="{00000000-0005-0000-0000-0000A93D0000}"/>
    <cellStyle name="Normal 4 2 2 9 2 2 2 2 2 2" xfId="52098" xr:uid="{00000000-0005-0000-0000-0000AA3D0000}"/>
    <cellStyle name="Normal 4 2 2 9 2 2 2 2 3" xfId="39928" xr:uid="{00000000-0005-0000-0000-0000AB3D0000}"/>
    <cellStyle name="Normal 4 2 2 9 2 2 2 3" xfId="20814" xr:uid="{00000000-0005-0000-0000-0000AC3D0000}"/>
    <cellStyle name="Normal 4 2 2 9 2 2 2 3 2" xfId="46976" xr:uid="{00000000-0005-0000-0000-0000AD3D0000}"/>
    <cellStyle name="Normal 4 2 2 9 2 2 2 4" xfId="34038" xr:uid="{00000000-0005-0000-0000-0000AE3D0000}"/>
    <cellStyle name="Normal 4 2 2 9 2 2 3" xfId="10820" xr:uid="{00000000-0005-0000-0000-0000AF3D0000}"/>
    <cellStyle name="Normal 4 2 2 9 2 2 3 2" xfId="23374" xr:uid="{00000000-0005-0000-0000-0000B03D0000}"/>
    <cellStyle name="Normal 4 2 2 9 2 2 3 2 2" xfId="49536" xr:uid="{00000000-0005-0000-0000-0000B13D0000}"/>
    <cellStyle name="Normal 4 2 2 9 2 2 3 3" xfId="36982" xr:uid="{00000000-0005-0000-0000-0000B23D0000}"/>
    <cellStyle name="Normal 4 2 2 9 2 2 4" xfId="17290" xr:uid="{00000000-0005-0000-0000-0000B33D0000}"/>
    <cellStyle name="Normal 4 2 2 9 2 2 4 2" xfId="43452" xr:uid="{00000000-0005-0000-0000-0000B43D0000}"/>
    <cellStyle name="Normal 4 2 2 9 2 2 5" xfId="29986" xr:uid="{00000000-0005-0000-0000-0000B53D0000}"/>
    <cellStyle name="Normal 4 2 2 9 2 3" xfId="5850" xr:uid="{00000000-0005-0000-0000-0000B63D0000}"/>
    <cellStyle name="Normal 4 2 2 9 2 3 2" xfId="12294" xr:uid="{00000000-0005-0000-0000-0000B73D0000}"/>
    <cellStyle name="Normal 4 2 2 9 2 3 2 2" xfId="24656" xr:uid="{00000000-0005-0000-0000-0000B83D0000}"/>
    <cellStyle name="Normal 4 2 2 9 2 3 2 2 2" xfId="50818" xr:uid="{00000000-0005-0000-0000-0000B93D0000}"/>
    <cellStyle name="Normal 4 2 2 9 2 3 2 3" xfId="38456" xr:uid="{00000000-0005-0000-0000-0000BA3D0000}"/>
    <cellStyle name="Normal 4 2 2 9 2 3 3" xfId="19052" xr:uid="{00000000-0005-0000-0000-0000BB3D0000}"/>
    <cellStyle name="Normal 4 2 2 9 2 3 3 2" xfId="45214" xr:uid="{00000000-0005-0000-0000-0000BC3D0000}"/>
    <cellStyle name="Normal 4 2 2 9 2 3 4" xfId="32012" xr:uid="{00000000-0005-0000-0000-0000BD3D0000}"/>
    <cellStyle name="Normal 4 2 2 9 2 4" xfId="9348" xr:uid="{00000000-0005-0000-0000-0000BE3D0000}"/>
    <cellStyle name="Normal 4 2 2 9 2 4 2" xfId="22094" xr:uid="{00000000-0005-0000-0000-0000BF3D0000}"/>
    <cellStyle name="Normal 4 2 2 9 2 4 2 2" xfId="48256" xr:uid="{00000000-0005-0000-0000-0000C03D0000}"/>
    <cellStyle name="Normal 4 2 2 9 2 4 3" xfId="35510" xr:uid="{00000000-0005-0000-0000-0000C13D0000}"/>
    <cellStyle name="Normal 4 2 2 9 2 5" xfId="15528" xr:uid="{00000000-0005-0000-0000-0000C23D0000}"/>
    <cellStyle name="Normal 4 2 2 9 2 5 2" xfId="41690" xr:uid="{00000000-0005-0000-0000-0000C33D0000}"/>
    <cellStyle name="Normal 4 2 2 9 2 6" xfId="27960" xr:uid="{00000000-0005-0000-0000-0000C43D0000}"/>
    <cellStyle name="Normal 4 2 2 9 3" xfId="3184" xr:uid="{00000000-0005-0000-0000-0000C53D0000}"/>
    <cellStyle name="Normal 4 2 2 9 3 2" xfId="7236" xr:uid="{00000000-0005-0000-0000-0000C63D0000}"/>
    <cellStyle name="Normal 4 2 2 9 3 2 2" xfId="13126" xr:uid="{00000000-0005-0000-0000-0000C73D0000}"/>
    <cellStyle name="Normal 4 2 2 9 3 2 2 2" xfId="25296" xr:uid="{00000000-0005-0000-0000-0000C83D0000}"/>
    <cellStyle name="Normal 4 2 2 9 3 2 2 2 2" xfId="51458" xr:uid="{00000000-0005-0000-0000-0000C93D0000}"/>
    <cellStyle name="Normal 4 2 2 9 3 2 2 3" xfId="39288" xr:uid="{00000000-0005-0000-0000-0000CA3D0000}"/>
    <cellStyle name="Normal 4 2 2 9 3 2 3" xfId="20174" xr:uid="{00000000-0005-0000-0000-0000CB3D0000}"/>
    <cellStyle name="Normal 4 2 2 9 3 2 3 2" xfId="46336" xr:uid="{00000000-0005-0000-0000-0000CC3D0000}"/>
    <cellStyle name="Normal 4 2 2 9 3 2 4" xfId="33398" xr:uid="{00000000-0005-0000-0000-0000CD3D0000}"/>
    <cellStyle name="Normal 4 2 2 9 3 3" xfId="10180" xr:uid="{00000000-0005-0000-0000-0000CE3D0000}"/>
    <cellStyle name="Normal 4 2 2 9 3 3 2" xfId="22734" xr:uid="{00000000-0005-0000-0000-0000CF3D0000}"/>
    <cellStyle name="Normal 4 2 2 9 3 3 2 2" xfId="48896" xr:uid="{00000000-0005-0000-0000-0000D03D0000}"/>
    <cellStyle name="Normal 4 2 2 9 3 3 3" xfId="36342" xr:uid="{00000000-0005-0000-0000-0000D13D0000}"/>
    <cellStyle name="Normal 4 2 2 9 3 4" xfId="16650" xr:uid="{00000000-0005-0000-0000-0000D23D0000}"/>
    <cellStyle name="Normal 4 2 2 9 3 4 2" xfId="42812" xr:uid="{00000000-0005-0000-0000-0000D33D0000}"/>
    <cellStyle name="Normal 4 2 2 9 3 5" xfId="29346" xr:uid="{00000000-0005-0000-0000-0000D43D0000}"/>
    <cellStyle name="Normal 4 2 2 9 4" xfId="5210" xr:uid="{00000000-0005-0000-0000-0000D53D0000}"/>
    <cellStyle name="Normal 4 2 2 9 4 2" xfId="11654" xr:uid="{00000000-0005-0000-0000-0000D63D0000}"/>
    <cellStyle name="Normal 4 2 2 9 4 2 2" xfId="24016" xr:uid="{00000000-0005-0000-0000-0000D73D0000}"/>
    <cellStyle name="Normal 4 2 2 9 4 2 2 2" xfId="50178" xr:uid="{00000000-0005-0000-0000-0000D83D0000}"/>
    <cellStyle name="Normal 4 2 2 9 4 2 3" xfId="37816" xr:uid="{00000000-0005-0000-0000-0000D93D0000}"/>
    <cellStyle name="Normal 4 2 2 9 4 3" xfId="18412" xr:uid="{00000000-0005-0000-0000-0000DA3D0000}"/>
    <cellStyle name="Normal 4 2 2 9 4 3 2" xfId="44574" xr:uid="{00000000-0005-0000-0000-0000DB3D0000}"/>
    <cellStyle name="Normal 4 2 2 9 4 4" xfId="31372" xr:uid="{00000000-0005-0000-0000-0000DC3D0000}"/>
    <cellStyle name="Normal 4 2 2 9 5" xfId="8708" xr:uid="{00000000-0005-0000-0000-0000DD3D0000}"/>
    <cellStyle name="Normal 4 2 2 9 5 2" xfId="21454" xr:uid="{00000000-0005-0000-0000-0000DE3D0000}"/>
    <cellStyle name="Normal 4 2 2 9 5 2 2" xfId="47616" xr:uid="{00000000-0005-0000-0000-0000DF3D0000}"/>
    <cellStyle name="Normal 4 2 2 9 5 3" xfId="34870" xr:uid="{00000000-0005-0000-0000-0000E03D0000}"/>
    <cellStyle name="Normal 4 2 2 9 6" xfId="14888" xr:uid="{00000000-0005-0000-0000-0000E13D0000}"/>
    <cellStyle name="Normal 4 2 2 9 6 2" xfId="41050" xr:uid="{00000000-0005-0000-0000-0000E23D0000}"/>
    <cellStyle name="Normal 4 2 2 9 7" xfId="27320" xr:uid="{00000000-0005-0000-0000-0000E33D0000}"/>
    <cellStyle name="Normal 4 2 20" xfId="52460" xr:uid="{00000000-0005-0000-0000-0000E43D0000}"/>
    <cellStyle name="Normal 4 2 21" xfId="52467" xr:uid="{00000000-0005-0000-0000-0000E53D0000}"/>
    <cellStyle name="Normal 4 2 22" xfId="52474" xr:uid="{00000000-0005-0000-0000-0000E63D0000}"/>
    <cellStyle name="Normal 4 2 23" xfId="52478" xr:uid="{00000000-0005-0000-0000-0000E73D0000}"/>
    <cellStyle name="Normal 4 2 3" xfId="110" xr:uid="{00000000-0005-0000-0000-0000E83D0000}"/>
    <cellStyle name="Normal 4 2 3 10" xfId="4166" xr:uid="{00000000-0005-0000-0000-0000E93D0000}"/>
    <cellStyle name="Normal 4 2 3 10 2" xfId="11147" xr:uid="{00000000-0005-0000-0000-0000EA3D0000}"/>
    <cellStyle name="Normal 4 2 3 10 2 2" xfId="23698" xr:uid="{00000000-0005-0000-0000-0000EB3D0000}"/>
    <cellStyle name="Normal 4 2 3 10 2 2 2" xfId="49860" xr:uid="{00000000-0005-0000-0000-0000EC3D0000}"/>
    <cellStyle name="Normal 4 2 3 10 2 3" xfId="37309" xr:uid="{00000000-0005-0000-0000-0000ED3D0000}"/>
    <cellStyle name="Normal 4 2 3 10 3" xfId="17624" xr:uid="{00000000-0005-0000-0000-0000EE3D0000}"/>
    <cellStyle name="Normal 4 2 3 10 3 2" xfId="43786" xr:uid="{00000000-0005-0000-0000-0000EF3D0000}"/>
    <cellStyle name="Normal 4 2 3 10 4" xfId="30328" xr:uid="{00000000-0005-0000-0000-0000F03D0000}"/>
    <cellStyle name="Normal 4 2 3 11" xfId="8201" xr:uid="{00000000-0005-0000-0000-0000F13D0000}"/>
    <cellStyle name="Normal 4 2 3 11 2" xfId="21136" xr:uid="{00000000-0005-0000-0000-0000F23D0000}"/>
    <cellStyle name="Normal 4 2 3 11 2 2" xfId="47298" xr:uid="{00000000-0005-0000-0000-0000F33D0000}"/>
    <cellStyle name="Normal 4 2 3 11 3" xfId="34363" xr:uid="{00000000-0005-0000-0000-0000F43D0000}"/>
    <cellStyle name="Normal 4 2 3 12" xfId="14100" xr:uid="{00000000-0005-0000-0000-0000F53D0000}"/>
    <cellStyle name="Normal 4 2 3 12 2" xfId="40262" xr:uid="{00000000-0005-0000-0000-0000F63D0000}"/>
    <cellStyle name="Normal 4 2 3 13" xfId="26276" xr:uid="{00000000-0005-0000-0000-0000F73D0000}"/>
    <cellStyle name="Normal 4 2 3 14" xfId="52429" xr:uid="{00000000-0005-0000-0000-0000F83D0000}"/>
    <cellStyle name="Normal 4 2 3 2" xfId="156" xr:uid="{00000000-0005-0000-0000-0000F93D0000}"/>
    <cellStyle name="Normal 4 2 3 2 10" xfId="8217" xr:uid="{00000000-0005-0000-0000-0000FA3D0000}"/>
    <cellStyle name="Normal 4 2 3 2 10 2" xfId="21144" xr:uid="{00000000-0005-0000-0000-0000FB3D0000}"/>
    <cellStyle name="Normal 4 2 3 2 10 2 2" xfId="47306" xr:uid="{00000000-0005-0000-0000-0000FC3D0000}"/>
    <cellStyle name="Normal 4 2 3 2 10 3" xfId="34379" xr:uid="{00000000-0005-0000-0000-0000FD3D0000}"/>
    <cellStyle name="Normal 4 2 3 2 11" xfId="14132" xr:uid="{00000000-0005-0000-0000-0000FE3D0000}"/>
    <cellStyle name="Normal 4 2 3 2 11 2" xfId="40294" xr:uid="{00000000-0005-0000-0000-0000FF3D0000}"/>
    <cellStyle name="Normal 4 2 3 2 12" xfId="26322" xr:uid="{00000000-0005-0000-0000-0000003E0000}"/>
    <cellStyle name="Normal 4 2 3 2 2" xfId="286" xr:uid="{00000000-0005-0000-0000-0000013E0000}"/>
    <cellStyle name="Normal 4 2 3 2 2 10" xfId="14220" xr:uid="{00000000-0005-0000-0000-0000023E0000}"/>
    <cellStyle name="Normal 4 2 3 2 2 10 2" xfId="40382" xr:uid="{00000000-0005-0000-0000-0000033E0000}"/>
    <cellStyle name="Normal 4 2 3 2 2 11" xfId="26452" xr:uid="{00000000-0005-0000-0000-0000043E0000}"/>
    <cellStyle name="Normal 4 2 3 2 2 2" xfId="494" xr:uid="{00000000-0005-0000-0000-0000053E0000}"/>
    <cellStyle name="Normal 4 2 3 2 2 2 10" xfId="26656" xr:uid="{00000000-0005-0000-0000-0000063E0000}"/>
    <cellStyle name="Normal 4 2 3 2 2 2 2" xfId="612" xr:uid="{00000000-0005-0000-0000-0000073E0000}"/>
    <cellStyle name="Normal 4 2 3 2 2 2 2 2" xfId="1144" xr:uid="{00000000-0005-0000-0000-0000083E0000}"/>
    <cellStyle name="Normal 4 2 3 2 2 2 2 2 2" xfId="1464" xr:uid="{00000000-0005-0000-0000-0000093E0000}"/>
    <cellStyle name="Normal 4 2 3 2 2 2 2 2 2 2" xfId="2104" xr:uid="{00000000-0005-0000-0000-00000A3E0000}"/>
    <cellStyle name="Normal 4 2 3 2 2 2 2 2 2 2 2" xfId="4130" xr:uid="{00000000-0005-0000-0000-00000B3E0000}"/>
    <cellStyle name="Normal 4 2 3 2 2 2 2 2 2 2 2 2" xfId="8182" xr:uid="{00000000-0005-0000-0000-00000C3E0000}"/>
    <cellStyle name="Normal 4 2 3 2 2 2 2 2 2 2 2 2 2" xfId="14072" xr:uid="{00000000-0005-0000-0000-00000D3E0000}"/>
    <cellStyle name="Normal 4 2 3 2 2 2 2 2 2 2 2 2 2 2" xfId="26242" xr:uid="{00000000-0005-0000-0000-00000E3E0000}"/>
    <cellStyle name="Normal 4 2 3 2 2 2 2 2 2 2 2 2 2 2 2" xfId="52404" xr:uid="{00000000-0005-0000-0000-00000F3E0000}"/>
    <cellStyle name="Normal 4 2 3 2 2 2 2 2 2 2 2 2 2 3" xfId="40234" xr:uid="{00000000-0005-0000-0000-0000103E0000}"/>
    <cellStyle name="Normal 4 2 3 2 2 2 2 2 2 2 2 2 3" xfId="21120" xr:uid="{00000000-0005-0000-0000-0000113E0000}"/>
    <cellStyle name="Normal 4 2 3 2 2 2 2 2 2 2 2 2 3 2" xfId="47282" xr:uid="{00000000-0005-0000-0000-0000123E0000}"/>
    <cellStyle name="Normal 4 2 3 2 2 2 2 2 2 2 2 2 4" xfId="34344" xr:uid="{00000000-0005-0000-0000-0000133E0000}"/>
    <cellStyle name="Normal 4 2 3 2 2 2 2 2 2 2 2 3" xfId="11126" xr:uid="{00000000-0005-0000-0000-0000143E0000}"/>
    <cellStyle name="Normal 4 2 3 2 2 2 2 2 2 2 2 3 2" xfId="23680" xr:uid="{00000000-0005-0000-0000-0000153E0000}"/>
    <cellStyle name="Normal 4 2 3 2 2 2 2 2 2 2 2 3 2 2" xfId="49842" xr:uid="{00000000-0005-0000-0000-0000163E0000}"/>
    <cellStyle name="Normal 4 2 3 2 2 2 2 2 2 2 2 3 3" xfId="37288" xr:uid="{00000000-0005-0000-0000-0000173E0000}"/>
    <cellStyle name="Normal 4 2 3 2 2 2 2 2 2 2 2 4" xfId="17596" xr:uid="{00000000-0005-0000-0000-0000183E0000}"/>
    <cellStyle name="Normal 4 2 3 2 2 2 2 2 2 2 2 4 2" xfId="43758" xr:uid="{00000000-0005-0000-0000-0000193E0000}"/>
    <cellStyle name="Normal 4 2 3 2 2 2 2 2 2 2 2 5" xfId="30292" xr:uid="{00000000-0005-0000-0000-00001A3E0000}"/>
    <cellStyle name="Normal 4 2 3 2 2 2 2 2 2 2 3" xfId="6156" xr:uid="{00000000-0005-0000-0000-00001B3E0000}"/>
    <cellStyle name="Normal 4 2 3 2 2 2 2 2 2 2 3 2" xfId="12600" xr:uid="{00000000-0005-0000-0000-00001C3E0000}"/>
    <cellStyle name="Normal 4 2 3 2 2 2 2 2 2 2 3 2 2" xfId="24962" xr:uid="{00000000-0005-0000-0000-00001D3E0000}"/>
    <cellStyle name="Normal 4 2 3 2 2 2 2 2 2 2 3 2 2 2" xfId="51124" xr:uid="{00000000-0005-0000-0000-00001E3E0000}"/>
    <cellStyle name="Normal 4 2 3 2 2 2 2 2 2 2 3 2 3" xfId="38762" xr:uid="{00000000-0005-0000-0000-00001F3E0000}"/>
    <cellStyle name="Normal 4 2 3 2 2 2 2 2 2 2 3 3" xfId="19358" xr:uid="{00000000-0005-0000-0000-0000203E0000}"/>
    <cellStyle name="Normal 4 2 3 2 2 2 2 2 2 2 3 3 2" xfId="45520" xr:uid="{00000000-0005-0000-0000-0000213E0000}"/>
    <cellStyle name="Normal 4 2 3 2 2 2 2 2 2 2 3 4" xfId="32318" xr:uid="{00000000-0005-0000-0000-0000223E0000}"/>
    <cellStyle name="Normal 4 2 3 2 2 2 2 2 2 2 4" xfId="9654" xr:uid="{00000000-0005-0000-0000-0000233E0000}"/>
    <cellStyle name="Normal 4 2 3 2 2 2 2 2 2 2 4 2" xfId="22400" xr:uid="{00000000-0005-0000-0000-0000243E0000}"/>
    <cellStyle name="Normal 4 2 3 2 2 2 2 2 2 2 4 2 2" xfId="48562" xr:uid="{00000000-0005-0000-0000-0000253E0000}"/>
    <cellStyle name="Normal 4 2 3 2 2 2 2 2 2 2 4 3" xfId="35816" xr:uid="{00000000-0005-0000-0000-0000263E0000}"/>
    <cellStyle name="Normal 4 2 3 2 2 2 2 2 2 2 5" xfId="15834" xr:uid="{00000000-0005-0000-0000-0000273E0000}"/>
    <cellStyle name="Normal 4 2 3 2 2 2 2 2 2 2 5 2" xfId="41996" xr:uid="{00000000-0005-0000-0000-0000283E0000}"/>
    <cellStyle name="Normal 4 2 3 2 2 2 2 2 2 2 6" xfId="28266" xr:uid="{00000000-0005-0000-0000-0000293E0000}"/>
    <cellStyle name="Normal 4 2 3 2 2 2 2 2 2 3" xfId="3490" xr:uid="{00000000-0005-0000-0000-00002A3E0000}"/>
    <cellStyle name="Normal 4 2 3 2 2 2 2 2 2 3 2" xfId="7542" xr:uid="{00000000-0005-0000-0000-00002B3E0000}"/>
    <cellStyle name="Normal 4 2 3 2 2 2 2 2 2 3 2 2" xfId="13432" xr:uid="{00000000-0005-0000-0000-00002C3E0000}"/>
    <cellStyle name="Normal 4 2 3 2 2 2 2 2 2 3 2 2 2" xfId="25602" xr:uid="{00000000-0005-0000-0000-00002D3E0000}"/>
    <cellStyle name="Normal 4 2 3 2 2 2 2 2 2 3 2 2 2 2" xfId="51764" xr:uid="{00000000-0005-0000-0000-00002E3E0000}"/>
    <cellStyle name="Normal 4 2 3 2 2 2 2 2 2 3 2 2 3" xfId="39594" xr:uid="{00000000-0005-0000-0000-00002F3E0000}"/>
    <cellStyle name="Normal 4 2 3 2 2 2 2 2 2 3 2 3" xfId="20480" xr:uid="{00000000-0005-0000-0000-0000303E0000}"/>
    <cellStyle name="Normal 4 2 3 2 2 2 2 2 2 3 2 3 2" xfId="46642" xr:uid="{00000000-0005-0000-0000-0000313E0000}"/>
    <cellStyle name="Normal 4 2 3 2 2 2 2 2 2 3 2 4" xfId="33704" xr:uid="{00000000-0005-0000-0000-0000323E0000}"/>
    <cellStyle name="Normal 4 2 3 2 2 2 2 2 2 3 3" xfId="10486" xr:uid="{00000000-0005-0000-0000-0000333E0000}"/>
    <cellStyle name="Normal 4 2 3 2 2 2 2 2 2 3 3 2" xfId="23040" xr:uid="{00000000-0005-0000-0000-0000343E0000}"/>
    <cellStyle name="Normal 4 2 3 2 2 2 2 2 2 3 3 2 2" xfId="49202" xr:uid="{00000000-0005-0000-0000-0000353E0000}"/>
    <cellStyle name="Normal 4 2 3 2 2 2 2 2 2 3 3 3" xfId="36648" xr:uid="{00000000-0005-0000-0000-0000363E0000}"/>
    <cellStyle name="Normal 4 2 3 2 2 2 2 2 2 3 4" xfId="16956" xr:uid="{00000000-0005-0000-0000-0000373E0000}"/>
    <cellStyle name="Normal 4 2 3 2 2 2 2 2 2 3 4 2" xfId="43118" xr:uid="{00000000-0005-0000-0000-0000383E0000}"/>
    <cellStyle name="Normal 4 2 3 2 2 2 2 2 2 3 5" xfId="29652" xr:uid="{00000000-0005-0000-0000-0000393E0000}"/>
    <cellStyle name="Normal 4 2 3 2 2 2 2 2 2 4" xfId="5516" xr:uid="{00000000-0005-0000-0000-00003A3E0000}"/>
    <cellStyle name="Normal 4 2 3 2 2 2 2 2 2 4 2" xfId="11960" xr:uid="{00000000-0005-0000-0000-00003B3E0000}"/>
    <cellStyle name="Normal 4 2 3 2 2 2 2 2 2 4 2 2" xfId="24322" xr:uid="{00000000-0005-0000-0000-00003C3E0000}"/>
    <cellStyle name="Normal 4 2 3 2 2 2 2 2 2 4 2 2 2" xfId="50484" xr:uid="{00000000-0005-0000-0000-00003D3E0000}"/>
    <cellStyle name="Normal 4 2 3 2 2 2 2 2 2 4 2 3" xfId="38122" xr:uid="{00000000-0005-0000-0000-00003E3E0000}"/>
    <cellStyle name="Normal 4 2 3 2 2 2 2 2 2 4 3" xfId="18718" xr:uid="{00000000-0005-0000-0000-00003F3E0000}"/>
    <cellStyle name="Normal 4 2 3 2 2 2 2 2 2 4 3 2" xfId="44880" xr:uid="{00000000-0005-0000-0000-0000403E0000}"/>
    <cellStyle name="Normal 4 2 3 2 2 2 2 2 2 4 4" xfId="31678" xr:uid="{00000000-0005-0000-0000-0000413E0000}"/>
    <cellStyle name="Normal 4 2 3 2 2 2 2 2 2 5" xfId="9014" xr:uid="{00000000-0005-0000-0000-0000423E0000}"/>
    <cellStyle name="Normal 4 2 3 2 2 2 2 2 2 5 2" xfId="21760" xr:uid="{00000000-0005-0000-0000-0000433E0000}"/>
    <cellStyle name="Normal 4 2 3 2 2 2 2 2 2 5 2 2" xfId="47922" xr:uid="{00000000-0005-0000-0000-0000443E0000}"/>
    <cellStyle name="Normal 4 2 3 2 2 2 2 2 2 5 3" xfId="35176" xr:uid="{00000000-0005-0000-0000-0000453E0000}"/>
    <cellStyle name="Normal 4 2 3 2 2 2 2 2 2 6" xfId="15194" xr:uid="{00000000-0005-0000-0000-0000463E0000}"/>
    <cellStyle name="Normal 4 2 3 2 2 2 2 2 2 6 2" xfId="41356" xr:uid="{00000000-0005-0000-0000-0000473E0000}"/>
    <cellStyle name="Normal 4 2 3 2 2 2 2 2 2 7" xfId="27626" xr:uid="{00000000-0005-0000-0000-0000483E0000}"/>
    <cellStyle name="Normal 4 2 3 2 2 2 2 2 3" xfId="1784" xr:uid="{00000000-0005-0000-0000-0000493E0000}"/>
    <cellStyle name="Normal 4 2 3 2 2 2 2 2 3 2" xfId="3810" xr:uid="{00000000-0005-0000-0000-00004A3E0000}"/>
    <cellStyle name="Normal 4 2 3 2 2 2 2 2 3 2 2" xfId="7862" xr:uid="{00000000-0005-0000-0000-00004B3E0000}"/>
    <cellStyle name="Normal 4 2 3 2 2 2 2 2 3 2 2 2" xfId="13752" xr:uid="{00000000-0005-0000-0000-00004C3E0000}"/>
    <cellStyle name="Normal 4 2 3 2 2 2 2 2 3 2 2 2 2" xfId="25922" xr:uid="{00000000-0005-0000-0000-00004D3E0000}"/>
    <cellStyle name="Normal 4 2 3 2 2 2 2 2 3 2 2 2 2 2" xfId="52084" xr:uid="{00000000-0005-0000-0000-00004E3E0000}"/>
    <cellStyle name="Normal 4 2 3 2 2 2 2 2 3 2 2 2 3" xfId="39914" xr:uid="{00000000-0005-0000-0000-00004F3E0000}"/>
    <cellStyle name="Normal 4 2 3 2 2 2 2 2 3 2 2 3" xfId="20800" xr:uid="{00000000-0005-0000-0000-0000503E0000}"/>
    <cellStyle name="Normal 4 2 3 2 2 2 2 2 3 2 2 3 2" xfId="46962" xr:uid="{00000000-0005-0000-0000-0000513E0000}"/>
    <cellStyle name="Normal 4 2 3 2 2 2 2 2 3 2 2 4" xfId="34024" xr:uid="{00000000-0005-0000-0000-0000523E0000}"/>
    <cellStyle name="Normal 4 2 3 2 2 2 2 2 3 2 3" xfId="10806" xr:uid="{00000000-0005-0000-0000-0000533E0000}"/>
    <cellStyle name="Normal 4 2 3 2 2 2 2 2 3 2 3 2" xfId="23360" xr:uid="{00000000-0005-0000-0000-0000543E0000}"/>
    <cellStyle name="Normal 4 2 3 2 2 2 2 2 3 2 3 2 2" xfId="49522" xr:uid="{00000000-0005-0000-0000-0000553E0000}"/>
    <cellStyle name="Normal 4 2 3 2 2 2 2 2 3 2 3 3" xfId="36968" xr:uid="{00000000-0005-0000-0000-0000563E0000}"/>
    <cellStyle name="Normal 4 2 3 2 2 2 2 2 3 2 4" xfId="17276" xr:uid="{00000000-0005-0000-0000-0000573E0000}"/>
    <cellStyle name="Normal 4 2 3 2 2 2 2 2 3 2 4 2" xfId="43438" xr:uid="{00000000-0005-0000-0000-0000583E0000}"/>
    <cellStyle name="Normal 4 2 3 2 2 2 2 2 3 2 5" xfId="29972" xr:uid="{00000000-0005-0000-0000-0000593E0000}"/>
    <cellStyle name="Normal 4 2 3 2 2 2 2 2 3 3" xfId="5836" xr:uid="{00000000-0005-0000-0000-00005A3E0000}"/>
    <cellStyle name="Normal 4 2 3 2 2 2 2 2 3 3 2" xfId="12280" xr:uid="{00000000-0005-0000-0000-00005B3E0000}"/>
    <cellStyle name="Normal 4 2 3 2 2 2 2 2 3 3 2 2" xfId="24642" xr:uid="{00000000-0005-0000-0000-00005C3E0000}"/>
    <cellStyle name="Normal 4 2 3 2 2 2 2 2 3 3 2 2 2" xfId="50804" xr:uid="{00000000-0005-0000-0000-00005D3E0000}"/>
    <cellStyle name="Normal 4 2 3 2 2 2 2 2 3 3 2 3" xfId="38442" xr:uid="{00000000-0005-0000-0000-00005E3E0000}"/>
    <cellStyle name="Normal 4 2 3 2 2 2 2 2 3 3 3" xfId="19038" xr:uid="{00000000-0005-0000-0000-00005F3E0000}"/>
    <cellStyle name="Normal 4 2 3 2 2 2 2 2 3 3 3 2" xfId="45200" xr:uid="{00000000-0005-0000-0000-0000603E0000}"/>
    <cellStyle name="Normal 4 2 3 2 2 2 2 2 3 3 4" xfId="31998" xr:uid="{00000000-0005-0000-0000-0000613E0000}"/>
    <cellStyle name="Normal 4 2 3 2 2 2 2 2 3 4" xfId="9334" xr:uid="{00000000-0005-0000-0000-0000623E0000}"/>
    <cellStyle name="Normal 4 2 3 2 2 2 2 2 3 4 2" xfId="22080" xr:uid="{00000000-0005-0000-0000-0000633E0000}"/>
    <cellStyle name="Normal 4 2 3 2 2 2 2 2 3 4 2 2" xfId="48242" xr:uid="{00000000-0005-0000-0000-0000643E0000}"/>
    <cellStyle name="Normal 4 2 3 2 2 2 2 2 3 4 3" xfId="35496" xr:uid="{00000000-0005-0000-0000-0000653E0000}"/>
    <cellStyle name="Normal 4 2 3 2 2 2 2 2 3 5" xfId="15514" xr:uid="{00000000-0005-0000-0000-0000663E0000}"/>
    <cellStyle name="Normal 4 2 3 2 2 2 2 2 3 5 2" xfId="41676" xr:uid="{00000000-0005-0000-0000-0000673E0000}"/>
    <cellStyle name="Normal 4 2 3 2 2 2 2 2 3 6" xfId="27946" xr:uid="{00000000-0005-0000-0000-0000683E0000}"/>
    <cellStyle name="Normal 4 2 3 2 2 2 2 2 4" xfId="3170" xr:uid="{00000000-0005-0000-0000-0000693E0000}"/>
    <cellStyle name="Normal 4 2 3 2 2 2 2 2 4 2" xfId="7222" xr:uid="{00000000-0005-0000-0000-00006A3E0000}"/>
    <cellStyle name="Normal 4 2 3 2 2 2 2 2 4 2 2" xfId="13112" xr:uid="{00000000-0005-0000-0000-00006B3E0000}"/>
    <cellStyle name="Normal 4 2 3 2 2 2 2 2 4 2 2 2" xfId="25282" xr:uid="{00000000-0005-0000-0000-00006C3E0000}"/>
    <cellStyle name="Normal 4 2 3 2 2 2 2 2 4 2 2 2 2" xfId="51444" xr:uid="{00000000-0005-0000-0000-00006D3E0000}"/>
    <cellStyle name="Normal 4 2 3 2 2 2 2 2 4 2 2 3" xfId="39274" xr:uid="{00000000-0005-0000-0000-00006E3E0000}"/>
    <cellStyle name="Normal 4 2 3 2 2 2 2 2 4 2 3" xfId="20160" xr:uid="{00000000-0005-0000-0000-00006F3E0000}"/>
    <cellStyle name="Normal 4 2 3 2 2 2 2 2 4 2 3 2" xfId="46322" xr:uid="{00000000-0005-0000-0000-0000703E0000}"/>
    <cellStyle name="Normal 4 2 3 2 2 2 2 2 4 2 4" xfId="33384" xr:uid="{00000000-0005-0000-0000-0000713E0000}"/>
    <cellStyle name="Normal 4 2 3 2 2 2 2 2 4 3" xfId="10166" xr:uid="{00000000-0005-0000-0000-0000723E0000}"/>
    <cellStyle name="Normal 4 2 3 2 2 2 2 2 4 3 2" xfId="22720" xr:uid="{00000000-0005-0000-0000-0000733E0000}"/>
    <cellStyle name="Normal 4 2 3 2 2 2 2 2 4 3 2 2" xfId="48882" xr:uid="{00000000-0005-0000-0000-0000743E0000}"/>
    <cellStyle name="Normal 4 2 3 2 2 2 2 2 4 3 3" xfId="36328" xr:uid="{00000000-0005-0000-0000-0000753E0000}"/>
    <cellStyle name="Normal 4 2 3 2 2 2 2 2 4 4" xfId="16636" xr:uid="{00000000-0005-0000-0000-0000763E0000}"/>
    <cellStyle name="Normal 4 2 3 2 2 2 2 2 4 4 2" xfId="42798" xr:uid="{00000000-0005-0000-0000-0000773E0000}"/>
    <cellStyle name="Normal 4 2 3 2 2 2 2 2 4 5" xfId="29332" xr:uid="{00000000-0005-0000-0000-0000783E0000}"/>
    <cellStyle name="Normal 4 2 3 2 2 2 2 2 5" xfId="5196" xr:uid="{00000000-0005-0000-0000-0000793E0000}"/>
    <cellStyle name="Normal 4 2 3 2 2 2 2 2 5 2" xfId="11640" xr:uid="{00000000-0005-0000-0000-00007A3E0000}"/>
    <cellStyle name="Normal 4 2 3 2 2 2 2 2 5 2 2" xfId="24002" xr:uid="{00000000-0005-0000-0000-00007B3E0000}"/>
    <cellStyle name="Normal 4 2 3 2 2 2 2 2 5 2 2 2" xfId="50164" xr:uid="{00000000-0005-0000-0000-00007C3E0000}"/>
    <cellStyle name="Normal 4 2 3 2 2 2 2 2 5 2 3" xfId="37802" xr:uid="{00000000-0005-0000-0000-00007D3E0000}"/>
    <cellStyle name="Normal 4 2 3 2 2 2 2 2 5 3" xfId="18398" xr:uid="{00000000-0005-0000-0000-00007E3E0000}"/>
    <cellStyle name="Normal 4 2 3 2 2 2 2 2 5 3 2" xfId="44560" xr:uid="{00000000-0005-0000-0000-00007F3E0000}"/>
    <cellStyle name="Normal 4 2 3 2 2 2 2 2 5 4" xfId="31358" xr:uid="{00000000-0005-0000-0000-0000803E0000}"/>
    <cellStyle name="Normal 4 2 3 2 2 2 2 2 6" xfId="8694" xr:uid="{00000000-0005-0000-0000-0000813E0000}"/>
    <cellStyle name="Normal 4 2 3 2 2 2 2 2 6 2" xfId="21440" xr:uid="{00000000-0005-0000-0000-0000823E0000}"/>
    <cellStyle name="Normal 4 2 3 2 2 2 2 2 6 2 2" xfId="47602" xr:uid="{00000000-0005-0000-0000-0000833E0000}"/>
    <cellStyle name="Normal 4 2 3 2 2 2 2 2 6 3" xfId="34856" xr:uid="{00000000-0005-0000-0000-0000843E0000}"/>
    <cellStyle name="Normal 4 2 3 2 2 2 2 2 7" xfId="14874" xr:uid="{00000000-0005-0000-0000-0000853E0000}"/>
    <cellStyle name="Normal 4 2 3 2 2 2 2 2 7 2" xfId="41036" xr:uid="{00000000-0005-0000-0000-0000863E0000}"/>
    <cellStyle name="Normal 4 2 3 2 2 2 2 2 8" xfId="27306" xr:uid="{00000000-0005-0000-0000-0000873E0000}"/>
    <cellStyle name="Normal 4 2 3 2 2 2 2 3" xfId="1304" xr:uid="{00000000-0005-0000-0000-0000883E0000}"/>
    <cellStyle name="Normal 4 2 3 2 2 2 2 3 2" xfId="1944" xr:uid="{00000000-0005-0000-0000-0000893E0000}"/>
    <cellStyle name="Normal 4 2 3 2 2 2 2 3 2 2" xfId="3970" xr:uid="{00000000-0005-0000-0000-00008A3E0000}"/>
    <cellStyle name="Normal 4 2 3 2 2 2 2 3 2 2 2" xfId="8022" xr:uid="{00000000-0005-0000-0000-00008B3E0000}"/>
    <cellStyle name="Normal 4 2 3 2 2 2 2 3 2 2 2 2" xfId="13912" xr:uid="{00000000-0005-0000-0000-00008C3E0000}"/>
    <cellStyle name="Normal 4 2 3 2 2 2 2 3 2 2 2 2 2" xfId="26082" xr:uid="{00000000-0005-0000-0000-00008D3E0000}"/>
    <cellStyle name="Normal 4 2 3 2 2 2 2 3 2 2 2 2 2 2" xfId="52244" xr:uid="{00000000-0005-0000-0000-00008E3E0000}"/>
    <cellStyle name="Normal 4 2 3 2 2 2 2 3 2 2 2 2 3" xfId="40074" xr:uid="{00000000-0005-0000-0000-00008F3E0000}"/>
    <cellStyle name="Normal 4 2 3 2 2 2 2 3 2 2 2 3" xfId="20960" xr:uid="{00000000-0005-0000-0000-0000903E0000}"/>
    <cellStyle name="Normal 4 2 3 2 2 2 2 3 2 2 2 3 2" xfId="47122" xr:uid="{00000000-0005-0000-0000-0000913E0000}"/>
    <cellStyle name="Normal 4 2 3 2 2 2 2 3 2 2 2 4" xfId="34184" xr:uid="{00000000-0005-0000-0000-0000923E0000}"/>
    <cellStyle name="Normal 4 2 3 2 2 2 2 3 2 2 3" xfId="10966" xr:uid="{00000000-0005-0000-0000-0000933E0000}"/>
    <cellStyle name="Normal 4 2 3 2 2 2 2 3 2 2 3 2" xfId="23520" xr:uid="{00000000-0005-0000-0000-0000943E0000}"/>
    <cellStyle name="Normal 4 2 3 2 2 2 2 3 2 2 3 2 2" xfId="49682" xr:uid="{00000000-0005-0000-0000-0000953E0000}"/>
    <cellStyle name="Normal 4 2 3 2 2 2 2 3 2 2 3 3" xfId="37128" xr:uid="{00000000-0005-0000-0000-0000963E0000}"/>
    <cellStyle name="Normal 4 2 3 2 2 2 2 3 2 2 4" xfId="17436" xr:uid="{00000000-0005-0000-0000-0000973E0000}"/>
    <cellStyle name="Normal 4 2 3 2 2 2 2 3 2 2 4 2" xfId="43598" xr:uid="{00000000-0005-0000-0000-0000983E0000}"/>
    <cellStyle name="Normal 4 2 3 2 2 2 2 3 2 2 5" xfId="30132" xr:uid="{00000000-0005-0000-0000-0000993E0000}"/>
    <cellStyle name="Normal 4 2 3 2 2 2 2 3 2 3" xfId="5996" xr:uid="{00000000-0005-0000-0000-00009A3E0000}"/>
    <cellStyle name="Normal 4 2 3 2 2 2 2 3 2 3 2" xfId="12440" xr:uid="{00000000-0005-0000-0000-00009B3E0000}"/>
    <cellStyle name="Normal 4 2 3 2 2 2 2 3 2 3 2 2" xfId="24802" xr:uid="{00000000-0005-0000-0000-00009C3E0000}"/>
    <cellStyle name="Normal 4 2 3 2 2 2 2 3 2 3 2 2 2" xfId="50964" xr:uid="{00000000-0005-0000-0000-00009D3E0000}"/>
    <cellStyle name="Normal 4 2 3 2 2 2 2 3 2 3 2 3" xfId="38602" xr:uid="{00000000-0005-0000-0000-00009E3E0000}"/>
    <cellStyle name="Normal 4 2 3 2 2 2 2 3 2 3 3" xfId="19198" xr:uid="{00000000-0005-0000-0000-00009F3E0000}"/>
    <cellStyle name="Normal 4 2 3 2 2 2 2 3 2 3 3 2" xfId="45360" xr:uid="{00000000-0005-0000-0000-0000A03E0000}"/>
    <cellStyle name="Normal 4 2 3 2 2 2 2 3 2 3 4" xfId="32158" xr:uid="{00000000-0005-0000-0000-0000A13E0000}"/>
    <cellStyle name="Normal 4 2 3 2 2 2 2 3 2 4" xfId="9494" xr:uid="{00000000-0005-0000-0000-0000A23E0000}"/>
    <cellStyle name="Normal 4 2 3 2 2 2 2 3 2 4 2" xfId="22240" xr:uid="{00000000-0005-0000-0000-0000A33E0000}"/>
    <cellStyle name="Normal 4 2 3 2 2 2 2 3 2 4 2 2" xfId="48402" xr:uid="{00000000-0005-0000-0000-0000A43E0000}"/>
    <cellStyle name="Normal 4 2 3 2 2 2 2 3 2 4 3" xfId="35656" xr:uid="{00000000-0005-0000-0000-0000A53E0000}"/>
    <cellStyle name="Normal 4 2 3 2 2 2 2 3 2 5" xfId="15674" xr:uid="{00000000-0005-0000-0000-0000A63E0000}"/>
    <cellStyle name="Normal 4 2 3 2 2 2 2 3 2 5 2" xfId="41836" xr:uid="{00000000-0005-0000-0000-0000A73E0000}"/>
    <cellStyle name="Normal 4 2 3 2 2 2 2 3 2 6" xfId="28106" xr:uid="{00000000-0005-0000-0000-0000A83E0000}"/>
    <cellStyle name="Normal 4 2 3 2 2 2 2 3 3" xfId="3330" xr:uid="{00000000-0005-0000-0000-0000A93E0000}"/>
    <cellStyle name="Normal 4 2 3 2 2 2 2 3 3 2" xfId="7382" xr:uid="{00000000-0005-0000-0000-0000AA3E0000}"/>
    <cellStyle name="Normal 4 2 3 2 2 2 2 3 3 2 2" xfId="13272" xr:uid="{00000000-0005-0000-0000-0000AB3E0000}"/>
    <cellStyle name="Normal 4 2 3 2 2 2 2 3 3 2 2 2" xfId="25442" xr:uid="{00000000-0005-0000-0000-0000AC3E0000}"/>
    <cellStyle name="Normal 4 2 3 2 2 2 2 3 3 2 2 2 2" xfId="51604" xr:uid="{00000000-0005-0000-0000-0000AD3E0000}"/>
    <cellStyle name="Normal 4 2 3 2 2 2 2 3 3 2 2 3" xfId="39434" xr:uid="{00000000-0005-0000-0000-0000AE3E0000}"/>
    <cellStyle name="Normal 4 2 3 2 2 2 2 3 3 2 3" xfId="20320" xr:uid="{00000000-0005-0000-0000-0000AF3E0000}"/>
    <cellStyle name="Normal 4 2 3 2 2 2 2 3 3 2 3 2" xfId="46482" xr:uid="{00000000-0005-0000-0000-0000B03E0000}"/>
    <cellStyle name="Normal 4 2 3 2 2 2 2 3 3 2 4" xfId="33544" xr:uid="{00000000-0005-0000-0000-0000B13E0000}"/>
    <cellStyle name="Normal 4 2 3 2 2 2 2 3 3 3" xfId="10326" xr:uid="{00000000-0005-0000-0000-0000B23E0000}"/>
    <cellStyle name="Normal 4 2 3 2 2 2 2 3 3 3 2" xfId="22880" xr:uid="{00000000-0005-0000-0000-0000B33E0000}"/>
    <cellStyle name="Normal 4 2 3 2 2 2 2 3 3 3 2 2" xfId="49042" xr:uid="{00000000-0005-0000-0000-0000B43E0000}"/>
    <cellStyle name="Normal 4 2 3 2 2 2 2 3 3 3 3" xfId="36488" xr:uid="{00000000-0005-0000-0000-0000B53E0000}"/>
    <cellStyle name="Normal 4 2 3 2 2 2 2 3 3 4" xfId="16796" xr:uid="{00000000-0005-0000-0000-0000B63E0000}"/>
    <cellStyle name="Normal 4 2 3 2 2 2 2 3 3 4 2" xfId="42958" xr:uid="{00000000-0005-0000-0000-0000B73E0000}"/>
    <cellStyle name="Normal 4 2 3 2 2 2 2 3 3 5" xfId="29492" xr:uid="{00000000-0005-0000-0000-0000B83E0000}"/>
    <cellStyle name="Normal 4 2 3 2 2 2 2 3 4" xfId="5356" xr:uid="{00000000-0005-0000-0000-0000B93E0000}"/>
    <cellStyle name="Normal 4 2 3 2 2 2 2 3 4 2" xfId="11800" xr:uid="{00000000-0005-0000-0000-0000BA3E0000}"/>
    <cellStyle name="Normal 4 2 3 2 2 2 2 3 4 2 2" xfId="24162" xr:uid="{00000000-0005-0000-0000-0000BB3E0000}"/>
    <cellStyle name="Normal 4 2 3 2 2 2 2 3 4 2 2 2" xfId="50324" xr:uid="{00000000-0005-0000-0000-0000BC3E0000}"/>
    <cellStyle name="Normal 4 2 3 2 2 2 2 3 4 2 3" xfId="37962" xr:uid="{00000000-0005-0000-0000-0000BD3E0000}"/>
    <cellStyle name="Normal 4 2 3 2 2 2 2 3 4 3" xfId="18558" xr:uid="{00000000-0005-0000-0000-0000BE3E0000}"/>
    <cellStyle name="Normal 4 2 3 2 2 2 2 3 4 3 2" xfId="44720" xr:uid="{00000000-0005-0000-0000-0000BF3E0000}"/>
    <cellStyle name="Normal 4 2 3 2 2 2 2 3 4 4" xfId="31518" xr:uid="{00000000-0005-0000-0000-0000C03E0000}"/>
    <cellStyle name="Normal 4 2 3 2 2 2 2 3 5" xfId="8854" xr:uid="{00000000-0005-0000-0000-0000C13E0000}"/>
    <cellStyle name="Normal 4 2 3 2 2 2 2 3 5 2" xfId="21600" xr:uid="{00000000-0005-0000-0000-0000C23E0000}"/>
    <cellStyle name="Normal 4 2 3 2 2 2 2 3 5 2 2" xfId="47762" xr:uid="{00000000-0005-0000-0000-0000C33E0000}"/>
    <cellStyle name="Normal 4 2 3 2 2 2 2 3 5 3" xfId="35016" xr:uid="{00000000-0005-0000-0000-0000C43E0000}"/>
    <cellStyle name="Normal 4 2 3 2 2 2 2 3 6" xfId="15034" xr:uid="{00000000-0005-0000-0000-0000C53E0000}"/>
    <cellStyle name="Normal 4 2 3 2 2 2 2 3 6 2" xfId="41196" xr:uid="{00000000-0005-0000-0000-0000C63E0000}"/>
    <cellStyle name="Normal 4 2 3 2 2 2 2 3 7" xfId="27466" xr:uid="{00000000-0005-0000-0000-0000C73E0000}"/>
    <cellStyle name="Normal 4 2 3 2 2 2 2 4" xfId="1624" xr:uid="{00000000-0005-0000-0000-0000C83E0000}"/>
    <cellStyle name="Normal 4 2 3 2 2 2 2 4 2" xfId="3650" xr:uid="{00000000-0005-0000-0000-0000C93E0000}"/>
    <cellStyle name="Normal 4 2 3 2 2 2 2 4 2 2" xfId="7702" xr:uid="{00000000-0005-0000-0000-0000CA3E0000}"/>
    <cellStyle name="Normal 4 2 3 2 2 2 2 4 2 2 2" xfId="13592" xr:uid="{00000000-0005-0000-0000-0000CB3E0000}"/>
    <cellStyle name="Normal 4 2 3 2 2 2 2 4 2 2 2 2" xfId="25762" xr:uid="{00000000-0005-0000-0000-0000CC3E0000}"/>
    <cellStyle name="Normal 4 2 3 2 2 2 2 4 2 2 2 2 2" xfId="51924" xr:uid="{00000000-0005-0000-0000-0000CD3E0000}"/>
    <cellStyle name="Normal 4 2 3 2 2 2 2 4 2 2 2 3" xfId="39754" xr:uid="{00000000-0005-0000-0000-0000CE3E0000}"/>
    <cellStyle name="Normal 4 2 3 2 2 2 2 4 2 2 3" xfId="20640" xr:uid="{00000000-0005-0000-0000-0000CF3E0000}"/>
    <cellStyle name="Normal 4 2 3 2 2 2 2 4 2 2 3 2" xfId="46802" xr:uid="{00000000-0005-0000-0000-0000D03E0000}"/>
    <cellStyle name="Normal 4 2 3 2 2 2 2 4 2 2 4" xfId="33864" xr:uid="{00000000-0005-0000-0000-0000D13E0000}"/>
    <cellStyle name="Normal 4 2 3 2 2 2 2 4 2 3" xfId="10646" xr:uid="{00000000-0005-0000-0000-0000D23E0000}"/>
    <cellStyle name="Normal 4 2 3 2 2 2 2 4 2 3 2" xfId="23200" xr:uid="{00000000-0005-0000-0000-0000D33E0000}"/>
    <cellStyle name="Normal 4 2 3 2 2 2 2 4 2 3 2 2" xfId="49362" xr:uid="{00000000-0005-0000-0000-0000D43E0000}"/>
    <cellStyle name="Normal 4 2 3 2 2 2 2 4 2 3 3" xfId="36808" xr:uid="{00000000-0005-0000-0000-0000D53E0000}"/>
    <cellStyle name="Normal 4 2 3 2 2 2 2 4 2 4" xfId="17116" xr:uid="{00000000-0005-0000-0000-0000D63E0000}"/>
    <cellStyle name="Normal 4 2 3 2 2 2 2 4 2 4 2" xfId="43278" xr:uid="{00000000-0005-0000-0000-0000D73E0000}"/>
    <cellStyle name="Normal 4 2 3 2 2 2 2 4 2 5" xfId="29812" xr:uid="{00000000-0005-0000-0000-0000D83E0000}"/>
    <cellStyle name="Normal 4 2 3 2 2 2 2 4 3" xfId="5676" xr:uid="{00000000-0005-0000-0000-0000D93E0000}"/>
    <cellStyle name="Normal 4 2 3 2 2 2 2 4 3 2" xfId="12120" xr:uid="{00000000-0005-0000-0000-0000DA3E0000}"/>
    <cellStyle name="Normal 4 2 3 2 2 2 2 4 3 2 2" xfId="24482" xr:uid="{00000000-0005-0000-0000-0000DB3E0000}"/>
    <cellStyle name="Normal 4 2 3 2 2 2 2 4 3 2 2 2" xfId="50644" xr:uid="{00000000-0005-0000-0000-0000DC3E0000}"/>
    <cellStyle name="Normal 4 2 3 2 2 2 2 4 3 2 3" xfId="38282" xr:uid="{00000000-0005-0000-0000-0000DD3E0000}"/>
    <cellStyle name="Normal 4 2 3 2 2 2 2 4 3 3" xfId="18878" xr:uid="{00000000-0005-0000-0000-0000DE3E0000}"/>
    <cellStyle name="Normal 4 2 3 2 2 2 2 4 3 3 2" xfId="45040" xr:uid="{00000000-0005-0000-0000-0000DF3E0000}"/>
    <cellStyle name="Normal 4 2 3 2 2 2 2 4 3 4" xfId="31838" xr:uid="{00000000-0005-0000-0000-0000E03E0000}"/>
    <cellStyle name="Normal 4 2 3 2 2 2 2 4 4" xfId="9174" xr:uid="{00000000-0005-0000-0000-0000E13E0000}"/>
    <cellStyle name="Normal 4 2 3 2 2 2 2 4 4 2" xfId="21920" xr:uid="{00000000-0005-0000-0000-0000E23E0000}"/>
    <cellStyle name="Normal 4 2 3 2 2 2 2 4 4 2 2" xfId="48082" xr:uid="{00000000-0005-0000-0000-0000E33E0000}"/>
    <cellStyle name="Normal 4 2 3 2 2 2 2 4 4 3" xfId="35336" xr:uid="{00000000-0005-0000-0000-0000E43E0000}"/>
    <cellStyle name="Normal 4 2 3 2 2 2 2 4 5" xfId="15354" xr:uid="{00000000-0005-0000-0000-0000E53E0000}"/>
    <cellStyle name="Normal 4 2 3 2 2 2 2 4 5 2" xfId="41516" xr:uid="{00000000-0005-0000-0000-0000E63E0000}"/>
    <cellStyle name="Normal 4 2 3 2 2 2 2 4 6" xfId="27786" xr:uid="{00000000-0005-0000-0000-0000E73E0000}"/>
    <cellStyle name="Normal 4 2 3 2 2 2 2 5" xfId="2638" xr:uid="{00000000-0005-0000-0000-0000E83E0000}"/>
    <cellStyle name="Normal 4 2 3 2 2 2 2 5 2" xfId="6690" xr:uid="{00000000-0005-0000-0000-0000E93E0000}"/>
    <cellStyle name="Normal 4 2 3 2 2 2 2 5 2 2" xfId="12856" xr:uid="{00000000-0005-0000-0000-0000EA3E0000}"/>
    <cellStyle name="Normal 4 2 3 2 2 2 2 5 2 2 2" xfId="25122" xr:uid="{00000000-0005-0000-0000-0000EB3E0000}"/>
    <cellStyle name="Normal 4 2 3 2 2 2 2 5 2 2 2 2" xfId="51284" xr:uid="{00000000-0005-0000-0000-0000EC3E0000}"/>
    <cellStyle name="Normal 4 2 3 2 2 2 2 5 2 2 3" xfId="39018" xr:uid="{00000000-0005-0000-0000-0000ED3E0000}"/>
    <cellStyle name="Normal 4 2 3 2 2 2 2 5 2 3" xfId="19760" xr:uid="{00000000-0005-0000-0000-0000EE3E0000}"/>
    <cellStyle name="Normal 4 2 3 2 2 2 2 5 2 3 2" xfId="45922" xr:uid="{00000000-0005-0000-0000-0000EF3E0000}"/>
    <cellStyle name="Normal 4 2 3 2 2 2 2 5 2 4" xfId="32852" xr:uid="{00000000-0005-0000-0000-0000F03E0000}"/>
    <cellStyle name="Normal 4 2 3 2 2 2 2 5 3" xfId="9910" xr:uid="{00000000-0005-0000-0000-0000F13E0000}"/>
    <cellStyle name="Normal 4 2 3 2 2 2 2 5 3 2" xfId="22560" xr:uid="{00000000-0005-0000-0000-0000F23E0000}"/>
    <cellStyle name="Normal 4 2 3 2 2 2 2 5 3 2 2" xfId="48722" xr:uid="{00000000-0005-0000-0000-0000F33E0000}"/>
    <cellStyle name="Normal 4 2 3 2 2 2 2 5 3 3" xfId="36072" xr:uid="{00000000-0005-0000-0000-0000F43E0000}"/>
    <cellStyle name="Normal 4 2 3 2 2 2 2 5 4" xfId="16236" xr:uid="{00000000-0005-0000-0000-0000F53E0000}"/>
    <cellStyle name="Normal 4 2 3 2 2 2 2 5 4 2" xfId="42398" xr:uid="{00000000-0005-0000-0000-0000F63E0000}"/>
    <cellStyle name="Normal 4 2 3 2 2 2 2 5 5" xfId="28800" xr:uid="{00000000-0005-0000-0000-0000F73E0000}"/>
    <cellStyle name="Normal 4 2 3 2 2 2 2 6" xfId="4664" xr:uid="{00000000-0005-0000-0000-0000F83E0000}"/>
    <cellStyle name="Normal 4 2 3 2 2 2 2 6 2" xfId="11384" xr:uid="{00000000-0005-0000-0000-0000F93E0000}"/>
    <cellStyle name="Normal 4 2 3 2 2 2 2 6 2 2" xfId="23842" xr:uid="{00000000-0005-0000-0000-0000FA3E0000}"/>
    <cellStyle name="Normal 4 2 3 2 2 2 2 6 2 2 2" xfId="50004" xr:uid="{00000000-0005-0000-0000-0000FB3E0000}"/>
    <cellStyle name="Normal 4 2 3 2 2 2 2 6 2 3" xfId="37546" xr:uid="{00000000-0005-0000-0000-0000FC3E0000}"/>
    <cellStyle name="Normal 4 2 3 2 2 2 2 6 3" xfId="17998" xr:uid="{00000000-0005-0000-0000-0000FD3E0000}"/>
    <cellStyle name="Normal 4 2 3 2 2 2 2 6 3 2" xfId="44160" xr:uid="{00000000-0005-0000-0000-0000FE3E0000}"/>
    <cellStyle name="Normal 4 2 3 2 2 2 2 6 4" xfId="30826" xr:uid="{00000000-0005-0000-0000-0000FF3E0000}"/>
    <cellStyle name="Normal 4 2 3 2 2 2 2 7" xfId="8438" xr:uid="{00000000-0005-0000-0000-0000003F0000}"/>
    <cellStyle name="Normal 4 2 3 2 2 2 2 7 2" xfId="21280" xr:uid="{00000000-0005-0000-0000-0000013F0000}"/>
    <cellStyle name="Normal 4 2 3 2 2 2 2 7 2 2" xfId="47442" xr:uid="{00000000-0005-0000-0000-0000023F0000}"/>
    <cellStyle name="Normal 4 2 3 2 2 2 2 7 3" xfId="34600" xr:uid="{00000000-0005-0000-0000-0000033F0000}"/>
    <cellStyle name="Normal 4 2 3 2 2 2 2 8" xfId="14474" xr:uid="{00000000-0005-0000-0000-0000043F0000}"/>
    <cellStyle name="Normal 4 2 3 2 2 2 2 8 2" xfId="40636" xr:uid="{00000000-0005-0000-0000-0000053F0000}"/>
    <cellStyle name="Normal 4 2 3 2 2 2 2 9" xfId="26774" xr:uid="{00000000-0005-0000-0000-0000063F0000}"/>
    <cellStyle name="Normal 4 2 3 2 2 2 3" xfId="1026" xr:uid="{00000000-0005-0000-0000-0000073F0000}"/>
    <cellStyle name="Normal 4 2 3 2 2 2 3 2" xfId="1384" xr:uid="{00000000-0005-0000-0000-0000083F0000}"/>
    <cellStyle name="Normal 4 2 3 2 2 2 3 2 2" xfId="2024" xr:uid="{00000000-0005-0000-0000-0000093F0000}"/>
    <cellStyle name="Normal 4 2 3 2 2 2 3 2 2 2" xfId="4050" xr:uid="{00000000-0005-0000-0000-00000A3F0000}"/>
    <cellStyle name="Normal 4 2 3 2 2 2 3 2 2 2 2" xfId="8102" xr:uid="{00000000-0005-0000-0000-00000B3F0000}"/>
    <cellStyle name="Normal 4 2 3 2 2 2 3 2 2 2 2 2" xfId="13992" xr:uid="{00000000-0005-0000-0000-00000C3F0000}"/>
    <cellStyle name="Normal 4 2 3 2 2 2 3 2 2 2 2 2 2" xfId="26162" xr:uid="{00000000-0005-0000-0000-00000D3F0000}"/>
    <cellStyle name="Normal 4 2 3 2 2 2 3 2 2 2 2 2 2 2" xfId="52324" xr:uid="{00000000-0005-0000-0000-00000E3F0000}"/>
    <cellStyle name="Normal 4 2 3 2 2 2 3 2 2 2 2 2 3" xfId="40154" xr:uid="{00000000-0005-0000-0000-00000F3F0000}"/>
    <cellStyle name="Normal 4 2 3 2 2 2 3 2 2 2 2 3" xfId="21040" xr:uid="{00000000-0005-0000-0000-0000103F0000}"/>
    <cellStyle name="Normal 4 2 3 2 2 2 3 2 2 2 2 3 2" xfId="47202" xr:uid="{00000000-0005-0000-0000-0000113F0000}"/>
    <cellStyle name="Normal 4 2 3 2 2 2 3 2 2 2 2 4" xfId="34264" xr:uid="{00000000-0005-0000-0000-0000123F0000}"/>
    <cellStyle name="Normal 4 2 3 2 2 2 3 2 2 2 3" xfId="11046" xr:uid="{00000000-0005-0000-0000-0000133F0000}"/>
    <cellStyle name="Normal 4 2 3 2 2 2 3 2 2 2 3 2" xfId="23600" xr:uid="{00000000-0005-0000-0000-0000143F0000}"/>
    <cellStyle name="Normal 4 2 3 2 2 2 3 2 2 2 3 2 2" xfId="49762" xr:uid="{00000000-0005-0000-0000-0000153F0000}"/>
    <cellStyle name="Normal 4 2 3 2 2 2 3 2 2 2 3 3" xfId="37208" xr:uid="{00000000-0005-0000-0000-0000163F0000}"/>
    <cellStyle name="Normal 4 2 3 2 2 2 3 2 2 2 4" xfId="17516" xr:uid="{00000000-0005-0000-0000-0000173F0000}"/>
    <cellStyle name="Normal 4 2 3 2 2 2 3 2 2 2 4 2" xfId="43678" xr:uid="{00000000-0005-0000-0000-0000183F0000}"/>
    <cellStyle name="Normal 4 2 3 2 2 2 3 2 2 2 5" xfId="30212" xr:uid="{00000000-0005-0000-0000-0000193F0000}"/>
    <cellStyle name="Normal 4 2 3 2 2 2 3 2 2 3" xfId="6076" xr:uid="{00000000-0005-0000-0000-00001A3F0000}"/>
    <cellStyle name="Normal 4 2 3 2 2 2 3 2 2 3 2" xfId="12520" xr:uid="{00000000-0005-0000-0000-00001B3F0000}"/>
    <cellStyle name="Normal 4 2 3 2 2 2 3 2 2 3 2 2" xfId="24882" xr:uid="{00000000-0005-0000-0000-00001C3F0000}"/>
    <cellStyle name="Normal 4 2 3 2 2 2 3 2 2 3 2 2 2" xfId="51044" xr:uid="{00000000-0005-0000-0000-00001D3F0000}"/>
    <cellStyle name="Normal 4 2 3 2 2 2 3 2 2 3 2 3" xfId="38682" xr:uid="{00000000-0005-0000-0000-00001E3F0000}"/>
    <cellStyle name="Normal 4 2 3 2 2 2 3 2 2 3 3" xfId="19278" xr:uid="{00000000-0005-0000-0000-00001F3F0000}"/>
    <cellStyle name="Normal 4 2 3 2 2 2 3 2 2 3 3 2" xfId="45440" xr:uid="{00000000-0005-0000-0000-0000203F0000}"/>
    <cellStyle name="Normal 4 2 3 2 2 2 3 2 2 3 4" xfId="32238" xr:uid="{00000000-0005-0000-0000-0000213F0000}"/>
    <cellStyle name="Normal 4 2 3 2 2 2 3 2 2 4" xfId="9574" xr:uid="{00000000-0005-0000-0000-0000223F0000}"/>
    <cellStyle name="Normal 4 2 3 2 2 2 3 2 2 4 2" xfId="22320" xr:uid="{00000000-0005-0000-0000-0000233F0000}"/>
    <cellStyle name="Normal 4 2 3 2 2 2 3 2 2 4 2 2" xfId="48482" xr:uid="{00000000-0005-0000-0000-0000243F0000}"/>
    <cellStyle name="Normal 4 2 3 2 2 2 3 2 2 4 3" xfId="35736" xr:uid="{00000000-0005-0000-0000-0000253F0000}"/>
    <cellStyle name="Normal 4 2 3 2 2 2 3 2 2 5" xfId="15754" xr:uid="{00000000-0005-0000-0000-0000263F0000}"/>
    <cellStyle name="Normal 4 2 3 2 2 2 3 2 2 5 2" xfId="41916" xr:uid="{00000000-0005-0000-0000-0000273F0000}"/>
    <cellStyle name="Normal 4 2 3 2 2 2 3 2 2 6" xfId="28186" xr:uid="{00000000-0005-0000-0000-0000283F0000}"/>
    <cellStyle name="Normal 4 2 3 2 2 2 3 2 3" xfId="3410" xr:uid="{00000000-0005-0000-0000-0000293F0000}"/>
    <cellStyle name="Normal 4 2 3 2 2 2 3 2 3 2" xfId="7462" xr:uid="{00000000-0005-0000-0000-00002A3F0000}"/>
    <cellStyle name="Normal 4 2 3 2 2 2 3 2 3 2 2" xfId="13352" xr:uid="{00000000-0005-0000-0000-00002B3F0000}"/>
    <cellStyle name="Normal 4 2 3 2 2 2 3 2 3 2 2 2" xfId="25522" xr:uid="{00000000-0005-0000-0000-00002C3F0000}"/>
    <cellStyle name="Normal 4 2 3 2 2 2 3 2 3 2 2 2 2" xfId="51684" xr:uid="{00000000-0005-0000-0000-00002D3F0000}"/>
    <cellStyle name="Normal 4 2 3 2 2 2 3 2 3 2 2 3" xfId="39514" xr:uid="{00000000-0005-0000-0000-00002E3F0000}"/>
    <cellStyle name="Normal 4 2 3 2 2 2 3 2 3 2 3" xfId="20400" xr:uid="{00000000-0005-0000-0000-00002F3F0000}"/>
    <cellStyle name="Normal 4 2 3 2 2 2 3 2 3 2 3 2" xfId="46562" xr:uid="{00000000-0005-0000-0000-0000303F0000}"/>
    <cellStyle name="Normal 4 2 3 2 2 2 3 2 3 2 4" xfId="33624" xr:uid="{00000000-0005-0000-0000-0000313F0000}"/>
    <cellStyle name="Normal 4 2 3 2 2 2 3 2 3 3" xfId="10406" xr:uid="{00000000-0005-0000-0000-0000323F0000}"/>
    <cellStyle name="Normal 4 2 3 2 2 2 3 2 3 3 2" xfId="22960" xr:uid="{00000000-0005-0000-0000-0000333F0000}"/>
    <cellStyle name="Normal 4 2 3 2 2 2 3 2 3 3 2 2" xfId="49122" xr:uid="{00000000-0005-0000-0000-0000343F0000}"/>
    <cellStyle name="Normal 4 2 3 2 2 2 3 2 3 3 3" xfId="36568" xr:uid="{00000000-0005-0000-0000-0000353F0000}"/>
    <cellStyle name="Normal 4 2 3 2 2 2 3 2 3 4" xfId="16876" xr:uid="{00000000-0005-0000-0000-0000363F0000}"/>
    <cellStyle name="Normal 4 2 3 2 2 2 3 2 3 4 2" xfId="43038" xr:uid="{00000000-0005-0000-0000-0000373F0000}"/>
    <cellStyle name="Normal 4 2 3 2 2 2 3 2 3 5" xfId="29572" xr:uid="{00000000-0005-0000-0000-0000383F0000}"/>
    <cellStyle name="Normal 4 2 3 2 2 2 3 2 4" xfId="5436" xr:uid="{00000000-0005-0000-0000-0000393F0000}"/>
    <cellStyle name="Normal 4 2 3 2 2 2 3 2 4 2" xfId="11880" xr:uid="{00000000-0005-0000-0000-00003A3F0000}"/>
    <cellStyle name="Normal 4 2 3 2 2 2 3 2 4 2 2" xfId="24242" xr:uid="{00000000-0005-0000-0000-00003B3F0000}"/>
    <cellStyle name="Normal 4 2 3 2 2 2 3 2 4 2 2 2" xfId="50404" xr:uid="{00000000-0005-0000-0000-00003C3F0000}"/>
    <cellStyle name="Normal 4 2 3 2 2 2 3 2 4 2 3" xfId="38042" xr:uid="{00000000-0005-0000-0000-00003D3F0000}"/>
    <cellStyle name="Normal 4 2 3 2 2 2 3 2 4 3" xfId="18638" xr:uid="{00000000-0005-0000-0000-00003E3F0000}"/>
    <cellStyle name="Normal 4 2 3 2 2 2 3 2 4 3 2" xfId="44800" xr:uid="{00000000-0005-0000-0000-00003F3F0000}"/>
    <cellStyle name="Normal 4 2 3 2 2 2 3 2 4 4" xfId="31598" xr:uid="{00000000-0005-0000-0000-0000403F0000}"/>
    <cellStyle name="Normal 4 2 3 2 2 2 3 2 5" xfId="8934" xr:uid="{00000000-0005-0000-0000-0000413F0000}"/>
    <cellStyle name="Normal 4 2 3 2 2 2 3 2 5 2" xfId="21680" xr:uid="{00000000-0005-0000-0000-0000423F0000}"/>
    <cellStyle name="Normal 4 2 3 2 2 2 3 2 5 2 2" xfId="47842" xr:uid="{00000000-0005-0000-0000-0000433F0000}"/>
    <cellStyle name="Normal 4 2 3 2 2 2 3 2 5 3" xfId="35096" xr:uid="{00000000-0005-0000-0000-0000443F0000}"/>
    <cellStyle name="Normal 4 2 3 2 2 2 3 2 6" xfId="15114" xr:uid="{00000000-0005-0000-0000-0000453F0000}"/>
    <cellStyle name="Normal 4 2 3 2 2 2 3 2 6 2" xfId="41276" xr:uid="{00000000-0005-0000-0000-0000463F0000}"/>
    <cellStyle name="Normal 4 2 3 2 2 2 3 2 7" xfId="27546" xr:uid="{00000000-0005-0000-0000-0000473F0000}"/>
    <cellStyle name="Normal 4 2 3 2 2 2 3 3" xfId="1704" xr:uid="{00000000-0005-0000-0000-0000483F0000}"/>
    <cellStyle name="Normal 4 2 3 2 2 2 3 3 2" xfId="3730" xr:uid="{00000000-0005-0000-0000-0000493F0000}"/>
    <cellStyle name="Normal 4 2 3 2 2 2 3 3 2 2" xfId="7782" xr:uid="{00000000-0005-0000-0000-00004A3F0000}"/>
    <cellStyle name="Normal 4 2 3 2 2 2 3 3 2 2 2" xfId="13672" xr:uid="{00000000-0005-0000-0000-00004B3F0000}"/>
    <cellStyle name="Normal 4 2 3 2 2 2 3 3 2 2 2 2" xfId="25842" xr:uid="{00000000-0005-0000-0000-00004C3F0000}"/>
    <cellStyle name="Normal 4 2 3 2 2 2 3 3 2 2 2 2 2" xfId="52004" xr:uid="{00000000-0005-0000-0000-00004D3F0000}"/>
    <cellStyle name="Normal 4 2 3 2 2 2 3 3 2 2 2 3" xfId="39834" xr:uid="{00000000-0005-0000-0000-00004E3F0000}"/>
    <cellStyle name="Normal 4 2 3 2 2 2 3 3 2 2 3" xfId="20720" xr:uid="{00000000-0005-0000-0000-00004F3F0000}"/>
    <cellStyle name="Normal 4 2 3 2 2 2 3 3 2 2 3 2" xfId="46882" xr:uid="{00000000-0005-0000-0000-0000503F0000}"/>
    <cellStyle name="Normal 4 2 3 2 2 2 3 3 2 2 4" xfId="33944" xr:uid="{00000000-0005-0000-0000-0000513F0000}"/>
    <cellStyle name="Normal 4 2 3 2 2 2 3 3 2 3" xfId="10726" xr:uid="{00000000-0005-0000-0000-0000523F0000}"/>
    <cellStyle name="Normal 4 2 3 2 2 2 3 3 2 3 2" xfId="23280" xr:uid="{00000000-0005-0000-0000-0000533F0000}"/>
    <cellStyle name="Normal 4 2 3 2 2 2 3 3 2 3 2 2" xfId="49442" xr:uid="{00000000-0005-0000-0000-0000543F0000}"/>
    <cellStyle name="Normal 4 2 3 2 2 2 3 3 2 3 3" xfId="36888" xr:uid="{00000000-0005-0000-0000-0000553F0000}"/>
    <cellStyle name="Normal 4 2 3 2 2 2 3 3 2 4" xfId="17196" xr:uid="{00000000-0005-0000-0000-0000563F0000}"/>
    <cellStyle name="Normal 4 2 3 2 2 2 3 3 2 4 2" xfId="43358" xr:uid="{00000000-0005-0000-0000-0000573F0000}"/>
    <cellStyle name="Normal 4 2 3 2 2 2 3 3 2 5" xfId="29892" xr:uid="{00000000-0005-0000-0000-0000583F0000}"/>
    <cellStyle name="Normal 4 2 3 2 2 2 3 3 3" xfId="5756" xr:uid="{00000000-0005-0000-0000-0000593F0000}"/>
    <cellStyle name="Normal 4 2 3 2 2 2 3 3 3 2" xfId="12200" xr:uid="{00000000-0005-0000-0000-00005A3F0000}"/>
    <cellStyle name="Normal 4 2 3 2 2 2 3 3 3 2 2" xfId="24562" xr:uid="{00000000-0005-0000-0000-00005B3F0000}"/>
    <cellStyle name="Normal 4 2 3 2 2 2 3 3 3 2 2 2" xfId="50724" xr:uid="{00000000-0005-0000-0000-00005C3F0000}"/>
    <cellStyle name="Normal 4 2 3 2 2 2 3 3 3 2 3" xfId="38362" xr:uid="{00000000-0005-0000-0000-00005D3F0000}"/>
    <cellStyle name="Normal 4 2 3 2 2 2 3 3 3 3" xfId="18958" xr:uid="{00000000-0005-0000-0000-00005E3F0000}"/>
    <cellStyle name="Normal 4 2 3 2 2 2 3 3 3 3 2" xfId="45120" xr:uid="{00000000-0005-0000-0000-00005F3F0000}"/>
    <cellStyle name="Normal 4 2 3 2 2 2 3 3 3 4" xfId="31918" xr:uid="{00000000-0005-0000-0000-0000603F0000}"/>
    <cellStyle name="Normal 4 2 3 2 2 2 3 3 4" xfId="9254" xr:uid="{00000000-0005-0000-0000-0000613F0000}"/>
    <cellStyle name="Normal 4 2 3 2 2 2 3 3 4 2" xfId="22000" xr:uid="{00000000-0005-0000-0000-0000623F0000}"/>
    <cellStyle name="Normal 4 2 3 2 2 2 3 3 4 2 2" xfId="48162" xr:uid="{00000000-0005-0000-0000-0000633F0000}"/>
    <cellStyle name="Normal 4 2 3 2 2 2 3 3 4 3" xfId="35416" xr:uid="{00000000-0005-0000-0000-0000643F0000}"/>
    <cellStyle name="Normal 4 2 3 2 2 2 3 3 5" xfId="15434" xr:uid="{00000000-0005-0000-0000-0000653F0000}"/>
    <cellStyle name="Normal 4 2 3 2 2 2 3 3 5 2" xfId="41596" xr:uid="{00000000-0005-0000-0000-0000663F0000}"/>
    <cellStyle name="Normal 4 2 3 2 2 2 3 3 6" xfId="27866" xr:uid="{00000000-0005-0000-0000-0000673F0000}"/>
    <cellStyle name="Normal 4 2 3 2 2 2 3 4" xfId="3052" xr:uid="{00000000-0005-0000-0000-0000683F0000}"/>
    <cellStyle name="Normal 4 2 3 2 2 2 3 4 2" xfId="7104" xr:uid="{00000000-0005-0000-0000-0000693F0000}"/>
    <cellStyle name="Normal 4 2 3 2 2 2 3 4 2 2" xfId="13019" xr:uid="{00000000-0005-0000-0000-00006A3F0000}"/>
    <cellStyle name="Normal 4 2 3 2 2 2 3 4 2 2 2" xfId="25202" xr:uid="{00000000-0005-0000-0000-00006B3F0000}"/>
    <cellStyle name="Normal 4 2 3 2 2 2 3 4 2 2 2 2" xfId="51364" xr:uid="{00000000-0005-0000-0000-00006C3F0000}"/>
    <cellStyle name="Normal 4 2 3 2 2 2 3 4 2 2 3" xfId="39181" xr:uid="{00000000-0005-0000-0000-00006D3F0000}"/>
    <cellStyle name="Normal 4 2 3 2 2 2 3 4 2 3" xfId="20055" xr:uid="{00000000-0005-0000-0000-00006E3F0000}"/>
    <cellStyle name="Normal 4 2 3 2 2 2 3 4 2 3 2" xfId="46217" xr:uid="{00000000-0005-0000-0000-00006F3F0000}"/>
    <cellStyle name="Normal 4 2 3 2 2 2 3 4 2 4" xfId="33266" xr:uid="{00000000-0005-0000-0000-0000703F0000}"/>
    <cellStyle name="Normal 4 2 3 2 2 2 3 4 3" xfId="10073" xr:uid="{00000000-0005-0000-0000-0000713F0000}"/>
    <cellStyle name="Normal 4 2 3 2 2 2 3 4 3 2" xfId="22640" xr:uid="{00000000-0005-0000-0000-0000723F0000}"/>
    <cellStyle name="Normal 4 2 3 2 2 2 3 4 3 2 2" xfId="48802" xr:uid="{00000000-0005-0000-0000-0000733F0000}"/>
    <cellStyle name="Normal 4 2 3 2 2 2 3 4 3 3" xfId="36235" xr:uid="{00000000-0005-0000-0000-0000743F0000}"/>
    <cellStyle name="Normal 4 2 3 2 2 2 3 4 4" xfId="16531" xr:uid="{00000000-0005-0000-0000-0000753F0000}"/>
    <cellStyle name="Normal 4 2 3 2 2 2 3 4 4 2" xfId="42693" xr:uid="{00000000-0005-0000-0000-0000763F0000}"/>
    <cellStyle name="Normal 4 2 3 2 2 2 3 4 5" xfId="29214" xr:uid="{00000000-0005-0000-0000-0000773F0000}"/>
    <cellStyle name="Normal 4 2 3 2 2 2 3 5" xfId="5078" xr:uid="{00000000-0005-0000-0000-0000783F0000}"/>
    <cellStyle name="Normal 4 2 3 2 2 2 3 5 2" xfId="11547" xr:uid="{00000000-0005-0000-0000-0000793F0000}"/>
    <cellStyle name="Normal 4 2 3 2 2 2 3 5 2 2" xfId="23922" xr:uid="{00000000-0005-0000-0000-00007A3F0000}"/>
    <cellStyle name="Normal 4 2 3 2 2 2 3 5 2 2 2" xfId="50084" xr:uid="{00000000-0005-0000-0000-00007B3F0000}"/>
    <cellStyle name="Normal 4 2 3 2 2 2 3 5 2 3" xfId="37709" xr:uid="{00000000-0005-0000-0000-00007C3F0000}"/>
    <cellStyle name="Normal 4 2 3 2 2 2 3 5 3" xfId="18293" xr:uid="{00000000-0005-0000-0000-00007D3F0000}"/>
    <cellStyle name="Normal 4 2 3 2 2 2 3 5 3 2" xfId="44455" xr:uid="{00000000-0005-0000-0000-00007E3F0000}"/>
    <cellStyle name="Normal 4 2 3 2 2 2 3 5 4" xfId="31240" xr:uid="{00000000-0005-0000-0000-00007F3F0000}"/>
    <cellStyle name="Normal 4 2 3 2 2 2 3 6" xfId="8601" xr:uid="{00000000-0005-0000-0000-0000803F0000}"/>
    <cellStyle name="Normal 4 2 3 2 2 2 3 6 2" xfId="21360" xr:uid="{00000000-0005-0000-0000-0000813F0000}"/>
    <cellStyle name="Normal 4 2 3 2 2 2 3 6 2 2" xfId="47522" xr:uid="{00000000-0005-0000-0000-0000823F0000}"/>
    <cellStyle name="Normal 4 2 3 2 2 2 3 6 3" xfId="34763" xr:uid="{00000000-0005-0000-0000-0000833F0000}"/>
    <cellStyle name="Normal 4 2 3 2 2 2 3 7" xfId="14769" xr:uid="{00000000-0005-0000-0000-0000843F0000}"/>
    <cellStyle name="Normal 4 2 3 2 2 2 3 7 2" xfId="40931" xr:uid="{00000000-0005-0000-0000-0000853F0000}"/>
    <cellStyle name="Normal 4 2 3 2 2 2 3 8" xfId="27188" xr:uid="{00000000-0005-0000-0000-0000863F0000}"/>
    <cellStyle name="Normal 4 2 3 2 2 2 4" xfId="1224" xr:uid="{00000000-0005-0000-0000-0000873F0000}"/>
    <cellStyle name="Normal 4 2 3 2 2 2 4 2" xfId="1864" xr:uid="{00000000-0005-0000-0000-0000883F0000}"/>
    <cellStyle name="Normal 4 2 3 2 2 2 4 2 2" xfId="3890" xr:uid="{00000000-0005-0000-0000-0000893F0000}"/>
    <cellStyle name="Normal 4 2 3 2 2 2 4 2 2 2" xfId="7942" xr:uid="{00000000-0005-0000-0000-00008A3F0000}"/>
    <cellStyle name="Normal 4 2 3 2 2 2 4 2 2 2 2" xfId="13832" xr:uid="{00000000-0005-0000-0000-00008B3F0000}"/>
    <cellStyle name="Normal 4 2 3 2 2 2 4 2 2 2 2 2" xfId="26002" xr:uid="{00000000-0005-0000-0000-00008C3F0000}"/>
    <cellStyle name="Normal 4 2 3 2 2 2 4 2 2 2 2 2 2" xfId="52164" xr:uid="{00000000-0005-0000-0000-00008D3F0000}"/>
    <cellStyle name="Normal 4 2 3 2 2 2 4 2 2 2 2 3" xfId="39994" xr:uid="{00000000-0005-0000-0000-00008E3F0000}"/>
    <cellStyle name="Normal 4 2 3 2 2 2 4 2 2 2 3" xfId="20880" xr:uid="{00000000-0005-0000-0000-00008F3F0000}"/>
    <cellStyle name="Normal 4 2 3 2 2 2 4 2 2 2 3 2" xfId="47042" xr:uid="{00000000-0005-0000-0000-0000903F0000}"/>
    <cellStyle name="Normal 4 2 3 2 2 2 4 2 2 2 4" xfId="34104" xr:uid="{00000000-0005-0000-0000-0000913F0000}"/>
    <cellStyle name="Normal 4 2 3 2 2 2 4 2 2 3" xfId="10886" xr:uid="{00000000-0005-0000-0000-0000923F0000}"/>
    <cellStyle name="Normal 4 2 3 2 2 2 4 2 2 3 2" xfId="23440" xr:uid="{00000000-0005-0000-0000-0000933F0000}"/>
    <cellStyle name="Normal 4 2 3 2 2 2 4 2 2 3 2 2" xfId="49602" xr:uid="{00000000-0005-0000-0000-0000943F0000}"/>
    <cellStyle name="Normal 4 2 3 2 2 2 4 2 2 3 3" xfId="37048" xr:uid="{00000000-0005-0000-0000-0000953F0000}"/>
    <cellStyle name="Normal 4 2 3 2 2 2 4 2 2 4" xfId="17356" xr:uid="{00000000-0005-0000-0000-0000963F0000}"/>
    <cellStyle name="Normal 4 2 3 2 2 2 4 2 2 4 2" xfId="43518" xr:uid="{00000000-0005-0000-0000-0000973F0000}"/>
    <cellStyle name="Normal 4 2 3 2 2 2 4 2 2 5" xfId="30052" xr:uid="{00000000-0005-0000-0000-0000983F0000}"/>
    <cellStyle name="Normal 4 2 3 2 2 2 4 2 3" xfId="5916" xr:uid="{00000000-0005-0000-0000-0000993F0000}"/>
    <cellStyle name="Normal 4 2 3 2 2 2 4 2 3 2" xfId="12360" xr:uid="{00000000-0005-0000-0000-00009A3F0000}"/>
    <cellStyle name="Normal 4 2 3 2 2 2 4 2 3 2 2" xfId="24722" xr:uid="{00000000-0005-0000-0000-00009B3F0000}"/>
    <cellStyle name="Normal 4 2 3 2 2 2 4 2 3 2 2 2" xfId="50884" xr:uid="{00000000-0005-0000-0000-00009C3F0000}"/>
    <cellStyle name="Normal 4 2 3 2 2 2 4 2 3 2 3" xfId="38522" xr:uid="{00000000-0005-0000-0000-00009D3F0000}"/>
    <cellStyle name="Normal 4 2 3 2 2 2 4 2 3 3" xfId="19118" xr:uid="{00000000-0005-0000-0000-00009E3F0000}"/>
    <cellStyle name="Normal 4 2 3 2 2 2 4 2 3 3 2" xfId="45280" xr:uid="{00000000-0005-0000-0000-00009F3F0000}"/>
    <cellStyle name="Normal 4 2 3 2 2 2 4 2 3 4" xfId="32078" xr:uid="{00000000-0005-0000-0000-0000A03F0000}"/>
    <cellStyle name="Normal 4 2 3 2 2 2 4 2 4" xfId="9414" xr:uid="{00000000-0005-0000-0000-0000A13F0000}"/>
    <cellStyle name="Normal 4 2 3 2 2 2 4 2 4 2" xfId="22160" xr:uid="{00000000-0005-0000-0000-0000A23F0000}"/>
    <cellStyle name="Normal 4 2 3 2 2 2 4 2 4 2 2" xfId="48322" xr:uid="{00000000-0005-0000-0000-0000A33F0000}"/>
    <cellStyle name="Normal 4 2 3 2 2 2 4 2 4 3" xfId="35576" xr:uid="{00000000-0005-0000-0000-0000A43F0000}"/>
    <cellStyle name="Normal 4 2 3 2 2 2 4 2 5" xfId="15594" xr:uid="{00000000-0005-0000-0000-0000A53F0000}"/>
    <cellStyle name="Normal 4 2 3 2 2 2 4 2 5 2" xfId="41756" xr:uid="{00000000-0005-0000-0000-0000A63F0000}"/>
    <cellStyle name="Normal 4 2 3 2 2 2 4 2 6" xfId="28026" xr:uid="{00000000-0005-0000-0000-0000A73F0000}"/>
    <cellStyle name="Normal 4 2 3 2 2 2 4 3" xfId="3250" xr:uid="{00000000-0005-0000-0000-0000A83F0000}"/>
    <cellStyle name="Normal 4 2 3 2 2 2 4 3 2" xfId="7302" xr:uid="{00000000-0005-0000-0000-0000A93F0000}"/>
    <cellStyle name="Normal 4 2 3 2 2 2 4 3 2 2" xfId="13192" xr:uid="{00000000-0005-0000-0000-0000AA3F0000}"/>
    <cellStyle name="Normal 4 2 3 2 2 2 4 3 2 2 2" xfId="25362" xr:uid="{00000000-0005-0000-0000-0000AB3F0000}"/>
    <cellStyle name="Normal 4 2 3 2 2 2 4 3 2 2 2 2" xfId="51524" xr:uid="{00000000-0005-0000-0000-0000AC3F0000}"/>
    <cellStyle name="Normal 4 2 3 2 2 2 4 3 2 2 3" xfId="39354" xr:uid="{00000000-0005-0000-0000-0000AD3F0000}"/>
    <cellStyle name="Normal 4 2 3 2 2 2 4 3 2 3" xfId="20240" xr:uid="{00000000-0005-0000-0000-0000AE3F0000}"/>
    <cellStyle name="Normal 4 2 3 2 2 2 4 3 2 3 2" xfId="46402" xr:uid="{00000000-0005-0000-0000-0000AF3F0000}"/>
    <cellStyle name="Normal 4 2 3 2 2 2 4 3 2 4" xfId="33464" xr:uid="{00000000-0005-0000-0000-0000B03F0000}"/>
    <cellStyle name="Normal 4 2 3 2 2 2 4 3 3" xfId="10246" xr:uid="{00000000-0005-0000-0000-0000B13F0000}"/>
    <cellStyle name="Normal 4 2 3 2 2 2 4 3 3 2" xfId="22800" xr:uid="{00000000-0005-0000-0000-0000B23F0000}"/>
    <cellStyle name="Normal 4 2 3 2 2 2 4 3 3 2 2" xfId="48962" xr:uid="{00000000-0005-0000-0000-0000B33F0000}"/>
    <cellStyle name="Normal 4 2 3 2 2 2 4 3 3 3" xfId="36408" xr:uid="{00000000-0005-0000-0000-0000B43F0000}"/>
    <cellStyle name="Normal 4 2 3 2 2 2 4 3 4" xfId="16716" xr:uid="{00000000-0005-0000-0000-0000B53F0000}"/>
    <cellStyle name="Normal 4 2 3 2 2 2 4 3 4 2" xfId="42878" xr:uid="{00000000-0005-0000-0000-0000B63F0000}"/>
    <cellStyle name="Normal 4 2 3 2 2 2 4 3 5" xfId="29412" xr:uid="{00000000-0005-0000-0000-0000B73F0000}"/>
    <cellStyle name="Normal 4 2 3 2 2 2 4 4" xfId="5276" xr:uid="{00000000-0005-0000-0000-0000B83F0000}"/>
    <cellStyle name="Normal 4 2 3 2 2 2 4 4 2" xfId="11720" xr:uid="{00000000-0005-0000-0000-0000B93F0000}"/>
    <cellStyle name="Normal 4 2 3 2 2 2 4 4 2 2" xfId="24082" xr:uid="{00000000-0005-0000-0000-0000BA3F0000}"/>
    <cellStyle name="Normal 4 2 3 2 2 2 4 4 2 2 2" xfId="50244" xr:uid="{00000000-0005-0000-0000-0000BB3F0000}"/>
    <cellStyle name="Normal 4 2 3 2 2 2 4 4 2 3" xfId="37882" xr:uid="{00000000-0005-0000-0000-0000BC3F0000}"/>
    <cellStyle name="Normal 4 2 3 2 2 2 4 4 3" xfId="18478" xr:uid="{00000000-0005-0000-0000-0000BD3F0000}"/>
    <cellStyle name="Normal 4 2 3 2 2 2 4 4 3 2" xfId="44640" xr:uid="{00000000-0005-0000-0000-0000BE3F0000}"/>
    <cellStyle name="Normal 4 2 3 2 2 2 4 4 4" xfId="31438" xr:uid="{00000000-0005-0000-0000-0000BF3F0000}"/>
    <cellStyle name="Normal 4 2 3 2 2 2 4 5" xfId="8774" xr:uid="{00000000-0005-0000-0000-0000C03F0000}"/>
    <cellStyle name="Normal 4 2 3 2 2 2 4 5 2" xfId="21520" xr:uid="{00000000-0005-0000-0000-0000C13F0000}"/>
    <cellStyle name="Normal 4 2 3 2 2 2 4 5 2 2" xfId="47682" xr:uid="{00000000-0005-0000-0000-0000C23F0000}"/>
    <cellStyle name="Normal 4 2 3 2 2 2 4 5 3" xfId="34936" xr:uid="{00000000-0005-0000-0000-0000C33F0000}"/>
    <cellStyle name="Normal 4 2 3 2 2 2 4 6" xfId="14954" xr:uid="{00000000-0005-0000-0000-0000C43F0000}"/>
    <cellStyle name="Normal 4 2 3 2 2 2 4 6 2" xfId="41116" xr:uid="{00000000-0005-0000-0000-0000C53F0000}"/>
    <cellStyle name="Normal 4 2 3 2 2 2 4 7" xfId="27386" xr:uid="{00000000-0005-0000-0000-0000C63F0000}"/>
    <cellStyle name="Normal 4 2 3 2 2 2 5" xfId="1544" xr:uid="{00000000-0005-0000-0000-0000C73F0000}"/>
    <cellStyle name="Normal 4 2 3 2 2 2 5 2" xfId="3570" xr:uid="{00000000-0005-0000-0000-0000C83F0000}"/>
    <cellStyle name="Normal 4 2 3 2 2 2 5 2 2" xfId="7622" xr:uid="{00000000-0005-0000-0000-0000C93F0000}"/>
    <cellStyle name="Normal 4 2 3 2 2 2 5 2 2 2" xfId="13512" xr:uid="{00000000-0005-0000-0000-0000CA3F0000}"/>
    <cellStyle name="Normal 4 2 3 2 2 2 5 2 2 2 2" xfId="25682" xr:uid="{00000000-0005-0000-0000-0000CB3F0000}"/>
    <cellStyle name="Normal 4 2 3 2 2 2 5 2 2 2 2 2" xfId="51844" xr:uid="{00000000-0005-0000-0000-0000CC3F0000}"/>
    <cellStyle name="Normal 4 2 3 2 2 2 5 2 2 2 3" xfId="39674" xr:uid="{00000000-0005-0000-0000-0000CD3F0000}"/>
    <cellStyle name="Normal 4 2 3 2 2 2 5 2 2 3" xfId="20560" xr:uid="{00000000-0005-0000-0000-0000CE3F0000}"/>
    <cellStyle name="Normal 4 2 3 2 2 2 5 2 2 3 2" xfId="46722" xr:uid="{00000000-0005-0000-0000-0000CF3F0000}"/>
    <cellStyle name="Normal 4 2 3 2 2 2 5 2 2 4" xfId="33784" xr:uid="{00000000-0005-0000-0000-0000D03F0000}"/>
    <cellStyle name="Normal 4 2 3 2 2 2 5 2 3" xfId="10566" xr:uid="{00000000-0005-0000-0000-0000D13F0000}"/>
    <cellStyle name="Normal 4 2 3 2 2 2 5 2 3 2" xfId="23120" xr:uid="{00000000-0005-0000-0000-0000D23F0000}"/>
    <cellStyle name="Normal 4 2 3 2 2 2 5 2 3 2 2" xfId="49282" xr:uid="{00000000-0005-0000-0000-0000D33F0000}"/>
    <cellStyle name="Normal 4 2 3 2 2 2 5 2 3 3" xfId="36728" xr:uid="{00000000-0005-0000-0000-0000D43F0000}"/>
    <cellStyle name="Normal 4 2 3 2 2 2 5 2 4" xfId="17036" xr:uid="{00000000-0005-0000-0000-0000D53F0000}"/>
    <cellStyle name="Normal 4 2 3 2 2 2 5 2 4 2" xfId="43198" xr:uid="{00000000-0005-0000-0000-0000D63F0000}"/>
    <cellStyle name="Normal 4 2 3 2 2 2 5 2 5" xfId="29732" xr:uid="{00000000-0005-0000-0000-0000D73F0000}"/>
    <cellStyle name="Normal 4 2 3 2 2 2 5 3" xfId="5596" xr:uid="{00000000-0005-0000-0000-0000D83F0000}"/>
    <cellStyle name="Normal 4 2 3 2 2 2 5 3 2" xfId="12040" xr:uid="{00000000-0005-0000-0000-0000D93F0000}"/>
    <cellStyle name="Normal 4 2 3 2 2 2 5 3 2 2" xfId="24402" xr:uid="{00000000-0005-0000-0000-0000DA3F0000}"/>
    <cellStyle name="Normal 4 2 3 2 2 2 5 3 2 2 2" xfId="50564" xr:uid="{00000000-0005-0000-0000-0000DB3F0000}"/>
    <cellStyle name="Normal 4 2 3 2 2 2 5 3 2 3" xfId="38202" xr:uid="{00000000-0005-0000-0000-0000DC3F0000}"/>
    <cellStyle name="Normal 4 2 3 2 2 2 5 3 3" xfId="18798" xr:uid="{00000000-0005-0000-0000-0000DD3F0000}"/>
    <cellStyle name="Normal 4 2 3 2 2 2 5 3 3 2" xfId="44960" xr:uid="{00000000-0005-0000-0000-0000DE3F0000}"/>
    <cellStyle name="Normal 4 2 3 2 2 2 5 3 4" xfId="31758" xr:uid="{00000000-0005-0000-0000-0000DF3F0000}"/>
    <cellStyle name="Normal 4 2 3 2 2 2 5 4" xfId="9094" xr:uid="{00000000-0005-0000-0000-0000E03F0000}"/>
    <cellStyle name="Normal 4 2 3 2 2 2 5 4 2" xfId="21840" xr:uid="{00000000-0005-0000-0000-0000E13F0000}"/>
    <cellStyle name="Normal 4 2 3 2 2 2 5 4 2 2" xfId="48002" xr:uid="{00000000-0005-0000-0000-0000E23F0000}"/>
    <cellStyle name="Normal 4 2 3 2 2 2 5 4 3" xfId="35256" xr:uid="{00000000-0005-0000-0000-0000E33F0000}"/>
    <cellStyle name="Normal 4 2 3 2 2 2 5 5" xfId="15274" xr:uid="{00000000-0005-0000-0000-0000E43F0000}"/>
    <cellStyle name="Normal 4 2 3 2 2 2 5 5 2" xfId="41436" xr:uid="{00000000-0005-0000-0000-0000E53F0000}"/>
    <cellStyle name="Normal 4 2 3 2 2 2 5 6" xfId="27706" xr:uid="{00000000-0005-0000-0000-0000E63F0000}"/>
    <cellStyle name="Normal 4 2 3 2 2 2 6" xfId="2520" xr:uid="{00000000-0005-0000-0000-0000E73F0000}"/>
    <cellStyle name="Normal 4 2 3 2 2 2 6 2" xfId="6572" xr:uid="{00000000-0005-0000-0000-0000E83F0000}"/>
    <cellStyle name="Normal 4 2 3 2 2 2 6 2 2" xfId="12763" xr:uid="{00000000-0005-0000-0000-0000E93F0000}"/>
    <cellStyle name="Normal 4 2 3 2 2 2 6 2 2 2" xfId="25042" xr:uid="{00000000-0005-0000-0000-0000EA3F0000}"/>
    <cellStyle name="Normal 4 2 3 2 2 2 6 2 2 2 2" xfId="51204" xr:uid="{00000000-0005-0000-0000-0000EB3F0000}"/>
    <cellStyle name="Normal 4 2 3 2 2 2 6 2 2 3" xfId="38925" xr:uid="{00000000-0005-0000-0000-0000EC3F0000}"/>
    <cellStyle name="Normal 4 2 3 2 2 2 6 2 3" xfId="19655" xr:uid="{00000000-0005-0000-0000-0000ED3F0000}"/>
    <cellStyle name="Normal 4 2 3 2 2 2 6 2 3 2" xfId="45817" xr:uid="{00000000-0005-0000-0000-0000EE3F0000}"/>
    <cellStyle name="Normal 4 2 3 2 2 2 6 2 4" xfId="32734" xr:uid="{00000000-0005-0000-0000-0000EF3F0000}"/>
    <cellStyle name="Normal 4 2 3 2 2 2 6 3" xfId="9817" xr:uid="{00000000-0005-0000-0000-0000F03F0000}"/>
    <cellStyle name="Normal 4 2 3 2 2 2 6 3 2" xfId="22480" xr:uid="{00000000-0005-0000-0000-0000F13F0000}"/>
    <cellStyle name="Normal 4 2 3 2 2 2 6 3 2 2" xfId="48642" xr:uid="{00000000-0005-0000-0000-0000F23F0000}"/>
    <cellStyle name="Normal 4 2 3 2 2 2 6 3 3" xfId="35979" xr:uid="{00000000-0005-0000-0000-0000F33F0000}"/>
    <cellStyle name="Normal 4 2 3 2 2 2 6 4" xfId="16131" xr:uid="{00000000-0005-0000-0000-0000F43F0000}"/>
    <cellStyle name="Normal 4 2 3 2 2 2 6 4 2" xfId="42293" xr:uid="{00000000-0005-0000-0000-0000F53F0000}"/>
    <cellStyle name="Normal 4 2 3 2 2 2 6 5" xfId="28682" xr:uid="{00000000-0005-0000-0000-0000F63F0000}"/>
    <cellStyle name="Normal 4 2 3 2 2 2 7" xfId="4546" xr:uid="{00000000-0005-0000-0000-0000F73F0000}"/>
    <cellStyle name="Normal 4 2 3 2 2 2 7 2" xfId="11291" xr:uid="{00000000-0005-0000-0000-0000F83F0000}"/>
    <cellStyle name="Normal 4 2 3 2 2 2 7 2 2" xfId="23762" xr:uid="{00000000-0005-0000-0000-0000F93F0000}"/>
    <cellStyle name="Normal 4 2 3 2 2 2 7 2 2 2" xfId="49924" xr:uid="{00000000-0005-0000-0000-0000FA3F0000}"/>
    <cellStyle name="Normal 4 2 3 2 2 2 7 2 3" xfId="37453" xr:uid="{00000000-0005-0000-0000-0000FB3F0000}"/>
    <cellStyle name="Normal 4 2 3 2 2 2 7 3" xfId="17893" xr:uid="{00000000-0005-0000-0000-0000FC3F0000}"/>
    <cellStyle name="Normal 4 2 3 2 2 2 7 3 2" xfId="44055" xr:uid="{00000000-0005-0000-0000-0000FD3F0000}"/>
    <cellStyle name="Normal 4 2 3 2 2 2 7 4" xfId="30708" xr:uid="{00000000-0005-0000-0000-0000FE3F0000}"/>
    <cellStyle name="Normal 4 2 3 2 2 2 8" xfId="8345" xr:uid="{00000000-0005-0000-0000-0000FF3F0000}"/>
    <cellStyle name="Normal 4 2 3 2 2 2 8 2" xfId="21200" xr:uid="{00000000-0005-0000-0000-000000400000}"/>
    <cellStyle name="Normal 4 2 3 2 2 2 8 2 2" xfId="47362" xr:uid="{00000000-0005-0000-0000-000001400000}"/>
    <cellStyle name="Normal 4 2 3 2 2 2 8 3" xfId="34507" xr:uid="{00000000-0005-0000-0000-000002400000}"/>
    <cellStyle name="Normal 4 2 3 2 2 2 9" xfId="14369" xr:uid="{00000000-0005-0000-0000-000003400000}"/>
    <cellStyle name="Normal 4 2 3 2 2 2 9 2" xfId="40531" xr:uid="{00000000-0005-0000-0000-000004400000}"/>
    <cellStyle name="Normal 4 2 3 2 2 3" xfId="572" xr:uid="{00000000-0005-0000-0000-000005400000}"/>
    <cellStyle name="Normal 4 2 3 2 2 3 2" xfId="1104" xr:uid="{00000000-0005-0000-0000-000006400000}"/>
    <cellStyle name="Normal 4 2 3 2 2 3 2 2" xfId="1424" xr:uid="{00000000-0005-0000-0000-000007400000}"/>
    <cellStyle name="Normal 4 2 3 2 2 3 2 2 2" xfId="2064" xr:uid="{00000000-0005-0000-0000-000008400000}"/>
    <cellStyle name="Normal 4 2 3 2 2 3 2 2 2 2" xfId="4090" xr:uid="{00000000-0005-0000-0000-000009400000}"/>
    <cellStyle name="Normal 4 2 3 2 2 3 2 2 2 2 2" xfId="8142" xr:uid="{00000000-0005-0000-0000-00000A400000}"/>
    <cellStyle name="Normal 4 2 3 2 2 3 2 2 2 2 2 2" xfId="14032" xr:uid="{00000000-0005-0000-0000-00000B400000}"/>
    <cellStyle name="Normal 4 2 3 2 2 3 2 2 2 2 2 2 2" xfId="26202" xr:uid="{00000000-0005-0000-0000-00000C400000}"/>
    <cellStyle name="Normal 4 2 3 2 2 3 2 2 2 2 2 2 2 2" xfId="52364" xr:uid="{00000000-0005-0000-0000-00000D400000}"/>
    <cellStyle name="Normal 4 2 3 2 2 3 2 2 2 2 2 2 3" xfId="40194" xr:uid="{00000000-0005-0000-0000-00000E400000}"/>
    <cellStyle name="Normal 4 2 3 2 2 3 2 2 2 2 2 3" xfId="21080" xr:uid="{00000000-0005-0000-0000-00000F400000}"/>
    <cellStyle name="Normal 4 2 3 2 2 3 2 2 2 2 2 3 2" xfId="47242" xr:uid="{00000000-0005-0000-0000-000010400000}"/>
    <cellStyle name="Normal 4 2 3 2 2 3 2 2 2 2 2 4" xfId="34304" xr:uid="{00000000-0005-0000-0000-000011400000}"/>
    <cellStyle name="Normal 4 2 3 2 2 3 2 2 2 2 3" xfId="11086" xr:uid="{00000000-0005-0000-0000-000012400000}"/>
    <cellStyle name="Normal 4 2 3 2 2 3 2 2 2 2 3 2" xfId="23640" xr:uid="{00000000-0005-0000-0000-000013400000}"/>
    <cellStyle name="Normal 4 2 3 2 2 3 2 2 2 2 3 2 2" xfId="49802" xr:uid="{00000000-0005-0000-0000-000014400000}"/>
    <cellStyle name="Normal 4 2 3 2 2 3 2 2 2 2 3 3" xfId="37248" xr:uid="{00000000-0005-0000-0000-000015400000}"/>
    <cellStyle name="Normal 4 2 3 2 2 3 2 2 2 2 4" xfId="17556" xr:uid="{00000000-0005-0000-0000-000016400000}"/>
    <cellStyle name="Normal 4 2 3 2 2 3 2 2 2 2 4 2" xfId="43718" xr:uid="{00000000-0005-0000-0000-000017400000}"/>
    <cellStyle name="Normal 4 2 3 2 2 3 2 2 2 2 5" xfId="30252" xr:uid="{00000000-0005-0000-0000-000018400000}"/>
    <cellStyle name="Normal 4 2 3 2 2 3 2 2 2 3" xfId="6116" xr:uid="{00000000-0005-0000-0000-000019400000}"/>
    <cellStyle name="Normal 4 2 3 2 2 3 2 2 2 3 2" xfId="12560" xr:uid="{00000000-0005-0000-0000-00001A400000}"/>
    <cellStyle name="Normal 4 2 3 2 2 3 2 2 2 3 2 2" xfId="24922" xr:uid="{00000000-0005-0000-0000-00001B400000}"/>
    <cellStyle name="Normal 4 2 3 2 2 3 2 2 2 3 2 2 2" xfId="51084" xr:uid="{00000000-0005-0000-0000-00001C400000}"/>
    <cellStyle name="Normal 4 2 3 2 2 3 2 2 2 3 2 3" xfId="38722" xr:uid="{00000000-0005-0000-0000-00001D400000}"/>
    <cellStyle name="Normal 4 2 3 2 2 3 2 2 2 3 3" xfId="19318" xr:uid="{00000000-0005-0000-0000-00001E400000}"/>
    <cellStyle name="Normal 4 2 3 2 2 3 2 2 2 3 3 2" xfId="45480" xr:uid="{00000000-0005-0000-0000-00001F400000}"/>
    <cellStyle name="Normal 4 2 3 2 2 3 2 2 2 3 4" xfId="32278" xr:uid="{00000000-0005-0000-0000-000020400000}"/>
    <cellStyle name="Normal 4 2 3 2 2 3 2 2 2 4" xfId="9614" xr:uid="{00000000-0005-0000-0000-000021400000}"/>
    <cellStyle name="Normal 4 2 3 2 2 3 2 2 2 4 2" xfId="22360" xr:uid="{00000000-0005-0000-0000-000022400000}"/>
    <cellStyle name="Normal 4 2 3 2 2 3 2 2 2 4 2 2" xfId="48522" xr:uid="{00000000-0005-0000-0000-000023400000}"/>
    <cellStyle name="Normal 4 2 3 2 2 3 2 2 2 4 3" xfId="35776" xr:uid="{00000000-0005-0000-0000-000024400000}"/>
    <cellStyle name="Normal 4 2 3 2 2 3 2 2 2 5" xfId="15794" xr:uid="{00000000-0005-0000-0000-000025400000}"/>
    <cellStyle name="Normal 4 2 3 2 2 3 2 2 2 5 2" xfId="41956" xr:uid="{00000000-0005-0000-0000-000026400000}"/>
    <cellStyle name="Normal 4 2 3 2 2 3 2 2 2 6" xfId="28226" xr:uid="{00000000-0005-0000-0000-000027400000}"/>
    <cellStyle name="Normal 4 2 3 2 2 3 2 2 3" xfId="3450" xr:uid="{00000000-0005-0000-0000-000028400000}"/>
    <cellStyle name="Normal 4 2 3 2 2 3 2 2 3 2" xfId="7502" xr:uid="{00000000-0005-0000-0000-000029400000}"/>
    <cellStyle name="Normal 4 2 3 2 2 3 2 2 3 2 2" xfId="13392" xr:uid="{00000000-0005-0000-0000-00002A400000}"/>
    <cellStyle name="Normal 4 2 3 2 2 3 2 2 3 2 2 2" xfId="25562" xr:uid="{00000000-0005-0000-0000-00002B400000}"/>
    <cellStyle name="Normal 4 2 3 2 2 3 2 2 3 2 2 2 2" xfId="51724" xr:uid="{00000000-0005-0000-0000-00002C400000}"/>
    <cellStyle name="Normal 4 2 3 2 2 3 2 2 3 2 2 3" xfId="39554" xr:uid="{00000000-0005-0000-0000-00002D400000}"/>
    <cellStyle name="Normal 4 2 3 2 2 3 2 2 3 2 3" xfId="20440" xr:uid="{00000000-0005-0000-0000-00002E400000}"/>
    <cellStyle name="Normal 4 2 3 2 2 3 2 2 3 2 3 2" xfId="46602" xr:uid="{00000000-0005-0000-0000-00002F400000}"/>
    <cellStyle name="Normal 4 2 3 2 2 3 2 2 3 2 4" xfId="33664" xr:uid="{00000000-0005-0000-0000-000030400000}"/>
    <cellStyle name="Normal 4 2 3 2 2 3 2 2 3 3" xfId="10446" xr:uid="{00000000-0005-0000-0000-000031400000}"/>
    <cellStyle name="Normal 4 2 3 2 2 3 2 2 3 3 2" xfId="23000" xr:uid="{00000000-0005-0000-0000-000032400000}"/>
    <cellStyle name="Normal 4 2 3 2 2 3 2 2 3 3 2 2" xfId="49162" xr:uid="{00000000-0005-0000-0000-000033400000}"/>
    <cellStyle name="Normal 4 2 3 2 2 3 2 2 3 3 3" xfId="36608" xr:uid="{00000000-0005-0000-0000-000034400000}"/>
    <cellStyle name="Normal 4 2 3 2 2 3 2 2 3 4" xfId="16916" xr:uid="{00000000-0005-0000-0000-000035400000}"/>
    <cellStyle name="Normal 4 2 3 2 2 3 2 2 3 4 2" xfId="43078" xr:uid="{00000000-0005-0000-0000-000036400000}"/>
    <cellStyle name="Normal 4 2 3 2 2 3 2 2 3 5" xfId="29612" xr:uid="{00000000-0005-0000-0000-000037400000}"/>
    <cellStyle name="Normal 4 2 3 2 2 3 2 2 4" xfId="5476" xr:uid="{00000000-0005-0000-0000-000038400000}"/>
    <cellStyle name="Normal 4 2 3 2 2 3 2 2 4 2" xfId="11920" xr:uid="{00000000-0005-0000-0000-000039400000}"/>
    <cellStyle name="Normal 4 2 3 2 2 3 2 2 4 2 2" xfId="24282" xr:uid="{00000000-0005-0000-0000-00003A400000}"/>
    <cellStyle name="Normal 4 2 3 2 2 3 2 2 4 2 2 2" xfId="50444" xr:uid="{00000000-0005-0000-0000-00003B400000}"/>
    <cellStyle name="Normal 4 2 3 2 2 3 2 2 4 2 3" xfId="38082" xr:uid="{00000000-0005-0000-0000-00003C400000}"/>
    <cellStyle name="Normal 4 2 3 2 2 3 2 2 4 3" xfId="18678" xr:uid="{00000000-0005-0000-0000-00003D400000}"/>
    <cellStyle name="Normal 4 2 3 2 2 3 2 2 4 3 2" xfId="44840" xr:uid="{00000000-0005-0000-0000-00003E400000}"/>
    <cellStyle name="Normal 4 2 3 2 2 3 2 2 4 4" xfId="31638" xr:uid="{00000000-0005-0000-0000-00003F400000}"/>
    <cellStyle name="Normal 4 2 3 2 2 3 2 2 5" xfId="8974" xr:uid="{00000000-0005-0000-0000-000040400000}"/>
    <cellStyle name="Normal 4 2 3 2 2 3 2 2 5 2" xfId="21720" xr:uid="{00000000-0005-0000-0000-000041400000}"/>
    <cellStyle name="Normal 4 2 3 2 2 3 2 2 5 2 2" xfId="47882" xr:uid="{00000000-0005-0000-0000-000042400000}"/>
    <cellStyle name="Normal 4 2 3 2 2 3 2 2 5 3" xfId="35136" xr:uid="{00000000-0005-0000-0000-000043400000}"/>
    <cellStyle name="Normal 4 2 3 2 2 3 2 2 6" xfId="15154" xr:uid="{00000000-0005-0000-0000-000044400000}"/>
    <cellStyle name="Normal 4 2 3 2 2 3 2 2 6 2" xfId="41316" xr:uid="{00000000-0005-0000-0000-000045400000}"/>
    <cellStyle name="Normal 4 2 3 2 2 3 2 2 7" xfId="27586" xr:uid="{00000000-0005-0000-0000-000046400000}"/>
    <cellStyle name="Normal 4 2 3 2 2 3 2 3" xfId="1744" xr:uid="{00000000-0005-0000-0000-000047400000}"/>
    <cellStyle name="Normal 4 2 3 2 2 3 2 3 2" xfId="3770" xr:uid="{00000000-0005-0000-0000-000048400000}"/>
    <cellStyle name="Normal 4 2 3 2 2 3 2 3 2 2" xfId="7822" xr:uid="{00000000-0005-0000-0000-000049400000}"/>
    <cellStyle name="Normal 4 2 3 2 2 3 2 3 2 2 2" xfId="13712" xr:uid="{00000000-0005-0000-0000-00004A400000}"/>
    <cellStyle name="Normal 4 2 3 2 2 3 2 3 2 2 2 2" xfId="25882" xr:uid="{00000000-0005-0000-0000-00004B400000}"/>
    <cellStyle name="Normal 4 2 3 2 2 3 2 3 2 2 2 2 2" xfId="52044" xr:uid="{00000000-0005-0000-0000-00004C400000}"/>
    <cellStyle name="Normal 4 2 3 2 2 3 2 3 2 2 2 3" xfId="39874" xr:uid="{00000000-0005-0000-0000-00004D400000}"/>
    <cellStyle name="Normal 4 2 3 2 2 3 2 3 2 2 3" xfId="20760" xr:uid="{00000000-0005-0000-0000-00004E400000}"/>
    <cellStyle name="Normal 4 2 3 2 2 3 2 3 2 2 3 2" xfId="46922" xr:uid="{00000000-0005-0000-0000-00004F400000}"/>
    <cellStyle name="Normal 4 2 3 2 2 3 2 3 2 2 4" xfId="33984" xr:uid="{00000000-0005-0000-0000-000050400000}"/>
    <cellStyle name="Normal 4 2 3 2 2 3 2 3 2 3" xfId="10766" xr:uid="{00000000-0005-0000-0000-000051400000}"/>
    <cellStyle name="Normal 4 2 3 2 2 3 2 3 2 3 2" xfId="23320" xr:uid="{00000000-0005-0000-0000-000052400000}"/>
    <cellStyle name="Normal 4 2 3 2 2 3 2 3 2 3 2 2" xfId="49482" xr:uid="{00000000-0005-0000-0000-000053400000}"/>
    <cellStyle name="Normal 4 2 3 2 2 3 2 3 2 3 3" xfId="36928" xr:uid="{00000000-0005-0000-0000-000054400000}"/>
    <cellStyle name="Normal 4 2 3 2 2 3 2 3 2 4" xfId="17236" xr:uid="{00000000-0005-0000-0000-000055400000}"/>
    <cellStyle name="Normal 4 2 3 2 2 3 2 3 2 4 2" xfId="43398" xr:uid="{00000000-0005-0000-0000-000056400000}"/>
    <cellStyle name="Normal 4 2 3 2 2 3 2 3 2 5" xfId="29932" xr:uid="{00000000-0005-0000-0000-000057400000}"/>
    <cellStyle name="Normal 4 2 3 2 2 3 2 3 3" xfId="5796" xr:uid="{00000000-0005-0000-0000-000058400000}"/>
    <cellStyle name="Normal 4 2 3 2 2 3 2 3 3 2" xfId="12240" xr:uid="{00000000-0005-0000-0000-000059400000}"/>
    <cellStyle name="Normal 4 2 3 2 2 3 2 3 3 2 2" xfId="24602" xr:uid="{00000000-0005-0000-0000-00005A400000}"/>
    <cellStyle name="Normal 4 2 3 2 2 3 2 3 3 2 2 2" xfId="50764" xr:uid="{00000000-0005-0000-0000-00005B400000}"/>
    <cellStyle name="Normal 4 2 3 2 2 3 2 3 3 2 3" xfId="38402" xr:uid="{00000000-0005-0000-0000-00005C400000}"/>
    <cellStyle name="Normal 4 2 3 2 2 3 2 3 3 3" xfId="18998" xr:uid="{00000000-0005-0000-0000-00005D400000}"/>
    <cellStyle name="Normal 4 2 3 2 2 3 2 3 3 3 2" xfId="45160" xr:uid="{00000000-0005-0000-0000-00005E400000}"/>
    <cellStyle name="Normal 4 2 3 2 2 3 2 3 3 4" xfId="31958" xr:uid="{00000000-0005-0000-0000-00005F400000}"/>
    <cellStyle name="Normal 4 2 3 2 2 3 2 3 4" xfId="9294" xr:uid="{00000000-0005-0000-0000-000060400000}"/>
    <cellStyle name="Normal 4 2 3 2 2 3 2 3 4 2" xfId="22040" xr:uid="{00000000-0005-0000-0000-000061400000}"/>
    <cellStyle name="Normal 4 2 3 2 2 3 2 3 4 2 2" xfId="48202" xr:uid="{00000000-0005-0000-0000-000062400000}"/>
    <cellStyle name="Normal 4 2 3 2 2 3 2 3 4 3" xfId="35456" xr:uid="{00000000-0005-0000-0000-000063400000}"/>
    <cellStyle name="Normal 4 2 3 2 2 3 2 3 5" xfId="15474" xr:uid="{00000000-0005-0000-0000-000064400000}"/>
    <cellStyle name="Normal 4 2 3 2 2 3 2 3 5 2" xfId="41636" xr:uid="{00000000-0005-0000-0000-000065400000}"/>
    <cellStyle name="Normal 4 2 3 2 2 3 2 3 6" xfId="27906" xr:uid="{00000000-0005-0000-0000-000066400000}"/>
    <cellStyle name="Normal 4 2 3 2 2 3 2 4" xfId="3130" xr:uid="{00000000-0005-0000-0000-000067400000}"/>
    <cellStyle name="Normal 4 2 3 2 2 3 2 4 2" xfId="7182" xr:uid="{00000000-0005-0000-0000-000068400000}"/>
    <cellStyle name="Normal 4 2 3 2 2 3 2 4 2 2" xfId="13072" xr:uid="{00000000-0005-0000-0000-000069400000}"/>
    <cellStyle name="Normal 4 2 3 2 2 3 2 4 2 2 2" xfId="25242" xr:uid="{00000000-0005-0000-0000-00006A400000}"/>
    <cellStyle name="Normal 4 2 3 2 2 3 2 4 2 2 2 2" xfId="51404" xr:uid="{00000000-0005-0000-0000-00006B400000}"/>
    <cellStyle name="Normal 4 2 3 2 2 3 2 4 2 2 3" xfId="39234" xr:uid="{00000000-0005-0000-0000-00006C400000}"/>
    <cellStyle name="Normal 4 2 3 2 2 3 2 4 2 3" xfId="20120" xr:uid="{00000000-0005-0000-0000-00006D400000}"/>
    <cellStyle name="Normal 4 2 3 2 2 3 2 4 2 3 2" xfId="46282" xr:uid="{00000000-0005-0000-0000-00006E400000}"/>
    <cellStyle name="Normal 4 2 3 2 2 3 2 4 2 4" xfId="33344" xr:uid="{00000000-0005-0000-0000-00006F400000}"/>
    <cellStyle name="Normal 4 2 3 2 2 3 2 4 3" xfId="10126" xr:uid="{00000000-0005-0000-0000-000070400000}"/>
    <cellStyle name="Normal 4 2 3 2 2 3 2 4 3 2" xfId="22680" xr:uid="{00000000-0005-0000-0000-000071400000}"/>
    <cellStyle name="Normal 4 2 3 2 2 3 2 4 3 2 2" xfId="48842" xr:uid="{00000000-0005-0000-0000-000072400000}"/>
    <cellStyle name="Normal 4 2 3 2 2 3 2 4 3 3" xfId="36288" xr:uid="{00000000-0005-0000-0000-000073400000}"/>
    <cellStyle name="Normal 4 2 3 2 2 3 2 4 4" xfId="16596" xr:uid="{00000000-0005-0000-0000-000074400000}"/>
    <cellStyle name="Normal 4 2 3 2 2 3 2 4 4 2" xfId="42758" xr:uid="{00000000-0005-0000-0000-000075400000}"/>
    <cellStyle name="Normal 4 2 3 2 2 3 2 4 5" xfId="29292" xr:uid="{00000000-0005-0000-0000-000076400000}"/>
    <cellStyle name="Normal 4 2 3 2 2 3 2 5" xfId="5156" xr:uid="{00000000-0005-0000-0000-000077400000}"/>
    <cellStyle name="Normal 4 2 3 2 2 3 2 5 2" xfId="11600" xr:uid="{00000000-0005-0000-0000-000078400000}"/>
    <cellStyle name="Normal 4 2 3 2 2 3 2 5 2 2" xfId="23962" xr:uid="{00000000-0005-0000-0000-000079400000}"/>
    <cellStyle name="Normal 4 2 3 2 2 3 2 5 2 2 2" xfId="50124" xr:uid="{00000000-0005-0000-0000-00007A400000}"/>
    <cellStyle name="Normal 4 2 3 2 2 3 2 5 2 3" xfId="37762" xr:uid="{00000000-0005-0000-0000-00007B400000}"/>
    <cellStyle name="Normal 4 2 3 2 2 3 2 5 3" xfId="18358" xr:uid="{00000000-0005-0000-0000-00007C400000}"/>
    <cellStyle name="Normal 4 2 3 2 2 3 2 5 3 2" xfId="44520" xr:uid="{00000000-0005-0000-0000-00007D400000}"/>
    <cellStyle name="Normal 4 2 3 2 2 3 2 5 4" xfId="31318" xr:uid="{00000000-0005-0000-0000-00007E400000}"/>
    <cellStyle name="Normal 4 2 3 2 2 3 2 6" xfId="8654" xr:uid="{00000000-0005-0000-0000-00007F400000}"/>
    <cellStyle name="Normal 4 2 3 2 2 3 2 6 2" xfId="21400" xr:uid="{00000000-0005-0000-0000-000080400000}"/>
    <cellStyle name="Normal 4 2 3 2 2 3 2 6 2 2" xfId="47562" xr:uid="{00000000-0005-0000-0000-000081400000}"/>
    <cellStyle name="Normal 4 2 3 2 2 3 2 6 3" xfId="34816" xr:uid="{00000000-0005-0000-0000-000082400000}"/>
    <cellStyle name="Normal 4 2 3 2 2 3 2 7" xfId="14834" xr:uid="{00000000-0005-0000-0000-000083400000}"/>
    <cellStyle name="Normal 4 2 3 2 2 3 2 7 2" xfId="40996" xr:uid="{00000000-0005-0000-0000-000084400000}"/>
    <cellStyle name="Normal 4 2 3 2 2 3 2 8" xfId="27266" xr:uid="{00000000-0005-0000-0000-000085400000}"/>
    <cellStyle name="Normal 4 2 3 2 2 3 3" xfId="1264" xr:uid="{00000000-0005-0000-0000-000086400000}"/>
    <cellStyle name="Normal 4 2 3 2 2 3 3 2" xfId="1904" xr:uid="{00000000-0005-0000-0000-000087400000}"/>
    <cellStyle name="Normal 4 2 3 2 2 3 3 2 2" xfId="3930" xr:uid="{00000000-0005-0000-0000-000088400000}"/>
    <cellStyle name="Normal 4 2 3 2 2 3 3 2 2 2" xfId="7982" xr:uid="{00000000-0005-0000-0000-000089400000}"/>
    <cellStyle name="Normal 4 2 3 2 2 3 3 2 2 2 2" xfId="13872" xr:uid="{00000000-0005-0000-0000-00008A400000}"/>
    <cellStyle name="Normal 4 2 3 2 2 3 3 2 2 2 2 2" xfId="26042" xr:uid="{00000000-0005-0000-0000-00008B400000}"/>
    <cellStyle name="Normal 4 2 3 2 2 3 3 2 2 2 2 2 2" xfId="52204" xr:uid="{00000000-0005-0000-0000-00008C400000}"/>
    <cellStyle name="Normal 4 2 3 2 2 3 3 2 2 2 2 3" xfId="40034" xr:uid="{00000000-0005-0000-0000-00008D400000}"/>
    <cellStyle name="Normal 4 2 3 2 2 3 3 2 2 2 3" xfId="20920" xr:uid="{00000000-0005-0000-0000-00008E400000}"/>
    <cellStyle name="Normal 4 2 3 2 2 3 3 2 2 2 3 2" xfId="47082" xr:uid="{00000000-0005-0000-0000-00008F400000}"/>
    <cellStyle name="Normal 4 2 3 2 2 3 3 2 2 2 4" xfId="34144" xr:uid="{00000000-0005-0000-0000-000090400000}"/>
    <cellStyle name="Normal 4 2 3 2 2 3 3 2 2 3" xfId="10926" xr:uid="{00000000-0005-0000-0000-000091400000}"/>
    <cellStyle name="Normal 4 2 3 2 2 3 3 2 2 3 2" xfId="23480" xr:uid="{00000000-0005-0000-0000-000092400000}"/>
    <cellStyle name="Normal 4 2 3 2 2 3 3 2 2 3 2 2" xfId="49642" xr:uid="{00000000-0005-0000-0000-000093400000}"/>
    <cellStyle name="Normal 4 2 3 2 2 3 3 2 2 3 3" xfId="37088" xr:uid="{00000000-0005-0000-0000-000094400000}"/>
    <cellStyle name="Normal 4 2 3 2 2 3 3 2 2 4" xfId="17396" xr:uid="{00000000-0005-0000-0000-000095400000}"/>
    <cellStyle name="Normal 4 2 3 2 2 3 3 2 2 4 2" xfId="43558" xr:uid="{00000000-0005-0000-0000-000096400000}"/>
    <cellStyle name="Normal 4 2 3 2 2 3 3 2 2 5" xfId="30092" xr:uid="{00000000-0005-0000-0000-000097400000}"/>
    <cellStyle name="Normal 4 2 3 2 2 3 3 2 3" xfId="5956" xr:uid="{00000000-0005-0000-0000-000098400000}"/>
    <cellStyle name="Normal 4 2 3 2 2 3 3 2 3 2" xfId="12400" xr:uid="{00000000-0005-0000-0000-000099400000}"/>
    <cellStyle name="Normal 4 2 3 2 2 3 3 2 3 2 2" xfId="24762" xr:uid="{00000000-0005-0000-0000-00009A400000}"/>
    <cellStyle name="Normal 4 2 3 2 2 3 3 2 3 2 2 2" xfId="50924" xr:uid="{00000000-0005-0000-0000-00009B400000}"/>
    <cellStyle name="Normal 4 2 3 2 2 3 3 2 3 2 3" xfId="38562" xr:uid="{00000000-0005-0000-0000-00009C400000}"/>
    <cellStyle name="Normal 4 2 3 2 2 3 3 2 3 3" xfId="19158" xr:uid="{00000000-0005-0000-0000-00009D400000}"/>
    <cellStyle name="Normal 4 2 3 2 2 3 3 2 3 3 2" xfId="45320" xr:uid="{00000000-0005-0000-0000-00009E400000}"/>
    <cellStyle name="Normal 4 2 3 2 2 3 3 2 3 4" xfId="32118" xr:uid="{00000000-0005-0000-0000-00009F400000}"/>
    <cellStyle name="Normal 4 2 3 2 2 3 3 2 4" xfId="9454" xr:uid="{00000000-0005-0000-0000-0000A0400000}"/>
    <cellStyle name="Normal 4 2 3 2 2 3 3 2 4 2" xfId="22200" xr:uid="{00000000-0005-0000-0000-0000A1400000}"/>
    <cellStyle name="Normal 4 2 3 2 2 3 3 2 4 2 2" xfId="48362" xr:uid="{00000000-0005-0000-0000-0000A2400000}"/>
    <cellStyle name="Normal 4 2 3 2 2 3 3 2 4 3" xfId="35616" xr:uid="{00000000-0005-0000-0000-0000A3400000}"/>
    <cellStyle name="Normal 4 2 3 2 2 3 3 2 5" xfId="15634" xr:uid="{00000000-0005-0000-0000-0000A4400000}"/>
    <cellStyle name="Normal 4 2 3 2 2 3 3 2 5 2" xfId="41796" xr:uid="{00000000-0005-0000-0000-0000A5400000}"/>
    <cellStyle name="Normal 4 2 3 2 2 3 3 2 6" xfId="28066" xr:uid="{00000000-0005-0000-0000-0000A6400000}"/>
    <cellStyle name="Normal 4 2 3 2 2 3 3 3" xfId="3290" xr:uid="{00000000-0005-0000-0000-0000A7400000}"/>
    <cellStyle name="Normal 4 2 3 2 2 3 3 3 2" xfId="7342" xr:uid="{00000000-0005-0000-0000-0000A8400000}"/>
    <cellStyle name="Normal 4 2 3 2 2 3 3 3 2 2" xfId="13232" xr:uid="{00000000-0005-0000-0000-0000A9400000}"/>
    <cellStyle name="Normal 4 2 3 2 2 3 3 3 2 2 2" xfId="25402" xr:uid="{00000000-0005-0000-0000-0000AA400000}"/>
    <cellStyle name="Normal 4 2 3 2 2 3 3 3 2 2 2 2" xfId="51564" xr:uid="{00000000-0005-0000-0000-0000AB400000}"/>
    <cellStyle name="Normal 4 2 3 2 2 3 3 3 2 2 3" xfId="39394" xr:uid="{00000000-0005-0000-0000-0000AC400000}"/>
    <cellStyle name="Normal 4 2 3 2 2 3 3 3 2 3" xfId="20280" xr:uid="{00000000-0005-0000-0000-0000AD400000}"/>
    <cellStyle name="Normal 4 2 3 2 2 3 3 3 2 3 2" xfId="46442" xr:uid="{00000000-0005-0000-0000-0000AE400000}"/>
    <cellStyle name="Normal 4 2 3 2 2 3 3 3 2 4" xfId="33504" xr:uid="{00000000-0005-0000-0000-0000AF400000}"/>
    <cellStyle name="Normal 4 2 3 2 2 3 3 3 3" xfId="10286" xr:uid="{00000000-0005-0000-0000-0000B0400000}"/>
    <cellStyle name="Normal 4 2 3 2 2 3 3 3 3 2" xfId="22840" xr:uid="{00000000-0005-0000-0000-0000B1400000}"/>
    <cellStyle name="Normal 4 2 3 2 2 3 3 3 3 2 2" xfId="49002" xr:uid="{00000000-0005-0000-0000-0000B2400000}"/>
    <cellStyle name="Normal 4 2 3 2 2 3 3 3 3 3" xfId="36448" xr:uid="{00000000-0005-0000-0000-0000B3400000}"/>
    <cellStyle name="Normal 4 2 3 2 2 3 3 3 4" xfId="16756" xr:uid="{00000000-0005-0000-0000-0000B4400000}"/>
    <cellStyle name="Normal 4 2 3 2 2 3 3 3 4 2" xfId="42918" xr:uid="{00000000-0005-0000-0000-0000B5400000}"/>
    <cellStyle name="Normal 4 2 3 2 2 3 3 3 5" xfId="29452" xr:uid="{00000000-0005-0000-0000-0000B6400000}"/>
    <cellStyle name="Normal 4 2 3 2 2 3 3 4" xfId="5316" xr:uid="{00000000-0005-0000-0000-0000B7400000}"/>
    <cellStyle name="Normal 4 2 3 2 2 3 3 4 2" xfId="11760" xr:uid="{00000000-0005-0000-0000-0000B8400000}"/>
    <cellStyle name="Normal 4 2 3 2 2 3 3 4 2 2" xfId="24122" xr:uid="{00000000-0005-0000-0000-0000B9400000}"/>
    <cellStyle name="Normal 4 2 3 2 2 3 3 4 2 2 2" xfId="50284" xr:uid="{00000000-0005-0000-0000-0000BA400000}"/>
    <cellStyle name="Normal 4 2 3 2 2 3 3 4 2 3" xfId="37922" xr:uid="{00000000-0005-0000-0000-0000BB400000}"/>
    <cellStyle name="Normal 4 2 3 2 2 3 3 4 3" xfId="18518" xr:uid="{00000000-0005-0000-0000-0000BC400000}"/>
    <cellStyle name="Normal 4 2 3 2 2 3 3 4 3 2" xfId="44680" xr:uid="{00000000-0005-0000-0000-0000BD400000}"/>
    <cellStyle name="Normal 4 2 3 2 2 3 3 4 4" xfId="31478" xr:uid="{00000000-0005-0000-0000-0000BE400000}"/>
    <cellStyle name="Normal 4 2 3 2 2 3 3 5" xfId="8814" xr:uid="{00000000-0005-0000-0000-0000BF400000}"/>
    <cellStyle name="Normal 4 2 3 2 2 3 3 5 2" xfId="21560" xr:uid="{00000000-0005-0000-0000-0000C0400000}"/>
    <cellStyle name="Normal 4 2 3 2 2 3 3 5 2 2" xfId="47722" xr:uid="{00000000-0005-0000-0000-0000C1400000}"/>
    <cellStyle name="Normal 4 2 3 2 2 3 3 5 3" xfId="34976" xr:uid="{00000000-0005-0000-0000-0000C2400000}"/>
    <cellStyle name="Normal 4 2 3 2 2 3 3 6" xfId="14994" xr:uid="{00000000-0005-0000-0000-0000C3400000}"/>
    <cellStyle name="Normal 4 2 3 2 2 3 3 6 2" xfId="41156" xr:uid="{00000000-0005-0000-0000-0000C4400000}"/>
    <cellStyle name="Normal 4 2 3 2 2 3 3 7" xfId="27426" xr:uid="{00000000-0005-0000-0000-0000C5400000}"/>
    <cellStyle name="Normal 4 2 3 2 2 3 4" xfId="1584" xr:uid="{00000000-0005-0000-0000-0000C6400000}"/>
    <cellStyle name="Normal 4 2 3 2 2 3 4 2" xfId="3610" xr:uid="{00000000-0005-0000-0000-0000C7400000}"/>
    <cellStyle name="Normal 4 2 3 2 2 3 4 2 2" xfId="7662" xr:uid="{00000000-0005-0000-0000-0000C8400000}"/>
    <cellStyle name="Normal 4 2 3 2 2 3 4 2 2 2" xfId="13552" xr:uid="{00000000-0005-0000-0000-0000C9400000}"/>
    <cellStyle name="Normal 4 2 3 2 2 3 4 2 2 2 2" xfId="25722" xr:uid="{00000000-0005-0000-0000-0000CA400000}"/>
    <cellStyle name="Normal 4 2 3 2 2 3 4 2 2 2 2 2" xfId="51884" xr:uid="{00000000-0005-0000-0000-0000CB400000}"/>
    <cellStyle name="Normal 4 2 3 2 2 3 4 2 2 2 3" xfId="39714" xr:uid="{00000000-0005-0000-0000-0000CC400000}"/>
    <cellStyle name="Normal 4 2 3 2 2 3 4 2 2 3" xfId="20600" xr:uid="{00000000-0005-0000-0000-0000CD400000}"/>
    <cellStyle name="Normal 4 2 3 2 2 3 4 2 2 3 2" xfId="46762" xr:uid="{00000000-0005-0000-0000-0000CE400000}"/>
    <cellStyle name="Normal 4 2 3 2 2 3 4 2 2 4" xfId="33824" xr:uid="{00000000-0005-0000-0000-0000CF400000}"/>
    <cellStyle name="Normal 4 2 3 2 2 3 4 2 3" xfId="10606" xr:uid="{00000000-0005-0000-0000-0000D0400000}"/>
    <cellStyle name="Normal 4 2 3 2 2 3 4 2 3 2" xfId="23160" xr:uid="{00000000-0005-0000-0000-0000D1400000}"/>
    <cellStyle name="Normal 4 2 3 2 2 3 4 2 3 2 2" xfId="49322" xr:uid="{00000000-0005-0000-0000-0000D2400000}"/>
    <cellStyle name="Normal 4 2 3 2 2 3 4 2 3 3" xfId="36768" xr:uid="{00000000-0005-0000-0000-0000D3400000}"/>
    <cellStyle name="Normal 4 2 3 2 2 3 4 2 4" xfId="17076" xr:uid="{00000000-0005-0000-0000-0000D4400000}"/>
    <cellStyle name="Normal 4 2 3 2 2 3 4 2 4 2" xfId="43238" xr:uid="{00000000-0005-0000-0000-0000D5400000}"/>
    <cellStyle name="Normal 4 2 3 2 2 3 4 2 5" xfId="29772" xr:uid="{00000000-0005-0000-0000-0000D6400000}"/>
    <cellStyle name="Normal 4 2 3 2 2 3 4 3" xfId="5636" xr:uid="{00000000-0005-0000-0000-0000D7400000}"/>
    <cellStyle name="Normal 4 2 3 2 2 3 4 3 2" xfId="12080" xr:uid="{00000000-0005-0000-0000-0000D8400000}"/>
    <cellStyle name="Normal 4 2 3 2 2 3 4 3 2 2" xfId="24442" xr:uid="{00000000-0005-0000-0000-0000D9400000}"/>
    <cellStyle name="Normal 4 2 3 2 2 3 4 3 2 2 2" xfId="50604" xr:uid="{00000000-0005-0000-0000-0000DA400000}"/>
    <cellStyle name="Normal 4 2 3 2 2 3 4 3 2 3" xfId="38242" xr:uid="{00000000-0005-0000-0000-0000DB400000}"/>
    <cellStyle name="Normal 4 2 3 2 2 3 4 3 3" xfId="18838" xr:uid="{00000000-0005-0000-0000-0000DC400000}"/>
    <cellStyle name="Normal 4 2 3 2 2 3 4 3 3 2" xfId="45000" xr:uid="{00000000-0005-0000-0000-0000DD400000}"/>
    <cellStyle name="Normal 4 2 3 2 2 3 4 3 4" xfId="31798" xr:uid="{00000000-0005-0000-0000-0000DE400000}"/>
    <cellStyle name="Normal 4 2 3 2 2 3 4 4" xfId="9134" xr:uid="{00000000-0005-0000-0000-0000DF400000}"/>
    <cellStyle name="Normal 4 2 3 2 2 3 4 4 2" xfId="21880" xr:uid="{00000000-0005-0000-0000-0000E0400000}"/>
    <cellStyle name="Normal 4 2 3 2 2 3 4 4 2 2" xfId="48042" xr:uid="{00000000-0005-0000-0000-0000E1400000}"/>
    <cellStyle name="Normal 4 2 3 2 2 3 4 4 3" xfId="35296" xr:uid="{00000000-0005-0000-0000-0000E2400000}"/>
    <cellStyle name="Normal 4 2 3 2 2 3 4 5" xfId="15314" xr:uid="{00000000-0005-0000-0000-0000E3400000}"/>
    <cellStyle name="Normal 4 2 3 2 2 3 4 5 2" xfId="41476" xr:uid="{00000000-0005-0000-0000-0000E4400000}"/>
    <cellStyle name="Normal 4 2 3 2 2 3 4 6" xfId="27746" xr:uid="{00000000-0005-0000-0000-0000E5400000}"/>
    <cellStyle name="Normal 4 2 3 2 2 3 5" xfId="2598" xr:uid="{00000000-0005-0000-0000-0000E6400000}"/>
    <cellStyle name="Normal 4 2 3 2 2 3 5 2" xfId="6650" xr:uid="{00000000-0005-0000-0000-0000E7400000}"/>
    <cellStyle name="Normal 4 2 3 2 2 3 5 2 2" xfId="12816" xr:uid="{00000000-0005-0000-0000-0000E8400000}"/>
    <cellStyle name="Normal 4 2 3 2 2 3 5 2 2 2" xfId="25082" xr:uid="{00000000-0005-0000-0000-0000E9400000}"/>
    <cellStyle name="Normal 4 2 3 2 2 3 5 2 2 2 2" xfId="51244" xr:uid="{00000000-0005-0000-0000-0000EA400000}"/>
    <cellStyle name="Normal 4 2 3 2 2 3 5 2 2 3" xfId="38978" xr:uid="{00000000-0005-0000-0000-0000EB400000}"/>
    <cellStyle name="Normal 4 2 3 2 2 3 5 2 3" xfId="19720" xr:uid="{00000000-0005-0000-0000-0000EC400000}"/>
    <cellStyle name="Normal 4 2 3 2 2 3 5 2 3 2" xfId="45882" xr:uid="{00000000-0005-0000-0000-0000ED400000}"/>
    <cellStyle name="Normal 4 2 3 2 2 3 5 2 4" xfId="32812" xr:uid="{00000000-0005-0000-0000-0000EE400000}"/>
    <cellStyle name="Normal 4 2 3 2 2 3 5 3" xfId="9870" xr:uid="{00000000-0005-0000-0000-0000EF400000}"/>
    <cellStyle name="Normal 4 2 3 2 2 3 5 3 2" xfId="22520" xr:uid="{00000000-0005-0000-0000-0000F0400000}"/>
    <cellStyle name="Normal 4 2 3 2 2 3 5 3 2 2" xfId="48682" xr:uid="{00000000-0005-0000-0000-0000F1400000}"/>
    <cellStyle name="Normal 4 2 3 2 2 3 5 3 3" xfId="36032" xr:uid="{00000000-0005-0000-0000-0000F2400000}"/>
    <cellStyle name="Normal 4 2 3 2 2 3 5 4" xfId="16196" xr:uid="{00000000-0005-0000-0000-0000F3400000}"/>
    <cellStyle name="Normal 4 2 3 2 2 3 5 4 2" xfId="42358" xr:uid="{00000000-0005-0000-0000-0000F4400000}"/>
    <cellStyle name="Normal 4 2 3 2 2 3 5 5" xfId="28760" xr:uid="{00000000-0005-0000-0000-0000F5400000}"/>
    <cellStyle name="Normal 4 2 3 2 2 3 6" xfId="4624" xr:uid="{00000000-0005-0000-0000-0000F6400000}"/>
    <cellStyle name="Normal 4 2 3 2 2 3 6 2" xfId="11344" xr:uid="{00000000-0005-0000-0000-0000F7400000}"/>
    <cellStyle name="Normal 4 2 3 2 2 3 6 2 2" xfId="23802" xr:uid="{00000000-0005-0000-0000-0000F8400000}"/>
    <cellStyle name="Normal 4 2 3 2 2 3 6 2 2 2" xfId="49964" xr:uid="{00000000-0005-0000-0000-0000F9400000}"/>
    <cellStyle name="Normal 4 2 3 2 2 3 6 2 3" xfId="37506" xr:uid="{00000000-0005-0000-0000-0000FA400000}"/>
    <cellStyle name="Normal 4 2 3 2 2 3 6 3" xfId="17958" xr:uid="{00000000-0005-0000-0000-0000FB400000}"/>
    <cellStyle name="Normal 4 2 3 2 2 3 6 3 2" xfId="44120" xr:uid="{00000000-0005-0000-0000-0000FC400000}"/>
    <cellStyle name="Normal 4 2 3 2 2 3 6 4" xfId="30786" xr:uid="{00000000-0005-0000-0000-0000FD400000}"/>
    <cellStyle name="Normal 4 2 3 2 2 3 7" xfId="8398" xr:uid="{00000000-0005-0000-0000-0000FE400000}"/>
    <cellStyle name="Normal 4 2 3 2 2 3 7 2" xfId="21240" xr:uid="{00000000-0005-0000-0000-0000FF400000}"/>
    <cellStyle name="Normal 4 2 3 2 2 3 7 2 2" xfId="47402" xr:uid="{00000000-0005-0000-0000-000000410000}"/>
    <cellStyle name="Normal 4 2 3 2 2 3 7 3" xfId="34560" xr:uid="{00000000-0005-0000-0000-000001410000}"/>
    <cellStyle name="Normal 4 2 3 2 2 3 8" xfId="14434" xr:uid="{00000000-0005-0000-0000-000002410000}"/>
    <cellStyle name="Normal 4 2 3 2 2 3 8 2" xfId="40596" xr:uid="{00000000-0005-0000-0000-000003410000}"/>
    <cellStyle name="Normal 4 2 3 2 2 3 9" xfId="26734" xr:uid="{00000000-0005-0000-0000-000004410000}"/>
    <cellStyle name="Normal 4 2 3 2 2 4" xfId="822" xr:uid="{00000000-0005-0000-0000-000005410000}"/>
    <cellStyle name="Normal 4 2 3 2 2 4 2" xfId="1344" xr:uid="{00000000-0005-0000-0000-000006410000}"/>
    <cellStyle name="Normal 4 2 3 2 2 4 2 2" xfId="1984" xr:uid="{00000000-0005-0000-0000-000007410000}"/>
    <cellStyle name="Normal 4 2 3 2 2 4 2 2 2" xfId="4010" xr:uid="{00000000-0005-0000-0000-000008410000}"/>
    <cellStyle name="Normal 4 2 3 2 2 4 2 2 2 2" xfId="8062" xr:uid="{00000000-0005-0000-0000-000009410000}"/>
    <cellStyle name="Normal 4 2 3 2 2 4 2 2 2 2 2" xfId="13952" xr:uid="{00000000-0005-0000-0000-00000A410000}"/>
    <cellStyle name="Normal 4 2 3 2 2 4 2 2 2 2 2 2" xfId="26122" xr:uid="{00000000-0005-0000-0000-00000B410000}"/>
    <cellStyle name="Normal 4 2 3 2 2 4 2 2 2 2 2 2 2" xfId="52284" xr:uid="{00000000-0005-0000-0000-00000C410000}"/>
    <cellStyle name="Normal 4 2 3 2 2 4 2 2 2 2 2 3" xfId="40114" xr:uid="{00000000-0005-0000-0000-00000D410000}"/>
    <cellStyle name="Normal 4 2 3 2 2 4 2 2 2 2 3" xfId="21000" xr:uid="{00000000-0005-0000-0000-00000E410000}"/>
    <cellStyle name="Normal 4 2 3 2 2 4 2 2 2 2 3 2" xfId="47162" xr:uid="{00000000-0005-0000-0000-00000F410000}"/>
    <cellStyle name="Normal 4 2 3 2 2 4 2 2 2 2 4" xfId="34224" xr:uid="{00000000-0005-0000-0000-000010410000}"/>
    <cellStyle name="Normal 4 2 3 2 2 4 2 2 2 3" xfId="11006" xr:uid="{00000000-0005-0000-0000-000011410000}"/>
    <cellStyle name="Normal 4 2 3 2 2 4 2 2 2 3 2" xfId="23560" xr:uid="{00000000-0005-0000-0000-000012410000}"/>
    <cellStyle name="Normal 4 2 3 2 2 4 2 2 2 3 2 2" xfId="49722" xr:uid="{00000000-0005-0000-0000-000013410000}"/>
    <cellStyle name="Normal 4 2 3 2 2 4 2 2 2 3 3" xfId="37168" xr:uid="{00000000-0005-0000-0000-000014410000}"/>
    <cellStyle name="Normal 4 2 3 2 2 4 2 2 2 4" xfId="17476" xr:uid="{00000000-0005-0000-0000-000015410000}"/>
    <cellStyle name="Normal 4 2 3 2 2 4 2 2 2 4 2" xfId="43638" xr:uid="{00000000-0005-0000-0000-000016410000}"/>
    <cellStyle name="Normal 4 2 3 2 2 4 2 2 2 5" xfId="30172" xr:uid="{00000000-0005-0000-0000-000017410000}"/>
    <cellStyle name="Normal 4 2 3 2 2 4 2 2 3" xfId="6036" xr:uid="{00000000-0005-0000-0000-000018410000}"/>
    <cellStyle name="Normal 4 2 3 2 2 4 2 2 3 2" xfId="12480" xr:uid="{00000000-0005-0000-0000-000019410000}"/>
    <cellStyle name="Normal 4 2 3 2 2 4 2 2 3 2 2" xfId="24842" xr:uid="{00000000-0005-0000-0000-00001A410000}"/>
    <cellStyle name="Normal 4 2 3 2 2 4 2 2 3 2 2 2" xfId="51004" xr:uid="{00000000-0005-0000-0000-00001B410000}"/>
    <cellStyle name="Normal 4 2 3 2 2 4 2 2 3 2 3" xfId="38642" xr:uid="{00000000-0005-0000-0000-00001C410000}"/>
    <cellStyle name="Normal 4 2 3 2 2 4 2 2 3 3" xfId="19238" xr:uid="{00000000-0005-0000-0000-00001D410000}"/>
    <cellStyle name="Normal 4 2 3 2 2 4 2 2 3 3 2" xfId="45400" xr:uid="{00000000-0005-0000-0000-00001E410000}"/>
    <cellStyle name="Normal 4 2 3 2 2 4 2 2 3 4" xfId="32198" xr:uid="{00000000-0005-0000-0000-00001F410000}"/>
    <cellStyle name="Normal 4 2 3 2 2 4 2 2 4" xfId="9534" xr:uid="{00000000-0005-0000-0000-000020410000}"/>
    <cellStyle name="Normal 4 2 3 2 2 4 2 2 4 2" xfId="22280" xr:uid="{00000000-0005-0000-0000-000021410000}"/>
    <cellStyle name="Normal 4 2 3 2 2 4 2 2 4 2 2" xfId="48442" xr:uid="{00000000-0005-0000-0000-000022410000}"/>
    <cellStyle name="Normal 4 2 3 2 2 4 2 2 4 3" xfId="35696" xr:uid="{00000000-0005-0000-0000-000023410000}"/>
    <cellStyle name="Normal 4 2 3 2 2 4 2 2 5" xfId="15714" xr:uid="{00000000-0005-0000-0000-000024410000}"/>
    <cellStyle name="Normal 4 2 3 2 2 4 2 2 5 2" xfId="41876" xr:uid="{00000000-0005-0000-0000-000025410000}"/>
    <cellStyle name="Normal 4 2 3 2 2 4 2 2 6" xfId="28146" xr:uid="{00000000-0005-0000-0000-000026410000}"/>
    <cellStyle name="Normal 4 2 3 2 2 4 2 3" xfId="3370" xr:uid="{00000000-0005-0000-0000-000027410000}"/>
    <cellStyle name="Normal 4 2 3 2 2 4 2 3 2" xfId="7422" xr:uid="{00000000-0005-0000-0000-000028410000}"/>
    <cellStyle name="Normal 4 2 3 2 2 4 2 3 2 2" xfId="13312" xr:uid="{00000000-0005-0000-0000-000029410000}"/>
    <cellStyle name="Normal 4 2 3 2 2 4 2 3 2 2 2" xfId="25482" xr:uid="{00000000-0005-0000-0000-00002A410000}"/>
    <cellStyle name="Normal 4 2 3 2 2 4 2 3 2 2 2 2" xfId="51644" xr:uid="{00000000-0005-0000-0000-00002B410000}"/>
    <cellStyle name="Normal 4 2 3 2 2 4 2 3 2 2 3" xfId="39474" xr:uid="{00000000-0005-0000-0000-00002C410000}"/>
    <cellStyle name="Normal 4 2 3 2 2 4 2 3 2 3" xfId="20360" xr:uid="{00000000-0005-0000-0000-00002D410000}"/>
    <cellStyle name="Normal 4 2 3 2 2 4 2 3 2 3 2" xfId="46522" xr:uid="{00000000-0005-0000-0000-00002E410000}"/>
    <cellStyle name="Normal 4 2 3 2 2 4 2 3 2 4" xfId="33584" xr:uid="{00000000-0005-0000-0000-00002F410000}"/>
    <cellStyle name="Normal 4 2 3 2 2 4 2 3 3" xfId="10366" xr:uid="{00000000-0005-0000-0000-000030410000}"/>
    <cellStyle name="Normal 4 2 3 2 2 4 2 3 3 2" xfId="22920" xr:uid="{00000000-0005-0000-0000-000031410000}"/>
    <cellStyle name="Normal 4 2 3 2 2 4 2 3 3 2 2" xfId="49082" xr:uid="{00000000-0005-0000-0000-000032410000}"/>
    <cellStyle name="Normal 4 2 3 2 2 4 2 3 3 3" xfId="36528" xr:uid="{00000000-0005-0000-0000-000033410000}"/>
    <cellStyle name="Normal 4 2 3 2 2 4 2 3 4" xfId="16836" xr:uid="{00000000-0005-0000-0000-000034410000}"/>
    <cellStyle name="Normal 4 2 3 2 2 4 2 3 4 2" xfId="42998" xr:uid="{00000000-0005-0000-0000-000035410000}"/>
    <cellStyle name="Normal 4 2 3 2 2 4 2 3 5" xfId="29532" xr:uid="{00000000-0005-0000-0000-000036410000}"/>
    <cellStyle name="Normal 4 2 3 2 2 4 2 4" xfId="5396" xr:uid="{00000000-0005-0000-0000-000037410000}"/>
    <cellStyle name="Normal 4 2 3 2 2 4 2 4 2" xfId="11840" xr:uid="{00000000-0005-0000-0000-000038410000}"/>
    <cellStyle name="Normal 4 2 3 2 2 4 2 4 2 2" xfId="24202" xr:uid="{00000000-0005-0000-0000-000039410000}"/>
    <cellStyle name="Normal 4 2 3 2 2 4 2 4 2 2 2" xfId="50364" xr:uid="{00000000-0005-0000-0000-00003A410000}"/>
    <cellStyle name="Normal 4 2 3 2 2 4 2 4 2 3" xfId="38002" xr:uid="{00000000-0005-0000-0000-00003B410000}"/>
    <cellStyle name="Normal 4 2 3 2 2 4 2 4 3" xfId="18598" xr:uid="{00000000-0005-0000-0000-00003C410000}"/>
    <cellStyle name="Normal 4 2 3 2 2 4 2 4 3 2" xfId="44760" xr:uid="{00000000-0005-0000-0000-00003D410000}"/>
    <cellStyle name="Normal 4 2 3 2 2 4 2 4 4" xfId="31558" xr:uid="{00000000-0005-0000-0000-00003E410000}"/>
    <cellStyle name="Normal 4 2 3 2 2 4 2 5" xfId="8894" xr:uid="{00000000-0005-0000-0000-00003F410000}"/>
    <cellStyle name="Normal 4 2 3 2 2 4 2 5 2" xfId="21640" xr:uid="{00000000-0005-0000-0000-000040410000}"/>
    <cellStyle name="Normal 4 2 3 2 2 4 2 5 2 2" xfId="47802" xr:uid="{00000000-0005-0000-0000-000041410000}"/>
    <cellStyle name="Normal 4 2 3 2 2 4 2 5 3" xfId="35056" xr:uid="{00000000-0005-0000-0000-000042410000}"/>
    <cellStyle name="Normal 4 2 3 2 2 4 2 6" xfId="15074" xr:uid="{00000000-0005-0000-0000-000043410000}"/>
    <cellStyle name="Normal 4 2 3 2 2 4 2 6 2" xfId="41236" xr:uid="{00000000-0005-0000-0000-000044410000}"/>
    <cellStyle name="Normal 4 2 3 2 2 4 2 7" xfId="27506" xr:uid="{00000000-0005-0000-0000-000045410000}"/>
    <cellStyle name="Normal 4 2 3 2 2 4 3" xfId="1664" xr:uid="{00000000-0005-0000-0000-000046410000}"/>
    <cellStyle name="Normal 4 2 3 2 2 4 3 2" xfId="3690" xr:uid="{00000000-0005-0000-0000-000047410000}"/>
    <cellStyle name="Normal 4 2 3 2 2 4 3 2 2" xfId="7742" xr:uid="{00000000-0005-0000-0000-000048410000}"/>
    <cellStyle name="Normal 4 2 3 2 2 4 3 2 2 2" xfId="13632" xr:uid="{00000000-0005-0000-0000-000049410000}"/>
    <cellStyle name="Normal 4 2 3 2 2 4 3 2 2 2 2" xfId="25802" xr:uid="{00000000-0005-0000-0000-00004A410000}"/>
    <cellStyle name="Normal 4 2 3 2 2 4 3 2 2 2 2 2" xfId="51964" xr:uid="{00000000-0005-0000-0000-00004B410000}"/>
    <cellStyle name="Normal 4 2 3 2 2 4 3 2 2 2 3" xfId="39794" xr:uid="{00000000-0005-0000-0000-00004C410000}"/>
    <cellStyle name="Normal 4 2 3 2 2 4 3 2 2 3" xfId="20680" xr:uid="{00000000-0005-0000-0000-00004D410000}"/>
    <cellStyle name="Normal 4 2 3 2 2 4 3 2 2 3 2" xfId="46842" xr:uid="{00000000-0005-0000-0000-00004E410000}"/>
    <cellStyle name="Normal 4 2 3 2 2 4 3 2 2 4" xfId="33904" xr:uid="{00000000-0005-0000-0000-00004F410000}"/>
    <cellStyle name="Normal 4 2 3 2 2 4 3 2 3" xfId="10686" xr:uid="{00000000-0005-0000-0000-000050410000}"/>
    <cellStyle name="Normal 4 2 3 2 2 4 3 2 3 2" xfId="23240" xr:uid="{00000000-0005-0000-0000-000051410000}"/>
    <cellStyle name="Normal 4 2 3 2 2 4 3 2 3 2 2" xfId="49402" xr:uid="{00000000-0005-0000-0000-000052410000}"/>
    <cellStyle name="Normal 4 2 3 2 2 4 3 2 3 3" xfId="36848" xr:uid="{00000000-0005-0000-0000-000053410000}"/>
    <cellStyle name="Normal 4 2 3 2 2 4 3 2 4" xfId="17156" xr:uid="{00000000-0005-0000-0000-000054410000}"/>
    <cellStyle name="Normal 4 2 3 2 2 4 3 2 4 2" xfId="43318" xr:uid="{00000000-0005-0000-0000-000055410000}"/>
    <cellStyle name="Normal 4 2 3 2 2 4 3 2 5" xfId="29852" xr:uid="{00000000-0005-0000-0000-000056410000}"/>
    <cellStyle name="Normal 4 2 3 2 2 4 3 3" xfId="5716" xr:uid="{00000000-0005-0000-0000-000057410000}"/>
    <cellStyle name="Normal 4 2 3 2 2 4 3 3 2" xfId="12160" xr:uid="{00000000-0005-0000-0000-000058410000}"/>
    <cellStyle name="Normal 4 2 3 2 2 4 3 3 2 2" xfId="24522" xr:uid="{00000000-0005-0000-0000-000059410000}"/>
    <cellStyle name="Normal 4 2 3 2 2 4 3 3 2 2 2" xfId="50684" xr:uid="{00000000-0005-0000-0000-00005A410000}"/>
    <cellStyle name="Normal 4 2 3 2 2 4 3 3 2 3" xfId="38322" xr:uid="{00000000-0005-0000-0000-00005B410000}"/>
    <cellStyle name="Normal 4 2 3 2 2 4 3 3 3" xfId="18918" xr:uid="{00000000-0005-0000-0000-00005C410000}"/>
    <cellStyle name="Normal 4 2 3 2 2 4 3 3 3 2" xfId="45080" xr:uid="{00000000-0005-0000-0000-00005D410000}"/>
    <cellStyle name="Normal 4 2 3 2 2 4 3 3 4" xfId="31878" xr:uid="{00000000-0005-0000-0000-00005E410000}"/>
    <cellStyle name="Normal 4 2 3 2 2 4 3 4" xfId="9214" xr:uid="{00000000-0005-0000-0000-00005F410000}"/>
    <cellStyle name="Normal 4 2 3 2 2 4 3 4 2" xfId="21960" xr:uid="{00000000-0005-0000-0000-000060410000}"/>
    <cellStyle name="Normal 4 2 3 2 2 4 3 4 2 2" xfId="48122" xr:uid="{00000000-0005-0000-0000-000061410000}"/>
    <cellStyle name="Normal 4 2 3 2 2 4 3 4 3" xfId="35376" xr:uid="{00000000-0005-0000-0000-000062410000}"/>
    <cellStyle name="Normal 4 2 3 2 2 4 3 5" xfId="15394" xr:uid="{00000000-0005-0000-0000-000063410000}"/>
    <cellStyle name="Normal 4 2 3 2 2 4 3 5 2" xfId="41556" xr:uid="{00000000-0005-0000-0000-000064410000}"/>
    <cellStyle name="Normal 4 2 3 2 2 4 3 6" xfId="27826" xr:uid="{00000000-0005-0000-0000-000065410000}"/>
    <cellStyle name="Normal 4 2 3 2 2 4 4" xfId="2848" xr:uid="{00000000-0005-0000-0000-000066410000}"/>
    <cellStyle name="Normal 4 2 3 2 2 4 4 2" xfId="6900" xr:uid="{00000000-0005-0000-0000-000067410000}"/>
    <cellStyle name="Normal 4 2 3 2 2 4 4 2 2" xfId="12931" xr:uid="{00000000-0005-0000-0000-000068410000}"/>
    <cellStyle name="Normal 4 2 3 2 2 4 4 2 2 2" xfId="25162" xr:uid="{00000000-0005-0000-0000-000069410000}"/>
    <cellStyle name="Normal 4 2 3 2 2 4 4 2 2 2 2" xfId="51324" xr:uid="{00000000-0005-0000-0000-00006A410000}"/>
    <cellStyle name="Normal 4 2 3 2 2 4 4 2 2 3" xfId="39093" xr:uid="{00000000-0005-0000-0000-00006B410000}"/>
    <cellStyle name="Normal 4 2 3 2 2 4 4 2 3" xfId="19906" xr:uid="{00000000-0005-0000-0000-00006C410000}"/>
    <cellStyle name="Normal 4 2 3 2 2 4 4 2 3 2" xfId="46068" xr:uid="{00000000-0005-0000-0000-00006D410000}"/>
    <cellStyle name="Normal 4 2 3 2 2 4 4 2 4" xfId="33062" xr:uid="{00000000-0005-0000-0000-00006E410000}"/>
    <cellStyle name="Normal 4 2 3 2 2 4 4 3" xfId="9985" xr:uid="{00000000-0005-0000-0000-00006F410000}"/>
    <cellStyle name="Normal 4 2 3 2 2 4 4 3 2" xfId="22600" xr:uid="{00000000-0005-0000-0000-000070410000}"/>
    <cellStyle name="Normal 4 2 3 2 2 4 4 3 2 2" xfId="48762" xr:uid="{00000000-0005-0000-0000-000071410000}"/>
    <cellStyle name="Normal 4 2 3 2 2 4 4 3 3" xfId="36147" xr:uid="{00000000-0005-0000-0000-000072410000}"/>
    <cellStyle name="Normal 4 2 3 2 2 4 4 4" xfId="16382" xr:uid="{00000000-0005-0000-0000-000073410000}"/>
    <cellStyle name="Normal 4 2 3 2 2 4 4 4 2" xfId="42544" xr:uid="{00000000-0005-0000-0000-000074410000}"/>
    <cellStyle name="Normal 4 2 3 2 2 4 4 5" xfId="29010" xr:uid="{00000000-0005-0000-0000-000075410000}"/>
    <cellStyle name="Normal 4 2 3 2 2 4 5" xfId="4874" xr:uid="{00000000-0005-0000-0000-000076410000}"/>
    <cellStyle name="Normal 4 2 3 2 2 4 5 2" xfId="11459" xr:uid="{00000000-0005-0000-0000-000077410000}"/>
    <cellStyle name="Normal 4 2 3 2 2 4 5 2 2" xfId="23882" xr:uid="{00000000-0005-0000-0000-000078410000}"/>
    <cellStyle name="Normal 4 2 3 2 2 4 5 2 2 2" xfId="50044" xr:uid="{00000000-0005-0000-0000-000079410000}"/>
    <cellStyle name="Normal 4 2 3 2 2 4 5 2 3" xfId="37621" xr:uid="{00000000-0005-0000-0000-00007A410000}"/>
    <cellStyle name="Normal 4 2 3 2 2 4 5 3" xfId="18144" xr:uid="{00000000-0005-0000-0000-00007B410000}"/>
    <cellStyle name="Normal 4 2 3 2 2 4 5 3 2" xfId="44306" xr:uid="{00000000-0005-0000-0000-00007C410000}"/>
    <cellStyle name="Normal 4 2 3 2 2 4 5 4" xfId="31036" xr:uid="{00000000-0005-0000-0000-00007D410000}"/>
    <cellStyle name="Normal 4 2 3 2 2 4 6" xfId="8513" xr:uid="{00000000-0005-0000-0000-00007E410000}"/>
    <cellStyle name="Normal 4 2 3 2 2 4 6 2" xfId="21320" xr:uid="{00000000-0005-0000-0000-00007F410000}"/>
    <cellStyle name="Normal 4 2 3 2 2 4 6 2 2" xfId="47482" xr:uid="{00000000-0005-0000-0000-000080410000}"/>
    <cellStyle name="Normal 4 2 3 2 2 4 6 3" xfId="34675" xr:uid="{00000000-0005-0000-0000-000081410000}"/>
    <cellStyle name="Normal 4 2 3 2 2 4 7" xfId="14620" xr:uid="{00000000-0005-0000-0000-000082410000}"/>
    <cellStyle name="Normal 4 2 3 2 2 4 7 2" xfId="40782" xr:uid="{00000000-0005-0000-0000-000083410000}"/>
    <cellStyle name="Normal 4 2 3 2 2 4 8" xfId="26984" xr:uid="{00000000-0005-0000-0000-000084410000}"/>
    <cellStyle name="Normal 4 2 3 2 2 5" xfId="1184" xr:uid="{00000000-0005-0000-0000-000085410000}"/>
    <cellStyle name="Normal 4 2 3 2 2 5 2" xfId="1824" xr:uid="{00000000-0005-0000-0000-000086410000}"/>
    <cellStyle name="Normal 4 2 3 2 2 5 2 2" xfId="3850" xr:uid="{00000000-0005-0000-0000-000087410000}"/>
    <cellStyle name="Normal 4 2 3 2 2 5 2 2 2" xfId="7902" xr:uid="{00000000-0005-0000-0000-000088410000}"/>
    <cellStyle name="Normal 4 2 3 2 2 5 2 2 2 2" xfId="13792" xr:uid="{00000000-0005-0000-0000-000089410000}"/>
    <cellStyle name="Normal 4 2 3 2 2 5 2 2 2 2 2" xfId="25962" xr:uid="{00000000-0005-0000-0000-00008A410000}"/>
    <cellStyle name="Normal 4 2 3 2 2 5 2 2 2 2 2 2" xfId="52124" xr:uid="{00000000-0005-0000-0000-00008B410000}"/>
    <cellStyle name="Normal 4 2 3 2 2 5 2 2 2 2 3" xfId="39954" xr:uid="{00000000-0005-0000-0000-00008C410000}"/>
    <cellStyle name="Normal 4 2 3 2 2 5 2 2 2 3" xfId="20840" xr:uid="{00000000-0005-0000-0000-00008D410000}"/>
    <cellStyle name="Normal 4 2 3 2 2 5 2 2 2 3 2" xfId="47002" xr:uid="{00000000-0005-0000-0000-00008E410000}"/>
    <cellStyle name="Normal 4 2 3 2 2 5 2 2 2 4" xfId="34064" xr:uid="{00000000-0005-0000-0000-00008F410000}"/>
    <cellStyle name="Normal 4 2 3 2 2 5 2 2 3" xfId="10846" xr:uid="{00000000-0005-0000-0000-000090410000}"/>
    <cellStyle name="Normal 4 2 3 2 2 5 2 2 3 2" xfId="23400" xr:uid="{00000000-0005-0000-0000-000091410000}"/>
    <cellStyle name="Normal 4 2 3 2 2 5 2 2 3 2 2" xfId="49562" xr:uid="{00000000-0005-0000-0000-000092410000}"/>
    <cellStyle name="Normal 4 2 3 2 2 5 2 2 3 3" xfId="37008" xr:uid="{00000000-0005-0000-0000-000093410000}"/>
    <cellStyle name="Normal 4 2 3 2 2 5 2 2 4" xfId="17316" xr:uid="{00000000-0005-0000-0000-000094410000}"/>
    <cellStyle name="Normal 4 2 3 2 2 5 2 2 4 2" xfId="43478" xr:uid="{00000000-0005-0000-0000-000095410000}"/>
    <cellStyle name="Normal 4 2 3 2 2 5 2 2 5" xfId="30012" xr:uid="{00000000-0005-0000-0000-000096410000}"/>
    <cellStyle name="Normal 4 2 3 2 2 5 2 3" xfId="5876" xr:uid="{00000000-0005-0000-0000-000097410000}"/>
    <cellStyle name="Normal 4 2 3 2 2 5 2 3 2" xfId="12320" xr:uid="{00000000-0005-0000-0000-000098410000}"/>
    <cellStyle name="Normal 4 2 3 2 2 5 2 3 2 2" xfId="24682" xr:uid="{00000000-0005-0000-0000-000099410000}"/>
    <cellStyle name="Normal 4 2 3 2 2 5 2 3 2 2 2" xfId="50844" xr:uid="{00000000-0005-0000-0000-00009A410000}"/>
    <cellStyle name="Normal 4 2 3 2 2 5 2 3 2 3" xfId="38482" xr:uid="{00000000-0005-0000-0000-00009B410000}"/>
    <cellStyle name="Normal 4 2 3 2 2 5 2 3 3" xfId="19078" xr:uid="{00000000-0005-0000-0000-00009C410000}"/>
    <cellStyle name="Normal 4 2 3 2 2 5 2 3 3 2" xfId="45240" xr:uid="{00000000-0005-0000-0000-00009D410000}"/>
    <cellStyle name="Normal 4 2 3 2 2 5 2 3 4" xfId="32038" xr:uid="{00000000-0005-0000-0000-00009E410000}"/>
    <cellStyle name="Normal 4 2 3 2 2 5 2 4" xfId="9374" xr:uid="{00000000-0005-0000-0000-00009F410000}"/>
    <cellStyle name="Normal 4 2 3 2 2 5 2 4 2" xfId="22120" xr:uid="{00000000-0005-0000-0000-0000A0410000}"/>
    <cellStyle name="Normal 4 2 3 2 2 5 2 4 2 2" xfId="48282" xr:uid="{00000000-0005-0000-0000-0000A1410000}"/>
    <cellStyle name="Normal 4 2 3 2 2 5 2 4 3" xfId="35536" xr:uid="{00000000-0005-0000-0000-0000A2410000}"/>
    <cellStyle name="Normal 4 2 3 2 2 5 2 5" xfId="15554" xr:uid="{00000000-0005-0000-0000-0000A3410000}"/>
    <cellStyle name="Normal 4 2 3 2 2 5 2 5 2" xfId="41716" xr:uid="{00000000-0005-0000-0000-0000A4410000}"/>
    <cellStyle name="Normal 4 2 3 2 2 5 2 6" xfId="27986" xr:uid="{00000000-0005-0000-0000-0000A5410000}"/>
    <cellStyle name="Normal 4 2 3 2 2 5 3" xfId="3210" xr:uid="{00000000-0005-0000-0000-0000A6410000}"/>
    <cellStyle name="Normal 4 2 3 2 2 5 3 2" xfId="7262" xr:uid="{00000000-0005-0000-0000-0000A7410000}"/>
    <cellStyle name="Normal 4 2 3 2 2 5 3 2 2" xfId="13152" xr:uid="{00000000-0005-0000-0000-0000A8410000}"/>
    <cellStyle name="Normal 4 2 3 2 2 5 3 2 2 2" xfId="25322" xr:uid="{00000000-0005-0000-0000-0000A9410000}"/>
    <cellStyle name="Normal 4 2 3 2 2 5 3 2 2 2 2" xfId="51484" xr:uid="{00000000-0005-0000-0000-0000AA410000}"/>
    <cellStyle name="Normal 4 2 3 2 2 5 3 2 2 3" xfId="39314" xr:uid="{00000000-0005-0000-0000-0000AB410000}"/>
    <cellStyle name="Normal 4 2 3 2 2 5 3 2 3" xfId="20200" xr:uid="{00000000-0005-0000-0000-0000AC410000}"/>
    <cellStyle name="Normal 4 2 3 2 2 5 3 2 3 2" xfId="46362" xr:uid="{00000000-0005-0000-0000-0000AD410000}"/>
    <cellStyle name="Normal 4 2 3 2 2 5 3 2 4" xfId="33424" xr:uid="{00000000-0005-0000-0000-0000AE410000}"/>
    <cellStyle name="Normal 4 2 3 2 2 5 3 3" xfId="10206" xr:uid="{00000000-0005-0000-0000-0000AF410000}"/>
    <cellStyle name="Normal 4 2 3 2 2 5 3 3 2" xfId="22760" xr:uid="{00000000-0005-0000-0000-0000B0410000}"/>
    <cellStyle name="Normal 4 2 3 2 2 5 3 3 2 2" xfId="48922" xr:uid="{00000000-0005-0000-0000-0000B1410000}"/>
    <cellStyle name="Normal 4 2 3 2 2 5 3 3 3" xfId="36368" xr:uid="{00000000-0005-0000-0000-0000B2410000}"/>
    <cellStyle name="Normal 4 2 3 2 2 5 3 4" xfId="16676" xr:uid="{00000000-0005-0000-0000-0000B3410000}"/>
    <cellStyle name="Normal 4 2 3 2 2 5 3 4 2" xfId="42838" xr:uid="{00000000-0005-0000-0000-0000B4410000}"/>
    <cellStyle name="Normal 4 2 3 2 2 5 3 5" xfId="29372" xr:uid="{00000000-0005-0000-0000-0000B5410000}"/>
    <cellStyle name="Normal 4 2 3 2 2 5 4" xfId="5236" xr:uid="{00000000-0005-0000-0000-0000B6410000}"/>
    <cellStyle name="Normal 4 2 3 2 2 5 4 2" xfId="11680" xr:uid="{00000000-0005-0000-0000-0000B7410000}"/>
    <cellStyle name="Normal 4 2 3 2 2 5 4 2 2" xfId="24042" xr:uid="{00000000-0005-0000-0000-0000B8410000}"/>
    <cellStyle name="Normal 4 2 3 2 2 5 4 2 2 2" xfId="50204" xr:uid="{00000000-0005-0000-0000-0000B9410000}"/>
    <cellStyle name="Normal 4 2 3 2 2 5 4 2 3" xfId="37842" xr:uid="{00000000-0005-0000-0000-0000BA410000}"/>
    <cellStyle name="Normal 4 2 3 2 2 5 4 3" xfId="18438" xr:uid="{00000000-0005-0000-0000-0000BB410000}"/>
    <cellStyle name="Normal 4 2 3 2 2 5 4 3 2" xfId="44600" xr:uid="{00000000-0005-0000-0000-0000BC410000}"/>
    <cellStyle name="Normal 4 2 3 2 2 5 4 4" xfId="31398" xr:uid="{00000000-0005-0000-0000-0000BD410000}"/>
    <cellStyle name="Normal 4 2 3 2 2 5 5" xfId="8734" xr:uid="{00000000-0005-0000-0000-0000BE410000}"/>
    <cellStyle name="Normal 4 2 3 2 2 5 5 2" xfId="21480" xr:uid="{00000000-0005-0000-0000-0000BF410000}"/>
    <cellStyle name="Normal 4 2 3 2 2 5 5 2 2" xfId="47642" xr:uid="{00000000-0005-0000-0000-0000C0410000}"/>
    <cellStyle name="Normal 4 2 3 2 2 5 5 3" xfId="34896" xr:uid="{00000000-0005-0000-0000-0000C1410000}"/>
    <cellStyle name="Normal 4 2 3 2 2 5 6" xfId="14914" xr:uid="{00000000-0005-0000-0000-0000C2410000}"/>
    <cellStyle name="Normal 4 2 3 2 2 5 6 2" xfId="41076" xr:uid="{00000000-0005-0000-0000-0000C3410000}"/>
    <cellStyle name="Normal 4 2 3 2 2 5 7" xfId="27346" xr:uid="{00000000-0005-0000-0000-0000C4410000}"/>
    <cellStyle name="Normal 4 2 3 2 2 6" xfId="1504" xr:uid="{00000000-0005-0000-0000-0000C5410000}"/>
    <cellStyle name="Normal 4 2 3 2 2 6 2" xfId="3530" xr:uid="{00000000-0005-0000-0000-0000C6410000}"/>
    <cellStyle name="Normal 4 2 3 2 2 6 2 2" xfId="7582" xr:uid="{00000000-0005-0000-0000-0000C7410000}"/>
    <cellStyle name="Normal 4 2 3 2 2 6 2 2 2" xfId="13472" xr:uid="{00000000-0005-0000-0000-0000C8410000}"/>
    <cellStyle name="Normal 4 2 3 2 2 6 2 2 2 2" xfId="25642" xr:uid="{00000000-0005-0000-0000-0000C9410000}"/>
    <cellStyle name="Normal 4 2 3 2 2 6 2 2 2 2 2" xfId="51804" xr:uid="{00000000-0005-0000-0000-0000CA410000}"/>
    <cellStyle name="Normal 4 2 3 2 2 6 2 2 2 3" xfId="39634" xr:uid="{00000000-0005-0000-0000-0000CB410000}"/>
    <cellStyle name="Normal 4 2 3 2 2 6 2 2 3" xfId="20520" xr:uid="{00000000-0005-0000-0000-0000CC410000}"/>
    <cellStyle name="Normal 4 2 3 2 2 6 2 2 3 2" xfId="46682" xr:uid="{00000000-0005-0000-0000-0000CD410000}"/>
    <cellStyle name="Normal 4 2 3 2 2 6 2 2 4" xfId="33744" xr:uid="{00000000-0005-0000-0000-0000CE410000}"/>
    <cellStyle name="Normal 4 2 3 2 2 6 2 3" xfId="10526" xr:uid="{00000000-0005-0000-0000-0000CF410000}"/>
    <cellStyle name="Normal 4 2 3 2 2 6 2 3 2" xfId="23080" xr:uid="{00000000-0005-0000-0000-0000D0410000}"/>
    <cellStyle name="Normal 4 2 3 2 2 6 2 3 2 2" xfId="49242" xr:uid="{00000000-0005-0000-0000-0000D1410000}"/>
    <cellStyle name="Normal 4 2 3 2 2 6 2 3 3" xfId="36688" xr:uid="{00000000-0005-0000-0000-0000D2410000}"/>
    <cellStyle name="Normal 4 2 3 2 2 6 2 4" xfId="16996" xr:uid="{00000000-0005-0000-0000-0000D3410000}"/>
    <cellStyle name="Normal 4 2 3 2 2 6 2 4 2" xfId="43158" xr:uid="{00000000-0005-0000-0000-0000D4410000}"/>
    <cellStyle name="Normal 4 2 3 2 2 6 2 5" xfId="29692" xr:uid="{00000000-0005-0000-0000-0000D5410000}"/>
    <cellStyle name="Normal 4 2 3 2 2 6 3" xfId="5556" xr:uid="{00000000-0005-0000-0000-0000D6410000}"/>
    <cellStyle name="Normal 4 2 3 2 2 6 3 2" xfId="12000" xr:uid="{00000000-0005-0000-0000-0000D7410000}"/>
    <cellStyle name="Normal 4 2 3 2 2 6 3 2 2" xfId="24362" xr:uid="{00000000-0005-0000-0000-0000D8410000}"/>
    <cellStyle name="Normal 4 2 3 2 2 6 3 2 2 2" xfId="50524" xr:uid="{00000000-0005-0000-0000-0000D9410000}"/>
    <cellStyle name="Normal 4 2 3 2 2 6 3 2 3" xfId="38162" xr:uid="{00000000-0005-0000-0000-0000DA410000}"/>
    <cellStyle name="Normal 4 2 3 2 2 6 3 3" xfId="18758" xr:uid="{00000000-0005-0000-0000-0000DB410000}"/>
    <cellStyle name="Normal 4 2 3 2 2 6 3 3 2" xfId="44920" xr:uid="{00000000-0005-0000-0000-0000DC410000}"/>
    <cellStyle name="Normal 4 2 3 2 2 6 3 4" xfId="31718" xr:uid="{00000000-0005-0000-0000-0000DD410000}"/>
    <cellStyle name="Normal 4 2 3 2 2 6 4" xfId="9054" xr:uid="{00000000-0005-0000-0000-0000DE410000}"/>
    <cellStyle name="Normal 4 2 3 2 2 6 4 2" xfId="21800" xr:uid="{00000000-0005-0000-0000-0000DF410000}"/>
    <cellStyle name="Normal 4 2 3 2 2 6 4 2 2" xfId="47962" xr:uid="{00000000-0005-0000-0000-0000E0410000}"/>
    <cellStyle name="Normal 4 2 3 2 2 6 4 3" xfId="35216" xr:uid="{00000000-0005-0000-0000-0000E1410000}"/>
    <cellStyle name="Normal 4 2 3 2 2 6 5" xfId="15234" xr:uid="{00000000-0005-0000-0000-0000E2410000}"/>
    <cellStyle name="Normal 4 2 3 2 2 6 5 2" xfId="41396" xr:uid="{00000000-0005-0000-0000-0000E3410000}"/>
    <cellStyle name="Normal 4 2 3 2 2 6 6" xfId="27666" xr:uid="{00000000-0005-0000-0000-0000E4410000}"/>
    <cellStyle name="Normal 4 2 3 2 2 7" xfId="2316" xr:uid="{00000000-0005-0000-0000-0000E5410000}"/>
    <cellStyle name="Normal 4 2 3 2 2 7 2" xfId="6368" xr:uid="{00000000-0005-0000-0000-0000E6410000}"/>
    <cellStyle name="Normal 4 2 3 2 2 7 2 2" xfId="12675" xr:uid="{00000000-0005-0000-0000-0000E7410000}"/>
    <cellStyle name="Normal 4 2 3 2 2 7 2 2 2" xfId="25002" xr:uid="{00000000-0005-0000-0000-0000E8410000}"/>
    <cellStyle name="Normal 4 2 3 2 2 7 2 2 2 2" xfId="51164" xr:uid="{00000000-0005-0000-0000-0000E9410000}"/>
    <cellStyle name="Normal 4 2 3 2 2 7 2 2 3" xfId="38837" xr:uid="{00000000-0005-0000-0000-0000EA410000}"/>
    <cellStyle name="Normal 4 2 3 2 2 7 2 3" xfId="19506" xr:uid="{00000000-0005-0000-0000-0000EB410000}"/>
    <cellStyle name="Normal 4 2 3 2 2 7 2 3 2" xfId="45668" xr:uid="{00000000-0005-0000-0000-0000EC410000}"/>
    <cellStyle name="Normal 4 2 3 2 2 7 2 4" xfId="32530" xr:uid="{00000000-0005-0000-0000-0000ED410000}"/>
    <cellStyle name="Normal 4 2 3 2 2 7 3" xfId="9729" xr:uid="{00000000-0005-0000-0000-0000EE410000}"/>
    <cellStyle name="Normal 4 2 3 2 2 7 3 2" xfId="22440" xr:uid="{00000000-0005-0000-0000-0000EF410000}"/>
    <cellStyle name="Normal 4 2 3 2 2 7 3 2 2" xfId="48602" xr:uid="{00000000-0005-0000-0000-0000F0410000}"/>
    <cellStyle name="Normal 4 2 3 2 2 7 3 3" xfId="35891" xr:uid="{00000000-0005-0000-0000-0000F1410000}"/>
    <cellStyle name="Normal 4 2 3 2 2 7 4" xfId="15982" xr:uid="{00000000-0005-0000-0000-0000F2410000}"/>
    <cellStyle name="Normal 4 2 3 2 2 7 4 2" xfId="42144" xr:uid="{00000000-0005-0000-0000-0000F3410000}"/>
    <cellStyle name="Normal 4 2 3 2 2 7 5" xfId="28478" xr:uid="{00000000-0005-0000-0000-0000F4410000}"/>
    <cellStyle name="Normal 4 2 3 2 2 8" xfId="4342" xr:uid="{00000000-0005-0000-0000-0000F5410000}"/>
    <cellStyle name="Normal 4 2 3 2 2 8 2" xfId="11203" xr:uid="{00000000-0005-0000-0000-0000F6410000}"/>
    <cellStyle name="Normal 4 2 3 2 2 8 2 2" xfId="23722" xr:uid="{00000000-0005-0000-0000-0000F7410000}"/>
    <cellStyle name="Normal 4 2 3 2 2 8 2 2 2" xfId="49884" xr:uid="{00000000-0005-0000-0000-0000F8410000}"/>
    <cellStyle name="Normal 4 2 3 2 2 8 2 3" xfId="37365" xr:uid="{00000000-0005-0000-0000-0000F9410000}"/>
    <cellStyle name="Normal 4 2 3 2 2 8 3" xfId="17744" xr:uid="{00000000-0005-0000-0000-0000FA410000}"/>
    <cellStyle name="Normal 4 2 3 2 2 8 3 2" xfId="43906" xr:uid="{00000000-0005-0000-0000-0000FB410000}"/>
    <cellStyle name="Normal 4 2 3 2 2 8 4" xfId="30504" xr:uid="{00000000-0005-0000-0000-0000FC410000}"/>
    <cellStyle name="Normal 4 2 3 2 2 9" xfId="8257" xr:uid="{00000000-0005-0000-0000-0000FD410000}"/>
    <cellStyle name="Normal 4 2 3 2 2 9 2" xfId="21160" xr:uid="{00000000-0005-0000-0000-0000FE410000}"/>
    <cellStyle name="Normal 4 2 3 2 2 9 2 2" xfId="47322" xr:uid="{00000000-0005-0000-0000-0000FF410000}"/>
    <cellStyle name="Normal 4 2 3 2 2 9 3" xfId="34419" xr:uid="{00000000-0005-0000-0000-000000420000}"/>
    <cellStyle name="Normal 4 2 3 2 3" xfId="406" xr:uid="{00000000-0005-0000-0000-000001420000}"/>
    <cellStyle name="Normal 4 2 3 2 3 10" xfId="26568" xr:uid="{00000000-0005-0000-0000-000002420000}"/>
    <cellStyle name="Normal 4 2 3 2 3 2" xfId="596" xr:uid="{00000000-0005-0000-0000-000003420000}"/>
    <cellStyle name="Normal 4 2 3 2 3 2 2" xfId="1128" xr:uid="{00000000-0005-0000-0000-000004420000}"/>
    <cellStyle name="Normal 4 2 3 2 3 2 2 2" xfId="1448" xr:uid="{00000000-0005-0000-0000-000005420000}"/>
    <cellStyle name="Normal 4 2 3 2 3 2 2 2 2" xfId="2088" xr:uid="{00000000-0005-0000-0000-000006420000}"/>
    <cellStyle name="Normal 4 2 3 2 3 2 2 2 2 2" xfId="4114" xr:uid="{00000000-0005-0000-0000-000007420000}"/>
    <cellStyle name="Normal 4 2 3 2 3 2 2 2 2 2 2" xfId="8166" xr:uid="{00000000-0005-0000-0000-000008420000}"/>
    <cellStyle name="Normal 4 2 3 2 3 2 2 2 2 2 2 2" xfId="14056" xr:uid="{00000000-0005-0000-0000-000009420000}"/>
    <cellStyle name="Normal 4 2 3 2 3 2 2 2 2 2 2 2 2" xfId="26226" xr:uid="{00000000-0005-0000-0000-00000A420000}"/>
    <cellStyle name="Normal 4 2 3 2 3 2 2 2 2 2 2 2 2 2" xfId="52388" xr:uid="{00000000-0005-0000-0000-00000B420000}"/>
    <cellStyle name="Normal 4 2 3 2 3 2 2 2 2 2 2 2 3" xfId="40218" xr:uid="{00000000-0005-0000-0000-00000C420000}"/>
    <cellStyle name="Normal 4 2 3 2 3 2 2 2 2 2 2 3" xfId="21104" xr:uid="{00000000-0005-0000-0000-00000D420000}"/>
    <cellStyle name="Normal 4 2 3 2 3 2 2 2 2 2 2 3 2" xfId="47266" xr:uid="{00000000-0005-0000-0000-00000E420000}"/>
    <cellStyle name="Normal 4 2 3 2 3 2 2 2 2 2 2 4" xfId="34328" xr:uid="{00000000-0005-0000-0000-00000F420000}"/>
    <cellStyle name="Normal 4 2 3 2 3 2 2 2 2 2 3" xfId="11110" xr:uid="{00000000-0005-0000-0000-000010420000}"/>
    <cellStyle name="Normal 4 2 3 2 3 2 2 2 2 2 3 2" xfId="23664" xr:uid="{00000000-0005-0000-0000-000011420000}"/>
    <cellStyle name="Normal 4 2 3 2 3 2 2 2 2 2 3 2 2" xfId="49826" xr:uid="{00000000-0005-0000-0000-000012420000}"/>
    <cellStyle name="Normal 4 2 3 2 3 2 2 2 2 2 3 3" xfId="37272" xr:uid="{00000000-0005-0000-0000-000013420000}"/>
    <cellStyle name="Normal 4 2 3 2 3 2 2 2 2 2 4" xfId="17580" xr:uid="{00000000-0005-0000-0000-000014420000}"/>
    <cellStyle name="Normal 4 2 3 2 3 2 2 2 2 2 4 2" xfId="43742" xr:uid="{00000000-0005-0000-0000-000015420000}"/>
    <cellStyle name="Normal 4 2 3 2 3 2 2 2 2 2 5" xfId="30276" xr:uid="{00000000-0005-0000-0000-000016420000}"/>
    <cellStyle name="Normal 4 2 3 2 3 2 2 2 2 3" xfId="6140" xr:uid="{00000000-0005-0000-0000-000017420000}"/>
    <cellStyle name="Normal 4 2 3 2 3 2 2 2 2 3 2" xfId="12584" xr:uid="{00000000-0005-0000-0000-000018420000}"/>
    <cellStyle name="Normal 4 2 3 2 3 2 2 2 2 3 2 2" xfId="24946" xr:uid="{00000000-0005-0000-0000-000019420000}"/>
    <cellStyle name="Normal 4 2 3 2 3 2 2 2 2 3 2 2 2" xfId="51108" xr:uid="{00000000-0005-0000-0000-00001A420000}"/>
    <cellStyle name="Normal 4 2 3 2 3 2 2 2 2 3 2 3" xfId="38746" xr:uid="{00000000-0005-0000-0000-00001B420000}"/>
    <cellStyle name="Normal 4 2 3 2 3 2 2 2 2 3 3" xfId="19342" xr:uid="{00000000-0005-0000-0000-00001C420000}"/>
    <cellStyle name="Normal 4 2 3 2 3 2 2 2 2 3 3 2" xfId="45504" xr:uid="{00000000-0005-0000-0000-00001D420000}"/>
    <cellStyle name="Normal 4 2 3 2 3 2 2 2 2 3 4" xfId="32302" xr:uid="{00000000-0005-0000-0000-00001E420000}"/>
    <cellStyle name="Normal 4 2 3 2 3 2 2 2 2 4" xfId="9638" xr:uid="{00000000-0005-0000-0000-00001F420000}"/>
    <cellStyle name="Normal 4 2 3 2 3 2 2 2 2 4 2" xfId="22384" xr:uid="{00000000-0005-0000-0000-000020420000}"/>
    <cellStyle name="Normal 4 2 3 2 3 2 2 2 2 4 2 2" xfId="48546" xr:uid="{00000000-0005-0000-0000-000021420000}"/>
    <cellStyle name="Normal 4 2 3 2 3 2 2 2 2 4 3" xfId="35800" xr:uid="{00000000-0005-0000-0000-000022420000}"/>
    <cellStyle name="Normal 4 2 3 2 3 2 2 2 2 5" xfId="15818" xr:uid="{00000000-0005-0000-0000-000023420000}"/>
    <cellStyle name="Normal 4 2 3 2 3 2 2 2 2 5 2" xfId="41980" xr:uid="{00000000-0005-0000-0000-000024420000}"/>
    <cellStyle name="Normal 4 2 3 2 3 2 2 2 2 6" xfId="28250" xr:uid="{00000000-0005-0000-0000-000025420000}"/>
    <cellStyle name="Normal 4 2 3 2 3 2 2 2 3" xfId="3474" xr:uid="{00000000-0005-0000-0000-000026420000}"/>
    <cellStyle name="Normal 4 2 3 2 3 2 2 2 3 2" xfId="7526" xr:uid="{00000000-0005-0000-0000-000027420000}"/>
    <cellStyle name="Normal 4 2 3 2 3 2 2 2 3 2 2" xfId="13416" xr:uid="{00000000-0005-0000-0000-000028420000}"/>
    <cellStyle name="Normal 4 2 3 2 3 2 2 2 3 2 2 2" xfId="25586" xr:uid="{00000000-0005-0000-0000-000029420000}"/>
    <cellStyle name="Normal 4 2 3 2 3 2 2 2 3 2 2 2 2" xfId="51748" xr:uid="{00000000-0005-0000-0000-00002A420000}"/>
    <cellStyle name="Normal 4 2 3 2 3 2 2 2 3 2 2 3" xfId="39578" xr:uid="{00000000-0005-0000-0000-00002B420000}"/>
    <cellStyle name="Normal 4 2 3 2 3 2 2 2 3 2 3" xfId="20464" xr:uid="{00000000-0005-0000-0000-00002C420000}"/>
    <cellStyle name="Normal 4 2 3 2 3 2 2 2 3 2 3 2" xfId="46626" xr:uid="{00000000-0005-0000-0000-00002D420000}"/>
    <cellStyle name="Normal 4 2 3 2 3 2 2 2 3 2 4" xfId="33688" xr:uid="{00000000-0005-0000-0000-00002E420000}"/>
    <cellStyle name="Normal 4 2 3 2 3 2 2 2 3 3" xfId="10470" xr:uid="{00000000-0005-0000-0000-00002F420000}"/>
    <cellStyle name="Normal 4 2 3 2 3 2 2 2 3 3 2" xfId="23024" xr:uid="{00000000-0005-0000-0000-000030420000}"/>
    <cellStyle name="Normal 4 2 3 2 3 2 2 2 3 3 2 2" xfId="49186" xr:uid="{00000000-0005-0000-0000-000031420000}"/>
    <cellStyle name="Normal 4 2 3 2 3 2 2 2 3 3 3" xfId="36632" xr:uid="{00000000-0005-0000-0000-000032420000}"/>
    <cellStyle name="Normal 4 2 3 2 3 2 2 2 3 4" xfId="16940" xr:uid="{00000000-0005-0000-0000-000033420000}"/>
    <cellStyle name="Normal 4 2 3 2 3 2 2 2 3 4 2" xfId="43102" xr:uid="{00000000-0005-0000-0000-000034420000}"/>
    <cellStyle name="Normal 4 2 3 2 3 2 2 2 3 5" xfId="29636" xr:uid="{00000000-0005-0000-0000-000035420000}"/>
    <cellStyle name="Normal 4 2 3 2 3 2 2 2 4" xfId="5500" xr:uid="{00000000-0005-0000-0000-000036420000}"/>
    <cellStyle name="Normal 4 2 3 2 3 2 2 2 4 2" xfId="11944" xr:uid="{00000000-0005-0000-0000-000037420000}"/>
    <cellStyle name="Normal 4 2 3 2 3 2 2 2 4 2 2" xfId="24306" xr:uid="{00000000-0005-0000-0000-000038420000}"/>
    <cellStyle name="Normal 4 2 3 2 3 2 2 2 4 2 2 2" xfId="50468" xr:uid="{00000000-0005-0000-0000-000039420000}"/>
    <cellStyle name="Normal 4 2 3 2 3 2 2 2 4 2 3" xfId="38106" xr:uid="{00000000-0005-0000-0000-00003A420000}"/>
    <cellStyle name="Normal 4 2 3 2 3 2 2 2 4 3" xfId="18702" xr:uid="{00000000-0005-0000-0000-00003B420000}"/>
    <cellStyle name="Normal 4 2 3 2 3 2 2 2 4 3 2" xfId="44864" xr:uid="{00000000-0005-0000-0000-00003C420000}"/>
    <cellStyle name="Normal 4 2 3 2 3 2 2 2 4 4" xfId="31662" xr:uid="{00000000-0005-0000-0000-00003D420000}"/>
    <cellStyle name="Normal 4 2 3 2 3 2 2 2 5" xfId="8998" xr:uid="{00000000-0005-0000-0000-00003E420000}"/>
    <cellStyle name="Normal 4 2 3 2 3 2 2 2 5 2" xfId="21744" xr:uid="{00000000-0005-0000-0000-00003F420000}"/>
    <cellStyle name="Normal 4 2 3 2 3 2 2 2 5 2 2" xfId="47906" xr:uid="{00000000-0005-0000-0000-000040420000}"/>
    <cellStyle name="Normal 4 2 3 2 3 2 2 2 5 3" xfId="35160" xr:uid="{00000000-0005-0000-0000-000041420000}"/>
    <cellStyle name="Normal 4 2 3 2 3 2 2 2 6" xfId="15178" xr:uid="{00000000-0005-0000-0000-000042420000}"/>
    <cellStyle name="Normal 4 2 3 2 3 2 2 2 6 2" xfId="41340" xr:uid="{00000000-0005-0000-0000-000043420000}"/>
    <cellStyle name="Normal 4 2 3 2 3 2 2 2 7" xfId="27610" xr:uid="{00000000-0005-0000-0000-000044420000}"/>
    <cellStyle name="Normal 4 2 3 2 3 2 2 3" xfId="1768" xr:uid="{00000000-0005-0000-0000-000045420000}"/>
    <cellStyle name="Normal 4 2 3 2 3 2 2 3 2" xfId="3794" xr:uid="{00000000-0005-0000-0000-000046420000}"/>
    <cellStyle name="Normal 4 2 3 2 3 2 2 3 2 2" xfId="7846" xr:uid="{00000000-0005-0000-0000-000047420000}"/>
    <cellStyle name="Normal 4 2 3 2 3 2 2 3 2 2 2" xfId="13736" xr:uid="{00000000-0005-0000-0000-000048420000}"/>
    <cellStyle name="Normal 4 2 3 2 3 2 2 3 2 2 2 2" xfId="25906" xr:uid="{00000000-0005-0000-0000-000049420000}"/>
    <cellStyle name="Normal 4 2 3 2 3 2 2 3 2 2 2 2 2" xfId="52068" xr:uid="{00000000-0005-0000-0000-00004A420000}"/>
    <cellStyle name="Normal 4 2 3 2 3 2 2 3 2 2 2 3" xfId="39898" xr:uid="{00000000-0005-0000-0000-00004B420000}"/>
    <cellStyle name="Normal 4 2 3 2 3 2 2 3 2 2 3" xfId="20784" xr:uid="{00000000-0005-0000-0000-00004C420000}"/>
    <cellStyle name="Normal 4 2 3 2 3 2 2 3 2 2 3 2" xfId="46946" xr:uid="{00000000-0005-0000-0000-00004D420000}"/>
    <cellStyle name="Normal 4 2 3 2 3 2 2 3 2 2 4" xfId="34008" xr:uid="{00000000-0005-0000-0000-00004E420000}"/>
    <cellStyle name="Normal 4 2 3 2 3 2 2 3 2 3" xfId="10790" xr:uid="{00000000-0005-0000-0000-00004F420000}"/>
    <cellStyle name="Normal 4 2 3 2 3 2 2 3 2 3 2" xfId="23344" xr:uid="{00000000-0005-0000-0000-000050420000}"/>
    <cellStyle name="Normal 4 2 3 2 3 2 2 3 2 3 2 2" xfId="49506" xr:uid="{00000000-0005-0000-0000-000051420000}"/>
    <cellStyle name="Normal 4 2 3 2 3 2 2 3 2 3 3" xfId="36952" xr:uid="{00000000-0005-0000-0000-000052420000}"/>
    <cellStyle name="Normal 4 2 3 2 3 2 2 3 2 4" xfId="17260" xr:uid="{00000000-0005-0000-0000-000053420000}"/>
    <cellStyle name="Normal 4 2 3 2 3 2 2 3 2 4 2" xfId="43422" xr:uid="{00000000-0005-0000-0000-000054420000}"/>
    <cellStyle name="Normal 4 2 3 2 3 2 2 3 2 5" xfId="29956" xr:uid="{00000000-0005-0000-0000-000055420000}"/>
    <cellStyle name="Normal 4 2 3 2 3 2 2 3 3" xfId="5820" xr:uid="{00000000-0005-0000-0000-000056420000}"/>
    <cellStyle name="Normal 4 2 3 2 3 2 2 3 3 2" xfId="12264" xr:uid="{00000000-0005-0000-0000-000057420000}"/>
    <cellStyle name="Normal 4 2 3 2 3 2 2 3 3 2 2" xfId="24626" xr:uid="{00000000-0005-0000-0000-000058420000}"/>
    <cellStyle name="Normal 4 2 3 2 3 2 2 3 3 2 2 2" xfId="50788" xr:uid="{00000000-0005-0000-0000-000059420000}"/>
    <cellStyle name="Normal 4 2 3 2 3 2 2 3 3 2 3" xfId="38426" xr:uid="{00000000-0005-0000-0000-00005A420000}"/>
    <cellStyle name="Normal 4 2 3 2 3 2 2 3 3 3" xfId="19022" xr:uid="{00000000-0005-0000-0000-00005B420000}"/>
    <cellStyle name="Normal 4 2 3 2 3 2 2 3 3 3 2" xfId="45184" xr:uid="{00000000-0005-0000-0000-00005C420000}"/>
    <cellStyle name="Normal 4 2 3 2 3 2 2 3 3 4" xfId="31982" xr:uid="{00000000-0005-0000-0000-00005D420000}"/>
    <cellStyle name="Normal 4 2 3 2 3 2 2 3 4" xfId="9318" xr:uid="{00000000-0005-0000-0000-00005E420000}"/>
    <cellStyle name="Normal 4 2 3 2 3 2 2 3 4 2" xfId="22064" xr:uid="{00000000-0005-0000-0000-00005F420000}"/>
    <cellStyle name="Normal 4 2 3 2 3 2 2 3 4 2 2" xfId="48226" xr:uid="{00000000-0005-0000-0000-000060420000}"/>
    <cellStyle name="Normal 4 2 3 2 3 2 2 3 4 3" xfId="35480" xr:uid="{00000000-0005-0000-0000-000061420000}"/>
    <cellStyle name="Normal 4 2 3 2 3 2 2 3 5" xfId="15498" xr:uid="{00000000-0005-0000-0000-000062420000}"/>
    <cellStyle name="Normal 4 2 3 2 3 2 2 3 5 2" xfId="41660" xr:uid="{00000000-0005-0000-0000-000063420000}"/>
    <cellStyle name="Normal 4 2 3 2 3 2 2 3 6" xfId="27930" xr:uid="{00000000-0005-0000-0000-000064420000}"/>
    <cellStyle name="Normal 4 2 3 2 3 2 2 4" xfId="3154" xr:uid="{00000000-0005-0000-0000-000065420000}"/>
    <cellStyle name="Normal 4 2 3 2 3 2 2 4 2" xfId="7206" xr:uid="{00000000-0005-0000-0000-000066420000}"/>
    <cellStyle name="Normal 4 2 3 2 3 2 2 4 2 2" xfId="13096" xr:uid="{00000000-0005-0000-0000-000067420000}"/>
    <cellStyle name="Normal 4 2 3 2 3 2 2 4 2 2 2" xfId="25266" xr:uid="{00000000-0005-0000-0000-000068420000}"/>
    <cellStyle name="Normal 4 2 3 2 3 2 2 4 2 2 2 2" xfId="51428" xr:uid="{00000000-0005-0000-0000-000069420000}"/>
    <cellStyle name="Normal 4 2 3 2 3 2 2 4 2 2 3" xfId="39258" xr:uid="{00000000-0005-0000-0000-00006A420000}"/>
    <cellStyle name="Normal 4 2 3 2 3 2 2 4 2 3" xfId="20144" xr:uid="{00000000-0005-0000-0000-00006B420000}"/>
    <cellStyle name="Normal 4 2 3 2 3 2 2 4 2 3 2" xfId="46306" xr:uid="{00000000-0005-0000-0000-00006C420000}"/>
    <cellStyle name="Normal 4 2 3 2 3 2 2 4 2 4" xfId="33368" xr:uid="{00000000-0005-0000-0000-00006D420000}"/>
    <cellStyle name="Normal 4 2 3 2 3 2 2 4 3" xfId="10150" xr:uid="{00000000-0005-0000-0000-00006E420000}"/>
    <cellStyle name="Normal 4 2 3 2 3 2 2 4 3 2" xfId="22704" xr:uid="{00000000-0005-0000-0000-00006F420000}"/>
    <cellStyle name="Normal 4 2 3 2 3 2 2 4 3 2 2" xfId="48866" xr:uid="{00000000-0005-0000-0000-000070420000}"/>
    <cellStyle name="Normal 4 2 3 2 3 2 2 4 3 3" xfId="36312" xr:uid="{00000000-0005-0000-0000-000071420000}"/>
    <cellStyle name="Normal 4 2 3 2 3 2 2 4 4" xfId="16620" xr:uid="{00000000-0005-0000-0000-000072420000}"/>
    <cellStyle name="Normal 4 2 3 2 3 2 2 4 4 2" xfId="42782" xr:uid="{00000000-0005-0000-0000-000073420000}"/>
    <cellStyle name="Normal 4 2 3 2 3 2 2 4 5" xfId="29316" xr:uid="{00000000-0005-0000-0000-000074420000}"/>
    <cellStyle name="Normal 4 2 3 2 3 2 2 5" xfId="5180" xr:uid="{00000000-0005-0000-0000-000075420000}"/>
    <cellStyle name="Normal 4 2 3 2 3 2 2 5 2" xfId="11624" xr:uid="{00000000-0005-0000-0000-000076420000}"/>
    <cellStyle name="Normal 4 2 3 2 3 2 2 5 2 2" xfId="23986" xr:uid="{00000000-0005-0000-0000-000077420000}"/>
    <cellStyle name="Normal 4 2 3 2 3 2 2 5 2 2 2" xfId="50148" xr:uid="{00000000-0005-0000-0000-000078420000}"/>
    <cellStyle name="Normal 4 2 3 2 3 2 2 5 2 3" xfId="37786" xr:uid="{00000000-0005-0000-0000-000079420000}"/>
    <cellStyle name="Normal 4 2 3 2 3 2 2 5 3" xfId="18382" xr:uid="{00000000-0005-0000-0000-00007A420000}"/>
    <cellStyle name="Normal 4 2 3 2 3 2 2 5 3 2" xfId="44544" xr:uid="{00000000-0005-0000-0000-00007B420000}"/>
    <cellStyle name="Normal 4 2 3 2 3 2 2 5 4" xfId="31342" xr:uid="{00000000-0005-0000-0000-00007C420000}"/>
    <cellStyle name="Normal 4 2 3 2 3 2 2 6" xfId="8678" xr:uid="{00000000-0005-0000-0000-00007D420000}"/>
    <cellStyle name="Normal 4 2 3 2 3 2 2 6 2" xfId="21424" xr:uid="{00000000-0005-0000-0000-00007E420000}"/>
    <cellStyle name="Normal 4 2 3 2 3 2 2 6 2 2" xfId="47586" xr:uid="{00000000-0005-0000-0000-00007F420000}"/>
    <cellStyle name="Normal 4 2 3 2 3 2 2 6 3" xfId="34840" xr:uid="{00000000-0005-0000-0000-000080420000}"/>
    <cellStyle name="Normal 4 2 3 2 3 2 2 7" xfId="14858" xr:uid="{00000000-0005-0000-0000-000081420000}"/>
    <cellStyle name="Normal 4 2 3 2 3 2 2 7 2" xfId="41020" xr:uid="{00000000-0005-0000-0000-000082420000}"/>
    <cellStyle name="Normal 4 2 3 2 3 2 2 8" xfId="27290" xr:uid="{00000000-0005-0000-0000-000083420000}"/>
    <cellStyle name="Normal 4 2 3 2 3 2 3" xfId="1288" xr:uid="{00000000-0005-0000-0000-000084420000}"/>
    <cellStyle name="Normal 4 2 3 2 3 2 3 2" xfId="1928" xr:uid="{00000000-0005-0000-0000-000085420000}"/>
    <cellStyle name="Normal 4 2 3 2 3 2 3 2 2" xfId="3954" xr:uid="{00000000-0005-0000-0000-000086420000}"/>
    <cellStyle name="Normal 4 2 3 2 3 2 3 2 2 2" xfId="8006" xr:uid="{00000000-0005-0000-0000-000087420000}"/>
    <cellStyle name="Normal 4 2 3 2 3 2 3 2 2 2 2" xfId="13896" xr:uid="{00000000-0005-0000-0000-000088420000}"/>
    <cellStyle name="Normal 4 2 3 2 3 2 3 2 2 2 2 2" xfId="26066" xr:uid="{00000000-0005-0000-0000-000089420000}"/>
    <cellStyle name="Normal 4 2 3 2 3 2 3 2 2 2 2 2 2" xfId="52228" xr:uid="{00000000-0005-0000-0000-00008A420000}"/>
    <cellStyle name="Normal 4 2 3 2 3 2 3 2 2 2 2 3" xfId="40058" xr:uid="{00000000-0005-0000-0000-00008B420000}"/>
    <cellStyle name="Normal 4 2 3 2 3 2 3 2 2 2 3" xfId="20944" xr:uid="{00000000-0005-0000-0000-00008C420000}"/>
    <cellStyle name="Normal 4 2 3 2 3 2 3 2 2 2 3 2" xfId="47106" xr:uid="{00000000-0005-0000-0000-00008D420000}"/>
    <cellStyle name="Normal 4 2 3 2 3 2 3 2 2 2 4" xfId="34168" xr:uid="{00000000-0005-0000-0000-00008E420000}"/>
    <cellStyle name="Normal 4 2 3 2 3 2 3 2 2 3" xfId="10950" xr:uid="{00000000-0005-0000-0000-00008F420000}"/>
    <cellStyle name="Normal 4 2 3 2 3 2 3 2 2 3 2" xfId="23504" xr:uid="{00000000-0005-0000-0000-000090420000}"/>
    <cellStyle name="Normal 4 2 3 2 3 2 3 2 2 3 2 2" xfId="49666" xr:uid="{00000000-0005-0000-0000-000091420000}"/>
    <cellStyle name="Normal 4 2 3 2 3 2 3 2 2 3 3" xfId="37112" xr:uid="{00000000-0005-0000-0000-000092420000}"/>
    <cellStyle name="Normal 4 2 3 2 3 2 3 2 2 4" xfId="17420" xr:uid="{00000000-0005-0000-0000-000093420000}"/>
    <cellStyle name="Normal 4 2 3 2 3 2 3 2 2 4 2" xfId="43582" xr:uid="{00000000-0005-0000-0000-000094420000}"/>
    <cellStyle name="Normal 4 2 3 2 3 2 3 2 2 5" xfId="30116" xr:uid="{00000000-0005-0000-0000-000095420000}"/>
    <cellStyle name="Normal 4 2 3 2 3 2 3 2 3" xfId="5980" xr:uid="{00000000-0005-0000-0000-000096420000}"/>
    <cellStyle name="Normal 4 2 3 2 3 2 3 2 3 2" xfId="12424" xr:uid="{00000000-0005-0000-0000-000097420000}"/>
    <cellStyle name="Normal 4 2 3 2 3 2 3 2 3 2 2" xfId="24786" xr:uid="{00000000-0005-0000-0000-000098420000}"/>
    <cellStyle name="Normal 4 2 3 2 3 2 3 2 3 2 2 2" xfId="50948" xr:uid="{00000000-0005-0000-0000-000099420000}"/>
    <cellStyle name="Normal 4 2 3 2 3 2 3 2 3 2 3" xfId="38586" xr:uid="{00000000-0005-0000-0000-00009A420000}"/>
    <cellStyle name="Normal 4 2 3 2 3 2 3 2 3 3" xfId="19182" xr:uid="{00000000-0005-0000-0000-00009B420000}"/>
    <cellStyle name="Normal 4 2 3 2 3 2 3 2 3 3 2" xfId="45344" xr:uid="{00000000-0005-0000-0000-00009C420000}"/>
    <cellStyle name="Normal 4 2 3 2 3 2 3 2 3 4" xfId="32142" xr:uid="{00000000-0005-0000-0000-00009D420000}"/>
    <cellStyle name="Normal 4 2 3 2 3 2 3 2 4" xfId="9478" xr:uid="{00000000-0005-0000-0000-00009E420000}"/>
    <cellStyle name="Normal 4 2 3 2 3 2 3 2 4 2" xfId="22224" xr:uid="{00000000-0005-0000-0000-00009F420000}"/>
    <cellStyle name="Normal 4 2 3 2 3 2 3 2 4 2 2" xfId="48386" xr:uid="{00000000-0005-0000-0000-0000A0420000}"/>
    <cellStyle name="Normal 4 2 3 2 3 2 3 2 4 3" xfId="35640" xr:uid="{00000000-0005-0000-0000-0000A1420000}"/>
    <cellStyle name="Normal 4 2 3 2 3 2 3 2 5" xfId="15658" xr:uid="{00000000-0005-0000-0000-0000A2420000}"/>
    <cellStyle name="Normal 4 2 3 2 3 2 3 2 5 2" xfId="41820" xr:uid="{00000000-0005-0000-0000-0000A3420000}"/>
    <cellStyle name="Normal 4 2 3 2 3 2 3 2 6" xfId="28090" xr:uid="{00000000-0005-0000-0000-0000A4420000}"/>
    <cellStyle name="Normal 4 2 3 2 3 2 3 3" xfId="3314" xr:uid="{00000000-0005-0000-0000-0000A5420000}"/>
    <cellStyle name="Normal 4 2 3 2 3 2 3 3 2" xfId="7366" xr:uid="{00000000-0005-0000-0000-0000A6420000}"/>
    <cellStyle name="Normal 4 2 3 2 3 2 3 3 2 2" xfId="13256" xr:uid="{00000000-0005-0000-0000-0000A7420000}"/>
    <cellStyle name="Normal 4 2 3 2 3 2 3 3 2 2 2" xfId="25426" xr:uid="{00000000-0005-0000-0000-0000A8420000}"/>
    <cellStyle name="Normal 4 2 3 2 3 2 3 3 2 2 2 2" xfId="51588" xr:uid="{00000000-0005-0000-0000-0000A9420000}"/>
    <cellStyle name="Normal 4 2 3 2 3 2 3 3 2 2 3" xfId="39418" xr:uid="{00000000-0005-0000-0000-0000AA420000}"/>
    <cellStyle name="Normal 4 2 3 2 3 2 3 3 2 3" xfId="20304" xr:uid="{00000000-0005-0000-0000-0000AB420000}"/>
    <cellStyle name="Normal 4 2 3 2 3 2 3 3 2 3 2" xfId="46466" xr:uid="{00000000-0005-0000-0000-0000AC420000}"/>
    <cellStyle name="Normal 4 2 3 2 3 2 3 3 2 4" xfId="33528" xr:uid="{00000000-0005-0000-0000-0000AD420000}"/>
    <cellStyle name="Normal 4 2 3 2 3 2 3 3 3" xfId="10310" xr:uid="{00000000-0005-0000-0000-0000AE420000}"/>
    <cellStyle name="Normal 4 2 3 2 3 2 3 3 3 2" xfId="22864" xr:uid="{00000000-0005-0000-0000-0000AF420000}"/>
    <cellStyle name="Normal 4 2 3 2 3 2 3 3 3 2 2" xfId="49026" xr:uid="{00000000-0005-0000-0000-0000B0420000}"/>
    <cellStyle name="Normal 4 2 3 2 3 2 3 3 3 3" xfId="36472" xr:uid="{00000000-0005-0000-0000-0000B1420000}"/>
    <cellStyle name="Normal 4 2 3 2 3 2 3 3 4" xfId="16780" xr:uid="{00000000-0005-0000-0000-0000B2420000}"/>
    <cellStyle name="Normal 4 2 3 2 3 2 3 3 4 2" xfId="42942" xr:uid="{00000000-0005-0000-0000-0000B3420000}"/>
    <cellStyle name="Normal 4 2 3 2 3 2 3 3 5" xfId="29476" xr:uid="{00000000-0005-0000-0000-0000B4420000}"/>
    <cellStyle name="Normal 4 2 3 2 3 2 3 4" xfId="5340" xr:uid="{00000000-0005-0000-0000-0000B5420000}"/>
    <cellStyle name="Normal 4 2 3 2 3 2 3 4 2" xfId="11784" xr:uid="{00000000-0005-0000-0000-0000B6420000}"/>
    <cellStyle name="Normal 4 2 3 2 3 2 3 4 2 2" xfId="24146" xr:uid="{00000000-0005-0000-0000-0000B7420000}"/>
    <cellStyle name="Normal 4 2 3 2 3 2 3 4 2 2 2" xfId="50308" xr:uid="{00000000-0005-0000-0000-0000B8420000}"/>
    <cellStyle name="Normal 4 2 3 2 3 2 3 4 2 3" xfId="37946" xr:uid="{00000000-0005-0000-0000-0000B9420000}"/>
    <cellStyle name="Normal 4 2 3 2 3 2 3 4 3" xfId="18542" xr:uid="{00000000-0005-0000-0000-0000BA420000}"/>
    <cellStyle name="Normal 4 2 3 2 3 2 3 4 3 2" xfId="44704" xr:uid="{00000000-0005-0000-0000-0000BB420000}"/>
    <cellStyle name="Normal 4 2 3 2 3 2 3 4 4" xfId="31502" xr:uid="{00000000-0005-0000-0000-0000BC420000}"/>
    <cellStyle name="Normal 4 2 3 2 3 2 3 5" xfId="8838" xr:uid="{00000000-0005-0000-0000-0000BD420000}"/>
    <cellStyle name="Normal 4 2 3 2 3 2 3 5 2" xfId="21584" xr:uid="{00000000-0005-0000-0000-0000BE420000}"/>
    <cellStyle name="Normal 4 2 3 2 3 2 3 5 2 2" xfId="47746" xr:uid="{00000000-0005-0000-0000-0000BF420000}"/>
    <cellStyle name="Normal 4 2 3 2 3 2 3 5 3" xfId="35000" xr:uid="{00000000-0005-0000-0000-0000C0420000}"/>
    <cellStyle name="Normal 4 2 3 2 3 2 3 6" xfId="15018" xr:uid="{00000000-0005-0000-0000-0000C1420000}"/>
    <cellStyle name="Normal 4 2 3 2 3 2 3 6 2" xfId="41180" xr:uid="{00000000-0005-0000-0000-0000C2420000}"/>
    <cellStyle name="Normal 4 2 3 2 3 2 3 7" xfId="27450" xr:uid="{00000000-0005-0000-0000-0000C3420000}"/>
    <cellStyle name="Normal 4 2 3 2 3 2 4" xfId="1608" xr:uid="{00000000-0005-0000-0000-0000C4420000}"/>
    <cellStyle name="Normal 4 2 3 2 3 2 4 2" xfId="3634" xr:uid="{00000000-0005-0000-0000-0000C5420000}"/>
    <cellStyle name="Normal 4 2 3 2 3 2 4 2 2" xfId="7686" xr:uid="{00000000-0005-0000-0000-0000C6420000}"/>
    <cellStyle name="Normal 4 2 3 2 3 2 4 2 2 2" xfId="13576" xr:uid="{00000000-0005-0000-0000-0000C7420000}"/>
    <cellStyle name="Normal 4 2 3 2 3 2 4 2 2 2 2" xfId="25746" xr:uid="{00000000-0005-0000-0000-0000C8420000}"/>
    <cellStyle name="Normal 4 2 3 2 3 2 4 2 2 2 2 2" xfId="51908" xr:uid="{00000000-0005-0000-0000-0000C9420000}"/>
    <cellStyle name="Normal 4 2 3 2 3 2 4 2 2 2 3" xfId="39738" xr:uid="{00000000-0005-0000-0000-0000CA420000}"/>
    <cellStyle name="Normal 4 2 3 2 3 2 4 2 2 3" xfId="20624" xr:uid="{00000000-0005-0000-0000-0000CB420000}"/>
    <cellStyle name="Normal 4 2 3 2 3 2 4 2 2 3 2" xfId="46786" xr:uid="{00000000-0005-0000-0000-0000CC420000}"/>
    <cellStyle name="Normal 4 2 3 2 3 2 4 2 2 4" xfId="33848" xr:uid="{00000000-0005-0000-0000-0000CD420000}"/>
    <cellStyle name="Normal 4 2 3 2 3 2 4 2 3" xfId="10630" xr:uid="{00000000-0005-0000-0000-0000CE420000}"/>
    <cellStyle name="Normal 4 2 3 2 3 2 4 2 3 2" xfId="23184" xr:uid="{00000000-0005-0000-0000-0000CF420000}"/>
    <cellStyle name="Normal 4 2 3 2 3 2 4 2 3 2 2" xfId="49346" xr:uid="{00000000-0005-0000-0000-0000D0420000}"/>
    <cellStyle name="Normal 4 2 3 2 3 2 4 2 3 3" xfId="36792" xr:uid="{00000000-0005-0000-0000-0000D1420000}"/>
    <cellStyle name="Normal 4 2 3 2 3 2 4 2 4" xfId="17100" xr:uid="{00000000-0005-0000-0000-0000D2420000}"/>
    <cellStyle name="Normal 4 2 3 2 3 2 4 2 4 2" xfId="43262" xr:uid="{00000000-0005-0000-0000-0000D3420000}"/>
    <cellStyle name="Normal 4 2 3 2 3 2 4 2 5" xfId="29796" xr:uid="{00000000-0005-0000-0000-0000D4420000}"/>
    <cellStyle name="Normal 4 2 3 2 3 2 4 3" xfId="5660" xr:uid="{00000000-0005-0000-0000-0000D5420000}"/>
    <cellStyle name="Normal 4 2 3 2 3 2 4 3 2" xfId="12104" xr:uid="{00000000-0005-0000-0000-0000D6420000}"/>
    <cellStyle name="Normal 4 2 3 2 3 2 4 3 2 2" xfId="24466" xr:uid="{00000000-0005-0000-0000-0000D7420000}"/>
    <cellStyle name="Normal 4 2 3 2 3 2 4 3 2 2 2" xfId="50628" xr:uid="{00000000-0005-0000-0000-0000D8420000}"/>
    <cellStyle name="Normal 4 2 3 2 3 2 4 3 2 3" xfId="38266" xr:uid="{00000000-0005-0000-0000-0000D9420000}"/>
    <cellStyle name="Normal 4 2 3 2 3 2 4 3 3" xfId="18862" xr:uid="{00000000-0005-0000-0000-0000DA420000}"/>
    <cellStyle name="Normal 4 2 3 2 3 2 4 3 3 2" xfId="45024" xr:uid="{00000000-0005-0000-0000-0000DB420000}"/>
    <cellStyle name="Normal 4 2 3 2 3 2 4 3 4" xfId="31822" xr:uid="{00000000-0005-0000-0000-0000DC420000}"/>
    <cellStyle name="Normal 4 2 3 2 3 2 4 4" xfId="9158" xr:uid="{00000000-0005-0000-0000-0000DD420000}"/>
    <cellStyle name="Normal 4 2 3 2 3 2 4 4 2" xfId="21904" xr:uid="{00000000-0005-0000-0000-0000DE420000}"/>
    <cellStyle name="Normal 4 2 3 2 3 2 4 4 2 2" xfId="48066" xr:uid="{00000000-0005-0000-0000-0000DF420000}"/>
    <cellStyle name="Normal 4 2 3 2 3 2 4 4 3" xfId="35320" xr:uid="{00000000-0005-0000-0000-0000E0420000}"/>
    <cellStyle name="Normal 4 2 3 2 3 2 4 5" xfId="15338" xr:uid="{00000000-0005-0000-0000-0000E1420000}"/>
    <cellStyle name="Normal 4 2 3 2 3 2 4 5 2" xfId="41500" xr:uid="{00000000-0005-0000-0000-0000E2420000}"/>
    <cellStyle name="Normal 4 2 3 2 3 2 4 6" xfId="27770" xr:uid="{00000000-0005-0000-0000-0000E3420000}"/>
    <cellStyle name="Normal 4 2 3 2 3 2 5" xfId="2622" xr:uid="{00000000-0005-0000-0000-0000E4420000}"/>
    <cellStyle name="Normal 4 2 3 2 3 2 5 2" xfId="6674" xr:uid="{00000000-0005-0000-0000-0000E5420000}"/>
    <cellStyle name="Normal 4 2 3 2 3 2 5 2 2" xfId="12840" xr:uid="{00000000-0005-0000-0000-0000E6420000}"/>
    <cellStyle name="Normal 4 2 3 2 3 2 5 2 2 2" xfId="25106" xr:uid="{00000000-0005-0000-0000-0000E7420000}"/>
    <cellStyle name="Normal 4 2 3 2 3 2 5 2 2 2 2" xfId="51268" xr:uid="{00000000-0005-0000-0000-0000E8420000}"/>
    <cellStyle name="Normal 4 2 3 2 3 2 5 2 2 3" xfId="39002" xr:uid="{00000000-0005-0000-0000-0000E9420000}"/>
    <cellStyle name="Normal 4 2 3 2 3 2 5 2 3" xfId="19744" xr:uid="{00000000-0005-0000-0000-0000EA420000}"/>
    <cellStyle name="Normal 4 2 3 2 3 2 5 2 3 2" xfId="45906" xr:uid="{00000000-0005-0000-0000-0000EB420000}"/>
    <cellStyle name="Normal 4 2 3 2 3 2 5 2 4" xfId="32836" xr:uid="{00000000-0005-0000-0000-0000EC420000}"/>
    <cellStyle name="Normal 4 2 3 2 3 2 5 3" xfId="9894" xr:uid="{00000000-0005-0000-0000-0000ED420000}"/>
    <cellStyle name="Normal 4 2 3 2 3 2 5 3 2" xfId="22544" xr:uid="{00000000-0005-0000-0000-0000EE420000}"/>
    <cellStyle name="Normal 4 2 3 2 3 2 5 3 2 2" xfId="48706" xr:uid="{00000000-0005-0000-0000-0000EF420000}"/>
    <cellStyle name="Normal 4 2 3 2 3 2 5 3 3" xfId="36056" xr:uid="{00000000-0005-0000-0000-0000F0420000}"/>
    <cellStyle name="Normal 4 2 3 2 3 2 5 4" xfId="16220" xr:uid="{00000000-0005-0000-0000-0000F1420000}"/>
    <cellStyle name="Normal 4 2 3 2 3 2 5 4 2" xfId="42382" xr:uid="{00000000-0005-0000-0000-0000F2420000}"/>
    <cellStyle name="Normal 4 2 3 2 3 2 5 5" xfId="28784" xr:uid="{00000000-0005-0000-0000-0000F3420000}"/>
    <cellStyle name="Normal 4 2 3 2 3 2 6" xfId="4648" xr:uid="{00000000-0005-0000-0000-0000F4420000}"/>
    <cellStyle name="Normal 4 2 3 2 3 2 6 2" xfId="11368" xr:uid="{00000000-0005-0000-0000-0000F5420000}"/>
    <cellStyle name="Normal 4 2 3 2 3 2 6 2 2" xfId="23826" xr:uid="{00000000-0005-0000-0000-0000F6420000}"/>
    <cellStyle name="Normal 4 2 3 2 3 2 6 2 2 2" xfId="49988" xr:uid="{00000000-0005-0000-0000-0000F7420000}"/>
    <cellStyle name="Normal 4 2 3 2 3 2 6 2 3" xfId="37530" xr:uid="{00000000-0005-0000-0000-0000F8420000}"/>
    <cellStyle name="Normal 4 2 3 2 3 2 6 3" xfId="17982" xr:uid="{00000000-0005-0000-0000-0000F9420000}"/>
    <cellStyle name="Normal 4 2 3 2 3 2 6 3 2" xfId="44144" xr:uid="{00000000-0005-0000-0000-0000FA420000}"/>
    <cellStyle name="Normal 4 2 3 2 3 2 6 4" xfId="30810" xr:uid="{00000000-0005-0000-0000-0000FB420000}"/>
    <cellStyle name="Normal 4 2 3 2 3 2 7" xfId="8422" xr:uid="{00000000-0005-0000-0000-0000FC420000}"/>
    <cellStyle name="Normal 4 2 3 2 3 2 7 2" xfId="21264" xr:uid="{00000000-0005-0000-0000-0000FD420000}"/>
    <cellStyle name="Normal 4 2 3 2 3 2 7 2 2" xfId="47426" xr:uid="{00000000-0005-0000-0000-0000FE420000}"/>
    <cellStyle name="Normal 4 2 3 2 3 2 7 3" xfId="34584" xr:uid="{00000000-0005-0000-0000-0000FF420000}"/>
    <cellStyle name="Normal 4 2 3 2 3 2 8" xfId="14458" xr:uid="{00000000-0005-0000-0000-000000430000}"/>
    <cellStyle name="Normal 4 2 3 2 3 2 8 2" xfId="40620" xr:uid="{00000000-0005-0000-0000-000001430000}"/>
    <cellStyle name="Normal 4 2 3 2 3 2 9" xfId="26758" xr:uid="{00000000-0005-0000-0000-000002430000}"/>
    <cellStyle name="Normal 4 2 3 2 3 3" xfId="938" xr:uid="{00000000-0005-0000-0000-000003430000}"/>
    <cellStyle name="Normal 4 2 3 2 3 3 2" xfId="1368" xr:uid="{00000000-0005-0000-0000-000004430000}"/>
    <cellStyle name="Normal 4 2 3 2 3 3 2 2" xfId="2008" xr:uid="{00000000-0005-0000-0000-000005430000}"/>
    <cellStyle name="Normal 4 2 3 2 3 3 2 2 2" xfId="4034" xr:uid="{00000000-0005-0000-0000-000006430000}"/>
    <cellStyle name="Normal 4 2 3 2 3 3 2 2 2 2" xfId="8086" xr:uid="{00000000-0005-0000-0000-000007430000}"/>
    <cellStyle name="Normal 4 2 3 2 3 3 2 2 2 2 2" xfId="13976" xr:uid="{00000000-0005-0000-0000-000008430000}"/>
    <cellStyle name="Normal 4 2 3 2 3 3 2 2 2 2 2 2" xfId="26146" xr:uid="{00000000-0005-0000-0000-000009430000}"/>
    <cellStyle name="Normal 4 2 3 2 3 3 2 2 2 2 2 2 2" xfId="52308" xr:uid="{00000000-0005-0000-0000-00000A430000}"/>
    <cellStyle name="Normal 4 2 3 2 3 3 2 2 2 2 2 3" xfId="40138" xr:uid="{00000000-0005-0000-0000-00000B430000}"/>
    <cellStyle name="Normal 4 2 3 2 3 3 2 2 2 2 3" xfId="21024" xr:uid="{00000000-0005-0000-0000-00000C430000}"/>
    <cellStyle name="Normal 4 2 3 2 3 3 2 2 2 2 3 2" xfId="47186" xr:uid="{00000000-0005-0000-0000-00000D430000}"/>
    <cellStyle name="Normal 4 2 3 2 3 3 2 2 2 2 4" xfId="34248" xr:uid="{00000000-0005-0000-0000-00000E430000}"/>
    <cellStyle name="Normal 4 2 3 2 3 3 2 2 2 3" xfId="11030" xr:uid="{00000000-0005-0000-0000-00000F430000}"/>
    <cellStyle name="Normal 4 2 3 2 3 3 2 2 2 3 2" xfId="23584" xr:uid="{00000000-0005-0000-0000-000010430000}"/>
    <cellStyle name="Normal 4 2 3 2 3 3 2 2 2 3 2 2" xfId="49746" xr:uid="{00000000-0005-0000-0000-000011430000}"/>
    <cellStyle name="Normal 4 2 3 2 3 3 2 2 2 3 3" xfId="37192" xr:uid="{00000000-0005-0000-0000-000012430000}"/>
    <cellStyle name="Normal 4 2 3 2 3 3 2 2 2 4" xfId="17500" xr:uid="{00000000-0005-0000-0000-000013430000}"/>
    <cellStyle name="Normal 4 2 3 2 3 3 2 2 2 4 2" xfId="43662" xr:uid="{00000000-0005-0000-0000-000014430000}"/>
    <cellStyle name="Normal 4 2 3 2 3 3 2 2 2 5" xfId="30196" xr:uid="{00000000-0005-0000-0000-000015430000}"/>
    <cellStyle name="Normal 4 2 3 2 3 3 2 2 3" xfId="6060" xr:uid="{00000000-0005-0000-0000-000016430000}"/>
    <cellStyle name="Normal 4 2 3 2 3 3 2 2 3 2" xfId="12504" xr:uid="{00000000-0005-0000-0000-000017430000}"/>
    <cellStyle name="Normal 4 2 3 2 3 3 2 2 3 2 2" xfId="24866" xr:uid="{00000000-0005-0000-0000-000018430000}"/>
    <cellStyle name="Normal 4 2 3 2 3 3 2 2 3 2 2 2" xfId="51028" xr:uid="{00000000-0005-0000-0000-000019430000}"/>
    <cellStyle name="Normal 4 2 3 2 3 3 2 2 3 2 3" xfId="38666" xr:uid="{00000000-0005-0000-0000-00001A430000}"/>
    <cellStyle name="Normal 4 2 3 2 3 3 2 2 3 3" xfId="19262" xr:uid="{00000000-0005-0000-0000-00001B430000}"/>
    <cellStyle name="Normal 4 2 3 2 3 3 2 2 3 3 2" xfId="45424" xr:uid="{00000000-0005-0000-0000-00001C430000}"/>
    <cellStyle name="Normal 4 2 3 2 3 3 2 2 3 4" xfId="32222" xr:uid="{00000000-0005-0000-0000-00001D430000}"/>
    <cellStyle name="Normal 4 2 3 2 3 3 2 2 4" xfId="9558" xr:uid="{00000000-0005-0000-0000-00001E430000}"/>
    <cellStyle name="Normal 4 2 3 2 3 3 2 2 4 2" xfId="22304" xr:uid="{00000000-0005-0000-0000-00001F430000}"/>
    <cellStyle name="Normal 4 2 3 2 3 3 2 2 4 2 2" xfId="48466" xr:uid="{00000000-0005-0000-0000-000020430000}"/>
    <cellStyle name="Normal 4 2 3 2 3 3 2 2 4 3" xfId="35720" xr:uid="{00000000-0005-0000-0000-000021430000}"/>
    <cellStyle name="Normal 4 2 3 2 3 3 2 2 5" xfId="15738" xr:uid="{00000000-0005-0000-0000-000022430000}"/>
    <cellStyle name="Normal 4 2 3 2 3 3 2 2 5 2" xfId="41900" xr:uid="{00000000-0005-0000-0000-000023430000}"/>
    <cellStyle name="Normal 4 2 3 2 3 3 2 2 6" xfId="28170" xr:uid="{00000000-0005-0000-0000-000024430000}"/>
    <cellStyle name="Normal 4 2 3 2 3 3 2 3" xfId="3394" xr:uid="{00000000-0005-0000-0000-000025430000}"/>
    <cellStyle name="Normal 4 2 3 2 3 3 2 3 2" xfId="7446" xr:uid="{00000000-0005-0000-0000-000026430000}"/>
    <cellStyle name="Normal 4 2 3 2 3 3 2 3 2 2" xfId="13336" xr:uid="{00000000-0005-0000-0000-000027430000}"/>
    <cellStyle name="Normal 4 2 3 2 3 3 2 3 2 2 2" xfId="25506" xr:uid="{00000000-0005-0000-0000-000028430000}"/>
    <cellStyle name="Normal 4 2 3 2 3 3 2 3 2 2 2 2" xfId="51668" xr:uid="{00000000-0005-0000-0000-000029430000}"/>
    <cellStyle name="Normal 4 2 3 2 3 3 2 3 2 2 3" xfId="39498" xr:uid="{00000000-0005-0000-0000-00002A430000}"/>
    <cellStyle name="Normal 4 2 3 2 3 3 2 3 2 3" xfId="20384" xr:uid="{00000000-0005-0000-0000-00002B430000}"/>
    <cellStyle name="Normal 4 2 3 2 3 3 2 3 2 3 2" xfId="46546" xr:uid="{00000000-0005-0000-0000-00002C430000}"/>
    <cellStyle name="Normal 4 2 3 2 3 3 2 3 2 4" xfId="33608" xr:uid="{00000000-0005-0000-0000-00002D430000}"/>
    <cellStyle name="Normal 4 2 3 2 3 3 2 3 3" xfId="10390" xr:uid="{00000000-0005-0000-0000-00002E430000}"/>
    <cellStyle name="Normal 4 2 3 2 3 3 2 3 3 2" xfId="22944" xr:uid="{00000000-0005-0000-0000-00002F430000}"/>
    <cellStyle name="Normal 4 2 3 2 3 3 2 3 3 2 2" xfId="49106" xr:uid="{00000000-0005-0000-0000-000030430000}"/>
    <cellStyle name="Normal 4 2 3 2 3 3 2 3 3 3" xfId="36552" xr:uid="{00000000-0005-0000-0000-000031430000}"/>
    <cellStyle name="Normal 4 2 3 2 3 3 2 3 4" xfId="16860" xr:uid="{00000000-0005-0000-0000-000032430000}"/>
    <cellStyle name="Normal 4 2 3 2 3 3 2 3 4 2" xfId="43022" xr:uid="{00000000-0005-0000-0000-000033430000}"/>
    <cellStyle name="Normal 4 2 3 2 3 3 2 3 5" xfId="29556" xr:uid="{00000000-0005-0000-0000-000034430000}"/>
    <cellStyle name="Normal 4 2 3 2 3 3 2 4" xfId="5420" xr:uid="{00000000-0005-0000-0000-000035430000}"/>
    <cellStyle name="Normal 4 2 3 2 3 3 2 4 2" xfId="11864" xr:uid="{00000000-0005-0000-0000-000036430000}"/>
    <cellStyle name="Normal 4 2 3 2 3 3 2 4 2 2" xfId="24226" xr:uid="{00000000-0005-0000-0000-000037430000}"/>
    <cellStyle name="Normal 4 2 3 2 3 3 2 4 2 2 2" xfId="50388" xr:uid="{00000000-0005-0000-0000-000038430000}"/>
    <cellStyle name="Normal 4 2 3 2 3 3 2 4 2 3" xfId="38026" xr:uid="{00000000-0005-0000-0000-000039430000}"/>
    <cellStyle name="Normal 4 2 3 2 3 3 2 4 3" xfId="18622" xr:uid="{00000000-0005-0000-0000-00003A430000}"/>
    <cellStyle name="Normal 4 2 3 2 3 3 2 4 3 2" xfId="44784" xr:uid="{00000000-0005-0000-0000-00003B430000}"/>
    <cellStyle name="Normal 4 2 3 2 3 3 2 4 4" xfId="31582" xr:uid="{00000000-0005-0000-0000-00003C430000}"/>
    <cellStyle name="Normal 4 2 3 2 3 3 2 5" xfId="8918" xr:uid="{00000000-0005-0000-0000-00003D430000}"/>
    <cellStyle name="Normal 4 2 3 2 3 3 2 5 2" xfId="21664" xr:uid="{00000000-0005-0000-0000-00003E430000}"/>
    <cellStyle name="Normal 4 2 3 2 3 3 2 5 2 2" xfId="47826" xr:uid="{00000000-0005-0000-0000-00003F430000}"/>
    <cellStyle name="Normal 4 2 3 2 3 3 2 5 3" xfId="35080" xr:uid="{00000000-0005-0000-0000-000040430000}"/>
    <cellStyle name="Normal 4 2 3 2 3 3 2 6" xfId="15098" xr:uid="{00000000-0005-0000-0000-000041430000}"/>
    <cellStyle name="Normal 4 2 3 2 3 3 2 6 2" xfId="41260" xr:uid="{00000000-0005-0000-0000-000042430000}"/>
    <cellStyle name="Normal 4 2 3 2 3 3 2 7" xfId="27530" xr:uid="{00000000-0005-0000-0000-000043430000}"/>
    <cellStyle name="Normal 4 2 3 2 3 3 3" xfId="1688" xr:uid="{00000000-0005-0000-0000-000044430000}"/>
    <cellStyle name="Normal 4 2 3 2 3 3 3 2" xfId="3714" xr:uid="{00000000-0005-0000-0000-000045430000}"/>
    <cellStyle name="Normal 4 2 3 2 3 3 3 2 2" xfId="7766" xr:uid="{00000000-0005-0000-0000-000046430000}"/>
    <cellStyle name="Normal 4 2 3 2 3 3 3 2 2 2" xfId="13656" xr:uid="{00000000-0005-0000-0000-000047430000}"/>
    <cellStyle name="Normal 4 2 3 2 3 3 3 2 2 2 2" xfId="25826" xr:uid="{00000000-0005-0000-0000-000048430000}"/>
    <cellStyle name="Normal 4 2 3 2 3 3 3 2 2 2 2 2" xfId="51988" xr:uid="{00000000-0005-0000-0000-000049430000}"/>
    <cellStyle name="Normal 4 2 3 2 3 3 3 2 2 2 3" xfId="39818" xr:uid="{00000000-0005-0000-0000-00004A430000}"/>
    <cellStyle name="Normal 4 2 3 2 3 3 3 2 2 3" xfId="20704" xr:uid="{00000000-0005-0000-0000-00004B430000}"/>
    <cellStyle name="Normal 4 2 3 2 3 3 3 2 2 3 2" xfId="46866" xr:uid="{00000000-0005-0000-0000-00004C430000}"/>
    <cellStyle name="Normal 4 2 3 2 3 3 3 2 2 4" xfId="33928" xr:uid="{00000000-0005-0000-0000-00004D430000}"/>
    <cellStyle name="Normal 4 2 3 2 3 3 3 2 3" xfId="10710" xr:uid="{00000000-0005-0000-0000-00004E430000}"/>
    <cellStyle name="Normal 4 2 3 2 3 3 3 2 3 2" xfId="23264" xr:uid="{00000000-0005-0000-0000-00004F430000}"/>
    <cellStyle name="Normal 4 2 3 2 3 3 3 2 3 2 2" xfId="49426" xr:uid="{00000000-0005-0000-0000-000050430000}"/>
    <cellStyle name="Normal 4 2 3 2 3 3 3 2 3 3" xfId="36872" xr:uid="{00000000-0005-0000-0000-000051430000}"/>
    <cellStyle name="Normal 4 2 3 2 3 3 3 2 4" xfId="17180" xr:uid="{00000000-0005-0000-0000-000052430000}"/>
    <cellStyle name="Normal 4 2 3 2 3 3 3 2 4 2" xfId="43342" xr:uid="{00000000-0005-0000-0000-000053430000}"/>
    <cellStyle name="Normal 4 2 3 2 3 3 3 2 5" xfId="29876" xr:uid="{00000000-0005-0000-0000-000054430000}"/>
    <cellStyle name="Normal 4 2 3 2 3 3 3 3" xfId="5740" xr:uid="{00000000-0005-0000-0000-000055430000}"/>
    <cellStyle name="Normal 4 2 3 2 3 3 3 3 2" xfId="12184" xr:uid="{00000000-0005-0000-0000-000056430000}"/>
    <cellStyle name="Normal 4 2 3 2 3 3 3 3 2 2" xfId="24546" xr:uid="{00000000-0005-0000-0000-000057430000}"/>
    <cellStyle name="Normal 4 2 3 2 3 3 3 3 2 2 2" xfId="50708" xr:uid="{00000000-0005-0000-0000-000058430000}"/>
    <cellStyle name="Normal 4 2 3 2 3 3 3 3 2 3" xfId="38346" xr:uid="{00000000-0005-0000-0000-000059430000}"/>
    <cellStyle name="Normal 4 2 3 2 3 3 3 3 3" xfId="18942" xr:uid="{00000000-0005-0000-0000-00005A430000}"/>
    <cellStyle name="Normal 4 2 3 2 3 3 3 3 3 2" xfId="45104" xr:uid="{00000000-0005-0000-0000-00005B430000}"/>
    <cellStyle name="Normal 4 2 3 2 3 3 3 3 4" xfId="31902" xr:uid="{00000000-0005-0000-0000-00005C430000}"/>
    <cellStyle name="Normal 4 2 3 2 3 3 3 4" xfId="9238" xr:uid="{00000000-0005-0000-0000-00005D430000}"/>
    <cellStyle name="Normal 4 2 3 2 3 3 3 4 2" xfId="21984" xr:uid="{00000000-0005-0000-0000-00005E430000}"/>
    <cellStyle name="Normal 4 2 3 2 3 3 3 4 2 2" xfId="48146" xr:uid="{00000000-0005-0000-0000-00005F430000}"/>
    <cellStyle name="Normal 4 2 3 2 3 3 3 4 3" xfId="35400" xr:uid="{00000000-0005-0000-0000-000060430000}"/>
    <cellStyle name="Normal 4 2 3 2 3 3 3 5" xfId="15418" xr:uid="{00000000-0005-0000-0000-000061430000}"/>
    <cellStyle name="Normal 4 2 3 2 3 3 3 5 2" xfId="41580" xr:uid="{00000000-0005-0000-0000-000062430000}"/>
    <cellStyle name="Normal 4 2 3 2 3 3 3 6" xfId="27850" xr:uid="{00000000-0005-0000-0000-000063430000}"/>
    <cellStyle name="Normal 4 2 3 2 3 3 4" xfId="2964" xr:uid="{00000000-0005-0000-0000-000064430000}"/>
    <cellStyle name="Normal 4 2 3 2 3 3 4 2" xfId="7016" xr:uid="{00000000-0005-0000-0000-000065430000}"/>
    <cellStyle name="Normal 4 2 3 2 3 3 4 2 2" xfId="12979" xr:uid="{00000000-0005-0000-0000-000066430000}"/>
    <cellStyle name="Normal 4 2 3 2 3 3 4 2 2 2" xfId="25186" xr:uid="{00000000-0005-0000-0000-000067430000}"/>
    <cellStyle name="Normal 4 2 3 2 3 3 4 2 2 2 2" xfId="51348" xr:uid="{00000000-0005-0000-0000-000068430000}"/>
    <cellStyle name="Normal 4 2 3 2 3 3 4 2 2 3" xfId="39141" xr:uid="{00000000-0005-0000-0000-000069430000}"/>
    <cellStyle name="Normal 4 2 3 2 3 3 4 2 3" xfId="19991" xr:uid="{00000000-0005-0000-0000-00006A430000}"/>
    <cellStyle name="Normal 4 2 3 2 3 3 4 2 3 2" xfId="46153" xr:uid="{00000000-0005-0000-0000-00006B430000}"/>
    <cellStyle name="Normal 4 2 3 2 3 3 4 2 4" xfId="33178" xr:uid="{00000000-0005-0000-0000-00006C430000}"/>
    <cellStyle name="Normal 4 2 3 2 3 3 4 3" xfId="10033" xr:uid="{00000000-0005-0000-0000-00006D430000}"/>
    <cellStyle name="Normal 4 2 3 2 3 3 4 3 2" xfId="22624" xr:uid="{00000000-0005-0000-0000-00006E430000}"/>
    <cellStyle name="Normal 4 2 3 2 3 3 4 3 2 2" xfId="48786" xr:uid="{00000000-0005-0000-0000-00006F430000}"/>
    <cellStyle name="Normal 4 2 3 2 3 3 4 3 3" xfId="36195" xr:uid="{00000000-0005-0000-0000-000070430000}"/>
    <cellStyle name="Normal 4 2 3 2 3 3 4 4" xfId="16467" xr:uid="{00000000-0005-0000-0000-000071430000}"/>
    <cellStyle name="Normal 4 2 3 2 3 3 4 4 2" xfId="42629" xr:uid="{00000000-0005-0000-0000-000072430000}"/>
    <cellStyle name="Normal 4 2 3 2 3 3 4 5" xfId="29126" xr:uid="{00000000-0005-0000-0000-000073430000}"/>
    <cellStyle name="Normal 4 2 3 2 3 3 5" xfId="4990" xr:uid="{00000000-0005-0000-0000-000074430000}"/>
    <cellStyle name="Normal 4 2 3 2 3 3 5 2" xfId="11507" xr:uid="{00000000-0005-0000-0000-000075430000}"/>
    <cellStyle name="Normal 4 2 3 2 3 3 5 2 2" xfId="23906" xr:uid="{00000000-0005-0000-0000-000076430000}"/>
    <cellStyle name="Normal 4 2 3 2 3 3 5 2 2 2" xfId="50068" xr:uid="{00000000-0005-0000-0000-000077430000}"/>
    <cellStyle name="Normal 4 2 3 2 3 3 5 2 3" xfId="37669" xr:uid="{00000000-0005-0000-0000-000078430000}"/>
    <cellStyle name="Normal 4 2 3 2 3 3 5 3" xfId="18229" xr:uid="{00000000-0005-0000-0000-000079430000}"/>
    <cellStyle name="Normal 4 2 3 2 3 3 5 3 2" xfId="44391" xr:uid="{00000000-0005-0000-0000-00007A430000}"/>
    <cellStyle name="Normal 4 2 3 2 3 3 5 4" xfId="31152" xr:uid="{00000000-0005-0000-0000-00007B430000}"/>
    <cellStyle name="Normal 4 2 3 2 3 3 6" xfId="8561" xr:uid="{00000000-0005-0000-0000-00007C430000}"/>
    <cellStyle name="Normal 4 2 3 2 3 3 6 2" xfId="21344" xr:uid="{00000000-0005-0000-0000-00007D430000}"/>
    <cellStyle name="Normal 4 2 3 2 3 3 6 2 2" xfId="47506" xr:uid="{00000000-0005-0000-0000-00007E430000}"/>
    <cellStyle name="Normal 4 2 3 2 3 3 6 3" xfId="34723" xr:uid="{00000000-0005-0000-0000-00007F430000}"/>
    <cellStyle name="Normal 4 2 3 2 3 3 7" xfId="14705" xr:uid="{00000000-0005-0000-0000-000080430000}"/>
    <cellStyle name="Normal 4 2 3 2 3 3 7 2" xfId="40867" xr:uid="{00000000-0005-0000-0000-000081430000}"/>
    <cellStyle name="Normal 4 2 3 2 3 3 8" xfId="27100" xr:uid="{00000000-0005-0000-0000-000082430000}"/>
    <cellStyle name="Normal 4 2 3 2 3 4" xfId="1208" xr:uid="{00000000-0005-0000-0000-000083430000}"/>
    <cellStyle name="Normal 4 2 3 2 3 4 2" xfId="1848" xr:uid="{00000000-0005-0000-0000-000084430000}"/>
    <cellStyle name="Normal 4 2 3 2 3 4 2 2" xfId="3874" xr:uid="{00000000-0005-0000-0000-000085430000}"/>
    <cellStyle name="Normal 4 2 3 2 3 4 2 2 2" xfId="7926" xr:uid="{00000000-0005-0000-0000-000086430000}"/>
    <cellStyle name="Normal 4 2 3 2 3 4 2 2 2 2" xfId="13816" xr:uid="{00000000-0005-0000-0000-000087430000}"/>
    <cellStyle name="Normal 4 2 3 2 3 4 2 2 2 2 2" xfId="25986" xr:uid="{00000000-0005-0000-0000-000088430000}"/>
    <cellStyle name="Normal 4 2 3 2 3 4 2 2 2 2 2 2" xfId="52148" xr:uid="{00000000-0005-0000-0000-000089430000}"/>
    <cellStyle name="Normal 4 2 3 2 3 4 2 2 2 2 3" xfId="39978" xr:uid="{00000000-0005-0000-0000-00008A430000}"/>
    <cellStyle name="Normal 4 2 3 2 3 4 2 2 2 3" xfId="20864" xr:uid="{00000000-0005-0000-0000-00008B430000}"/>
    <cellStyle name="Normal 4 2 3 2 3 4 2 2 2 3 2" xfId="47026" xr:uid="{00000000-0005-0000-0000-00008C430000}"/>
    <cellStyle name="Normal 4 2 3 2 3 4 2 2 2 4" xfId="34088" xr:uid="{00000000-0005-0000-0000-00008D430000}"/>
    <cellStyle name="Normal 4 2 3 2 3 4 2 2 3" xfId="10870" xr:uid="{00000000-0005-0000-0000-00008E430000}"/>
    <cellStyle name="Normal 4 2 3 2 3 4 2 2 3 2" xfId="23424" xr:uid="{00000000-0005-0000-0000-00008F430000}"/>
    <cellStyle name="Normal 4 2 3 2 3 4 2 2 3 2 2" xfId="49586" xr:uid="{00000000-0005-0000-0000-000090430000}"/>
    <cellStyle name="Normal 4 2 3 2 3 4 2 2 3 3" xfId="37032" xr:uid="{00000000-0005-0000-0000-000091430000}"/>
    <cellStyle name="Normal 4 2 3 2 3 4 2 2 4" xfId="17340" xr:uid="{00000000-0005-0000-0000-000092430000}"/>
    <cellStyle name="Normal 4 2 3 2 3 4 2 2 4 2" xfId="43502" xr:uid="{00000000-0005-0000-0000-000093430000}"/>
    <cellStyle name="Normal 4 2 3 2 3 4 2 2 5" xfId="30036" xr:uid="{00000000-0005-0000-0000-000094430000}"/>
    <cellStyle name="Normal 4 2 3 2 3 4 2 3" xfId="5900" xr:uid="{00000000-0005-0000-0000-000095430000}"/>
    <cellStyle name="Normal 4 2 3 2 3 4 2 3 2" xfId="12344" xr:uid="{00000000-0005-0000-0000-000096430000}"/>
    <cellStyle name="Normal 4 2 3 2 3 4 2 3 2 2" xfId="24706" xr:uid="{00000000-0005-0000-0000-000097430000}"/>
    <cellStyle name="Normal 4 2 3 2 3 4 2 3 2 2 2" xfId="50868" xr:uid="{00000000-0005-0000-0000-000098430000}"/>
    <cellStyle name="Normal 4 2 3 2 3 4 2 3 2 3" xfId="38506" xr:uid="{00000000-0005-0000-0000-000099430000}"/>
    <cellStyle name="Normal 4 2 3 2 3 4 2 3 3" xfId="19102" xr:uid="{00000000-0005-0000-0000-00009A430000}"/>
    <cellStyle name="Normal 4 2 3 2 3 4 2 3 3 2" xfId="45264" xr:uid="{00000000-0005-0000-0000-00009B430000}"/>
    <cellStyle name="Normal 4 2 3 2 3 4 2 3 4" xfId="32062" xr:uid="{00000000-0005-0000-0000-00009C430000}"/>
    <cellStyle name="Normal 4 2 3 2 3 4 2 4" xfId="9398" xr:uid="{00000000-0005-0000-0000-00009D430000}"/>
    <cellStyle name="Normal 4 2 3 2 3 4 2 4 2" xfId="22144" xr:uid="{00000000-0005-0000-0000-00009E430000}"/>
    <cellStyle name="Normal 4 2 3 2 3 4 2 4 2 2" xfId="48306" xr:uid="{00000000-0005-0000-0000-00009F430000}"/>
    <cellStyle name="Normal 4 2 3 2 3 4 2 4 3" xfId="35560" xr:uid="{00000000-0005-0000-0000-0000A0430000}"/>
    <cellStyle name="Normal 4 2 3 2 3 4 2 5" xfId="15578" xr:uid="{00000000-0005-0000-0000-0000A1430000}"/>
    <cellStyle name="Normal 4 2 3 2 3 4 2 5 2" xfId="41740" xr:uid="{00000000-0005-0000-0000-0000A2430000}"/>
    <cellStyle name="Normal 4 2 3 2 3 4 2 6" xfId="28010" xr:uid="{00000000-0005-0000-0000-0000A3430000}"/>
    <cellStyle name="Normal 4 2 3 2 3 4 3" xfId="3234" xr:uid="{00000000-0005-0000-0000-0000A4430000}"/>
    <cellStyle name="Normal 4 2 3 2 3 4 3 2" xfId="7286" xr:uid="{00000000-0005-0000-0000-0000A5430000}"/>
    <cellStyle name="Normal 4 2 3 2 3 4 3 2 2" xfId="13176" xr:uid="{00000000-0005-0000-0000-0000A6430000}"/>
    <cellStyle name="Normal 4 2 3 2 3 4 3 2 2 2" xfId="25346" xr:uid="{00000000-0005-0000-0000-0000A7430000}"/>
    <cellStyle name="Normal 4 2 3 2 3 4 3 2 2 2 2" xfId="51508" xr:uid="{00000000-0005-0000-0000-0000A8430000}"/>
    <cellStyle name="Normal 4 2 3 2 3 4 3 2 2 3" xfId="39338" xr:uid="{00000000-0005-0000-0000-0000A9430000}"/>
    <cellStyle name="Normal 4 2 3 2 3 4 3 2 3" xfId="20224" xr:uid="{00000000-0005-0000-0000-0000AA430000}"/>
    <cellStyle name="Normal 4 2 3 2 3 4 3 2 3 2" xfId="46386" xr:uid="{00000000-0005-0000-0000-0000AB430000}"/>
    <cellStyle name="Normal 4 2 3 2 3 4 3 2 4" xfId="33448" xr:uid="{00000000-0005-0000-0000-0000AC430000}"/>
    <cellStyle name="Normal 4 2 3 2 3 4 3 3" xfId="10230" xr:uid="{00000000-0005-0000-0000-0000AD430000}"/>
    <cellStyle name="Normal 4 2 3 2 3 4 3 3 2" xfId="22784" xr:uid="{00000000-0005-0000-0000-0000AE430000}"/>
    <cellStyle name="Normal 4 2 3 2 3 4 3 3 2 2" xfId="48946" xr:uid="{00000000-0005-0000-0000-0000AF430000}"/>
    <cellStyle name="Normal 4 2 3 2 3 4 3 3 3" xfId="36392" xr:uid="{00000000-0005-0000-0000-0000B0430000}"/>
    <cellStyle name="Normal 4 2 3 2 3 4 3 4" xfId="16700" xr:uid="{00000000-0005-0000-0000-0000B1430000}"/>
    <cellStyle name="Normal 4 2 3 2 3 4 3 4 2" xfId="42862" xr:uid="{00000000-0005-0000-0000-0000B2430000}"/>
    <cellStyle name="Normal 4 2 3 2 3 4 3 5" xfId="29396" xr:uid="{00000000-0005-0000-0000-0000B3430000}"/>
    <cellStyle name="Normal 4 2 3 2 3 4 4" xfId="5260" xr:uid="{00000000-0005-0000-0000-0000B4430000}"/>
    <cellStyle name="Normal 4 2 3 2 3 4 4 2" xfId="11704" xr:uid="{00000000-0005-0000-0000-0000B5430000}"/>
    <cellStyle name="Normal 4 2 3 2 3 4 4 2 2" xfId="24066" xr:uid="{00000000-0005-0000-0000-0000B6430000}"/>
    <cellStyle name="Normal 4 2 3 2 3 4 4 2 2 2" xfId="50228" xr:uid="{00000000-0005-0000-0000-0000B7430000}"/>
    <cellStyle name="Normal 4 2 3 2 3 4 4 2 3" xfId="37866" xr:uid="{00000000-0005-0000-0000-0000B8430000}"/>
    <cellStyle name="Normal 4 2 3 2 3 4 4 3" xfId="18462" xr:uid="{00000000-0005-0000-0000-0000B9430000}"/>
    <cellStyle name="Normal 4 2 3 2 3 4 4 3 2" xfId="44624" xr:uid="{00000000-0005-0000-0000-0000BA430000}"/>
    <cellStyle name="Normal 4 2 3 2 3 4 4 4" xfId="31422" xr:uid="{00000000-0005-0000-0000-0000BB430000}"/>
    <cellStyle name="Normal 4 2 3 2 3 4 5" xfId="8758" xr:uid="{00000000-0005-0000-0000-0000BC430000}"/>
    <cellStyle name="Normal 4 2 3 2 3 4 5 2" xfId="21504" xr:uid="{00000000-0005-0000-0000-0000BD430000}"/>
    <cellStyle name="Normal 4 2 3 2 3 4 5 2 2" xfId="47666" xr:uid="{00000000-0005-0000-0000-0000BE430000}"/>
    <cellStyle name="Normal 4 2 3 2 3 4 5 3" xfId="34920" xr:uid="{00000000-0005-0000-0000-0000BF430000}"/>
    <cellStyle name="Normal 4 2 3 2 3 4 6" xfId="14938" xr:uid="{00000000-0005-0000-0000-0000C0430000}"/>
    <cellStyle name="Normal 4 2 3 2 3 4 6 2" xfId="41100" xr:uid="{00000000-0005-0000-0000-0000C1430000}"/>
    <cellStyle name="Normal 4 2 3 2 3 4 7" xfId="27370" xr:uid="{00000000-0005-0000-0000-0000C2430000}"/>
    <cellStyle name="Normal 4 2 3 2 3 5" xfId="1528" xr:uid="{00000000-0005-0000-0000-0000C3430000}"/>
    <cellStyle name="Normal 4 2 3 2 3 5 2" xfId="3554" xr:uid="{00000000-0005-0000-0000-0000C4430000}"/>
    <cellStyle name="Normal 4 2 3 2 3 5 2 2" xfId="7606" xr:uid="{00000000-0005-0000-0000-0000C5430000}"/>
    <cellStyle name="Normal 4 2 3 2 3 5 2 2 2" xfId="13496" xr:uid="{00000000-0005-0000-0000-0000C6430000}"/>
    <cellStyle name="Normal 4 2 3 2 3 5 2 2 2 2" xfId="25666" xr:uid="{00000000-0005-0000-0000-0000C7430000}"/>
    <cellStyle name="Normal 4 2 3 2 3 5 2 2 2 2 2" xfId="51828" xr:uid="{00000000-0005-0000-0000-0000C8430000}"/>
    <cellStyle name="Normal 4 2 3 2 3 5 2 2 2 3" xfId="39658" xr:uid="{00000000-0005-0000-0000-0000C9430000}"/>
    <cellStyle name="Normal 4 2 3 2 3 5 2 2 3" xfId="20544" xr:uid="{00000000-0005-0000-0000-0000CA430000}"/>
    <cellStyle name="Normal 4 2 3 2 3 5 2 2 3 2" xfId="46706" xr:uid="{00000000-0005-0000-0000-0000CB430000}"/>
    <cellStyle name="Normal 4 2 3 2 3 5 2 2 4" xfId="33768" xr:uid="{00000000-0005-0000-0000-0000CC430000}"/>
    <cellStyle name="Normal 4 2 3 2 3 5 2 3" xfId="10550" xr:uid="{00000000-0005-0000-0000-0000CD430000}"/>
    <cellStyle name="Normal 4 2 3 2 3 5 2 3 2" xfId="23104" xr:uid="{00000000-0005-0000-0000-0000CE430000}"/>
    <cellStyle name="Normal 4 2 3 2 3 5 2 3 2 2" xfId="49266" xr:uid="{00000000-0005-0000-0000-0000CF430000}"/>
    <cellStyle name="Normal 4 2 3 2 3 5 2 3 3" xfId="36712" xr:uid="{00000000-0005-0000-0000-0000D0430000}"/>
    <cellStyle name="Normal 4 2 3 2 3 5 2 4" xfId="17020" xr:uid="{00000000-0005-0000-0000-0000D1430000}"/>
    <cellStyle name="Normal 4 2 3 2 3 5 2 4 2" xfId="43182" xr:uid="{00000000-0005-0000-0000-0000D2430000}"/>
    <cellStyle name="Normal 4 2 3 2 3 5 2 5" xfId="29716" xr:uid="{00000000-0005-0000-0000-0000D3430000}"/>
    <cellStyle name="Normal 4 2 3 2 3 5 3" xfId="5580" xr:uid="{00000000-0005-0000-0000-0000D4430000}"/>
    <cellStyle name="Normal 4 2 3 2 3 5 3 2" xfId="12024" xr:uid="{00000000-0005-0000-0000-0000D5430000}"/>
    <cellStyle name="Normal 4 2 3 2 3 5 3 2 2" xfId="24386" xr:uid="{00000000-0005-0000-0000-0000D6430000}"/>
    <cellStyle name="Normal 4 2 3 2 3 5 3 2 2 2" xfId="50548" xr:uid="{00000000-0005-0000-0000-0000D7430000}"/>
    <cellStyle name="Normal 4 2 3 2 3 5 3 2 3" xfId="38186" xr:uid="{00000000-0005-0000-0000-0000D8430000}"/>
    <cellStyle name="Normal 4 2 3 2 3 5 3 3" xfId="18782" xr:uid="{00000000-0005-0000-0000-0000D9430000}"/>
    <cellStyle name="Normal 4 2 3 2 3 5 3 3 2" xfId="44944" xr:uid="{00000000-0005-0000-0000-0000DA430000}"/>
    <cellStyle name="Normal 4 2 3 2 3 5 3 4" xfId="31742" xr:uid="{00000000-0005-0000-0000-0000DB430000}"/>
    <cellStyle name="Normal 4 2 3 2 3 5 4" xfId="9078" xr:uid="{00000000-0005-0000-0000-0000DC430000}"/>
    <cellStyle name="Normal 4 2 3 2 3 5 4 2" xfId="21824" xr:uid="{00000000-0005-0000-0000-0000DD430000}"/>
    <cellStyle name="Normal 4 2 3 2 3 5 4 2 2" xfId="47986" xr:uid="{00000000-0005-0000-0000-0000DE430000}"/>
    <cellStyle name="Normal 4 2 3 2 3 5 4 3" xfId="35240" xr:uid="{00000000-0005-0000-0000-0000DF430000}"/>
    <cellStyle name="Normal 4 2 3 2 3 5 5" xfId="15258" xr:uid="{00000000-0005-0000-0000-0000E0430000}"/>
    <cellStyle name="Normal 4 2 3 2 3 5 5 2" xfId="41420" xr:uid="{00000000-0005-0000-0000-0000E1430000}"/>
    <cellStyle name="Normal 4 2 3 2 3 5 6" xfId="27690" xr:uid="{00000000-0005-0000-0000-0000E2430000}"/>
    <cellStyle name="Normal 4 2 3 2 3 6" xfId="2432" xr:uid="{00000000-0005-0000-0000-0000E3430000}"/>
    <cellStyle name="Normal 4 2 3 2 3 6 2" xfId="6484" xr:uid="{00000000-0005-0000-0000-0000E4430000}"/>
    <cellStyle name="Normal 4 2 3 2 3 6 2 2" xfId="12723" xr:uid="{00000000-0005-0000-0000-0000E5430000}"/>
    <cellStyle name="Normal 4 2 3 2 3 6 2 2 2" xfId="25026" xr:uid="{00000000-0005-0000-0000-0000E6430000}"/>
    <cellStyle name="Normal 4 2 3 2 3 6 2 2 2 2" xfId="51188" xr:uid="{00000000-0005-0000-0000-0000E7430000}"/>
    <cellStyle name="Normal 4 2 3 2 3 6 2 2 3" xfId="38885" xr:uid="{00000000-0005-0000-0000-0000E8430000}"/>
    <cellStyle name="Normal 4 2 3 2 3 6 2 3" xfId="19591" xr:uid="{00000000-0005-0000-0000-0000E9430000}"/>
    <cellStyle name="Normal 4 2 3 2 3 6 2 3 2" xfId="45753" xr:uid="{00000000-0005-0000-0000-0000EA430000}"/>
    <cellStyle name="Normal 4 2 3 2 3 6 2 4" xfId="32646" xr:uid="{00000000-0005-0000-0000-0000EB430000}"/>
    <cellStyle name="Normal 4 2 3 2 3 6 3" xfId="9777" xr:uid="{00000000-0005-0000-0000-0000EC430000}"/>
    <cellStyle name="Normal 4 2 3 2 3 6 3 2" xfId="22464" xr:uid="{00000000-0005-0000-0000-0000ED430000}"/>
    <cellStyle name="Normal 4 2 3 2 3 6 3 2 2" xfId="48626" xr:uid="{00000000-0005-0000-0000-0000EE430000}"/>
    <cellStyle name="Normal 4 2 3 2 3 6 3 3" xfId="35939" xr:uid="{00000000-0005-0000-0000-0000EF430000}"/>
    <cellStyle name="Normal 4 2 3 2 3 6 4" xfId="16067" xr:uid="{00000000-0005-0000-0000-0000F0430000}"/>
    <cellStyle name="Normal 4 2 3 2 3 6 4 2" xfId="42229" xr:uid="{00000000-0005-0000-0000-0000F1430000}"/>
    <cellStyle name="Normal 4 2 3 2 3 6 5" xfId="28594" xr:uid="{00000000-0005-0000-0000-0000F2430000}"/>
    <cellStyle name="Normal 4 2 3 2 3 7" xfId="4458" xr:uid="{00000000-0005-0000-0000-0000F3430000}"/>
    <cellStyle name="Normal 4 2 3 2 3 7 2" xfId="11251" xr:uid="{00000000-0005-0000-0000-0000F4430000}"/>
    <cellStyle name="Normal 4 2 3 2 3 7 2 2" xfId="23746" xr:uid="{00000000-0005-0000-0000-0000F5430000}"/>
    <cellStyle name="Normal 4 2 3 2 3 7 2 2 2" xfId="49908" xr:uid="{00000000-0005-0000-0000-0000F6430000}"/>
    <cellStyle name="Normal 4 2 3 2 3 7 2 3" xfId="37413" xr:uid="{00000000-0005-0000-0000-0000F7430000}"/>
    <cellStyle name="Normal 4 2 3 2 3 7 3" xfId="17829" xr:uid="{00000000-0005-0000-0000-0000F8430000}"/>
    <cellStyle name="Normal 4 2 3 2 3 7 3 2" xfId="43991" xr:uid="{00000000-0005-0000-0000-0000F9430000}"/>
    <cellStyle name="Normal 4 2 3 2 3 7 4" xfId="30620" xr:uid="{00000000-0005-0000-0000-0000FA430000}"/>
    <cellStyle name="Normal 4 2 3 2 3 8" xfId="8305" xr:uid="{00000000-0005-0000-0000-0000FB430000}"/>
    <cellStyle name="Normal 4 2 3 2 3 8 2" xfId="21184" xr:uid="{00000000-0005-0000-0000-0000FC430000}"/>
    <cellStyle name="Normal 4 2 3 2 3 8 2 2" xfId="47346" xr:uid="{00000000-0005-0000-0000-0000FD430000}"/>
    <cellStyle name="Normal 4 2 3 2 3 8 3" xfId="34467" xr:uid="{00000000-0005-0000-0000-0000FE430000}"/>
    <cellStyle name="Normal 4 2 3 2 3 9" xfId="14305" xr:uid="{00000000-0005-0000-0000-0000FF430000}"/>
    <cellStyle name="Normal 4 2 3 2 3 9 2" xfId="40467" xr:uid="{00000000-0005-0000-0000-000000440000}"/>
    <cellStyle name="Normal 4 2 3 2 4" xfId="556" xr:uid="{00000000-0005-0000-0000-000001440000}"/>
    <cellStyle name="Normal 4 2 3 2 4 2" xfId="1088" xr:uid="{00000000-0005-0000-0000-000002440000}"/>
    <cellStyle name="Normal 4 2 3 2 4 2 2" xfId="1408" xr:uid="{00000000-0005-0000-0000-000003440000}"/>
    <cellStyle name="Normal 4 2 3 2 4 2 2 2" xfId="2048" xr:uid="{00000000-0005-0000-0000-000004440000}"/>
    <cellStyle name="Normal 4 2 3 2 4 2 2 2 2" xfId="4074" xr:uid="{00000000-0005-0000-0000-000005440000}"/>
    <cellStyle name="Normal 4 2 3 2 4 2 2 2 2 2" xfId="8126" xr:uid="{00000000-0005-0000-0000-000006440000}"/>
    <cellStyle name="Normal 4 2 3 2 4 2 2 2 2 2 2" xfId="14016" xr:uid="{00000000-0005-0000-0000-000007440000}"/>
    <cellStyle name="Normal 4 2 3 2 4 2 2 2 2 2 2 2" xfId="26186" xr:uid="{00000000-0005-0000-0000-000008440000}"/>
    <cellStyle name="Normal 4 2 3 2 4 2 2 2 2 2 2 2 2" xfId="52348" xr:uid="{00000000-0005-0000-0000-000009440000}"/>
    <cellStyle name="Normal 4 2 3 2 4 2 2 2 2 2 2 3" xfId="40178" xr:uid="{00000000-0005-0000-0000-00000A440000}"/>
    <cellStyle name="Normal 4 2 3 2 4 2 2 2 2 2 3" xfId="21064" xr:uid="{00000000-0005-0000-0000-00000B440000}"/>
    <cellStyle name="Normal 4 2 3 2 4 2 2 2 2 2 3 2" xfId="47226" xr:uid="{00000000-0005-0000-0000-00000C440000}"/>
    <cellStyle name="Normal 4 2 3 2 4 2 2 2 2 2 4" xfId="34288" xr:uid="{00000000-0005-0000-0000-00000D440000}"/>
    <cellStyle name="Normal 4 2 3 2 4 2 2 2 2 3" xfId="11070" xr:uid="{00000000-0005-0000-0000-00000E440000}"/>
    <cellStyle name="Normal 4 2 3 2 4 2 2 2 2 3 2" xfId="23624" xr:uid="{00000000-0005-0000-0000-00000F440000}"/>
    <cellStyle name="Normal 4 2 3 2 4 2 2 2 2 3 2 2" xfId="49786" xr:uid="{00000000-0005-0000-0000-000010440000}"/>
    <cellStyle name="Normal 4 2 3 2 4 2 2 2 2 3 3" xfId="37232" xr:uid="{00000000-0005-0000-0000-000011440000}"/>
    <cellStyle name="Normal 4 2 3 2 4 2 2 2 2 4" xfId="17540" xr:uid="{00000000-0005-0000-0000-000012440000}"/>
    <cellStyle name="Normal 4 2 3 2 4 2 2 2 2 4 2" xfId="43702" xr:uid="{00000000-0005-0000-0000-000013440000}"/>
    <cellStyle name="Normal 4 2 3 2 4 2 2 2 2 5" xfId="30236" xr:uid="{00000000-0005-0000-0000-000014440000}"/>
    <cellStyle name="Normal 4 2 3 2 4 2 2 2 3" xfId="6100" xr:uid="{00000000-0005-0000-0000-000015440000}"/>
    <cellStyle name="Normal 4 2 3 2 4 2 2 2 3 2" xfId="12544" xr:uid="{00000000-0005-0000-0000-000016440000}"/>
    <cellStyle name="Normal 4 2 3 2 4 2 2 2 3 2 2" xfId="24906" xr:uid="{00000000-0005-0000-0000-000017440000}"/>
    <cellStyle name="Normal 4 2 3 2 4 2 2 2 3 2 2 2" xfId="51068" xr:uid="{00000000-0005-0000-0000-000018440000}"/>
    <cellStyle name="Normal 4 2 3 2 4 2 2 2 3 2 3" xfId="38706" xr:uid="{00000000-0005-0000-0000-000019440000}"/>
    <cellStyle name="Normal 4 2 3 2 4 2 2 2 3 3" xfId="19302" xr:uid="{00000000-0005-0000-0000-00001A440000}"/>
    <cellStyle name="Normal 4 2 3 2 4 2 2 2 3 3 2" xfId="45464" xr:uid="{00000000-0005-0000-0000-00001B440000}"/>
    <cellStyle name="Normal 4 2 3 2 4 2 2 2 3 4" xfId="32262" xr:uid="{00000000-0005-0000-0000-00001C440000}"/>
    <cellStyle name="Normal 4 2 3 2 4 2 2 2 4" xfId="9598" xr:uid="{00000000-0005-0000-0000-00001D440000}"/>
    <cellStyle name="Normal 4 2 3 2 4 2 2 2 4 2" xfId="22344" xr:uid="{00000000-0005-0000-0000-00001E440000}"/>
    <cellStyle name="Normal 4 2 3 2 4 2 2 2 4 2 2" xfId="48506" xr:uid="{00000000-0005-0000-0000-00001F440000}"/>
    <cellStyle name="Normal 4 2 3 2 4 2 2 2 4 3" xfId="35760" xr:uid="{00000000-0005-0000-0000-000020440000}"/>
    <cellStyle name="Normal 4 2 3 2 4 2 2 2 5" xfId="15778" xr:uid="{00000000-0005-0000-0000-000021440000}"/>
    <cellStyle name="Normal 4 2 3 2 4 2 2 2 5 2" xfId="41940" xr:uid="{00000000-0005-0000-0000-000022440000}"/>
    <cellStyle name="Normal 4 2 3 2 4 2 2 2 6" xfId="28210" xr:uid="{00000000-0005-0000-0000-000023440000}"/>
    <cellStyle name="Normal 4 2 3 2 4 2 2 3" xfId="3434" xr:uid="{00000000-0005-0000-0000-000024440000}"/>
    <cellStyle name="Normal 4 2 3 2 4 2 2 3 2" xfId="7486" xr:uid="{00000000-0005-0000-0000-000025440000}"/>
    <cellStyle name="Normal 4 2 3 2 4 2 2 3 2 2" xfId="13376" xr:uid="{00000000-0005-0000-0000-000026440000}"/>
    <cellStyle name="Normal 4 2 3 2 4 2 2 3 2 2 2" xfId="25546" xr:uid="{00000000-0005-0000-0000-000027440000}"/>
    <cellStyle name="Normal 4 2 3 2 4 2 2 3 2 2 2 2" xfId="51708" xr:uid="{00000000-0005-0000-0000-000028440000}"/>
    <cellStyle name="Normal 4 2 3 2 4 2 2 3 2 2 3" xfId="39538" xr:uid="{00000000-0005-0000-0000-000029440000}"/>
    <cellStyle name="Normal 4 2 3 2 4 2 2 3 2 3" xfId="20424" xr:uid="{00000000-0005-0000-0000-00002A440000}"/>
    <cellStyle name="Normal 4 2 3 2 4 2 2 3 2 3 2" xfId="46586" xr:uid="{00000000-0005-0000-0000-00002B440000}"/>
    <cellStyle name="Normal 4 2 3 2 4 2 2 3 2 4" xfId="33648" xr:uid="{00000000-0005-0000-0000-00002C440000}"/>
    <cellStyle name="Normal 4 2 3 2 4 2 2 3 3" xfId="10430" xr:uid="{00000000-0005-0000-0000-00002D440000}"/>
    <cellStyle name="Normal 4 2 3 2 4 2 2 3 3 2" xfId="22984" xr:uid="{00000000-0005-0000-0000-00002E440000}"/>
    <cellStyle name="Normal 4 2 3 2 4 2 2 3 3 2 2" xfId="49146" xr:uid="{00000000-0005-0000-0000-00002F440000}"/>
    <cellStyle name="Normal 4 2 3 2 4 2 2 3 3 3" xfId="36592" xr:uid="{00000000-0005-0000-0000-000030440000}"/>
    <cellStyle name="Normal 4 2 3 2 4 2 2 3 4" xfId="16900" xr:uid="{00000000-0005-0000-0000-000031440000}"/>
    <cellStyle name="Normal 4 2 3 2 4 2 2 3 4 2" xfId="43062" xr:uid="{00000000-0005-0000-0000-000032440000}"/>
    <cellStyle name="Normal 4 2 3 2 4 2 2 3 5" xfId="29596" xr:uid="{00000000-0005-0000-0000-000033440000}"/>
    <cellStyle name="Normal 4 2 3 2 4 2 2 4" xfId="5460" xr:uid="{00000000-0005-0000-0000-000034440000}"/>
    <cellStyle name="Normal 4 2 3 2 4 2 2 4 2" xfId="11904" xr:uid="{00000000-0005-0000-0000-000035440000}"/>
    <cellStyle name="Normal 4 2 3 2 4 2 2 4 2 2" xfId="24266" xr:uid="{00000000-0005-0000-0000-000036440000}"/>
    <cellStyle name="Normal 4 2 3 2 4 2 2 4 2 2 2" xfId="50428" xr:uid="{00000000-0005-0000-0000-000037440000}"/>
    <cellStyle name="Normal 4 2 3 2 4 2 2 4 2 3" xfId="38066" xr:uid="{00000000-0005-0000-0000-000038440000}"/>
    <cellStyle name="Normal 4 2 3 2 4 2 2 4 3" xfId="18662" xr:uid="{00000000-0005-0000-0000-000039440000}"/>
    <cellStyle name="Normal 4 2 3 2 4 2 2 4 3 2" xfId="44824" xr:uid="{00000000-0005-0000-0000-00003A440000}"/>
    <cellStyle name="Normal 4 2 3 2 4 2 2 4 4" xfId="31622" xr:uid="{00000000-0005-0000-0000-00003B440000}"/>
    <cellStyle name="Normal 4 2 3 2 4 2 2 5" xfId="8958" xr:uid="{00000000-0005-0000-0000-00003C440000}"/>
    <cellStyle name="Normal 4 2 3 2 4 2 2 5 2" xfId="21704" xr:uid="{00000000-0005-0000-0000-00003D440000}"/>
    <cellStyle name="Normal 4 2 3 2 4 2 2 5 2 2" xfId="47866" xr:uid="{00000000-0005-0000-0000-00003E440000}"/>
    <cellStyle name="Normal 4 2 3 2 4 2 2 5 3" xfId="35120" xr:uid="{00000000-0005-0000-0000-00003F440000}"/>
    <cellStyle name="Normal 4 2 3 2 4 2 2 6" xfId="15138" xr:uid="{00000000-0005-0000-0000-000040440000}"/>
    <cellStyle name="Normal 4 2 3 2 4 2 2 6 2" xfId="41300" xr:uid="{00000000-0005-0000-0000-000041440000}"/>
    <cellStyle name="Normal 4 2 3 2 4 2 2 7" xfId="27570" xr:uid="{00000000-0005-0000-0000-000042440000}"/>
    <cellStyle name="Normal 4 2 3 2 4 2 3" xfId="1728" xr:uid="{00000000-0005-0000-0000-000043440000}"/>
    <cellStyle name="Normal 4 2 3 2 4 2 3 2" xfId="3754" xr:uid="{00000000-0005-0000-0000-000044440000}"/>
    <cellStyle name="Normal 4 2 3 2 4 2 3 2 2" xfId="7806" xr:uid="{00000000-0005-0000-0000-000045440000}"/>
    <cellStyle name="Normal 4 2 3 2 4 2 3 2 2 2" xfId="13696" xr:uid="{00000000-0005-0000-0000-000046440000}"/>
    <cellStyle name="Normal 4 2 3 2 4 2 3 2 2 2 2" xfId="25866" xr:uid="{00000000-0005-0000-0000-000047440000}"/>
    <cellStyle name="Normal 4 2 3 2 4 2 3 2 2 2 2 2" xfId="52028" xr:uid="{00000000-0005-0000-0000-000048440000}"/>
    <cellStyle name="Normal 4 2 3 2 4 2 3 2 2 2 3" xfId="39858" xr:uid="{00000000-0005-0000-0000-000049440000}"/>
    <cellStyle name="Normal 4 2 3 2 4 2 3 2 2 3" xfId="20744" xr:uid="{00000000-0005-0000-0000-00004A440000}"/>
    <cellStyle name="Normal 4 2 3 2 4 2 3 2 2 3 2" xfId="46906" xr:uid="{00000000-0005-0000-0000-00004B440000}"/>
    <cellStyle name="Normal 4 2 3 2 4 2 3 2 2 4" xfId="33968" xr:uid="{00000000-0005-0000-0000-00004C440000}"/>
    <cellStyle name="Normal 4 2 3 2 4 2 3 2 3" xfId="10750" xr:uid="{00000000-0005-0000-0000-00004D440000}"/>
    <cellStyle name="Normal 4 2 3 2 4 2 3 2 3 2" xfId="23304" xr:uid="{00000000-0005-0000-0000-00004E440000}"/>
    <cellStyle name="Normal 4 2 3 2 4 2 3 2 3 2 2" xfId="49466" xr:uid="{00000000-0005-0000-0000-00004F440000}"/>
    <cellStyle name="Normal 4 2 3 2 4 2 3 2 3 3" xfId="36912" xr:uid="{00000000-0005-0000-0000-000050440000}"/>
    <cellStyle name="Normal 4 2 3 2 4 2 3 2 4" xfId="17220" xr:uid="{00000000-0005-0000-0000-000051440000}"/>
    <cellStyle name="Normal 4 2 3 2 4 2 3 2 4 2" xfId="43382" xr:uid="{00000000-0005-0000-0000-000052440000}"/>
    <cellStyle name="Normal 4 2 3 2 4 2 3 2 5" xfId="29916" xr:uid="{00000000-0005-0000-0000-000053440000}"/>
    <cellStyle name="Normal 4 2 3 2 4 2 3 3" xfId="5780" xr:uid="{00000000-0005-0000-0000-000054440000}"/>
    <cellStyle name="Normal 4 2 3 2 4 2 3 3 2" xfId="12224" xr:uid="{00000000-0005-0000-0000-000055440000}"/>
    <cellStyle name="Normal 4 2 3 2 4 2 3 3 2 2" xfId="24586" xr:uid="{00000000-0005-0000-0000-000056440000}"/>
    <cellStyle name="Normal 4 2 3 2 4 2 3 3 2 2 2" xfId="50748" xr:uid="{00000000-0005-0000-0000-000057440000}"/>
    <cellStyle name="Normal 4 2 3 2 4 2 3 3 2 3" xfId="38386" xr:uid="{00000000-0005-0000-0000-000058440000}"/>
    <cellStyle name="Normal 4 2 3 2 4 2 3 3 3" xfId="18982" xr:uid="{00000000-0005-0000-0000-000059440000}"/>
    <cellStyle name="Normal 4 2 3 2 4 2 3 3 3 2" xfId="45144" xr:uid="{00000000-0005-0000-0000-00005A440000}"/>
    <cellStyle name="Normal 4 2 3 2 4 2 3 3 4" xfId="31942" xr:uid="{00000000-0005-0000-0000-00005B440000}"/>
    <cellStyle name="Normal 4 2 3 2 4 2 3 4" xfId="9278" xr:uid="{00000000-0005-0000-0000-00005C440000}"/>
    <cellStyle name="Normal 4 2 3 2 4 2 3 4 2" xfId="22024" xr:uid="{00000000-0005-0000-0000-00005D440000}"/>
    <cellStyle name="Normal 4 2 3 2 4 2 3 4 2 2" xfId="48186" xr:uid="{00000000-0005-0000-0000-00005E440000}"/>
    <cellStyle name="Normal 4 2 3 2 4 2 3 4 3" xfId="35440" xr:uid="{00000000-0005-0000-0000-00005F440000}"/>
    <cellStyle name="Normal 4 2 3 2 4 2 3 5" xfId="15458" xr:uid="{00000000-0005-0000-0000-000060440000}"/>
    <cellStyle name="Normal 4 2 3 2 4 2 3 5 2" xfId="41620" xr:uid="{00000000-0005-0000-0000-000061440000}"/>
    <cellStyle name="Normal 4 2 3 2 4 2 3 6" xfId="27890" xr:uid="{00000000-0005-0000-0000-000062440000}"/>
    <cellStyle name="Normal 4 2 3 2 4 2 4" xfId="3114" xr:uid="{00000000-0005-0000-0000-000063440000}"/>
    <cellStyle name="Normal 4 2 3 2 4 2 4 2" xfId="7166" xr:uid="{00000000-0005-0000-0000-000064440000}"/>
    <cellStyle name="Normal 4 2 3 2 4 2 4 2 2" xfId="13056" xr:uid="{00000000-0005-0000-0000-000065440000}"/>
    <cellStyle name="Normal 4 2 3 2 4 2 4 2 2 2" xfId="25226" xr:uid="{00000000-0005-0000-0000-000066440000}"/>
    <cellStyle name="Normal 4 2 3 2 4 2 4 2 2 2 2" xfId="51388" xr:uid="{00000000-0005-0000-0000-000067440000}"/>
    <cellStyle name="Normal 4 2 3 2 4 2 4 2 2 3" xfId="39218" xr:uid="{00000000-0005-0000-0000-000068440000}"/>
    <cellStyle name="Normal 4 2 3 2 4 2 4 2 3" xfId="20104" xr:uid="{00000000-0005-0000-0000-000069440000}"/>
    <cellStyle name="Normal 4 2 3 2 4 2 4 2 3 2" xfId="46266" xr:uid="{00000000-0005-0000-0000-00006A440000}"/>
    <cellStyle name="Normal 4 2 3 2 4 2 4 2 4" xfId="33328" xr:uid="{00000000-0005-0000-0000-00006B440000}"/>
    <cellStyle name="Normal 4 2 3 2 4 2 4 3" xfId="10110" xr:uid="{00000000-0005-0000-0000-00006C440000}"/>
    <cellStyle name="Normal 4 2 3 2 4 2 4 3 2" xfId="22664" xr:uid="{00000000-0005-0000-0000-00006D440000}"/>
    <cellStyle name="Normal 4 2 3 2 4 2 4 3 2 2" xfId="48826" xr:uid="{00000000-0005-0000-0000-00006E440000}"/>
    <cellStyle name="Normal 4 2 3 2 4 2 4 3 3" xfId="36272" xr:uid="{00000000-0005-0000-0000-00006F440000}"/>
    <cellStyle name="Normal 4 2 3 2 4 2 4 4" xfId="16580" xr:uid="{00000000-0005-0000-0000-000070440000}"/>
    <cellStyle name="Normal 4 2 3 2 4 2 4 4 2" xfId="42742" xr:uid="{00000000-0005-0000-0000-000071440000}"/>
    <cellStyle name="Normal 4 2 3 2 4 2 4 5" xfId="29276" xr:uid="{00000000-0005-0000-0000-000072440000}"/>
    <cellStyle name="Normal 4 2 3 2 4 2 5" xfId="5140" xr:uid="{00000000-0005-0000-0000-000073440000}"/>
    <cellStyle name="Normal 4 2 3 2 4 2 5 2" xfId="11584" xr:uid="{00000000-0005-0000-0000-000074440000}"/>
    <cellStyle name="Normal 4 2 3 2 4 2 5 2 2" xfId="23946" xr:uid="{00000000-0005-0000-0000-000075440000}"/>
    <cellStyle name="Normal 4 2 3 2 4 2 5 2 2 2" xfId="50108" xr:uid="{00000000-0005-0000-0000-000076440000}"/>
    <cellStyle name="Normal 4 2 3 2 4 2 5 2 3" xfId="37746" xr:uid="{00000000-0005-0000-0000-000077440000}"/>
    <cellStyle name="Normal 4 2 3 2 4 2 5 3" xfId="18342" xr:uid="{00000000-0005-0000-0000-000078440000}"/>
    <cellStyle name="Normal 4 2 3 2 4 2 5 3 2" xfId="44504" xr:uid="{00000000-0005-0000-0000-000079440000}"/>
    <cellStyle name="Normal 4 2 3 2 4 2 5 4" xfId="31302" xr:uid="{00000000-0005-0000-0000-00007A440000}"/>
    <cellStyle name="Normal 4 2 3 2 4 2 6" xfId="8638" xr:uid="{00000000-0005-0000-0000-00007B440000}"/>
    <cellStyle name="Normal 4 2 3 2 4 2 6 2" xfId="21384" xr:uid="{00000000-0005-0000-0000-00007C440000}"/>
    <cellStyle name="Normal 4 2 3 2 4 2 6 2 2" xfId="47546" xr:uid="{00000000-0005-0000-0000-00007D440000}"/>
    <cellStyle name="Normal 4 2 3 2 4 2 6 3" xfId="34800" xr:uid="{00000000-0005-0000-0000-00007E440000}"/>
    <cellStyle name="Normal 4 2 3 2 4 2 7" xfId="14818" xr:uid="{00000000-0005-0000-0000-00007F440000}"/>
    <cellStyle name="Normal 4 2 3 2 4 2 7 2" xfId="40980" xr:uid="{00000000-0005-0000-0000-000080440000}"/>
    <cellStyle name="Normal 4 2 3 2 4 2 8" xfId="27250" xr:uid="{00000000-0005-0000-0000-000081440000}"/>
    <cellStyle name="Normal 4 2 3 2 4 3" xfId="1248" xr:uid="{00000000-0005-0000-0000-000082440000}"/>
    <cellStyle name="Normal 4 2 3 2 4 3 2" xfId="1888" xr:uid="{00000000-0005-0000-0000-000083440000}"/>
    <cellStyle name="Normal 4 2 3 2 4 3 2 2" xfId="3914" xr:uid="{00000000-0005-0000-0000-000084440000}"/>
    <cellStyle name="Normal 4 2 3 2 4 3 2 2 2" xfId="7966" xr:uid="{00000000-0005-0000-0000-000085440000}"/>
    <cellStyle name="Normal 4 2 3 2 4 3 2 2 2 2" xfId="13856" xr:uid="{00000000-0005-0000-0000-000086440000}"/>
    <cellStyle name="Normal 4 2 3 2 4 3 2 2 2 2 2" xfId="26026" xr:uid="{00000000-0005-0000-0000-000087440000}"/>
    <cellStyle name="Normal 4 2 3 2 4 3 2 2 2 2 2 2" xfId="52188" xr:uid="{00000000-0005-0000-0000-000088440000}"/>
    <cellStyle name="Normal 4 2 3 2 4 3 2 2 2 2 3" xfId="40018" xr:uid="{00000000-0005-0000-0000-000089440000}"/>
    <cellStyle name="Normal 4 2 3 2 4 3 2 2 2 3" xfId="20904" xr:uid="{00000000-0005-0000-0000-00008A440000}"/>
    <cellStyle name="Normal 4 2 3 2 4 3 2 2 2 3 2" xfId="47066" xr:uid="{00000000-0005-0000-0000-00008B440000}"/>
    <cellStyle name="Normal 4 2 3 2 4 3 2 2 2 4" xfId="34128" xr:uid="{00000000-0005-0000-0000-00008C440000}"/>
    <cellStyle name="Normal 4 2 3 2 4 3 2 2 3" xfId="10910" xr:uid="{00000000-0005-0000-0000-00008D440000}"/>
    <cellStyle name="Normal 4 2 3 2 4 3 2 2 3 2" xfId="23464" xr:uid="{00000000-0005-0000-0000-00008E440000}"/>
    <cellStyle name="Normal 4 2 3 2 4 3 2 2 3 2 2" xfId="49626" xr:uid="{00000000-0005-0000-0000-00008F440000}"/>
    <cellStyle name="Normal 4 2 3 2 4 3 2 2 3 3" xfId="37072" xr:uid="{00000000-0005-0000-0000-000090440000}"/>
    <cellStyle name="Normal 4 2 3 2 4 3 2 2 4" xfId="17380" xr:uid="{00000000-0005-0000-0000-000091440000}"/>
    <cellStyle name="Normal 4 2 3 2 4 3 2 2 4 2" xfId="43542" xr:uid="{00000000-0005-0000-0000-000092440000}"/>
    <cellStyle name="Normal 4 2 3 2 4 3 2 2 5" xfId="30076" xr:uid="{00000000-0005-0000-0000-000093440000}"/>
    <cellStyle name="Normal 4 2 3 2 4 3 2 3" xfId="5940" xr:uid="{00000000-0005-0000-0000-000094440000}"/>
    <cellStyle name="Normal 4 2 3 2 4 3 2 3 2" xfId="12384" xr:uid="{00000000-0005-0000-0000-000095440000}"/>
    <cellStyle name="Normal 4 2 3 2 4 3 2 3 2 2" xfId="24746" xr:uid="{00000000-0005-0000-0000-000096440000}"/>
    <cellStyle name="Normal 4 2 3 2 4 3 2 3 2 2 2" xfId="50908" xr:uid="{00000000-0005-0000-0000-000097440000}"/>
    <cellStyle name="Normal 4 2 3 2 4 3 2 3 2 3" xfId="38546" xr:uid="{00000000-0005-0000-0000-000098440000}"/>
    <cellStyle name="Normal 4 2 3 2 4 3 2 3 3" xfId="19142" xr:uid="{00000000-0005-0000-0000-000099440000}"/>
    <cellStyle name="Normal 4 2 3 2 4 3 2 3 3 2" xfId="45304" xr:uid="{00000000-0005-0000-0000-00009A440000}"/>
    <cellStyle name="Normal 4 2 3 2 4 3 2 3 4" xfId="32102" xr:uid="{00000000-0005-0000-0000-00009B440000}"/>
    <cellStyle name="Normal 4 2 3 2 4 3 2 4" xfId="9438" xr:uid="{00000000-0005-0000-0000-00009C440000}"/>
    <cellStyle name="Normal 4 2 3 2 4 3 2 4 2" xfId="22184" xr:uid="{00000000-0005-0000-0000-00009D440000}"/>
    <cellStyle name="Normal 4 2 3 2 4 3 2 4 2 2" xfId="48346" xr:uid="{00000000-0005-0000-0000-00009E440000}"/>
    <cellStyle name="Normal 4 2 3 2 4 3 2 4 3" xfId="35600" xr:uid="{00000000-0005-0000-0000-00009F440000}"/>
    <cellStyle name="Normal 4 2 3 2 4 3 2 5" xfId="15618" xr:uid="{00000000-0005-0000-0000-0000A0440000}"/>
    <cellStyle name="Normal 4 2 3 2 4 3 2 5 2" xfId="41780" xr:uid="{00000000-0005-0000-0000-0000A1440000}"/>
    <cellStyle name="Normal 4 2 3 2 4 3 2 6" xfId="28050" xr:uid="{00000000-0005-0000-0000-0000A2440000}"/>
    <cellStyle name="Normal 4 2 3 2 4 3 3" xfId="3274" xr:uid="{00000000-0005-0000-0000-0000A3440000}"/>
    <cellStyle name="Normal 4 2 3 2 4 3 3 2" xfId="7326" xr:uid="{00000000-0005-0000-0000-0000A4440000}"/>
    <cellStyle name="Normal 4 2 3 2 4 3 3 2 2" xfId="13216" xr:uid="{00000000-0005-0000-0000-0000A5440000}"/>
    <cellStyle name="Normal 4 2 3 2 4 3 3 2 2 2" xfId="25386" xr:uid="{00000000-0005-0000-0000-0000A6440000}"/>
    <cellStyle name="Normal 4 2 3 2 4 3 3 2 2 2 2" xfId="51548" xr:uid="{00000000-0005-0000-0000-0000A7440000}"/>
    <cellStyle name="Normal 4 2 3 2 4 3 3 2 2 3" xfId="39378" xr:uid="{00000000-0005-0000-0000-0000A8440000}"/>
    <cellStyle name="Normal 4 2 3 2 4 3 3 2 3" xfId="20264" xr:uid="{00000000-0005-0000-0000-0000A9440000}"/>
    <cellStyle name="Normal 4 2 3 2 4 3 3 2 3 2" xfId="46426" xr:uid="{00000000-0005-0000-0000-0000AA440000}"/>
    <cellStyle name="Normal 4 2 3 2 4 3 3 2 4" xfId="33488" xr:uid="{00000000-0005-0000-0000-0000AB440000}"/>
    <cellStyle name="Normal 4 2 3 2 4 3 3 3" xfId="10270" xr:uid="{00000000-0005-0000-0000-0000AC440000}"/>
    <cellStyle name="Normal 4 2 3 2 4 3 3 3 2" xfId="22824" xr:uid="{00000000-0005-0000-0000-0000AD440000}"/>
    <cellStyle name="Normal 4 2 3 2 4 3 3 3 2 2" xfId="48986" xr:uid="{00000000-0005-0000-0000-0000AE440000}"/>
    <cellStyle name="Normal 4 2 3 2 4 3 3 3 3" xfId="36432" xr:uid="{00000000-0005-0000-0000-0000AF440000}"/>
    <cellStyle name="Normal 4 2 3 2 4 3 3 4" xfId="16740" xr:uid="{00000000-0005-0000-0000-0000B0440000}"/>
    <cellStyle name="Normal 4 2 3 2 4 3 3 4 2" xfId="42902" xr:uid="{00000000-0005-0000-0000-0000B1440000}"/>
    <cellStyle name="Normal 4 2 3 2 4 3 3 5" xfId="29436" xr:uid="{00000000-0005-0000-0000-0000B2440000}"/>
    <cellStyle name="Normal 4 2 3 2 4 3 4" xfId="5300" xr:uid="{00000000-0005-0000-0000-0000B3440000}"/>
    <cellStyle name="Normal 4 2 3 2 4 3 4 2" xfId="11744" xr:uid="{00000000-0005-0000-0000-0000B4440000}"/>
    <cellStyle name="Normal 4 2 3 2 4 3 4 2 2" xfId="24106" xr:uid="{00000000-0005-0000-0000-0000B5440000}"/>
    <cellStyle name="Normal 4 2 3 2 4 3 4 2 2 2" xfId="50268" xr:uid="{00000000-0005-0000-0000-0000B6440000}"/>
    <cellStyle name="Normal 4 2 3 2 4 3 4 2 3" xfId="37906" xr:uid="{00000000-0005-0000-0000-0000B7440000}"/>
    <cellStyle name="Normal 4 2 3 2 4 3 4 3" xfId="18502" xr:uid="{00000000-0005-0000-0000-0000B8440000}"/>
    <cellStyle name="Normal 4 2 3 2 4 3 4 3 2" xfId="44664" xr:uid="{00000000-0005-0000-0000-0000B9440000}"/>
    <cellStyle name="Normal 4 2 3 2 4 3 4 4" xfId="31462" xr:uid="{00000000-0005-0000-0000-0000BA440000}"/>
    <cellStyle name="Normal 4 2 3 2 4 3 5" xfId="8798" xr:uid="{00000000-0005-0000-0000-0000BB440000}"/>
    <cellStyle name="Normal 4 2 3 2 4 3 5 2" xfId="21544" xr:uid="{00000000-0005-0000-0000-0000BC440000}"/>
    <cellStyle name="Normal 4 2 3 2 4 3 5 2 2" xfId="47706" xr:uid="{00000000-0005-0000-0000-0000BD440000}"/>
    <cellStyle name="Normal 4 2 3 2 4 3 5 3" xfId="34960" xr:uid="{00000000-0005-0000-0000-0000BE440000}"/>
    <cellStyle name="Normal 4 2 3 2 4 3 6" xfId="14978" xr:uid="{00000000-0005-0000-0000-0000BF440000}"/>
    <cellStyle name="Normal 4 2 3 2 4 3 6 2" xfId="41140" xr:uid="{00000000-0005-0000-0000-0000C0440000}"/>
    <cellStyle name="Normal 4 2 3 2 4 3 7" xfId="27410" xr:uid="{00000000-0005-0000-0000-0000C1440000}"/>
    <cellStyle name="Normal 4 2 3 2 4 4" xfId="1568" xr:uid="{00000000-0005-0000-0000-0000C2440000}"/>
    <cellStyle name="Normal 4 2 3 2 4 4 2" xfId="3594" xr:uid="{00000000-0005-0000-0000-0000C3440000}"/>
    <cellStyle name="Normal 4 2 3 2 4 4 2 2" xfId="7646" xr:uid="{00000000-0005-0000-0000-0000C4440000}"/>
    <cellStyle name="Normal 4 2 3 2 4 4 2 2 2" xfId="13536" xr:uid="{00000000-0005-0000-0000-0000C5440000}"/>
    <cellStyle name="Normal 4 2 3 2 4 4 2 2 2 2" xfId="25706" xr:uid="{00000000-0005-0000-0000-0000C6440000}"/>
    <cellStyle name="Normal 4 2 3 2 4 4 2 2 2 2 2" xfId="51868" xr:uid="{00000000-0005-0000-0000-0000C7440000}"/>
    <cellStyle name="Normal 4 2 3 2 4 4 2 2 2 3" xfId="39698" xr:uid="{00000000-0005-0000-0000-0000C8440000}"/>
    <cellStyle name="Normal 4 2 3 2 4 4 2 2 3" xfId="20584" xr:uid="{00000000-0005-0000-0000-0000C9440000}"/>
    <cellStyle name="Normal 4 2 3 2 4 4 2 2 3 2" xfId="46746" xr:uid="{00000000-0005-0000-0000-0000CA440000}"/>
    <cellStyle name="Normal 4 2 3 2 4 4 2 2 4" xfId="33808" xr:uid="{00000000-0005-0000-0000-0000CB440000}"/>
    <cellStyle name="Normal 4 2 3 2 4 4 2 3" xfId="10590" xr:uid="{00000000-0005-0000-0000-0000CC440000}"/>
    <cellStyle name="Normal 4 2 3 2 4 4 2 3 2" xfId="23144" xr:uid="{00000000-0005-0000-0000-0000CD440000}"/>
    <cellStyle name="Normal 4 2 3 2 4 4 2 3 2 2" xfId="49306" xr:uid="{00000000-0005-0000-0000-0000CE440000}"/>
    <cellStyle name="Normal 4 2 3 2 4 4 2 3 3" xfId="36752" xr:uid="{00000000-0005-0000-0000-0000CF440000}"/>
    <cellStyle name="Normal 4 2 3 2 4 4 2 4" xfId="17060" xr:uid="{00000000-0005-0000-0000-0000D0440000}"/>
    <cellStyle name="Normal 4 2 3 2 4 4 2 4 2" xfId="43222" xr:uid="{00000000-0005-0000-0000-0000D1440000}"/>
    <cellStyle name="Normal 4 2 3 2 4 4 2 5" xfId="29756" xr:uid="{00000000-0005-0000-0000-0000D2440000}"/>
    <cellStyle name="Normal 4 2 3 2 4 4 3" xfId="5620" xr:uid="{00000000-0005-0000-0000-0000D3440000}"/>
    <cellStyle name="Normal 4 2 3 2 4 4 3 2" xfId="12064" xr:uid="{00000000-0005-0000-0000-0000D4440000}"/>
    <cellStyle name="Normal 4 2 3 2 4 4 3 2 2" xfId="24426" xr:uid="{00000000-0005-0000-0000-0000D5440000}"/>
    <cellStyle name="Normal 4 2 3 2 4 4 3 2 2 2" xfId="50588" xr:uid="{00000000-0005-0000-0000-0000D6440000}"/>
    <cellStyle name="Normal 4 2 3 2 4 4 3 2 3" xfId="38226" xr:uid="{00000000-0005-0000-0000-0000D7440000}"/>
    <cellStyle name="Normal 4 2 3 2 4 4 3 3" xfId="18822" xr:uid="{00000000-0005-0000-0000-0000D8440000}"/>
    <cellStyle name="Normal 4 2 3 2 4 4 3 3 2" xfId="44984" xr:uid="{00000000-0005-0000-0000-0000D9440000}"/>
    <cellStyle name="Normal 4 2 3 2 4 4 3 4" xfId="31782" xr:uid="{00000000-0005-0000-0000-0000DA440000}"/>
    <cellStyle name="Normal 4 2 3 2 4 4 4" xfId="9118" xr:uid="{00000000-0005-0000-0000-0000DB440000}"/>
    <cellStyle name="Normal 4 2 3 2 4 4 4 2" xfId="21864" xr:uid="{00000000-0005-0000-0000-0000DC440000}"/>
    <cellStyle name="Normal 4 2 3 2 4 4 4 2 2" xfId="48026" xr:uid="{00000000-0005-0000-0000-0000DD440000}"/>
    <cellStyle name="Normal 4 2 3 2 4 4 4 3" xfId="35280" xr:uid="{00000000-0005-0000-0000-0000DE440000}"/>
    <cellStyle name="Normal 4 2 3 2 4 4 5" xfId="15298" xr:uid="{00000000-0005-0000-0000-0000DF440000}"/>
    <cellStyle name="Normal 4 2 3 2 4 4 5 2" xfId="41460" xr:uid="{00000000-0005-0000-0000-0000E0440000}"/>
    <cellStyle name="Normal 4 2 3 2 4 4 6" xfId="27730" xr:uid="{00000000-0005-0000-0000-0000E1440000}"/>
    <cellStyle name="Normal 4 2 3 2 4 5" xfId="2582" xr:uid="{00000000-0005-0000-0000-0000E2440000}"/>
    <cellStyle name="Normal 4 2 3 2 4 5 2" xfId="6634" xr:uid="{00000000-0005-0000-0000-0000E3440000}"/>
    <cellStyle name="Normal 4 2 3 2 4 5 2 2" xfId="12800" xr:uid="{00000000-0005-0000-0000-0000E4440000}"/>
    <cellStyle name="Normal 4 2 3 2 4 5 2 2 2" xfId="25066" xr:uid="{00000000-0005-0000-0000-0000E5440000}"/>
    <cellStyle name="Normal 4 2 3 2 4 5 2 2 2 2" xfId="51228" xr:uid="{00000000-0005-0000-0000-0000E6440000}"/>
    <cellStyle name="Normal 4 2 3 2 4 5 2 2 3" xfId="38962" xr:uid="{00000000-0005-0000-0000-0000E7440000}"/>
    <cellStyle name="Normal 4 2 3 2 4 5 2 3" xfId="19704" xr:uid="{00000000-0005-0000-0000-0000E8440000}"/>
    <cellStyle name="Normal 4 2 3 2 4 5 2 3 2" xfId="45866" xr:uid="{00000000-0005-0000-0000-0000E9440000}"/>
    <cellStyle name="Normal 4 2 3 2 4 5 2 4" xfId="32796" xr:uid="{00000000-0005-0000-0000-0000EA440000}"/>
    <cellStyle name="Normal 4 2 3 2 4 5 3" xfId="9854" xr:uid="{00000000-0005-0000-0000-0000EB440000}"/>
    <cellStyle name="Normal 4 2 3 2 4 5 3 2" xfId="22504" xr:uid="{00000000-0005-0000-0000-0000EC440000}"/>
    <cellStyle name="Normal 4 2 3 2 4 5 3 2 2" xfId="48666" xr:uid="{00000000-0005-0000-0000-0000ED440000}"/>
    <cellStyle name="Normal 4 2 3 2 4 5 3 3" xfId="36016" xr:uid="{00000000-0005-0000-0000-0000EE440000}"/>
    <cellStyle name="Normal 4 2 3 2 4 5 4" xfId="16180" xr:uid="{00000000-0005-0000-0000-0000EF440000}"/>
    <cellStyle name="Normal 4 2 3 2 4 5 4 2" xfId="42342" xr:uid="{00000000-0005-0000-0000-0000F0440000}"/>
    <cellStyle name="Normal 4 2 3 2 4 5 5" xfId="28744" xr:uid="{00000000-0005-0000-0000-0000F1440000}"/>
    <cellStyle name="Normal 4 2 3 2 4 6" xfId="4608" xr:uid="{00000000-0005-0000-0000-0000F2440000}"/>
    <cellStyle name="Normal 4 2 3 2 4 6 2" xfId="11328" xr:uid="{00000000-0005-0000-0000-0000F3440000}"/>
    <cellStyle name="Normal 4 2 3 2 4 6 2 2" xfId="23786" xr:uid="{00000000-0005-0000-0000-0000F4440000}"/>
    <cellStyle name="Normal 4 2 3 2 4 6 2 2 2" xfId="49948" xr:uid="{00000000-0005-0000-0000-0000F5440000}"/>
    <cellStyle name="Normal 4 2 3 2 4 6 2 3" xfId="37490" xr:uid="{00000000-0005-0000-0000-0000F6440000}"/>
    <cellStyle name="Normal 4 2 3 2 4 6 3" xfId="17942" xr:uid="{00000000-0005-0000-0000-0000F7440000}"/>
    <cellStyle name="Normal 4 2 3 2 4 6 3 2" xfId="44104" xr:uid="{00000000-0005-0000-0000-0000F8440000}"/>
    <cellStyle name="Normal 4 2 3 2 4 6 4" xfId="30770" xr:uid="{00000000-0005-0000-0000-0000F9440000}"/>
    <cellStyle name="Normal 4 2 3 2 4 7" xfId="8382" xr:uid="{00000000-0005-0000-0000-0000FA440000}"/>
    <cellStyle name="Normal 4 2 3 2 4 7 2" xfId="21224" xr:uid="{00000000-0005-0000-0000-0000FB440000}"/>
    <cellStyle name="Normal 4 2 3 2 4 7 2 2" xfId="47386" xr:uid="{00000000-0005-0000-0000-0000FC440000}"/>
    <cellStyle name="Normal 4 2 3 2 4 7 3" xfId="34544" xr:uid="{00000000-0005-0000-0000-0000FD440000}"/>
    <cellStyle name="Normal 4 2 3 2 4 8" xfId="14418" xr:uid="{00000000-0005-0000-0000-0000FE440000}"/>
    <cellStyle name="Normal 4 2 3 2 4 8 2" xfId="40580" xr:uid="{00000000-0005-0000-0000-0000FF440000}"/>
    <cellStyle name="Normal 4 2 3 2 4 9" xfId="26718" xr:uid="{00000000-0005-0000-0000-000000450000}"/>
    <cellStyle name="Normal 4 2 3 2 5" xfId="692" xr:uid="{00000000-0005-0000-0000-000001450000}"/>
    <cellStyle name="Normal 4 2 3 2 5 2" xfId="1328" xr:uid="{00000000-0005-0000-0000-000002450000}"/>
    <cellStyle name="Normal 4 2 3 2 5 2 2" xfId="1968" xr:uid="{00000000-0005-0000-0000-000003450000}"/>
    <cellStyle name="Normal 4 2 3 2 5 2 2 2" xfId="3994" xr:uid="{00000000-0005-0000-0000-000004450000}"/>
    <cellStyle name="Normal 4 2 3 2 5 2 2 2 2" xfId="8046" xr:uid="{00000000-0005-0000-0000-000005450000}"/>
    <cellStyle name="Normal 4 2 3 2 5 2 2 2 2 2" xfId="13936" xr:uid="{00000000-0005-0000-0000-000006450000}"/>
    <cellStyle name="Normal 4 2 3 2 5 2 2 2 2 2 2" xfId="26106" xr:uid="{00000000-0005-0000-0000-000007450000}"/>
    <cellStyle name="Normal 4 2 3 2 5 2 2 2 2 2 2 2" xfId="52268" xr:uid="{00000000-0005-0000-0000-000008450000}"/>
    <cellStyle name="Normal 4 2 3 2 5 2 2 2 2 2 3" xfId="40098" xr:uid="{00000000-0005-0000-0000-000009450000}"/>
    <cellStyle name="Normal 4 2 3 2 5 2 2 2 2 3" xfId="20984" xr:uid="{00000000-0005-0000-0000-00000A450000}"/>
    <cellStyle name="Normal 4 2 3 2 5 2 2 2 2 3 2" xfId="47146" xr:uid="{00000000-0005-0000-0000-00000B450000}"/>
    <cellStyle name="Normal 4 2 3 2 5 2 2 2 2 4" xfId="34208" xr:uid="{00000000-0005-0000-0000-00000C450000}"/>
    <cellStyle name="Normal 4 2 3 2 5 2 2 2 3" xfId="10990" xr:uid="{00000000-0005-0000-0000-00000D450000}"/>
    <cellStyle name="Normal 4 2 3 2 5 2 2 2 3 2" xfId="23544" xr:uid="{00000000-0005-0000-0000-00000E450000}"/>
    <cellStyle name="Normal 4 2 3 2 5 2 2 2 3 2 2" xfId="49706" xr:uid="{00000000-0005-0000-0000-00000F450000}"/>
    <cellStyle name="Normal 4 2 3 2 5 2 2 2 3 3" xfId="37152" xr:uid="{00000000-0005-0000-0000-000010450000}"/>
    <cellStyle name="Normal 4 2 3 2 5 2 2 2 4" xfId="17460" xr:uid="{00000000-0005-0000-0000-000011450000}"/>
    <cellStyle name="Normal 4 2 3 2 5 2 2 2 4 2" xfId="43622" xr:uid="{00000000-0005-0000-0000-000012450000}"/>
    <cellStyle name="Normal 4 2 3 2 5 2 2 2 5" xfId="30156" xr:uid="{00000000-0005-0000-0000-000013450000}"/>
    <cellStyle name="Normal 4 2 3 2 5 2 2 3" xfId="6020" xr:uid="{00000000-0005-0000-0000-000014450000}"/>
    <cellStyle name="Normal 4 2 3 2 5 2 2 3 2" xfId="12464" xr:uid="{00000000-0005-0000-0000-000015450000}"/>
    <cellStyle name="Normal 4 2 3 2 5 2 2 3 2 2" xfId="24826" xr:uid="{00000000-0005-0000-0000-000016450000}"/>
    <cellStyle name="Normal 4 2 3 2 5 2 2 3 2 2 2" xfId="50988" xr:uid="{00000000-0005-0000-0000-000017450000}"/>
    <cellStyle name="Normal 4 2 3 2 5 2 2 3 2 3" xfId="38626" xr:uid="{00000000-0005-0000-0000-000018450000}"/>
    <cellStyle name="Normal 4 2 3 2 5 2 2 3 3" xfId="19222" xr:uid="{00000000-0005-0000-0000-000019450000}"/>
    <cellStyle name="Normal 4 2 3 2 5 2 2 3 3 2" xfId="45384" xr:uid="{00000000-0005-0000-0000-00001A450000}"/>
    <cellStyle name="Normal 4 2 3 2 5 2 2 3 4" xfId="32182" xr:uid="{00000000-0005-0000-0000-00001B450000}"/>
    <cellStyle name="Normal 4 2 3 2 5 2 2 4" xfId="9518" xr:uid="{00000000-0005-0000-0000-00001C450000}"/>
    <cellStyle name="Normal 4 2 3 2 5 2 2 4 2" xfId="22264" xr:uid="{00000000-0005-0000-0000-00001D450000}"/>
    <cellStyle name="Normal 4 2 3 2 5 2 2 4 2 2" xfId="48426" xr:uid="{00000000-0005-0000-0000-00001E450000}"/>
    <cellStyle name="Normal 4 2 3 2 5 2 2 4 3" xfId="35680" xr:uid="{00000000-0005-0000-0000-00001F450000}"/>
    <cellStyle name="Normal 4 2 3 2 5 2 2 5" xfId="15698" xr:uid="{00000000-0005-0000-0000-000020450000}"/>
    <cellStyle name="Normal 4 2 3 2 5 2 2 5 2" xfId="41860" xr:uid="{00000000-0005-0000-0000-000021450000}"/>
    <cellStyle name="Normal 4 2 3 2 5 2 2 6" xfId="28130" xr:uid="{00000000-0005-0000-0000-000022450000}"/>
    <cellStyle name="Normal 4 2 3 2 5 2 3" xfId="3354" xr:uid="{00000000-0005-0000-0000-000023450000}"/>
    <cellStyle name="Normal 4 2 3 2 5 2 3 2" xfId="7406" xr:uid="{00000000-0005-0000-0000-000024450000}"/>
    <cellStyle name="Normal 4 2 3 2 5 2 3 2 2" xfId="13296" xr:uid="{00000000-0005-0000-0000-000025450000}"/>
    <cellStyle name="Normal 4 2 3 2 5 2 3 2 2 2" xfId="25466" xr:uid="{00000000-0005-0000-0000-000026450000}"/>
    <cellStyle name="Normal 4 2 3 2 5 2 3 2 2 2 2" xfId="51628" xr:uid="{00000000-0005-0000-0000-000027450000}"/>
    <cellStyle name="Normal 4 2 3 2 5 2 3 2 2 3" xfId="39458" xr:uid="{00000000-0005-0000-0000-000028450000}"/>
    <cellStyle name="Normal 4 2 3 2 5 2 3 2 3" xfId="20344" xr:uid="{00000000-0005-0000-0000-000029450000}"/>
    <cellStyle name="Normal 4 2 3 2 5 2 3 2 3 2" xfId="46506" xr:uid="{00000000-0005-0000-0000-00002A450000}"/>
    <cellStyle name="Normal 4 2 3 2 5 2 3 2 4" xfId="33568" xr:uid="{00000000-0005-0000-0000-00002B450000}"/>
    <cellStyle name="Normal 4 2 3 2 5 2 3 3" xfId="10350" xr:uid="{00000000-0005-0000-0000-00002C450000}"/>
    <cellStyle name="Normal 4 2 3 2 5 2 3 3 2" xfId="22904" xr:uid="{00000000-0005-0000-0000-00002D450000}"/>
    <cellStyle name="Normal 4 2 3 2 5 2 3 3 2 2" xfId="49066" xr:uid="{00000000-0005-0000-0000-00002E450000}"/>
    <cellStyle name="Normal 4 2 3 2 5 2 3 3 3" xfId="36512" xr:uid="{00000000-0005-0000-0000-00002F450000}"/>
    <cellStyle name="Normal 4 2 3 2 5 2 3 4" xfId="16820" xr:uid="{00000000-0005-0000-0000-000030450000}"/>
    <cellStyle name="Normal 4 2 3 2 5 2 3 4 2" xfId="42982" xr:uid="{00000000-0005-0000-0000-000031450000}"/>
    <cellStyle name="Normal 4 2 3 2 5 2 3 5" xfId="29516" xr:uid="{00000000-0005-0000-0000-000032450000}"/>
    <cellStyle name="Normal 4 2 3 2 5 2 4" xfId="5380" xr:uid="{00000000-0005-0000-0000-000033450000}"/>
    <cellStyle name="Normal 4 2 3 2 5 2 4 2" xfId="11824" xr:uid="{00000000-0005-0000-0000-000034450000}"/>
    <cellStyle name="Normal 4 2 3 2 5 2 4 2 2" xfId="24186" xr:uid="{00000000-0005-0000-0000-000035450000}"/>
    <cellStyle name="Normal 4 2 3 2 5 2 4 2 2 2" xfId="50348" xr:uid="{00000000-0005-0000-0000-000036450000}"/>
    <cellStyle name="Normal 4 2 3 2 5 2 4 2 3" xfId="37986" xr:uid="{00000000-0005-0000-0000-000037450000}"/>
    <cellStyle name="Normal 4 2 3 2 5 2 4 3" xfId="18582" xr:uid="{00000000-0005-0000-0000-000038450000}"/>
    <cellStyle name="Normal 4 2 3 2 5 2 4 3 2" xfId="44744" xr:uid="{00000000-0005-0000-0000-000039450000}"/>
    <cellStyle name="Normal 4 2 3 2 5 2 4 4" xfId="31542" xr:uid="{00000000-0005-0000-0000-00003A450000}"/>
    <cellStyle name="Normal 4 2 3 2 5 2 5" xfId="8878" xr:uid="{00000000-0005-0000-0000-00003B450000}"/>
    <cellStyle name="Normal 4 2 3 2 5 2 5 2" xfId="21624" xr:uid="{00000000-0005-0000-0000-00003C450000}"/>
    <cellStyle name="Normal 4 2 3 2 5 2 5 2 2" xfId="47786" xr:uid="{00000000-0005-0000-0000-00003D450000}"/>
    <cellStyle name="Normal 4 2 3 2 5 2 5 3" xfId="35040" xr:uid="{00000000-0005-0000-0000-00003E450000}"/>
    <cellStyle name="Normal 4 2 3 2 5 2 6" xfId="15058" xr:uid="{00000000-0005-0000-0000-00003F450000}"/>
    <cellStyle name="Normal 4 2 3 2 5 2 6 2" xfId="41220" xr:uid="{00000000-0005-0000-0000-000040450000}"/>
    <cellStyle name="Normal 4 2 3 2 5 2 7" xfId="27490" xr:uid="{00000000-0005-0000-0000-000041450000}"/>
    <cellStyle name="Normal 4 2 3 2 5 3" xfId="1648" xr:uid="{00000000-0005-0000-0000-000042450000}"/>
    <cellStyle name="Normal 4 2 3 2 5 3 2" xfId="3674" xr:uid="{00000000-0005-0000-0000-000043450000}"/>
    <cellStyle name="Normal 4 2 3 2 5 3 2 2" xfId="7726" xr:uid="{00000000-0005-0000-0000-000044450000}"/>
    <cellStyle name="Normal 4 2 3 2 5 3 2 2 2" xfId="13616" xr:uid="{00000000-0005-0000-0000-000045450000}"/>
    <cellStyle name="Normal 4 2 3 2 5 3 2 2 2 2" xfId="25786" xr:uid="{00000000-0005-0000-0000-000046450000}"/>
    <cellStyle name="Normal 4 2 3 2 5 3 2 2 2 2 2" xfId="51948" xr:uid="{00000000-0005-0000-0000-000047450000}"/>
    <cellStyle name="Normal 4 2 3 2 5 3 2 2 2 3" xfId="39778" xr:uid="{00000000-0005-0000-0000-000048450000}"/>
    <cellStyle name="Normal 4 2 3 2 5 3 2 2 3" xfId="20664" xr:uid="{00000000-0005-0000-0000-000049450000}"/>
    <cellStyle name="Normal 4 2 3 2 5 3 2 2 3 2" xfId="46826" xr:uid="{00000000-0005-0000-0000-00004A450000}"/>
    <cellStyle name="Normal 4 2 3 2 5 3 2 2 4" xfId="33888" xr:uid="{00000000-0005-0000-0000-00004B450000}"/>
    <cellStyle name="Normal 4 2 3 2 5 3 2 3" xfId="10670" xr:uid="{00000000-0005-0000-0000-00004C450000}"/>
    <cellStyle name="Normal 4 2 3 2 5 3 2 3 2" xfId="23224" xr:uid="{00000000-0005-0000-0000-00004D450000}"/>
    <cellStyle name="Normal 4 2 3 2 5 3 2 3 2 2" xfId="49386" xr:uid="{00000000-0005-0000-0000-00004E450000}"/>
    <cellStyle name="Normal 4 2 3 2 5 3 2 3 3" xfId="36832" xr:uid="{00000000-0005-0000-0000-00004F450000}"/>
    <cellStyle name="Normal 4 2 3 2 5 3 2 4" xfId="17140" xr:uid="{00000000-0005-0000-0000-000050450000}"/>
    <cellStyle name="Normal 4 2 3 2 5 3 2 4 2" xfId="43302" xr:uid="{00000000-0005-0000-0000-000051450000}"/>
    <cellStyle name="Normal 4 2 3 2 5 3 2 5" xfId="29836" xr:uid="{00000000-0005-0000-0000-000052450000}"/>
    <cellStyle name="Normal 4 2 3 2 5 3 3" xfId="5700" xr:uid="{00000000-0005-0000-0000-000053450000}"/>
    <cellStyle name="Normal 4 2 3 2 5 3 3 2" xfId="12144" xr:uid="{00000000-0005-0000-0000-000054450000}"/>
    <cellStyle name="Normal 4 2 3 2 5 3 3 2 2" xfId="24506" xr:uid="{00000000-0005-0000-0000-000055450000}"/>
    <cellStyle name="Normal 4 2 3 2 5 3 3 2 2 2" xfId="50668" xr:uid="{00000000-0005-0000-0000-000056450000}"/>
    <cellStyle name="Normal 4 2 3 2 5 3 3 2 3" xfId="38306" xr:uid="{00000000-0005-0000-0000-000057450000}"/>
    <cellStyle name="Normal 4 2 3 2 5 3 3 3" xfId="18902" xr:uid="{00000000-0005-0000-0000-000058450000}"/>
    <cellStyle name="Normal 4 2 3 2 5 3 3 3 2" xfId="45064" xr:uid="{00000000-0005-0000-0000-000059450000}"/>
    <cellStyle name="Normal 4 2 3 2 5 3 3 4" xfId="31862" xr:uid="{00000000-0005-0000-0000-00005A450000}"/>
    <cellStyle name="Normal 4 2 3 2 5 3 4" xfId="9198" xr:uid="{00000000-0005-0000-0000-00005B450000}"/>
    <cellStyle name="Normal 4 2 3 2 5 3 4 2" xfId="21944" xr:uid="{00000000-0005-0000-0000-00005C450000}"/>
    <cellStyle name="Normal 4 2 3 2 5 3 4 2 2" xfId="48106" xr:uid="{00000000-0005-0000-0000-00005D450000}"/>
    <cellStyle name="Normal 4 2 3 2 5 3 4 3" xfId="35360" xr:uid="{00000000-0005-0000-0000-00005E450000}"/>
    <cellStyle name="Normal 4 2 3 2 5 3 5" xfId="15378" xr:uid="{00000000-0005-0000-0000-00005F450000}"/>
    <cellStyle name="Normal 4 2 3 2 5 3 5 2" xfId="41540" xr:uid="{00000000-0005-0000-0000-000060450000}"/>
    <cellStyle name="Normal 4 2 3 2 5 3 6" xfId="27810" xr:uid="{00000000-0005-0000-0000-000061450000}"/>
    <cellStyle name="Normal 4 2 3 2 5 4" xfId="2718" xr:uid="{00000000-0005-0000-0000-000062450000}"/>
    <cellStyle name="Normal 4 2 3 2 5 4 2" xfId="6770" xr:uid="{00000000-0005-0000-0000-000063450000}"/>
    <cellStyle name="Normal 4 2 3 2 5 4 2 2" xfId="12891" xr:uid="{00000000-0005-0000-0000-000064450000}"/>
    <cellStyle name="Normal 4 2 3 2 5 4 2 2 2" xfId="25146" xr:uid="{00000000-0005-0000-0000-000065450000}"/>
    <cellStyle name="Normal 4 2 3 2 5 4 2 2 2 2" xfId="51308" xr:uid="{00000000-0005-0000-0000-000066450000}"/>
    <cellStyle name="Normal 4 2 3 2 5 4 2 2 3" xfId="39053" xr:uid="{00000000-0005-0000-0000-000067450000}"/>
    <cellStyle name="Normal 4 2 3 2 5 4 2 3" xfId="19818" xr:uid="{00000000-0005-0000-0000-000068450000}"/>
    <cellStyle name="Normal 4 2 3 2 5 4 2 3 2" xfId="45980" xr:uid="{00000000-0005-0000-0000-000069450000}"/>
    <cellStyle name="Normal 4 2 3 2 5 4 2 4" xfId="32932" xr:uid="{00000000-0005-0000-0000-00006A450000}"/>
    <cellStyle name="Normal 4 2 3 2 5 4 3" xfId="9945" xr:uid="{00000000-0005-0000-0000-00006B450000}"/>
    <cellStyle name="Normal 4 2 3 2 5 4 3 2" xfId="22584" xr:uid="{00000000-0005-0000-0000-00006C450000}"/>
    <cellStyle name="Normal 4 2 3 2 5 4 3 2 2" xfId="48746" xr:uid="{00000000-0005-0000-0000-00006D450000}"/>
    <cellStyle name="Normal 4 2 3 2 5 4 3 3" xfId="36107" xr:uid="{00000000-0005-0000-0000-00006E450000}"/>
    <cellStyle name="Normal 4 2 3 2 5 4 4" xfId="16294" xr:uid="{00000000-0005-0000-0000-00006F450000}"/>
    <cellStyle name="Normal 4 2 3 2 5 4 4 2" xfId="42456" xr:uid="{00000000-0005-0000-0000-000070450000}"/>
    <cellStyle name="Normal 4 2 3 2 5 4 5" xfId="28880" xr:uid="{00000000-0005-0000-0000-000071450000}"/>
    <cellStyle name="Normal 4 2 3 2 5 5" xfId="4744" xr:uid="{00000000-0005-0000-0000-000072450000}"/>
    <cellStyle name="Normal 4 2 3 2 5 5 2" xfId="11419" xr:uid="{00000000-0005-0000-0000-000073450000}"/>
    <cellStyle name="Normal 4 2 3 2 5 5 2 2" xfId="23866" xr:uid="{00000000-0005-0000-0000-000074450000}"/>
    <cellStyle name="Normal 4 2 3 2 5 5 2 2 2" xfId="50028" xr:uid="{00000000-0005-0000-0000-000075450000}"/>
    <cellStyle name="Normal 4 2 3 2 5 5 2 3" xfId="37581" xr:uid="{00000000-0005-0000-0000-000076450000}"/>
    <cellStyle name="Normal 4 2 3 2 5 5 3" xfId="18056" xr:uid="{00000000-0005-0000-0000-000077450000}"/>
    <cellStyle name="Normal 4 2 3 2 5 5 3 2" xfId="44218" xr:uid="{00000000-0005-0000-0000-000078450000}"/>
    <cellStyle name="Normal 4 2 3 2 5 5 4" xfId="30906" xr:uid="{00000000-0005-0000-0000-000079450000}"/>
    <cellStyle name="Normal 4 2 3 2 5 6" xfId="8473" xr:uid="{00000000-0005-0000-0000-00007A450000}"/>
    <cellStyle name="Normal 4 2 3 2 5 6 2" xfId="21304" xr:uid="{00000000-0005-0000-0000-00007B450000}"/>
    <cellStyle name="Normal 4 2 3 2 5 6 2 2" xfId="47466" xr:uid="{00000000-0005-0000-0000-00007C450000}"/>
    <cellStyle name="Normal 4 2 3 2 5 6 3" xfId="34635" xr:uid="{00000000-0005-0000-0000-00007D450000}"/>
    <cellStyle name="Normal 4 2 3 2 5 7" xfId="14532" xr:uid="{00000000-0005-0000-0000-00007E450000}"/>
    <cellStyle name="Normal 4 2 3 2 5 7 2" xfId="40694" xr:uid="{00000000-0005-0000-0000-00007F450000}"/>
    <cellStyle name="Normal 4 2 3 2 5 8" xfId="26854" xr:uid="{00000000-0005-0000-0000-000080450000}"/>
    <cellStyle name="Normal 4 2 3 2 6" xfId="1168" xr:uid="{00000000-0005-0000-0000-000081450000}"/>
    <cellStyle name="Normal 4 2 3 2 6 2" xfId="1808" xr:uid="{00000000-0005-0000-0000-000082450000}"/>
    <cellStyle name="Normal 4 2 3 2 6 2 2" xfId="3834" xr:uid="{00000000-0005-0000-0000-000083450000}"/>
    <cellStyle name="Normal 4 2 3 2 6 2 2 2" xfId="7886" xr:uid="{00000000-0005-0000-0000-000084450000}"/>
    <cellStyle name="Normal 4 2 3 2 6 2 2 2 2" xfId="13776" xr:uid="{00000000-0005-0000-0000-000085450000}"/>
    <cellStyle name="Normal 4 2 3 2 6 2 2 2 2 2" xfId="25946" xr:uid="{00000000-0005-0000-0000-000086450000}"/>
    <cellStyle name="Normal 4 2 3 2 6 2 2 2 2 2 2" xfId="52108" xr:uid="{00000000-0005-0000-0000-000087450000}"/>
    <cellStyle name="Normal 4 2 3 2 6 2 2 2 2 3" xfId="39938" xr:uid="{00000000-0005-0000-0000-000088450000}"/>
    <cellStyle name="Normal 4 2 3 2 6 2 2 2 3" xfId="20824" xr:uid="{00000000-0005-0000-0000-000089450000}"/>
    <cellStyle name="Normal 4 2 3 2 6 2 2 2 3 2" xfId="46986" xr:uid="{00000000-0005-0000-0000-00008A450000}"/>
    <cellStyle name="Normal 4 2 3 2 6 2 2 2 4" xfId="34048" xr:uid="{00000000-0005-0000-0000-00008B450000}"/>
    <cellStyle name="Normal 4 2 3 2 6 2 2 3" xfId="10830" xr:uid="{00000000-0005-0000-0000-00008C450000}"/>
    <cellStyle name="Normal 4 2 3 2 6 2 2 3 2" xfId="23384" xr:uid="{00000000-0005-0000-0000-00008D450000}"/>
    <cellStyle name="Normal 4 2 3 2 6 2 2 3 2 2" xfId="49546" xr:uid="{00000000-0005-0000-0000-00008E450000}"/>
    <cellStyle name="Normal 4 2 3 2 6 2 2 3 3" xfId="36992" xr:uid="{00000000-0005-0000-0000-00008F450000}"/>
    <cellStyle name="Normal 4 2 3 2 6 2 2 4" xfId="17300" xr:uid="{00000000-0005-0000-0000-000090450000}"/>
    <cellStyle name="Normal 4 2 3 2 6 2 2 4 2" xfId="43462" xr:uid="{00000000-0005-0000-0000-000091450000}"/>
    <cellStyle name="Normal 4 2 3 2 6 2 2 5" xfId="29996" xr:uid="{00000000-0005-0000-0000-000092450000}"/>
    <cellStyle name="Normal 4 2 3 2 6 2 3" xfId="5860" xr:uid="{00000000-0005-0000-0000-000093450000}"/>
    <cellStyle name="Normal 4 2 3 2 6 2 3 2" xfId="12304" xr:uid="{00000000-0005-0000-0000-000094450000}"/>
    <cellStyle name="Normal 4 2 3 2 6 2 3 2 2" xfId="24666" xr:uid="{00000000-0005-0000-0000-000095450000}"/>
    <cellStyle name="Normal 4 2 3 2 6 2 3 2 2 2" xfId="50828" xr:uid="{00000000-0005-0000-0000-000096450000}"/>
    <cellStyle name="Normal 4 2 3 2 6 2 3 2 3" xfId="38466" xr:uid="{00000000-0005-0000-0000-000097450000}"/>
    <cellStyle name="Normal 4 2 3 2 6 2 3 3" xfId="19062" xr:uid="{00000000-0005-0000-0000-000098450000}"/>
    <cellStyle name="Normal 4 2 3 2 6 2 3 3 2" xfId="45224" xr:uid="{00000000-0005-0000-0000-000099450000}"/>
    <cellStyle name="Normal 4 2 3 2 6 2 3 4" xfId="32022" xr:uid="{00000000-0005-0000-0000-00009A450000}"/>
    <cellStyle name="Normal 4 2 3 2 6 2 4" xfId="9358" xr:uid="{00000000-0005-0000-0000-00009B450000}"/>
    <cellStyle name="Normal 4 2 3 2 6 2 4 2" xfId="22104" xr:uid="{00000000-0005-0000-0000-00009C450000}"/>
    <cellStyle name="Normal 4 2 3 2 6 2 4 2 2" xfId="48266" xr:uid="{00000000-0005-0000-0000-00009D450000}"/>
    <cellStyle name="Normal 4 2 3 2 6 2 4 3" xfId="35520" xr:uid="{00000000-0005-0000-0000-00009E450000}"/>
    <cellStyle name="Normal 4 2 3 2 6 2 5" xfId="15538" xr:uid="{00000000-0005-0000-0000-00009F450000}"/>
    <cellStyle name="Normal 4 2 3 2 6 2 5 2" xfId="41700" xr:uid="{00000000-0005-0000-0000-0000A0450000}"/>
    <cellStyle name="Normal 4 2 3 2 6 2 6" xfId="27970" xr:uid="{00000000-0005-0000-0000-0000A1450000}"/>
    <cellStyle name="Normal 4 2 3 2 6 3" xfId="3194" xr:uid="{00000000-0005-0000-0000-0000A2450000}"/>
    <cellStyle name="Normal 4 2 3 2 6 3 2" xfId="7246" xr:uid="{00000000-0005-0000-0000-0000A3450000}"/>
    <cellStyle name="Normal 4 2 3 2 6 3 2 2" xfId="13136" xr:uid="{00000000-0005-0000-0000-0000A4450000}"/>
    <cellStyle name="Normal 4 2 3 2 6 3 2 2 2" xfId="25306" xr:uid="{00000000-0005-0000-0000-0000A5450000}"/>
    <cellStyle name="Normal 4 2 3 2 6 3 2 2 2 2" xfId="51468" xr:uid="{00000000-0005-0000-0000-0000A6450000}"/>
    <cellStyle name="Normal 4 2 3 2 6 3 2 2 3" xfId="39298" xr:uid="{00000000-0005-0000-0000-0000A7450000}"/>
    <cellStyle name="Normal 4 2 3 2 6 3 2 3" xfId="20184" xr:uid="{00000000-0005-0000-0000-0000A8450000}"/>
    <cellStyle name="Normal 4 2 3 2 6 3 2 3 2" xfId="46346" xr:uid="{00000000-0005-0000-0000-0000A9450000}"/>
    <cellStyle name="Normal 4 2 3 2 6 3 2 4" xfId="33408" xr:uid="{00000000-0005-0000-0000-0000AA450000}"/>
    <cellStyle name="Normal 4 2 3 2 6 3 3" xfId="10190" xr:uid="{00000000-0005-0000-0000-0000AB450000}"/>
    <cellStyle name="Normal 4 2 3 2 6 3 3 2" xfId="22744" xr:uid="{00000000-0005-0000-0000-0000AC450000}"/>
    <cellStyle name="Normal 4 2 3 2 6 3 3 2 2" xfId="48906" xr:uid="{00000000-0005-0000-0000-0000AD450000}"/>
    <cellStyle name="Normal 4 2 3 2 6 3 3 3" xfId="36352" xr:uid="{00000000-0005-0000-0000-0000AE450000}"/>
    <cellStyle name="Normal 4 2 3 2 6 3 4" xfId="16660" xr:uid="{00000000-0005-0000-0000-0000AF450000}"/>
    <cellStyle name="Normal 4 2 3 2 6 3 4 2" xfId="42822" xr:uid="{00000000-0005-0000-0000-0000B0450000}"/>
    <cellStyle name="Normal 4 2 3 2 6 3 5" xfId="29356" xr:uid="{00000000-0005-0000-0000-0000B1450000}"/>
    <cellStyle name="Normal 4 2 3 2 6 4" xfId="5220" xr:uid="{00000000-0005-0000-0000-0000B2450000}"/>
    <cellStyle name="Normal 4 2 3 2 6 4 2" xfId="11664" xr:uid="{00000000-0005-0000-0000-0000B3450000}"/>
    <cellStyle name="Normal 4 2 3 2 6 4 2 2" xfId="24026" xr:uid="{00000000-0005-0000-0000-0000B4450000}"/>
    <cellStyle name="Normal 4 2 3 2 6 4 2 2 2" xfId="50188" xr:uid="{00000000-0005-0000-0000-0000B5450000}"/>
    <cellStyle name="Normal 4 2 3 2 6 4 2 3" xfId="37826" xr:uid="{00000000-0005-0000-0000-0000B6450000}"/>
    <cellStyle name="Normal 4 2 3 2 6 4 3" xfId="18422" xr:uid="{00000000-0005-0000-0000-0000B7450000}"/>
    <cellStyle name="Normal 4 2 3 2 6 4 3 2" xfId="44584" xr:uid="{00000000-0005-0000-0000-0000B8450000}"/>
    <cellStyle name="Normal 4 2 3 2 6 4 4" xfId="31382" xr:uid="{00000000-0005-0000-0000-0000B9450000}"/>
    <cellStyle name="Normal 4 2 3 2 6 5" xfId="8718" xr:uid="{00000000-0005-0000-0000-0000BA450000}"/>
    <cellStyle name="Normal 4 2 3 2 6 5 2" xfId="21464" xr:uid="{00000000-0005-0000-0000-0000BB450000}"/>
    <cellStyle name="Normal 4 2 3 2 6 5 2 2" xfId="47626" xr:uid="{00000000-0005-0000-0000-0000BC450000}"/>
    <cellStyle name="Normal 4 2 3 2 6 5 3" xfId="34880" xr:uid="{00000000-0005-0000-0000-0000BD450000}"/>
    <cellStyle name="Normal 4 2 3 2 6 6" xfId="14898" xr:uid="{00000000-0005-0000-0000-0000BE450000}"/>
    <cellStyle name="Normal 4 2 3 2 6 6 2" xfId="41060" xr:uid="{00000000-0005-0000-0000-0000BF450000}"/>
    <cellStyle name="Normal 4 2 3 2 6 7" xfId="27330" xr:uid="{00000000-0005-0000-0000-0000C0450000}"/>
    <cellStyle name="Normal 4 2 3 2 7" xfId="1488" xr:uid="{00000000-0005-0000-0000-0000C1450000}"/>
    <cellStyle name="Normal 4 2 3 2 7 2" xfId="3514" xr:uid="{00000000-0005-0000-0000-0000C2450000}"/>
    <cellStyle name="Normal 4 2 3 2 7 2 2" xfId="7566" xr:uid="{00000000-0005-0000-0000-0000C3450000}"/>
    <cellStyle name="Normal 4 2 3 2 7 2 2 2" xfId="13456" xr:uid="{00000000-0005-0000-0000-0000C4450000}"/>
    <cellStyle name="Normal 4 2 3 2 7 2 2 2 2" xfId="25626" xr:uid="{00000000-0005-0000-0000-0000C5450000}"/>
    <cellStyle name="Normal 4 2 3 2 7 2 2 2 2 2" xfId="51788" xr:uid="{00000000-0005-0000-0000-0000C6450000}"/>
    <cellStyle name="Normal 4 2 3 2 7 2 2 2 3" xfId="39618" xr:uid="{00000000-0005-0000-0000-0000C7450000}"/>
    <cellStyle name="Normal 4 2 3 2 7 2 2 3" xfId="20504" xr:uid="{00000000-0005-0000-0000-0000C8450000}"/>
    <cellStyle name="Normal 4 2 3 2 7 2 2 3 2" xfId="46666" xr:uid="{00000000-0005-0000-0000-0000C9450000}"/>
    <cellStyle name="Normal 4 2 3 2 7 2 2 4" xfId="33728" xr:uid="{00000000-0005-0000-0000-0000CA450000}"/>
    <cellStyle name="Normal 4 2 3 2 7 2 3" xfId="10510" xr:uid="{00000000-0005-0000-0000-0000CB450000}"/>
    <cellStyle name="Normal 4 2 3 2 7 2 3 2" xfId="23064" xr:uid="{00000000-0005-0000-0000-0000CC450000}"/>
    <cellStyle name="Normal 4 2 3 2 7 2 3 2 2" xfId="49226" xr:uid="{00000000-0005-0000-0000-0000CD450000}"/>
    <cellStyle name="Normal 4 2 3 2 7 2 3 3" xfId="36672" xr:uid="{00000000-0005-0000-0000-0000CE450000}"/>
    <cellStyle name="Normal 4 2 3 2 7 2 4" xfId="16980" xr:uid="{00000000-0005-0000-0000-0000CF450000}"/>
    <cellStyle name="Normal 4 2 3 2 7 2 4 2" xfId="43142" xr:uid="{00000000-0005-0000-0000-0000D0450000}"/>
    <cellStyle name="Normal 4 2 3 2 7 2 5" xfId="29676" xr:uid="{00000000-0005-0000-0000-0000D1450000}"/>
    <cellStyle name="Normal 4 2 3 2 7 3" xfId="5540" xr:uid="{00000000-0005-0000-0000-0000D2450000}"/>
    <cellStyle name="Normal 4 2 3 2 7 3 2" xfId="11984" xr:uid="{00000000-0005-0000-0000-0000D3450000}"/>
    <cellStyle name="Normal 4 2 3 2 7 3 2 2" xfId="24346" xr:uid="{00000000-0005-0000-0000-0000D4450000}"/>
    <cellStyle name="Normal 4 2 3 2 7 3 2 2 2" xfId="50508" xr:uid="{00000000-0005-0000-0000-0000D5450000}"/>
    <cellStyle name="Normal 4 2 3 2 7 3 2 3" xfId="38146" xr:uid="{00000000-0005-0000-0000-0000D6450000}"/>
    <cellStyle name="Normal 4 2 3 2 7 3 3" xfId="18742" xr:uid="{00000000-0005-0000-0000-0000D7450000}"/>
    <cellStyle name="Normal 4 2 3 2 7 3 3 2" xfId="44904" xr:uid="{00000000-0005-0000-0000-0000D8450000}"/>
    <cellStyle name="Normal 4 2 3 2 7 3 4" xfId="31702" xr:uid="{00000000-0005-0000-0000-0000D9450000}"/>
    <cellStyle name="Normal 4 2 3 2 7 4" xfId="9038" xr:uid="{00000000-0005-0000-0000-0000DA450000}"/>
    <cellStyle name="Normal 4 2 3 2 7 4 2" xfId="21784" xr:uid="{00000000-0005-0000-0000-0000DB450000}"/>
    <cellStyle name="Normal 4 2 3 2 7 4 2 2" xfId="47946" xr:uid="{00000000-0005-0000-0000-0000DC450000}"/>
    <cellStyle name="Normal 4 2 3 2 7 4 3" xfId="35200" xr:uid="{00000000-0005-0000-0000-0000DD450000}"/>
    <cellStyle name="Normal 4 2 3 2 7 5" xfId="15218" xr:uid="{00000000-0005-0000-0000-0000DE450000}"/>
    <cellStyle name="Normal 4 2 3 2 7 5 2" xfId="41380" xr:uid="{00000000-0005-0000-0000-0000DF450000}"/>
    <cellStyle name="Normal 4 2 3 2 7 6" xfId="27650" xr:uid="{00000000-0005-0000-0000-0000E0450000}"/>
    <cellStyle name="Normal 4 2 3 2 8" xfId="2186" xr:uid="{00000000-0005-0000-0000-0000E1450000}"/>
    <cellStyle name="Normal 4 2 3 2 8 2" xfId="6238" xr:uid="{00000000-0005-0000-0000-0000E2450000}"/>
    <cellStyle name="Normal 4 2 3 2 8 2 2" xfId="12635" xr:uid="{00000000-0005-0000-0000-0000E3450000}"/>
    <cellStyle name="Normal 4 2 3 2 8 2 2 2" xfId="24986" xr:uid="{00000000-0005-0000-0000-0000E4450000}"/>
    <cellStyle name="Normal 4 2 3 2 8 2 2 2 2" xfId="51148" xr:uid="{00000000-0005-0000-0000-0000E5450000}"/>
    <cellStyle name="Normal 4 2 3 2 8 2 2 3" xfId="38797" xr:uid="{00000000-0005-0000-0000-0000E6450000}"/>
    <cellStyle name="Normal 4 2 3 2 8 2 3" xfId="19418" xr:uid="{00000000-0005-0000-0000-0000E7450000}"/>
    <cellStyle name="Normal 4 2 3 2 8 2 3 2" xfId="45580" xr:uid="{00000000-0005-0000-0000-0000E8450000}"/>
    <cellStyle name="Normal 4 2 3 2 8 2 4" xfId="32400" xr:uid="{00000000-0005-0000-0000-0000E9450000}"/>
    <cellStyle name="Normal 4 2 3 2 8 3" xfId="9689" xr:uid="{00000000-0005-0000-0000-0000EA450000}"/>
    <cellStyle name="Normal 4 2 3 2 8 3 2" xfId="22424" xr:uid="{00000000-0005-0000-0000-0000EB450000}"/>
    <cellStyle name="Normal 4 2 3 2 8 3 2 2" xfId="48586" xr:uid="{00000000-0005-0000-0000-0000EC450000}"/>
    <cellStyle name="Normal 4 2 3 2 8 3 3" xfId="35851" xr:uid="{00000000-0005-0000-0000-0000ED450000}"/>
    <cellStyle name="Normal 4 2 3 2 8 4" xfId="15894" xr:uid="{00000000-0005-0000-0000-0000EE450000}"/>
    <cellStyle name="Normal 4 2 3 2 8 4 2" xfId="42056" xr:uid="{00000000-0005-0000-0000-0000EF450000}"/>
    <cellStyle name="Normal 4 2 3 2 8 5" xfId="28348" xr:uid="{00000000-0005-0000-0000-0000F0450000}"/>
    <cellStyle name="Normal 4 2 3 2 9" xfId="4212" xr:uid="{00000000-0005-0000-0000-0000F1450000}"/>
    <cellStyle name="Normal 4 2 3 2 9 2" xfId="11163" xr:uid="{00000000-0005-0000-0000-0000F2450000}"/>
    <cellStyle name="Normal 4 2 3 2 9 2 2" xfId="23706" xr:uid="{00000000-0005-0000-0000-0000F3450000}"/>
    <cellStyle name="Normal 4 2 3 2 9 2 2 2" xfId="49868" xr:uid="{00000000-0005-0000-0000-0000F4450000}"/>
    <cellStyle name="Normal 4 2 3 2 9 2 3" xfId="37325" xr:uid="{00000000-0005-0000-0000-0000F5450000}"/>
    <cellStyle name="Normal 4 2 3 2 9 3" xfId="17656" xr:uid="{00000000-0005-0000-0000-0000F6450000}"/>
    <cellStyle name="Normal 4 2 3 2 9 3 2" xfId="43818" xr:uid="{00000000-0005-0000-0000-0000F7450000}"/>
    <cellStyle name="Normal 4 2 3 2 9 4" xfId="30374" xr:uid="{00000000-0005-0000-0000-0000F8450000}"/>
    <cellStyle name="Normal 4 2 3 3" xfId="240" xr:uid="{00000000-0005-0000-0000-0000F9450000}"/>
    <cellStyle name="Normal 4 2 3 3 10" xfId="14188" xr:uid="{00000000-0005-0000-0000-0000FA450000}"/>
    <cellStyle name="Normal 4 2 3 3 10 2" xfId="40350" xr:uid="{00000000-0005-0000-0000-0000FB450000}"/>
    <cellStyle name="Normal 4 2 3 3 11" xfId="26406" xr:uid="{00000000-0005-0000-0000-0000FC450000}"/>
    <cellStyle name="Normal 4 2 3 3 2" xfId="462" xr:uid="{00000000-0005-0000-0000-0000FD450000}"/>
    <cellStyle name="Normal 4 2 3 3 2 10" xfId="26624" xr:uid="{00000000-0005-0000-0000-0000FE450000}"/>
    <cellStyle name="Normal 4 2 3 3 2 2" xfId="604" xr:uid="{00000000-0005-0000-0000-0000FF450000}"/>
    <cellStyle name="Normal 4 2 3 3 2 2 2" xfId="1136" xr:uid="{00000000-0005-0000-0000-000000460000}"/>
    <cellStyle name="Normal 4 2 3 3 2 2 2 2" xfId="1456" xr:uid="{00000000-0005-0000-0000-000001460000}"/>
    <cellStyle name="Normal 4 2 3 3 2 2 2 2 2" xfId="2096" xr:uid="{00000000-0005-0000-0000-000002460000}"/>
    <cellStyle name="Normal 4 2 3 3 2 2 2 2 2 2" xfId="4122" xr:uid="{00000000-0005-0000-0000-000003460000}"/>
    <cellStyle name="Normal 4 2 3 3 2 2 2 2 2 2 2" xfId="8174" xr:uid="{00000000-0005-0000-0000-000004460000}"/>
    <cellStyle name="Normal 4 2 3 3 2 2 2 2 2 2 2 2" xfId="14064" xr:uid="{00000000-0005-0000-0000-000005460000}"/>
    <cellStyle name="Normal 4 2 3 3 2 2 2 2 2 2 2 2 2" xfId="26234" xr:uid="{00000000-0005-0000-0000-000006460000}"/>
    <cellStyle name="Normal 4 2 3 3 2 2 2 2 2 2 2 2 2 2" xfId="52396" xr:uid="{00000000-0005-0000-0000-000007460000}"/>
    <cellStyle name="Normal 4 2 3 3 2 2 2 2 2 2 2 2 3" xfId="40226" xr:uid="{00000000-0005-0000-0000-000008460000}"/>
    <cellStyle name="Normal 4 2 3 3 2 2 2 2 2 2 2 3" xfId="21112" xr:uid="{00000000-0005-0000-0000-000009460000}"/>
    <cellStyle name="Normal 4 2 3 3 2 2 2 2 2 2 2 3 2" xfId="47274" xr:uid="{00000000-0005-0000-0000-00000A460000}"/>
    <cellStyle name="Normal 4 2 3 3 2 2 2 2 2 2 2 4" xfId="34336" xr:uid="{00000000-0005-0000-0000-00000B460000}"/>
    <cellStyle name="Normal 4 2 3 3 2 2 2 2 2 2 3" xfId="11118" xr:uid="{00000000-0005-0000-0000-00000C460000}"/>
    <cellStyle name="Normal 4 2 3 3 2 2 2 2 2 2 3 2" xfId="23672" xr:uid="{00000000-0005-0000-0000-00000D460000}"/>
    <cellStyle name="Normal 4 2 3 3 2 2 2 2 2 2 3 2 2" xfId="49834" xr:uid="{00000000-0005-0000-0000-00000E460000}"/>
    <cellStyle name="Normal 4 2 3 3 2 2 2 2 2 2 3 3" xfId="37280" xr:uid="{00000000-0005-0000-0000-00000F460000}"/>
    <cellStyle name="Normal 4 2 3 3 2 2 2 2 2 2 4" xfId="17588" xr:uid="{00000000-0005-0000-0000-000010460000}"/>
    <cellStyle name="Normal 4 2 3 3 2 2 2 2 2 2 4 2" xfId="43750" xr:uid="{00000000-0005-0000-0000-000011460000}"/>
    <cellStyle name="Normal 4 2 3 3 2 2 2 2 2 2 5" xfId="30284" xr:uid="{00000000-0005-0000-0000-000012460000}"/>
    <cellStyle name="Normal 4 2 3 3 2 2 2 2 2 3" xfId="6148" xr:uid="{00000000-0005-0000-0000-000013460000}"/>
    <cellStyle name="Normal 4 2 3 3 2 2 2 2 2 3 2" xfId="12592" xr:uid="{00000000-0005-0000-0000-000014460000}"/>
    <cellStyle name="Normal 4 2 3 3 2 2 2 2 2 3 2 2" xfId="24954" xr:uid="{00000000-0005-0000-0000-000015460000}"/>
    <cellStyle name="Normal 4 2 3 3 2 2 2 2 2 3 2 2 2" xfId="51116" xr:uid="{00000000-0005-0000-0000-000016460000}"/>
    <cellStyle name="Normal 4 2 3 3 2 2 2 2 2 3 2 3" xfId="38754" xr:uid="{00000000-0005-0000-0000-000017460000}"/>
    <cellStyle name="Normal 4 2 3 3 2 2 2 2 2 3 3" xfId="19350" xr:uid="{00000000-0005-0000-0000-000018460000}"/>
    <cellStyle name="Normal 4 2 3 3 2 2 2 2 2 3 3 2" xfId="45512" xr:uid="{00000000-0005-0000-0000-000019460000}"/>
    <cellStyle name="Normal 4 2 3 3 2 2 2 2 2 3 4" xfId="32310" xr:uid="{00000000-0005-0000-0000-00001A460000}"/>
    <cellStyle name="Normal 4 2 3 3 2 2 2 2 2 4" xfId="9646" xr:uid="{00000000-0005-0000-0000-00001B460000}"/>
    <cellStyle name="Normal 4 2 3 3 2 2 2 2 2 4 2" xfId="22392" xr:uid="{00000000-0005-0000-0000-00001C460000}"/>
    <cellStyle name="Normal 4 2 3 3 2 2 2 2 2 4 2 2" xfId="48554" xr:uid="{00000000-0005-0000-0000-00001D460000}"/>
    <cellStyle name="Normal 4 2 3 3 2 2 2 2 2 4 3" xfId="35808" xr:uid="{00000000-0005-0000-0000-00001E460000}"/>
    <cellStyle name="Normal 4 2 3 3 2 2 2 2 2 5" xfId="15826" xr:uid="{00000000-0005-0000-0000-00001F460000}"/>
    <cellStyle name="Normal 4 2 3 3 2 2 2 2 2 5 2" xfId="41988" xr:uid="{00000000-0005-0000-0000-000020460000}"/>
    <cellStyle name="Normal 4 2 3 3 2 2 2 2 2 6" xfId="28258" xr:uid="{00000000-0005-0000-0000-000021460000}"/>
    <cellStyle name="Normal 4 2 3 3 2 2 2 2 3" xfId="3482" xr:uid="{00000000-0005-0000-0000-000022460000}"/>
    <cellStyle name="Normal 4 2 3 3 2 2 2 2 3 2" xfId="7534" xr:uid="{00000000-0005-0000-0000-000023460000}"/>
    <cellStyle name="Normal 4 2 3 3 2 2 2 2 3 2 2" xfId="13424" xr:uid="{00000000-0005-0000-0000-000024460000}"/>
    <cellStyle name="Normal 4 2 3 3 2 2 2 2 3 2 2 2" xfId="25594" xr:uid="{00000000-0005-0000-0000-000025460000}"/>
    <cellStyle name="Normal 4 2 3 3 2 2 2 2 3 2 2 2 2" xfId="51756" xr:uid="{00000000-0005-0000-0000-000026460000}"/>
    <cellStyle name="Normal 4 2 3 3 2 2 2 2 3 2 2 3" xfId="39586" xr:uid="{00000000-0005-0000-0000-000027460000}"/>
    <cellStyle name="Normal 4 2 3 3 2 2 2 2 3 2 3" xfId="20472" xr:uid="{00000000-0005-0000-0000-000028460000}"/>
    <cellStyle name="Normal 4 2 3 3 2 2 2 2 3 2 3 2" xfId="46634" xr:uid="{00000000-0005-0000-0000-000029460000}"/>
    <cellStyle name="Normal 4 2 3 3 2 2 2 2 3 2 4" xfId="33696" xr:uid="{00000000-0005-0000-0000-00002A460000}"/>
    <cellStyle name="Normal 4 2 3 3 2 2 2 2 3 3" xfId="10478" xr:uid="{00000000-0005-0000-0000-00002B460000}"/>
    <cellStyle name="Normal 4 2 3 3 2 2 2 2 3 3 2" xfId="23032" xr:uid="{00000000-0005-0000-0000-00002C460000}"/>
    <cellStyle name="Normal 4 2 3 3 2 2 2 2 3 3 2 2" xfId="49194" xr:uid="{00000000-0005-0000-0000-00002D460000}"/>
    <cellStyle name="Normal 4 2 3 3 2 2 2 2 3 3 3" xfId="36640" xr:uid="{00000000-0005-0000-0000-00002E460000}"/>
    <cellStyle name="Normal 4 2 3 3 2 2 2 2 3 4" xfId="16948" xr:uid="{00000000-0005-0000-0000-00002F460000}"/>
    <cellStyle name="Normal 4 2 3 3 2 2 2 2 3 4 2" xfId="43110" xr:uid="{00000000-0005-0000-0000-000030460000}"/>
    <cellStyle name="Normal 4 2 3 3 2 2 2 2 3 5" xfId="29644" xr:uid="{00000000-0005-0000-0000-000031460000}"/>
    <cellStyle name="Normal 4 2 3 3 2 2 2 2 4" xfId="5508" xr:uid="{00000000-0005-0000-0000-000032460000}"/>
    <cellStyle name="Normal 4 2 3 3 2 2 2 2 4 2" xfId="11952" xr:uid="{00000000-0005-0000-0000-000033460000}"/>
    <cellStyle name="Normal 4 2 3 3 2 2 2 2 4 2 2" xfId="24314" xr:uid="{00000000-0005-0000-0000-000034460000}"/>
    <cellStyle name="Normal 4 2 3 3 2 2 2 2 4 2 2 2" xfId="50476" xr:uid="{00000000-0005-0000-0000-000035460000}"/>
    <cellStyle name="Normal 4 2 3 3 2 2 2 2 4 2 3" xfId="38114" xr:uid="{00000000-0005-0000-0000-000036460000}"/>
    <cellStyle name="Normal 4 2 3 3 2 2 2 2 4 3" xfId="18710" xr:uid="{00000000-0005-0000-0000-000037460000}"/>
    <cellStyle name="Normal 4 2 3 3 2 2 2 2 4 3 2" xfId="44872" xr:uid="{00000000-0005-0000-0000-000038460000}"/>
    <cellStyle name="Normal 4 2 3 3 2 2 2 2 4 4" xfId="31670" xr:uid="{00000000-0005-0000-0000-000039460000}"/>
    <cellStyle name="Normal 4 2 3 3 2 2 2 2 5" xfId="9006" xr:uid="{00000000-0005-0000-0000-00003A460000}"/>
    <cellStyle name="Normal 4 2 3 3 2 2 2 2 5 2" xfId="21752" xr:uid="{00000000-0005-0000-0000-00003B460000}"/>
    <cellStyle name="Normal 4 2 3 3 2 2 2 2 5 2 2" xfId="47914" xr:uid="{00000000-0005-0000-0000-00003C460000}"/>
    <cellStyle name="Normal 4 2 3 3 2 2 2 2 5 3" xfId="35168" xr:uid="{00000000-0005-0000-0000-00003D460000}"/>
    <cellStyle name="Normal 4 2 3 3 2 2 2 2 6" xfId="15186" xr:uid="{00000000-0005-0000-0000-00003E460000}"/>
    <cellStyle name="Normal 4 2 3 3 2 2 2 2 6 2" xfId="41348" xr:uid="{00000000-0005-0000-0000-00003F460000}"/>
    <cellStyle name="Normal 4 2 3 3 2 2 2 2 7" xfId="27618" xr:uid="{00000000-0005-0000-0000-000040460000}"/>
    <cellStyle name="Normal 4 2 3 3 2 2 2 3" xfId="1776" xr:uid="{00000000-0005-0000-0000-000041460000}"/>
    <cellStyle name="Normal 4 2 3 3 2 2 2 3 2" xfId="3802" xr:uid="{00000000-0005-0000-0000-000042460000}"/>
    <cellStyle name="Normal 4 2 3 3 2 2 2 3 2 2" xfId="7854" xr:uid="{00000000-0005-0000-0000-000043460000}"/>
    <cellStyle name="Normal 4 2 3 3 2 2 2 3 2 2 2" xfId="13744" xr:uid="{00000000-0005-0000-0000-000044460000}"/>
    <cellStyle name="Normal 4 2 3 3 2 2 2 3 2 2 2 2" xfId="25914" xr:uid="{00000000-0005-0000-0000-000045460000}"/>
    <cellStyle name="Normal 4 2 3 3 2 2 2 3 2 2 2 2 2" xfId="52076" xr:uid="{00000000-0005-0000-0000-000046460000}"/>
    <cellStyle name="Normal 4 2 3 3 2 2 2 3 2 2 2 3" xfId="39906" xr:uid="{00000000-0005-0000-0000-000047460000}"/>
    <cellStyle name="Normal 4 2 3 3 2 2 2 3 2 2 3" xfId="20792" xr:uid="{00000000-0005-0000-0000-000048460000}"/>
    <cellStyle name="Normal 4 2 3 3 2 2 2 3 2 2 3 2" xfId="46954" xr:uid="{00000000-0005-0000-0000-000049460000}"/>
    <cellStyle name="Normal 4 2 3 3 2 2 2 3 2 2 4" xfId="34016" xr:uid="{00000000-0005-0000-0000-00004A460000}"/>
    <cellStyle name="Normal 4 2 3 3 2 2 2 3 2 3" xfId="10798" xr:uid="{00000000-0005-0000-0000-00004B460000}"/>
    <cellStyle name="Normal 4 2 3 3 2 2 2 3 2 3 2" xfId="23352" xr:uid="{00000000-0005-0000-0000-00004C460000}"/>
    <cellStyle name="Normal 4 2 3 3 2 2 2 3 2 3 2 2" xfId="49514" xr:uid="{00000000-0005-0000-0000-00004D460000}"/>
    <cellStyle name="Normal 4 2 3 3 2 2 2 3 2 3 3" xfId="36960" xr:uid="{00000000-0005-0000-0000-00004E460000}"/>
    <cellStyle name="Normal 4 2 3 3 2 2 2 3 2 4" xfId="17268" xr:uid="{00000000-0005-0000-0000-00004F460000}"/>
    <cellStyle name="Normal 4 2 3 3 2 2 2 3 2 4 2" xfId="43430" xr:uid="{00000000-0005-0000-0000-000050460000}"/>
    <cellStyle name="Normal 4 2 3 3 2 2 2 3 2 5" xfId="29964" xr:uid="{00000000-0005-0000-0000-000051460000}"/>
    <cellStyle name="Normal 4 2 3 3 2 2 2 3 3" xfId="5828" xr:uid="{00000000-0005-0000-0000-000052460000}"/>
    <cellStyle name="Normal 4 2 3 3 2 2 2 3 3 2" xfId="12272" xr:uid="{00000000-0005-0000-0000-000053460000}"/>
    <cellStyle name="Normal 4 2 3 3 2 2 2 3 3 2 2" xfId="24634" xr:uid="{00000000-0005-0000-0000-000054460000}"/>
    <cellStyle name="Normal 4 2 3 3 2 2 2 3 3 2 2 2" xfId="50796" xr:uid="{00000000-0005-0000-0000-000055460000}"/>
    <cellStyle name="Normal 4 2 3 3 2 2 2 3 3 2 3" xfId="38434" xr:uid="{00000000-0005-0000-0000-000056460000}"/>
    <cellStyle name="Normal 4 2 3 3 2 2 2 3 3 3" xfId="19030" xr:uid="{00000000-0005-0000-0000-000057460000}"/>
    <cellStyle name="Normal 4 2 3 3 2 2 2 3 3 3 2" xfId="45192" xr:uid="{00000000-0005-0000-0000-000058460000}"/>
    <cellStyle name="Normal 4 2 3 3 2 2 2 3 3 4" xfId="31990" xr:uid="{00000000-0005-0000-0000-000059460000}"/>
    <cellStyle name="Normal 4 2 3 3 2 2 2 3 4" xfId="9326" xr:uid="{00000000-0005-0000-0000-00005A460000}"/>
    <cellStyle name="Normal 4 2 3 3 2 2 2 3 4 2" xfId="22072" xr:uid="{00000000-0005-0000-0000-00005B460000}"/>
    <cellStyle name="Normal 4 2 3 3 2 2 2 3 4 2 2" xfId="48234" xr:uid="{00000000-0005-0000-0000-00005C460000}"/>
    <cellStyle name="Normal 4 2 3 3 2 2 2 3 4 3" xfId="35488" xr:uid="{00000000-0005-0000-0000-00005D460000}"/>
    <cellStyle name="Normal 4 2 3 3 2 2 2 3 5" xfId="15506" xr:uid="{00000000-0005-0000-0000-00005E460000}"/>
    <cellStyle name="Normal 4 2 3 3 2 2 2 3 5 2" xfId="41668" xr:uid="{00000000-0005-0000-0000-00005F460000}"/>
    <cellStyle name="Normal 4 2 3 3 2 2 2 3 6" xfId="27938" xr:uid="{00000000-0005-0000-0000-000060460000}"/>
    <cellStyle name="Normal 4 2 3 3 2 2 2 4" xfId="3162" xr:uid="{00000000-0005-0000-0000-000061460000}"/>
    <cellStyle name="Normal 4 2 3 3 2 2 2 4 2" xfId="7214" xr:uid="{00000000-0005-0000-0000-000062460000}"/>
    <cellStyle name="Normal 4 2 3 3 2 2 2 4 2 2" xfId="13104" xr:uid="{00000000-0005-0000-0000-000063460000}"/>
    <cellStyle name="Normal 4 2 3 3 2 2 2 4 2 2 2" xfId="25274" xr:uid="{00000000-0005-0000-0000-000064460000}"/>
    <cellStyle name="Normal 4 2 3 3 2 2 2 4 2 2 2 2" xfId="51436" xr:uid="{00000000-0005-0000-0000-000065460000}"/>
    <cellStyle name="Normal 4 2 3 3 2 2 2 4 2 2 3" xfId="39266" xr:uid="{00000000-0005-0000-0000-000066460000}"/>
    <cellStyle name="Normal 4 2 3 3 2 2 2 4 2 3" xfId="20152" xr:uid="{00000000-0005-0000-0000-000067460000}"/>
    <cellStyle name="Normal 4 2 3 3 2 2 2 4 2 3 2" xfId="46314" xr:uid="{00000000-0005-0000-0000-000068460000}"/>
    <cellStyle name="Normal 4 2 3 3 2 2 2 4 2 4" xfId="33376" xr:uid="{00000000-0005-0000-0000-000069460000}"/>
    <cellStyle name="Normal 4 2 3 3 2 2 2 4 3" xfId="10158" xr:uid="{00000000-0005-0000-0000-00006A460000}"/>
    <cellStyle name="Normal 4 2 3 3 2 2 2 4 3 2" xfId="22712" xr:uid="{00000000-0005-0000-0000-00006B460000}"/>
    <cellStyle name="Normal 4 2 3 3 2 2 2 4 3 2 2" xfId="48874" xr:uid="{00000000-0005-0000-0000-00006C460000}"/>
    <cellStyle name="Normal 4 2 3 3 2 2 2 4 3 3" xfId="36320" xr:uid="{00000000-0005-0000-0000-00006D460000}"/>
    <cellStyle name="Normal 4 2 3 3 2 2 2 4 4" xfId="16628" xr:uid="{00000000-0005-0000-0000-00006E460000}"/>
    <cellStyle name="Normal 4 2 3 3 2 2 2 4 4 2" xfId="42790" xr:uid="{00000000-0005-0000-0000-00006F460000}"/>
    <cellStyle name="Normal 4 2 3 3 2 2 2 4 5" xfId="29324" xr:uid="{00000000-0005-0000-0000-000070460000}"/>
    <cellStyle name="Normal 4 2 3 3 2 2 2 5" xfId="5188" xr:uid="{00000000-0005-0000-0000-000071460000}"/>
    <cellStyle name="Normal 4 2 3 3 2 2 2 5 2" xfId="11632" xr:uid="{00000000-0005-0000-0000-000072460000}"/>
    <cellStyle name="Normal 4 2 3 3 2 2 2 5 2 2" xfId="23994" xr:uid="{00000000-0005-0000-0000-000073460000}"/>
    <cellStyle name="Normal 4 2 3 3 2 2 2 5 2 2 2" xfId="50156" xr:uid="{00000000-0005-0000-0000-000074460000}"/>
    <cellStyle name="Normal 4 2 3 3 2 2 2 5 2 3" xfId="37794" xr:uid="{00000000-0005-0000-0000-000075460000}"/>
    <cellStyle name="Normal 4 2 3 3 2 2 2 5 3" xfId="18390" xr:uid="{00000000-0005-0000-0000-000076460000}"/>
    <cellStyle name="Normal 4 2 3 3 2 2 2 5 3 2" xfId="44552" xr:uid="{00000000-0005-0000-0000-000077460000}"/>
    <cellStyle name="Normal 4 2 3 3 2 2 2 5 4" xfId="31350" xr:uid="{00000000-0005-0000-0000-000078460000}"/>
    <cellStyle name="Normal 4 2 3 3 2 2 2 6" xfId="8686" xr:uid="{00000000-0005-0000-0000-000079460000}"/>
    <cellStyle name="Normal 4 2 3 3 2 2 2 6 2" xfId="21432" xr:uid="{00000000-0005-0000-0000-00007A460000}"/>
    <cellStyle name="Normal 4 2 3 3 2 2 2 6 2 2" xfId="47594" xr:uid="{00000000-0005-0000-0000-00007B460000}"/>
    <cellStyle name="Normal 4 2 3 3 2 2 2 6 3" xfId="34848" xr:uid="{00000000-0005-0000-0000-00007C460000}"/>
    <cellStyle name="Normal 4 2 3 3 2 2 2 7" xfId="14866" xr:uid="{00000000-0005-0000-0000-00007D460000}"/>
    <cellStyle name="Normal 4 2 3 3 2 2 2 7 2" xfId="41028" xr:uid="{00000000-0005-0000-0000-00007E460000}"/>
    <cellStyle name="Normal 4 2 3 3 2 2 2 8" xfId="27298" xr:uid="{00000000-0005-0000-0000-00007F460000}"/>
    <cellStyle name="Normal 4 2 3 3 2 2 3" xfId="1296" xr:uid="{00000000-0005-0000-0000-000080460000}"/>
    <cellStyle name="Normal 4 2 3 3 2 2 3 2" xfId="1936" xr:uid="{00000000-0005-0000-0000-000081460000}"/>
    <cellStyle name="Normal 4 2 3 3 2 2 3 2 2" xfId="3962" xr:uid="{00000000-0005-0000-0000-000082460000}"/>
    <cellStyle name="Normal 4 2 3 3 2 2 3 2 2 2" xfId="8014" xr:uid="{00000000-0005-0000-0000-000083460000}"/>
    <cellStyle name="Normal 4 2 3 3 2 2 3 2 2 2 2" xfId="13904" xr:uid="{00000000-0005-0000-0000-000084460000}"/>
    <cellStyle name="Normal 4 2 3 3 2 2 3 2 2 2 2 2" xfId="26074" xr:uid="{00000000-0005-0000-0000-000085460000}"/>
    <cellStyle name="Normal 4 2 3 3 2 2 3 2 2 2 2 2 2" xfId="52236" xr:uid="{00000000-0005-0000-0000-000086460000}"/>
    <cellStyle name="Normal 4 2 3 3 2 2 3 2 2 2 2 3" xfId="40066" xr:uid="{00000000-0005-0000-0000-000087460000}"/>
    <cellStyle name="Normal 4 2 3 3 2 2 3 2 2 2 3" xfId="20952" xr:uid="{00000000-0005-0000-0000-000088460000}"/>
    <cellStyle name="Normal 4 2 3 3 2 2 3 2 2 2 3 2" xfId="47114" xr:uid="{00000000-0005-0000-0000-000089460000}"/>
    <cellStyle name="Normal 4 2 3 3 2 2 3 2 2 2 4" xfId="34176" xr:uid="{00000000-0005-0000-0000-00008A460000}"/>
    <cellStyle name="Normal 4 2 3 3 2 2 3 2 2 3" xfId="10958" xr:uid="{00000000-0005-0000-0000-00008B460000}"/>
    <cellStyle name="Normal 4 2 3 3 2 2 3 2 2 3 2" xfId="23512" xr:uid="{00000000-0005-0000-0000-00008C460000}"/>
    <cellStyle name="Normal 4 2 3 3 2 2 3 2 2 3 2 2" xfId="49674" xr:uid="{00000000-0005-0000-0000-00008D460000}"/>
    <cellStyle name="Normal 4 2 3 3 2 2 3 2 2 3 3" xfId="37120" xr:uid="{00000000-0005-0000-0000-00008E460000}"/>
    <cellStyle name="Normal 4 2 3 3 2 2 3 2 2 4" xfId="17428" xr:uid="{00000000-0005-0000-0000-00008F460000}"/>
    <cellStyle name="Normal 4 2 3 3 2 2 3 2 2 4 2" xfId="43590" xr:uid="{00000000-0005-0000-0000-000090460000}"/>
    <cellStyle name="Normal 4 2 3 3 2 2 3 2 2 5" xfId="30124" xr:uid="{00000000-0005-0000-0000-000091460000}"/>
    <cellStyle name="Normal 4 2 3 3 2 2 3 2 3" xfId="5988" xr:uid="{00000000-0005-0000-0000-000092460000}"/>
    <cellStyle name="Normal 4 2 3 3 2 2 3 2 3 2" xfId="12432" xr:uid="{00000000-0005-0000-0000-000093460000}"/>
    <cellStyle name="Normal 4 2 3 3 2 2 3 2 3 2 2" xfId="24794" xr:uid="{00000000-0005-0000-0000-000094460000}"/>
    <cellStyle name="Normal 4 2 3 3 2 2 3 2 3 2 2 2" xfId="50956" xr:uid="{00000000-0005-0000-0000-000095460000}"/>
    <cellStyle name="Normal 4 2 3 3 2 2 3 2 3 2 3" xfId="38594" xr:uid="{00000000-0005-0000-0000-000096460000}"/>
    <cellStyle name="Normal 4 2 3 3 2 2 3 2 3 3" xfId="19190" xr:uid="{00000000-0005-0000-0000-000097460000}"/>
    <cellStyle name="Normal 4 2 3 3 2 2 3 2 3 3 2" xfId="45352" xr:uid="{00000000-0005-0000-0000-000098460000}"/>
    <cellStyle name="Normal 4 2 3 3 2 2 3 2 3 4" xfId="32150" xr:uid="{00000000-0005-0000-0000-000099460000}"/>
    <cellStyle name="Normal 4 2 3 3 2 2 3 2 4" xfId="9486" xr:uid="{00000000-0005-0000-0000-00009A460000}"/>
    <cellStyle name="Normal 4 2 3 3 2 2 3 2 4 2" xfId="22232" xr:uid="{00000000-0005-0000-0000-00009B460000}"/>
    <cellStyle name="Normal 4 2 3 3 2 2 3 2 4 2 2" xfId="48394" xr:uid="{00000000-0005-0000-0000-00009C460000}"/>
    <cellStyle name="Normal 4 2 3 3 2 2 3 2 4 3" xfId="35648" xr:uid="{00000000-0005-0000-0000-00009D460000}"/>
    <cellStyle name="Normal 4 2 3 3 2 2 3 2 5" xfId="15666" xr:uid="{00000000-0005-0000-0000-00009E460000}"/>
    <cellStyle name="Normal 4 2 3 3 2 2 3 2 5 2" xfId="41828" xr:uid="{00000000-0005-0000-0000-00009F460000}"/>
    <cellStyle name="Normal 4 2 3 3 2 2 3 2 6" xfId="28098" xr:uid="{00000000-0005-0000-0000-0000A0460000}"/>
    <cellStyle name="Normal 4 2 3 3 2 2 3 3" xfId="3322" xr:uid="{00000000-0005-0000-0000-0000A1460000}"/>
    <cellStyle name="Normal 4 2 3 3 2 2 3 3 2" xfId="7374" xr:uid="{00000000-0005-0000-0000-0000A2460000}"/>
    <cellStyle name="Normal 4 2 3 3 2 2 3 3 2 2" xfId="13264" xr:uid="{00000000-0005-0000-0000-0000A3460000}"/>
    <cellStyle name="Normal 4 2 3 3 2 2 3 3 2 2 2" xfId="25434" xr:uid="{00000000-0005-0000-0000-0000A4460000}"/>
    <cellStyle name="Normal 4 2 3 3 2 2 3 3 2 2 2 2" xfId="51596" xr:uid="{00000000-0005-0000-0000-0000A5460000}"/>
    <cellStyle name="Normal 4 2 3 3 2 2 3 3 2 2 3" xfId="39426" xr:uid="{00000000-0005-0000-0000-0000A6460000}"/>
    <cellStyle name="Normal 4 2 3 3 2 2 3 3 2 3" xfId="20312" xr:uid="{00000000-0005-0000-0000-0000A7460000}"/>
    <cellStyle name="Normal 4 2 3 3 2 2 3 3 2 3 2" xfId="46474" xr:uid="{00000000-0005-0000-0000-0000A8460000}"/>
    <cellStyle name="Normal 4 2 3 3 2 2 3 3 2 4" xfId="33536" xr:uid="{00000000-0005-0000-0000-0000A9460000}"/>
    <cellStyle name="Normal 4 2 3 3 2 2 3 3 3" xfId="10318" xr:uid="{00000000-0005-0000-0000-0000AA460000}"/>
    <cellStyle name="Normal 4 2 3 3 2 2 3 3 3 2" xfId="22872" xr:uid="{00000000-0005-0000-0000-0000AB460000}"/>
    <cellStyle name="Normal 4 2 3 3 2 2 3 3 3 2 2" xfId="49034" xr:uid="{00000000-0005-0000-0000-0000AC460000}"/>
    <cellStyle name="Normal 4 2 3 3 2 2 3 3 3 3" xfId="36480" xr:uid="{00000000-0005-0000-0000-0000AD460000}"/>
    <cellStyle name="Normal 4 2 3 3 2 2 3 3 4" xfId="16788" xr:uid="{00000000-0005-0000-0000-0000AE460000}"/>
    <cellStyle name="Normal 4 2 3 3 2 2 3 3 4 2" xfId="42950" xr:uid="{00000000-0005-0000-0000-0000AF460000}"/>
    <cellStyle name="Normal 4 2 3 3 2 2 3 3 5" xfId="29484" xr:uid="{00000000-0005-0000-0000-0000B0460000}"/>
    <cellStyle name="Normal 4 2 3 3 2 2 3 4" xfId="5348" xr:uid="{00000000-0005-0000-0000-0000B1460000}"/>
    <cellStyle name="Normal 4 2 3 3 2 2 3 4 2" xfId="11792" xr:uid="{00000000-0005-0000-0000-0000B2460000}"/>
    <cellStyle name="Normal 4 2 3 3 2 2 3 4 2 2" xfId="24154" xr:uid="{00000000-0005-0000-0000-0000B3460000}"/>
    <cellStyle name="Normal 4 2 3 3 2 2 3 4 2 2 2" xfId="50316" xr:uid="{00000000-0005-0000-0000-0000B4460000}"/>
    <cellStyle name="Normal 4 2 3 3 2 2 3 4 2 3" xfId="37954" xr:uid="{00000000-0005-0000-0000-0000B5460000}"/>
    <cellStyle name="Normal 4 2 3 3 2 2 3 4 3" xfId="18550" xr:uid="{00000000-0005-0000-0000-0000B6460000}"/>
    <cellStyle name="Normal 4 2 3 3 2 2 3 4 3 2" xfId="44712" xr:uid="{00000000-0005-0000-0000-0000B7460000}"/>
    <cellStyle name="Normal 4 2 3 3 2 2 3 4 4" xfId="31510" xr:uid="{00000000-0005-0000-0000-0000B8460000}"/>
    <cellStyle name="Normal 4 2 3 3 2 2 3 5" xfId="8846" xr:uid="{00000000-0005-0000-0000-0000B9460000}"/>
    <cellStyle name="Normal 4 2 3 3 2 2 3 5 2" xfId="21592" xr:uid="{00000000-0005-0000-0000-0000BA460000}"/>
    <cellStyle name="Normal 4 2 3 3 2 2 3 5 2 2" xfId="47754" xr:uid="{00000000-0005-0000-0000-0000BB460000}"/>
    <cellStyle name="Normal 4 2 3 3 2 2 3 5 3" xfId="35008" xr:uid="{00000000-0005-0000-0000-0000BC460000}"/>
    <cellStyle name="Normal 4 2 3 3 2 2 3 6" xfId="15026" xr:uid="{00000000-0005-0000-0000-0000BD460000}"/>
    <cellStyle name="Normal 4 2 3 3 2 2 3 6 2" xfId="41188" xr:uid="{00000000-0005-0000-0000-0000BE460000}"/>
    <cellStyle name="Normal 4 2 3 3 2 2 3 7" xfId="27458" xr:uid="{00000000-0005-0000-0000-0000BF460000}"/>
    <cellStyle name="Normal 4 2 3 3 2 2 4" xfId="1616" xr:uid="{00000000-0005-0000-0000-0000C0460000}"/>
    <cellStyle name="Normal 4 2 3 3 2 2 4 2" xfId="3642" xr:uid="{00000000-0005-0000-0000-0000C1460000}"/>
    <cellStyle name="Normal 4 2 3 3 2 2 4 2 2" xfId="7694" xr:uid="{00000000-0005-0000-0000-0000C2460000}"/>
    <cellStyle name="Normal 4 2 3 3 2 2 4 2 2 2" xfId="13584" xr:uid="{00000000-0005-0000-0000-0000C3460000}"/>
    <cellStyle name="Normal 4 2 3 3 2 2 4 2 2 2 2" xfId="25754" xr:uid="{00000000-0005-0000-0000-0000C4460000}"/>
    <cellStyle name="Normal 4 2 3 3 2 2 4 2 2 2 2 2" xfId="51916" xr:uid="{00000000-0005-0000-0000-0000C5460000}"/>
    <cellStyle name="Normal 4 2 3 3 2 2 4 2 2 2 3" xfId="39746" xr:uid="{00000000-0005-0000-0000-0000C6460000}"/>
    <cellStyle name="Normal 4 2 3 3 2 2 4 2 2 3" xfId="20632" xr:uid="{00000000-0005-0000-0000-0000C7460000}"/>
    <cellStyle name="Normal 4 2 3 3 2 2 4 2 2 3 2" xfId="46794" xr:uid="{00000000-0005-0000-0000-0000C8460000}"/>
    <cellStyle name="Normal 4 2 3 3 2 2 4 2 2 4" xfId="33856" xr:uid="{00000000-0005-0000-0000-0000C9460000}"/>
    <cellStyle name="Normal 4 2 3 3 2 2 4 2 3" xfId="10638" xr:uid="{00000000-0005-0000-0000-0000CA460000}"/>
    <cellStyle name="Normal 4 2 3 3 2 2 4 2 3 2" xfId="23192" xr:uid="{00000000-0005-0000-0000-0000CB460000}"/>
    <cellStyle name="Normal 4 2 3 3 2 2 4 2 3 2 2" xfId="49354" xr:uid="{00000000-0005-0000-0000-0000CC460000}"/>
    <cellStyle name="Normal 4 2 3 3 2 2 4 2 3 3" xfId="36800" xr:uid="{00000000-0005-0000-0000-0000CD460000}"/>
    <cellStyle name="Normal 4 2 3 3 2 2 4 2 4" xfId="17108" xr:uid="{00000000-0005-0000-0000-0000CE460000}"/>
    <cellStyle name="Normal 4 2 3 3 2 2 4 2 4 2" xfId="43270" xr:uid="{00000000-0005-0000-0000-0000CF460000}"/>
    <cellStyle name="Normal 4 2 3 3 2 2 4 2 5" xfId="29804" xr:uid="{00000000-0005-0000-0000-0000D0460000}"/>
    <cellStyle name="Normal 4 2 3 3 2 2 4 3" xfId="5668" xr:uid="{00000000-0005-0000-0000-0000D1460000}"/>
    <cellStyle name="Normal 4 2 3 3 2 2 4 3 2" xfId="12112" xr:uid="{00000000-0005-0000-0000-0000D2460000}"/>
    <cellStyle name="Normal 4 2 3 3 2 2 4 3 2 2" xfId="24474" xr:uid="{00000000-0005-0000-0000-0000D3460000}"/>
    <cellStyle name="Normal 4 2 3 3 2 2 4 3 2 2 2" xfId="50636" xr:uid="{00000000-0005-0000-0000-0000D4460000}"/>
    <cellStyle name="Normal 4 2 3 3 2 2 4 3 2 3" xfId="38274" xr:uid="{00000000-0005-0000-0000-0000D5460000}"/>
    <cellStyle name="Normal 4 2 3 3 2 2 4 3 3" xfId="18870" xr:uid="{00000000-0005-0000-0000-0000D6460000}"/>
    <cellStyle name="Normal 4 2 3 3 2 2 4 3 3 2" xfId="45032" xr:uid="{00000000-0005-0000-0000-0000D7460000}"/>
    <cellStyle name="Normal 4 2 3 3 2 2 4 3 4" xfId="31830" xr:uid="{00000000-0005-0000-0000-0000D8460000}"/>
    <cellStyle name="Normal 4 2 3 3 2 2 4 4" xfId="9166" xr:uid="{00000000-0005-0000-0000-0000D9460000}"/>
    <cellStyle name="Normal 4 2 3 3 2 2 4 4 2" xfId="21912" xr:uid="{00000000-0005-0000-0000-0000DA460000}"/>
    <cellStyle name="Normal 4 2 3 3 2 2 4 4 2 2" xfId="48074" xr:uid="{00000000-0005-0000-0000-0000DB460000}"/>
    <cellStyle name="Normal 4 2 3 3 2 2 4 4 3" xfId="35328" xr:uid="{00000000-0005-0000-0000-0000DC460000}"/>
    <cellStyle name="Normal 4 2 3 3 2 2 4 5" xfId="15346" xr:uid="{00000000-0005-0000-0000-0000DD460000}"/>
    <cellStyle name="Normal 4 2 3 3 2 2 4 5 2" xfId="41508" xr:uid="{00000000-0005-0000-0000-0000DE460000}"/>
    <cellStyle name="Normal 4 2 3 3 2 2 4 6" xfId="27778" xr:uid="{00000000-0005-0000-0000-0000DF460000}"/>
    <cellStyle name="Normal 4 2 3 3 2 2 5" xfId="2630" xr:uid="{00000000-0005-0000-0000-0000E0460000}"/>
    <cellStyle name="Normal 4 2 3 3 2 2 5 2" xfId="6682" xr:uid="{00000000-0005-0000-0000-0000E1460000}"/>
    <cellStyle name="Normal 4 2 3 3 2 2 5 2 2" xfId="12848" xr:uid="{00000000-0005-0000-0000-0000E2460000}"/>
    <cellStyle name="Normal 4 2 3 3 2 2 5 2 2 2" xfId="25114" xr:uid="{00000000-0005-0000-0000-0000E3460000}"/>
    <cellStyle name="Normal 4 2 3 3 2 2 5 2 2 2 2" xfId="51276" xr:uid="{00000000-0005-0000-0000-0000E4460000}"/>
    <cellStyle name="Normal 4 2 3 3 2 2 5 2 2 3" xfId="39010" xr:uid="{00000000-0005-0000-0000-0000E5460000}"/>
    <cellStyle name="Normal 4 2 3 3 2 2 5 2 3" xfId="19752" xr:uid="{00000000-0005-0000-0000-0000E6460000}"/>
    <cellStyle name="Normal 4 2 3 3 2 2 5 2 3 2" xfId="45914" xr:uid="{00000000-0005-0000-0000-0000E7460000}"/>
    <cellStyle name="Normal 4 2 3 3 2 2 5 2 4" xfId="32844" xr:uid="{00000000-0005-0000-0000-0000E8460000}"/>
    <cellStyle name="Normal 4 2 3 3 2 2 5 3" xfId="9902" xr:uid="{00000000-0005-0000-0000-0000E9460000}"/>
    <cellStyle name="Normal 4 2 3 3 2 2 5 3 2" xfId="22552" xr:uid="{00000000-0005-0000-0000-0000EA460000}"/>
    <cellStyle name="Normal 4 2 3 3 2 2 5 3 2 2" xfId="48714" xr:uid="{00000000-0005-0000-0000-0000EB460000}"/>
    <cellStyle name="Normal 4 2 3 3 2 2 5 3 3" xfId="36064" xr:uid="{00000000-0005-0000-0000-0000EC460000}"/>
    <cellStyle name="Normal 4 2 3 3 2 2 5 4" xfId="16228" xr:uid="{00000000-0005-0000-0000-0000ED460000}"/>
    <cellStyle name="Normal 4 2 3 3 2 2 5 4 2" xfId="42390" xr:uid="{00000000-0005-0000-0000-0000EE460000}"/>
    <cellStyle name="Normal 4 2 3 3 2 2 5 5" xfId="28792" xr:uid="{00000000-0005-0000-0000-0000EF460000}"/>
    <cellStyle name="Normal 4 2 3 3 2 2 6" xfId="4656" xr:uid="{00000000-0005-0000-0000-0000F0460000}"/>
    <cellStyle name="Normal 4 2 3 3 2 2 6 2" xfId="11376" xr:uid="{00000000-0005-0000-0000-0000F1460000}"/>
    <cellStyle name="Normal 4 2 3 3 2 2 6 2 2" xfId="23834" xr:uid="{00000000-0005-0000-0000-0000F2460000}"/>
    <cellStyle name="Normal 4 2 3 3 2 2 6 2 2 2" xfId="49996" xr:uid="{00000000-0005-0000-0000-0000F3460000}"/>
    <cellStyle name="Normal 4 2 3 3 2 2 6 2 3" xfId="37538" xr:uid="{00000000-0005-0000-0000-0000F4460000}"/>
    <cellStyle name="Normal 4 2 3 3 2 2 6 3" xfId="17990" xr:uid="{00000000-0005-0000-0000-0000F5460000}"/>
    <cellStyle name="Normal 4 2 3 3 2 2 6 3 2" xfId="44152" xr:uid="{00000000-0005-0000-0000-0000F6460000}"/>
    <cellStyle name="Normal 4 2 3 3 2 2 6 4" xfId="30818" xr:uid="{00000000-0005-0000-0000-0000F7460000}"/>
    <cellStyle name="Normal 4 2 3 3 2 2 7" xfId="8430" xr:uid="{00000000-0005-0000-0000-0000F8460000}"/>
    <cellStyle name="Normal 4 2 3 3 2 2 7 2" xfId="21272" xr:uid="{00000000-0005-0000-0000-0000F9460000}"/>
    <cellStyle name="Normal 4 2 3 3 2 2 7 2 2" xfId="47434" xr:uid="{00000000-0005-0000-0000-0000FA460000}"/>
    <cellStyle name="Normal 4 2 3 3 2 2 7 3" xfId="34592" xr:uid="{00000000-0005-0000-0000-0000FB460000}"/>
    <cellStyle name="Normal 4 2 3 3 2 2 8" xfId="14466" xr:uid="{00000000-0005-0000-0000-0000FC460000}"/>
    <cellStyle name="Normal 4 2 3 3 2 2 8 2" xfId="40628" xr:uid="{00000000-0005-0000-0000-0000FD460000}"/>
    <cellStyle name="Normal 4 2 3 3 2 2 9" xfId="26766" xr:uid="{00000000-0005-0000-0000-0000FE460000}"/>
    <cellStyle name="Normal 4 2 3 3 2 3" xfId="994" xr:uid="{00000000-0005-0000-0000-0000FF460000}"/>
    <cellStyle name="Normal 4 2 3 3 2 3 2" xfId="1376" xr:uid="{00000000-0005-0000-0000-000000470000}"/>
    <cellStyle name="Normal 4 2 3 3 2 3 2 2" xfId="2016" xr:uid="{00000000-0005-0000-0000-000001470000}"/>
    <cellStyle name="Normal 4 2 3 3 2 3 2 2 2" xfId="4042" xr:uid="{00000000-0005-0000-0000-000002470000}"/>
    <cellStyle name="Normal 4 2 3 3 2 3 2 2 2 2" xfId="8094" xr:uid="{00000000-0005-0000-0000-000003470000}"/>
    <cellStyle name="Normal 4 2 3 3 2 3 2 2 2 2 2" xfId="13984" xr:uid="{00000000-0005-0000-0000-000004470000}"/>
    <cellStyle name="Normal 4 2 3 3 2 3 2 2 2 2 2 2" xfId="26154" xr:uid="{00000000-0005-0000-0000-000005470000}"/>
    <cellStyle name="Normal 4 2 3 3 2 3 2 2 2 2 2 2 2" xfId="52316" xr:uid="{00000000-0005-0000-0000-000006470000}"/>
    <cellStyle name="Normal 4 2 3 3 2 3 2 2 2 2 2 3" xfId="40146" xr:uid="{00000000-0005-0000-0000-000007470000}"/>
    <cellStyle name="Normal 4 2 3 3 2 3 2 2 2 2 3" xfId="21032" xr:uid="{00000000-0005-0000-0000-000008470000}"/>
    <cellStyle name="Normal 4 2 3 3 2 3 2 2 2 2 3 2" xfId="47194" xr:uid="{00000000-0005-0000-0000-000009470000}"/>
    <cellStyle name="Normal 4 2 3 3 2 3 2 2 2 2 4" xfId="34256" xr:uid="{00000000-0005-0000-0000-00000A470000}"/>
    <cellStyle name="Normal 4 2 3 3 2 3 2 2 2 3" xfId="11038" xr:uid="{00000000-0005-0000-0000-00000B470000}"/>
    <cellStyle name="Normal 4 2 3 3 2 3 2 2 2 3 2" xfId="23592" xr:uid="{00000000-0005-0000-0000-00000C470000}"/>
    <cellStyle name="Normal 4 2 3 3 2 3 2 2 2 3 2 2" xfId="49754" xr:uid="{00000000-0005-0000-0000-00000D470000}"/>
    <cellStyle name="Normal 4 2 3 3 2 3 2 2 2 3 3" xfId="37200" xr:uid="{00000000-0005-0000-0000-00000E470000}"/>
    <cellStyle name="Normal 4 2 3 3 2 3 2 2 2 4" xfId="17508" xr:uid="{00000000-0005-0000-0000-00000F470000}"/>
    <cellStyle name="Normal 4 2 3 3 2 3 2 2 2 4 2" xfId="43670" xr:uid="{00000000-0005-0000-0000-000010470000}"/>
    <cellStyle name="Normal 4 2 3 3 2 3 2 2 2 5" xfId="30204" xr:uid="{00000000-0005-0000-0000-000011470000}"/>
    <cellStyle name="Normal 4 2 3 3 2 3 2 2 3" xfId="6068" xr:uid="{00000000-0005-0000-0000-000012470000}"/>
    <cellStyle name="Normal 4 2 3 3 2 3 2 2 3 2" xfId="12512" xr:uid="{00000000-0005-0000-0000-000013470000}"/>
    <cellStyle name="Normal 4 2 3 3 2 3 2 2 3 2 2" xfId="24874" xr:uid="{00000000-0005-0000-0000-000014470000}"/>
    <cellStyle name="Normal 4 2 3 3 2 3 2 2 3 2 2 2" xfId="51036" xr:uid="{00000000-0005-0000-0000-000015470000}"/>
    <cellStyle name="Normal 4 2 3 3 2 3 2 2 3 2 3" xfId="38674" xr:uid="{00000000-0005-0000-0000-000016470000}"/>
    <cellStyle name="Normal 4 2 3 3 2 3 2 2 3 3" xfId="19270" xr:uid="{00000000-0005-0000-0000-000017470000}"/>
    <cellStyle name="Normal 4 2 3 3 2 3 2 2 3 3 2" xfId="45432" xr:uid="{00000000-0005-0000-0000-000018470000}"/>
    <cellStyle name="Normal 4 2 3 3 2 3 2 2 3 4" xfId="32230" xr:uid="{00000000-0005-0000-0000-000019470000}"/>
    <cellStyle name="Normal 4 2 3 3 2 3 2 2 4" xfId="9566" xr:uid="{00000000-0005-0000-0000-00001A470000}"/>
    <cellStyle name="Normal 4 2 3 3 2 3 2 2 4 2" xfId="22312" xr:uid="{00000000-0005-0000-0000-00001B470000}"/>
    <cellStyle name="Normal 4 2 3 3 2 3 2 2 4 2 2" xfId="48474" xr:uid="{00000000-0005-0000-0000-00001C470000}"/>
    <cellStyle name="Normal 4 2 3 3 2 3 2 2 4 3" xfId="35728" xr:uid="{00000000-0005-0000-0000-00001D470000}"/>
    <cellStyle name="Normal 4 2 3 3 2 3 2 2 5" xfId="15746" xr:uid="{00000000-0005-0000-0000-00001E470000}"/>
    <cellStyle name="Normal 4 2 3 3 2 3 2 2 5 2" xfId="41908" xr:uid="{00000000-0005-0000-0000-00001F470000}"/>
    <cellStyle name="Normal 4 2 3 3 2 3 2 2 6" xfId="28178" xr:uid="{00000000-0005-0000-0000-000020470000}"/>
    <cellStyle name="Normal 4 2 3 3 2 3 2 3" xfId="3402" xr:uid="{00000000-0005-0000-0000-000021470000}"/>
    <cellStyle name="Normal 4 2 3 3 2 3 2 3 2" xfId="7454" xr:uid="{00000000-0005-0000-0000-000022470000}"/>
    <cellStyle name="Normal 4 2 3 3 2 3 2 3 2 2" xfId="13344" xr:uid="{00000000-0005-0000-0000-000023470000}"/>
    <cellStyle name="Normal 4 2 3 3 2 3 2 3 2 2 2" xfId="25514" xr:uid="{00000000-0005-0000-0000-000024470000}"/>
    <cellStyle name="Normal 4 2 3 3 2 3 2 3 2 2 2 2" xfId="51676" xr:uid="{00000000-0005-0000-0000-000025470000}"/>
    <cellStyle name="Normal 4 2 3 3 2 3 2 3 2 2 3" xfId="39506" xr:uid="{00000000-0005-0000-0000-000026470000}"/>
    <cellStyle name="Normal 4 2 3 3 2 3 2 3 2 3" xfId="20392" xr:uid="{00000000-0005-0000-0000-000027470000}"/>
    <cellStyle name="Normal 4 2 3 3 2 3 2 3 2 3 2" xfId="46554" xr:uid="{00000000-0005-0000-0000-000028470000}"/>
    <cellStyle name="Normal 4 2 3 3 2 3 2 3 2 4" xfId="33616" xr:uid="{00000000-0005-0000-0000-000029470000}"/>
    <cellStyle name="Normal 4 2 3 3 2 3 2 3 3" xfId="10398" xr:uid="{00000000-0005-0000-0000-00002A470000}"/>
    <cellStyle name="Normal 4 2 3 3 2 3 2 3 3 2" xfId="22952" xr:uid="{00000000-0005-0000-0000-00002B470000}"/>
    <cellStyle name="Normal 4 2 3 3 2 3 2 3 3 2 2" xfId="49114" xr:uid="{00000000-0005-0000-0000-00002C470000}"/>
    <cellStyle name="Normal 4 2 3 3 2 3 2 3 3 3" xfId="36560" xr:uid="{00000000-0005-0000-0000-00002D470000}"/>
    <cellStyle name="Normal 4 2 3 3 2 3 2 3 4" xfId="16868" xr:uid="{00000000-0005-0000-0000-00002E470000}"/>
    <cellStyle name="Normal 4 2 3 3 2 3 2 3 4 2" xfId="43030" xr:uid="{00000000-0005-0000-0000-00002F470000}"/>
    <cellStyle name="Normal 4 2 3 3 2 3 2 3 5" xfId="29564" xr:uid="{00000000-0005-0000-0000-000030470000}"/>
    <cellStyle name="Normal 4 2 3 3 2 3 2 4" xfId="5428" xr:uid="{00000000-0005-0000-0000-000031470000}"/>
    <cellStyle name="Normal 4 2 3 3 2 3 2 4 2" xfId="11872" xr:uid="{00000000-0005-0000-0000-000032470000}"/>
    <cellStyle name="Normal 4 2 3 3 2 3 2 4 2 2" xfId="24234" xr:uid="{00000000-0005-0000-0000-000033470000}"/>
    <cellStyle name="Normal 4 2 3 3 2 3 2 4 2 2 2" xfId="50396" xr:uid="{00000000-0005-0000-0000-000034470000}"/>
    <cellStyle name="Normal 4 2 3 3 2 3 2 4 2 3" xfId="38034" xr:uid="{00000000-0005-0000-0000-000035470000}"/>
    <cellStyle name="Normal 4 2 3 3 2 3 2 4 3" xfId="18630" xr:uid="{00000000-0005-0000-0000-000036470000}"/>
    <cellStyle name="Normal 4 2 3 3 2 3 2 4 3 2" xfId="44792" xr:uid="{00000000-0005-0000-0000-000037470000}"/>
    <cellStyle name="Normal 4 2 3 3 2 3 2 4 4" xfId="31590" xr:uid="{00000000-0005-0000-0000-000038470000}"/>
    <cellStyle name="Normal 4 2 3 3 2 3 2 5" xfId="8926" xr:uid="{00000000-0005-0000-0000-000039470000}"/>
    <cellStyle name="Normal 4 2 3 3 2 3 2 5 2" xfId="21672" xr:uid="{00000000-0005-0000-0000-00003A470000}"/>
    <cellStyle name="Normal 4 2 3 3 2 3 2 5 2 2" xfId="47834" xr:uid="{00000000-0005-0000-0000-00003B470000}"/>
    <cellStyle name="Normal 4 2 3 3 2 3 2 5 3" xfId="35088" xr:uid="{00000000-0005-0000-0000-00003C470000}"/>
    <cellStyle name="Normal 4 2 3 3 2 3 2 6" xfId="15106" xr:uid="{00000000-0005-0000-0000-00003D470000}"/>
    <cellStyle name="Normal 4 2 3 3 2 3 2 6 2" xfId="41268" xr:uid="{00000000-0005-0000-0000-00003E470000}"/>
    <cellStyle name="Normal 4 2 3 3 2 3 2 7" xfId="27538" xr:uid="{00000000-0005-0000-0000-00003F470000}"/>
    <cellStyle name="Normal 4 2 3 3 2 3 3" xfId="1696" xr:uid="{00000000-0005-0000-0000-000040470000}"/>
    <cellStyle name="Normal 4 2 3 3 2 3 3 2" xfId="3722" xr:uid="{00000000-0005-0000-0000-000041470000}"/>
    <cellStyle name="Normal 4 2 3 3 2 3 3 2 2" xfId="7774" xr:uid="{00000000-0005-0000-0000-000042470000}"/>
    <cellStyle name="Normal 4 2 3 3 2 3 3 2 2 2" xfId="13664" xr:uid="{00000000-0005-0000-0000-000043470000}"/>
    <cellStyle name="Normal 4 2 3 3 2 3 3 2 2 2 2" xfId="25834" xr:uid="{00000000-0005-0000-0000-000044470000}"/>
    <cellStyle name="Normal 4 2 3 3 2 3 3 2 2 2 2 2" xfId="51996" xr:uid="{00000000-0005-0000-0000-000045470000}"/>
    <cellStyle name="Normal 4 2 3 3 2 3 3 2 2 2 3" xfId="39826" xr:uid="{00000000-0005-0000-0000-000046470000}"/>
    <cellStyle name="Normal 4 2 3 3 2 3 3 2 2 3" xfId="20712" xr:uid="{00000000-0005-0000-0000-000047470000}"/>
    <cellStyle name="Normal 4 2 3 3 2 3 3 2 2 3 2" xfId="46874" xr:uid="{00000000-0005-0000-0000-000048470000}"/>
    <cellStyle name="Normal 4 2 3 3 2 3 3 2 2 4" xfId="33936" xr:uid="{00000000-0005-0000-0000-000049470000}"/>
    <cellStyle name="Normal 4 2 3 3 2 3 3 2 3" xfId="10718" xr:uid="{00000000-0005-0000-0000-00004A470000}"/>
    <cellStyle name="Normal 4 2 3 3 2 3 3 2 3 2" xfId="23272" xr:uid="{00000000-0005-0000-0000-00004B470000}"/>
    <cellStyle name="Normal 4 2 3 3 2 3 3 2 3 2 2" xfId="49434" xr:uid="{00000000-0005-0000-0000-00004C470000}"/>
    <cellStyle name="Normal 4 2 3 3 2 3 3 2 3 3" xfId="36880" xr:uid="{00000000-0005-0000-0000-00004D470000}"/>
    <cellStyle name="Normal 4 2 3 3 2 3 3 2 4" xfId="17188" xr:uid="{00000000-0005-0000-0000-00004E470000}"/>
    <cellStyle name="Normal 4 2 3 3 2 3 3 2 4 2" xfId="43350" xr:uid="{00000000-0005-0000-0000-00004F470000}"/>
    <cellStyle name="Normal 4 2 3 3 2 3 3 2 5" xfId="29884" xr:uid="{00000000-0005-0000-0000-000050470000}"/>
    <cellStyle name="Normal 4 2 3 3 2 3 3 3" xfId="5748" xr:uid="{00000000-0005-0000-0000-000051470000}"/>
    <cellStyle name="Normal 4 2 3 3 2 3 3 3 2" xfId="12192" xr:uid="{00000000-0005-0000-0000-000052470000}"/>
    <cellStyle name="Normal 4 2 3 3 2 3 3 3 2 2" xfId="24554" xr:uid="{00000000-0005-0000-0000-000053470000}"/>
    <cellStyle name="Normal 4 2 3 3 2 3 3 3 2 2 2" xfId="50716" xr:uid="{00000000-0005-0000-0000-000054470000}"/>
    <cellStyle name="Normal 4 2 3 3 2 3 3 3 2 3" xfId="38354" xr:uid="{00000000-0005-0000-0000-000055470000}"/>
    <cellStyle name="Normal 4 2 3 3 2 3 3 3 3" xfId="18950" xr:uid="{00000000-0005-0000-0000-000056470000}"/>
    <cellStyle name="Normal 4 2 3 3 2 3 3 3 3 2" xfId="45112" xr:uid="{00000000-0005-0000-0000-000057470000}"/>
    <cellStyle name="Normal 4 2 3 3 2 3 3 3 4" xfId="31910" xr:uid="{00000000-0005-0000-0000-000058470000}"/>
    <cellStyle name="Normal 4 2 3 3 2 3 3 4" xfId="9246" xr:uid="{00000000-0005-0000-0000-000059470000}"/>
    <cellStyle name="Normal 4 2 3 3 2 3 3 4 2" xfId="21992" xr:uid="{00000000-0005-0000-0000-00005A470000}"/>
    <cellStyle name="Normal 4 2 3 3 2 3 3 4 2 2" xfId="48154" xr:uid="{00000000-0005-0000-0000-00005B470000}"/>
    <cellStyle name="Normal 4 2 3 3 2 3 3 4 3" xfId="35408" xr:uid="{00000000-0005-0000-0000-00005C470000}"/>
    <cellStyle name="Normal 4 2 3 3 2 3 3 5" xfId="15426" xr:uid="{00000000-0005-0000-0000-00005D470000}"/>
    <cellStyle name="Normal 4 2 3 3 2 3 3 5 2" xfId="41588" xr:uid="{00000000-0005-0000-0000-00005E470000}"/>
    <cellStyle name="Normal 4 2 3 3 2 3 3 6" xfId="27858" xr:uid="{00000000-0005-0000-0000-00005F470000}"/>
    <cellStyle name="Normal 4 2 3 3 2 3 4" xfId="3020" xr:uid="{00000000-0005-0000-0000-000060470000}"/>
    <cellStyle name="Normal 4 2 3 3 2 3 4 2" xfId="7072" xr:uid="{00000000-0005-0000-0000-000061470000}"/>
    <cellStyle name="Normal 4 2 3 3 2 3 4 2 2" xfId="13003" xr:uid="{00000000-0005-0000-0000-000062470000}"/>
    <cellStyle name="Normal 4 2 3 3 2 3 4 2 2 2" xfId="25194" xr:uid="{00000000-0005-0000-0000-000063470000}"/>
    <cellStyle name="Normal 4 2 3 3 2 3 4 2 2 2 2" xfId="51356" xr:uid="{00000000-0005-0000-0000-000064470000}"/>
    <cellStyle name="Normal 4 2 3 3 2 3 4 2 2 3" xfId="39165" xr:uid="{00000000-0005-0000-0000-000065470000}"/>
    <cellStyle name="Normal 4 2 3 3 2 3 4 2 3" xfId="20031" xr:uid="{00000000-0005-0000-0000-000066470000}"/>
    <cellStyle name="Normal 4 2 3 3 2 3 4 2 3 2" xfId="46193" xr:uid="{00000000-0005-0000-0000-000067470000}"/>
    <cellStyle name="Normal 4 2 3 3 2 3 4 2 4" xfId="33234" xr:uid="{00000000-0005-0000-0000-000068470000}"/>
    <cellStyle name="Normal 4 2 3 3 2 3 4 3" xfId="10057" xr:uid="{00000000-0005-0000-0000-000069470000}"/>
    <cellStyle name="Normal 4 2 3 3 2 3 4 3 2" xfId="22632" xr:uid="{00000000-0005-0000-0000-00006A470000}"/>
    <cellStyle name="Normal 4 2 3 3 2 3 4 3 2 2" xfId="48794" xr:uid="{00000000-0005-0000-0000-00006B470000}"/>
    <cellStyle name="Normal 4 2 3 3 2 3 4 3 3" xfId="36219" xr:uid="{00000000-0005-0000-0000-00006C470000}"/>
    <cellStyle name="Normal 4 2 3 3 2 3 4 4" xfId="16507" xr:uid="{00000000-0005-0000-0000-00006D470000}"/>
    <cellStyle name="Normal 4 2 3 3 2 3 4 4 2" xfId="42669" xr:uid="{00000000-0005-0000-0000-00006E470000}"/>
    <cellStyle name="Normal 4 2 3 3 2 3 4 5" xfId="29182" xr:uid="{00000000-0005-0000-0000-00006F470000}"/>
    <cellStyle name="Normal 4 2 3 3 2 3 5" xfId="5046" xr:uid="{00000000-0005-0000-0000-000070470000}"/>
    <cellStyle name="Normal 4 2 3 3 2 3 5 2" xfId="11531" xr:uid="{00000000-0005-0000-0000-000071470000}"/>
    <cellStyle name="Normal 4 2 3 3 2 3 5 2 2" xfId="23914" xr:uid="{00000000-0005-0000-0000-000072470000}"/>
    <cellStyle name="Normal 4 2 3 3 2 3 5 2 2 2" xfId="50076" xr:uid="{00000000-0005-0000-0000-000073470000}"/>
    <cellStyle name="Normal 4 2 3 3 2 3 5 2 3" xfId="37693" xr:uid="{00000000-0005-0000-0000-000074470000}"/>
    <cellStyle name="Normal 4 2 3 3 2 3 5 3" xfId="18269" xr:uid="{00000000-0005-0000-0000-000075470000}"/>
    <cellStyle name="Normal 4 2 3 3 2 3 5 3 2" xfId="44431" xr:uid="{00000000-0005-0000-0000-000076470000}"/>
    <cellStyle name="Normal 4 2 3 3 2 3 5 4" xfId="31208" xr:uid="{00000000-0005-0000-0000-000077470000}"/>
    <cellStyle name="Normal 4 2 3 3 2 3 6" xfId="8585" xr:uid="{00000000-0005-0000-0000-000078470000}"/>
    <cellStyle name="Normal 4 2 3 3 2 3 6 2" xfId="21352" xr:uid="{00000000-0005-0000-0000-000079470000}"/>
    <cellStyle name="Normal 4 2 3 3 2 3 6 2 2" xfId="47514" xr:uid="{00000000-0005-0000-0000-00007A470000}"/>
    <cellStyle name="Normal 4 2 3 3 2 3 6 3" xfId="34747" xr:uid="{00000000-0005-0000-0000-00007B470000}"/>
    <cellStyle name="Normal 4 2 3 3 2 3 7" xfId="14745" xr:uid="{00000000-0005-0000-0000-00007C470000}"/>
    <cellStyle name="Normal 4 2 3 3 2 3 7 2" xfId="40907" xr:uid="{00000000-0005-0000-0000-00007D470000}"/>
    <cellStyle name="Normal 4 2 3 3 2 3 8" xfId="27156" xr:uid="{00000000-0005-0000-0000-00007E470000}"/>
    <cellStyle name="Normal 4 2 3 3 2 4" xfId="1216" xr:uid="{00000000-0005-0000-0000-00007F470000}"/>
    <cellStyle name="Normal 4 2 3 3 2 4 2" xfId="1856" xr:uid="{00000000-0005-0000-0000-000080470000}"/>
    <cellStyle name="Normal 4 2 3 3 2 4 2 2" xfId="3882" xr:uid="{00000000-0005-0000-0000-000081470000}"/>
    <cellStyle name="Normal 4 2 3 3 2 4 2 2 2" xfId="7934" xr:uid="{00000000-0005-0000-0000-000082470000}"/>
    <cellStyle name="Normal 4 2 3 3 2 4 2 2 2 2" xfId="13824" xr:uid="{00000000-0005-0000-0000-000083470000}"/>
    <cellStyle name="Normal 4 2 3 3 2 4 2 2 2 2 2" xfId="25994" xr:uid="{00000000-0005-0000-0000-000084470000}"/>
    <cellStyle name="Normal 4 2 3 3 2 4 2 2 2 2 2 2" xfId="52156" xr:uid="{00000000-0005-0000-0000-000085470000}"/>
    <cellStyle name="Normal 4 2 3 3 2 4 2 2 2 2 3" xfId="39986" xr:uid="{00000000-0005-0000-0000-000086470000}"/>
    <cellStyle name="Normal 4 2 3 3 2 4 2 2 2 3" xfId="20872" xr:uid="{00000000-0005-0000-0000-000087470000}"/>
    <cellStyle name="Normal 4 2 3 3 2 4 2 2 2 3 2" xfId="47034" xr:uid="{00000000-0005-0000-0000-000088470000}"/>
    <cellStyle name="Normal 4 2 3 3 2 4 2 2 2 4" xfId="34096" xr:uid="{00000000-0005-0000-0000-000089470000}"/>
    <cellStyle name="Normal 4 2 3 3 2 4 2 2 3" xfId="10878" xr:uid="{00000000-0005-0000-0000-00008A470000}"/>
    <cellStyle name="Normal 4 2 3 3 2 4 2 2 3 2" xfId="23432" xr:uid="{00000000-0005-0000-0000-00008B470000}"/>
    <cellStyle name="Normal 4 2 3 3 2 4 2 2 3 2 2" xfId="49594" xr:uid="{00000000-0005-0000-0000-00008C470000}"/>
    <cellStyle name="Normal 4 2 3 3 2 4 2 2 3 3" xfId="37040" xr:uid="{00000000-0005-0000-0000-00008D470000}"/>
    <cellStyle name="Normal 4 2 3 3 2 4 2 2 4" xfId="17348" xr:uid="{00000000-0005-0000-0000-00008E470000}"/>
    <cellStyle name="Normal 4 2 3 3 2 4 2 2 4 2" xfId="43510" xr:uid="{00000000-0005-0000-0000-00008F470000}"/>
    <cellStyle name="Normal 4 2 3 3 2 4 2 2 5" xfId="30044" xr:uid="{00000000-0005-0000-0000-000090470000}"/>
    <cellStyle name="Normal 4 2 3 3 2 4 2 3" xfId="5908" xr:uid="{00000000-0005-0000-0000-000091470000}"/>
    <cellStyle name="Normal 4 2 3 3 2 4 2 3 2" xfId="12352" xr:uid="{00000000-0005-0000-0000-000092470000}"/>
    <cellStyle name="Normal 4 2 3 3 2 4 2 3 2 2" xfId="24714" xr:uid="{00000000-0005-0000-0000-000093470000}"/>
    <cellStyle name="Normal 4 2 3 3 2 4 2 3 2 2 2" xfId="50876" xr:uid="{00000000-0005-0000-0000-000094470000}"/>
    <cellStyle name="Normal 4 2 3 3 2 4 2 3 2 3" xfId="38514" xr:uid="{00000000-0005-0000-0000-000095470000}"/>
    <cellStyle name="Normal 4 2 3 3 2 4 2 3 3" xfId="19110" xr:uid="{00000000-0005-0000-0000-000096470000}"/>
    <cellStyle name="Normal 4 2 3 3 2 4 2 3 3 2" xfId="45272" xr:uid="{00000000-0005-0000-0000-000097470000}"/>
    <cellStyle name="Normal 4 2 3 3 2 4 2 3 4" xfId="32070" xr:uid="{00000000-0005-0000-0000-000098470000}"/>
    <cellStyle name="Normal 4 2 3 3 2 4 2 4" xfId="9406" xr:uid="{00000000-0005-0000-0000-000099470000}"/>
    <cellStyle name="Normal 4 2 3 3 2 4 2 4 2" xfId="22152" xr:uid="{00000000-0005-0000-0000-00009A470000}"/>
    <cellStyle name="Normal 4 2 3 3 2 4 2 4 2 2" xfId="48314" xr:uid="{00000000-0005-0000-0000-00009B470000}"/>
    <cellStyle name="Normal 4 2 3 3 2 4 2 4 3" xfId="35568" xr:uid="{00000000-0005-0000-0000-00009C470000}"/>
    <cellStyle name="Normal 4 2 3 3 2 4 2 5" xfId="15586" xr:uid="{00000000-0005-0000-0000-00009D470000}"/>
    <cellStyle name="Normal 4 2 3 3 2 4 2 5 2" xfId="41748" xr:uid="{00000000-0005-0000-0000-00009E470000}"/>
    <cellStyle name="Normal 4 2 3 3 2 4 2 6" xfId="28018" xr:uid="{00000000-0005-0000-0000-00009F470000}"/>
    <cellStyle name="Normal 4 2 3 3 2 4 3" xfId="3242" xr:uid="{00000000-0005-0000-0000-0000A0470000}"/>
    <cellStyle name="Normal 4 2 3 3 2 4 3 2" xfId="7294" xr:uid="{00000000-0005-0000-0000-0000A1470000}"/>
    <cellStyle name="Normal 4 2 3 3 2 4 3 2 2" xfId="13184" xr:uid="{00000000-0005-0000-0000-0000A2470000}"/>
    <cellStyle name="Normal 4 2 3 3 2 4 3 2 2 2" xfId="25354" xr:uid="{00000000-0005-0000-0000-0000A3470000}"/>
    <cellStyle name="Normal 4 2 3 3 2 4 3 2 2 2 2" xfId="51516" xr:uid="{00000000-0005-0000-0000-0000A4470000}"/>
    <cellStyle name="Normal 4 2 3 3 2 4 3 2 2 3" xfId="39346" xr:uid="{00000000-0005-0000-0000-0000A5470000}"/>
    <cellStyle name="Normal 4 2 3 3 2 4 3 2 3" xfId="20232" xr:uid="{00000000-0005-0000-0000-0000A6470000}"/>
    <cellStyle name="Normal 4 2 3 3 2 4 3 2 3 2" xfId="46394" xr:uid="{00000000-0005-0000-0000-0000A7470000}"/>
    <cellStyle name="Normal 4 2 3 3 2 4 3 2 4" xfId="33456" xr:uid="{00000000-0005-0000-0000-0000A8470000}"/>
    <cellStyle name="Normal 4 2 3 3 2 4 3 3" xfId="10238" xr:uid="{00000000-0005-0000-0000-0000A9470000}"/>
    <cellStyle name="Normal 4 2 3 3 2 4 3 3 2" xfId="22792" xr:uid="{00000000-0005-0000-0000-0000AA470000}"/>
    <cellStyle name="Normal 4 2 3 3 2 4 3 3 2 2" xfId="48954" xr:uid="{00000000-0005-0000-0000-0000AB470000}"/>
    <cellStyle name="Normal 4 2 3 3 2 4 3 3 3" xfId="36400" xr:uid="{00000000-0005-0000-0000-0000AC470000}"/>
    <cellStyle name="Normal 4 2 3 3 2 4 3 4" xfId="16708" xr:uid="{00000000-0005-0000-0000-0000AD470000}"/>
    <cellStyle name="Normal 4 2 3 3 2 4 3 4 2" xfId="42870" xr:uid="{00000000-0005-0000-0000-0000AE470000}"/>
    <cellStyle name="Normal 4 2 3 3 2 4 3 5" xfId="29404" xr:uid="{00000000-0005-0000-0000-0000AF470000}"/>
    <cellStyle name="Normal 4 2 3 3 2 4 4" xfId="5268" xr:uid="{00000000-0005-0000-0000-0000B0470000}"/>
    <cellStyle name="Normal 4 2 3 3 2 4 4 2" xfId="11712" xr:uid="{00000000-0005-0000-0000-0000B1470000}"/>
    <cellStyle name="Normal 4 2 3 3 2 4 4 2 2" xfId="24074" xr:uid="{00000000-0005-0000-0000-0000B2470000}"/>
    <cellStyle name="Normal 4 2 3 3 2 4 4 2 2 2" xfId="50236" xr:uid="{00000000-0005-0000-0000-0000B3470000}"/>
    <cellStyle name="Normal 4 2 3 3 2 4 4 2 3" xfId="37874" xr:uid="{00000000-0005-0000-0000-0000B4470000}"/>
    <cellStyle name="Normal 4 2 3 3 2 4 4 3" xfId="18470" xr:uid="{00000000-0005-0000-0000-0000B5470000}"/>
    <cellStyle name="Normal 4 2 3 3 2 4 4 3 2" xfId="44632" xr:uid="{00000000-0005-0000-0000-0000B6470000}"/>
    <cellStyle name="Normal 4 2 3 3 2 4 4 4" xfId="31430" xr:uid="{00000000-0005-0000-0000-0000B7470000}"/>
    <cellStyle name="Normal 4 2 3 3 2 4 5" xfId="8766" xr:uid="{00000000-0005-0000-0000-0000B8470000}"/>
    <cellStyle name="Normal 4 2 3 3 2 4 5 2" xfId="21512" xr:uid="{00000000-0005-0000-0000-0000B9470000}"/>
    <cellStyle name="Normal 4 2 3 3 2 4 5 2 2" xfId="47674" xr:uid="{00000000-0005-0000-0000-0000BA470000}"/>
    <cellStyle name="Normal 4 2 3 3 2 4 5 3" xfId="34928" xr:uid="{00000000-0005-0000-0000-0000BB470000}"/>
    <cellStyle name="Normal 4 2 3 3 2 4 6" xfId="14946" xr:uid="{00000000-0005-0000-0000-0000BC470000}"/>
    <cellStyle name="Normal 4 2 3 3 2 4 6 2" xfId="41108" xr:uid="{00000000-0005-0000-0000-0000BD470000}"/>
    <cellStyle name="Normal 4 2 3 3 2 4 7" xfId="27378" xr:uid="{00000000-0005-0000-0000-0000BE470000}"/>
    <cellStyle name="Normal 4 2 3 3 2 5" xfId="1536" xr:uid="{00000000-0005-0000-0000-0000BF470000}"/>
    <cellStyle name="Normal 4 2 3 3 2 5 2" xfId="3562" xr:uid="{00000000-0005-0000-0000-0000C0470000}"/>
    <cellStyle name="Normal 4 2 3 3 2 5 2 2" xfId="7614" xr:uid="{00000000-0005-0000-0000-0000C1470000}"/>
    <cellStyle name="Normal 4 2 3 3 2 5 2 2 2" xfId="13504" xr:uid="{00000000-0005-0000-0000-0000C2470000}"/>
    <cellStyle name="Normal 4 2 3 3 2 5 2 2 2 2" xfId="25674" xr:uid="{00000000-0005-0000-0000-0000C3470000}"/>
    <cellStyle name="Normal 4 2 3 3 2 5 2 2 2 2 2" xfId="51836" xr:uid="{00000000-0005-0000-0000-0000C4470000}"/>
    <cellStyle name="Normal 4 2 3 3 2 5 2 2 2 3" xfId="39666" xr:uid="{00000000-0005-0000-0000-0000C5470000}"/>
    <cellStyle name="Normal 4 2 3 3 2 5 2 2 3" xfId="20552" xr:uid="{00000000-0005-0000-0000-0000C6470000}"/>
    <cellStyle name="Normal 4 2 3 3 2 5 2 2 3 2" xfId="46714" xr:uid="{00000000-0005-0000-0000-0000C7470000}"/>
    <cellStyle name="Normal 4 2 3 3 2 5 2 2 4" xfId="33776" xr:uid="{00000000-0005-0000-0000-0000C8470000}"/>
    <cellStyle name="Normal 4 2 3 3 2 5 2 3" xfId="10558" xr:uid="{00000000-0005-0000-0000-0000C9470000}"/>
    <cellStyle name="Normal 4 2 3 3 2 5 2 3 2" xfId="23112" xr:uid="{00000000-0005-0000-0000-0000CA470000}"/>
    <cellStyle name="Normal 4 2 3 3 2 5 2 3 2 2" xfId="49274" xr:uid="{00000000-0005-0000-0000-0000CB470000}"/>
    <cellStyle name="Normal 4 2 3 3 2 5 2 3 3" xfId="36720" xr:uid="{00000000-0005-0000-0000-0000CC470000}"/>
    <cellStyle name="Normal 4 2 3 3 2 5 2 4" xfId="17028" xr:uid="{00000000-0005-0000-0000-0000CD470000}"/>
    <cellStyle name="Normal 4 2 3 3 2 5 2 4 2" xfId="43190" xr:uid="{00000000-0005-0000-0000-0000CE470000}"/>
    <cellStyle name="Normal 4 2 3 3 2 5 2 5" xfId="29724" xr:uid="{00000000-0005-0000-0000-0000CF470000}"/>
    <cellStyle name="Normal 4 2 3 3 2 5 3" xfId="5588" xr:uid="{00000000-0005-0000-0000-0000D0470000}"/>
    <cellStyle name="Normal 4 2 3 3 2 5 3 2" xfId="12032" xr:uid="{00000000-0005-0000-0000-0000D1470000}"/>
    <cellStyle name="Normal 4 2 3 3 2 5 3 2 2" xfId="24394" xr:uid="{00000000-0005-0000-0000-0000D2470000}"/>
    <cellStyle name="Normal 4 2 3 3 2 5 3 2 2 2" xfId="50556" xr:uid="{00000000-0005-0000-0000-0000D3470000}"/>
    <cellStyle name="Normal 4 2 3 3 2 5 3 2 3" xfId="38194" xr:uid="{00000000-0005-0000-0000-0000D4470000}"/>
    <cellStyle name="Normal 4 2 3 3 2 5 3 3" xfId="18790" xr:uid="{00000000-0005-0000-0000-0000D5470000}"/>
    <cellStyle name="Normal 4 2 3 3 2 5 3 3 2" xfId="44952" xr:uid="{00000000-0005-0000-0000-0000D6470000}"/>
    <cellStyle name="Normal 4 2 3 3 2 5 3 4" xfId="31750" xr:uid="{00000000-0005-0000-0000-0000D7470000}"/>
    <cellStyle name="Normal 4 2 3 3 2 5 4" xfId="9086" xr:uid="{00000000-0005-0000-0000-0000D8470000}"/>
    <cellStyle name="Normal 4 2 3 3 2 5 4 2" xfId="21832" xr:uid="{00000000-0005-0000-0000-0000D9470000}"/>
    <cellStyle name="Normal 4 2 3 3 2 5 4 2 2" xfId="47994" xr:uid="{00000000-0005-0000-0000-0000DA470000}"/>
    <cellStyle name="Normal 4 2 3 3 2 5 4 3" xfId="35248" xr:uid="{00000000-0005-0000-0000-0000DB470000}"/>
    <cellStyle name="Normal 4 2 3 3 2 5 5" xfId="15266" xr:uid="{00000000-0005-0000-0000-0000DC470000}"/>
    <cellStyle name="Normal 4 2 3 3 2 5 5 2" xfId="41428" xr:uid="{00000000-0005-0000-0000-0000DD470000}"/>
    <cellStyle name="Normal 4 2 3 3 2 5 6" xfId="27698" xr:uid="{00000000-0005-0000-0000-0000DE470000}"/>
    <cellStyle name="Normal 4 2 3 3 2 6" xfId="2488" xr:uid="{00000000-0005-0000-0000-0000DF470000}"/>
    <cellStyle name="Normal 4 2 3 3 2 6 2" xfId="6540" xr:uid="{00000000-0005-0000-0000-0000E0470000}"/>
    <cellStyle name="Normal 4 2 3 3 2 6 2 2" xfId="12747" xr:uid="{00000000-0005-0000-0000-0000E1470000}"/>
    <cellStyle name="Normal 4 2 3 3 2 6 2 2 2" xfId="25034" xr:uid="{00000000-0005-0000-0000-0000E2470000}"/>
    <cellStyle name="Normal 4 2 3 3 2 6 2 2 2 2" xfId="51196" xr:uid="{00000000-0005-0000-0000-0000E3470000}"/>
    <cellStyle name="Normal 4 2 3 3 2 6 2 2 3" xfId="38909" xr:uid="{00000000-0005-0000-0000-0000E4470000}"/>
    <cellStyle name="Normal 4 2 3 3 2 6 2 3" xfId="19631" xr:uid="{00000000-0005-0000-0000-0000E5470000}"/>
    <cellStyle name="Normal 4 2 3 3 2 6 2 3 2" xfId="45793" xr:uid="{00000000-0005-0000-0000-0000E6470000}"/>
    <cellStyle name="Normal 4 2 3 3 2 6 2 4" xfId="32702" xr:uid="{00000000-0005-0000-0000-0000E7470000}"/>
    <cellStyle name="Normal 4 2 3 3 2 6 3" xfId="9801" xr:uid="{00000000-0005-0000-0000-0000E8470000}"/>
    <cellStyle name="Normal 4 2 3 3 2 6 3 2" xfId="22472" xr:uid="{00000000-0005-0000-0000-0000E9470000}"/>
    <cellStyle name="Normal 4 2 3 3 2 6 3 2 2" xfId="48634" xr:uid="{00000000-0005-0000-0000-0000EA470000}"/>
    <cellStyle name="Normal 4 2 3 3 2 6 3 3" xfId="35963" xr:uid="{00000000-0005-0000-0000-0000EB470000}"/>
    <cellStyle name="Normal 4 2 3 3 2 6 4" xfId="16107" xr:uid="{00000000-0005-0000-0000-0000EC470000}"/>
    <cellStyle name="Normal 4 2 3 3 2 6 4 2" xfId="42269" xr:uid="{00000000-0005-0000-0000-0000ED470000}"/>
    <cellStyle name="Normal 4 2 3 3 2 6 5" xfId="28650" xr:uid="{00000000-0005-0000-0000-0000EE470000}"/>
    <cellStyle name="Normal 4 2 3 3 2 7" xfId="4514" xr:uid="{00000000-0005-0000-0000-0000EF470000}"/>
    <cellStyle name="Normal 4 2 3 3 2 7 2" xfId="11275" xr:uid="{00000000-0005-0000-0000-0000F0470000}"/>
    <cellStyle name="Normal 4 2 3 3 2 7 2 2" xfId="23754" xr:uid="{00000000-0005-0000-0000-0000F1470000}"/>
    <cellStyle name="Normal 4 2 3 3 2 7 2 2 2" xfId="49916" xr:uid="{00000000-0005-0000-0000-0000F2470000}"/>
    <cellStyle name="Normal 4 2 3 3 2 7 2 3" xfId="37437" xr:uid="{00000000-0005-0000-0000-0000F3470000}"/>
    <cellStyle name="Normal 4 2 3 3 2 7 3" xfId="17869" xr:uid="{00000000-0005-0000-0000-0000F4470000}"/>
    <cellStyle name="Normal 4 2 3 3 2 7 3 2" xfId="44031" xr:uid="{00000000-0005-0000-0000-0000F5470000}"/>
    <cellStyle name="Normal 4 2 3 3 2 7 4" xfId="30676" xr:uid="{00000000-0005-0000-0000-0000F6470000}"/>
    <cellStyle name="Normal 4 2 3 3 2 8" xfId="8329" xr:uid="{00000000-0005-0000-0000-0000F7470000}"/>
    <cellStyle name="Normal 4 2 3 3 2 8 2" xfId="21192" xr:uid="{00000000-0005-0000-0000-0000F8470000}"/>
    <cellStyle name="Normal 4 2 3 3 2 8 2 2" xfId="47354" xr:uid="{00000000-0005-0000-0000-0000F9470000}"/>
    <cellStyle name="Normal 4 2 3 3 2 8 3" xfId="34491" xr:uid="{00000000-0005-0000-0000-0000FA470000}"/>
    <cellStyle name="Normal 4 2 3 3 2 9" xfId="14345" xr:uid="{00000000-0005-0000-0000-0000FB470000}"/>
    <cellStyle name="Normal 4 2 3 3 2 9 2" xfId="40507" xr:uid="{00000000-0005-0000-0000-0000FC470000}"/>
    <cellStyle name="Normal 4 2 3 3 3" xfId="564" xr:uid="{00000000-0005-0000-0000-0000FD470000}"/>
    <cellStyle name="Normal 4 2 3 3 3 2" xfId="1096" xr:uid="{00000000-0005-0000-0000-0000FE470000}"/>
    <cellStyle name="Normal 4 2 3 3 3 2 2" xfId="1416" xr:uid="{00000000-0005-0000-0000-0000FF470000}"/>
    <cellStyle name="Normal 4 2 3 3 3 2 2 2" xfId="2056" xr:uid="{00000000-0005-0000-0000-000000480000}"/>
    <cellStyle name="Normal 4 2 3 3 3 2 2 2 2" xfId="4082" xr:uid="{00000000-0005-0000-0000-000001480000}"/>
    <cellStyle name="Normal 4 2 3 3 3 2 2 2 2 2" xfId="8134" xr:uid="{00000000-0005-0000-0000-000002480000}"/>
    <cellStyle name="Normal 4 2 3 3 3 2 2 2 2 2 2" xfId="14024" xr:uid="{00000000-0005-0000-0000-000003480000}"/>
    <cellStyle name="Normal 4 2 3 3 3 2 2 2 2 2 2 2" xfId="26194" xr:uid="{00000000-0005-0000-0000-000004480000}"/>
    <cellStyle name="Normal 4 2 3 3 3 2 2 2 2 2 2 2 2" xfId="52356" xr:uid="{00000000-0005-0000-0000-000005480000}"/>
    <cellStyle name="Normal 4 2 3 3 3 2 2 2 2 2 2 3" xfId="40186" xr:uid="{00000000-0005-0000-0000-000006480000}"/>
    <cellStyle name="Normal 4 2 3 3 3 2 2 2 2 2 3" xfId="21072" xr:uid="{00000000-0005-0000-0000-000007480000}"/>
    <cellStyle name="Normal 4 2 3 3 3 2 2 2 2 2 3 2" xfId="47234" xr:uid="{00000000-0005-0000-0000-000008480000}"/>
    <cellStyle name="Normal 4 2 3 3 3 2 2 2 2 2 4" xfId="34296" xr:uid="{00000000-0005-0000-0000-000009480000}"/>
    <cellStyle name="Normal 4 2 3 3 3 2 2 2 2 3" xfId="11078" xr:uid="{00000000-0005-0000-0000-00000A480000}"/>
    <cellStyle name="Normal 4 2 3 3 3 2 2 2 2 3 2" xfId="23632" xr:uid="{00000000-0005-0000-0000-00000B480000}"/>
    <cellStyle name="Normal 4 2 3 3 3 2 2 2 2 3 2 2" xfId="49794" xr:uid="{00000000-0005-0000-0000-00000C480000}"/>
    <cellStyle name="Normal 4 2 3 3 3 2 2 2 2 3 3" xfId="37240" xr:uid="{00000000-0005-0000-0000-00000D480000}"/>
    <cellStyle name="Normal 4 2 3 3 3 2 2 2 2 4" xfId="17548" xr:uid="{00000000-0005-0000-0000-00000E480000}"/>
    <cellStyle name="Normal 4 2 3 3 3 2 2 2 2 4 2" xfId="43710" xr:uid="{00000000-0005-0000-0000-00000F480000}"/>
    <cellStyle name="Normal 4 2 3 3 3 2 2 2 2 5" xfId="30244" xr:uid="{00000000-0005-0000-0000-000010480000}"/>
    <cellStyle name="Normal 4 2 3 3 3 2 2 2 3" xfId="6108" xr:uid="{00000000-0005-0000-0000-000011480000}"/>
    <cellStyle name="Normal 4 2 3 3 3 2 2 2 3 2" xfId="12552" xr:uid="{00000000-0005-0000-0000-000012480000}"/>
    <cellStyle name="Normal 4 2 3 3 3 2 2 2 3 2 2" xfId="24914" xr:uid="{00000000-0005-0000-0000-000013480000}"/>
    <cellStyle name="Normal 4 2 3 3 3 2 2 2 3 2 2 2" xfId="51076" xr:uid="{00000000-0005-0000-0000-000014480000}"/>
    <cellStyle name="Normal 4 2 3 3 3 2 2 2 3 2 3" xfId="38714" xr:uid="{00000000-0005-0000-0000-000015480000}"/>
    <cellStyle name="Normal 4 2 3 3 3 2 2 2 3 3" xfId="19310" xr:uid="{00000000-0005-0000-0000-000016480000}"/>
    <cellStyle name="Normal 4 2 3 3 3 2 2 2 3 3 2" xfId="45472" xr:uid="{00000000-0005-0000-0000-000017480000}"/>
    <cellStyle name="Normal 4 2 3 3 3 2 2 2 3 4" xfId="32270" xr:uid="{00000000-0005-0000-0000-000018480000}"/>
    <cellStyle name="Normal 4 2 3 3 3 2 2 2 4" xfId="9606" xr:uid="{00000000-0005-0000-0000-000019480000}"/>
    <cellStyle name="Normal 4 2 3 3 3 2 2 2 4 2" xfId="22352" xr:uid="{00000000-0005-0000-0000-00001A480000}"/>
    <cellStyle name="Normal 4 2 3 3 3 2 2 2 4 2 2" xfId="48514" xr:uid="{00000000-0005-0000-0000-00001B480000}"/>
    <cellStyle name="Normal 4 2 3 3 3 2 2 2 4 3" xfId="35768" xr:uid="{00000000-0005-0000-0000-00001C480000}"/>
    <cellStyle name="Normal 4 2 3 3 3 2 2 2 5" xfId="15786" xr:uid="{00000000-0005-0000-0000-00001D480000}"/>
    <cellStyle name="Normal 4 2 3 3 3 2 2 2 5 2" xfId="41948" xr:uid="{00000000-0005-0000-0000-00001E480000}"/>
    <cellStyle name="Normal 4 2 3 3 3 2 2 2 6" xfId="28218" xr:uid="{00000000-0005-0000-0000-00001F480000}"/>
    <cellStyle name="Normal 4 2 3 3 3 2 2 3" xfId="3442" xr:uid="{00000000-0005-0000-0000-000020480000}"/>
    <cellStyle name="Normal 4 2 3 3 3 2 2 3 2" xfId="7494" xr:uid="{00000000-0005-0000-0000-000021480000}"/>
    <cellStyle name="Normal 4 2 3 3 3 2 2 3 2 2" xfId="13384" xr:uid="{00000000-0005-0000-0000-000022480000}"/>
    <cellStyle name="Normal 4 2 3 3 3 2 2 3 2 2 2" xfId="25554" xr:uid="{00000000-0005-0000-0000-000023480000}"/>
    <cellStyle name="Normal 4 2 3 3 3 2 2 3 2 2 2 2" xfId="51716" xr:uid="{00000000-0005-0000-0000-000024480000}"/>
    <cellStyle name="Normal 4 2 3 3 3 2 2 3 2 2 3" xfId="39546" xr:uid="{00000000-0005-0000-0000-000025480000}"/>
    <cellStyle name="Normal 4 2 3 3 3 2 2 3 2 3" xfId="20432" xr:uid="{00000000-0005-0000-0000-000026480000}"/>
    <cellStyle name="Normal 4 2 3 3 3 2 2 3 2 3 2" xfId="46594" xr:uid="{00000000-0005-0000-0000-000027480000}"/>
    <cellStyle name="Normal 4 2 3 3 3 2 2 3 2 4" xfId="33656" xr:uid="{00000000-0005-0000-0000-000028480000}"/>
    <cellStyle name="Normal 4 2 3 3 3 2 2 3 3" xfId="10438" xr:uid="{00000000-0005-0000-0000-000029480000}"/>
    <cellStyle name="Normal 4 2 3 3 3 2 2 3 3 2" xfId="22992" xr:uid="{00000000-0005-0000-0000-00002A480000}"/>
    <cellStyle name="Normal 4 2 3 3 3 2 2 3 3 2 2" xfId="49154" xr:uid="{00000000-0005-0000-0000-00002B480000}"/>
    <cellStyle name="Normal 4 2 3 3 3 2 2 3 3 3" xfId="36600" xr:uid="{00000000-0005-0000-0000-00002C480000}"/>
    <cellStyle name="Normal 4 2 3 3 3 2 2 3 4" xfId="16908" xr:uid="{00000000-0005-0000-0000-00002D480000}"/>
    <cellStyle name="Normal 4 2 3 3 3 2 2 3 4 2" xfId="43070" xr:uid="{00000000-0005-0000-0000-00002E480000}"/>
    <cellStyle name="Normal 4 2 3 3 3 2 2 3 5" xfId="29604" xr:uid="{00000000-0005-0000-0000-00002F480000}"/>
    <cellStyle name="Normal 4 2 3 3 3 2 2 4" xfId="5468" xr:uid="{00000000-0005-0000-0000-000030480000}"/>
    <cellStyle name="Normal 4 2 3 3 3 2 2 4 2" xfId="11912" xr:uid="{00000000-0005-0000-0000-000031480000}"/>
    <cellStyle name="Normal 4 2 3 3 3 2 2 4 2 2" xfId="24274" xr:uid="{00000000-0005-0000-0000-000032480000}"/>
    <cellStyle name="Normal 4 2 3 3 3 2 2 4 2 2 2" xfId="50436" xr:uid="{00000000-0005-0000-0000-000033480000}"/>
    <cellStyle name="Normal 4 2 3 3 3 2 2 4 2 3" xfId="38074" xr:uid="{00000000-0005-0000-0000-000034480000}"/>
    <cellStyle name="Normal 4 2 3 3 3 2 2 4 3" xfId="18670" xr:uid="{00000000-0005-0000-0000-000035480000}"/>
    <cellStyle name="Normal 4 2 3 3 3 2 2 4 3 2" xfId="44832" xr:uid="{00000000-0005-0000-0000-000036480000}"/>
    <cellStyle name="Normal 4 2 3 3 3 2 2 4 4" xfId="31630" xr:uid="{00000000-0005-0000-0000-000037480000}"/>
    <cellStyle name="Normal 4 2 3 3 3 2 2 5" xfId="8966" xr:uid="{00000000-0005-0000-0000-000038480000}"/>
    <cellStyle name="Normal 4 2 3 3 3 2 2 5 2" xfId="21712" xr:uid="{00000000-0005-0000-0000-000039480000}"/>
    <cellStyle name="Normal 4 2 3 3 3 2 2 5 2 2" xfId="47874" xr:uid="{00000000-0005-0000-0000-00003A480000}"/>
    <cellStyle name="Normal 4 2 3 3 3 2 2 5 3" xfId="35128" xr:uid="{00000000-0005-0000-0000-00003B480000}"/>
    <cellStyle name="Normal 4 2 3 3 3 2 2 6" xfId="15146" xr:uid="{00000000-0005-0000-0000-00003C480000}"/>
    <cellStyle name="Normal 4 2 3 3 3 2 2 6 2" xfId="41308" xr:uid="{00000000-0005-0000-0000-00003D480000}"/>
    <cellStyle name="Normal 4 2 3 3 3 2 2 7" xfId="27578" xr:uid="{00000000-0005-0000-0000-00003E480000}"/>
    <cellStyle name="Normal 4 2 3 3 3 2 3" xfId="1736" xr:uid="{00000000-0005-0000-0000-00003F480000}"/>
    <cellStyle name="Normal 4 2 3 3 3 2 3 2" xfId="3762" xr:uid="{00000000-0005-0000-0000-000040480000}"/>
    <cellStyle name="Normal 4 2 3 3 3 2 3 2 2" xfId="7814" xr:uid="{00000000-0005-0000-0000-000041480000}"/>
    <cellStyle name="Normal 4 2 3 3 3 2 3 2 2 2" xfId="13704" xr:uid="{00000000-0005-0000-0000-000042480000}"/>
    <cellStyle name="Normal 4 2 3 3 3 2 3 2 2 2 2" xfId="25874" xr:uid="{00000000-0005-0000-0000-000043480000}"/>
    <cellStyle name="Normal 4 2 3 3 3 2 3 2 2 2 2 2" xfId="52036" xr:uid="{00000000-0005-0000-0000-000044480000}"/>
    <cellStyle name="Normal 4 2 3 3 3 2 3 2 2 2 3" xfId="39866" xr:uid="{00000000-0005-0000-0000-000045480000}"/>
    <cellStyle name="Normal 4 2 3 3 3 2 3 2 2 3" xfId="20752" xr:uid="{00000000-0005-0000-0000-000046480000}"/>
    <cellStyle name="Normal 4 2 3 3 3 2 3 2 2 3 2" xfId="46914" xr:uid="{00000000-0005-0000-0000-000047480000}"/>
    <cellStyle name="Normal 4 2 3 3 3 2 3 2 2 4" xfId="33976" xr:uid="{00000000-0005-0000-0000-000048480000}"/>
    <cellStyle name="Normal 4 2 3 3 3 2 3 2 3" xfId="10758" xr:uid="{00000000-0005-0000-0000-000049480000}"/>
    <cellStyle name="Normal 4 2 3 3 3 2 3 2 3 2" xfId="23312" xr:uid="{00000000-0005-0000-0000-00004A480000}"/>
    <cellStyle name="Normal 4 2 3 3 3 2 3 2 3 2 2" xfId="49474" xr:uid="{00000000-0005-0000-0000-00004B480000}"/>
    <cellStyle name="Normal 4 2 3 3 3 2 3 2 3 3" xfId="36920" xr:uid="{00000000-0005-0000-0000-00004C480000}"/>
    <cellStyle name="Normal 4 2 3 3 3 2 3 2 4" xfId="17228" xr:uid="{00000000-0005-0000-0000-00004D480000}"/>
    <cellStyle name="Normal 4 2 3 3 3 2 3 2 4 2" xfId="43390" xr:uid="{00000000-0005-0000-0000-00004E480000}"/>
    <cellStyle name="Normal 4 2 3 3 3 2 3 2 5" xfId="29924" xr:uid="{00000000-0005-0000-0000-00004F480000}"/>
    <cellStyle name="Normal 4 2 3 3 3 2 3 3" xfId="5788" xr:uid="{00000000-0005-0000-0000-000050480000}"/>
    <cellStyle name="Normal 4 2 3 3 3 2 3 3 2" xfId="12232" xr:uid="{00000000-0005-0000-0000-000051480000}"/>
    <cellStyle name="Normal 4 2 3 3 3 2 3 3 2 2" xfId="24594" xr:uid="{00000000-0005-0000-0000-000052480000}"/>
    <cellStyle name="Normal 4 2 3 3 3 2 3 3 2 2 2" xfId="50756" xr:uid="{00000000-0005-0000-0000-000053480000}"/>
    <cellStyle name="Normal 4 2 3 3 3 2 3 3 2 3" xfId="38394" xr:uid="{00000000-0005-0000-0000-000054480000}"/>
    <cellStyle name="Normal 4 2 3 3 3 2 3 3 3" xfId="18990" xr:uid="{00000000-0005-0000-0000-000055480000}"/>
    <cellStyle name="Normal 4 2 3 3 3 2 3 3 3 2" xfId="45152" xr:uid="{00000000-0005-0000-0000-000056480000}"/>
    <cellStyle name="Normal 4 2 3 3 3 2 3 3 4" xfId="31950" xr:uid="{00000000-0005-0000-0000-000057480000}"/>
    <cellStyle name="Normal 4 2 3 3 3 2 3 4" xfId="9286" xr:uid="{00000000-0005-0000-0000-000058480000}"/>
    <cellStyle name="Normal 4 2 3 3 3 2 3 4 2" xfId="22032" xr:uid="{00000000-0005-0000-0000-000059480000}"/>
    <cellStyle name="Normal 4 2 3 3 3 2 3 4 2 2" xfId="48194" xr:uid="{00000000-0005-0000-0000-00005A480000}"/>
    <cellStyle name="Normal 4 2 3 3 3 2 3 4 3" xfId="35448" xr:uid="{00000000-0005-0000-0000-00005B480000}"/>
    <cellStyle name="Normal 4 2 3 3 3 2 3 5" xfId="15466" xr:uid="{00000000-0005-0000-0000-00005C480000}"/>
    <cellStyle name="Normal 4 2 3 3 3 2 3 5 2" xfId="41628" xr:uid="{00000000-0005-0000-0000-00005D480000}"/>
    <cellStyle name="Normal 4 2 3 3 3 2 3 6" xfId="27898" xr:uid="{00000000-0005-0000-0000-00005E480000}"/>
    <cellStyle name="Normal 4 2 3 3 3 2 4" xfId="3122" xr:uid="{00000000-0005-0000-0000-00005F480000}"/>
    <cellStyle name="Normal 4 2 3 3 3 2 4 2" xfId="7174" xr:uid="{00000000-0005-0000-0000-000060480000}"/>
    <cellStyle name="Normal 4 2 3 3 3 2 4 2 2" xfId="13064" xr:uid="{00000000-0005-0000-0000-000061480000}"/>
    <cellStyle name="Normal 4 2 3 3 3 2 4 2 2 2" xfId="25234" xr:uid="{00000000-0005-0000-0000-000062480000}"/>
    <cellStyle name="Normal 4 2 3 3 3 2 4 2 2 2 2" xfId="51396" xr:uid="{00000000-0005-0000-0000-000063480000}"/>
    <cellStyle name="Normal 4 2 3 3 3 2 4 2 2 3" xfId="39226" xr:uid="{00000000-0005-0000-0000-000064480000}"/>
    <cellStyle name="Normal 4 2 3 3 3 2 4 2 3" xfId="20112" xr:uid="{00000000-0005-0000-0000-000065480000}"/>
    <cellStyle name="Normal 4 2 3 3 3 2 4 2 3 2" xfId="46274" xr:uid="{00000000-0005-0000-0000-000066480000}"/>
    <cellStyle name="Normal 4 2 3 3 3 2 4 2 4" xfId="33336" xr:uid="{00000000-0005-0000-0000-000067480000}"/>
    <cellStyle name="Normal 4 2 3 3 3 2 4 3" xfId="10118" xr:uid="{00000000-0005-0000-0000-000068480000}"/>
    <cellStyle name="Normal 4 2 3 3 3 2 4 3 2" xfId="22672" xr:uid="{00000000-0005-0000-0000-000069480000}"/>
    <cellStyle name="Normal 4 2 3 3 3 2 4 3 2 2" xfId="48834" xr:uid="{00000000-0005-0000-0000-00006A480000}"/>
    <cellStyle name="Normal 4 2 3 3 3 2 4 3 3" xfId="36280" xr:uid="{00000000-0005-0000-0000-00006B480000}"/>
    <cellStyle name="Normal 4 2 3 3 3 2 4 4" xfId="16588" xr:uid="{00000000-0005-0000-0000-00006C480000}"/>
    <cellStyle name="Normal 4 2 3 3 3 2 4 4 2" xfId="42750" xr:uid="{00000000-0005-0000-0000-00006D480000}"/>
    <cellStyle name="Normal 4 2 3 3 3 2 4 5" xfId="29284" xr:uid="{00000000-0005-0000-0000-00006E480000}"/>
    <cellStyle name="Normal 4 2 3 3 3 2 5" xfId="5148" xr:uid="{00000000-0005-0000-0000-00006F480000}"/>
    <cellStyle name="Normal 4 2 3 3 3 2 5 2" xfId="11592" xr:uid="{00000000-0005-0000-0000-000070480000}"/>
    <cellStyle name="Normal 4 2 3 3 3 2 5 2 2" xfId="23954" xr:uid="{00000000-0005-0000-0000-000071480000}"/>
    <cellStyle name="Normal 4 2 3 3 3 2 5 2 2 2" xfId="50116" xr:uid="{00000000-0005-0000-0000-000072480000}"/>
    <cellStyle name="Normal 4 2 3 3 3 2 5 2 3" xfId="37754" xr:uid="{00000000-0005-0000-0000-000073480000}"/>
    <cellStyle name="Normal 4 2 3 3 3 2 5 3" xfId="18350" xr:uid="{00000000-0005-0000-0000-000074480000}"/>
    <cellStyle name="Normal 4 2 3 3 3 2 5 3 2" xfId="44512" xr:uid="{00000000-0005-0000-0000-000075480000}"/>
    <cellStyle name="Normal 4 2 3 3 3 2 5 4" xfId="31310" xr:uid="{00000000-0005-0000-0000-000076480000}"/>
    <cellStyle name="Normal 4 2 3 3 3 2 6" xfId="8646" xr:uid="{00000000-0005-0000-0000-000077480000}"/>
    <cellStyle name="Normal 4 2 3 3 3 2 6 2" xfId="21392" xr:uid="{00000000-0005-0000-0000-000078480000}"/>
    <cellStyle name="Normal 4 2 3 3 3 2 6 2 2" xfId="47554" xr:uid="{00000000-0005-0000-0000-000079480000}"/>
    <cellStyle name="Normal 4 2 3 3 3 2 6 3" xfId="34808" xr:uid="{00000000-0005-0000-0000-00007A480000}"/>
    <cellStyle name="Normal 4 2 3 3 3 2 7" xfId="14826" xr:uid="{00000000-0005-0000-0000-00007B480000}"/>
    <cellStyle name="Normal 4 2 3 3 3 2 7 2" xfId="40988" xr:uid="{00000000-0005-0000-0000-00007C480000}"/>
    <cellStyle name="Normal 4 2 3 3 3 2 8" xfId="27258" xr:uid="{00000000-0005-0000-0000-00007D480000}"/>
    <cellStyle name="Normal 4 2 3 3 3 3" xfId="1256" xr:uid="{00000000-0005-0000-0000-00007E480000}"/>
    <cellStyle name="Normal 4 2 3 3 3 3 2" xfId="1896" xr:uid="{00000000-0005-0000-0000-00007F480000}"/>
    <cellStyle name="Normal 4 2 3 3 3 3 2 2" xfId="3922" xr:uid="{00000000-0005-0000-0000-000080480000}"/>
    <cellStyle name="Normal 4 2 3 3 3 3 2 2 2" xfId="7974" xr:uid="{00000000-0005-0000-0000-000081480000}"/>
    <cellStyle name="Normal 4 2 3 3 3 3 2 2 2 2" xfId="13864" xr:uid="{00000000-0005-0000-0000-000082480000}"/>
    <cellStyle name="Normal 4 2 3 3 3 3 2 2 2 2 2" xfId="26034" xr:uid="{00000000-0005-0000-0000-000083480000}"/>
    <cellStyle name="Normal 4 2 3 3 3 3 2 2 2 2 2 2" xfId="52196" xr:uid="{00000000-0005-0000-0000-000084480000}"/>
    <cellStyle name="Normal 4 2 3 3 3 3 2 2 2 2 3" xfId="40026" xr:uid="{00000000-0005-0000-0000-000085480000}"/>
    <cellStyle name="Normal 4 2 3 3 3 3 2 2 2 3" xfId="20912" xr:uid="{00000000-0005-0000-0000-000086480000}"/>
    <cellStyle name="Normal 4 2 3 3 3 3 2 2 2 3 2" xfId="47074" xr:uid="{00000000-0005-0000-0000-000087480000}"/>
    <cellStyle name="Normal 4 2 3 3 3 3 2 2 2 4" xfId="34136" xr:uid="{00000000-0005-0000-0000-000088480000}"/>
    <cellStyle name="Normal 4 2 3 3 3 3 2 2 3" xfId="10918" xr:uid="{00000000-0005-0000-0000-000089480000}"/>
    <cellStyle name="Normal 4 2 3 3 3 3 2 2 3 2" xfId="23472" xr:uid="{00000000-0005-0000-0000-00008A480000}"/>
    <cellStyle name="Normal 4 2 3 3 3 3 2 2 3 2 2" xfId="49634" xr:uid="{00000000-0005-0000-0000-00008B480000}"/>
    <cellStyle name="Normal 4 2 3 3 3 3 2 2 3 3" xfId="37080" xr:uid="{00000000-0005-0000-0000-00008C480000}"/>
    <cellStyle name="Normal 4 2 3 3 3 3 2 2 4" xfId="17388" xr:uid="{00000000-0005-0000-0000-00008D480000}"/>
    <cellStyle name="Normal 4 2 3 3 3 3 2 2 4 2" xfId="43550" xr:uid="{00000000-0005-0000-0000-00008E480000}"/>
    <cellStyle name="Normal 4 2 3 3 3 3 2 2 5" xfId="30084" xr:uid="{00000000-0005-0000-0000-00008F480000}"/>
    <cellStyle name="Normal 4 2 3 3 3 3 2 3" xfId="5948" xr:uid="{00000000-0005-0000-0000-000090480000}"/>
    <cellStyle name="Normal 4 2 3 3 3 3 2 3 2" xfId="12392" xr:uid="{00000000-0005-0000-0000-000091480000}"/>
    <cellStyle name="Normal 4 2 3 3 3 3 2 3 2 2" xfId="24754" xr:uid="{00000000-0005-0000-0000-000092480000}"/>
    <cellStyle name="Normal 4 2 3 3 3 3 2 3 2 2 2" xfId="50916" xr:uid="{00000000-0005-0000-0000-000093480000}"/>
    <cellStyle name="Normal 4 2 3 3 3 3 2 3 2 3" xfId="38554" xr:uid="{00000000-0005-0000-0000-000094480000}"/>
    <cellStyle name="Normal 4 2 3 3 3 3 2 3 3" xfId="19150" xr:uid="{00000000-0005-0000-0000-000095480000}"/>
    <cellStyle name="Normal 4 2 3 3 3 3 2 3 3 2" xfId="45312" xr:uid="{00000000-0005-0000-0000-000096480000}"/>
    <cellStyle name="Normal 4 2 3 3 3 3 2 3 4" xfId="32110" xr:uid="{00000000-0005-0000-0000-000097480000}"/>
    <cellStyle name="Normal 4 2 3 3 3 3 2 4" xfId="9446" xr:uid="{00000000-0005-0000-0000-000098480000}"/>
    <cellStyle name="Normal 4 2 3 3 3 3 2 4 2" xfId="22192" xr:uid="{00000000-0005-0000-0000-000099480000}"/>
    <cellStyle name="Normal 4 2 3 3 3 3 2 4 2 2" xfId="48354" xr:uid="{00000000-0005-0000-0000-00009A480000}"/>
    <cellStyle name="Normal 4 2 3 3 3 3 2 4 3" xfId="35608" xr:uid="{00000000-0005-0000-0000-00009B480000}"/>
    <cellStyle name="Normal 4 2 3 3 3 3 2 5" xfId="15626" xr:uid="{00000000-0005-0000-0000-00009C480000}"/>
    <cellStyle name="Normal 4 2 3 3 3 3 2 5 2" xfId="41788" xr:uid="{00000000-0005-0000-0000-00009D480000}"/>
    <cellStyle name="Normal 4 2 3 3 3 3 2 6" xfId="28058" xr:uid="{00000000-0005-0000-0000-00009E480000}"/>
    <cellStyle name="Normal 4 2 3 3 3 3 3" xfId="3282" xr:uid="{00000000-0005-0000-0000-00009F480000}"/>
    <cellStyle name="Normal 4 2 3 3 3 3 3 2" xfId="7334" xr:uid="{00000000-0005-0000-0000-0000A0480000}"/>
    <cellStyle name="Normal 4 2 3 3 3 3 3 2 2" xfId="13224" xr:uid="{00000000-0005-0000-0000-0000A1480000}"/>
    <cellStyle name="Normal 4 2 3 3 3 3 3 2 2 2" xfId="25394" xr:uid="{00000000-0005-0000-0000-0000A2480000}"/>
    <cellStyle name="Normal 4 2 3 3 3 3 3 2 2 2 2" xfId="51556" xr:uid="{00000000-0005-0000-0000-0000A3480000}"/>
    <cellStyle name="Normal 4 2 3 3 3 3 3 2 2 3" xfId="39386" xr:uid="{00000000-0005-0000-0000-0000A4480000}"/>
    <cellStyle name="Normal 4 2 3 3 3 3 3 2 3" xfId="20272" xr:uid="{00000000-0005-0000-0000-0000A5480000}"/>
    <cellStyle name="Normal 4 2 3 3 3 3 3 2 3 2" xfId="46434" xr:uid="{00000000-0005-0000-0000-0000A6480000}"/>
    <cellStyle name="Normal 4 2 3 3 3 3 3 2 4" xfId="33496" xr:uid="{00000000-0005-0000-0000-0000A7480000}"/>
    <cellStyle name="Normal 4 2 3 3 3 3 3 3" xfId="10278" xr:uid="{00000000-0005-0000-0000-0000A8480000}"/>
    <cellStyle name="Normal 4 2 3 3 3 3 3 3 2" xfId="22832" xr:uid="{00000000-0005-0000-0000-0000A9480000}"/>
    <cellStyle name="Normal 4 2 3 3 3 3 3 3 2 2" xfId="48994" xr:uid="{00000000-0005-0000-0000-0000AA480000}"/>
    <cellStyle name="Normal 4 2 3 3 3 3 3 3 3" xfId="36440" xr:uid="{00000000-0005-0000-0000-0000AB480000}"/>
    <cellStyle name="Normal 4 2 3 3 3 3 3 4" xfId="16748" xr:uid="{00000000-0005-0000-0000-0000AC480000}"/>
    <cellStyle name="Normal 4 2 3 3 3 3 3 4 2" xfId="42910" xr:uid="{00000000-0005-0000-0000-0000AD480000}"/>
    <cellStyle name="Normal 4 2 3 3 3 3 3 5" xfId="29444" xr:uid="{00000000-0005-0000-0000-0000AE480000}"/>
    <cellStyle name="Normal 4 2 3 3 3 3 4" xfId="5308" xr:uid="{00000000-0005-0000-0000-0000AF480000}"/>
    <cellStyle name="Normal 4 2 3 3 3 3 4 2" xfId="11752" xr:uid="{00000000-0005-0000-0000-0000B0480000}"/>
    <cellStyle name="Normal 4 2 3 3 3 3 4 2 2" xfId="24114" xr:uid="{00000000-0005-0000-0000-0000B1480000}"/>
    <cellStyle name="Normal 4 2 3 3 3 3 4 2 2 2" xfId="50276" xr:uid="{00000000-0005-0000-0000-0000B2480000}"/>
    <cellStyle name="Normal 4 2 3 3 3 3 4 2 3" xfId="37914" xr:uid="{00000000-0005-0000-0000-0000B3480000}"/>
    <cellStyle name="Normal 4 2 3 3 3 3 4 3" xfId="18510" xr:uid="{00000000-0005-0000-0000-0000B4480000}"/>
    <cellStyle name="Normal 4 2 3 3 3 3 4 3 2" xfId="44672" xr:uid="{00000000-0005-0000-0000-0000B5480000}"/>
    <cellStyle name="Normal 4 2 3 3 3 3 4 4" xfId="31470" xr:uid="{00000000-0005-0000-0000-0000B6480000}"/>
    <cellStyle name="Normal 4 2 3 3 3 3 5" xfId="8806" xr:uid="{00000000-0005-0000-0000-0000B7480000}"/>
    <cellStyle name="Normal 4 2 3 3 3 3 5 2" xfId="21552" xr:uid="{00000000-0005-0000-0000-0000B8480000}"/>
    <cellStyle name="Normal 4 2 3 3 3 3 5 2 2" xfId="47714" xr:uid="{00000000-0005-0000-0000-0000B9480000}"/>
    <cellStyle name="Normal 4 2 3 3 3 3 5 3" xfId="34968" xr:uid="{00000000-0005-0000-0000-0000BA480000}"/>
    <cellStyle name="Normal 4 2 3 3 3 3 6" xfId="14986" xr:uid="{00000000-0005-0000-0000-0000BB480000}"/>
    <cellStyle name="Normal 4 2 3 3 3 3 6 2" xfId="41148" xr:uid="{00000000-0005-0000-0000-0000BC480000}"/>
    <cellStyle name="Normal 4 2 3 3 3 3 7" xfId="27418" xr:uid="{00000000-0005-0000-0000-0000BD480000}"/>
    <cellStyle name="Normal 4 2 3 3 3 4" xfId="1576" xr:uid="{00000000-0005-0000-0000-0000BE480000}"/>
    <cellStyle name="Normal 4 2 3 3 3 4 2" xfId="3602" xr:uid="{00000000-0005-0000-0000-0000BF480000}"/>
    <cellStyle name="Normal 4 2 3 3 3 4 2 2" xfId="7654" xr:uid="{00000000-0005-0000-0000-0000C0480000}"/>
    <cellStyle name="Normal 4 2 3 3 3 4 2 2 2" xfId="13544" xr:uid="{00000000-0005-0000-0000-0000C1480000}"/>
    <cellStyle name="Normal 4 2 3 3 3 4 2 2 2 2" xfId="25714" xr:uid="{00000000-0005-0000-0000-0000C2480000}"/>
    <cellStyle name="Normal 4 2 3 3 3 4 2 2 2 2 2" xfId="51876" xr:uid="{00000000-0005-0000-0000-0000C3480000}"/>
    <cellStyle name="Normal 4 2 3 3 3 4 2 2 2 3" xfId="39706" xr:uid="{00000000-0005-0000-0000-0000C4480000}"/>
    <cellStyle name="Normal 4 2 3 3 3 4 2 2 3" xfId="20592" xr:uid="{00000000-0005-0000-0000-0000C5480000}"/>
    <cellStyle name="Normal 4 2 3 3 3 4 2 2 3 2" xfId="46754" xr:uid="{00000000-0005-0000-0000-0000C6480000}"/>
    <cellStyle name="Normal 4 2 3 3 3 4 2 2 4" xfId="33816" xr:uid="{00000000-0005-0000-0000-0000C7480000}"/>
    <cellStyle name="Normal 4 2 3 3 3 4 2 3" xfId="10598" xr:uid="{00000000-0005-0000-0000-0000C8480000}"/>
    <cellStyle name="Normal 4 2 3 3 3 4 2 3 2" xfId="23152" xr:uid="{00000000-0005-0000-0000-0000C9480000}"/>
    <cellStyle name="Normal 4 2 3 3 3 4 2 3 2 2" xfId="49314" xr:uid="{00000000-0005-0000-0000-0000CA480000}"/>
    <cellStyle name="Normal 4 2 3 3 3 4 2 3 3" xfId="36760" xr:uid="{00000000-0005-0000-0000-0000CB480000}"/>
    <cellStyle name="Normal 4 2 3 3 3 4 2 4" xfId="17068" xr:uid="{00000000-0005-0000-0000-0000CC480000}"/>
    <cellStyle name="Normal 4 2 3 3 3 4 2 4 2" xfId="43230" xr:uid="{00000000-0005-0000-0000-0000CD480000}"/>
    <cellStyle name="Normal 4 2 3 3 3 4 2 5" xfId="29764" xr:uid="{00000000-0005-0000-0000-0000CE480000}"/>
    <cellStyle name="Normal 4 2 3 3 3 4 3" xfId="5628" xr:uid="{00000000-0005-0000-0000-0000CF480000}"/>
    <cellStyle name="Normal 4 2 3 3 3 4 3 2" xfId="12072" xr:uid="{00000000-0005-0000-0000-0000D0480000}"/>
    <cellStyle name="Normal 4 2 3 3 3 4 3 2 2" xfId="24434" xr:uid="{00000000-0005-0000-0000-0000D1480000}"/>
    <cellStyle name="Normal 4 2 3 3 3 4 3 2 2 2" xfId="50596" xr:uid="{00000000-0005-0000-0000-0000D2480000}"/>
    <cellStyle name="Normal 4 2 3 3 3 4 3 2 3" xfId="38234" xr:uid="{00000000-0005-0000-0000-0000D3480000}"/>
    <cellStyle name="Normal 4 2 3 3 3 4 3 3" xfId="18830" xr:uid="{00000000-0005-0000-0000-0000D4480000}"/>
    <cellStyle name="Normal 4 2 3 3 3 4 3 3 2" xfId="44992" xr:uid="{00000000-0005-0000-0000-0000D5480000}"/>
    <cellStyle name="Normal 4 2 3 3 3 4 3 4" xfId="31790" xr:uid="{00000000-0005-0000-0000-0000D6480000}"/>
    <cellStyle name="Normal 4 2 3 3 3 4 4" xfId="9126" xr:uid="{00000000-0005-0000-0000-0000D7480000}"/>
    <cellStyle name="Normal 4 2 3 3 3 4 4 2" xfId="21872" xr:uid="{00000000-0005-0000-0000-0000D8480000}"/>
    <cellStyle name="Normal 4 2 3 3 3 4 4 2 2" xfId="48034" xr:uid="{00000000-0005-0000-0000-0000D9480000}"/>
    <cellStyle name="Normal 4 2 3 3 3 4 4 3" xfId="35288" xr:uid="{00000000-0005-0000-0000-0000DA480000}"/>
    <cellStyle name="Normal 4 2 3 3 3 4 5" xfId="15306" xr:uid="{00000000-0005-0000-0000-0000DB480000}"/>
    <cellStyle name="Normal 4 2 3 3 3 4 5 2" xfId="41468" xr:uid="{00000000-0005-0000-0000-0000DC480000}"/>
    <cellStyle name="Normal 4 2 3 3 3 4 6" xfId="27738" xr:uid="{00000000-0005-0000-0000-0000DD480000}"/>
    <cellStyle name="Normal 4 2 3 3 3 5" xfId="2590" xr:uid="{00000000-0005-0000-0000-0000DE480000}"/>
    <cellStyle name="Normal 4 2 3 3 3 5 2" xfId="6642" xr:uid="{00000000-0005-0000-0000-0000DF480000}"/>
    <cellStyle name="Normal 4 2 3 3 3 5 2 2" xfId="12808" xr:uid="{00000000-0005-0000-0000-0000E0480000}"/>
    <cellStyle name="Normal 4 2 3 3 3 5 2 2 2" xfId="25074" xr:uid="{00000000-0005-0000-0000-0000E1480000}"/>
    <cellStyle name="Normal 4 2 3 3 3 5 2 2 2 2" xfId="51236" xr:uid="{00000000-0005-0000-0000-0000E2480000}"/>
    <cellStyle name="Normal 4 2 3 3 3 5 2 2 3" xfId="38970" xr:uid="{00000000-0005-0000-0000-0000E3480000}"/>
    <cellStyle name="Normal 4 2 3 3 3 5 2 3" xfId="19712" xr:uid="{00000000-0005-0000-0000-0000E4480000}"/>
    <cellStyle name="Normal 4 2 3 3 3 5 2 3 2" xfId="45874" xr:uid="{00000000-0005-0000-0000-0000E5480000}"/>
    <cellStyle name="Normal 4 2 3 3 3 5 2 4" xfId="32804" xr:uid="{00000000-0005-0000-0000-0000E6480000}"/>
    <cellStyle name="Normal 4 2 3 3 3 5 3" xfId="9862" xr:uid="{00000000-0005-0000-0000-0000E7480000}"/>
    <cellStyle name="Normal 4 2 3 3 3 5 3 2" xfId="22512" xr:uid="{00000000-0005-0000-0000-0000E8480000}"/>
    <cellStyle name="Normal 4 2 3 3 3 5 3 2 2" xfId="48674" xr:uid="{00000000-0005-0000-0000-0000E9480000}"/>
    <cellStyle name="Normal 4 2 3 3 3 5 3 3" xfId="36024" xr:uid="{00000000-0005-0000-0000-0000EA480000}"/>
    <cellStyle name="Normal 4 2 3 3 3 5 4" xfId="16188" xr:uid="{00000000-0005-0000-0000-0000EB480000}"/>
    <cellStyle name="Normal 4 2 3 3 3 5 4 2" xfId="42350" xr:uid="{00000000-0005-0000-0000-0000EC480000}"/>
    <cellStyle name="Normal 4 2 3 3 3 5 5" xfId="28752" xr:uid="{00000000-0005-0000-0000-0000ED480000}"/>
    <cellStyle name="Normal 4 2 3 3 3 6" xfId="4616" xr:uid="{00000000-0005-0000-0000-0000EE480000}"/>
    <cellStyle name="Normal 4 2 3 3 3 6 2" xfId="11336" xr:uid="{00000000-0005-0000-0000-0000EF480000}"/>
    <cellStyle name="Normal 4 2 3 3 3 6 2 2" xfId="23794" xr:uid="{00000000-0005-0000-0000-0000F0480000}"/>
    <cellStyle name="Normal 4 2 3 3 3 6 2 2 2" xfId="49956" xr:uid="{00000000-0005-0000-0000-0000F1480000}"/>
    <cellStyle name="Normal 4 2 3 3 3 6 2 3" xfId="37498" xr:uid="{00000000-0005-0000-0000-0000F2480000}"/>
    <cellStyle name="Normal 4 2 3 3 3 6 3" xfId="17950" xr:uid="{00000000-0005-0000-0000-0000F3480000}"/>
    <cellStyle name="Normal 4 2 3 3 3 6 3 2" xfId="44112" xr:uid="{00000000-0005-0000-0000-0000F4480000}"/>
    <cellStyle name="Normal 4 2 3 3 3 6 4" xfId="30778" xr:uid="{00000000-0005-0000-0000-0000F5480000}"/>
    <cellStyle name="Normal 4 2 3 3 3 7" xfId="8390" xr:uid="{00000000-0005-0000-0000-0000F6480000}"/>
    <cellStyle name="Normal 4 2 3 3 3 7 2" xfId="21232" xr:uid="{00000000-0005-0000-0000-0000F7480000}"/>
    <cellStyle name="Normal 4 2 3 3 3 7 2 2" xfId="47394" xr:uid="{00000000-0005-0000-0000-0000F8480000}"/>
    <cellStyle name="Normal 4 2 3 3 3 7 3" xfId="34552" xr:uid="{00000000-0005-0000-0000-0000F9480000}"/>
    <cellStyle name="Normal 4 2 3 3 3 8" xfId="14426" xr:uid="{00000000-0005-0000-0000-0000FA480000}"/>
    <cellStyle name="Normal 4 2 3 3 3 8 2" xfId="40588" xr:uid="{00000000-0005-0000-0000-0000FB480000}"/>
    <cellStyle name="Normal 4 2 3 3 3 9" xfId="26726" xr:uid="{00000000-0005-0000-0000-0000FC480000}"/>
    <cellStyle name="Normal 4 2 3 3 4" xfId="776" xr:uid="{00000000-0005-0000-0000-0000FD480000}"/>
    <cellStyle name="Normal 4 2 3 3 4 2" xfId="1336" xr:uid="{00000000-0005-0000-0000-0000FE480000}"/>
    <cellStyle name="Normal 4 2 3 3 4 2 2" xfId="1976" xr:uid="{00000000-0005-0000-0000-0000FF480000}"/>
    <cellStyle name="Normal 4 2 3 3 4 2 2 2" xfId="4002" xr:uid="{00000000-0005-0000-0000-000000490000}"/>
    <cellStyle name="Normal 4 2 3 3 4 2 2 2 2" xfId="8054" xr:uid="{00000000-0005-0000-0000-000001490000}"/>
    <cellStyle name="Normal 4 2 3 3 4 2 2 2 2 2" xfId="13944" xr:uid="{00000000-0005-0000-0000-000002490000}"/>
    <cellStyle name="Normal 4 2 3 3 4 2 2 2 2 2 2" xfId="26114" xr:uid="{00000000-0005-0000-0000-000003490000}"/>
    <cellStyle name="Normal 4 2 3 3 4 2 2 2 2 2 2 2" xfId="52276" xr:uid="{00000000-0005-0000-0000-000004490000}"/>
    <cellStyle name="Normal 4 2 3 3 4 2 2 2 2 2 3" xfId="40106" xr:uid="{00000000-0005-0000-0000-000005490000}"/>
    <cellStyle name="Normal 4 2 3 3 4 2 2 2 2 3" xfId="20992" xr:uid="{00000000-0005-0000-0000-000006490000}"/>
    <cellStyle name="Normal 4 2 3 3 4 2 2 2 2 3 2" xfId="47154" xr:uid="{00000000-0005-0000-0000-000007490000}"/>
    <cellStyle name="Normal 4 2 3 3 4 2 2 2 2 4" xfId="34216" xr:uid="{00000000-0005-0000-0000-000008490000}"/>
    <cellStyle name="Normal 4 2 3 3 4 2 2 2 3" xfId="10998" xr:uid="{00000000-0005-0000-0000-000009490000}"/>
    <cellStyle name="Normal 4 2 3 3 4 2 2 2 3 2" xfId="23552" xr:uid="{00000000-0005-0000-0000-00000A490000}"/>
    <cellStyle name="Normal 4 2 3 3 4 2 2 2 3 2 2" xfId="49714" xr:uid="{00000000-0005-0000-0000-00000B490000}"/>
    <cellStyle name="Normal 4 2 3 3 4 2 2 2 3 3" xfId="37160" xr:uid="{00000000-0005-0000-0000-00000C490000}"/>
    <cellStyle name="Normal 4 2 3 3 4 2 2 2 4" xfId="17468" xr:uid="{00000000-0005-0000-0000-00000D490000}"/>
    <cellStyle name="Normal 4 2 3 3 4 2 2 2 4 2" xfId="43630" xr:uid="{00000000-0005-0000-0000-00000E490000}"/>
    <cellStyle name="Normal 4 2 3 3 4 2 2 2 5" xfId="30164" xr:uid="{00000000-0005-0000-0000-00000F490000}"/>
    <cellStyle name="Normal 4 2 3 3 4 2 2 3" xfId="6028" xr:uid="{00000000-0005-0000-0000-000010490000}"/>
    <cellStyle name="Normal 4 2 3 3 4 2 2 3 2" xfId="12472" xr:uid="{00000000-0005-0000-0000-000011490000}"/>
    <cellStyle name="Normal 4 2 3 3 4 2 2 3 2 2" xfId="24834" xr:uid="{00000000-0005-0000-0000-000012490000}"/>
    <cellStyle name="Normal 4 2 3 3 4 2 2 3 2 2 2" xfId="50996" xr:uid="{00000000-0005-0000-0000-000013490000}"/>
    <cellStyle name="Normal 4 2 3 3 4 2 2 3 2 3" xfId="38634" xr:uid="{00000000-0005-0000-0000-000014490000}"/>
    <cellStyle name="Normal 4 2 3 3 4 2 2 3 3" xfId="19230" xr:uid="{00000000-0005-0000-0000-000015490000}"/>
    <cellStyle name="Normal 4 2 3 3 4 2 2 3 3 2" xfId="45392" xr:uid="{00000000-0005-0000-0000-000016490000}"/>
    <cellStyle name="Normal 4 2 3 3 4 2 2 3 4" xfId="32190" xr:uid="{00000000-0005-0000-0000-000017490000}"/>
    <cellStyle name="Normal 4 2 3 3 4 2 2 4" xfId="9526" xr:uid="{00000000-0005-0000-0000-000018490000}"/>
    <cellStyle name="Normal 4 2 3 3 4 2 2 4 2" xfId="22272" xr:uid="{00000000-0005-0000-0000-000019490000}"/>
    <cellStyle name="Normal 4 2 3 3 4 2 2 4 2 2" xfId="48434" xr:uid="{00000000-0005-0000-0000-00001A490000}"/>
    <cellStyle name="Normal 4 2 3 3 4 2 2 4 3" xfId="35688" xr:uid="{00000000-0005-0000-0000-00001B490000}"/>
    <cellStyle name="Normal 4 2 3 3 4 2 2 5" xfId="15706" xr:uid="{00000000-0005-0000-0000-00001C490000}"/>
    <cellStyle name="Normal 4 2 3 3 4 2 2 5 2" xfId="41868" xr:uid="{00000000-0005-0000-0000-00001D490000}"/>
    <cellStyle name="Normal 4 2 3 3 4 2 2 6" xfId="28138" xr:uid="{00000000-0005-0000-0000-00001E490000}"/>
    <cellStyle name="Normal 4 2 3 3 4 2 3" xfId="3362" xr:uid="{00000000-0005-0000-0000-00001F490000}"/>
    <cellStyle name="Normal 4 2 3 3 4 2 3 2" xfId="7414" xr:uid="{00000000-0005-0000-0000-000020490000}"/>
    <cellStyle name="Normal 4 2 3 3 4 2 3 2 2" xfId="13304" xr:uid="{00000000-0005-0000-0000-000021490000}"/>
    <cellStyle name="Normal 4 2 3 3 4 2 3 2 2 2" xfId="25474" xr:uid="{00000000-0005-0000-0000-000022490000}"/>
    <cellStyle name="Normal 4 2 3 3 4 2 3 2 2 2 2" xfId="51636" xr:uid="{00000000-0005-0000-0000-000023490000}"/>
    <cellStyle name="Normal 4 2 3 3 4 2 3 2 2 3" xfId="39466" xr:uid="{00000000-0005-0000-0000-000024490000}"/>
    <cellStyle name="Normal 4 2 3 3 4 2 3 2 3" xfId="20352" xr:uid="{00000000-0005-0000-0000-000025490000}"/>
    <cellStyle name="Normal 4 2 3 3 4 2 3 2 3 2" xfId="46514" xr:uid="{00000000-0005-0000-0000-000026490000}"/>
    <cellStyle name="Normal 4 2 3 3 4 2 3 2 4" xfId="33576" xr:uid="{00000000-0005-0000-0000-000027490000}"/>
    <cellStyle name="Normal 4 2 3 3 4 2 3 3" xfId="10358" xr:uid="{00000000-0005-0000-0000-000028490000}"/>
    <cellStyle name="Normal 4 2 3 3 4 2 3 3 2" xfId="22912" xr:uid="{00000000-0005-0000-0000-000029490000}"/>
    <cellStyle name="Normal 4 2 3 3 4 2 3 3 2 2" xfId="49074" xr:uid="{00000000-0005-0000-0000-00002A490000}"/>
    <cellStyle name="Normal 4 2 3 3 4 2 3 3 3" xfId="36520" xr:uid="{00000000-0005-0000-0000-00002B490000}"/>
    <cellStyle name="Normal 4 2 3 3 4 2 3 4" xfId="16828" xr:uid="{00000000-0005-0000-0000-00002C490000}"/>
    <cellStyle name="Normal 4 2 3 3 4 2 3 4 2" xfId="42990" xr:uid="{00000000-0005-0000-0000-00002D490000}"/>
    <cellStyle name="Normal 4 2 3 3 4 2 3 5" xfId="29524" xr:uid="{00000000-0005-0000-0000-00002E490000}"/>
    <cellStyle name="Normal 4 2 3 3 4 2 4" xfId="5388" xr:uid="{00000000-0005-0000-0000-00002F490000}"/>
    <cellStyle name="Normal 4 2 3 3 4 2 4 2" xfId="11832" xr:uid="{00000000-0005-0000-0000-000030490000}"/>
    <cellStyle name="Normal 4 2 3 3 4 2 4 2 2" xfId="24194" xr:uid="{00000000-0005-0000-0000-000031490000}"/>
    <cellStyle name="Normal 4 2 3 3 4 2 4 2 2 2" xfId="50356" xr:uid="{00000000-0005-0000-0000-000032490000}"/>
    <cellStyle name="Normal 4 2 3 3 4 2 4 2 3" xfId="37994" xr:uid="{00000000-0005-0000-0000-000033490000}"/>
    <cellStyle name="Normal 4 2 3 3 4 2 4 3" xfId="18590" xr:uid="{00000000-0005-0000-0000-000034490000}"/>
    <cellStyle name="Normal 4 2 3 3 4 2 4 3 2" xfId="44752" xr:uid="{00000000-0005-0000-0000-000035490000}"/>
    <cellStyle name="Normal 4 2 3 3 4 2 4 4" xfId="31550" xr:uid="{00000000-0005-0000-0000-000036490000}"/>
    <cellStyle name="Normal 4 2 3 3 4 2 5" xfId="8886" xr:uid="{00000000-0005-0000-0000-000037490000}"/>
    <cellStyle name="Normal 4 2 3 3 4 2 5 2" xfId="21632" xr:uid="{00000000-0005-0000-0000-000038490000}"/>
    <cellStyle name="Normal 4 2 3 3 4 2 5 2 2" xfId="47794" xr:uid="{00000000-0005-0000-0000-000039490000}"/>
    <cellStyle name="Normal 4 2 3 3 4 2 5 3" xfId="35048" xr:uid="{00000000-0005-0000-0000-00003A490000}"/>
    <cellStyle name="Normal 4 2 3 3 4 2 6" xfId="15066" xr:uid="{00000000-0005-0000-0000-00003B490000}"/>
    <cellStyle name="Normal 4 2 3 3 4 2 6 2" xfId="41228" xr:uid="{00000000-0005-0000-0000-00003C490000}"/>
    <cellStyle name="Normal 4 2 3 3 4 2 7" xfId="27498" xr:uid="{00000000-0005-0000-0000-00003D490000}"/>
    <cellStyle name="Normal 4 2 3 3 4 3" xfId="1656" xr:uid="{00000000-0005-0000-0000-00003E490000}"/>
    <cellStyle name="Normal 4 2 3 3 4 3 2" xfId="3682" xr:uid="{00000000-0005-0000-0000-00003F490000}"/>
    <cellStyle name="Normal 4 2 3 3 4 3 2 2" xfId="7734" xr:uid="{00000000-0005-0000-0000-000040490000}"/>
    <cellStyle name="Normal 4 2 3 3 4 3 2 2 2" xfId="13624" xr:uid="{00000000-0005-0000-0000-000041490000}"/>
    <cellStyle name="Normal 4 2 3 3 4 3 2 2 2 2" xfId="25794" xr:uid="{00000000-0005-0000-0000-000042490000}"/>
    <cellStyle name="Normal 4 2 3 3 4 3 2 2 2 2 2" xfId="51956" xr:uid="{00000000-0005-0000-0000-000043490000}"/>
    <cellStyle name="Normal 4 2 3 3 4 3 2 2 2 3" xfId="39786" xr:uid="{00000000-0005-0000-0000-000044490000}"/>
    <cellStyle name="Normal 4 2 3 3 4 3 2 2 3" xfId="20672" xr:uid="{00000000-0005-0000-0000-000045490000}"/>
    <cellStyle name="Normal 4 2 3 3 4 3 2 2 3 2" xfId="46834" xr:uid="{00000000-0005-0000-0000-000046490000}"/>
    <cellStyle name="Normal 4 2 3 3 4 3 2 2 4" xfId="33896" xr:uid="{00000000-0005-0000-0000-000047490000}"/>
    <cellStyle name="Normal 4 2 3 3 4 3 2 3" xfId="10678" xr:uid="{00000000-0005-0000-0000-000048490000}"/>
    <cellStyle name="Normal 4 2 3 3 4 3 2 3 2" xfId="23232" xr:uid="{00000000-0005-0000-0000-000049490000}"/>
    <cellStyle name="Normal 4 2 3 3 4 3 2 3 2 2" xfId="49394" xr:uid="{00000000-0005-0000-0000-00004A490000}"/>
    <cellStyle name="Normal 4 2 3 3 4 3 2 3 3" xfId="36840" xr:uid="{00000000-0005-0000-0000-00004B490000}"/>
    <cellStyle name="Normal 4 2 3 3 4 3 2 4" xfId="17148" xr:uid="{00000000-0005-0000-0000-00004C490000}"/>
    <cellStyle name="Normal 4 2 3 3 4 3 2 4 2" xfId="43310" xr:uid="{00000000-0005-0000-0000-00004D490000}"/>
    <cellStyle name="Normal 4 2 3 3 4 3 2 5" xfId="29844" xr:uid="{00000000-0005-0000-0000-00004E490000}"/>
    <cellStyle name="Normal 4 2 3 3 4 3 3" xfId="5708" xr:uid="{00000000-0005-0000-0000-00004F490000}"/>
    <cellStyle name="Normal 4 2 3 3 4 3 3 2" xfId="12152" xr:uid="{00000000-0005-0000-0000-000050490000}"/>
    <cellStyle name="Normal 4 2 3 3 4 3 3 2 2" xfId="24514" xr:uid="{00000000-0005-0000-0000-000051490000}"/>
    <cellStyle name="Normal 4 2 3 3 4 3 3 2 2 2" xfId="50676" xr:uid="{00000000-0005-0000-0000-000052490000}"/>
    <cellStyle name="Normal 4 2 3 3 4 3 3 2 3" xfId="38314" xr:uid="{00000000-0005-0000-0000-000053490000}"/>
    <cellStyle name="Normal 4 2 3 3 4 3 3 3" xfId="18910" xr:uid="{00000000-0005-0000-0000-000054490000}"/>
    <cellStyle name="Normal 4 2 3 3 4 3 3 3 2" xfId="45072" xr:uid="{00000000-0005-0000-0000-000055490000}"/>
    <cellStyle name="Normal 4 2 3 3 4 3 3 4" xfId="31870" xr:uid="{00000000-0005-0000-0000-000056490000}"/>
    <cellStyle name="Normal 4 2 3 3 4 3 4" xfId="9206" xr:uid="{00000000-0005-0000-0000-000057490000}"/>
    <cellStyle name="Normal 4 2 3 3 4 3 4 2" xfId="21952" xr:uid="{00000000-0005-0000-0000-000058490000}"/>
    <cellStyle name="Normal 4 2 3 3 4 3 4 2 2" xfId="48114" xr:uid="{00000000-0005-0000-0000-000059490000}"/>
    <cellStyle name="Normal 4 2 3 3 4 3 4 3" xfId="35368" xr:uid="{00000000-0005-0000-0000-00005A490000}"/>
    <cellStyle name="Normal 4 2 3 3 4 3 5" xfId="15386" xr:uid="{00000000-0005-0000-0000-00005B490000}"/>
    <cellStyle name="Normal 4 2 3 3 4 3 5 2" xfId="41548" xr:uid="{00000000-0005-0000-0000-00005C490000}"/>
    <cellStyle name="Normal 4 2 3 3 4 3 6" xfId="27818" xr:uid="{00000000-0005-0000-0000-00005D490000}"/>
    <cellStyle name="Normal 4 2 3 3 4 4" xfId="2802" xr:uid="{00000000-0005-0000-0000-00005E490000}"/>
    <cellStyle name="Normal 4 2 3 3 4 4 2" xfId="6854" xr:uid="{00000000-0005-0000-0000-00005F490000}"/>
    <cellStyle name="Normal 4 2 3 3 4 4 2 2" xfId="12915" xr:uid="{00000000-0005-0000-0000-000060490000}"/>
    <cellStyle name="Normal 4 2 3 3 4 4 2 2 2" xfId="25154" xr:uid="{00000000-0005-0000-0000-000061490000}"/>
    <cellStyle name="Normal 4 2 3 3 4 4 2 2 2 2" xfId="51316" xr:uid="{00000000-0005-0000-0000-000062490000}"/>
    <cellStyle name="Normal 4 2 3 3 4 4 2 2 3" xfId="39077" xr:uid="{00000000-0005-0000-0000-000063490000}"/>
    <cellStyle name="Normal 4 2 3 3 4 4 2 3" xfId="19874" xr:uid="{00000000-0005-0000-0000-000064490000}"/>
    <cellStyle name="Normal 4 2 3 3 4 4 2 3 2" xfId="46036" xr:uid="{00000000-0005-0000-0000-000065490000}"/>
    <cellStyle name="Normal 4 2 3 3 4 4 2 4" xfId="33016" xr:uid="{00000000-0005-0000-0000-000066490000}"/>
    <cellStyle name="Normal 4 2 3 3 4 4 3" xfId="9969" xr:uid="{00000000-0005-0000-0000-000067490000}"/>
    <cellStyle name="Normal 4 2 3 3 4 4 3 2" xfId="22592" xr:uid="{00000000-0005-0000-0000-000068490000}"/>
    <cellStyle name="Normal 4 2 3 3 4 4 3 2 2" xfId="48754" xr:uid="{00000000-0005-0000-0000-000069490000}"/>
    <cellStyle name="Normal 4 2 3 3 4 4 3 3" xfId="36131" xr:uid="{00000000-0005-0000-0000-00006A490000}"/>
    <cellStyle name="Normal 4 2 3 3 4 4 4" xfId="16350" xr:uid="{00000000-0005-0000-0000-00006B490000}"/>
    <cellStyle name="Normal 4 2 3 3 4 4 4 2" xfId="42512" xr:uid="{00000000-0005-0000-0000-00006C490000}"/>
    <cellStyle name="Normal 4 2 3 3 4 4 5" xfId="28964" xr:uid="{00000000-0005-0000-0000-00006D490000}"/>
    <cellStyle name="Normal 4 2 3 3 4 5" xfId="4828" xr:uid="{00000000-0005-0000-0000-00006E490000}"/>
    <cellStyle name="Normal 4 2 3 3 4 5 2" xfId="11443" xr:uid="{00000000-0005-0000-0000-00006F490000}"/>
    <cellStyle name="Normal 4 2 3 3 4 5 2 2" xfId="23874" xr:uid="{00000000-0005-0000-0000-000070490000}"/>
    <cellStyle name="Normal 4 2 3 3 4 5 2 2 2" xfId="50036" xr:uid="{00000000-0005-0000-0000-000071490000}"/>
    <cellStyle name="Normal 4 2 3 3 4 5 2 3" xfId="37605" xr:uid="{00000000-0005-0000-0000-000072490000}"/>
    <cellStyle name="Normal 4 2 3 3 4 5 3" xfId="18112" xr:uid="{00000000-0005-0000-0000-000073490000}"/>
    <cellStyle name="Normal 4 2 3 3 4 5 3 2" xfId="44274" xr:uid="{00000000-0005-0000-0000-000074490000}"/>
    <cellStyle name="Normal 4 2 3 3 4 5 4" xfId="30990" xr:uid="{00000000-0005-0000-0000-000075490000}"/>
    <cellStyle name="Normal 4 2 3 3 4 6" xfId="8497" xr:uid="{00000000-0005-0000-0000-000076490000}"/>
    <cellStyle name="Normal 4 2 3 3 4 6 2" xfId="21312" xr:uid="{00000000-0005-0000-0000-000077490000}"/>
    <cellStyle name="Normal 4 2 3 3 4 6 2 2" xfId="47474" xr:uid="{00000000-0005-0000-0000-000078490000}"/>
    <cellStyle name="Normal 4 2 3 3 4 6 3" xfId="34659" xr:uid="{00000000-0005-0000-0000-000079490000}"/>
    <cellStyle name="Normal 4 2 3 3 4 7" xfId="14588" xr:uid="{00000000-0005-0000-0000-00007A490000}"/>
    <cellStyle name="Normal 4 2 3 3 4 7 2" xfId="40750" xr:uid="{00000000-0005-0000-0000-00007B490000}"/>
    <cellStyle name="Normal 4 2 3 3 4 8" xfId="26938" xr:uid="{00000000-0005-0000-0000-00007C490000}"/>
    <cellStyle name="Normal 4 2 3 3 5" xfId="1176" xr:uid="{00000000-0005-0000-0000-00007D490000}"/>
    <cellStyle name="Normal 4 2 3 3 5 2" xfId="1816" xr:uid="{00000000-0005-0000-0000-00007E490000}"/>
    <cellStyle name="Normal 4 2 3 3 5 2 2" xfId="3842" xr:uid="{00000000-0005-0000-0000-00007F490000}"/>
    <cellStyle name="Normal 4 2 3 3 5 2 2 2" xfId="7894" xr:uid="{00000000-0005-0000-0000-000080490000}"/>
    <cellStyle name="Normal 4 2 3 3 5 2 2 2 2" xfId="13784" xr:uid="{00000000-0005-0000-0000-000081490000}"/>
    <cellStyle name="Normal 4 2 3 3 5 2 2 2 2 2" xfId="25954" xr:uid="{00000000-0005-0000-0000-000082490000}"/>
    <cellStyle name="Normal 4 2 3 3 5 2 2 2 2 2 2" xfId="52116" xr:uid="{00000000-0005-0000-0000-000083490000}"/>
    <cellStyle name="Normal 4 2 3 3 5 2 2 2 2 3" xfId="39946" xr:uid="{00000000-0005-0000-0000-000084490000}"/>
    <cellStyle name="Normal 4 2 3 3 5 2 2 2 3" xfId="20832" xr:uid="{00000000-0005-0000-0000-000085490000}"/>
    <cellStyle name="Normal 4 2 3 3 5 2 2 2 3 2" xfId="46994" xr:uid="{00000000-0005-0000-0000-000086490000}"/>
    <cellStyle name="Normal 4 2 3 3 5 2 2 2 4" xfId="34056" xr:uid="{00000000-0005-0000-0000-000087490000}"/>
    <cellStyle name="Normal 4 2 3 3 5 2 2 3" xfId="10838" xr:uid="{00000000-0005-0000-0000-000088490000}"/>
    <cellStyle name="Normal 4 2 3 3 5 2 2 3 2" xfId="23392" xr:uid="{00000000-0005-0000-0000-000089490000}"/>
    <cellStyle name="Normal 4 2 3 3 5 2 2 3 2 2" xfId="49554" xr:uid="{00000000-0005-0000-0000-00008A490000}"/>
    <cellStyle name="Normal 4 2 3 3 5 2 2 3 3" xfId="37000" xr:uid="{00000000-0005-0000-0000-00008B490000}"/>
    <cellStyle name="Normal 4 2 3 3 5 2 2 4" xfId="17308" xr:uid="{00000000-0005-0000-0000-00008C490000}"/>
    <cellStyle name="Normal 4 2 3 3 5 2 2 4 2" xfId="43470" xr:uid="{00000000-0005-0000-0000-00008D490000}"/>
    <cellStyle name="Normal 4 2 3 3 5 2 2 5" xfId="30004" xr:uid="{00000000-0005-0000-0000-00008E490000}"/>
    <cellStyle name="Normal 4 2 3 3 5 2 3" xfId="5868" xr:uid="{00000000-0005-0000-0000-00008F490000}"/>
    <cellStyle name="Normal 4 2 3 3 5 2 3 2" xfId="12312" xr:uid="{00000000-0005-0000-0000-000090490000}"/>
    <cellStyle name="Normal 4 2 3 3 5 2 3 2 2" xfId="24674" xr:uid="{00000000-0005-0000-0000-000091490000}"/>
    <cellStyle name="Normal 4 2 3 3 5 2 3 2 2 2" xfId="50836" xr:uid="{00000000-0005-0000-0000-000092490000}"/>
    <cellStyle name="Normal 4 2 3 3 5 2 3 2 3" xfId="38474" xr:uid="{00000000-0005-0000-0000-000093490000}"/>
    <cellStyle name="Normal 4 2 3 3 5 2 3 3" xfId="19070" xr:uid="{00000000-0005-0000-0000-000094490000}"/>
    <cellStyle name="Normal 4 2 3 3 5 2 3 3 2" xfId="45232" xr:uid="{00000000-0005-0000-0000-000095490000}"/>
    <cellStyle name="Normal 4 2 3 3 5 2 3 4" xfId="32030" xr:uid="{00000000-0005-0000-0000-000096490000}"/>
    <cellStyle name="Normal 4 2 3 3 5 2 4" xfId="9366" xr:uid="{00000000-0005-0000-0000-000097490000}"/>
    <cellStyle name="Normal 4 2 3 3 5 2 4 2" xfId="22112" xr:uid="{00000000-0005-0000-0000-000098490000}"/>
    <cellStyle name="Normal 4 2 3 3 5 2 4 2 2" xfId="48274" xr:uid="{00000000-0005-0000-0000-000099490000}"/>
    <cellStyle name="Normal 4 2 3 3 5 2 4 3" xfId="35528" xr:uid="{00000000-0005-0000-0000-00009A490000}"/>
    <cellStyle name="Normal 4 2 3 3 5 2 5" xfId="15546" xr:uid="{00000000-0005-0000-0000-00009B490000}"/>
    <cellStyle name="Normal 4 2 3 3 5 2 5 2" xfId="41708" xr:uid="{00000000-0005-0000-0000-00009C490000}"/>
    <cellStyle name="Normal 4 2 3 3 5 2 6" xfId="27978" xr:uid="{00000000-0005-0000-0000-00009D490000}"/>
    <cellStyle name="Normal 4 2 3 3 5 3" xfId="3202" xr:uid="{00000000-0005-0000-0000-00009E490000}"/>
    <cellStyle name="Normal 4 2 3 3 5 3 2" xfId="7254" xr:uid="{00000000-0005-0000-0000-00009F490000}"/>
    <cellStyle name="Normal 4 2 3 3 5 3 2 2" xfId="13144" xr:uid="{00000000-0005-0000-0000-0000A0490000}"/>
    <cellStyle name="Normal 4 2 3 3 5 3 2 2 2" xfId="25314" xr:uid="{00000000-0005-0000-0000-0000A1490000}"/>
    <cellStyle name="Normal 4 2 3 3 5 3 2 2 2 2" xfId="51476" xr:uid="{00000000-0005-0000-0000-0000A2490000}"/>
    <cellStyle name="Normal 4 2 3 3 5 3 2 2 3" xfId="39306" xr:uid="{00000000-0005-0000-0000-0000A3490000}"/>
    <cellStyle name="Normal 4 2 3 3 5 3 2 3" xfId="20192" xr:uid="{00000000-0005-0000-0000-0000A4490000}"/>
    <cellStyle name="Normal 4 2 3 3 5 3 2 3 2" xfId="46354" xr:uid="{00000000-0005-0000-0000-0000A5490000}"/>
    <cellStyle name="Normal 4 2 3 3 5 3 2 4" xfId="33416" xr:uid="{00000000-0005-0000-0000-0000A6490000}"/>
    <cellStyle name="Normal 4 2 3 3 5 3 3" xfId="10198" xr:uid="{00000000-0005-0000-0000-0000A7490000}"/>
    <cellStyle name="Normal 4 2 3 3 5 3 3 2" xfId="22752" xr:uid="{00000000-0005-0000-0000-0000A8490000}"/>
    <cellStyle name="Normal 4 2 3 3 5 3 3 2 2" xfId="48914" xr:uid="{00000000-0005-0000-0000-0000A9490000}"/>
    <cellStyle name="Normal 4 2 3 3 5 3 3 3" xfId="36360" xr:uid="{00000000-0005-0000-0000-0000AA490000}"/>
    <cellStyle name="Normal 4 2 3 3 5 3 4" xfId="16668" xr:uid="{00000000-0005-0000-0000-0000AB490000}"/>
    <cellStyle name="Normal 4 2 3 3 5 3 4 2" xfId="42830" xr:uid="{00000000-0005-0000-0000-0000AC490000}"/>
    <cellStyle name="Normal 4 2 3 3 5 3 5" xfId="29364" xr:uid="{00000000-0005-0000-0000-0000AD490000}"/>
    <cellStyle name="Normal 4 2 3 3 5 4" xfId="5228" xr:uid="{00000000-0005-0000-0000-0000AE490000}"/>
    <cellStyle name="Normal 4 2 3 3 5 4 2" xfId="11672" xr:uid="{00000000-0005-0000-0000-0000AF490000}"/>
    <cellStyle name="Normal 4 2 3 3 5 4 2 2" xfId="24034" xr:uid="{00000000-0005-0000-0000-0000B0490000}"/>
    <cellStyle name="Normal 4 2 3 3 5 4 2 2 2" xfId="50196" xr:uid="{00000000-0005-0000-0000-0000B1490000}"/>
    <cellStyle name="Normal 4 2 3 3 5 4 2 3" xfId="37834" xr:uid="{00000000-0005-0000-0000-0000B2490000}"/>
    <cellStyle name="Normal 4 2 3 3 5 4 3" xfId="18430" xr:uid="{00000000-0005-0000-0000-0000B3490000}"/>
    <cellStyle name="Normal 4 2 3 3 5 4 3 2" xfId="44592" xr:uid="{00000000-0005-0000-0000-0000B4490000}"/>
    <cellStyle name="Normal 4 2 3 3 5 4 4" xfId="31390" xr:uid="{00000000-0005-0000-0000-0000B5490000}"/>
    <cellStyle name="Normal 4 2 3 3 5 5" xfId="8726" xr:uid="{00000000-0005-0000-0000-0000B6490000}"/>
    <cellStyle name="Normal 4 2 3 3 5 5 2" xfId="21472" xr:uid="{00000000-0005-0000-0000-0000B7490000}"/>
    <cellStyle name="Normal 4 2 3 3 5 5 2 2" xfId="47634" xr:uid="{00000000-0005-0000-0000-0000B8490000}"/>
    <cellStyle name="Normal 4 2 3 3 5 5 3" xfId="34888" xr:uid="{00000000-0005-0000-0000-0000B9490000}"/>
    <cellStyle name="Normal 4 2 3 3 5 6" xfId="14906" xr:uid="{00000000-0005-0000-0000-0000BA490000}"/>
    <cellStyle name="Normal 4 2 3 3 5 6 2" xfId="41068" xr:uid="{00000000-0005-0000-0000-0000BB490000}"/>
    <cellStyle name="Normal 4 2 3 3 5 7" xfId="27338" xr:uid="{00000000-0005-0000-0000-0000BC490000}"/>
    <cellStyle name="Normal 4 2 3 3 6" xfId="1496" xr:uid="{00000000-0005-0000-0000-0000BD490000}"/>
    <cellStyle name="Normal 4 2 3 3 6 2" xfId="3522" xr:uid="{00000000-0005-0000-0000-0000BE490000}"/>
    <cellStyle name="Normal 4 2 3 3 6 2 2" xfId="7574" xr:uid="{00000000-0005-0000-0000-0000BF490000}"/>
    <cellStyle name="Normal 4 2 3 3 6 2 2 2" xfId="13464" xr:uid="{00000000-0005-0000-0000-0000C0490000}"/>
    <cellStyle name="Normal 4 2 3 3 6 2 2 2 2" xfId="25634" xr:uid="{00000000-0005-0000-0000-0000C1490000}"/>
    <cellStyle name="Normal 4 2 3 3 6 2 2 2 2 2" xfId="51796" xr:uid="{00000000-0005-0000-0000-0000C2490000}"/>
    <cellStyle name="Normal 4 2 3 3 6 2 2 2 3" xfId="39626" xr:uid="{00000000-0005-0000-0000-0000C3490000}"/>
    <cellStyle name="Normal 4 2 3 3 6 2 2 3" xfId="20512" xr:uid="{00000000-0005-0000-0000-0000C4490000}"/>
    <cellStyle name="Normal 4 2 3 3 6 2 2 3 2" xfId="46674" xr:uid="{00000000-0005-0000-0000-0000C5490000}"/>
    <cellStyle name="Normal 4 2 3 3 6 2 2 4" xfId="33736" xr:uid="{00000000-0005-0000-0000-0000C6490000}"/>
    <cellStyle name="Normal 4 2 3 3 6 2 3" xfId="10518" xr:uid="{00000000-0005-0000-0000-0000C7490000}"/>
    <cellStyle name="Normal 4 2 3 3 6 2 3 2" xfId="23072" xr:uid="{00000000-0005-0000-0000-0000C8490000}"/>
    <cellStyle name="Normal 4 2 3 3 6 2 3 2 2" xfId="49234" xr:uid="{00000000-0005-0000-0000-0000C9490000}"/>
    <cellStyle name="Normal 4 2 3 3 6 2 3 3" xfId="36680" xr:uid="{00000000-0005-0000-0000-0000CA490000}"/>
    <cellStyle name="Normal 4 2 3 3 6 2 4" xfId="16988" xr:uid="{00000000-0005-0000-0000-0000CB490000}"/>
    <cellStyle name="Normal 4 2 3 3 6 2 4 2" xfId="43150" xr:uid="{00000000-0005-0000-0000-0000CC490000}"/>
    <cellStyle name="Normal 4 2 3 3 6 2 5" xfId="29684" xr:uid="{00000000-0005-0000-0000-0000CD490000}"/>
    <cellStyle name="Normal 4 2 3 3 6 3" xfId="5548" xr:uid="{00000000-0005-0000-0000-0000CE490000}"/>
    <cellStyle name="Normal 4 2 3 3 6 3 2" xfId="11992" xr:uid="{00000000-0005-0000-0000-0000CF490000}"/>
    <cellStyle name="Normal 4 2 3 3 6 3 2 2" xfId="24354" xr:uid="{00000000-0005-0000-0000-0000D0490000}"/>
    <cellStyle name="Normal 4 2 3 3 6 3 2 2 2" xfId="50516" xr:uid="{00000000-0005-0000-0000-0000D1490000}"/>
    <cellStyle name="Normal 4 2 3 3 6 3 2 3" xfId="38154" xr:uid="{00000000-0005-0000-0000-0000D2490000}"/>
    <cellStyle name="Normal 4 2 3 3 6 3 3" xfId="18750" xr:uid="{00000000-0005-0000-0000-0000D3490000}"/>
    <cellStyle name="Normal 4 2 3 3 6 3 3 2" xfId="44912" xr:uid="{00000000-0005-0000-0000-0000D4490000}"/>
    <cellStyle name="Normal 4 2 3 3 6 3 4" xfId="31710" xr:uid="{00000000-0005-0000-0000-0000D5490000}"/>
    <cellStyle name="Normal 4 2 3 3 6 4" xfId="9046" xr:uid="{00000000-0005-0000-0000-0000D6490000}"/>
    <cellStyle name="Normal 4 2 3 3 6 4 2" xfId="21792" xr:uid="{00000000-0005-0000-0000-0000D7490000}"/>
    <cellStyle name="Normal 4 2 3 3 6 4 2 2" xfId="47954" xr:uid="{00000000-0005-0000-0000-0000D8490000}"/>
    <cellStyle name="Normal 4 2 3 3 6 4 3" xfId="35208" xr:uid="{00000000-0005-0000-0000-0000D9490000}"/>
    <cellStyle name="Normal 4 2 3 3 6 5" xfId="15226" xr:uid="{00000000-0005-0000-0000-0000DA490000}"/>
    <cellStyle name="Normal 4 2 3 3 6 5 2" xfId="41388" xr:uid="{00000000-0005-0000-0000-0000DB490000}"/>
    <cellStyle name="Normal 4 2 3 3 6 6" xfId="27658" xr:uid="{00000000-0005-0000-0000-0000DC490000}"/>
    <cellStyle name="Normal 4 2 3 3 7" xfId="2270" xr:uid="{00000000-0005-0000-0000-0000DD490000}"/>
    <cellStyle name="Normal 4 2 3 3 7 2" xfId="6322" xr:uid="{00000000-0005-0000-0000-0000DE490000}"/>
    <cellStyle name="Normal 4 2 3 3 7 2 2" xfId="12659" xr:uid="{00000000-0005-0000-0000-0000DF490000}"/>
    <cellStyle name="Normal 4 2 3 3 7 2 2 2" xfId="24994" xr:uid="{00000000-0005-0000-0000-0000E0490000}"/>
    <cellStyle name="Normal 4 2 3 3 7 2 2 2 2" xfId="51156" xr:uid="{00000000-0005-0000-0000-0000E1490000}"/>
    <cellStyle name="Normal 4 2 3 3 7 2 2 3" xfId="38821" xr:uid="{00000000-0005-0000-0000-0000E2490000}"/>
    <cellStyle name="Normal 4 2 3 3 7 2 3" xfId="19474" xr:uid="{00000000-0005-0000-0000-0000E3490000}"/>
    <cellStyle name="Normal 4 2 3 3 7 2 3 2" xfId="45636" xr:uid="{00000000-0005-0000-0000-0000E4490000}"/>
    <cellStyle name="Normal 4 2 3 3 7 2 4" xfId="32484" xr:uid="{00000000-0005-0000-0000-0000E5490000}"/>
    <cellStyle name="Normal 4 2 3 3 7 3" xfId="9713" xr:uid="{00000000-0005-0000-0000-0000E6490000}"/>
    <cellStyle name="Normal 4 2 3 3 7 3 2" xfId="22432" xr:uid="{00000000-0005-0000-0000-0000E7490000}"/>
    <cellStyle name="Normal 4 2 3 3 7 3 2 2" xfId="48594" xr:uid="{00000000-0005-0000-0000-0000E8490000}"/>
    <cellStyle name="Normal 4 2 3 3 7 3 3" xfId="35875" xr:uid="{00000000-0005-0000-0000-0000E9490000}"/>
    <cellStyle name="Normal 4 2 3 3 7 4" xfId="15950" xr:uid="{00000000-0005-0000-0000-0000EA490000}"/>
    <cellStyle name="Normal 4 2 3 3 7 4 2" xfId="42112" xr:uid="{00000000-0005-0000-0000-0000EB490000}"/>
    <cellStyle name="Normal 4 2 3 3 7 5" xfId="28432" xr:uid="{00000000-0005-0000-0000-0000EC490000}"/>
    <cellStyle name="Normal 4 2 3 3 8" xfId="4296" xr:uid="{00000000-0005-0000-0000-0000ED490000}"/>
    <cellStyle name="Normal 4 2 3 3 8 2" xfId="11187" xr:uid="{00000000-0005-0000-0000-0000EE490000}"/>
    <cellStyle name="Normal 4 2 3 3 8 2 2" xfId="23714" xr:uid="{00000000-0005-0000-0000-0000EF490000}"/>
    <cellStyle name="Normal 4 2 3 3 8 2 2 2" xfId="49876" xr:uid="{00000000-0005-0000-0000-0000F0490000}"/>
    <cellStyle name="Normal 4 2 3 3 8 2 3" xfId="37349" xr:uid="{00000000-0005-0000-0000-0000F1490000}"/>
    <cellStyle name="Normal 4 2 3 3 8 3" xfId="17712" xr:uid="{00000000-0005-0000-0000-0000F2490000}"/>
    <cellStyle name="Normal 4 2 3 3 8 3 2" xfId="43874" xr:uid="{00000000-0005-0000-0000-0000F3490000}"/>
    <cellStyle name="Normal 4 2 3 3 8 4" xfId="30458" xr:uid="{00000000-0005-0000-0000-0000F4490000}"/>
    <cellStyle name="Normal 4 2 3 3 9" xfId="8241" xr:uid="{00000000-0005-0000-0000-0000F5490000}"/>
    <cellStyle name="Normal 4 2 3 3 9 2" xfId="21152" xr:uid="{00000000-0005-0000-0000-0000F6490000}"/>
    <cellStyle name="Normal 4 2 3 3 9 2 2" xfId="47314" xr:uid="{00000000-0005-0000-0000-0000F7490000}"/>
    <cellStyle name="Normal 4 2 3 3 9 3" xfId="34403" xr:uid="{00000000-0005-0000-0000-0000F8490000}"/>
    <cellStyle name="Normal 4 2 3 4" xfId="374" xr:uid="{00000000-0005-0000-0000-0000F9490000}"/>
    <cellStyle name="Normal 4 2 3 4 10" xfId="26536" xr:uid="{00000000-0005-0000-0000-0000FA490000}"/>
    <cellStyle name="Normal 4 2 3 4 2" xfId="588" xr:uid="{00000000-0005-0000-0000-0000FB490000}"/>
    <cellStyle name="Normal 4 2 3 4 2 2" xfId="1120" xr:uid="{00000000-0005-0000-0000-0000FC490000}"/>
    <cellStyle name="Normal 4 2 3 4 2 2 2" xfId="1440" xr:uid="{00000000-0005-0000-0000-0000FD490000}"/>
    <cellStyle name="Normal 4 2 3 4 2 2 2 2" xfId="2080" xr:uid="{00000000-0005-0000-0000-0000FE490000}"/>
    <cellStyle name="Normal 4 2 3 4 2 2 2 2 2" xfId="4106" xr:uid="{00000000-0005-0000-0000-0000FF490000}"/>
    <cellStyle name="Normal 4 2 3 4 2 2 2 2 2 2" xfId="8158" xr:uid="{00000000-0005-0000-0000-0000004A0000}"/>
    <cellStyle name="Normal 4 2 3 4 2 2 2 2 2 2 2" xfId="14048" xr:uid="{00000000-0005-0000-0000-0000014A0000}"/>
    <cellStyle name="Normal 4 2 3 4 2 2 2 2 2 2 2 2" xfId="26218" xr:uid="{00000000-0005-0000-0000-0000024A0000}"/>
    <cellStyle name="Normal 4 2 3 4 2 2 2 2 2 2 2 2 2" xfId="52380" xr:uid="{00000000-0005-0000-0000-0000034A0000}"/>
    <cellStyle name="Normal 4 2 3 4 2 2 2 2 2 2 2 3" xfId="40210" xr:uid="{00000000-0005-0000-0000-0000044A0000}"/>
    <cellStyle name="Normal 4 2 3 4 2 2 2 2 2 2 3" xfId="21096" xr:uid="{00000000-0005-0000-0000-0000054A0000}"/>
    <cellStyle name="Normal 4 2 3 4 2 2 2 2 2 2 3 2" xfId="47258" xr:uid="{00000000-0005-0000-0000-0000064A0000}"/>
    <cellStyle name="Normal 4 2 3 4 2 2 2 2 2 2 4" xfId="34320" xr:uid="{00000000-0005-0000-0000-0000074A0000}"/>
    <cellStyle name="Normal 4 2 3 4 2 2 2 2 2 3" xfId="11102" xr:uid="{00000000-0005-0000-0000-0000084A0000}"/>
    <cellStyle name="Normal 4 2 3 4 2 2 2 2 2 3 2" xfId="23656" xr:uid="{00000000-0005-0000-0000-0000094A0000}"/>
    <cellStyle name="Normal 4 2 3 4 2 2 2 2 2 3 2 2" xfId="49818" xr:uid="{00000000-0005-0000-0000-00000A4A0000}"/>
    <cellStyle name="Normal 4 2 3 4 2 2 2 2 2 3 3" xfId="37264" xr:uid="{00000000-0005-0000-0000-00000B4A0000}"/>
    <cellStyle name="Normal 4 2 3 4 2 2 2 2 2 4" xfId="17572" xr:uid="{00000000-0005-0000-0000-00000C4A0000}"/>
    <cellStyle name="Normal 4 2 3 4 2 2 2 2 2 4 2" xfId="43734" xr:uid="{00000000-0005-0000-0000-00000D4A0000}"/>
    <cellStyle name="Normal 4 2 3 4 2 2 2 2 2 5" xfId="30268" xr:uid="{00000000-0005-0000-0000-00000E4A0000}"/>
    <cellStyle name="Normal 4 2 3 4 2 2 2 2 3" xfId="6132" xr:uid="{00000000-0005-0000-0000-00000F4A0000}"/>
    <cellStyle name="Normal 4 2 3 4 2 2 2 2 3 2" xfId="12576" xr:uid="{00000000-0005-0000-0000-0000104A0000}"/>
    <cellStyle name="Normal 4 2 3 4 2 2 2 2 3 2 2" xfId="24938" xr:uid="{00000000-0005-0000-0000-0000114A0000}"/>
    <cellStyle name="Normal 4 2 3 4 2 2 2 2 3 2 2 2" xfId="51100" xr:uid="{00000000-0005-0000-0000-0000124A0000}"/>
    <cellStyle name="Normal 4 2 3 4 2 2 2 2 3 2 3" xfId="38738" xr:uid="{00000000-0005-0000-0000-0000134A0000}"/>
    <cellStyle name="Normal 4 2 3 4 2 2 2 2 3 3" xfId="19334" xr:uid="{00000000-0005-0000-0000-0000144A0000}"/>
    <cellStyle name="Normal 4 2 3 4 2 2 2 2 3 3 2" xfId="45496" xr:uid="{00000000-0005-0000-0000-0000154A0000}"/>
    <cellStyle name="Normal 4 2 3 4 2 2 2 2 3 4" xfId="32294" xr:uid="{00000000-0005-0000-0000-0000164A0000}"/>
    <cellStyle name="Normal 4 2 3 4 2 2 2 2 4" xfId="9630" xr:uid="{00000000-0005-0000-0000-0000174A0000}"/>
    <cellStyle name="Normal 4 2 3 4 2 2 2 2 4 2" xfId="22376" xr:uid="{00000000-0005-0000-0000-0000184A0000}"/>
    <cellStyle name="Normal 4 2 3 4 2 2 2 2 4 2 2" xfId="48538" xr:uid="{00000000-0005-0000-0000-0000194A0000}"/>
    <cellStyle name="Normal 4 2 3 4 2 2 2 2 4 3" xfId="35792" xr:uid="{00000000-0005-0000-0000-00001A4A0000}"/>
    <cellStyle name="Normal 4 2 3 4 2 2 2 2 5" xfId="15810" xr:uid="{00000000-0005-0000-0000-00001B4A0000}"/>
    <cellStyle name="Normal 4 2 3 4 2 2 2 2 5 2" xfId="41972" xr:uid="{00000000-0005-0000-0000-00001C4A0000}"/>
    <cellStyle name="Normal 4 2 3 4 2 2 2 2 6" xfId="28242" xr:uid="{00000000-0005-0000-0000-00001D4A0000}"/>
    <cellStyle name="Normal 4 2 3 4 2 2 2 3" xfId="3466" xr:uid="{00000000-0005-0000-0000-00001E4A0000}"/>
    <cellStyle name="Normal 4 2 3 4 2 2 2 3 2" xfId="7518" xr:uid="{00000000-0005-0000-0000-00001F4A0000}"/>
    <cellStyle name="Normal 4 2 3 4 2 2 2 3 2 2" xfId="13408" xr:uid="{00000000-0005-0000-0000-0000204A0000}"/>
    <cellStyle name="Normal 4 2 3 4 2 2 2 3 2 2 2" xfId="25578" xr:uid="{00000000-0005-0000-0000-0000214A0000}"/>
    <cellStyle name="Normal 4 2 3 4 2 2 2 3 2 2 2 2" xfId="51740" xr:uid="{00000000-0005-0000-0000-0000224A0000}"/>
    <cellStyle name="Normal 4 2 3 4 2 2 2 3 2 2 3" xfId="39570" xr:uid="{00000000-0005-0000-0000-0000234A0000}"/>
    <cellStyle name="Normal 4 2 3 4 2 2 2 3 2 3" xfId="20456" xr:uid="{00000000-0005-0000-0000-0000244A0000}"/>
    <cellStyle name="Normal 4 2 3 4 2 2 2 3 2 3 2" xfId="46618" xr:uid="{00000000-0005-0000-0000-0000254A0000}"/>
    <cellStyle name="Normal 4 2 3 4 2 2 2 3 2 4" xfId="33680" xr:uid="{00000000-0005-0000-0000-0000264A0000}"/>
    <cellStyle name="Normal 4 2 3 4 2 2 2 3 3" xfId="10462" xr:uid="{00000000-0005-0000-0000-0000274A0000}"/>
    <cellStyle name="Normal 4 2 3 4 2 2 2 3 3 2" xfId="23016" xr:uid="{00000000-0005-0000-0000-0000284A0000}"/>
    <cellStyle name="Normal 4 2 3 4 2 2 2 3 3 2 2" xfId="49178" xr:uid="{00000000-0005-0000-0000-0000294A0000}"/>
    <cellStyle name="Normal 4 2 3 4 2 2 2 3 3 3" xfId="36624" xr:uid="{00000000-0005-0000-0000-00002A4A0000}"/>
    <cellStyle name="Normal 4 2 3 4 2 2 2 3 4" xfId="16932" xr:uid="{00000000-0005-0000-0000-00002B4A0000}"/>
    <cellStyle name="Normal 4 2 3 4 2 2 2 3 4 2" xfId="43094" xr:uid="{00000000-0005-0000-0000-00002C4A0000}"/>
    <cellStyle name="Normal 4 2 3 4 2 2 2 3 5" xfId="29628" xr:uid="{00000000-0005-0000-0000-00002D4A0000}"/>
    <cellStyle name="Normal 4 2 3 4 2 2 2 4" xfId="5492" xr:uid="{00000000-0005-0000-0000-00002E4A0000}"/>
    <cellStyle name="Normal 4 2 3 4 2 2 2 4 2" xfId="11936" xr:uid="{00000000-0005-0000-0000-00002F4A0000}"/>
    <cellStyle name="Normal 4 2 3 4 2 2 2 4 2 2" xfId="24298" xr:uid="{00000000-0005-0000-0000-0000304A0000}"/>
    <cellStyle name="Normal 4 2 3 4 2 2 2 4 2 2 2" xfId="50460" xr:uid="{00000000-0005-0000-0000-0000314A0000}"/>
    <cellStyle name="Normal 4 2 3 4 2 2 2 4 2 3" xfId="38098" xr:uid="{00000000-0005-0000-0000-0000324A0000}"/>
    <cellStyle name="Normal 4 2 3 4 2 2 2 4 3" xfId="18694" xr:uid="{00000000-0005-0000-0000-0000334A0000}"/>
    <cellStyle name="Normal 4 2 3 4 2 2 2 4 3 2" xfId="44856" xr:uid="{00000000-0005-0000-0000-0000344A0000}"/>
    <cellStyle name="Normal 4 2 3 4 2 2 2 4 4" xfId="31654" xr:uid="{00000000-0005-0000-0000-0000354A0000}"/>
    <cellStyle name="Normal 4 2 3 4 2 2 2 5" xfId="8990" xr:uid="{00000000-0005-0000-0000-0000364A0000}"/>
    <cellStyle name="Normal 4 2 3 4 2 2 2 5 2" xfId="21736" xr:uid="{00000000-0005-0000-0000-0000374A0000}"/>
    <cellStyle name="Normal 4 2 3 4 2 2 2 5 2 2" xfId="47898" xr:uid="{00000000-0005-0000-0000-0000384A0000}"/>
    <cellStyle name="Normal 4 2 3 4 2 2 2 5 3" xfId="35152" xr:uid="{00000000-0005-0000-0000-0000394A0000}"/>
    <cellStyle name="Normal 4 2 3 4 2 2 2 6" xfId="15170" xr:uid="{00000000-0005-0000-0000-00003A4A0000}"/>
    <cellStyle name="Normal 4 2 3 4 2 2 2 6 2" xfId="41332" xr:uid="{00000000-0005-0000-0000-00003B4A0000}"/>
    <cellStyle name="Normal 4 2 3 4 2 2 2 7" xfId="27602" xr:uid="{00000000-0005-0000-0000-00003C4A0000}"/>
    <cellStyle name="Normal 4 2 3 4 2 2 3" xfId="1760" xr:uid="{00000000-0005-0000-0000-00003D4A0000}"/>
    <cellStyle name="Normal 4 2 3 4 2 2 3 2" xfId="3786" xr:uid="{00000000-0005-0000-0000-00003E4A0000}"/>
    <cellStyle name="Normal 4 2 3 4 2 2 3 2 2" xfId="7838" xr:uid="{00000000-0005-0000-0000-00003F4A0000}"/>
    <cellStyle name="Normal 4 2 3 4 2 2 3 2 2 2" xfId="13728" xr:uid="{00000000-0005-0000-0000-0000404A0000}"/>
    <cellStyle name="Normal 4 2 3 4 2 2 3 2 2 2 2" xfId="25898" xr:uid="{00000000-0005-0000-0000-0000414A0000}"/>
    <cellStyle name="Normal 4 2 3 4 2 2 3 2 2 2 2 2" xfId="52060" xr:uid="{00000000-0005-0000-0000-0000424A0000}"/>
    <cellStyle name="Normal 4 2 3 4 2 2 3 2 2 2 3" xfId="39890" xr:uid="{00000000-0005-0000-0000-0000434A0000}"/>
    <cellStyle name="Normal 4 2 3 4 2 2 3 2 2 3" xfId="20776" xr:uid="{00000000-0005-0000-0000-0000444A0000}"/>
    <cellStyle name="Normal 4 2 3 4 2 2 3 2 2 3 2" xfId="46938" xr:uid="{00000000-0005-0000-0000-0000454A0000}"/>
    <cellStyle name="Normal 4 2 3 4 2 2 3 2 2 4" xfId="34000" xr:uid="{00000000-0005-0000-0000-0000464A0000}"/>
    <cellStyle name="Normal 4 2 3 4 2 2 3 2 3" xfId="10782" xr:uid="{00000000-0005-0000-0000-0000474A0000}"/>
    <cellStyle name="Normal 4 2 3 4 2 2 3 2 3 2" xfId="23336" xr:uid="{00000000-0005-0000-0000-0000484A0000}"/>
    <cellStyle name="Normal 4 2 3 4 2 2 3 2 3 2 2" xfId="49498" xr:uid="{00000000-0005-0000-0000-0000494A0000}"/>
    <cellStyle name="Normal 4 2 3 4 2 2 3 2 3 3" xfId="36944" xr:uid="{00000000-0005-0000-0000-00004A4A0000}"/>
    <cellStyle name="Normal 4 2 3 4 2 2 3 2 4" xfId="17252" xr:uid="{00000000-0005-0000-0000-00004B4A0000}"/>
    <cellStyle name="Normal 4 2 3 4 2 2 3 2 4 2" xfId="43414" xr:uid="{00000000-0005-0000-0000-00004C4A0000}"/>
    <cellStyle name="Normal 4 2 3 4 2 2 3 2 5" xfId="29948" xr:uid="{00000000-0005-0000-0000-00004D4A0000}"/>
    <cellStyle name="Normal 4 2 3 4 2 2 3 3" xfId="5812" xr:uid="{00000000-0005-0000-0000-00004E4A0000}"/>
    <cellStyle name="Normal 4 2 3 4 2 2 3 3 2" xfId="12256" xr:uid="{00000000-0005-0000-0000-00004F4A0000}"/>
    <cellStyle name="Normal 4 2 3 4 2 2 3 3 2 2" xfId="24618" xr:uid="{00000000-0005-0000-0000-0000504A0000}"/>
    <cellStyle name="Normal 4 2 3 4 2 2 3 3 2 2 2" xfId="50780" xr:uid="{00000000-0005-0000-0000-0000514A0000}"/>
    <cellStyle name="Normal 4 2 3 4 2 2 3 3 2 3" xfId="38418" xr:uid="{00000000-0005-0000-0000-0000524A0000}"/>
    <cellStyle name="Normal 4 2 3 4 2 2 3 3 3" xfId="19014" xr:uid="{00000000-0005-0000-0000-0000534A0000}"/>
    <cellStyle name="Normal 4 2 3 4 2 2 3 3 3 2" xfId="45176" xr:uid="{00000000-0005-0000-0000-0000544A0000}"/>
    <cellStyle name="Normal 4 2 3 4 2 2 3 3 4" xfId="31974" xr:uid="{00000000-0005-0000-0000-0000554A0000}"/>
    <cellStyle name="Normal 4 2 3 4 2 2 3 4" xfId="9310" xr:uid="{00000000-0005-0000-0000-0000564A0000}"/>
    <cellStyle name="Normal 4 2 3 4 2 2 3 4 2" xfId="22056" xr:uid="{00000000-0005-0000-0000-0000574A0000}"/>
    <cellStyle name="Normal 4 2 3 4 2 2 3 4 2 2" xfId="48218" xr:uid="{00000000-0005-0000-0000-0000584A0000}"/>
    <cellStyle name="Normal 4 2 3 4 2 2 3 4 3" xfId="35472" xr:uid="{00000000-0005-0000-0000-0000594A0000}"/>
    <cellStyle name="Normal 4 2 3 4 2 2 3 5" xfId="15490" xr:uid="{00000000-0005-0000-0000-00005A4A0000}"/>
    <cellStyle name="Normal 4 2 3 4 2 2 3 5 2" xfId="41652" xr:uid="{00000000-0005-0000-0000-00005B4A0000}"/>
    <cellStyle name="Normal 4 2 3 4 2 2 3 6" xfId="27922" xr:uid="{00000000-0005-0000-0000-00005C4A0000}"/>
    <cellStyle name="Normal 4 2 3 4 2 2 4" xfId="3146" xr:uid="{00000000-0005-0000-0000-00005D4A0000}"/>
    <cellStyle name="Normal 4 2 3 4 2 2 4 2" xfId="7198" xr:uid="{00000000-0005-0000-0000-00005E4A0000}"/>
    <cellStyle name="Normal 4 2 3 4 2 2 4 2 2" xfId="13088" xr:uid="{00000000-0005-0000-0000-00005F4A0000}"/>
    <cellStyle name="Normal 4 2 3 4 2 2 4 2 2 2" xfId="25258" xr:uid="{00000000-0005-0000-0000-0000604A0000}"/>
    <cellStyle name="Normal 4 2 3 4 2 2 4 2 2 2 2" xfId="51420" xr:uid="{00000000-0005-0000-0000-0000614A0000}"/>
    <cellStyle name="Normal 4 2 3 4 2 2 4 2 2 3" xfId="39250" xr:uid="{00000000-0005-0000-0000-0000624A0000}"/>
    <cellStyle name="Normal 4 2 3 4 2 2 4 2 3" xfId="20136" xr:uid="{00000000-0005-0000-0000-0000634A0000}"/>
    <cellStyle name="Normal 4 2 3 4 2 2 4 2 3 2" xfId="46298" xr:uid="{00000000-0005-0000-0000-0000644A0000}"/>
    <cellStyle name="Normal 4 2 3 4 2 2 4 2 4" xfId="33360" xr:uid="{00000000-0005-0000-0000-0000654A0000}"/>
    <cellStyle name="Normal 4 2 3 4 2 2 4 3" xfId="10142" xr:uid="{00000000-0005-0000-0000-0000664A0000}"/>
    <cellStyle name="Normal 4 2 3 4 2 2 4 3 2" xfId="22696" xr:uid="{00000000-0005-0000-0000-0000674A0000}"/>
    <cellStyle name="Normal 4 2 3 4 2 2 4 3 2 2" xfId="48858" xr:uid="{00000000-0005-0000-0000-0000684A0000}"/>
    <cellStyle name="Normal 4 2 3 4 2 2 4 3 3" xfId="36304" xr:uid="{00000000-0005-0000-0000-0000694A0000}"/>
    <cellStyle name="Normal 4 2 3 4 2 2 4 4" xfId="16612" xr:uid="{00000000-0005-0000-0000-00006A4A0000}"/>
    <cellStyle name="Normal 4 2 3 4 2 2 4 4 2" xfId="42774" xr:uid="{00000000-0005-0000-0000-00006B4A0000}"/>
    <cellStyle name="Normal 4 2 3 4 2 2 4 5" xfId="29308" xr:uid="{00000000-0005-0000-0000-00006C4A0000}"/>
    <cellStyle name="Normal 4 2 3 4 2 2 5" xfId="5172" xr:uid="{00000000-0005-0000-0000-00006D4A0000}"/>
    <cellStyle name="Normal 4 2 3 4 2 2 5 2" xfId="11616" xr:uid="{00000000-0005-0000-0000-00006E4A0000}"/>
    <cellStyle name="Normal 4 2 3 4 2 2 5 2 2" xfId="23978" xr:uid="{00000000-0005-0000-0000-00006F4A0000}"/>
    <cellStyle name="Normal 4 2 3 4 2 2 5 2 2 2" xfId="50140" xr:uid="{00000000-0005-0000-0000-0000704A0000}"/>
    <cellStyle name="Normal 4 2 3 4 2 2 5 2 3" xfId="37778" xr:uid="{00000000-0005-0000-0000-0000714A0000}"/>
    <cellStyle name="Normal 4 2 3 4 2 2 5 3" xfId="18374" xr:uid="{00000000-0005-0000-0000-0000724A0000}"/>
    <cellStyle name="Normal 4 2 3 4 2 2 5 3 2" xfId="44536" xr:uid="{00000000-0005-0000-0000-0000734A0000}"/>
    <cellStyle name="Normal 4 2 3 4 2 2 5 4" xfId="31334" xr:uid="{00000000-0005-0000-0000-0000744A0000}"/>
    <cellStyle name="Normal 4 2 3 4 2 2 6" xfId="8670" xr:uid="{00000000-0005-0000-0000-0000754A0000}"/>
    <cellStyle name="Normal 4 2 3 4 2 2 6 2" xfId="21416" xr:uid="{00000000-0005-0000-0000-0000764A0000}"/>
    <cellStyle name="Normal 4 2 3 4 2 2 6 2 2" xfId="47578" xr:uid="{00000000-0005-0000-0000-0000774A0000}"/>
    <cellStyle name="Normal 4 2 3 4 2 2 6 3" xfId="34832" xr:uid="{00000000-0005-0000-0000-0000784A0000}"/>
    <cellStyle name="Normal 4 2 3 4 2 2 7" xfId="14850" xr:uid="{00000000-0005-0000-0000-0000794A0000}"/>
    <cellStyle name="Normal 4 2 3 4 2 2 7 2" xfId="41012" xr:uid="{00000000-0005-0000-0000-00007A4A0000}"/>
    <cellStyle name="Normal 4 2 3 4 2 2 8" xfId="27282" xr:uid="{00000000-0005-0000-0000-00007B4A0000}"/>
    <cellStyle name="Normal 4 2 3 4 2 3" xfId="1280" xr:uid="{00000000-0005-0000-0000-00007C4A0000}"/>
    <cellStyle name="Normal 4 2 3 4 2 3 2" xfId="1920" xr:uid="{00000000-0005-0000-0000-00007D4A0000}"/>
    <cellStyle name="Normal 4 2 3 4 2 3 2 2" xfId="3946" xr:uid="{00000000-0005-0000-0000-00007E4A0000}"/>
    <cellStyle name="Normal 4 2 3 4 2 3 2 2 2" xfId="7998" xr:uid="{00000000-0005-0000-0000-00007F4A0000}"/>
    <cellStyle name="Normal 4 2 3 4 2 3 2 2 2 2" xfId="13888" xr:uid="{00000000-0005-0000-0000-0000804A0000}"/>
    <cellStyle name="Normal 4 2 3 4 2 3 2 2 2 2 2" xfId="26058" xr:uid="{00000000-0005-0000-0000-0000814A0000}"/>
    <cellStyle name="Normal 4 2 3 4 2 3 2 2 2 2 2 2" xfId="52220" xr:uid="{00000000-0005-0000-0000-0000824A0000}"/>
    <cellStyle name="Normal 4 2 3 4 2 3 2 2 2 2 3" xfId="40050" xr:uid="{00000000-0005-0000-0000-0000834A0000}"/>
    <cellStyle name="Normal 4 2 3 4 2 3 2 2 2 3" xfId="20936" xr:uid="{00000000-0005-0000-0000-0000844A0000}"/>
    <cellStyle name="Normal 4 2 3 4 2 3 2 2 2 3 2" xfId="47098" xr:uid="{00000000-0005-0000-0000-0000854A0000}"/>
    <cellStyle name="Normal 4 2 3 4 2 3 2 2 2 4" xfId="34160" xr:uid="{00000000-0005-0000-0000-0000864A0000}"/>
    <cellStyle name="Normal 4 2 3 4 2 3 2 2 3" xfId="10942" xr:uid="{00000000-0005-0000-0000-0000874A0000}"/>
    <cellStyle name="Normal 4 2 3 4 2 3 2 2 3 2" xfId="23496" xr:uid="{00000000-0005-0000-0000-0000884A0000}"/>
    <cellStyle name="Normal 4 2 3 4 2 3 2 2 3 2 2" xfId="49658" xr:uid="{00000000-0005-0000-0000-0000894A0000}"/>
    <cellStyle name="Normal 4 2 3 4 2 3 2 2 3 3" xfId="37104" xr:uid="{00000000-0005-0000-0000-00008A4A0000}"/>
    <cellStyle name="Normal 4 2 3 4 2 3 2 2 4" xfId="17412" xr:uid="{00000000-0005-0000-0000-00008B4A0000}"/>
    <cellStyle name="Normal 4 2 3 4 2 3 2 2 4 2" xfId="43574" xr:uid="{00000000-0005-0000-0000-00008C4A0000}"/>
    <cellStyle name="Normal 4 2 3 4 2 3 2 2 5" xfId="30108" xr:uid="{00000000-0005-0000-0000-00008D4A0000}"/>
    <cellStyle name="Normal 4 2 3 4 2 3 2 3" xfId="5972" xr:uid="{00000000-0005-0000-0000-00008E4A0000}"/>
    <cellStyle name="Normal 4 2 3 4 2 3 2 3 2" xfId="12416" xr:uid="{00000000-0005-0000-0000-00008F4A0000}"/>
    <cellStyle name="Normal 4 2 3 4 2 3 2 3 2 2" xfId="24778" xr:uid="{00000000-0005-0000-0000-0000904A0000}"/>
    <cellStyle name="Normal 4 2 3 4 2 3 2 3 2 2 2" xfId="50940" xr:uid="{00000000-0005-0000-0000-0000914A0000}"/>
    <cellStyle name="Normal 4 2 3 4 2 3 2 3 2 3" xfId="38578" xr:uid="{00000000-0005-0000-0000-0000924A0000}"/>
    <cellStyle name="Normal 4 2 3 4 2 3 2 3 3" xfId="19174" xr:uid="{00000000-0005-0000-0000-0000934A0000}"/>
    <cellStyle name="Normal 4 2 3 4 2 3 2 3 3 2" xfId="45336" xr:uid="{00000000-0005-0000-0000-0000944A0000}"/>
    <cellStyle name="Normal 4 2 3 4 2 3 2 3 4" xfId="32134" xr:uid="{00000000-0005-0000-0000-0000954A0000}"/>
    <cellStyle name="Normal 4 2 3 4 2 3 2 4" xfId="9470" xr:uid="{00000000-0005-0000-0000-0000964A0000}"/>
    <cellStyle name="Normal 4 2 3 4 2 3 2 4 2" xfId="22216" xr:uid="{00000000-0005-0000-0000-0000974A0000}"/>
    <cellStyle name="Normal 4 2 3 4 2 3 2 4 2 2" xfId="48378" xr:uid="{00000000-0005-0000-0000-0000984A0000}"/>
    <cellStyle name="Normal 4 2 3 4 2 3 2 4 3" xfId="35632" xr:uid="{00000000-0005-0000-0000-0000994A0000}"/>
    <cellStyle name="Normal 4 2 3 4 2 3 2 5" xfId="15650" xr:uid="{00000000-0005-0000-0000-00009A4A0000}"/>
    <cellStyle name="Normal 4 2 3 4 2 3 2 5 2" xfId="41812" xr:uid="{00000000-0005-0000-0000-00009B4A0000}"/>
    <cellStyle name="Normal 4 2 3 4 2 3 2 6" xfId="28082" xr:uid="{00000000-0005-0000-0000-00009C4A0000}"/>
    <cellStyle name="Normal 4 2 3 4 2 3 3" xfId="3306" xr:uid="{00000000-0005-0000-0000-00009D4A0000}"/>
    <cellStyle name="Normal 4 2 3 4 2 3 3 2" xfId="7358" xr:uid="{00000000-0005-0000-0000-00009E4A0000}"/>
    <cellStyle name="Normal 4 2 3 4 2 3 3 2 2" xfId="13248" xr:uid="{00000000-0005-0000-0000-00009F4A0000}"/>
    <cellStyle name="Normal 4 2 3 4 2 3 3 2 2 2" xfId="25418" xr:uid="{00000000-0005-0000-0000-0000A04A0000}"/>
    <cellStyle name="Normal 4 2 3 4 2 3 3 2 2 2 2" xfId="51580" xr:uid="{00000000-0005-0000-0000-0000A14A0000}"/>
    <cellStyle name="Normal 4 2 3 4 2 3 3 2 2 3" xfId="39410" xr:uid="{00000000-0005-0000-0000-0000A24A0000}"/>
    <cellStyle name="Normal 4 2 3 4 2 3 3 2 3" xfId="20296" xr:uid="{00000000-0005-0000-0000-0000A34A0000}"/>
    <cellStyle name="Normal 4 2 3 4 2 3 3 2 3 2" xfId="46458" xr:uid="{00000000-0005-0000-0000-0000A44A0000}"/>
    <cellStyle name="Normal 4 2 3 4 2 3 3 2 4" xfId="33520" xr:uid="{00000000-0005-0000-0000-0000A54A0000}"/>
    <cellStyle name="Normal 4 2 3 4 2 3 3 3" xfId="10302" xr:uid="{00000000-0005-0000-0000-0000A64A0000}"/>
    <cellStyle name="Normal 4 2 3 4 2 3 3 3 2" xfId="22856" xr:uid="{00000000-0005-0000-0000-0000A74A0000}"/>
    <cellStyle name="Normal 4 2 3 4 2 3 3 3 2 2" xfId="49018" xr:uid="{00000000-0005-0000-0000-0000A84A0000}"/>
    <cellStyle name="Normal 4 2 3 4 2 3 3 3 3" xfId="36464" xr:uid="{00000000-0005-0000-0000-0000A94A0000}"/>
    <cellStyle name="Normal 4 2 3 4 2 3 3 4" xfId="16772" xr:uid="{00000000-0005-0000-0000-0000AA4A0000}"/>
    <cellStyle name="Normal 4 2 3 4 2 3 3 4 2" xfId="42934" xr:uid="{00000000-0005-0000-0000-0000AB4A0000}"/>
    <cellStyle name="Normal 4 2 3 4 2 3 3 5" xfId="29468" xr:uid="{00000000-0005-0000-0000-0000AC4A0000}"/>
    <cellStyle name="Normal 4 2 3 4 2 3 4" xfId="5332" xr:uid="{00000000-0005-0000-0000-0000AD4A0000}"/>
    <cellStyle name="Normal 4 2 3 4 2 3 4 2" xfId="11776" xr:uid="{00000000-0005-0000-0000-0000AE4A0000}"/>
    <cellStyle name="Normal 4 2 3 4 2 3 4 2 2" xfId="24138" xr:uid="{00000000-0005-0000-0000-0000AF4A0000}"/>
    <cellStyle name="Normal 4 2 3 4 2 3 4 2 2 2" xfId="50300" xr:uid="{00000000-0005-0000-0000-0000B04A0000}"/>
    <cellStyle name="Normal 4 2 3 4 2 3 4 2 3" xfId="37938" xr:uid="{00000000-0005-0000-0000-0000B14A0000}"/>
    <cellStyle name="Normal 4 2 3 4 2 3 4 3" xfId="18534" xr:uid="{00000000-0005-0000-0000-0000B24A0000}"/>
    <cellStyle name="Normal 4 2 3 4 2 3 4 3 2" xfId="44696" xr:uid="{00000000-0005-0000-0000-0000B34A0000}"/>
    <cellStyle name="Normal 4 2 3 4 2 3 4 4" xfId="31494" xr:uid="{00000000-0005-0000-0000-0000B44A0000}"/>
    <cellStyle name="Normal 4 2 3 4 2 3 5" xfId="8830" xr:uid="{00000000-0005-0000-0000-0000B54A0000}"/>
    <cellStyle name="Normal 4 2 3 4 2 3 5 2" xfId="21576" xr:uid="{00000000-0005-0000-0000-0000B64A0000}"/>
    <cellStyle name="Normal 4 2 3 4 2 3 5 2 2" xfId="47738" xr:uid="{00000000-0005-0000-0000-0000B74A0000}"/>
    <cellStyle name="Normal 4 2 3 4 2 3 5 3" xfId="34992" xr:uid="{00000000-0005-0000-0000-0000B84A0000}"/>
    <cellStyle name="Normal 4 2 3 4 2 3 6" xfId="15010" xr:uid="{00000000-0005-0000-0000-0000B94A0000}"/>
    <cellStyle name="Normal 4 2 3 4 2 3 6 2" xfId="41172" xr:uid="{00000000-0005-0000-0000-0000BA4A0000}"/>
    <cellStyle name="Normal 4 2 3 4 2 3 7" xfId="27442" xr:uid="{00000000-0005-0000-0000-0000BB4A0000}"/>
    <cellStyle name="Normal 4 2 3 4 2 4" xfId="1600" xr:uid="{00000000-0005-0000-0000-0000BC4A0000}"/>
    <cellStyle name="Normal 4 2 3 4 2 4 2" xfId="3626" xr:uid="{00000000-0005-0000-0000-0000BD4A0000}"/>
    <cellStyle name="Normal 4 2 3 4 2 4 2 2" xfId="7678" xr:uid="{00000000-0005-0000-0000-0000BE4A0000}"/>
    <cellStyle name="Normal 4 2 3 4 2 4 2 2 2" xfId="13568" xr:uid="{00000000-0005-0000-0000-0000BF4A0000}"/>
    <cellStyle name="Normal 4 2 3 4 2 4 2 2 2 2" xfId="25738" xr:uid="{00000000-0005-0000-0000-0000C04A0000}"/>
    <cellStyle name="Normal 4 2 3 4 2 4 2 2 2 2 2" xfId="51900" xr:uid="{00000000-0005-0000-0000-0000C14A0000}"/>
    <cellStyle name="Normal 4 2 3 4 2 4 2 2 2 3" xfId="39730" xr:uid="{00000000-0005-0000-0000-0000C24A0000}"/>
    <cellStyle name="Normal 4 2 3 4 2 4 2 2 3" xfId="20616" xr:uid="{00000000-0005-0000-0000-0000C34A0000}"/>
    <cellStyle name="Normal 4 2 3 4 2 4 2 2 3 2" xfId="46778" xr:uid="{00000000-0005-0000-0000-0000C44A0000}"/>
    <cellStyle name="Normal 4 2 3 4 2 4 2 2 4" xfId="33840" xr:uid="{00000000-0005-0000-0000-0000C54A0000}"/>
    <cellStyle name="Normal 4 2 3 4 2 4 2 3" xfId="10622" xr:uid="{00000000-0005-0000-0000-0000C64A0000}"/>
    <cellStyle name="Normal 4 2 3 4 2 4 2 3 2" xfId="23176" xr:uid="{00000000-0005-0000-0000-0000C74A0000}"/>
    <cellStyle name="Normal 4 2 3 4 2 4 2 3 2 2" xfId="49338" xr:uid="{00000000-0005-0000-0000-0000C84A0000}"/>
    <cellStyle name="Normal 4 2 3 4 2 4 2 3 3" xfId="36784" xr:uid="{00000000-0005-0000-0000-0000C94A0000}"/>
    <cellStyle name="Normal 4 2 3 4 2 4 2 4" xfId="17092" xr:uid="{00000000-0005-0000-0000-0000CA4A0000}"/>
    <cellStyle name="Normal 4 2 3 4 2 4 2 4 2" xfId="43254" xr:uid="{00000000-0005-0000-0000-0000CB4A0000}"/>
    <cellStyle name="Normal 4 2 3 4 2 4 2 5" xfId="29788" xr:uid="{00000000-0005-0000-0000-0000CC4A0000}"/>
    <cellStyle name="Normal 4 2 3 4 2 4 3" xfId="5652" xr:uid="{00000000-0005-0000-0000-0000CD4A0000}"/>
    <cellStyle name="Normal 4 2 3 4 2 4 3 2" xfId="12096" xr:uid="{00000000-0005-0000-0000-0000CE4A0000}"/>
    <cellStyle name="Normal 4 2 3 4 2 4 3 2 2" xfId="24458" xr:uid="{00000000-0005-0000-0000-0000CF4A0000}"/>
    <cellStyle name="Normal 4 2 3 4 2 4 3 2 2 2" xfId="50620" xr:uid="{00000000-0005-0000-0000-0000D04A0000}"/>
    <cellStyle name="Normal 4 2 3 4 2 4 3 2 3" xfId="38258" xr:uid="{00000000-0005-0000-0000-0000D14A0000}"/>
    <cellStyle name="Normal 4 2 3 4 2 4 3 3" xfId="18854" xr:uid="{00000000-0005-0000-0000-0000D24A0000}"/>
    <cellStyle name="Normal 4 2 3 4 2 4 3 3 2" xfId="45016" xr:uid="{00000000-0005-0000-0000-0000D34A0000}"/>
    <cellStyle name="Normal 4 2 3 4 2 4 3 4" xfId="31814" xr:uid="{00000000-0005-0000-0000-0000D44A0000}"/>
    <cellStyle name="Normal 4 2 3 4 2 4 4" xfId="9150" xr:uid="{00000000-0005-0000-0000-0000D54A0000}"/>
    <cellStyle name="Normal 4 2 3 4 2 4 4 2" xfId="21896" xr:uid="{00000000-0005-0000-0000-0000D64A0000}"/>
    <cellStyle name="Normal 4 2 3 4 2 4 4 2 2" xfId="48058" xr:uid="{00000000-0005-0000-0000-0000D74A0000}"/>
    <cellStyle name="Normal 4 2 3 4 2 4 4 3" xfId="35312" xr:uid="{00000000-0005-0000-0000-0000D84A0000}"/>
    <cellStyle name="Normal 4 2 3 4 2 4 5" xfId="15330" xr:uid="{00000000-0005-0000-0000-0000D94A0000}"/>
    <cellStyle name="Normal 4 2 3 4 2 4 5 2" xfId="41492" xr:uid="{00000000-0005-0000-0000-0000DA4A0000}"/>
    <cellStyle name="Normal 4 2 3 4 2 4 6" xfId="27762" xr:uid="{00000000-0005-0000-0000-0000DB4A0000}"/>
    <cellStyle name="Normal 4 2 3 4 2 5" xfId="2614" xr:uid="{00000000-0005-0000-0000-0000DC4A0000}"/>
    <cellStyle name="Normal 4 2 3 4 2 5 2" xfId="6666" xr:uid="{00000000-0005-0000-0000-0000DD4A0000}"/>
    <cellStyle name="Normal 4 2 3 4 2 5 2 2" xfId="12832" xr:uid="{00000000-0005-0000-0000-0000DE4A0000}"/>
    <cellStyle name="Normal 4 2 3 4 2 5 2 2 2" xfId="25098" xr:uid="{00000000-0005-0000-0000-0000DF4A0000}"/>
    <cellStyle name="Normal 4 2 3 4 2 5 2 2 2 2" xfId="51260" xr:uid="{00000000-0005-0000-0000-0000E04A0000}"/>
    <cellStyle name="Normal 4 2 3 4 2 5 2 2 3" xfId="38994" xr:uid="{00000000-0005-0000-0000-0000E14A0000}"/>
    <cellStyle name="Normal 4 2 3 4 2 5 2 3" xfId="19736" xr:uid="{00000000-0005-0000-0000-0000E24A0000}"/>
    <cellStyle name="Normal 4 2 3 4 2 5 2 3 2" xfId="45898" xr:uid="{00000000-0005-0000-0000-0000E34A0000}"/>
    <cellStyle name="Normal 4 2 3 4 2 5 2 4" xfId="32828" xr:uid="{00000000-0005-0000-0000-0000E44A0000}"/>
    <cellStyle name="Normal 4 2 3 4 2 5 3" xfId="9886" xr:uid="{00000000-0005-0000-0000-0000E54A0000}"/>
    <cellStyle name="Normal 4 2 3 4 2 5 3 2" xfId="22536" xr:uid="{00000000-0005-0000-0000-0000E64A0000}"/>
    <cellStyle name="Normal 4 2 3 4 2 5 3 2 2" xfId="48698" xr:uid="{00000000-0005-0000-0000-0000E74A0000}"/>
    <cellStyle name="Normal 4 2 3 4 2 5 3 3" xfId="36048" xr:uid="{00000000-0005-0000-0000-0000E84A0000}"/>
    <cellStyle name="Normal 4 2 3 4 2 5 4" xfId="16212" xr:uid="{00000000-0005-0000-0000-0000E94A0000}"/>
    <cellStyle name="Normal 4 2 3 4 2 5 4 2" xfId="42374" xr:uid="{00000000-0005-0000-0000-0000EA4A0000}"/>
    <cellStyle name="Normal 4 2 3 4 2 5 5" xfId="28776" xr:uid="{00000000-0005-0000-0000-0000EB4A0000}"/>
    <cellStyle name="Normal 4 2 3 4 2 6" xfId="4640" xr:uid="{00000000-0005-0000-0000-0000EC4A0000}"/>
    <cellStyle name="Normal 4 2 3 4 2 6 2" xfId="11360" xr:uid="{00000000-0005-0000-0000-0000ED4A0000}"/>
    <cellStyle name="Normal 4 2 3 4 2 6 2 2" xfId="23818" xr:uid="{00000000-0005-0000-0000-0000EE4A0000}"/>
    <cellStyle name="Normal 4 2 3 4 2 6 2 2 2" xfId="49980" xr:uid="{00000000-0005-0000-0000-0000EF4A0000}"/>
    <cellStyle name="Normal 4 2 3 4 2 6 2 3" xfId="37522" xr:uid="{00000000-0005-0000-0000-0000F04A0000}"/>
    <cellStyle name="Normal 4 2 3 4 2 6 3" xfId="17974" xr:uid="{00000000-0005-0000-0000-0000F14A0000}"/>
    <cellStyle name="Normal 4 2 3 4 2 6 3 2" xfId="44136" xr:uid="{00000000-0005-0000-0000-0000F24A0000}"/>
    <cellStyle name="Normal 4 2 3 4 2 6 4" xfId="30802" xr:uid="{00000000-0005-0000-0000-0000F34A0000}"/>
    <cellStyle name="Normal 4 2 3 4 2 7" xfId="8414" xr:uid="{00000000-0005-0000-0000-0000F44A0000}"/>
    <cellStyle name="Normal 4 2 3 4 2 7 2" xfId="21256" xr:uid="{00000000-0005-0000-0000-0000F54A0000}"/>
    <cellStyle name="Normal 4 2 3 4 2 7 2 2" xfId="47418" xr:uid="{00000000-0005-0000-0000-0000F64A0000}"/>
    <cellStyle name="Normal 4 2 3 4 2 7 3" xfId="34576" xr:uid="{00000000-0005-0000-0000-0000F74A0000}"/>
    <cellStyle name="Normal 4 2 3 4 2 8" xfId="14450" xr:uid="{00000000-0005-0000-0000-0000F84A0000}"/>
    <cellStyle name="Normal 4 2 3 4 2 8 2" xfId="40612" xr:uid="{00000000-0005-0000-0000-0000F94A0000}"/>
    <cellStyle name="Normal 4 2 3 4 2 9" xfId="26750" xr:uid="{00000000-0005-0000-0000-0000FA4A0000}"/>
    <cellStyle name="Normal 4 2 3 4 3" xfId="906" xr:uid="{00000000-0005-0000-0000-0000FB4A0000}"/>
    <cellStyle name="Normal 4 2 3 4 3 2" xfId="1360" xr:uid="{00000000-0005-0000-0000-0000FC4A0000}"/>
    <cellStyle name="Normal 4 2 3 4 3 2 2" xfId="2000" xr:uid="{00000000-0005-0000-0000-0000FD4A0000}"/>
    <cellStyle name="Normal 4 2 3 4 3 2 2 2" xfId="4026" xr:uid="{00000000-0005-0000-0000-0000FE4A0000}"/>
    <cellStyle name="Normal 4 2 3 4 3 2 2 2 2" xfId="8078" xr:uid="{00000000-0005-0000-0000-0000FF4A0000}"/>
    <cellStyle name="Normal 4 2 3 4 3 2 2 2 2 2" xfId="13968" xr:uid="{00000000-0005-0000-0000-0000004B0000}"/>
    <cellStyle name="Normal 4 2 3 4 3 2 2 2 2 2 2" xfId="26138" xr:uid="{00000000-0005-0000-0000-0000014B0000}"/>
    <cellStyle name="Normal 4 2 3 4 3 2 2 2 2 2 2 2" xfId="52300" xr:uid="{00000000-0005-0000-0000-0000024B0000}"/>
    <cellStyle name="Normal 4 2 3 4 3 2 2 2 2 2 3" xfId="40130" xr:uid="{00000000-0005-0000-0000-0000034B0000}"/>
    <cellStyle name="Normal 4 2 3 4 3 2 2 2 2 3" xfId="21016" xr:uid="{00000000-0005-0000-0000-0000044B0000}"/>
    <cellStyle name="Normal 4 2 3 4 3 2 2 2 2 3 2" xfId="47178" xr:uid="{00000000-0005-0000-0000-0000054B0000}"/>
    <cellStyle name="Normal 4 2 3 4 3 2 2 2 2 4" xfId="34240" xr:uid="{00000000-0005-0000-0000-0000064B0000}"/>
    <cellStyle name="Normal 4 2 3 4 3 2 2 2 3" xfId="11022" xr:uid="{00000000-0005-0000-0000-0000074B0000}"/>
    <cellStyle name="Normal 4 2 3 4 3 2 2 2 3 2" xfId="23576" xr:uid="{00000000-0005-0000-0000-0000084B0000}"/>
    <cellStyle name="Normal 4 2 3 4 3 2 2 2 3 2 2" xfId="49738" xr:uid="{00000000-0005-0000-0000-0000094B0000}"/>
    <cellStyle name="Normal 4 2 3 4 3 2 2 2 3 3" xfId="37184" xr:uid="{00000000-0005-0000-0000-00000A4B0000}"/>
    <cellStyle name="Normal 4 2 3 4 3 2 2 2 4" xfId="17492" xr:uid="{00000000-0005-0000-0000-00000B4B0000}"/>
    <cellStyle name="Normal 4 2 3 4 3 2 2 2 4 2" xfId="43654" xr:uid="{00000000-0005-0000-0000-00000C4B0000}"/>
    <cellStyle name="Normal 4 2 3 4 3 2 2 2 5" xfId="30188" xr:uid="{00000000-0005-0000-0000-00000D4B0000}"/>
    <cellStyle name="Normal 4 2 3 4 3 2 2 3" xfId="6052" xr:uid="{00000000-0005-0000-0000-00000E4B0000}"/>
    <cellStyle name="Normal 4 2 3 4 3 2 2 3 2" xfId="12496" xr:uid="{00000000-0005-0000-0000-00000F4B0000}"/>
    <cellStyle name="Normal 4 2 3 4 3 2 2 3 2 2" xfId="24858" xr:uid="{00000000-0005-0000-0000-0000104B0000}"/>
    <cellStyle name="Normal 4 2 3 4 3 2 2 3 2 2 2" xfId="51020" xr:uid="{00000000-0005-0000-0000-0000114B0000}"/>
    <cellStyle name="Normal 4 2 3 4 3 2 2 3 2 3" xfId="38658" xr:uid="{00000000-0005-0000-0000-0000124B0000}"/>
    <cellStyle name="Normal 4 2 3 4 3 2 2 3 3" xfId="19254" xr:uid="{00000000-0005-0000-0000-0000134B0000}"/>
    <cellStyle name="Normal 4 2 3 4 3 2 2 3 3 2" xfId="45416" xr:uid="{00000000-0005-0000-0000-0000144B0000}"/>
    <cellStyle name="Normal 4 2 3 4 3 2 2 3 4" xfId="32214" xr:uid="{00000000-0005-0000-0000-0000154B0000}"/>
    <cellStyle name="Normal 4 2 3 4 3 2 2 4" xfId="9550" xr:uid="{00000000-0005-0000-0000-0000164B0000}"/>
    <cellStyle name="Normal 4 2 3 4 3 2 2 4 2" xfId="22296" xr:uid="{00000000-0005-0000-0000-0000174B0000}"/>
    <cellStyle name="Normal 4 2 3 4 3 2 2 4 2 2" xfId="48458" xr:uid="{00000000-0005-0000-0000-0000184B0000}"/>
    <cellStyle name="Normal 4 2 3 4 3 2 2 4 3" xfId="35712" xr:uid="{00000000-0005-0000-0000-0000194B0000}"/>
    <cellStyle name="Normal 4 2 3 4 3 2 2 5" xfId="15730" xr:uid="{00000000-0005-0000-0000-00001A4B0000}"/>
    <cellStyle name="Normal 4 2 3 4 3 2 2 5 2" xfId="41892" xr:uid="{00000000-0005-0000-0000-00001B4B0000}"/>
    <cellStyle name="Normal 4 2 3 4 3 2 2 6" xfId="28162" xr:uid="{00000000-0005-0000-0000-00001C4B0000}"/>
    <cellStyle name="Normal 4 2 3 4 3 2 3" xfId="3386" xr:uid="{00000000-0005-0000-0000-00001D4B0000}"/>
    <cellStyle name="Normal 4 2 3 4 3 2 3 2" xfId="7438" xr:uid="{00000000-0005-0000-0000-00001E4B0000}"/>
    <cellStyle name="Normal 4 2 3 4 3 2 3 2 2" xfId="13328" xr:uid="{00000000-0005-0000-0000-00001F4B0000}"/>
    <cellStyle name="Normal 4 2 3 4 3 2 3 2 2 2" xfId="25498" xr:uid="{00000000-0005-0000-0000-0000204B0000}"/>
    <cellStyle name="Normal 4 2 3 4 3 2 3 2 2 2 2" xfId="51660" xr:uid="{00000000-0005-0000-0000-0000214B0000}"/>
    <cellStyle name="Normal 4 2 3 4 3 2 3 2 2 3" xfId="39490" xr:uid="{00000000-0005-0000-0000-0000224B0000}"/>
    <cellStyle name="Normal 4 2 3 4 3 2 3 2 3" xfId="20376" xr:uid="{00000000-0005-0000-0000-0000234B0000}"/>
    <cellStyle name="Normal 4 2 3 4 3 2 3 2 3 2" xfId="46538" xr:uid="{00000000-0005-0000-0000-0000244B0000}"/>
    <cellStyle name="Normal 4 2 3 4 3 2 3 2 4" xfId="33600" xr:uid="{00000000-0005-0000-0000-0000254B0000}"/>
    <cellStyle name="Normal 4 2 3 4 3 2 3 3" xfId="10382" xr:uid="{00000000-0005-0000-0000-0000264B0000}"/>
    <cellStyle name="Normal 4 2 3 4 3 2 3 3 2" xfId="22936" xr:uid="{00000000-0005-0000-0000-0000274B0000}"/>
    <cellStyle name="Normal 4 2 3 4 3 2 3 3 2 2" xfId="49098" xr:uid="{00000000-0005-0000-0000-0000284B0000}"/>
    <cellStyle name="Normal 4 2 3 4 3 2 3 3 3" xfId="36544" xr:uid="{00000000-0005-0000-0000-0000294B0000}"/>
    <cellStyle name="Normal 4 2 3 4 3 2 3 4" xfId="16852" xr:uid="{00000000-0005-0000-0000-00002A4B0000}"/>
    <cellStyle name="Normal 4 2 3 4 3 2 3 4 2" xfId="43014" xr:uid="{00000000-0005-0000-0000-00002B4B0000}"/>
    <cellStyle name="Normal 4 2 3 4 3 2 3 5" xfId="29548" xr:uid="{00000000-0005-0000-0000-00002C4B0000}"/>
    <cellStyle name="Normal 4 2 3 4 3 2 4" xfId="5412" xr:uid="{00000000-0005-0000-0000-00002D4B0000}"/>
    <cellStyle name="Normal 4 2 3 4 3 2 4 2" xfId="11856" xr:uid="{00000000-0005-0000-0000-00002E4B0000}"/>
    <cellStyle name="Normal 4 2 3 4 3 2 4 2 2" xfId="24218" xr:uid="{00000000-0005-0000-0000-00002F4B0000}"/>
    <cellStyle name="Normal 4 2 3 4 3 2 4 2 2 2" xfId="50380" xr:uid="{00000000-0005-0000-0000-0000304B0000}"/>
    <cellStyle name="Normal 4 2 3 4 3 2 4 2 3" xfId="38018" xr:uid="{00000000-0005-0000-0000-0000314B0000}"/>
    <cellStyle name="Normal 4 2 3 4 3 2 4 3" xfId="18614" xr:uid="{00000000-0005-0000-0000-0000324B0000}"/>
    <cellStyle name="Normal 4 2 3 4 3 2 4 3 2" xfId="44776" xr:uid="{00000000-0005-0000-0000-0000334B0000}"/>
    <cellStyle name="Normal 4 2 3 4 3 2 4 4" xfId="31574" xr:uid="{00000000-0005-0000-0000-0000344B0000}"/>
    <cellStyle name="Normal 4 2 3 4 3 2 5" xfId="8910" xr:uid="{00000000-0005-0000-0000-0000354B0000}"/>
    <cellStyle name="Normal 4 2 3 4 3 2 5 2" xfId="21656" xr:uid="{00000000-0005-0000-0000-0000364B0000}"/>
    <cellStyle name="Normal 4 2 3 4 3 2 5 2 2" xfId="47818" xr:uid="{00000000-0005-0000-0000-0000374B0000}"/>
    <cellStyle name="Normal 4 2 3 4 3 2 5 3" xfId="35072" xr:uid="{00000000-0005-0000-0000-0000384B0000}"/>
    <cellStyle name="Normal 4 2 3 4 3 2 6" xfId="15090" xr:uid="{00000000-0005-0000-0000-0000394B0000}"/>
    <cellStyle name="Normal 4 2 3 4 3 2 6 2" xfId="41252" xr:uid="{00000000-0005-0000-0000-00003A4B0000}"/>
    <cellStyle name="Normal 4 2 3 4 3 2 7" xfId="27522" xr:uid="{00000000-0005-0000-0000-00003B4B0000}"/>
    <cellStyle name="Normal 4 2 3 4 3 3" xfId="1680" xr:uid="{00000000-0005-0000-0000-00003C4B0000}"/>
    <cellStyle name="Normal 4 2 3 4 3 3 2" xfId="3706" xr:uid="{00000000-0005-0000-0000-00003D4B0000}"/>
    <cellStyle name="Normal 4 2 3 4 3 3 2 2" xfId="7758" xr:uid="{00000000-0005-0000-0000-00003E4B0000}"/>
    <cellStyle name="Normal 4 2 3 4 3 3 2 2 2" xfId="13648" xr:uid="{00000000-0005-0000-0000-00003F4B0000}"/>
    <cellStyle name="Normal 4 2 3 4 3 3 2 2 2 2" xfId="25818" xr:uid="{00000000-0005-0000-0000-0000404B0000}"/>
    <cellStyle name="Normal 4 2 3 4 3 3 2 2 2 2 2" xfId="51980" xr:uid="{00000000-0005-0000-0000-0000414B0000}"/>
    <cellStyle name="Normal 4 2 3 4 3 3 2 2 2 3" xfId="39810" xr:uid="{00000000-0005-0000-0000-0000424B0000}"/>
    <cellStyle name="Normal 4 2 3 4 3 3 2 2 3" xfId="20696" xr:uid="{00000000-0005-0000-0000-0000434B0000}"/>
    <cellStyle name="Normal 4 2 3 4 3 3 2 2 3 2" xfId="46858" xr:uid="{00000000-0005-0000-0000-0000444B0000}"/>
    <cellStyle name="Normal 4 2 3 4 3 3 2 2 4" xfId="33920" xr:uid="{00000000-0005-0000-0000-0000454B0000}"/>
    <cellStyle name="Normal 4 2 3 4 3 3 2 3" xfId="10702" xr:uid="{00000000-0005-0000-0000-0000464B0000}"/>
    <cellStyle name="Normal 4 2 3 4 3 3 2 3 2" xfId="23256" xr:uid="{00000000-0005-0000-0000-0000474B0000}"/>
    <cellStyle name="Normal 4 2 3 4 3 3 2 3 2 2" xfId="49418" xr:uid="{00000000-0005-0000-0000-0000484B0000}"/>
    <cellStyle name="Normal 4 2 3 4 3 3 2 3 3" xfId="36864" xr:uid="{00000000-0005-0000-0000-0000494B0000}"/>
    <cellStyle name="Normal 4 2 3 4 3 3 2 4" xfId="17172" xr:uid="{00000000-0005-0000-0000-00004A4B0000}"/>
    <cellStyle name="Normal 4 2 3 4 3 3 2 4 2" xfId="43334" xr:uid="{00000000-0005-0000-0000-00004B4B0000}"/>
    <cellStyle name="Normal 4 2 3 4 3 3 2 5" xfId="29868" xr:uid="{00000000-0005-0000-0000-00004C4B0000}"/>
    <cellStyle name="Normal 4 2 3 4 3 3 3" xfId="5732" xr:uid="{00000000-0005-0000-0000-00004D4B0000}"/>
    <cellStyle name="Normal 4 2 3 4 3 3 3 2" xfId="12176" xr:uid="{00000000-0005-0000-0000-00004E4B0000}"/>
    <cellStyle name="Normal 4 2 3 4 3 3 3 2 2" xfId="24538" xr:uid="{00000000-0005-0000-0000-00004F4B0000}"/>
    <cellStyle name="Normal 4 2 3 4 3 3 3 2 2 2" xfId="50700" xr:uid="{00000000-0005-0000-0000-0000504B0000}"/>
    <cellStyle name="Normal 4 2 3 4 3 3 3 2 3" xfId="38338" xr:uid="{00000000-0005-0000-0000-0000514B0000}"/>
    <cellStyle name="Normal 4 2 3 4 3 3 3 3" xfId="18934" xr:uid="{00000000-0005-0000-0000-0000524B0000}"/>
    <cellStyle name="Normal 4 2 3 4 3 3 3 3 2" xfId="45096" xr:uid="{00000000-0005-0000-0000-0000534B0000}"/>
    <cellStyle name="Normal 4 2 3 4 3 3 3 4" xfId="31894" xr:uid="{00000000-0005-0000-0000-0000544B0000}"/>
    <cellStyle name="Normal 4 2 3 4 3 3 4" xfId="9230" xr:uid="{00000000-0005-0000-0000-0000554B0000}"/>
    <cellStyle name="Normal 4 2 3 4 3 3 4 2" xfId="21976" xr:uid="{00000000-0005-0000-0000-0000564B0000}"/>
    <cellStyle name="Normal 4 2 3 4 3 3 4 2 2" xfId="48138" xr:uid="{00000000-0005-0000-0000-0000574B0000}"/>
    <cellStyle name="Normal 4 2 3 4 3 3 4 3" xfId="35392" xr:uid="{00000000-0005-0000-0000-0000584B0000}"/>
    <cellStyle name="Normal 4 2 3 4 3 3 5" xfId="15410" xr:uid="{00000000-0005-0000-0000-0000594B0000}"/>
    <cellStyle name="Normal 4 2 3 4 3 3 5 2" xfId="41572" xr:uid="{00000000-0005-0000-0000-00005A4B0000}"/>
    <cellStyle name="Normal 4 2 3 4 3 3 6" xfId="27842" xr:uid="{00000000-0005-0000-0000-00005B4B0000}"/>
    <cellStyle name="Normal 4 2 3 4 3 4" xfId="2932" xr:uid="{00000000-0005-0000-0000-00005C4B0000}"/>
    <cellStyle name="Normal 4 2 3 4 3 4 2" xfId="6984" xr:uid="{00000000-0005-0000-0000-00005D4B0000}"/>
    <cellStyle name="Normal 4 2 3 4 3 4 2 2" xfId="12963" xr:uid="{00000000-0005-0000-0000-00005E4B0000}"/>
    <cellStyle name="Normal 4 2 3 4 3 4 2 2 2" xfId="25178" xr:uid="{00000000-0005-0000-0000-00005F4B0000}"/>
    <cellStyle name="Normal 4 2 3 4 3 4 2 2 2 2" xfId="51340" xr:uid="{00000000-0005-0000-0000-0000604B0000}"/>
    <cellStyle name="Normal 4 2 3 4 3 4 2 2 3" xfId="39125" xr:uid="{00000000-0005-0000-0000-0000614B0000}"/>
    <cellStyle name="Normal 4 2 3 4 3 4 2 3" xfId="19967" xr:uid="{00000000-0005-0000-0000-0000624B0000}"/>
    <cellStyle name="Normal 4 2 3 4 3 4 2 3 2" xfId="46129" xr:uid="{00000000-0005-0000-0000-0000634B0000}"/>
    <cellStyle name="Normal 4 2 3 4 3 4 2 4" xfId="33146" xr:uid="{00000000-0005-0000-0000-0000644B0000}"/>
    <cellStyle name="Normal 4 2 3 4 3 4 3" xfId="10017" xr:uid="{00000000-0005-0000-0000-0000654B0000}"/>
    <cellStyle name="Normal 4 2 3 4 3 4 3 2" xfId="22616" xr:uid="{00000000-0005-0000-0000-0000664B0000}"/>
    <cellStyle name="Normal 4 2 3 4 3 4 3 2 2" xfId="48778" xr:uid="{00000000-0005-0000-0000-0000674B0000}"/>
    <cellStyle name="Normal 4 2 3 4 3 4 3 3" xfId="36179" xr:uid="{00000000-0005-0000-0000-0000684B0000}"/>
    <cellStyle name="Normal 4 2 3 4 3 4 4" xfId="16443" xr:uid="{00000000-0005-0000-0000-0000694B0000}"/>
    <cellStyle name="Normal 4 2 3 4 3 4 4 2" xfId="42605" xr:uid="{00000000-0005-0000-0000-00006A4B0000}"/>
    <cellStyle name="Normal 4 2 3 4 3 4 5" xfId="29094" xr:uid="{00000000-0005-0000-0000-00006B4B0000}"/>
    <cellStyle name="Normal 4 2 3 4 3 5" xfId="4958" xr:uid="{00000000-0005-0000-0000-00006C4B0000}"/>
    <cellStyle name="Normal 4 2 3 4 3 5 2" xfId="11491" xr:uid="{00000000-0005-0000-0000-00006D4B0000}"/>
    <cellStyle name="Normal 4 2 3 4 3 5 2 2" xfId="23898" xr:uid="{00000000-0005-0000-0000-00006E4B0000}"/>
    <cellStyle name="Normal 4 2 3 4 3 5 2 2 2" xfId="50060" xr:uid="{00000000-0005-0000-0000-00006F4B0000}"/>
    <cellStyle name="Normal 4 2 3 4 3 5 2 3" xfId="37653" xr:uid="{00000000-0005-0000-0000-0000704B0000}"/>
    <cellStyle name="Normal 4 2 3 4 3 5 3" xfId="18205" xr:uid="{00000000-0005-0000-0000-0000714B0000}"/>
    <cellStyle name="Normal 4 2 3 4 3 5 3 2" xfId="44367" xr:uid="{00000000-0005-0000-0000-0000724B0000}"/>
    <cellStyle name="Normal 4 2 3 4 3 5 4" xfId="31120" xr:uid="{00000000-0005-0000-0000-0000734B0000}"/>
    <cellStyle name="Normal 4 2 3 4 3 6" xfId="8545" xr:uid="{00000000-0005-0000-0000-0000744B0000}"/>
    <cellStyle name="Normal 4 2 3 4 3 6 2" xfId="21336" xr:uid="{00000000-0005-0000-0000-0000754B0000}"/>
    <cellStyle name="Normal 4 2 3 4 3 6 2 2" xfId="47498" xr:uid="{00000000-0005-0000-0000-0000764B0000}"/>
    <cellStyle name="Normal 4 2 3 4 3 6 3" xfId="34707" xr:uid="{00000000-0005-0000-0000-0000774B0000}"/>
    <cellStyle name="Normal 4 2 3 4 3 7" xfId="14681" xr:uid="{00000000-0005-0000-0000-0000784B0000}"/>
    <cellStyle name="Normal 4 2 3 4 3 7 2" xfId="40843" xr:uid="{00000000-0005-0000-0000-0000794B0000}"/>
    <cellStyle name="Normal 4 2 3 4 3 8" xfId="27068" xr:uid="{00000000-0005-0000-0000-00007A4B0000}"/>
    <cellStyle name="Normal 4 2 3 4 4" xfId="1200" xr:uid="{00000000-0005-0000-0000-00007B4B0000}"/>
    <cellStyle name="Normal 4 2 3 4 4 2" xfId="1840" xr:uid="{00000000-0005-0000-0000-00007C4B0000}"/>
    <cellStyle name="Normal 4 2 3 4 4 2 2" xfId="3866" xr:uid="{00000000-0005-0000-0000-00007D4B0000}"/>
    <cellStyle name="Normal 4 2 3 4 4 2 2 2" xfId="7918" xr:uid="{00000000-0005-0000-0000-00007E4B0000}"/>
    <cellStyle name="Normal 4 2 3 4 4 2 2 2 2" xfId="13808" xr:uid="{00000000-0005-0000-0000-00007F4B0000}"/>
    <cellStyle name="Normal 4 2 3 4 4 2 2 2 2 2" xfId="25978" xr:uid="{00000000-0005-0000-0000-0000804B0000}"/>
    <cellStyle name="Normal 4 2 3 4 4 2 2 2 2 2 2" xfId="52140" xr:uid="{00000000-0005-0000-0000-0000814B0000}"/>
    <cellStyle name="Normal 4 2 3 4 4 2 2 2 2 3" xfId="39970" xr:uid="{00000000-0005-0000-0000-0000824B0000}"/>
    <cellStyle name="Normal 4 2 3 4 4 2 2 2 3" xfId="20856" xr:uid="{00000000-0005-0000-0000-0000834B0000}"/>
    <cellStyle name="Normal 4 2 3 4 4 2 2 2 3 2" xfId="47018" xr:uid="{00000000-0005-0000-0000-0000844B0000}"/>
    <cellStyle name="Normal 4 2 3 4 4 2 2 2 4" xfId="34080" xr:uid="{00000000-0005-0000-0000-0000854B0000}"/>
    <cellStyle name="Normal 4 2 3 4 4 2 2 3" xfId="10862" xr:uid="{00000000-0005-0000-0000-0000864B0000}"/>
    <cellStyle name="Normal 4 2 3 4 4 2 2 3 2" xfId="23416" xr:uid="{00000000-0005-0000-0000-0000874B0000}"/>
    <cellStyle name="Normal 4 2 3 4 4 2 2 3 2 2" xfId="49578" xr:uid="{00000000-0005-0000-0000-0000884B0000}"/>
    <cellStyle name="Normal 4 2 3 4 4 2 2 3 3" xfId="37024" xr:uid="{00000000-0005-0000-0000-0000894B0000}"/>
    <cellStyle name="Normal 4 2 3 4 4 2 2 4" xfId="17332" xr:uid="{00000000-0005-0000-0000-00008A4B0000}"/>
    <cellStyle name="Normal 4 2 3 4 4 2 2 4 2" xfId="43494" xr:uid="{00000000-0005-0000-0000-00008B4B0000}"/>
    <cellStyle name="Normal 4 2 3 4 4 2 2 5" xfId="30028" xr:uid="{00000000-0005-0000-0000-00008C4B0000}"/>
    <cellStyle name="Normal 4 2 3 4 4 2 3" xfId="5892" xr:uid="{00000000-0005-0000-0000-00008D4B0000}"/>
    <cellStyle name="Normal 4 2 3 4 4 2 3 2" xfId="12336" xr:uid="{00000000-0005-0000-0000-00008E4B0000}"/>
    <cellStyle name="Normal 4 2 3 4 4 2 3 2 2" xfId="24698" xr:uid="{00000000-0005-0000-0000-00008F4B0000}"/>
    <cellStyle name="Normal 4 2 3 4 4 2 3 2 2 2" xfId="50860" xr:uid="{00000000-0005-0000-0000-0000904B0000}"/>
    <cellStyle name="Normal 4 2 3 4 4 2 3 2 3" xfId="38498" xr:uid="{00000000-0005-0000-0000-0000914B0000}"/>
    <cellStyle name="Normal 4 2 3 4 4 2 3 3" xfId="19094" xr:uid="{00000000-0005-0000-0000-0000924B0000}"/>
    <cellStyle name="Normal 4 2 3 4 4 2 3 3 2" xfId="45256" xr:uid="{00000000-0005-0000-0000-0000934B0000}"/>
    <cellStyle name="Normal 4 2 3 4 4 2 3 4" xfId="32054" xr:uid="{00000000-0005-0000-0000-0000944B0000}"/>
    <cellStyle name="Normal 4 2 3 4 4 2 4" xfId="9390" xr:uid="{00000000-0005-0000-0000-0000954B0000}"/>
    <cellStyle name="Normal 4 2 3 4 4 2 4 2" xfId="22136" xr:uid="{00000000-0005-0000-0000-0000964B0000}"/>
    <cellStyle name="Normal 4 2 3 4 4 2 4 2 2" xfId="48298" xr:uid="{00000000-0005-0000-0000-0000974B0000}"/>
    <cellStyle name="Normal 4 2 3 4 4 2 4 3" xfId="35552" xr:uid="{00000000-0005-0000-0000-0000984B0000}"/>
    <cellStyle name="Normal 4 2 3 4 4 2 5" xfId="15570" xr:uid="{00000000-0005-0000-0000-0000994B0000}"/>
    <cellStyle name="Normal 4 2 3 4 4 2 5 2" xfId="41732" xr:uid="{00000000-0005-0000-0000-00009A4B0000}"/>
    <cellStyle name="Normal 4 2 3 4 4 2 6" xfId="28002" xr:uid="{00000000-0005-0000-0000-00009B4B0000}"/>
    <cellStyle name="Normal 4 2 3 4 4 3" xfId="3226" xr:uid="{00000000-0005-0000-0000-00009C4B0000}"/>
    <cellStyle name="Normal 4 2 3 4 4 3 2" xfId="7278" xr:uid="{00000000-0005-0000-0000-00009D4B0000}"/>
    <cellStyle name="Normal 4 2 3 4 4 3 2 2" xfId="13168" xr:uid="{00000000-0005-0000-0000-00009E4B0000}"/>
    <cellStyle name="Normal 4 2 3 4 4 3 2 2 2" xfId="25338" xr:uid="{00000000-0005-0000-0000-00009F4B0000}"/>
    <cellStyle name="Normal 4 2 3 4 4 3 2 2 2 2" xfId="51500" xr:uid="{00000000-0005-0000-0000-0000A04B0000}"/>
    <cellStyle name="Normal 4 2 3 4 4 3 2 2 3" xfId="39330" xr:uid="{00000000-0005-0000-0000-0000A14B0000}"/>
    <cellStyle name="Normal 4 2 3 4 4 3 2 3" xfId="20216" xr:uid="{00000000-0005-0000-0000-0000A24B0000}"/>
    <cellStyle name="Normal 4 2 3 4 4 3 2 3 2" xfId="46378" xr:uid="{00000000-0005-0000-0000-0000A34B0000}"/>
    <cellStyle name="Normal 4 2 3 4 4 3 2 4" xfId="33440" xr:uid="{00000000-0005-0000-0000-0000A44B0000}"/>
    <cellStyle name="Normal 4 2 3 4 4 3 3" xfId="10222" xr:uid="{00000000-0005-0000-0000-0000A54B0000}"/>
    <cellStyle name="Normal 4 2 3 4 4 3 3 2" xfId="22776" xr:uid="{00000000-0005-0000-0000-0000A64B0000}"/>
    <cellStyle name="Normal 4 2 3 4 4 3 3 2 2" xfId="48938" xr:uid="{00000000-0005-0000-0000-0000A74B0000}"/>
    <cellStyle name="Normal 4 2 3 4 4 3 3 3" xfId="36384" xr:uid="{00000000-0005-0000-0000-0000A84B0000}"/>
    <cellStyle name="Normal 4 2 3 4 4 3 4" xfId="16692" xr:uid="{00000000-0005-0000-0000-0000A94B0000}"/>
    <cellStyle name="Normal 4 2 3 4 4 3 4 2" xfId="42854" xr:uid="{00000000-0005-0000-0000-0000AA4B0000}"/>
    <cellStyle name="Normal 4 2 3 4 4 3 5" xfId="29388" xr:uid="{00000000-0005-0000-0000-0000AB4B0000}"/>
    <cellStyle name="Normal 4 2 3 4 4 4" xfId="5252" xr:uid="{00000000-0005-0000-0000-0000AC4B0000}"/>
    <cellStyle name="Normal 4 2 3 4 4 4 2" xfId="11696" xr:uid="{00000000-0005-0000-0000-0000AD4B0000}"/>
    <cellStyle name="Normal 4 2 3 4 4 4 2 2" xfId="24058" xr:uid="{00000000-0005-0000-0000-0000AE4B0000}"/>
    <cellStyle name="Normal 4 2 3 4 4 4 2 2 2" xfId="50220" xr:uid="{00000000-0005-0000-0000-0000AF4B0000}"/>
    <cellStyle name="Normal 4 2 3 4 4 4 2 3" xfId="37858" xr:uid="{00000000-0005-0000-0000-0000B04B0000}"/>
    <cellStyle name="Normal 4 2 3 4 4 4 3" xfId="18454" xr:uid="{00000000-0005-0000-0000-0000B14B0000}"/>
    <cellStyle name="Normal 4 2 3 4 4 4 3 2" xfId="44616" xr:uid="{00000000-0005-0000-0000-0000B24B0000}"/>
    <cellStyle name="Normal 4 2 3 4 4 4 4" xfId="31414" xr:uid="{00000000-0005-0000-0000-0000B34B0000}"/>
    <cellStyle name="Normal 4 2 3 4 4 5" xfId="8750" xr:uid="{00000000-0005-0000-0000-0000B44B0000}"/>
    <cellStyle name="Normal 4 2 3 4 4 5 2" xfId="21496" xr:uid="{00000000-0005-0000-0000-0000B54B0000}"/>
    <cellStyle name="Normal 4 2 3 4 4 5 2 2" xfId="47658" xr:uid="{00000000-0005-0000-0000-0000B64B0000}"/>
    <cellStyle name="Normal 4 2 3 4 4 5 3" xfId="34912" xr:uid="{00000000-0005-0000-0000-0000B74B0000}"/>
    <cellStyle name="Normal 4 2 3 4 4 6" xfId="14930" xr:uid="{00000000-0005-0000-0000-0000B84B0000}"/>
    <cellStyle name="Normal 4 2 3 4 4 6 2" xfId="41092" xr:uid="{00000000-0005-0000-0000-0000B94B0000}"/>
    <cellStyle name="Normal 4 2 3 4 4 7" xfId="27362" xr:uid="{00000000-0005-0000-0000-0000BA4B0000}"/>
    <cellStyle name="Normal 4 2 3 4 5" xfId="1520" xr:uid="{00000000-0005-0000-0000-0000BB4B0000}"/>
    <cellStyle name="Normal 4 2 3 4 5 2" xfId="3546" xr:uid="{00000000-0005-0000-0000-0000BC4B0000}"/>
    <cellStyle name="Normal 4 2 3 4 5 2 2" xfId="7598" xr:uid="{00000000-0005-0000-0000-0000BD4B0000}"/>
    <cellStyle name="Normal 4 2 3 4 5 2 2 2" xfId="13488" xr:uid="{00000000-0005-0000-0000-0000BE4B0000}"/>
    <cellStyle name="Normal 4 2 3 4 5 2 2 2 2" xfId="25658" xr:uid="{00000000-0005-0000-0000-0000BF4B0000}"/>
    <cellStyle name="Normal 4 2 3 4 5 2 2 2 2 2" xfId="51820" xr:uid="{00000000-0005-0000-0000-0000C04B0000}"/>
    <cellStyle name="Normal 4 2 3 4 5 2 2 2 3" xfId="39650" xr:uid="{00000000-0005-0000-0000-0000C14B0000}"/>
    <cellStyle name="Normal 4 2 3 4 5 2 2 3" xfId="20536" xr:uid="{00000000-0005-0000-0000-0000C24B0000}"/>
    <cellStyle name="Normal 4 2 3 4 5 2 2 3 2" xfId="46698" xr:uid="{00000000-0005-0000-0000-0000C34B0000}"/>
    <cellStyle name="Normal 4 2 3 4 5 2 2 4" xfId="33760" xr:uid="{00000000-0005-0000-0000-0000C44B0000}"/>
    <cellStyle name="Normal 4 2 3 4 5 2 3" xfId="10542" xr:uid="{00000000-0005-0000-0000-0000C54B0000}"/>
    <cellStyle name="Normal 4 2 3 4 5 2 3 2" xfId="23096" xr:uid="{00000000-0005-0000-0000-0000C64B0000}"/>
    <cellStyle name="Normal 4 2 3 4 5 2 3 2 2" xfId="49258" xr:uid="{00000000-0005-0000-0000-0000C74B0000}"/>
    <cellStyle name="Normal 4 2 3 4 5 2 3 3" xfId="36704" xr:uid="{00000000-0005-0000-0000-0000C84B0000}"/>
    <cellStyle name="Normal 4 2 3 4 5 2 4" xfId="17012" xr:uid="{00000000-0005-0000-0000-0000C94B0000}"/>
    <cellStyle name="Normal 4 2 3 4 5 2 4 2" xfId="43174" xr:uid="{00000000-0005-0000-0000-0000CA4B0000}"/>
    <cellStyle name="Normal 4 2 3 4 5 2 5" xfId="29708" xr:uid="{00000000-0005-0000-0000-0000CB4B0000}"/>
    <cellStyle name="Normal 4 2 3 4 5 3" xfId="5572" xr:uid="{00000000-0005-0000-0000-0000CC4B0000}"/>
    <cellStyle name="Normal 4 2 3 4 5 3 2" xfId="12016" xr:uid="{00000000-0005-0000-0000-0000CD4B0000}"/>
    <cellStyle name="Normal 4 2 3 4 5 3 2 2" xfId="24378" xr:uid="{00000000-0005-0000-0000-0000CE4B0000}"/>
    <cellStyle name="Normal 4 2 3 4 5 3 2 2 2" xfId="50540" xr:uid="{00000000-0005-0000-0000-0000CF4B0000}"/>
    <cellStyle name="Normal 4 2 3 4 5 3 2 3" xfId="38178" xr:uid="{00000000-0005-0000-0000-0000D04B0000}"/>
    <cellStyle name="Normal 4 2 3 4 5 3 3" xfId="18774" xr:uid="{00000000-0005-0000-0000-0000D14B0000}"/>
    <cellStyle name="Normal 4 2 3 4 5 3 3 2" xfId="44936" xr:uid="{00000000-0005-0000-0000-0000D24B0000}"/>
    <cellStyle name="Normal 4 2 3 4 5 3 4" xfId="31734" xr:uid="{00000000-0005-0000-0000-0000D34B0000}"/>
    <cellStyle name="Normal 4 2 3 4 5 4" xfId="9070" xr:uid="{00000000-0005-0000-0000-0000D44B0000}"/>
    <cellStyle name="Normal 4 2 3 4 5 4 2" xfId="21816" xr:uid="{00000000-0005-0000-0000-0000D54B0000}"/>
    <cellStyle name="Normal 4 2 3 4 5 4 2 2" xfId="47978" xr:uid="{00000000-0005-0000-0000-0000D64B0000}"/>
    <cellStyle name="Normal 4 2 3 4 5 4 3" xfId="35232" xr:uid="{00000000-0005-0000-0000-0000D74B0000}"/>
    <cellStyle name="Normal 4 2 3 4 5 5" xfId="15250" xr:uid="{00000000-0005-0000-0000-0000D84B0000}"/>
    <cellStyle name="Normal 4 2 3 4 5 5 2" xfId="41412" xr:uid="{00000000-0005-0000-0000-0000D94B0000}"/>
    <cellStyle name="Normal 4 2 3 4 5 6" xfId="27682" xr:uid="{00000000-0005-0000-0000-0000DA4B0000}"/>
    <cellStyle name="Normal 4 2 3 4 6" xfId="2400" xr:uid="{00000000-0005-0000-0000-0000DB4B0000}"/>
    <cellStyle name="Normal 4 2 3 4 6 2" xfId="6452" xr:uid="{00000000-0005-0000-0000-0000DC4B0000}"/>
    <cellStyle name="Normal 4 2 3 4 6 2 2" xfId="12707" xr:uid="{00000000-0005-0000-0000-0000DD4B0000}"/>
    <cellStyle name="Normal 4 2 3 4 6 2 2 2" xfId="25018" xr:uid="{00000000-0005-0000-0000-0000DE4B0000}"/>
    <cellStyle name="Normal 4 2 3 4 6 2 2 2 2" xfId="51180" xr:uid="{00000000-0005-0000-0000-0000DF4B0000}"/>
    <cellStyle name="Normal 4 2 3 4 6 2 2 3" xfId="38869" xr:uid="{00000000-0005-0000-0000-0000E04B0000}"/>
    <cellStyle name="Normal 4 2 3 4 6 2 3" xfId="19567" xr:uid="{00000000-0005-0000-0000-0000E14B0000}"/>
    <cellStyle name="Normal 4 2 3 4 6 2 3 2" xfId="45729" xr:uid="{00000000-0005-0000-0000-0000E24B0000}"/>
    <cellStyle name="Normal 4 2 3 4 6 2 4" xfId="32614" xr:uid="{00000000-0005-0000-0000-0000E34B0000}"/>
    <cellStyle name="Normal 4 2 3 4 6 3" xfId="9761" xr:uid="{00000000-0005-0000-0000-0000E44B0000}"/>
    <cellStyle name="Normal 4 2 3 4 6 3 2" xfId="22456" xr:uid="{00000000-0005-0000-0000-0000E54B0000}"/>
    <cellStyle name="Normal 4 2 3 4 6 3 2 2" xfId="48618" xr:uid="{00000000-0005-0000-0000-0000E64B0000}"/>
    <cellStyle name="Normal 4 2 3 4 6 3 3" xfId="35923" xr:uid="{00000000-0005-0000-0000-0000E74B0000}"/>
    <cellStyle name="Normal 4 2 3 4 6 4" xfId="16043" xr:uid="{00000000-0005-0000-0000-0000E84B0000}"/>
    <cellStyle name="Normal 4 2 3 4 6 4 2" xfId="42205" xr:uid="{00000000-0005-0000-0000-0000E94B0000}"/>
    <cellStyle name="Normal 4 2 3 4 6 5" xfId="28562" xr:uid="{00000000-0005-0000-0000-0000EA4B0000}"/>
    <cellStyle name="Normal 4 2 3 4 7" xfId="4426" xr:uid="{00000000-0005-0000-0000-0000EB4B0000}"/>
    <cellStyle name="Normal 4 2 3 4 7 2" xfId="11235" xr:uid="{00000000-0005-0000-0000-0000EC4B0000}"/>
    <cellStyle name="Normal 4 2 3 4 7 2 2" xfId="23738" xr:uid="{00000000-0005-0000-0000-0000ED4B0000}"/>
    <cellStyle name="Normal 4 2 3 4 7 2 2 2" xfId="49900" xr:uid="{00000000-0005-0000-0000-0000EE4B0000}"/>
    <cellStyle name="Normal 4 2 3 4 7 2 3" xfId="37397" xr:uid="{00000000-0005-0000-0000-0000EF4B0000}"/>
    <cellStyle name="Normal 4 2 3 4 7 3" xfId="17805" xr:uid="{00000000-0005-0000-0000-0000F04B0000}"/>
    <cellStyle name="Normal 4 2 3 4 7 3 2" xfId="43967" xr:uid="{00000000-0005-0000-0000-0000F14B0000}"/>
    <cellStyle name="Normal 4 2 3 4 7 4" xfId="30588" xr:uid="{00000000-0005-0000-0000-0000F24B0000}"/>
    <cellStyle name="Normal 4 2 3 4 8" xfId="8289" xr:uid="{00000000-0005-0000-0000-0000F34B0000}"/>
    <cellStyle name="Normal 4 2 3 4 8 2" xfId="21176" xr:uid="{00000000-0005-0000-0000-0000F44B0000}"/>
    <cellStyle name="Normal 4 2 3 4 8 2 2" xfId="47338" xr:uid="{00000000-0005-0000-0000-0000F54B0000}"/>
    <cellStyle name="Normal 4 2 3 4 8 3" xfId="34451" xr:uid="{00000000-0005-0000-0000-0000F64B0000}"/>
    <cellStyle name="Normal 4 2 3 4 9" xfId="14281" xr:uid="{00000000-0005-0000-0000-0000F74B0000}"/>
    <cellStyle name="Normal 4 2 3 4 9 2" xfId="40443" xr:uid="{00000000-0005-0000-0000-0000F84B0000}"/>
    <cellStyle name="Normal 4 2 3 5" xfId="548" xr:uid="{00000000-0005-0000-0000-0000F94B0000}"/>
    <cellStyle name="Normal 4 2 3 5 2" xfId="1080" xr:uid="{00000000-0005-0000-0000-0000FA4B0000}"/>
    <cellStyle name="Normal 4 2 3 5 2 2" xfId="1400" xr:uid="{00000000-0005-0000-0000-0000FB4B0000}"/>
    <cellStyle name="Normal 4 2 3 5 2 2 2" xfId="2040" xr:uid="{00000000-0005-0000-0000-0000FC4B0000}"/>
    <cellStyle name="Normal 4 2 3 5 2 2 2 2" xfId="4066" xr:uid="{00000000-0005-0000-0000-0000FD4B0000}"/>
    <cellStyle name="Normal 4 2 3 5 2 2 2 2 2" xfId="8118" xr:uid="{00000000-0005-0000-0000-0000FE4B0000}"/>
    <cellStyle name="Normal 4 2 3 5 2 2 2 2 2 2" xfId="14008" xr:uid="{00000000-0005-0000-0000-0000FF4B0000}"/>
    <cellStyle name="Normal 4 2 3 5 2 2 2 2 2 2 2" xfId="26178" xr:uid="{00000000-0005-0000-0000-0000004C0000}"/>
    <cellStyle name="Normal 4 2 3 5 2 2 2 2 2 2 2 2" xfId="52340" xr:uid="{00000000-0005-0000-0000-0000014C0000}"/>
    <cellStyle name="Normal 4 2 3 5 2 2 2 2 2 2 3" xfId="40170" xr:uid="{00000000-0005-0000-0000-0000024C0000}"/>
    <cellStyle name="Normal 4 2 3 5 2 2 2 2 2 3" xfId="21056" xr:uid="{00000000-0005-0000-0000-0000034C0000}"/>
    <cellStyle name="Normal 4 2 3 5 2 2 2 2 2 3 2" xfId="47218" xr:uid="{00000000-0005-0000-0000-0000044C0000}"/>
    <cellStyle name="Normal 4 2 3 5 2 2 2 2 2 4" xfId="34280" xr:uid="{00000000-0005-0000-0000-0000054C0000}"/>
    <cellStyle name="Normal 4 2 3 5 2 2 2 2 3" xfId="11062" xr:uid="{00000000-0005-0000-0000-0000064C0000}"/>
    <cellStyle name="Normal 4 2 3 5 2 2 2 2 3 2" xfId="23616" xr:uid="{00000000-0005-0000-0000-0000074C0000}"/>
    <cellStyle name="Normal 4 2 3 5 2 2 2 2 3 2 2" xfId="49778" xr:uid="{00000000-0005-0000-0000-0000084C0000}"/>
    <cellStyle name="Normal 4 2 3 5 2 2 2 2 3 3" xfId="37224" xr:uid="{00000000-0005-0000-0000-0000094C0000}"/>
    <cellStyle name="Normal 4 2 3 5 2 2 2 2 4" xfId="17532" xr:uid="{00000000-0005-0000-0000-00000A4C0000}"/>
    <cellStyle name="Normal 4 2 3 5 2 2 2 2 4 2" xfId="43694" xr:uid="{00000000-0005-0000-0000-00000B4C0000}"/>
    <cellStyle name="Normal 4 2 3 5 2 2 2 2 5" xfId="30228" xr:uid="{00000000-0005-0000-0000-00000C4C0000}"/>
    <cellStyle name="Normal 4 2 3 5 2 2 2 3" xfId="6092" xr:uid="{00000000-0005-0000-0000-00000D4C0000}"/>
    <cellStyle name="Normal 4 2 3 5 2 2 2 3 2" xfId="12536" xr:uid="{00000000-0005-0000-0000-00000E4C0000}"/>
    <cellStyle name="Normal 4 2 3 5 2 2 2 3 2 2" xfId="24898" xr:uid="{00000000-0005-0000-0000-00000F4C0000}"/>
    <cellStyle name="Normal 4 2 3 5 2 2 2 3 2 2 2" xfId="51060" xr:uid="{00000000-0005-0000-0000-0000104C0000}"/>
    <cellStyle name="Normal 4 2 3 5 2 2 2 3 2 3" xfId="38698" xr:uid="{00000000-0005-0000-0000-0000114C0000}"/>
    <cellStyle name="Normal 4 2 3 5 2 2 2 3 3" xfId="19294" xr:uid="{00000000-0005-0000-0000-0000124C0000}"/>
    <cellStyle name="Normal 4 2 3 5 2 2 2 3 3 2" xfId="45456" xr:uid="{00000000-0005-0000-0000-0000134C0000}"/>
    <cellStyle name="Normal 4 2 3 5 2 2 2 3 4" xfId="32254" xr:uid="{00000000-0005-0000-0000-0000144C0000}"/>
    <cellStyle name="Normal 4 2 3 5 2 2 2 4" xfId="9590" xr:uid="{00000000-0005-0000-0000-0000154C0000}"/>
    <cellStyle name="Normal 4 2 3 5 2 2 2 4 2" xfId="22336" xr:uid="{00000000-0005-0000-0000-0000164C0000}"/>
    <cellStyle name="Normal 4 2 3 5 2 2 2 4 2 2" xfId="48498" xr:uid="{00000000-0005-0000-0000-0000174C0000}"/>
    <cellStyle name="Normal 4 2 3 5 2 2 2 4 3" xfId="35752" xr:uid="{00000000-0005-0000-0000-0000184C0000}"/>
    <cellStyle name="Normal 4 2 3 5 2 2 2 5" xfId="15770" xr:uid="{00000000-0005-0000-0000-0000194C0000}"/>
    <cellStyle name="Normal 4 2 3 5 2 2 2 5 2" xfId="41932" xr:uid="{00000000-0005-0000-0000-00001A4C0000}"/>
    <cellStyle name="Normal 4 2 3 5 2 2 2 6" xfId="28202" xr:uid="{00000000-0005-0000-0000-00001B4C0000}"/>
    <cellStyle name="Normal 4 2 3 5 2 2 3" xfId="3426" xr:uid="{00000000-0005-0000-0000-00001C4C0000}"/>
    <cellStyle name="Normal 4 2 3 5 2 2 3 2" xfId="7478" xr:uid="{00000000-0005-0000-0000-00001D4C0000}"/>
    <cellStyle name="Normal 4 2 3 5 2 2 3 2 2" xfId="13368" xr:uid="{00000000-0005-0000-0000-00001E4C0000}"/>
    <cellStyle name="Normal 4 2 3 5 2 2 3 2 2 2" xfId="25538" xr:uid="{00000000-0005-0000-0000-00001F4C0000}"/>
    <cellStyle name="Normal 4 2 3 5 2 2 3 2 2 2 2" xfId="51700" xr:uid="{00000000-0005-0000-0000-0000204C0000}"/>
    <cellStyle name="Normal 4 2 3 5 2 2 3 2 2 3" xfId="39530" xr:uid="{00000000-0005-0000-0000-0000214C0000}"/>
    <cellStyle name="Normal 4 2 3 5 2 2 3 2 3" xfId="20416" xr:uid="{00000000-0005-0000-0000-0000224C0000}"/>
    <cellStyle name="Normal 4 2 3 5 2 2 3 2 3 2" xfId="46578" xr:uid="{00000000-0005-0000-0000-0000234C0000}"/>
    <cellStyle name="Normal 4 2 3 5 2 2 3 2 4" xfId="33640" xr:uid="{00000000-0005-0000-0000-0000244C0000}"/>
    <cellStyle name="Normal 4 2 3 5 2 2 3 3" xfId="10422" xr:uid="{00000000-0005-0000-0000-0000254C0000}"/>
    <cellStyle name="Normal 4 2 3 5 2 2 3 3 2" xfId="22976" xr:uid="{00000000-0005-0000-0000-0000264C0000}"/>
    <cellStyle name="Normal 4 2 3 5 2 2 3 3 2 2" xfId="49138" xr:uid="{00000000-0005-0000-0000-0000274C0000}"/>
    <cellStyle name="Normal 4 2 3 5 2 2 3 3 3" xfId="36584" xr:uid="{00000000-0005-0000-0000-0000284C0000}"/>
    <cellStyle name="Normal 4 2 3 5 2 2 3 4" xfId="16892" xr:uid="{00000000-0005-0000-0000-0000294C0000}"/>
    <cellStyle name="Normal 4 2 3 5 2 2 3 4 2" xfId="43054" xr:uid="{00000000-0005-0000-0000-00002A4C0000}"/>
    <cellStyle name="Normal 4 2 3 5 2 2 3 5" xfId="29588" xr:uid="{00000000-0005-0000-0000-00002B4C0000}"/>
    <cellStyle name="Normal 4 2 3 5 2 2 4" xfId="5452" xr:uid="{00000000-0005-0000-0000-00002C4C0000}"/>
    <cellStyle name="Normal 4 2 3 5 2 2 4 2" xfId="11896" xr:uid="{00000000-0005-0000-0000-00002D4C0000}"/>
    <cellStyle name="Normal 4 2 3 5 2 2 4 2 2" xfId="24258" xr:uid="{00000000-0005-0000-0000-00002E4C0000}"/>
    <cellStyle name="Normal 4 2 3 5 2 2 4 2 2 2" xfId="50420" xr:uid="{00000000-0005-0000-0000-00002F4C0000}"/>
    <cellStyle name="Normal 4 2 3 5 2 2 4 2 3" xfId="38058" xr:uid="{00000000-0005-0000-0000-0000304C0000}"/>
    <cellStyle name="Normal 4 2 3 5 2 2 4 3" xfId="18654" xr:uid="{00000000-0005-0000-0000-0000314C0000}"/>
    <cellStyle name="Normal 4 2 3 5 2 2 4 3 2" xfId="44816" xr:uid="{00000000-0005-0000-0000-0000324C0000}"/>
    <cellStyle name="Normal 4 2 3 5 2 2 4 4" xfId="31614" xr:uid="{00000000-0005-0000-0000-0000334C0000}"/>
    <cellStyle name="Normal 4 2 3 5 2 2 5" xfId="8950" xr:uid="{00000000-0005-0000-0000-0000344C0000}"/>
    <cellStyle name="Normal 4 2 3 5 2 2 5 2" xfId="21696" xr:uid="{00000000-0005-0000-0000-0000354C0000}"/>
    <cellStyle name="Normal 4 2 3 5 2 2 5 2 2" xfId="47858" xr:uid="{00000000-0005-0000-0000-0000364C0000}"/>
    <cellStyle name="Normal 4 2 3 5 2 2 5 3" xfId="35112" xr:uid="{00000000-0005-0000-0000-0000374C0000}"/>
    <cellStyle name="Normal 4 2 3 5 2 2 6" xfId="15130" xr:uid="{00000000-0005-0000-0000-0000384C0000}"/>
    <cellStyle name="Normal 4 2 3 5 2 2 6 2" xfId="41292" xr:uid="{00000000-0005-0000-0000-0000394C0000}"/>
    <cellStyle name="Normal 4 2 3 5 2 2 7" xfId="27562" xr:uid="{00000000-0005-0000-0000-00003A4C0000}"/>
    <cellStyle name="Normal 4 2 3 5 2 3" xfId="1720" xr:uid="{00000000-0005-0000-0000-00003B4C0000}"/>
    <cellStyle name="Normal 4 2 3 5 2 3 2" xfId="3746" xr:uid="{00000000-0005-0000-0000-00003C4C0000}"/>
    <cellStyle name="Normal 4 2 3 5 2 3 2 2" xfId="7798" xr:uid="{00000000-0005-0000-0000-00003D4C0000}"/>
    <cellStyle name="Normal 4 2 3 5 2 3 2 2 2" xfId="13688" xr:uid="{00000000-0005-0000-0000-00003E4C0000}"/>
    <cellStyle name="Normal 4 2 3 5 2 3 2 2 2 2" xfId="25858" xr:uid="{00000000-0005-0000-0000-00003F4C0000}"/>
    <cellStyle name="Normal 4 2 3 5 2 3 2 2 2 2 2" xfId="52020" xr:uid="{00000000-0005-0000-0000-0000404C0000}"/>
    <cellStyle name="Normal 4 2 3 5 2 3 2 2 2 3" xfId="39850" xr:uid="{00000000-0005-0000-0000-0000414C0000}"/>
    <cellStyle name="Normal 4 2 3 5 2 3 2 2 3" xfId="20736" xr:uid="{00000000-0005-0000-0000-0000424C0000}"/>
    <cellStyle name="Normal 4 2 3 5 2 3 2 2 3 2" xfId="46898" xr:uid="{00000000-0005-0000-0000-0000434C0000}"/>
    <cellStyle name="Normal 4 2 3 5 2 3 2 2 4" xfId="33960" xr:uid="{00000000-0005-0000-0000-0000444C0000}"/>
    <cellStyle name="Normal 4 2 3 5 2 3 2 3" xfId="10742" xr:uid="{00000000-0005-0000-0000-0000454C0000}"/>
    <cellStyle name="Normal 4 2 3 5 2 3 2 3 2" xfId="23296" xr:uid="{00000000-0005-0000-0000-0000464C0000}"/>
    <cellStyle name="Normal 4 2 3 5 2 3 2 3 2 2" xfId="49458" xr:uid="{00000000-0005-0000-0000-0000474C0000}"/>
    <cellStyle name="Normal 4 2 3 5 2 3 2 3 3" xfId="36904" xr:uid="{00000000-0005-0000-0000-0000484C0000}"/>
    <cellStyle name="Normal 4 2 3 5 2 3 2 4" xfId="17212" xr:uid="{00000000-0005-0000-0000-0000494C0000}"/>
    <cellStyle name="Normal 4 2 3 5 2 3 2 4 2" xfId="43374" xr:uid="{00000000-0005-0000-0000-00004A4C0000}"/>
    <cellStyle name="Normal 4 2 3 5 2 3 2 5" xfId="29908" xr:uid="{00000000-0005-0000-0000-00004B4C0000}"/>
    <cellStyle name="Normal 4 2 3 5 2 3 3" xfId="5772" xr:uid="{00000000-0005-0000-0000-00004C4C0000}"/>
    <cellStyle name="Normal 4 2 3 5 2 3 3 2" xfId="12216" xr:uid="{00000000-0005-0000-0000-00004D4C0000}"/>
    <cellStyle name="Normal 4 2 3 5 2 3 3 2 2" xfId="24578" xr:uid="{00000000-0005-0000-0000-00004E4C0000}"/>
    <cellStyle name="Normal 4 2 3 5 2 3 3 2 2 2" xfId="50740" xr:uid="{00000000-0005-0000-0000-00004F4C0000}"/>
    <cellStyle name="Normal 4 2 3 5 2 3 3 2 3" xfId="38378" xr:uid="{00000000-0005-0000-0000-0000504C0000}"/>
    <cellStyle name="Normal 4 2 3 5 2 3 3 3" xfId="18974" xr:uid="{00000000-0005-0000-0000-0000514C0000}"/>
    <cellStyle name="Normal 4 2 3 5 2 3 3 3 2" xfId="45136" xr:uid="{00000000-0005-0000-0000-0000524C0000}"/>
    <cellStyle name="Normal 4 2 3 5 2 3 3 4" xfId="31934" xr:uid="{00000000-0005-0000-0000-0000534C0000}"/>
    <cellStyle name="Normal 4 2 3 5 2 3 4" xfId="9270" xr:uid="{00000000-0005-0000-0000-0000544C0000}"/>
    <cellStyle name="Normal 4 2 3 5 2 3 4 2" xfId="22016" xr:uid="{00000000-0005-0000-0000-0000554C0000}"/>
    <cellStyle name="Normal 4 2 3 5 2 3 4 2 2" xfId="48178" xr:uid="{00000000-0005-0000-0000-0000564C0000}"/>
    <cellStyle name="Normal 4 2 3 5 2 3 4 3" xfId="35432" xr:uid="{00000000-0005-0000-0000-0000574C0000}"/>
    <cellStyle name="Normal 4 2 3 5 2 3 5" xfId="15450" xr:uid="{00000000-0005-0000-0000-0000584C0000}"/>
    <cellStyle name="Normal 4 2 3 5 2 3 5 2" xfId="41612" xr:uid="{00000000-0005-0000-0000-0000594C0000}"/>
    <cellStyle name="Normal 4 2 3 5 2 3 6" xfId="27882" xr:uid="{00000000-0005-0000-0000-00005A4C0000}"/>
    <cellStyle name="Normal 4 2 3 5 2 4" xfId="3106" xr:uid="{00000000-0005-0000-0000-00005B4C0000}"/>
    <cellStyle name="Normal 4 2 3 5 2 4 2" xfId="7158" xr:uid="{00000000-0005-0000-0000-00005C4C0000}"/>
    <cellStyle name="Normal 4 2 3 5 2 4 2 2" xfId="13048" xr:uid="{00000000-0005-0000-0000-00005D4C0000}"/>
    <cellStyle name="Normal 4 2 3 5 2 4 2 2 2" xfId="25218" xr:uid="{00000000-0005-0000-0000-00005E4C0000}"/>
    <cellStyle name="Normal 4 2 3 5 2 4 2 2 2 2" xfId="51380" xr:uid="{00000000-0005-0000-0000-00005F4C0000}"/>
    <cellStyle name="Normal 4 2 3 5 2 4 2 2 3" xfId="39210" xr:uid="{00000000-0005-0000-0000-0000604C0000}"/>
    <cellStyle name="Normal 4 2 3 5 2 4 2 3" xfId="20096" xr:uid="{00000000-0005-0000-0000-0000614C0000}"/>
    <cellStyle name="Normal 4 2 3 5 2 4 2 3 2" xfId="46258" xr:uid="{00000000-0005-0000-0000-0000624C0000}"/>
    <cellStyle name="Normal 4 2 3 5 2 4 2 4" xfId="33320" xr:uid="{00000000-0005-0000-0000-0000634C0000}"/>
    <cellStyle name="Normal 4 2 3 5 2 4 3" xfId="10102" xr:uid="{00000000-0005-0000-0000-0000644C0000}"/>
    <cellStyle name="Normal 4 2 3 5 2 4 3 2" xfId="22656" xr:uid="{00000000-0005-0000-0000-0000654C0000}"/>
    <cellStyle name="Normal 4 2 3 5 2 4 3 2 2" xfId="48818" xr:uid="{00000000-0005-0000-0000-0000664C0000}"/>
    <cellStyle name="Normal 4 2 3 5 2 4 3 3" xfId="36264" xr:uid="{00000000-0005-0000-0000-0000674C0000}"/>
    <cellStyle name="Normal 4 2 3 5 2 4 4" xfId="16572" xr:uid="{00000000-0005-0000-0000-0000684C0000}"/>
    <cellStyle name="Normal 4 2 3 5 2 4 4 2" xfId="42734" xr:uid="{00000000-0005-0000-0000-0000694C0000}"/>
    <cellStyle name="Normal 4 2 3 5 2 4 5" xfId="29268" xr:uid="{00000000-0005-0000-0000-00006A4C0000}"/>
    <cellStyle name="Normal 4 2 3 5 2 5" xfId="5132" xr:uid="{00000000-0005-0000-0000-00006B4C0000}"/>
    <cellStyle name="Normal 4 2 3 5 2 5 2" xfId="11576" xr:uid="{00000000-0005-0000-0000-00006C4C0000}"/>
    <cellStyle name="Normal 4 2 3 5 2 5 2 2" xfId="23938" xr:uid="{00000000-0005-0000-0000-00006D4C0000}"/>
    <cellStyle name="Normal 4 2 3 5 2 5 2 2 2" xfId="50100" xr:uid="{00000000-0005-0000-0000-00006E4C0000}"/>
    <cellStyle name="Normal 4 2 3 5 2 5 2 3" xfId="37738" xr:uid="{00000000-0005-0000-0000-00006F4C0000}"/>
    <cellStyle name="Normal 4 2 3 5 2 5 3" xfId="18334" xr:uid="{00000000-0005-0000-0000-0000704C0000}"/>
    <cellStyle name="Normal 4 2 3 5 2 5 3 2" xfId="44496" xr:uid="{00000000-0005-0000-0000-0000714C0000}"/>
    <cellStyle name="Normal 4 2 3 5 2 5 4" xfId="31294" xr:uid="{00000000-0005-0000-0000-0000724C0000}"/>
    <cellStyle name="Normal 4 2 3 5 2 6" xfId="8630" xr:uid="{00000000-0005-0000-0000-0000734C0000}"/>
    <cellStyle name="Normal 4 2 3 5 2 6 2" xfId="21376" xr:uid="{00000000-0005-0000-0000-0000744C0000}"/>
    <cellStyle name="Normal 4 2 3 5 2 6 2 2" xfId="47538" xr:uid="{00000000-0005-0000-0000-0000754C0000}"/>
    <cellStyle name="Normal 4 2 3 5 2 6 3" xfId="34792" xr:uid="{00000000-0005-0000-0000-0000764C0000}"/>
    <cellStyle name="Normal 4 2 3 5 2 7" xfId="14810" xr:uid="{00000000-0005-0000-0000-0000774C0000}"/>
    <cellStyle name="Normal 4 2 3 5 2 7 2" xfId="40972" xr:uid="{00000000-0005-0000-0000-0000784C0000}"/>
    <cellStyle name="Normal 4 2 3 5 2 8" xfId="27242" xr:uid="{00000000-0005-0000-0000-0000794C0000}"/>
    <cellStyle name="Normal 4 2 3 5 3" xfId="1240" xr:uid="{00000000-0005-0000-0000-00007A4C0000}"/>
    <cellStyle name="Normal 4 2 3 5 3 2" xfId="1880" xr:uid="{00000000-0005-0000-0000-00007B4C0000}"/>
    <cellStyle name="Normal 4 2 3 5 3 2 2" xfId="3906" xr:uid="{00000000-0005-0000-0000-00007C4C0000}"/>
    <cellStyle name="Normal 4 2 3 5 3 2 2 2" xfId="7958" xr:uid="{00000000-0005-0000-0000-00007D4C0000}"/>
    <cellStyle name="Normal 4 2 3 5 3 2 2 2 2" xfId="13848" xr:uid="{00000000-0005-0000-0000-00007E4C0000}"/>
    <cellStyle name="Normal 4 2 3 5 3 2 2 2 2 2" xfId="26018" xr:uid="{00000000-0005-0000-0000-00007F4C0000}"/>
    <cellStyle name="Normal 4 2 3 5 3 2 2 2 2 2 2" xfId="52180" xr:uid="{00000000-0005-0000-0000-0000804C0000}"/>
    <cellStyle name="Normal 4 2 3 5 3 2 2 2 2 3" xfId="40010" xr:uid="{00000000-0005-0000-0000-0000814C0000}"/>
    <cellStyle name="Normal 4 2 3 5 3 2 2 2 3" xfId="20896" xr:uid="{00000000-0005-0000-0000-0000824C0000}"/>
    <cellStyle name="Normal 4 2 3 5 3 2 2 2 3 2" xfId="47058" xr:uid="{00000000-0005-0000-0000-0000834C0000}"/>
    <cellStyle name="Normal 4 2 3 5 3 2 2 2 4" xfId="34120" xr:uid="{00000000-0005-0000-0000-0000844C0000}"/>
    <cellStyle name="Normal 4 2 3 5 3 2 2 3" xfId="10902" xr:uid="{00000000-0005-0000-0000-0000854C0000}"/>
    <cellStyle name="Normal 4 2 3 5 3 2 2 3 2" xfId="23456" xr:uid="{00000000-0005-0000-0000-0000864C0000}"/>
    <cellStyle name="Normal 4 2 3 5 3 2 2 3 2 2" xfId="49618" xr:uid="{00000000-0005-0000-0000-0000874C0000}"/>
    <cellStyle name="Normal 4 2 3 5 3 2 2 3 3" xfId="37064" xr:uid="{00000000-0005-0000-0000-0000884C0000}"/>
    <cellStyle name="Normal 4 2 3 5 3 2 2 4" xfId="17372" xr:uid="{00000000-0005-0000-0000-0000894C0000}"/>
    <cellStyle name="Normal 4 2 3 5 3 2 2 4 2" xfId="43534" xr:uid="{00000000-0005-0000-0000-00008A4C0000}"/>
    <cellStyle name="Normal 4 2 3 5 3 2 2 5" xfId="30068" xr:uid="{00000000-0005-0000-0000-00008B4C0000}"/>
    <cellStyle name="Normal 4 2 3 5 3 2 3" xfId="5932" xr:uid="{00000000-0005-0000-0000-00008C4C0000}"/>
    <cellStyle name="Normal 4 2 3 5 3 2 3 2" xfId="12376" xr:uid="{00000000-0005-0000-0000-00008D4C0000}"/>
    <cellStyle name="Normal 4 2 3 5 3 2 3 2 2" xfId="24738" xr:uid="{00000000-0005-0000-0000-00008E4C0000}"/>
    <cellStyle name="Normal 4 2 3 5 3 2 3 2 2 2" xfId="50900" xr:uid="{00000000-0005-0000-0000-00008F4C0000}"/>
    <cellStyle name="Normal 4 2 3 5 3 2 3 2 3" xfId="38538" xr:uid="{00000000-0005-0000-0000-0000904C0000}"/>
    <cellStyle name="Normal 4 2 3 5 3 2 3 3" xfId="19134" xr:uid="{00000000-0005-0000-0000-0000914C0000}"/>
    <cellStyle name="Normal 4 2 3 5 3 2 3 3 2" xfId="45296" xr:uid="{00000000-0005-0000-0000-0000924C0000}"/>
    <cellStyle name="Normal 4 2 3 5 3 2 3 4" xfId="32094" xr:uid="{00000000-0005-0000-0000-0000934C0000}"/>
    <cellStyle name="Normal 4 2 3 5 3 2 4" xfId="9430" xr:uid="{00000000-0005-0000-0000-0000944C0000}"/>
    <cellStyle name="Normal 4 2 3 5 3 2 4 2" xfId="22176" xr:uid="{00000000-0005-0000-0000-0000954C0000}"/>
    <cellStyle name="Normal 4 2 3 5 3 2 4 2 2" xfId="48338" xr:uid="{00000000-0005-0000-0000-0000964C0000}"/>
    <cellStyle name="Normal 4 2 3 5 3 2 4 3" xfId="35592" xr:uid="{00000000-0005-0000-0000-0000974C0000}"/>
    <cellStyle name="Normal 4 2 3 5 3 2 5" xfId="15610" xr:uid="{00000000-0005-0000-0000-0000984C0000}"/>
    <cellStyle name="Normal 4 2 3 5 3 2 5 2" xfId="41772" xr:uid="{00000000-0005-0000-0000-0000994C0000}"/>
    <cellStyle name="Normal 4 2 3 5 3 2 6" xfId="28042" xr:uid="{00000000-0005-0000-0000-00009A4C0000}"/>
    <cellStyle name="Normal 4 2 3 5 3 3" xfId="3266" xr:uid="{00000000-0005-0000-0000-00009B4C0000}"/>
    <cellStyle name="Normal 4 2 3 5 3 3 2" xfId="7318" xr:uid="{00000000-0005-0000-0000-00009C4C0000}"/>
    <cellStyle name="Normal 4 2 3 5 3 3 2 2" xfId="13208" xr:uid="{00000000-0005-0000-0000-00009D4C0000}"/>
    <cellStyle name="Normal 4 2 3 5 3 3 2 2 2" xfId="25378" xr:uid="{00000000-0005-0000-0000-00009E4C0000}"/>
    <cellStyle name="Normal 4 2 3 5 3 3 2 2 2 2" xfId="51540" xr:uid="{00000000-0005-0000-0000-00009F4C0000}"/>
    <cellStyle name="Normal 4 2 3 5 3 3 2 2 3" xfId="39370" xr:uid="{00000000-0005-0000-0000-0000A04C0000}"/>
    <cellStyle name="Normal 4 2 3 5 3 3 2 3" xfId="20256" xr:uid="{00000000-0005-0000-0000-0000A14C0000}"/>
    <cellStyle name="Normal 4 2 3 5 3 3 2 3 2" xfId="46418" xr:uid="{00000000-0005-0000-0000-0000A24C0000}"/>
    <cellStyle name="Normal 4 2 3 5 3 3 2 4" xfId="33480" xr:uid="{00000000-0005-0000-0000-0000A34C0000}"/>
    <cellStyle name="Normal 4 2 3 5 3 3 3" xfId="10262" xr:uid="{00000000-0005-0000-0000-0000A44C0000}"/>
    <cellStyle name="Normal 4 2 3 5 3 3 3 2" xfId="22816" xr:uid="{00000000-0005-0000-0000-0000A54C0000}"/>
    <cellStyle name="Normal 4 2 3 5 3 3 3 2 2" xfId="48978" xr:uid="{00000000-0005-0000-0000-0000A64C0000}"/>
    <cellStyle name="Normal 4 2 3 5 3 3 3 3" xfId="36424" xr:uid="{00000000-0005-0000-0000-0000A74C0000}"/>
    <cellStyle name="Normal 4 2 3 5 3 3 4" xfId="16732" xr:uid="{00000000-0005-0000-0000-0000A84C0000}"/>
    <cellStyle name="Normal 4 2 3 5 3 3 4 2" xfId="42894" xr:uid="{00000000-0005-0000-0000-0000A94C0000}"/>
    <cellStyle name="Normal 4 2 3 5 3 3 5" xfId="29428" xr:uid="{00000000-0005-0000-0000-0000AA4C0000}"/>
    <cellStyle name="Normal 4 2 3 5 3 4" xfId="5292" xr:uid="{00000000-0005-0000-0000-0000AB4C0000}"/>
    <cellStyle name="Normal 4 2 3 5 3 4 2" xfId="11736" xr:uid="{00000000-0005-0000-0000-0000AC4C0000}"/>
    <cellStyle name="Normal 4 2 3 5 3 4 2 2" xfId="24098" xr:uid="{00000000-0005-0000-0000-0000AD4C0000}"/>
    <cellStyle name="Normal 4 2 3 5 3 4 2 2 2" xfId="50260" xr:uid="{00000000-0005-0000-0000-0000AE4C0000}"/>
    <cellStyle name="Normal 4 2 3 5 3 4 2 3" xfId="37898" xr:uid="{00000000-0005-0000-0000-0000AF4C0000}"/>
    <cellStyle name="Normal 4 2 3 5 3 4 3" xfId="18494" xr:uid="{00000000-0005-0000-0000-0000B04C0000}"/>
    <cellStyle name="Normal 4 2 3 5 3 4 3 2" xfId="44656" xr:uid="{00000000-0005-0000-0000-0000B14C0000}"/>
    <cellStyle name="Normal 4 2 3 5 3 4 4" xfId="31454" xr:uid="{00000000-0005-0000-0000-0000B24C0000}"/>
    <cellStyle name="Normal 4 2 3 5 3 5" xfId="8790" xr:uid="{00000000-0005-0000-0000-0000B34C0000}"/>
    <cellStyle name="Normal 4 2 3 5 3 5 2" xfId="21536" xr:uid="{00000000-0005-0000-0000-0000B44C0000}"/>
    <cellStyle name="Normal 4 2 3 5 3 5 2 2" xfId="47698" xr:uid="{00000000-0005-0000-0000-0000B54C0000}"/>
    <cellStyle name="Normal 4 2 3 5 3 5 3" xfId="34952" xr:uid="{00000000-0005-0000-0000-0000B64C0000}"/>
    <cellStyle name="Normal 4 2 3 5 3 6" xfId="14970" xr:uid="{00000000-0005-0000-0000-0000B74C0000}"/>
    <cellStyle name="Normal 4 2 3 5 3 6 2" xfId="41132" xr:uid="{00000000-0005-0000-0000-0000B84C0000}"/>
    <cellStyle name="Normal 4 2 3 5 3 7" xfId="27402" xr:uid="{00000000-0005-0000-0000-0000B94C0000}"/>
    <cellStyle name="Normal 4 2 3 5 4" xfId="1560" xr:uid="{00000000-0005-0000-0000-0000BA4C0000}"/>
    <cellStyle name="Normal 4 2 3 5 4 2" xfId="3586" xr:uid="{00000000-0005-0000-0000-0000BB4C0000}"/>
    <cellStyle name="Normal 4 2 3 5 4 2 2" xfId="7638" xr:uid="{00000000-0005-0000-0000-0000BC4C0000}"/>
    <cellStyle name="Normal 4 2 3 5 4 2 2 2" xfId="13528" xr:uid="{00000000-0005-0000-0000-0000BD4C0000}"/>
    <cellStyle name="Normal 4 2 3 5 4 2 2 2 2" xfId="25698" xr:uid="{00000000-0005-0000-0000-0000BE4C0000}"/>
    <cellStyle name="Normal 4 2 3 5 4 2 2 2 2 2" xfId="51860" xr:uid="{00000000-0005-0000-0000-0000BF4C0000}"/>
    <cellStyle name="Normal 4 2 3 5 4 2 2 2 3" xfId="39690" xr:uid="{00000000-0005-0000-0000-0000C04C0000}"/>
    <cellStyle name="Normal 4 2 3 5 4 2 2 3" xfId="20576" xr:uid="{00000000-0005-0000-0000-0000C14C0000}"/>
    <cellStyle name="Normal 4 2 3 5 4 2 2 3 2" xfId="46738" xr:uid="{00000000-0005-0000-0000-0000C24C0000}"/>
    <cellStyle name="Normal 4 2 3 5 4 2 2 4" xfId="33800" xr:uid="{00000000-0005-0000-0000-0000C34C0000}"/>
    <cellStyle name="Normal 4 2 3 5 4 2 3" xfId="10582" xr:uid="{00000000-0005-0000-0000-0000C44C0000}"/>
    <cellStyle name="Normal 4 2 3 5 4 2 3 2" xfId="23136" xr:uid="{00000000-0005-0000-0000-0000C54C0000}"/>
    <cellStyle name="Normal 4 2 3 5 4 2 3 2 2" xfId="49298" xr:uid="{00000000-0005-0000-0000-0000C64C0000}"/>
    <cellStyle name="Normal 4 2 3 5 4 2 3 3" xfId="36744" xr:uid="{00000000-0005-0000-0000-0000C74C0000}"/>
    <cellStyle name="Normal 4 2 3 5 4 2 4" xfId="17052" xr:uid="{00000000-0005-0000-0000-0000C84C0000}"/>
    <cellStyle name="Normal 4 2 3 5 4 2 4 2" xfId="43214" xr:uid="{00000000-0005-0000-0000-0000C94C0000}"/>
    <cellStyle name="Normal 4 2 3 5 4 2 5" xfId="29748" xr:uid="{00000000-0005-0000-0000-0000CA4C0000}"/>
    <cellStyle name="Normal 4 2 3 5 4 3" xfId="5612" xr:uid="{00000000-0005-0000-0000-0000CB4C0000}"/>
    <cellStyle name="Normal 4 2 3 5 4 3 2" xfId="12056" xr:uid="{00000000-0005-0000-0000-0000CC4C0000}"/>
    <cellStyle name="Normal 4 2 3 5 4 3 2 2" xfId="24418" xr:uid="{00000000-0005-0000-0000-0000CD4C0000}"/>
    <cellStyle name="Normal 4 2 3 5 4 3 2 2 2" xfId="50580" xr:uid="{00000000-0005-0000-0000-0000CE4C0000}"/>
    <cellStyle name="Normal 4 2 3 5 4 3 2 3" xfId="38218" xr:uid="{00000000-0005-0000-0000-0000CF4C0000}"/>
    <cellStyle name="Normal 4 2 3 5 4 3 3" xfId="18814" xr:uid="{00000000-0005-0000-0000-0000D04C0000}"/>
    <cellStyle name="Normal 4 2 3 5 4 3 3 2" xfId="44976" xr:uid="{00000000-0005-0000-0000-0000D14C0000}"/>
    <cellStyle name="Normal 4 2 3 5 4 3 4" xfId="31774" xr:uid="{00000000-0005-0000-0000-0000D24C0000}"/>
    <cellStyle name="Normal 4 2 3 5 4 4" xfId="9110" xr:uid="{00000000-0005-0000-0000-0000D34C0000}"/>
    <cellStyle name="Normal 4 2 3 5 4 4 2" xfId="21856" xr:uid="{00000000-0005-0000-0000-0000D44C0000}"/>
    <cellStyle name="Normal 4 2 3 5 4 4 2 2" xfId="48018" xr:uid="{00000000-0005-0000-0000-0000D54C0000}"/>
    <cellStyle name="Normal 4 2 3 5 4 4 3" xfId="35272" xr:uid="{00000000-0005-0000-0000-0000D64C0000}"/>
    <cellStyle name="Normal 4 2 3 5 4 5" xfId="15290" xr:uid="{00000000-0005-0000-0000-0000D74C0000}"/>
    <cellStyle name="Normal 4 2 3 5 4 5 2" xfId="41452" xr:uid="{00000000-0005-0000-0000-0000D84C0000}"/>
    <cellStyle name="Normal 4 2 3 5 4 6" xfId="27722" xr:uid="{00000000-0005-0000-0000-0000D94C0000}"/>
    <cellStyle name="Normal 4 2 3 5 5" xfId="2574" xr:uid="{00000000-0005-0000-0000-0000DA4C0000}"/>
    <cellStyle name="Normal 4 2 3 5 5 2" xfId="6626" xr:uid="{00000000-0005-0000-0000-0000DB4C0000}"/>
    <cellStyle name="Normal 4 2 3 5 5 2 2" xfId="12792" xr:uid="{00000000-0005-0000-0000-0000DC4C0000}"/>
    <cellStyle name="Normal 4 2 3 5 5 2 2 2" xfId="25058" xr:uid="{00000000-0005-0000-0000-0000DD4C0000}"/>
    <cellStyle name="Normal 4 2 3 5 5 2 2 2 2" xfId="51220" xr:uid="{00000000-0005-0000-0000-0000DE4C0000}"/>
    <cellStyle name="Normal 4 2 3 5 5 2 2 3" xfId="38954" xr:uid="{00000000-0005-0000-0000-0000DF4C0000}"/>
    <cellStyle name="Normal 4 2 3 5 5 2 3" xfId="19696" xr:uid="{00000000-0005-0000-0000-0000E04C0000}"/>
    <cellStyle name="Normal 4 2 3 5 5 2 3 2" xfId="45858" xr:uid="{00000000-0005-0000-0000-0000E14C0000}"/>
    <cellStyle name="Normal 4 2 3 5 5 2 4" xfId="32788" xr:uid="{00000000-0005-0000-0000-0000E24C0000}"/>
    <cellStyle name="Normal 4 2 3 5 5 3" xfId="9846" xr:uid="{00000000-0005-0000-0000-0000E34C0000}"/>
    <cellStyle name="Normal 4 2 3 5 5 3 2" xfId="22496" xr:uid="{00000000-0005-0000-0000-0000E44C0000}"/>
    <cellStyle name="Normal 4 2 3 5 5 3 2 2" xfId="48658" xr:uid="{00000000-0005-0000-0000-0000E54C0000}"/>
    <cellStyle name="Normal 4 2 3 5 5 3 3" xfId="36008" xr:uid="{00000000-0005-0000-0000-0000E64C0000}"/>
    <cellStyle name="Normal 4 2 3 5 5 4" xfId="16172" xr:uid="{00000000-0005-0000-0000-0000E74C0000}"/>
    <cellStyle name="Normal 4 2 3 5 5 4 2" xfId="42334" xr:uid="{00000000-0005-0000-0000-0000E84C0000}"/>
    <cellStyle name="Normal 4 2 3 5 5 5" xfId="28736" xr:uid="{00000000-0005-0000-0000-0000E94C0000}"/>
    <cellStyle name="Normal 4 2 3 5 6" xfId="4600" xr:uid="{00000000-0005-0000-0000-0000EA4C0000}"/>
    <cellStyle name="Normal 4 2 3 5 6 2" xfId="11320" xr:uid="{00000000-0005-0000-0000-0000EB4C0000}"/>
    <cellStyle name="Normal 4 2 3 5 6 2 2" xfId="23778" xr:uid="{00000000-0005-0000-0000-0000EC4C0000}"/>
    <cellStyle name="Normal 4 2 3 5 6 2 2 2" xfId="49940" xr:uid="{00000000-0005-0000-0000-0000ED4C0000}"/>
    <cellStyle name="Normal 4 2 3 5 6 2 3" xfId="37482" xr:uid="{00000000-0005-0000-0000-0000EE4C0000}"/>
    <cellStyle name="Normal 4 2 3 5 6 3" xfId="17934" xr:uid="{00000000-0005-0000-0000-0000EF4C0000}"/>
    <cellStyle name="Normal 4 2 3 5 6 3 2" xfId="44096" xr:uid="{00000000-0005-0000-0000-0000F04C0000}"/>
    <cellStyle name="Normal 4 2 3 5 6 4" xfId="30762" xr:uid="{00000000-0005-0000-0000-0000F14C0000}"/>
    <cellStyle name="Normal 4 2 3 5 7" xfId="8374" xr:uid="{00000000-0005-0000-0000-0000F24C0000}"/>
    <cellStyle name="Normal 4 2 3 5 7 2" xfId="21216" xr:uid="{00000000-0005-0000-0000-0000F34C0000}"/>
    <cellStyle name="Normal 4 2 3 5 7 2 2" xfId="47378" xr:uid="{00000000-0005-0000-0000-0000F44C0000}"/>
    <cellStyle name="Normal 4 2 3 5 7 3" xfId="34536" xr:uid="{00000000-0005-0000-0000-0000F54C0000}"/>
    <cellStyle name="Normal 4 2 3 5 8" xfId="14410" xr:uid="{00000000-0005-0000-0000-0000F64C0000}"/>
    <cellStyle name="Normal 4 2 3 5 8 2" xfId="40572" xr:uid="{00000000-0005-0000-0000-0000F74C0000}"/>
    <cellStyle name="Normal 4 2 3 5 9" xfId="26710" xr:uid="{00000000-0005-0000-0000-0000F84C0000}"/>
    <cellStyle name="Normal 4 2 3 6" xfId="646" xr:uid="{00000000-0005-0000-0000-0000F94C0000}"/>
    <cellStyle name="Normal 4 2 3 6 2" xfId="1320" xr:uid="{00000000-0005-0000-0000-0000FA4C0000}"/>
    <cellStyle name="Normal 4 2 3 6 2 2" xfId="1960" xr:uid="{00000000-0005-0000-0000-0000FB4C0000}"/>
    <cellStyle name="Normal 4 2 3 6 2 2 2" xfId="3986" xr:uid="{00000000-0005-0000-0000-0000FC4C0000}"/>
    <cellStyle name="Normal 4 2 3 6 2 2 2 2" xfId="8038" xr:uid="{00000000-0005-0000-0000-0000FD4C0000}"/>
    <cellStyle name="Normal 4 2 3 6 2 2 2 2 2" xfId="13928" xr:uid="{00000000-0005-0000-0000-0000FE4C0000}"/>
    <cellStyle name="Normal 4 2 3 6 2 2 2 2 2 2" xfId="26098" xr:uid="{00000000-0005-0000-0000-0000FF4C0000}"/>
    <cellStyle name="Normal 4 2 3 6 2 2 2 2 2 2 2" xfId="52260" xr:uid="{00000000-0005-0000-0000-0000004D0000}"/>
    <cellStyle name="Normal 4 2 3 6 2 2 2 2 2 3" xfId="40090" xr:uid="{00000000-0005-0000-0000-0000014D0000}"/>
    <cellStyle name="Normal 4 2 3 6 2 2 2 2 3" xfId="20976" xr:uid="{00000000-0005-0000-0000-0000024D0000}"/>
    <cellStyle name="Normal 4 2 3 6 2 2 2 2 3 2" xfId="47138" xr:uid="{00000000-0005-0000-0000-0000034D0000}"/>
    <cellStyle name="Normal 4 2 3 6 2 2 2 2 4" xfId="34200" xr:uid="{00000000-0005-0000-0000-0000044D0000}"/>
    <cellStyle name="Normal 4 2 3 6 2 2 2 3" xfId="10982" xr:uid="{00000000-0005-0000-0000-0000054D0000}"/>
    <cellStyle name="Normal 4 2 3 6 2 2 2 3 2" xfId="23536" xr:uid="{00000000-0005-0000-0000-0000064D0000}"/>
    <cellStyle name="Normal 4 2 3 6 2 2 2 3 2 2" xfId="49698" xr:uid="{00000000-0005-0000-0000-0000074D0000}"/>
    <cellStyle name="Normal 4 2 3 6 2 2 2 3 3" xfId="37144" xr:uid="{00000000-0005-0000-0000-0000084D0000}"/>
    <cellStyle name="Normal 4 2 3 6 2 2 2 4" xfId="17452" xr:uid="{00000000-0005-0000-0000-0000094D0000}"/>
    <cellStyle name="Normal 4 2 3 6 2 2 2 4 2" xfId="43614" xr:uid="{00000000-0005-0000-0000-00000A4D0000}"/>
    <cellStyle name="Normal 4 2 3 6 2 2 2 5" xfId="30148" xr:uid="{00000000-0005-0000-0000-00000B4D0000}"/>
    <cellStyle name="Normal 4 2 3 6 2 2 3" xfId="6012" xr:uid="{00000000-0005-0000-0000-00000C4D0000}"/>
    <cellStyle name="Normal 4 2 3 6 2 2 3 2" xfId="12456" xr:uid="{00000000-0005-0000-0000-00000D4D0000}"/>
    <cellStyle name="Normal 4 2 3 6 2 2 3 2 2" xfId="24818" xr:uid="{00000000-0005-0000-0000-00000E4D0000}"/>
    <cellStyle name="Normal 4 2 3 6 2 2 3 2 2 2" xfId="50980" xr:uid="{00000000-0005-0000-0000-00000F4D0000}"/>
    <cellStyle name="Normal 4 2 3 6 2 2 3 2 3" xfId="38618" xr:uid="{00000000-0005-0000-0000-0000104D0000}"/>
    <cellStyle name="Normal 4 2 3 6 2 2 3 3" xfId="19214" xr:uid="{00000000-0005-0000-0000-0000114D0000}"/>
    <cellStyle name="Normal 4 2 3 6 2 2 3 3 2" xfId="45376" xr:uid="{00000000-0005-0000-0000-0000124D0000}"/>
    <cellStyle name="Normal 4 2 3 6 2 2 3 4" xfId="32174" xr:uid="{00000000-0005-0000-0000-0000134D0000}"/>
    <cellStyle name="Normal 4 2 3 6 2 2 4" xfId="9510" xr:uid="{00000000-0005-0000-0000-0000144D0000}"/>
    <cellStyle name="Normal 4 2 3 6 2 2 4 2" xfId="22256" xr:uid="{00000000-0005-0000-0000-0000154D0000}"/>
    <cellStyle name="Normal 4 2 3 6 2 2 4 2 2" xfId="48418" xr:uid="{00000000-0005-0000-0000-0000164D0000}"/>
    <cellStyle name="Normal 4 2 3 6 2 2 4 3" xfId="35672" xr:uid="{00000000-0005-0000-0000-0000174D0000}"/>
    <cellStyle name="Normal 4 2 3 6 2 2 5" xfId="15690" xr:uid="{00000000-0005-0000-0000-0000184D0000}"/>
    <cellStyle name="Normal 4 2 3 6 2 2 5 2" xfId="41852" xr:uid="{00000000-0005-0000-0000-0000194D0000}"/>
    <cellStyle name="Normal 4 2 3 6 2 2 6" xfId="28122" xr:uid="{00000000-0005-0000-0000-00001A4D0000}"/>
    <cellStyle name="Normal 4 2 3 6 2 3" xfId="3346" xr:uid="{00000000-0005-0000-0000-00001B4D0000}"/>
    <cellStyle name="Normal 4 2 3 6 2 3 2" xfId="7398" xr:uid="{00000000-0005-0000-0000-00001C4D0000}"/>
    <cellStyle name="Normal 4 2 3 6 2 3 2 2" xfId="13288" xr:uid="{00000000-0005-0000-0000-00001D4D0000}"/>
    <cellStyle name="Normal 4 2 3 6 2 3 2 2 2" xfId="25458" xr:uid="{00000000-0005-0000-0000-00001E4D0000}"/>
    <cellStyle name="Normal 4 2 3 6 2 3 2 2 2 2" xfId="51620" xr:uid="{00000000-0005-0000-0000-00001F4D0000}"/>
    <cellStyle name="Normal 4 2 3 6 2 3 2 2 3" xfId="39450" xr:uid="{00000000-0005-0000-0000-0000204D0000}"/>
    <cellStyle name="Normal 4 2 3 6 2 3 2 3" xfId="20336" xr:uid="{00000000-0005-0000-0000-0000214D0000}"/>
    <cellStyle name="Normal 4 2 3 6 2 3 2 3 2" xfId="46498" xr:uid="{00000000-0005-0000-0000-0000224D0000}"/>
    <cellStyle name="Normal 4 2 3 6 2 3 2 4" xfId="33560" xr:uid="{00000000-0005-0000-0000-0000234D0000}"/>
    <cellStyle name="Normal 4 2 3 6 2 3 3" xfId="10342" xr:uid="{00000000-0005-0000-0000-0000244D0000}"/>
    <cellStyle name="Normal 4 2 3 6 2 3 3 2" xfId="22896" xr:uid="{00000000-0005-0000-0000-0000254D0000}"/>
    <cellStyle name="Normal 4 2 3 6 2 3 3 2 2" xfId="49058" xr:uid="{00000000-0005-0000-0000-0000264D0000}"/>
    <cellStyle name="Normal 4 2 3 6 2 3 3 3" xfId="36504" xr:uid="{00000000-0005-0000-0000-0000274D0000}"/>
    <cellStyle name="Normal 4 2 3 6 2 3 4" xfId="16812" xr:uid="{00000000-0005-0000-0000-0000284D0000}"/>
    <cellStyle name="Normal 4 2 3 6 2 3 4 2" xfId="42974" xr:uid="{00000000-0005-0000-0000-0000294D0000}"/>
    <cellStyle name="Normal 4 2 3 6 2 3 5" xfId="29508" xr:uid="{00000000-0005-0000-0000-00002A4D0000}"/>
    <cellStyle name="Normal 4 2 3 6 2 4" xfId="5372" xr:uid="{00000000-0005-0000-0000-00002B4D0000}"/>
    <cellStyle name="Normal 4 2 3 6 2 4 2" xfId="11816" xr:uid="{00000000-0005-0000-0000-00002C4D0000}"/>
    <cellStyle name="Normal 4 2 3 6 2 4 2 2" xfId="24178" xr:uid="{00000000-0005-0000-0000-00002D4D0000}"/>
    <cellStyle name="Normal 4 2 3 6 2 4 2 2 2" xfId="50340" xr:uid="{00000000-0005-0000-0000-00002E4D0000}"/>
    <cellStyle name="Normal 4 2 3 6 2 4 2 3" xfId="37978" xr:uid="{00000000-0005-0000-0000-00002F4D0000}"/>
    <cellStyle name="Normal 4 2 3 6 2 4 3" xfId="18574" xr:uid="{00000000-0005-0000-0000-0000304D0000}"/>
    <cellStyle name="Normal 4 2 3 6 2 4 3 2" xfId="44736" xr:uid="{00000000-0005-0000-0000-0000314D0000}"/>
    <cellStyle name="Normal 4 2 3 6 2 4 4" xfId="31534" xr:uid="{00000000-0005-0000-0000-0000324D0000}"/>
    <cellStyle name="Normal 4 2 3 6 2 5" xfId="8870" xr:uid="{00000000-0005-0000-0000-0000334D0000}"/>
    <cellStyle name="Normal 4 2 3 6 2 5 2" xfId="21616" xr:uid="{00000000-0005-0000-0000-0000344D0000}"/>
    <cellStyle name="Normal 4 2 3 6 2 5 2 2" xfId="47778" xr:uid="{00000000-0005-0000-0000-0000354D0000}"/>
    <cellStyle name="Normal 4 2 3 6 2 5 3" xfId="35032" xr:uid="{00000000-0005-0000-0000-0000364D0000}"/>
    <cellStyle name="Normal 4 2 3 6 2 6" xfId="15050" xr:uid="{00000000-0005-0000-0000-0000374D0000}"/>
    <cellStyle name="Normal 4 2 3 6 2 6 2" xfId="41212" xr:uid="{00000000-0005-0000-0000-0000384D0000}"/>
    <cellStyle name="Normal 4 2 3 6 2 7" xfId="27482" xr:uid="{00000000-0005-0000-0000-0000394D0000}"/>
    <cellStyle name="Normal 4 2 3 6 3" xfId="1640" xr:uid="{00000000-0005-0000-0000-00003A4D0000}"/>
    <cellStyle name="Normal 4 2 3 6 3 2" xfId="3666" xr:uid="{00000000-0005-0000-0000-00003B4D0000}"/>
    <cellStyle name="Normal 4 2 3 6 3 2 2" xfId="7718" xr:uid="{00000000-0005-0000-0000-00003C4D0000}"/>
    <cellStyle name="Normal 4 2 3 6 3 2 2 2" xfId="13608" xr:uid="{00000000-0005-0000-0000-00003D4D0000}"/>
    <cellStyle name="Normal 4 2 3 6 3 2 2 2 2" xfId="25778" xr:uid="{00000000-0005-0000-0000-00003E4D0000}"/>
    <cellStyle name="Normal 4 2 3 6 3 2 2 2 2 2" xfId="51940" xr:uid="{00000000-0005-0000-0000-00003F4D0000}"/>
    <cellStyle name="Normal 4 2 3 6 3 2 2 2 3" xfId="39770" xr:uid="{00000000-0005-0000-0000-0000404D0000}"/>
    <cellStyle name="Normal 4 2 3 6 3 2 2 3" xfId="20656" xr:uid="{00000000-0005-0000-0000-0000414D0000}"/>
    <cellStyle name="Normal 4 2 3 6 3 2 2 3 2" xfId="46818" xr:uid="{00000000-0005-0000-0000-0000424D0000}"/>
    <cellStyle name="Normal 4 2 3 6 3 2 2 4" xfId="33880" xr:uid="{00000000-0005-0000-0000-0000434D0000}"/>
    <cellStyle name="Normal 4 2 3 6 3 2 3" xfId="10662" xr:uid="{00000000-0005-0000-0000-0000444D0000}"/>
    <cellStyle name="Normal 4 2 3 6 3 2 3 2" xfId="23216" xr:uid="{00000000-0005-0000-0000-0000454D0000}"/>
    <cellStyle name="Normal 4 2 3 6 3 2 3 2 2" xfId="49378" xr:uid="{00000000-0005-0000-0000-0000464D0000}"/>
    <cellStyle name="Normal 4 2 3 6 3 2 3 3" xfId="36824" xr:uid="{00000000-0005-0000-0000-0000474D0000}"/>
    <cellStyle name="Normal 4 2 3 6 3 2 4" xfId="17132" xr:uid="{00000000-0005-0000-0000-0000484D0000}"/>
    <cellStyle name="Normal 4 2 3 6 3 2 4 2" xfId="43294" xr:uid="{00000000-0005-0000-0000-0000494D0000}"/>
    <cellStyle name="Normal 4 2 3 6 3 2 5" xfId="29828" xr:uid="{00000000-0005-0000-0000-00004A4D0000}"/>
    <cellStyle name="Normal 4 2 3 6 3 3" xfId="5692" xr:uid="{00000000-0005-0000-0000-00004B4D0000}"/>
    <cellStyle name="Normal 4 2 3 6 3 3 2" xfId="12136" xr:uid="{00000000-0005-0000-0000-00004C4D0000}"/>
    <cellStyle name="Normal 4 2 3 6 3 3 2 2" xfId="24498" xr:uid="{00000000-0005-0000-0000-00004D4D0000}"/>
    <cellStyle name="Normal 4 2 3 6 3 3 2 2 2" xfId="50660" xr:uid="{00000000-0005-0000-0000-00004E4D0000}"/>
    <cellStyle name="Normal 4 2 3 6 3 3 2 3" xfId="38298" xr:uid="{00000000-0005-0000-0000-00004F4D0000}"/>
    <cellStyle name="Normal 4 2 3 6 3 3 3" xfId="18894" xr:uid="{00000000-0005-0000-0000-0000504D0000}"/>
    <cellStyle name="Normal 4 2 3 6 3 3 3 2" xfId="45056" xr:uid="{00000000-0005-0000-0000-0000514D0000}"/>
    <cellStyle name="Normal 4 2 3 6 3 3 4" xfId="31854" xr:uid="{00000000-0005-0000-0000-0000524D0000}"/>
    <cellStyle name="Normal 4 2 3 6 3 4" xfId="9190" xr:uid="{00000000-0005-0000-0000-0000534D0000}"/>
    <cellStyle name="Normal 4 2 3 6 3 4 2" xfId="21936" xr:uid="{00000000-0005-0000-0000-0000544D0000}"/>
    <cellStyle name="Normal 4 2 3 6 3 4 2 2" xfId="48098" xr:uid="{00000000-0005-0000-0000-0000554D0000}"/>
    <cellStyle name="Normal 4 2 3 6 3 4 3" xfId="35352" xr:uid="{00000000-0005-0000-0000-0000564D0000}"/>
    <cellStyle name="Normal 4 2 3 6 3 5" xfId="15370" xr:uid="{00000000-0005-0000-0000-0000574D0000}"/>
    <cellStyle name="Normal 4 2 3 6 3 5 2" xfId="41532" xr:uid="{00000000-0005-0000-0000-0000584D0000}"/>
    <cellStyle name="Normal 4 2 3 6 3 6" xfId="27802" xr:uid="{00000000-0005-0000-0000-0000594D0000}"/>
    <cellStyle name="Normal 4 2 3 6 4" xfId="2672" xr:uid="{00000000-0005-0000-0000-00005A4D0000}"/>
    <cellStyle name="Normal 4 2 3 6 4 2" xfId="6724" xr:uid="{00000000-0005-0000-0000-00005B4D0000}"/>
    <cellStyle name="Normal 4 2 3 6 4 2 2" xfId="12875" xr:uid="{00000000-0005-0000-0000-00005C4D0000}"/>
    <cellStyle name="Normal 4 2 3 6 4 2 2 2" xfId="25138" xr:uid="{00000000-0005-0000-0000-00005D4D0000}"/>
    <cellStyle name="Normal 4 2 3 6 4 2 2 2 2" xfId="51300" xr:uid="{00000000-0005-0000-0000-00005E4D0000}"/>
    <cellStyle name="Normal 4 2 3 6 4 2 2 3" xfId="39037" xr:uid="{00000000-0005-0000-0000-00005F4D0000}"/>
    <cellStyle name="Normal 4 2 3 6 4 2 3" xfId="19786" xr:uid="{00000000-0005-0000-0000-0000604D0000}"/>
    <cellStyle name="Normal 4 2 3 6 4 2 3 2" xfId="45948" xr:uid="{00000000-0005-0000-0000-0000614D0000}"/>
    <cellStyle name="Normal 4 2 3 6 4 2 4" xfId="32886" xr:uid="{00000000-0005-0000-0000-0000624D0000}"/>
    <cellStyle name="Normal 4 2 3 6 4 3" xfId="9929" xr:uid="{00000000-0005-0000-0000-0000634D0000}"/>
    <cellStyle name="Normal 4 2 3 6 4 3 2" xfId="22576" xr:uid="{00000000-0005-0000-0000-0000644D0000}"/>
    <cellStyle name="Normal 4 2 3 6 4 3 2 2" xfId="48738" xr:uid="{00000000-0005-0000-0000-0000654D0000}"/>
    <cellStyle name="Normal 4 2 3 6 4 3 3" xfId="36091" xr:uid="{00000000-0005-0000-0000-0000664D0000}"/>
    <cellStyle name="Normal 4 2 3 6 4 4" xfId="16262" xr:uid="{00000000-0005-0000-0000-0000674D0000}"/>
    <cellStyle name="Normal 4 2 3 6 4 4 2" xfId="42424" xr:uid="{00000000-0005-0000-0000-0000684D0000}"/>
    <cellStyle name="Normal 4 2 3 6 4 5" xfId="28834" xr:uid="{00000000-0005-0000-0000-0000694D0000}"/>
    <cellStyle name="Normal 4 2 3 6 5" xfId="4698" xr:uid="{00000000-0005-0000-0000-00006A4D0000}"/>
    <cellStyle name="Normal 4 2 3 6 5 2" xfId="11403" xr:uid="{00000000-0005-0000-0000-00006B4D0000}"/>
    <cellStyle name="Normal 4 2 3 6 5 2 2" xfId="23858" xr:uid="{00000000-0005-0000-0000-00006C4D0000}"/>
    <cellStyle name="Normal 4 2 3 6 5 2 2 2" xfId="50020" xr:uid="{00000000-0005-0000-0000-00006D4D0000}"/>
    <cellStyle name="Normal 4 2 3 6 5 2 3" xfId="37565" xr:uid="{00000000-0005-0000-0000-00006E4D0000}"/>
    <cellStyle name="Normal 4 2 3 6 5 3" xfId="18024" xr:uid="{00000000-0005-0000-0000-00006F4D0000}"/>
    <cellStyle name="Normal 4 2 3 6 5 3 2" xfId="44186" xr:uid="{00000000-0005-0000-0000-0000704D0000}"/>
    <cellStyle name="Normal 4 2 3 6 5 4" xfId="30860" xr:uid="{00000000-0005-0000-0000-0000714D0000}"/>
    <cellStyle name="Normal 4 2 3 6 6" xfId="8457" xr:uid="{00000000-0005-0000-0000-0000724D0000}"/>
    <cellStyle name="Normal 4 2 3 6 6 2" xfId="21296" xr:uid="{00000000-0005-0000-0000-0000734D0000}"/>
    <cellStyle name="Normal 4 2 3 6 6 2 2" xfId="47458" xr:uid="{00000000-0005-0000-0000-0000744D0000}"/>
    <cellStyle name="Normal 4 2 3 6 6 3" xfId="34619" xr:uid="{00000000-0005-0000-0000-0000754D0000}"/>
    <cellStyle name="Normal 4 2 3 6 7" xfId="14500" xr:uid="{00000000-0005-0000-0000-0000764D0000}"/>
    <cellStyle name="Normal 4 2 3 6 7 2" xfId="40662" xr:uid="{00000000-0005-0000-0000-0000774D0000}"/>
    <cellStyle name="Normal 4 2 3 6 8" xfId="26808" xr:uid="{00000000-0005-0000-0000-0000784D0000}"/>
    <cellStyle name="Normal 4 2 3 7" xfId="1160" xr:uid="{00000000-0005-0000-0000-0000794D0000}"/>
    <cellStyle name="Normal 4 2 3 7 2" xfId="1800" xr:uid="{00000000-0005-0000-0000-00007A4D0000}"/>
    <cellStyle name="Normal 4 2 3 7 2 2" xfId="3826" xr:uid="{00000000-0005-0000-0000-00007B4D0000}"/>
    <cellStyle name="Normal 4 2 3 7 2 2 2" xfId="7878" xr:uid="{00000000-0005-0000-0000-00007C4D0000}"/>
    <cellStyle name="Normal 4 2 3 7 2 2 2 2" xfId="13768" xr:uid="{00000000-0005-0000-0000-00007D4D0000}"/>
    <cellStyle name="Normal 4 2 3 7 2 2 2 2 2" xfId="25938" xr:uid="{00000000-0005-0000-0000-00007E4D0000}"/>
    <cellStyle name="Normal 4 2 3 7 2 2 2 2 2 2" xfId="52100" xr:uid="{00000000-0005-0000-0000-00007F4D0000}"/>
    <cellStyle name="Normal 4 2 3 7 2 2 2 2 3" xfId="39930" xr:uid="{00000000-0005-0000-0000-0000804D0000}"/>
    <cellStyle name="Normal 4 2 3 7 2 2 2 3" xfId="20816" xr:uid="{00000000-0005-0000-0000-0000814D0000}"/>
    <cellStyle name="Normal 4 2 3 7 2 2 2 3 2" xfId="46978" xr:uid="{00000000-0005-0000-0000-0000824D0000}"/>
    <cellStyle name="Normal 4 2 3 7 2 2 2 4" xfId="34040" xr:uid="{00000000-0005-0000-0000-0000834D0000}"/>
    <cellStyle name="Normal 4 2 3 7 2 2 3" xfId="10822" xr:uid="{00000000-0005-0000-0000-0000844D0000}"/>
    <cellStyle name="Normal 4 2 3 7 2 2 3 2" xfId="23376" xr:uid="{00000000-0005-0000-0000-0000854D0000}"/>
    <cellStyle name="Normal 4 2 3 7 2 2 3 2 2" xfId="49538" xr:uid="{00000000-0005-0000-0000-0000864D0000}"/>
    <cellStyle name="Normal 4 2 3 7 2 2 3 3" xfId="36984" xr:uid="{00000000-0005-0000-0000-0000874D0000}"/>
    <cellStyle name="Normal 4 2 3 7 2 2 4" xfId="17292" xr:uid="{00000000-0005-0000-0000-0000884D0000}"/>
    <cellStyle name="Normal 4 2 3 7 2 2 4 2" xfId="43454" xr:uid="{00000000-0005-0000-0000-0000894D0000}"/>
    <cellStyle name="Normal 4 2 3 7 2 2 5" xfId="29988" xr:uid="{00000000-0005-0000-0000-00008A4D0000}"/>
    <cellStyle name="Normal 4 2 3 7 2 3" xfId="5852" xr:uid="{00000000-0005-0000-0000-00008B4D0000}"/>
    <cellStyle name="Normal 4 2 3 7 2 3 2" xfId="12296" xr:uid="{00000000-0005-0000-0000-00008C4D0000}"/>
    <cellStyle name="Normal 4 2 3 7 2 3 2 2" xfId="24658" xr:uid="{00000000-0005-0000-0000-00008D4D0000}"/>
    <cellStyle name="Normal 4 2 3 7 2 3 2 2 2" xfId="50820" xr:uid="{00000000-0005-0000-0000-00008E4D0000}"/>
    <cellStyle name="Normal 4 2 3 7 2 3 2 3" xfId="38458" xr:uid="{00000000-0005-0000-0000-00008F4D0000}"/>
    <cellStyle name="Normal 4 2 3 7 2 3 3" xfId="19054" xr:uid="{00000000-0005-0000-0000-0000904D0000}"/>
    <cellStyle name="Normal 4 2 3 7 2 3 3 2" xfId="45216" xr:uid="{00000000-0005-0000-0000-0000914D0000}"/>
    <cellStyle name="Normal 4 2 3 7 2 3 4" xfId="32014" xr:uid="{00000000-0005-0000-0000-0000924D0000}"/>
    <cellStyle name="Normal 4 2 3 7 2 4" xfId="9350" xr:uid="{00000000-0005-0000-0000-0000934D0000}"/>
    <cellStyle name="Normal 4 2 3 7 2 4 2" xfId="22096" xr:uid="{00000000-0005-0000-0000-0000944D0000}"/>
    <cellStyle name="Normal 4 2 3 7 2 4 2 2" xfId="48258" xr:uid="{00000000-0005-0000-0000-0000954D0000}"/>
    <cellStyle name="Normal 4 2 3 7 2 4 3" xfId="35512" xr:uid="{00000000-0005-0000-0000-0000964D0000}"/>
    <cellStyle name="Normal 4 2 3 7 2 5" xfId="15530" xr:uid="{00000000-0005-0000-0000-0000974D0000}"/>
    <cellStyle name="Normal 4 2 3 7 2 5 2" xfId="41692" xr:uid="{00000000-0005-0000-0000-0000984D0000}"/>
    <cellStyle name="Normal 4 2 3 7 2 6" xfId="27962" xr:uid="{00000000-0005-0000-0000-0000994D0000}"/>
    <cellStyle name="Normal 4 2 3 7 3" xfId="3186" xr:uid="{00000000-0005-0000-0000-00009A4D0000}"/>
    <cellStyle name="Normal 4 2 3 7 3 2" xfId="7238" xr:uid="{00000000-0005-0000-0000-00009B4D0000}"/>
    <cellStyle name="Normal 4 2 3 7 3 2 2" xfId="13128" xr:uid="{00000000-0005-0000-0000-00009C4D0000}"/>
    <cellStyle name="Normal 4 2 3 7 3 2 2 2" xfId="25298" xr:uid="{00000000-0005-0000-0000-00009D4D0000}"/>
    <cellStyle name="Normal 4 2 3 7 3 2 2 2 2" xfId="51460" xr:uid="{00000000-0005-0000-0000-00009E4D0000}"/>
    <cellStyle name="Normal 4 2 3 7 3 2 2 3" xfId="39290" xr:uid="{00000000-0005-0000-0000-00009F4D0000}"/>
    <cellStyle name="Normal 4 2 3 7 3 2 3" xfId="20176" xr:uid="{00000000-0005-0000-0000-0000A04D0000}"/>
    <cellStyle name="Normal 4 2 3 7 3 2 3 2" xfId="46338" xr:uid="{00000000-0005-0000-0000-0000A14D0000}"/>
    <cellStyle name="Normal 4 2 3 7 3 2 4" xfId="33400" xr:uid="{00000000-0005-0000-0000-0000A24D0000}"/>
    <cellStyle name="Normal 4 2 3 7 3 3" xfId="10182" xr:uid="{00000000-0005-0000-0000-0000A34D0000}"/>
    <cellStyle name="Normal 4 2 3 7 3 3 2" xfId="22736" xr:uid="{00000000-0005-0000-0000-0000A44D0000}"/>
    <cellStyle name="Normal 4 2 3 7 3 3 2 2" xfId="48898" xr:uid="{00000000-0005-0000-0000-0000A54D0000}"/>
    <cellStyle name="Normal 4 2 3 7 3 3 3" xfId="36344" xr:uid="{00000000-0005-0000-0000-0000A64D0000}"/>
    <cellStyle name="Normal 4 2 3 7 3 4" xfId="16652" xr:uid="{00000000-0005-0000-0000-0000A74D0000}"/>
    <cellStyle name="Normal 4 2 3 7 3 4 2" xfId="42814" xr:uid="{00000000-0005-0000-0000-0000A84D0000}"/>
    <cellStyle name="Normal 4 2 3 7 3 5" xfId="29348" xr:uid="{00000000-0005-0000-0000-0000A94D0000}"/>
    <cellStyle name="Normal 4 2 3 7 4" xfId="5212" xr:uid="{00000000-0005-0000-0000-0000AA4D0000}"/>
    <cellStyle name="Normal 4 2 3 7 4 2" xfId="11656" xr:uid="{00000000-0005-0000-0000-0000AB4D0000}"/>
    <cellStyle name="Normal 4 2 3 7 4 2 2" xfId="24018" xr:uid="{00000000-0005-0000-0000-0000AC4D0000}"/>
    <cellStyle name="Normal 4 2 3 7 4 2 2 2" xfId="50180" xr:uid="{00000000-0005-0000-0000-0000AD4D0000}"/>
    <cellStyle name="Normal 4 2 3 7 4 2 3" xfId="37818" xr:uid="{00000000-0005-0000-0000-0000AE4D0000}"/>
    <cellStyle name="Normal 4 2 3 7 4 3" xfId="18414" xr:uid="{00000000-0005-0000-0000-0000AF4D0000}"/>
    <cellStyle name="Normal 4 2 3 7 4 3 2" xfId="44576" xr:uid="{00000000-0005-0000-0000-0000B04D0000}"/>
    <cellStyle name="Normal 4 2 3 7 4 4" xfId="31374" xr:uid="{00000000-0005-0000-0000-0000B14D0000}"/>
    <cellStyle name="Normal 4 2 3 7 5" xfId="8710" xr:uid="{00000000-0005-0000-0000-0000B24D0000}"/>
    <cellStyle name="Normal 4 2 3 7 5 2" xfId="21456" xr:uid="{00000000-0005-0000-0000-0000B34D0000}"/>
    <cellStyle name="Normal 4 2 3 7 5 2 2" xfId="47618" xr:uid="{00000000-0005-0000-0000-0000B44D0000}"/>
    <cellStyle name="Normal 4 2 3 7 5 3" xfId="34872" xr:uid="{00000000-0005-0000-0000-0000B54D0000}"/>
    <cellStyle name="Normal 4 2 3 7 6" xfId="14890" xr:uid="{00000000-0005-0000-0000-0000B64D0000}"/>
    <cellStyle name="Normal 4 2 3 7 6 2" xfId="41052" xr:uid="{00000000-0005-0000-0000-0000B74D0000}"/>
    <cellStyle name="Normal 4 2 3 7 7" xfId="27322" xr:uid="{00000000-0005-0000-0000-0000B84D0000}"/>
    <cellStyle name="Normal 4 2 3 8" xfId="1480" xr:uid="{00000000-0005-0000-0000-0000B94D0000}"/>
    <cellStyle name="Normal 4 2 3 8 2" xfId="3506" xr:uid="{00000000-0005-0000-0000-0000BA4D0000}"/>
    <cellStyle name="Normal 4 2 3 8 2 2" xfId="7558" xr:uid="{00000000-0005-0000-0000-0000BB4D0000}"/>
    <cellStyle name="Normal 4 2 3 8 2 2 2" xfId="13448" xr:uid="{00000000-0005-0000-0000-0000BC4D0000}"/>
    <cellStyle name="Normal 4 2 3 8 2 2 2 2" xfId="25618" xr:uid="{00000000-0005-0000-0000-0000BD4D0000}"/>
    <cellStyle name="Normal 4 2 3 8 2 2 2 2 2" xfId="51780" xr:uid="{00000000-0005-0000-0000-0000BE4D0000}"/>
    <cellStyle name="Normal 4 2 3 8 2 2 2 3" xfId="39610" xr:uid="{00000000-0005-0000-0000-0000BF4D0000}"/>
    <cellStyle name="Normal 4 2 3 8 2 2 3" xfId="20496" xr:uid="{00000000-0005-0000-0000-0000C04D0000}"/>
    <cellStyle name="Normal 4 2 3 8 2 2 3 2" xfId="46658" xr:uid="{00000000-0005-0000-0000-0000C14D0000}"/>
    <cellStyle name="Normal 4 2 3 8 2 2 4" xfId="33720" xr:uid="{00000000-0005-0000-0000-0000C24D0000}"/>
    <cellStyle name="Normal 4 2 3 8 2 3" xfId="10502" xr:uid="{00000000-0005-0000-0000-0000C34D0000}"/>
    <cellStyle name="Normal 4 2 3 8 2 3 2" xfId="23056" xr:uid="{00000000-0005-0000-0000-0000C44D0000}"/>
    <cellStyle name="Normal 4 2 3 8 2 3 2 2" xfId="49218" xr:uid="{00000000-0005-0000-0000-0000C54D0000}"/>
    <cellStyle name="Normal 4 2 3 8 2 3 3" xfId="36664" xr:uid="{00000000-0005-0000-0000-0000C64D0000}"/>
    <cellStyle name="Normal 4 2 3 8 2 4" xfId="16972" xr:uid="{00000000-0005-0000-0000-0000C74D0000}"/>
    <cellStyle name="Normal 4 2 3 8 2 4 2" xfId="43134" xr:uid="{00000000-0005-0000-0000-0000C84D0000}"/>
    <cellStyle name="Normal 4 2 3 8 2 5" xfId="29668" xr:uid="{00000000-0005-0000-0000-0000C94D0000}"/>
    <cellStyle name="Normal 4 2 3 8 3" xfId="5532" xr:uid="{00000000-0005-0000-0000-0000CA4D0000}"/>
    <cellStyle name="Normal 4 2 3 8 3 2" xfId="11976" xr:uid="{00000000-0005-0000-0000-0000CB4D0000}"/>
    <cellStyle name="Normal 4 2 3 8 3 2 2" xfId="24338" xr:uid="{00000000-0005-0000-0000-0000CC4D0000}"/>
    <cellStyle name="Normal 4 2 3 8 3 2 2 2" xfId="50500" xr:uid="{00000000-0005-0000-0000-0000CD4D0000}"/>
    <cellStyle name="Normal 4 2 3 8 3 2 3" xfId="38138" xr:uid="{00000000-0005-0000-0000-0000CE4D0000}"/>
    <cellStyle name="Normal 4 2 3 8 3 3" xfId="18734" xr:uid="{00000000-0005-0000-0000-0000CF4D0000}"/>
    <cellStyle name="Normal 4 2 3 8 3 3 2" xfId="44896" xr:uid="{00000000-0005-0000-0000-0000D04D0000}"/>
    <cellStyle name="Normal 4 2 3 8 3 4" xfId="31694" xr:uid="{00000000-0005-0000-0000-0000D14D0000}"/>
    <cellStyle name="Normal 4 2 3 8 4" xfId="9030" xr:uid="{00000000-0005-0000-0000-0000D24D0000}"/>
    <cellStyle name="Normal 4 2 3 8 4 2" xfId="21776" xr:uid="{00000000-0005-0000-0000-0000D34D0000}"/>
    <cellStyle name="Normal 4 2 3 8 4 2 2" xfId="47938" xr:uid="{00000000-0005-0000-0000-0000D44D0000}"/>
    <cellStyle name="Normal 4 2 3 8 4 3" xfId="35192" xr:uid="{00000000-0005-0000-0000-0000D54D0000}"/>
    <cellStyle name="Normal 4 2 3 8 5" xfId="15210" xr:uid="{00000000-0005-0000-0000-0000D64D0000}"/>
    <cellStyle name="Normal 4 2 3 8 5 2" xfId="41372" xr:uid="{00000000-0005-0000-0000-0000D74D0000}"/>
    <cellStyle name="Normal 4 2 3 8 6" xfId="27642" xr:uid="{00000000-0005-0000-0000-0000D84D0000}"/>
    <cellStyle name="Normal 4 2 3 9" xfId="2140" xr:uid="{00000000-0005-0000-0000-0000D94D0000}"/>
    <cellStyle name="Normal 4 2 3 9 2" xfId="6192" xr:uid="{00000000-0005-0000-0000-0000DA4D0000}"/>
    <cellStyle name="Normal 4 2 3 9 2 2" xfId="12619" xr:uid="{00000000-0005-0000-0000-0000DB4D0000}"/>
    <cellStyle name="Normal 4 2 3 9 2 2 2" xfId="24978" xr:uid="{00000000-0005-0000-0000-0000DC4D0000}"/>
    <cellStyle name="Normal 4 2 3 9 2 2 2 2" xfId="51140" xr:uid="{00000000-0005-0000-0000-0000DD4D0000}"/>
    <cellStyle name="Normal 4 2 3 9 2 2 3" xfId="38781" xr:uid="{00000000-0005-0000-0000-0000DE4D0000}"/>
    <cellStyle name="Normal 4 2 3 9 2 3" xfId="19386" xr:uid="{00000000-0005-0000-0000-0000DF4D0000}"/>
    <cellStyle name="Normal 4 2 3 9 2 3 2" xfId="45548" xr:uid="{00000000-0005-0000-0000-0000E04D0000}"/>
    <cellStyle name="Normal 4 2 3 9 2 4" xfId="32354" xr:uid="{00000000-0005-0000-0000-0000E14D0000}"/>
    <cellStyle name="Normal 4 2 3 9 3" xfId="9673" xr:uid="{00000000-0005-0000-0000-0000E24D0000}"/>
    <cellStyle name="Normal 4 2 3 9 3 2" xfId="22416" xr:uid="{00000000-0005-0000-0000-0000E34D0000}"/>
    <cellStyle name="Normal 4 2 3 9 3 2 2" xfId="48578" xr:uid="{00000000-0005-0000-0000-0000E44D0000}"/>
    <cellStyle name="Normal 4 2 3 9 3 3" xfId="35835" xr:uid="{00000000-0005-0000-0000-0000E54D0000}"/>
    <cellStyle name="Normal 4 2 3 9 4" xfId="15862" xr:uid="{00000000-0005-0000-0000-0000E64D0000}"/>
    <cellStyle name="Normal 4 2 3 9 4 2" xfId="42024" xr:uid="{00000000-0005-0000-0000-0000E74D0000}"/>
    <cellStyle name="Normal 4 2 3 9 5" xfId="28302" xr:uid="{00000000-0005-0000-0000-0000E84D0000}"/>
    <cellStyle name="Normal 4 2 4" xfId="138" xr:uid="{00000000-0005-0000-0000-0000E94D0000}"/>
    <cellStyle name="Normal 4 2 4 10" xfId="8211" xr:uid="{00000000-0005-0000-0000-0000EA4D0000}"/>
    <cellStyle name="Normal 4 2 4 10 2" xfId="21140" xr:uid="{00000000-0005-0000-0000-0000EB4D0000}"/>
    <cellStyle name="Normal 4 2 4 10 2 2" xfId="47302" xr:uid="{00000000-0005-0000-0000-0000EC4D0000}"/>
    <cellStyle name="Normal 4 2 4 10 3" xfId="34373" xr:uid="{00000000-0005-0000-0000-0000ED4D0000}"/>
    <cellStyle name="Normal 4 2 4 11" xfId="14121" xr:uid="{00000000-0005-0000-0000-0000EE4D0000}"/>
    <cellStyle name="Normal 4 2 4 11 2" xfId="40283" xr:uid="{00000000-0005-0000-0000-0000EF4D0000}"/>
    <cellStyle name="Normal 4 2 4 12" xfId="26304" xr:uid="{00000000-0005-0000-0000-0000F04D0000}"/>
    <cellStyle name="Normal 4 2 4 2" xfId="268" xr:uid="{00000000-0005-0000-0000-0000F14D0000}"/>
    <cellStyle name="Normal 4 2 4 2 10" xfId="14209" xr:uid="{00000000-0005-0000-0000-0000F24D0000}"/>
    <cellStyle name="Normal 4 2 4 2 10 2" xfId="40371" xr:uid="{00000000-0005-0000-0000-0000F34D0000}"/>
    <cellStyle name="Normal 4 2 4 2 11" xfId="26434" xr:uid="{00000000-0005-0000-0000-0000F44D0000}"/>
    <cellStyle name="Normal 4 2 4 2 2" xfId="483" xr:uid="{00000000-0005-0000-0000-0000F54D0000}"/>
    <cellStyle name="Normal 4 2 4 2 2 10" xfId="26645" xr:uid="{00000000-0005-0000-0000-0000F64D0000}"/>
    <cellStyle name="Normal 4 2 4 2 2 2" xfId="608" xr:uid="{00000000-0005-0000-0000-0000F74D0000}"/>
    <cellStyle name="Normal 4 2 4 2 2 2 2" xfId="1140" xr:uid="{00000000-0005-0000-0000-0000F84D0000}"/>
    <cellStyle name="Normal 4 2 4 2 2 2 2 2" xfId="1460" xr:uid="{00000000-0005-0000-0000-0000F94D0000}"/>
    <cellStyle name="Normal 4 2 4 2 2 2 2 2 2" xfId="2100" xr:uid="{00000000-0005-0000-0000-0000FA4D0000}"/>
    <cellStyle name="Normal 4 2 4 2 2 2 2 2 2 2" xfId="4126" xr:uid="{00000000-0005-0000-0000-0000FB4D0000}"/>
    <cellStyle name="Normal 4 2 4 2 2 2 2 2 2 2 2" xfId="8178" xr:uid="{00000000-0005-0000-0000-0000FC4D0000}"/>
    <cellStyle name="Normal 4 2 4 2 2 2 2 2 2 2 2 2" xfId="14068" xr:uid="{00000000-0005-0000-0000-0000FD4D0000}"/>
    <cellStyle name="Normal 4 2 4 2 2 2 2 2 2 2 2 2 2" xfId="26238" xr:uid="{00000000-0005-0000-0000-0000FE4D0000}"/>
    <cellStyle name="Normal 4 2 4 2 2 2 2 2 2 2 2 2 2 2" xfId="52400" xr:uid="{00000000-0005-0000-0000-0000FF4D0000}"/>
    <cellStyle name="Normal 4 2 4 2 2 2 2 2 2 2 2 2 3" xfId="40230" xr:uid="{00000000-0005-0000-0000-0000004E0000}"/>
    <cellStyle name="Normal 4 2 4 2 2 2 2 2 2 2 2 3" xfId="21116" xr:uid="{00000000-0005-0000-0000-0000014E0000}"/>
    <cellStyle name="Normal 4 2 4 2 2 2 2 2 2 2 2 3 2" xfId="47278" xr:uid="{00000000-0005-0000-0000-0000024E0000}"/>
    <cellStyle name="Normal 4 2 4 2 2 2 2 2 2 2 2 4" xfId="34340" xr:uid="{00000000-0005-0000-0000-0000034E0000}"/>
    <cellStyle name="Normal 4 2 4 2 2 2 2 2 2 2 3" xfId="11122" xr:uid="{00000000-0005-0000-0000-0000044E0000}"/>
    <cellStyle name="Normal 4 2 4 2 2 2 2 2 2 2 3 2" xfId="23676" xr:uid="{00000000-0005-0000-0000-0000054E0000}"/>
    <cellStyle name="Normal 4 2 4 2 2 2 2 2 2 2 3 2 2" xfId="49838" xr:uid="{00000000-0005-0000-0000-0000064E0000}"/>
    <cellStyle name="Normal 4 2 4 2 2 2 2 2 2 2 3 3" xfId="37284" xr:uid="{00000000-0005-0000-0000-0000074E0000}"/>
    <cellStyle name="Normal 4 2 4 2 2 2 2 2 2 2 4" xfId="17592" xr:uid="{00000000-0005-0000-0000-0000084E0000}"/>
    <cellStyle name="Normal 4 2 4 2 2 2 2 2 2 2 4 2" xfId="43754" xr:uid="{00000000-0005-0000-0000-0000094E0000}"/>
    <cellStyle name="Normal 4 2 4 2 2 2 2 2 2 2 5" xfId="30288" xr:uid="{00000000-0005-0000-0000-00000A4E0000}"/>
    <cellStyle name="Normal 4 2 4 2 2 2 2 2 2 3" xfId="6152" xr:uid="{00000000-0005-0000-0000-00000B4E0000}"/>
    <cellStyle name="Normal 4 2 4 2 2 2 2 2 2 3 2" xfId="12596" xr:uid="{00000000-0005-0000-0000-00000C4E0000}"/>
    <cellStyle name="Normal 4 2 4 2 2 2 2 2 2 3 2 2" xfId="24958" xr:uid="{00000000-0005-0000-0000-00000D4E0000}"/>
    <cellStyle name="Normal 4 2 4 2 2 2 2 2 2 3 2 2 2" xfId="51120" xr:uid="{00000000-0005-0000-0000-00000E4E0000}"/>
    <cellStyle name="Normal 4 2 4 2 2 2 2 2 2 3 2 3" xfId="38758" xr:uid="{00000000-0005-0000-0000-00000F4E0000}"/>
    <cellStyle name="Normal 4 2 4 2 2 2 2 2 2 3 3" xfId="19354" xr:uid="{00000000-0005-0000-0000-0000104E0000}"/>
    <cellStyle name="Normal 4 2 4 2 2 2 2 2 2 3 3 2" xfId="45516" xr:uid="{00000000-0005-0000-0000-0000114E0000}"/>
    <cellStyle name="Normal 4 2 4 2 2 2 2 2 2 3 4" xfId="32314" xr:uid="{00000000-0005-0000-0000-0000124E0000}"/>
    <cellStyle name="Normal 4 2 4 2 2 2 2 2 2 4" xfId="9650" xr:uid="{00000000-0005-0000-0000-0000134E0000}"/>
    <cellStyle name="Normal 4 2 4 2 2 2 2 2 2 4 2" xfId="22396" xr:uid="{00000000-0005-0000-0000-0000144E0000}"/>
    <cellStyle name="Normal 4 2 4 2 2 2 2 2 2 4 2 2" xfId="48558" xr:uid="{00000000-0005-0000-0000-0000154E0000}"/>
    <cellStyle name="Normal 4 2 4 2 2 2 2 2 2 4 3" xfId="35812" xr:uid="{00000000-0005-0000-0000-0000164E0000}"/>
    <cellStyle name="Normal 4 2 4 2 2 2 2 2 2 5" xfId="15830" xr:uid="{00000000-0005-0000-0000-0000174E0000}"/>
    <cellStyle name="Normal 4 2 4 2 2 2 2 2 2 5 2" xfId="41992" xr:uid="{00000000-0005-0000-0000-0000184E0000}"/>
    <cellStyle name="Normal 4 2 4 2 2 2 2 2 2 6" xfId="28262" xr:uid="{00000000-0005-0000-0000-0000194E0000}"/>
    <cellStyle name="Normal 4 2 4 2 2 2 2 2 3" xfId="3486" xr:uid="{00000000-0005-0000-0000-00001A4E0000}"/>
    <cellStyle name="Normal 4 2 4 2 2 2 2 2 3 2" xfId="7538" xr:uid="{00000000-0005-0000-0000-00001B4E0000}"/>
    <cellStyle name="Normal 4 2 4 2 2 2 2 2 3 2 2" xfId="13428" xr:uid="{00000000-0005-0000-0000-00001C4E0000}"/>
    <cellStyle name="Normal 4 2 4 2 2 2 2 2 3 2 2 2" xfId="25598" xr:uid="{00000000-0005-0000-0000-00001D4E0000}"/>
    <cellStyle name="Normal 4 2 4 2 2 2 2 2 3 2 2 2 2" xfId="51760" xr:uid="{00000000-0005-0000-0000-00001E4E0000}"/>
    <cellStyle name="Normal 4 2 4 2 2 2 2 2 3 2 2 3" xfId="39590" xr:uid="{00000000-0005-0000-0000-00001F4E0000}"/>
    <cellStyle name="Normal 4 2 4 2 2 2 2 2 3 2 3" xfId="20476" xr:uid="{00000000-0005-0000-0000-0000204E0000}"/>
    <cellStyle name="Normal 4 2 4 2 2 2 2 2 3 2 3 2" xfId="46638" xr:uid="{00000000-0005-0000-0000-0000214E0000}"/>
    <cellStyle name="Normal 4 2 4 2 2 2 2 2 3 2 4" xfId="33700" xr:uid="{00000000-0005-0000-0000-0000224E0000}"/>
    <cellStyle name="Normal 4 2 4 2 2 2 2 2 3 3" xfId="10482" xr:uid="{00000000-0005-0000-0000-0000234E0000}"/>
    <cellStyle name="Normal 4 2 4 2 2 2 2 2 3 3 2" xfId="23036" xr:uid="{00000000-0005-0000-0000-0000244E0000}"/>
    <cellStyle name="Normal 4 2 4 2 2 2 2 2 3 3 2 2" xfId="49198" xr:uid="{00000000-0005-0000-0000-0000254E0000}"/>
    <cellStyle name="Normal 4 2 4 2 2 2 2 2 3 3 3" xfId="36644" xr:uid="{00000000-0005-0000-0000-0000264E0000}"/>
    <cellStyle name="Normal 4 2 4 2 2 2 2 2 3 4" xfId="16952" xr:uid="{00000000-0005-0000-0000-0000274E0000}"/>
    <cellStyle name="Normal 4 2 4 2 2 2 2 2 3 4 2" xfId="43114" xr:uid="{00000000-0005-0000-0000-0000284E0000}"/>
    <cellStyle name="Normal 4 2 4 2 2 2 2 2 3 5" xfId="29648" xr:uid="{00000000-0005-0000-0000-0000294E0000}"/>
    <cellStyle name="Normal 4 2 4 2 2 2 2 2 4" xfId="5512" xr:uid="{00000000-0005-0000-0000-00002A4E0000}"/>
    <cellStyle name="Normal 4 2 4 2 2 2 2 2 4 2" xfId="11956" xr:uid="{00000000-0005-0000-0000-00002B4E0000}"/>
    <cellStyle name="Normal 4 2 4 2 2 2 2 2 4 2 2" xfId="24318" xr:uid="{00000000-0005-0000-0000-00002C4E0000}"/>
    <cellStyle name="Normal 4 2 4 2 2 2 2 2 4 2 2 2" xfId="50480" xr:uid="{00000000-0005-0000-0000-00002D4E0000}"/>
    <cellStyle name="Normal 4 2 4 2 2 2 2 2 4 2 3" xfId="38118" xr:uid="{00000000-0005-0000-0000-00002E4E0000}"/>
    <cellStyle name="Normal 4 2 4 2 2 2 2 2 4 3" xfId="18714" xr:uid="{00000000-0005-0000-0000-00002F4E0000}"/>
    <cellStyle name="Normal 4 2 4 2 2 2 2 2 4 3 2" xfId="44876" xr:uid="{00000000-0005-0000-0000-0000304E0000}"/>
    <cellStyle name="Normal 4 2 4 2 2 2 2 2 4 4" xfId="31674" xr:uid="{00000000-0005-0000-0000-0000314E0000}"/>
    <cellStyle name="Normal 4 2 4 2 2 2 2 2 5" xfId="9010" xr:uid="{00000000-0005-0000-0000-0000324E0000}"/>
    <cellStyle name="Normal 4 2 4 2 2 2 2 2 5 2" xfId="21756" xr:uid="{00000000-0005-0000-0000-0000334E0000}"/>
    <cellStyle name="Normal 4 2 4 2 2 2 2 2 5 2 2" xfId="47918" xr:uid="{00000000-0005-0000-0000-0000344E0000}"/>
    <cellStyle name="Normal 4 2 4 2 2 2 2 2 5 3" xfId="35172" xr:uid="{00000000-0005-0000-0000-0000354E0000}"/>
    <cellStyle name="Normal 4 2 4 2 2 2 2 2 6" xfId="15190" xr:uid="{00000000-0005-0000-0000-0000364E0000}"/>
    <cellStyle name="Normal 4 2 4 2 2 2 2 2 6 2" xfId="41352" xr:uid="{00000000-0005-0000-0000-0000374E0000}"/>
    <cellStyle name="Normal 4 2 4 2 2 2 2 2 7" xfId="27622" xr:uid="{00000000-0005-0000-0000-0000384E0000}"/>
    <cellStyle name="Normal 4 2 4 2 2 2 2 3" xfId="1780" xr:uid="{00000000-0005-0000-0000-0000394E0000}"/>
    <cellStyle name="Normal 4 2 4 2 2 2 2 3 2" xfId="3806" xr:uid="{00000000-0005-0000-0000-00003A4E0000}"/>
    <cellStyle name="Normal 4 2 4 2 2 2 2 3 2 2" xfId="7858" xr:uid="{00000000-0005-0000-0000-00003B4E0000}"/>
    <cellStyle name="Normal 4 2 4 2 2 2 2 3 2 2 2" xfId="13748" xr:uid="{00000000-0005-0000-0000-00003C4E0000}"/>
    <cellStyle name="Normal 4 2 4 2 2 2 2 3 2 2 2 2" xfId="25918" xr:uid="{00000000-0005-0000-0000-00003D4E0000}"/>
    <cellStyle name="Normal 4 2 4 2 2 2 2 3 2 2 2 2 2" xfId="52080" xr:uid="{00000000-0005-0000-0000-00003E4E0000}"/>
    <cellStyle name="Normal 4 2 4 2 2 2 2 3 2 2 2 3" xfId="39910" xr:uid="{00000000-0005-0000-0000-00003F4E0000}"/>
    <cellStyle name="Normal 4 2 4 2 2 2 2 3 2 2 3" xfId="20796" xr:uid="{00000000-0005-0000-0000-0000404E0000}"/>
    <cellStyle name="Normal 4 2 4 2 2 2 2 3 2 2 3 2" xfId="46958" xr:uid="{00000000-0005-0000-0000-0000414E0000}"/>
    <cellStyle name="Normal 4 2 4 2 2 2 2 3 2 2 4" xfId="34020" xr:uid="{00000000-0005-0000-0000-0000424E0000}"/>
    <cellStyle name="Normal 4 2 4 2 2 2 2 3 2 3" xfId="10802" xr:uid="{00000000-0005-0000-0000-0000434E0000}"/>
    <cellStyle name="Normal 4 2 4 2 2 2 2 3 2 3 2" xfId="23356" xr:uid="{00000000-0005-0000-0000-0000444E0000}"/>
    <cellStyle name="Normal 4 2 4 2 2 2 2 3 2 3 2 2" xfId="49518" xr:uid="{00000000-0005-0000-0000-0000454E0000}"/>
    <cellStyle name="Normal 4 2 4 2 2 2 2 3 2 3 3" xfId="36964" xr:uid="{00000000-0005-0000-0000-0000464E0000}"/>
    <cellStyle name="Normal 4 2 4 2 2 2 2 3 2 4" xfId="17272" xr:uid="{00000000-0005-0000-0000-0000474E0000}"/>
    <cellStyle name="Normal 4 2 4 2 2 2 2 3 2 4 2" xfId="43434" xr:uid="{00000000-0005-0000-0000-0000484E0000}"/>
    <cellStyle name="Normal 4 2 4 2 2 2 2 3 2 5" xfId="29968" xr:uid="{00000000-0005-0000-0000-0000494E0000}"/>
    <cellStyle name="Normal 4 2 4 2 2 2 2 3 3" xfId="5832" xr:uid="{00000000-0005-0000-0000-00004A4E0000}"/>
    <cellStyle name="Normal 4 2 4 2 2 2 2 3 3 2" xfId="12276" xr:uid="{00000000-0005-0000-0000-00004B4E0000}"/>
    <cellStyle name="Normal 4 2 4 2 2 2 2 3 3 2 2" xfId="24638" xr:uid="{00000000-0005-0000-0000-00004C4E0000}"/>
    <cellStyle name="Normal 4 2 4 2 2 2 2 3 3 2 2 2" xfId="50800" xr:uid="{00000000-0005-0000-0000-00004D4E0000}"/>
    <cellStyle name="Normal 4 2 4 2 2 2 2 3 3 2 3" xfId="38438" xr:uid="{00000000-0005-0000-0000-00004E4E0000}"/>
    <cellStyle name="Normal 4 2 4 2 2 2 2 3 3 3" xfId="19034" xr:uid="{00000000-0005-0000-0000-00004F4E0000}"/>
    <cellStyle name="Normal 4 2 4 2 2 2 2 3 3 3 2" xfId="45196" xr:uid="{00000000-0005-0000-0000-0000504E0000}"/>
    <cellStyle name="Normal 4 2 4 2 2 2 2 3 3 4" xfId="31994" xr:uid="{00000000-0005-0000-0000-0000514E0000}"/>
    <cellStyle name="Normal 4 2 4 2 2 2 2 3 4" xfId="9330" xr:uid="{00000000-0005-0000-0000-0000524E0000}"/>
    <cellStyle name="Normal 4 2 4 2 2 2 2 3 4 2" xfId="22076" xr:uid="{00000000-0005-0000-0000-0000534E0000}"/>
    <cellStyle name="Normal 4 2 4 2 2 2 2 3 4 2 2" xfId="48238" xr:uid="{00000000-0005-0000-0000-0000544E0000}"/>
    <cellStyle name="Normal 4 2 4 2 2 2 2 3 4 3" xfId="35492" xr:uid="{00000000-0005-0000-0000-0000554E0000}"/>
    <cellStyle name="Normal 4 2 4 2 2 2 2 3 5" xfId="15510" xr:uid="{00000000-0005-0000-0000-0000564E0000}"/>
    <cellStyle name="Normal 4 2 4 2 2 2 2 3 5 2" xfId="41672" xr:uid="{00000000-0005-0000-0000-0000574E0000}"/>
    <cellStyle name="Normal 4 2 4 2 2 2 2 3 6" xfId="27942" xr:uid="{00000000-0005-0000-0000-0000584E0000}"/>
    <cellStyle name="Normal 4 2 4 2 2 2 2 4" xfId="3166" xr:uid="{00000000-0005-0000-0000-0000594E0000}"/>
    <cellStyle name="Normal 4 2 4 2 2 2 2 4 2" xfId="7218" xr:uid="{00000000-0005-0000-0000-00005A4E0000}"/>
    <cellStyle name="Normal 4 2 4 2 2 2 2 4 2 2" xfId="13108" xr:uid="{00000000-0005-0000-0000-00005B4E0000}"/>
    <cellStyle name="Normal 4 2 4 2 2 2 2 4 2 2 2" xfId="25278" xr:uid="{00000000-0005-0000-0000-00005C4E0000}"/>
    <cellStyle name="Normal 4 2 4 2 2 2 2 4 2 2 2 2" xfId="51440" xr:uid="{00000000-0005-0000-0000-00005D4E0000}"/>
    <cellStyle name="Normal 4 2 4 2 2 2 2 4 2 2 3" xfId="39270" xr:uid="{00000000-0005-0000-0000-00005E4E0000}"/>
    <cellStyle name="Normal 4 2 4 2 2 2 2 4 2 3" xfId="20156" xr:uid="{00000000-0005-0000-0000-00005F4E0000}"/>
    <cellStyle name="Normal 4 2 4 2 2 2 2 4 2 3 2" xfId="46318" xr:uid="{00000000-0005-0000-0000-0000604E0000}"/>
    <cellStyle name="Normal 4 2 4 2 2 2 2 4 2 4" xfId="33380" xr:uid="{00000000-0005-0000-0000-0000614E0000}"/>
    <cellStyle name="Normal 4 2 4 2 2 2 2 4 3" xfId="10162" xr:uid="{00000000-0005-0000-0000-0000624E0000}"/>
    <cellStyle name="Normal 4 2 4 2 2 2 2 4 3 2" xfId="22716" xr:uid="{00000000-0005-0000-0000-0000634E0000}"/>
    <cellStyle name="Normal 4 2 4 2 2 2 2 4 3 2 2" xfId="48878" xr:uid="{00000000-0005-0000-0000-0000644E0000}"/>
    <cellStyle name="Normal 4 2 4 2 2 2 2 4 3 3" xfId="36324" xr:uid="{00000000-0005-0000-0000-0000654E0000}"/>
    <cellStyle name="Normal 4 2 4 2 2 2 2 4 4" xfId="16632" xr:uid="{00000000-0005-0000-0000-0000664E0000}"/>
    <cellStyle name="Normal 4 2 4 2 2 2 2 4 4 2" xfId="42794" xr:uid="{00000000-0005-0000-0000-0000674E0000}"/>
    <cellStyle name="Normal 4 2 4 2 2 2 2 4 5" xfId="29328" xr:uid="{00000000-0005-0000-0000-0000684E0000}"/>
    <cellStyle name="Normal 4 2 4 2 2 2 2 5" xfId="5192" xr:uid="{00000000-0005-0000-0000-0000694E0000}"/>
    <cellStyle name="Normal 4 2 4 2 2 2 2 5 2" xfId="11636" xr:uid="{00000000-0005-0000-0000-00006A4E0000}"/>
    <cellStyle name="Normal 4 2 4 2 2 2 2 5 2 2" xfId="23998" xr:uid="{00000000-0005-0000-0000-00006B4E0000}"/>
    <cellStyle name="Normal 4 2 4 2 2 2 2 5 2 2 2" xfId="50160" xr:uid="{00000000-0005-0000-0000-00006C4E0000}"/>
    <cellStyle name="Normal 4 2 4 2 2 2 2 5 2 3" xfId="37798" xr:uid="{00000000-0005-0000-0000-00006D4E0000}"/>
    <cellStyle name="Normal 4 2 4 2 2 2 2 5 3" xfId="18394" xr:uid="{00000000-0005-0000-0000-00006E4E0000}"/>
    <cellStyle name="Normal 4 2 4 2 2 2 2 5 3 2" xfId="44556" xr:uid="{00000000-0005-0000-0000-00006F4E0000}"/>
    <cellStyle name="Normal 4 2 4 2 2 2 2 5 4" xfId="31354" xr:uid="{00000000-0005-0000-0000-0000704E0000}"/>
    <cellStyle name="Normal 4 2 4 2 2 2 2 6" xfId="8690" xr:uid="{00000000-0005-0000-0000-0000714E0000}"/>
    <cellStyle name="Normal 4 2 4 2 2 2 2 6 2" xfId="21436" xr:uid="{00000000-0005-0000-0000-0000724E0000}"/>
    <cellStyle name="Normal 4 2 4 2 2 2 2 6 2 2" xfId="47598" xr:uid="{00000000-0005-0000-0000-0000734E0000}"/>
    <cellStyle name="Normal 4 2 4 2 2 2 2 6 3" xfId="34852" xr:uid="{00000000-0005-0000-0000-0000744E0000}"/>
    <cellStyle name="Normal 4 2 4 2 2 2 2 7" xfId="14870" xr:uid="{00000000-0005-0000-0000-0000754E0000}"/>
    <cellStyle name="Normal 4 2 4 2 2 2 2 7 2" xfId="41032" xr:uid="{00000000-0005-0000-0000-0000764E0000}"/>
    <cellStyle name="Normal 4 2 4 2 2 2 2 8" xfId="27302" xr:uid="{00000000-0005-0000-0000-0000774E0000}"/>
    <cellStyle name="Normal 4 2 4 2 2 2 3" xfId="1300" xr:uid="{00000000-0005-0000-0000-0000784E0000}"/>
    <cellStyle name="Normal 4 2 4 2 2 2 3 2" xfId="1940" xr:uid="{00000000-0005-0000-0000-0000794E0000}"/>
    <cellStyle name="Normal 4 2 4 2 2 2 3 2 2" xfId="3966" xr:uid="{00000000-0005-0000-0000-00007A4E0000}"/>
    <cellStyle name="Normal 4 2 4 2 2 2 3 2 2 2" xfId="8018" xr:uid="{00000000-0005-0000-0000-00007B4E0000}"/>
    <cellStyle name="Normal 4 2 4 2 2 2 3 2 2 2 2" xfId="13908" xr:uid="{00000000-0005-0000-0000-00007C4E0000}"/>
    <cellStyle name="Normal 4 2 4 2 2 2 3 2 2 2 2 2" xfId="26078" xr:uid="{00000000-0005-0000-0000-00007D4E0000}"/>
    <cellStyle name="Normal 4 2 4 2 2 2 3 2 2 2 2 2 2" xfId="52240" xr:uid="{00000000-0005-0000-0000-00007E4E0000}"/>
    <cellStyle name="Normal 4 2 4 2 2 2 3 2 2 2 2 3" xfId="40070" xr:uid="{00000000-0005-0000-0000-00007F4E0000}"/>
    <cellStyle name="Normal 4 2 4 2 2 2 3 2 2 2 3" xfId="20956" xr:uid="{00000000-0005-0000-0000-0000804E0000}"/>
    <cellStyle name="Normal 4 2 4 2 2 2 3 2 2 2 3 2" xfId="47118" xr:uid="{00000000-0005-0000-0000-0000814E0000}"/>
    <cellStyle name="Normal 4 2 4 2 2 2 3 2 2 2 4" xfId="34180" xr:uid="{00000000-0005-0000-0000-0000824E0000}"/>
    <cellStyle name="Normal 4 2 4 2 2 2 3 2 2 3" xfId="10962" xr:uid="{00000000-0005-0000-0000-0000834E0000}"/>
    <cellStyle name="Normal 4 2 4 2 2 2 3 2 2 3 2" xfId="23516" xr:uid="{00000000-0005-0000-0000-0000844E0000}"/>
    <cellStyle name="Normal 4 2 4 2 2 2 3 2 2 3 2 2" xfId="49678" xr:uid="{00000000-0005-0000-0000-0000854E0000}"/>
    <cellStyle name="Normal 4 2 4 2 2 2 3 2 2 3 3" xfId="37124" xr:uid="{00000000-0005-0000-0000-0000864E0000}"/>
    <cellStyle name="Normal 4 2 4 2 2 2 3 2 2 4" xfId="17432" xr:uid="{00000000-0005-0000-0000-0000874E0000}"/>
    <cellStyle name="Normal 4 2 4 2 2 2 3 2 2 4 2" xfId="43594" xr:uid="{00000000-0005-0000-0000-0000884E0000}"/>
    <cellStyle name="Normal 4 2 4 2 2 2 3 2 2 5" xfId="30128" xr:uid="{00000000-0005-0000-0000-0000894E0000}"/>
    <cellStyle name="Normal 4 2 4 2 2 2 3 2 3" xfId="5992" xr:uid="{00000000-0005-0000-0000-00008A4E0000}"/>
    <cellStyle name="Normal 4 2 4 2 2 2 3 2 3 2" xfId="12436" xr:uid="{00000000-0005-0000-0000-00008B4E0000}"/>
    <cellStyle name="Normal 4 2 4 2 2 2 3 2 3 2 2" xfId="24798" xr:uid="{00000000-0005-0000-0000-00008C4E0000}"/>
    <cellStyle name="Normal 4 2 4 2 2 2 3 2 3 2 2 2" xfId="50960" xr:uid="{00000000-0005-0000-0000-00008D4E0000}"/>
    <cellStyle name="Normal 4 2 4 2 2 2 3 2 3 2 3" xfId="38598" xr:uid="{00000000-0005-0000-0000-00008E4E0000}"/>
    <cellStyle name="Normal 4 2 4 2 2 2 3 2 3 3" xfId="19194" xr:uid="{00000000-0005-0000-0000-00008F4E0000}"/>
    <cellStyle name="Normal 4 2 4 2 2 2 3 2 3 3 2" xfId="45356" xr:uid="{00000000-0005-0000-0000-0000904E0000}"/>
    <cellStyle name="Normal 4 2 4 2 2 2 3 2 3 4" xfId="32154" xr:uid="{00000000-0005-0000-0000-0000914E0000}"/>
    <cellStyle name="Normal 4 2 4 2 2 2 3 2 4" xfId="9490" xr:uid="{00000000-0005-0000-0000-0000924E0000}"/>
    <cellStyle name="Normal 4 2 4 2 2 2 3 2 4 2" xfId="22236" xr:uid="{00000000-0005-0000-0000-0000934E0000}"/>
    <cellStyle name="Normal 4 2 4 2 2 2 3 2 4 2 2" xfId="48398" xr:uid="{00000000-0005-0000-0000-0000944E0000}"/>
    <cellStyle name="Normal 4 2 4 2 2 2 3 2 4 3" xfId="35652" xr:uid="{00000000-0005-0000-0000-0000954E0000}"/>
    <cellStyle name="Normal 4 2 4 2 2 2 3 2 5" xfId="15670" xr:uid="{00000000-0005-0000-0000-0000964E0000}"/>
    <cellStyle name="Normal 4 2 4 2 2 2 3 2 5 2" xfId="41832" xr:uid="{00000000-0005-0000-0000-0000974E0000}"/>
    <cellStyle name="Normal 4 2 4 2 2 2 3 2 6" xfId="28102" xr:uid="{00000000-0005-0000-0000-0000984E0000}"/>
    <cellStyle name="Normal 4 2 4 2 2 2 3 3" xfId="3326" xr:uid="{00000000-0005-0000-0000-0000994E0000}"/>
    <cellStyle name="Normal 4 2 4 2 2 2 3 3 2" xfId="7378" xr:uid="{00000000-0005-0000-0000-00009A4E0000}"/>
    <cellStyle name="Normal 4 2 4 2 2 2 3 3 2 2" xfId="13268" xr:uid="{00000000-0005-0000-0000-00009B4E0000}"/>
    <cellStyle name="Normal 4 2 4 2 2 2 3 3 2 2 2" xfId="25438" xr:uid="{00000000-0005-0000-0000-00009C4E0000}"/>
    <cellStyle name="Normal 4 2 4 2 2 2 3 3 2 2 2 2" xfId="51600" xr:uid="{00000000-0005-0000-0000-00009D4E0000}"/>
    <cellStyle name="Normal 4 2 4 2 2 2 3 3 2 2 3" xfId="39430" xr:uid="{00000000-0005-0000-0000-00009E4E0000}"/>
    <cellStyle name="Normal 4 2 4 2 2 2 3 3 2 3" xfId="20316" xr:uid="{00000000-0005-0000-0000-00009F4E0000}"/>
    <cellStyle name="Normal 4 2 4 2 2 2 3 3 2 3 2" xfId="46478" xr:uid="{00000000-0005-0000-0000-0000A04E0000}"/>
    <cellStyle name="Normal 4 2 4 2 2 2 3 3 2 4" xfId="33540" xr:uid="{00000000-0005-0000-0000-0000A14E0000}"/>
    <cellStyle name="Normal 4 2 4 2 2 2 3 3 3" xfId="10322" xr:uid="{00000000-0005-0000-0000-0000A24E0000}"/>
    <cellStyle name="Normal 4 2 4 2 2 2 3 3 3 2" xfId="22876" xr:uid="{00000000-0005-0000-0000-0000A34E0000}"/>
    <cellStyle name="Normal 4 2 4 2 2 2 3 3 3 2 2" xfId="49038" xr:uid="{00000000-0005-0000-0000-0000A44E0000}"/>
    <cellStyle name="Normal 4 2 4 2 2 2 3 3 3 3" xfId="36484" xr:uid="{00000000-0005-0000-0000-0000A54E0000}"/>
    <cellStyle name="Normal 4 2 4 2 2 2 3 3 4" xfId="16792" xr:uid="{00000000-0005-0000-0000-0000A64E0000}"/>
    <cellStyle name="Normal 4 2 4 2 2 2 3 3 4 2" xfId="42954" xr:uid="{00000000-0005-0000-0000-0000A74E0000}"/>
    <cellStyle name="Normal 4 2 4 2 2 2 3 3 5" xfId="29488" xr:uid="{00000000-0005-0000-0000-0000A84E0000}"/>
    <cellStyle name="Normal 4 2 4 2 2 2 3 4" xfId="5352" xr:uid="{00000000-0005-0000-0000-0000A94E0000}"/>
    <cellStyle name="Normal 4 2 4 2 2 2 3 4 2" xfId="11796" xr:uid="{00000000-0005-0000-0000-0000AA4E0000}"/>
    <cellStyle name="Normal 4 2 4 2 2 2 3 4 2 2" xfId="24158" xr:uid="{00000000-0005-0000-0000-0000AB4E0000}"/>
    <cellStyle name="Normal 4 2 4 2 2 2 3 4 2 2 2" xfId="50320" xr:uid="{00000000-0005-0000-0000-0000AC4E0000}"/>
    <cellStyle name="Normal 4 2 4 2 2 2 3 4 2 3" xfId="37958" xr:uid="{00000000-0005-0000-0000-0000AD4E0000}"/>
    <cellStyle name="Normal 4 2 4 2 2 2 3 4 3" xfId="18554" xr:uid="{00000000-0005-0000-0000-0000AE4E0000}"/>
    <cellStyle name="Normal 4 2 4 2 2 2 3 4 3 2" xfId="44716" xr:uid="{00000000-0005-0000-0000-0000AF4E0000}"/>
    <cellStyle name="Normal 4 2 4 2 2 2 3 4 4" xfId="31514" xr:uid="{00000000-0005-0000-0000-0000B04E0000}"/>
    <cellStyle name="Normal 4 2 4 2 2 2 3 5" xfId="8850" xr:uid="{00000000-0005-0000-0000-0000B14E0000}"/>
    <cellStyle name="Normal 4 2 4 2 2 2 3 5 2" xfId="21596" xr:uid="{00000000-0005-0000-0000-0000B24E0000}"/>
    <cellStyle name="Normal 4 2 4 2 2 2 3 5 2 2" xfId="47758" xr:uid="{00000000-0005-0000-0000-0000B34E0000}"/>
    <cellStyle name="Normal 4 2 4 2 2 2 3 5 3" xfId="35012" xr:uid="{00000000-0005-0000-0000-0000B44E0000}"/>
    <cellStyle name="Normal 4 2 4 2 2 2 3 6" xfId="15030" xr:uid="{00000000-0005-0000-0000-0000B54E0000}"/>
    <cellStyle name="Normal 4 2 4 2 2 2 3 6 2" xfId="41192" xr:uid="{00000000-0005-0000-0000-0000B64E0000}"/>
    <cellStyle name="Normal 4 2 4 2 2 2 3 7" xfId="27462" xr:uid="{00000000-0005-0000-0000-0000B74E0000}"/>
    <cellStyle name="Normal 4 2 4 2 2 2 4" xfId="1620" xr:uid="{00000000-0005-0000-0000-0000B84E0000}"/>
    <cellStyle name="Normal 4 2 4 2 2 2 4 2" xfId="3646" xr:uid="{00000000-0005-0000-0000-0000B94E0000}"/>
    <cellStyle name="Normal 4 2 4 2 2 2 4 2 2" xfId="7698" xr:uid="{00000000-0005-0000-0000-0000BA4E0000}"/>
    <cellStyle name="Normal 4 2 4 2 2 2 4 2 2 2" xfId="13588" xr:uid="{00000000-0005-0000-0000-0000BB4E0000}"/>
    <cellStyle name="Normal 4 2 4 2 2 2 4 2 2 2 2" xfId="25758" xr:uid="{00000000-0005-0000-0000-0000BC4E0000}"/>
    <cellStyle name="Normal 4 2 4 2 2 2 4 2 2 2 2 2" xfId="51920" xr:uid="{00000000-0005-0000-0000-0000BD4E0000}"/>
    <cellStyle name="Normal 4 2 4 2 2 2 4 2 2 2 3" xfId="39750" xr:uid="{00000000-0005-0000-0000-0000BE4E0000}"/>
    <cellStyle name="Normal 4 2 4 2 2 2 4 2 2 3" xfId="20636" xr:uid="{00000000-0005-0000-0000-0000BF4E0000}"/>
    <cellStyle name="Normal 4 2 4 2 2 2 4 2 2 3 2" xfId="46798" xr:uid="{00000000-0005-0000-0000-0000C04E0000}"/>
    <cellStyle name="Normal 4 2 4 2 2 2 4 2 2 4" xfId="33860" xr:uid="{00000000-0005-0000-0000-0000C14E0000}"/>
    <cellStyle name="Normal 4 2 4 2 2 2 4 2 3" xfId="10642" xr:uid="{00000000-0005-0000-0000-0000C24E0000}"/>
    <cellStyle name="Normal 4 2 4 2 2 2 4 2 3 2" xfId="23196" xr:uid="{00000000-0005-0000-0000-0000C34E0000}"/>
    <cellStyle name="Normal 4 2 4 2 2 2 4 2 3 2 2" xfId="49358" xr:uid="{00000000-0005-0000-0000-0000C44E0000}"/>
    <cellStyle name="Normal 4 2 4 2 2 2 4 2 3 3" xfId="36804" xr:uid="{00000000-0005-0000-0000-0000C54E0000}"/>
    <cellStyle name="Normal 4 2 4 2 2 2 4 2 4" xfId="17112" xr:uid="{00000000-0005-0000-0000-0000C64E0000}"/>
    <cellStyle name="Normal 4 2 4 2 2 2 4 2 4 2" xfId="43274" xr:uid="{00000000-0005-0000-0000-0000C74E0000}"/>
    <cellStyle name="Normal 4 2 4 2 2 2 4 2 5" xfId="29808" xr:uid="{00000000-0005-0000-0000-0000C84E0000}"/>
    <cellStyle name="Normal 4 2 4 2 2 2 4 3" xfId="5672" xr:uid="{00000000-0005-0000-0000-0000C94E0000}"/>
    <cellStyle name="Normal 4 2 4 2 2 2 4 3 2" xfId="12116" xr:uid="{00000000-0005-0000-0000-0000CA4E0000}"/>
    <cellStyle name="Normal 4 2 4 2 2 2 4 3 2 2" xfId="24478" xr:uid="{00000000-0005-0000-0000-0000CB4E0000}"/>
    <cellStyle name="Normal 4 2 4 2 2 2 4 3 2 2 2" xfId="50640" xr:uid="{00000000-0005-0000-0000-0000CC4E0000}"/>
    <cellStyle name="Normal 4 2 4 2 2 2 4 3 2 3" xfId="38278" xr:uid="{00000000-0005-0000-0000-0000CD4E0000}"/>
    <cellStyle name="Normal 4 2 4 2 2 2 4 3 3" xfId="18874" xr:uid="{00000000-0005-0000-0000-0000CE4E0000}"/>
    <cellStyle name="Normal 4 2 4 2 2 2 4 3 3 2" xfId="45036" xr:uid="{00000000-0005-0000-0000-0000CF4E0000}"/>
    <cellStyle name="Normal 4 2 4 2 2 2 4 3 4" xfId="31834" xr:uid="{00000000-0005-0000-0000-0000D04E0000}"/>
    <cellStyle name="Normal 4 2 4 2 2 2 4 4" xfId="9170" xr:uid="{00000000-0005-0000-0000-0000D14E0000}"/>
    <cellStyle name="Normal 4 2 4 2 2 2 4 4 2" xfId="21916" xr:uid="{00000000-0005-0000-0000-0000D24E0000}"/>
    <cellStyle name="Normal 4 2 4 2 2 2 4 4 2 2" xfId="48078" xr:uid="{00000000-0005-0000-0000-0000D34E0000}"/>
    <cellStyle name="Normal 4 2 4 2 2 2 4 4 3" xfId="35332" xr:uid="{00000000-0005-0000-0000-0000D44E0000}"/>
    <cellStyle name="Normal 4 2 4 2 2 2 4 5" xfId="15350" xr:uid="{00000000-0005-0000-0000-0000D54E0000}"/>
    <cellStyle name="Normal 4 2 4 2 2 2 4 5 2" xfId="41512" xr:uid="{00000000-0005-0000-0000-0000D64E0000}"/>
    <cellStyle name="Normal 4 2 4 2 2 2 4 6" xfId="27782" xr:uid="{00000000-0005-0000-0000-0000D74E0000}"/>
    <cellStyle name="Normal 4 2 4 2 2 2 5" xfId="2634" xr:uid="{00000000-0005-0000-0000-0000D84E0000}"/>
    <cellStyle name="Normal 4 2 4 2 2 2 5 2" xfId="6686" xr:uid="{00000000-0005-0000-0000-0000D94E0000}"/>
    <cellStyle name="Normal 4 2 4 2 2 2 5 2 2" xfId="12852" xr:uid="{00000000-0005-0000-0000-0000DA4E0000}"/>
    <cellStyle name="Normal 4 2 4 2 2 2 5 2 2 2" xfId="25118" xr:uid="{00000000-0005-0000-0000-0000DB4E0000}"/>
    <cellStyle name="Normal 4 2 4 2 2 2 5 2 2 2 2" xfId="51280" xr:uid="{00000000-0005-0000-0000-0000DC4E0000}"/>
    <cellStyle name="Normal 4 2 4 2 2 2 5 2 2 3" xfId="39014" xr:uid="{00000000-0005-0000-0000-0000DD4E0000}"/>
    <cellStyle name="Normal 4 2 4 2 2 2 5 2 3" xfId="19756" xr:uid="{00000000-0005-0000-0000-0000DE4E0000}"/>
    <cellStyle name="Normal 4 2 4 2 2 2 5 2 3 2" xfId="45918" xr:uid="{00000000-0005-0000-0000-0000DF4E0000}"/>
    <cellStyle name="Normal 4 2 4 2 2 2 5 2 4" xfId="32848" xr:uid="{00000000-0005-0000-0000-0000E04E0000}"/>
    <cellStyle name="Normal 4 2 4 2 2 2 5 3" xfId="9906" xr:uid="{00000000-0005-0000-0000-0000E14E0000}"/>
    <cellStyle name="Normal 4 2 4 2 2 2 5 3 2" xfId="22556" xr:uid="{00000000-0005-0000-0000-0000E24E0000}"/>
    <cellStyle name="Normal 4 2 4 2 2 2 5 3 2 2" xfId="48718" xr:uid="{00000000-0005-0000-0000-0000E34E0000}"/>
    <cellStyle name="Normal 4 2 4 2 2 2 5 3 3" xfId="36068" xr:uid="{00000000-0005-0000-0000-0000E44E0000}"/>
    <cellStyle name="Normal 4 2 4 2 2 2 5 4" xfId="16232" xr:uid="{00000000-0005-0000-0000-0000E54E0000}"/>
    <cellStyle name="Normal 4 2 4 2 2 2 5 4 2" xfId="42394" xr:uid="{00000000-0005-0000-0000-0000E64E0000}"/>
    <cellStyle name="Normal 4 2 4 2 2 2 5 5" xfId="28796" xr:uid="{00000000-0005-0000-0000-0000E74E0000}"/>
    <cellStyle name="Normal 4 2 4 2 2 2 6" xfId="4660" xr:uid="{00000000-0005-0000-0000-0000E84E0000}"/>
    <cellStyle name="Normal 4 2 4 2 2 2 6 2" xfId="11380" xr:uid="{00000000-0005-0000-0000-0000E94E0000}"/>
    <cellStyle name="Normal 4 2 4 2 2 2 6 2 2" xfId="23838" xr:uid="{00000000-0005-0000-0000-0000EA4E0000}"/>
    <cellStyle name="Normal 4 2 4 2 2 2 6 2 2 2" xfId="50000" xr:uid="{00000000-0005-0000-0000-0000EB4E0000}"/>
    <cellStyle name="Normal 4 2 4 2 2 2 6 2 3" xfId="37542" xr:uid="{00000000-0005-0000-0000-0000EC4E0000}"/>
    <cellStyle name="Normal 4 2 4 2 2 2 6 3" xfId="17994" xr:uid="{00000000-0005-0000-0000-0000ED4E0000}"/>
    <cellStyle name="Normal 4 2 4 2 2 2 6 3 2" xfId="44156" xr:uid="{00000000-0005-0000-0000-0000EE4E0000}"/>
    <cellStyle name="Normal 4 2 4 2 2 2 6 4" xfId="30822" xr:uid="{00000000-0005-0000-0000-0000EF4E0000}"/>
    <cellStyle name="Normal 4 2 4 2 2 2 7" xfId="8434" xr:uid="{00000000-0005-0000-0000-0000F04E0000}"/>
    <cellStyle name="Normal 4 2 4 2 2 2 7 2" xfId="21276" xr:uid="{00000000-0005-0000-0000-0000F14E0000}"/>
    <cellStyle name="Normal 4 2 4 2 2 2 7 2 2" xfId="47438" xr:uid="{00000000-0005-0000-0000-0000F24E0000}"/>
    <cellStyle name="Normal 4 2 4 2 2 2 7 3" xfId="34596" xr:uid="{00000000-0005-0000-0000-0000F34E0000}"/>
    <cellStyle name="Normal 4 2 4 2 2 2 8" xfId="14470" xr:uid="{00000000-0005-0000-0000-0000F44E0000}"/>
    <cellStyle name="Normal 4 2 4 2 2 2 8 2" xfId="40632" xr:uid="{00000000-0005-0000-0000-0000F54E0000}"/>
    <cellStyle name="Normal 4 2 4 2 2 2 9" xfId="26770" xr:uid="{00000000-0005-0000-0000-0000F64E0000}"/>
    <cellStyle name="Normal 4 2 4 2 2 3" xfId="1015" xr:uid="{00000000-0005-0000-0000-0000F74E0000}"/>
    <cellStyle name="Normal 4 2 4 2 2 3 2" xfId="1380" xr:uid="{00000000-0005-0000-0000-0000F84E0000}"/>
    <cellStyle name="Normal 4 2 4 2 2 3 2 2" xfId="2020" xr:uid="{00000000-0005-0000-0000-0000F94E0000}"/>
    <cellStyle name="Normal 4 2 4 2 2 3 2 2 2" xfId="4046" xr:uid="{00000000-0005-0000-0000-0000FA4E0000}"/>
    <cellStyle name="Normal 4 2 4 2 2 3 2 2 2 2" xfId="8098" xr:uid="{00000000-0005-0000-0000-0000FB4E0000}"/>
    <cellStyle name="Normal 4 2 4 2 2 3 2 2 2 2 2" xfId="13988" xr:uid="{00000000-0005-0000-0000-0000FC4E0000}"/>
    <cellStyle name="Normal 4 2 4 2 2 3 2 2 2 2 2 2" xfId="26158" xr:uid="{00000000-0005-0000-0000-0000FD4E0000}"/>
    <cellStyle name="Normal 4 2 4 2 2 3 2 2 2 2 2 2 2" xfId="52320" xr:uid="{00000000-0005-0000-0000-0000FE4E0000}"/>
    <cellStyle name="Normal 4 2 4 2 2 3 2 2 2 2 2 3" xfId="40150" xr:uid="{00000000-0005-0000-0000-0000FF4E0000}"/>
    <cellStyle name="Normal 4 2 4 2 2 3 2 2 2 2 3" xfId="21036" xr:uid="{00000000-0005-0000-0000-0000004F0000}"/>
    <cellStyle name="Normal 4 2 4 2 2 3 2 2 2 2 3 2" xfId="47198" xr:uid="{00000000-0005-0000-0000-0000014F0000}"/>
    <cellStyle name="Normal 4 2 4 2 2 3 2 2 2 2 4" xfId="34260" xr:uid="{00000000-0005-0000-0000-0000024F0000}"/>
    <cellStyle name="Normal 4 2 4 2 2 3 2 2 2 3" xfId="11042" xr:uid="{00000000-0005-0000-0000-0000034F0000}"/>
    <cellStyle name="Normal 4 2 4 2 2 3 2 2 2 3 2" xfId="23596" xr:uid="{00000000-0005-0000-0000-0000044F0000}"/>
    <cellStyle name="Normal 4 2 4 2 2 3 2 2 2 3 2 2" xfId="49758" xr:uid="{00000000-0005-0000-0000-0000054F0000}"/>
    <cellStyle name="Normal 4 2 4 2 2 3 2 2 2 3 3" xfId="37204" xr:uid="{00000000-0005-0000-0000-0000064F0000}"/>
    <cellStyle name="Normal 4 2 4 2 2 3 2 2 2 4" xfId="17512" xr:uid="{00000000-0005-0000-0000-0000074F0000}"/>
    <cellStyle name="Normal 4 2 4 2 2 3 2 2 2 4 2" xfId="43674" xr:uid="{00000000-0005-0000-0000-0000084F0000}"/>
    <cellStyle name="Normal 4 2 4 2 2 3 2 2 2 5" xfId="30208" xr:uid="{00000000-0005-0000-0000-0000094F0000}"/>
    <cellStyle name="Normal 4 2 4 2 2 3 2 2 3" xfId="6072" xr:uid="{00000000-0005-0000-0000-00000A4F0000}"/>
    <cellStyle name="Normal 4 2 4 2 2 3 2 2 3 2" xfId="12516" xr:uid="{00000000-0005-0000-0000-00000B4F0000}"/>
    <cellStyle name="Normal 4 2 4 2 2 3 2 2 3 2 2" xfId="24878" xr:uid="{00000000-0005-0000-0000-00000C4F0000}"/>
    <cellStyle name="Normal 4 2 4 2 2 3 2 2 3 2 2 2" xfId="51040" xr:uid="{00000000-0005-0000-0000-00000D4F0000}"/>
    <cellStyle name="Normal 4 2 4 2 2 3 2 2 3 2 3" xfId="38678" xr:uid="{00000000-0005-0000-0000-00000E4F0000}"/>
    <cellStyle name="Normal 4 2 4 2 2 3 2 2 3 3" xfId="19274" xr:uid="{00000000-0005-0000-0000-00000F4F0000}"/>
    <cellStyle name="Normal 4 2 4 2 2 3 2 2 3 3 2" xfId="45436" xr:uid="{00000000-0005-0000-0000-0000104F0000}"/>
    <cellStyle name="Normal 4 2 4 2 2 3 2 2 3 4" xfId="32234" xr:uid="{00000000-0005-0000-0000-0000114F0000}"/>
    <cellStyle name="Normal 4 2 4 2 2 3 2 2 4" xfId="9570" xr:uid="{00000000-0005-0000-0000-0000124F0000}"/>
    <cellStyle name="Normal 4 2 4 2 2 3 2 2 4 2" xfId="22316" xr:uid="{00000000-0005-0000-0000-0000134F0000}"/>
    <cellStyle name="Normal 4 2 4 2 2 3 2 2 4 2 2" xfId="48478" xr:uid="{00000000-0005-0000-0000-0000144F0000}"/>
    <cellStyle name="Normal 4 2 4 2 2 3 2 2 4 3" xfId="35732" xr:uid="{00000000-0005-0000-0000-0000154F0000}"/>
    <cellStyle name="Normal 4 2 4 2 2 3 2 2 5" xfId="15750" xr:uid="{00000000-0005-0000-0000-0000164F0000}"/>
    <cellStyle name="Normal 4 2 4 2 2 3 2 2 5 2" xfId="41912" xr:uid="{00000000-0005-0000-0000-0000174F0000}"/>
    <cellStyle name="Normal 4 2 4 2 2 3 2 2 6" xfId="28182" xr:uid="{00000000-0005-0000-0000-0000184F0000}"/>
    <cellStyle name="Normal 4 2 4 2 2 3 2 3" xfId="3406" xr:uid="{00000000-0005-0000-0000-0000194F0000}"/>
    <cellStyle name="Normal 4 2 4 2 2 3 2 3 2" xfId="7458" xr:uid="{00000000-0005-0000-0000-00001A4F0000}"/>
    <cellStyle name="Normal 4 2 4 2 2 3 2 3 2 2" xfId="13348" xr:uid="{00000000-0005-0000-0000-00001B4F0000}"/>
    <cellStyle name="Normal 4 2 4 2 2 3 2 3 2 2 2" xfId="25518" xr:uid="{00000000-0005-0000-0000-00001C4F0000}"/>
    <cellStyle name="Normal 4 2 4 2 2 3 2 3 2 2 2 2" xfId="51680" xr:uid="{00000000-0005-0000-0000-00001D4F0000}"/>
    <cellStyle name="Normal 4 2 4 2 2 3 2 3 2 2 3" xfId="39510" xr:uid="{00000000-0005-0000-0000-00001E4F0000}"/>
    <cellStyle name="Normal 4 2 4 2 2 3 2 3 2 3" xfId="20396" xr:uid="{00000000-0005-0000-0000-00001F4F0000}"/>
    <cellStyle name="Normal 4 2 4 2 2 3 2 3 2 3 2" xfId="46558" xr:uid="{00000000-0005-0000-0000-0000204F0000}"/>
    <cellStyle name="Normal 4 2 4 2 2 3 2 3 2 4" xfId="33620" xr:uid="{00000000-0005-0000-0000-0000214F0000}"/>
    <cellStyle name="Normal 4 2 4 2 2 3 2 3 3" xfId="10402" xr:uid="{00000000-0005-0000-0000-0000224F0000}"/>
    <cellStyle name="Normal 4 2 4 2 2 3 2 3 3 2" xfId="22956" xr:uid="{00000000-0005-0000-0000-0000234F0000}"/>
    <cellStyle name="Normal 4 2 4 2 2 3 2 3 3 2 2" xfId="49118" xr:uid="{00000000-0005-0000-0000-0000244F0000}"/>
    <cellStyle name="Normal 4 2 4 2 2 3 2 3 3 3" xfId="36564" xr:uid="{00000000-0005-0000-0000-0000254F0000}"/>
    <cellStyle name="Normal 4 2 4 2 2 3 2 3 4" xfId="16872" xr:uid="{00000000-0005-0000-0000-0000264F0000}"/>
    <cellStyle name="Normal 4 2 4 2 2 3 2 3 4 2" xfId="43034" xr:uid="{00000000-0005-0000-0000-0000274F0000}"/>
    <cellStyle name="Normal 4 2 4 2 2 3 2 3 5" xfId="29568" xr:uid="{00000000-0005-0000-0000-0000284F0000}"/>
    <cellStyle name="Normal 4 2 4 2 2 3 2 4" xfId="5432" xr:uid="{00000000-0005-0000-0000-0000294F0000}"/>
    <cellStyle name="Normal 4 2 4 2 2 3 2 4 2" xfId="11876" xr:uid="{00000000-0005-0000-0000-00002A4F0000}"/>
    <cellStyle name="Normal 4 2 4 2 2 3 2 4 2 2" xfId="24238" xr:uid="{00000000-0005-0000-0000-00002B4F0000}"/>
    <cellStyle name="Normal 4 2 4 2 2 3 2 4 2 2 2" xfId="50400" xr:uid="{00000000-0005-0000-0000-00002C4F0000}"/>
    <cellStyle name="Normal 4 2 4 2 2 3 2 4 2 3" xfId="38038" xr:uid="{00000000-0005-0000-0000-00002D4F0000}"/>
    <cellStyle name="Normal 4 2 4 2 2 3 2 4 3" xfId="18634" xr:uid="{00000000-0005-0000-0000-00002E4F0000}"/>
    <cellStyle name="Normal 4 2 4 2 2 3 2 4 3 2" xfId="44796" xr:uid="{00000000-0005-0000-0000-00002F4F0000}"/>
    <cellStyle name="Normal 4 2 4 2 2 3 2 4 4" xfId="31594" xr:uid="{00000000-0005-0000-0000-0000304F0000}"/>
    <cellStyle name="Normal 4 2 4 2 2 3 2 5" xfId="8930" xr:uid="{00000000-0005-0000-0000-0000314F0000}"/>
    <cellStyle name="Normal 4 2 4 2 2 3 2 5 2" xfId="21676" xr:uid="{00000000-0005-0000-0000-0000324F0000}"/>
    <cellStyle name="Normal 4 2 4 2 2 3 2 5 2 2" xfId="47838" xr:uid="{00000000-0005-0000-0000-0000334F0000}"/>
    <cellStyle name="Normal 4 2 4 2 2 3 2 5 3" xfId="35092" xr:uid="{00000000-0005-0000-0000-0000344F0000}"/>
    <cellStyle name="Normal 4 2 4 2 2 3 2 6" xfId="15110" xr:uid="{00000000-0005-0000-0000-0000354F0000}"/>
    <cellStyle name="Normal 4 2 4 2 2 3 2 6 2" xfId="41272" xr:uid="{00000000-0005-0000-0000-0000364F0000}"/>
    <cellStyle name="Normal 4 2 4 2 2 3 2 7" xfId="27542" xr:uid="{00000000-0005-0000-0000-0000374F0000}"/>
    <cellStyle name="Normal 4 2 4 2 2 3 3" xfId="1700" xr:uid="{00000000-0005-0000-0000-0000384F0000}"/>
    <cellStyle name="Normal 4 2 4 2 2 3 3 2" xfId="3726" xr:uid="{00000000-0005-0000-0000-0000394F0000}"/>
    <cellStyle name="Normal 4 2 4 2 2 3 3 2 2" xfId="7778" xr:uid="{00000000-0005-0000-0000-00003A4F0000}"/>
    <cellStyle name="Normal 4 2 4 2 2 3 3 2 2 2" xfId="13668" xr:uid="{00000000-0005-0000-0000-00003B4F0000}"/>
    <cellStyle name="Normal 4 2 4 2 2 3 3 2 2 2 2" xfId="25838" xr:uid="{00000000-0005-0000-0000-00003C4F0000}"/>
    <cellStyle name="Normal 4 2 4 2 2 3 3 2 2 2 2 2" xfId="52000" xr:uid="{00000000-0005-0000-0000-00003D4F0000}"/>
    <cellStyle name="Normal 4 2 4 2 2 3 3 2 2 2 3" xfId="39830" xr:uid="{00000000-0005-0000-0000-00003E4F0000}"/>
    <cellStyle name="Normal 4 2 4 2 2 3 3 2 2 3" xfId="20716" xr:uid="{00000000-0005-0000-0000-00003F4F0000}"/>
    <cellStyle name="Normal 4 2 4 2 2 3 3 2 2 3 2" xfId="46878" xr:uid="{00000000-0005-0000-0000-0000404F0000}"/>
    <cellStyle name="Normal 4 2 4 2 2 3 3 2 2 4" xfId="33940" xr:uid="{00000000-0005-0000-0000-0000414F0000}"/>
    <cellStyle name="Normal 4 2 4 2 2 3 3 2 3" xfId="10722" xr:uid="{00000000-0005-0000-0000-0000424F0000}"/>
    <cellStyle name="Normal 4 2 4 2 2 3 3 2 3 2" xfId="23276" xr:uid="{00000000-0005-0000-0000-0000434F0000}"/>
    <cellStyle name="Normal 4 2 4 2 2 3 3 2 3 2 2" xfId="49438" xr:uid="{00000000-0005-0000-0000-0000444F0000}"/>
    <cellStyle name="Normal 4 2 4 2 2 3 3 2 3 3" xfId="36884" xr:uid="{00000000-0005-0000-0000-0000454F0000}"/>
    <cellStyle name="Normal 4 2 4 2 2 3 3 2 4" xfId="17192" xr:uid="{00000000-0005-0000-0000-0000464F0000}"/>
    <cellStyle name="Normal 4 2 4 2 2 3 3 2 4 2" xfId="43354" xr:uid="{00000000-0005-0000-0000-0000474F0000}"/>
    <cellStyle name="Normal 4 2 4 2 2 3 3 2 5" xfId="29888" xr:uid="{00000000-0005-0000-0000-0000484F0000}"/>
    <cellStyle name="Normal 4 2 4 2 2 3 3 3" xfId="5752" xr:uid="{00000000-0005-0000-0000-0000494F0000}"/>
    <cellStyle name="Normal 4 2 4 2 2 3 3 3 2" xfId="12196" xr:uid="{00000000-0005-0000-0000-00004A4F0000}"/>
    <cellStyle name="Normal 4 2 4 2 2 3 3 3 2 2" xfId="24558" xr:uid="{00000000-0005-0000-0000-00004B4F0000}"/>
    <cellStyle name="Normal 4 2 4 2 2 3 3 3 2 2 2" xfId="50720" xr:uid="{00000000-0005-0000-0000-00004C4F0000}"/>
    <cellStyle name="Normal 4 2 4 2 2 3 3 3 2 3" xfId="38358" xr:uid="{00000000-0005-0000-0000-00004D4F0000}"/>
    <cellStyle name="Normal 4 2 4 2 2 3 3 3 3" xfId="18954" xr:uid="{00000000-0005-0000-0000-00004E4F0000}"/>
    <cellStyle name="Normal 4 2 4 2 2 3 3 3 3 2" xfId="45116" xr:uid="{00000000-0005-0000-0000-00004F4F0000}"/>
    <cellStyle name="Normal 4 2 4 2 2 3 3 3 4" xfId="31914" xr:uid="{00000000-0005-0000-0000-0000504F0000}"/>
    <cellStyle name="Normal 4 2 4 2 2 3 3 4" xfId="9250" xr:uid="{00000000-0005-0000-0000-0000514F0000}"/>
    <cellStyle name="Normal 4 2 4 2 2 3 3 4 2" xfId="21996" xr:uid="{00000000-0005-0000-0000-0000524F0000}"/>
    <cellStyle name="Normal 4 2 4 2 2 3 3 4 2 2" xfId="48158" xr:uid="{00000000-0005-0000-0000-0000534F0000}"/>
    <cellStyle name="Normal 4 2 4 2 2 3 3 4 3" xfId="35412" xr:uid="{00000000-0005-0000-0000-0000544F0000}"/>
    <cellStyle name="Normal 4 2 4 2 2 3 3 5" xfId="15430" xr:uid="{00000000-0005-0000-0000-0000554F0000}"/>
    <cellStyle name="Normal 4 2 4 2 2 3 3 5 2" xfId="41592" xr:uid="{00000000-0005-0000-0000-0000564F0000}"/>
    <cellStyle name="Normal 4 2 4 2 2 3 3 6" xfId="27862" xr:uid="{00000000-0005-0000-0000-0000574F0000}"/>
    <cellStyle name="Normal 4 2 4 2 2 3 4" xfId="3041" xr:uid="{00000000-0005-0000-0000-0000584F0000}"/>
    <cellStyle name="Normal 4 2 4 2 2 3 4 2" xfId="7093" xr:uid="{00000000-0005-0000-0000-0000594F0000}"/>
    <cellStyle name="Normal 4 2 4 2 2 3 4 2 2" xfId="13013" xr:uid="{00000000-0005-0000-0000-00005A4F0000}"/>
    <cellStyle name="Normal 4 2 4 2 2 3 4 2 2 2" xfId="25198" xr:uid="{00000000-0005-0000-0000-00005B4F0000}"/>
    <cellStyle name="Normal 4 2 4 2 2 3 4 2 2 2 2" xfId="51360" xr:uid="{00000000-0005-0000-0000-00005C4F0000}"/>
    <cellStyle name="Normal 4 2 4 2 2 3 4 2 2 3" xfId="39175" xr:uid="{00000000-0005-0000-0000-00005D4F0000}"/>
    <cellStyle name="Normal 4 2 4 2 2 3 4 2 3" xfId="20046" xr:uid="{00000000-0005-0000-0000-00005E4F0000}"/>
    <cellStyle name="Normal 4 2 4 2 2 3 4 2 3 2" xfId="46208" xr:uid="{00000000-0005-0000-0000-00005F4F0000}"/>
    <cellStyle name="Normal 4 2 4 2 2 3 4 2 4" xfId="33255" xr:uid="{00000000-0005-0000-0000-0000604F0000}"/>
    <cellStyle name="Normal 4 2 4 2 2 3 4 3" xfId="10067" xr:uid="{00000000-0005-0000-0000-0000614F0000}"/>
    <cellStyle name="Normal 4 2 4 2 2 3 4 3 2" xfId="22636" xr:uid="{00000000-0005-0000-0000-0000624F0000}"/>
    <cellStyle name="Normal 4 2 4 2 2 3 4 3 2 2" xfId="48798" xr:uid="{00000000-0005-0000-0000-0000634F0000}"/>
    <cellStyle name="Normal 4 2 4 2 2 3 4 3 3" xfId="36229" xr:uid="{00000000-0005-0000-0000-0000644F0000}"/>
    <cellStyle name="Normal 4 2 4 2 2 3 4 4" xfId="16522" xr:uid="{00000000-0005-0000-0000-0000654F0000}"/>
    <cellStyle name="Normal 4 2 4 2 2 3 4 4 2" xfId="42684" xr:uid="{00000000-0005-0000-0000-0000664F0000}"/>
    <cellStyle name="Normal 4 2 4 2 2 3 4 5" xfId="29203" xr:uid="{00000000-0005-0000-0000-0000674F0000}"/>
    <cellStyle name="Normal 4 2 4 2 2 3 5" xfId="5067" xr:uid="{00000000-0005-0000-0000-0000684F0000}"/>
    <cellStyle name="Normal 4 2 4 2 2 3 5 2" xfId="11541" xr:uid="{00000000-0005-0000-0000-0000694F0000}"/>
    <cellStyle name="Normal 4 2 4 2 2 3 5 2 2" xfId="23918" xr:uid="{00000000-0005-0000-0000-00006A4F0000}"/>
    <cellStyle name="Normal 4 2 4 2 2 3 5 2 2 2" xfId="50080" xr:uid="{00000000-0005-0000-0000-00006B4F0000}"/>
    <cellStyle name="Normal 4 2 4 2 2 3 5 2 3" xfId="37703" xr:uid="{00000000-0005-0000-0000-00006C4F0000}"/>
    <cellStyle name="Normal 4 2 4 2 2 3 5 3" xfId="18284" xr:uid="{00000000-0005-0000-0000-00006D4F0000}"/>
    <cellStyle name="Normal 4 2 4 2 2 3 5 3 2" xfId="44446" xr:uid="{00000000-0005-0000-0000-00006E4F0000}"/>
    <cellStyle name="Normal 4 2 4 2 2 3 5 4" xfId="31229" xr:uid="{00000000-0005-0000-0000-00006F4F0000}"/>
    <cellStyle name="Normal 4 2 4 2 2 3 6" xfId="8595" xr:uid="{00000000-0005-0000-0000-0000704F0000}"/>
    <cellStyle name="Normal 4 2 4 2 2 3 6 2" xfId="21356" xr:uid="{00000000-0005-0000-0000-0000714F0000}"/>
    <cellStyle name="Normal 4 2 4 2 2 3 6 2 2" xfId="47518" xr:uid="{00000000-0005-0000-0000-0000724F0000}"/>
    <cellStyle name="Normal 4 2 4 2 2 3 6 3" xfId="34757" xr:uid="{00000000-0005-0000-0000-0000734F0000}"/>
    <cellStyle name="Normal 4 2 4 2 2 3 7" xfId="14760" xr:uid="{00000000-0005-0000-0000-0000744F0000}"/>
    <cellStyle name="Normal 4 2 4 2 2 3 7 2" xfId="40922" xr:uid="{00000000-0005-0000-0000-0000754F0000}"/>
    <cellStyle name="Normal 4 2 4 2 2 3 8" xfId="27177" xr:uid="{00000000-0005-0000-0000-0000764F0000}"/>
    <cellStyle name="Normal 4 2 4 2 2 4" xfId="1220" xr:uid="{00000000-0005-0000-0000-0000774F0000}"/>
    <cellStyle name="Normal 4 2 4 2 2 4 2" xfId="1860" xr:uid="{00000000-0005-0000-0000-0000784F0000}"/>
    <cellStyle name="Normal 4 2 4 2 2 4 2 2" xfId="3886" xr:uid="{00000000-0005-0000-0000-0000794F0000}"/>
    <cellStyle name="Normal 4 2 4 2 2 4 2 2 2" xfId="7938" xr:uid="{00000000-0005-0000-0000-00007A4F0000}"/>
    <cellStyle name="Normal 4 2 4 2 2 4 2 2 2 2" xfId="13828" xr:uid="{00000000-0005-0000-0000-00007B4F0000}"/>
    <cellStyle name="Normal 4 2 4 2 2 4 2 2 2 2 2" xfId="25998" xr:uid="{00000000-0005-0000-0000-00007C4F0000}"/>
    <cellStyle name="Normal 4 2 4 2 2 4 2 2 2 2 2 2" xfId="52160" xr:uid="{00000000-0005-0000-0000-00007D4F0000}"/>
    <cellStyle name="Normal 4 2 4 2 2 4 2 2 2 2 3" xfId="39990" xr:uid="{00000000-0005-0000-0000-00007E4F0000}"/>
    <cellStyle name="Normal 4 2 4 2 2 4 2 2 2 3" xfId="20876" xr:uid="{00000000-0005-0000-0000-00007F4F0000}"/>
    <cellStyle name="Normal 4 2 4 2 2 4 2 2 2 3 2" xfId="47038" xr:uid="{00000000-0005-0000-0000-0000804F0000}"/>
    <cellStyle name="Normal 4 2 4 2 2 4 2 2 2 4" xfId="34100" xr:uid="{00000000-0005-0000-0000-0000814F0000}"/>
    <cellStyle name="Normal 4 2 4 2 2 4 2 2 3" xfId="10882" xr:uid="{00000000-0005-0000-0000-0000824F0000}"/>
    <cellStyle name="Normal 4 2 4 2 2 4 2 2 3 2" xfId="23436" xr:uid="{00000000-0005-0000-0000-0000834F0000}"/>
    <cellStyle name="Normal 4 2 4 2 2 4 2 2 3 2 2" xfId="49598" xr:uid="{00000000-0005-0000-0000-0000844F0000}"/>
    <cellStyle name="Normal 4 2 4 2 2 4 2 2 3 3" xfId="37044" xr:uid="{00000000-0005-0000-0000-0000854F0000}"/>
    <cellStyle name="Normal 4 2 4 2 2 4 2 2 4" xfId="17352" xr:uid="{00000000-0005-0000-0000-0000864F0000}"/>
    <cellStyle name="Normal 4 2 4 2 2 4 2 2 4 2" xfId="43514" xr:uid="{00000000-0005-0000-0000-0000874F0000}"/>
    <cellStyle name="Normal 4 2 4 2 2 4 2 2 5" xfId="30048" xr:uid="{00000000-0005-0000-0000-0000884F0000}"/>
    <cellStyle name="Normal 4 2 4 2 2 4 2 3" xfId="5912" xr:uid="{00000000-0005-0000-0000-0000894F0000}"/>
    <cellStyle name="Normal 4 2 4 2 2 4 2 3 2" xfId="12356" xr:uid="{00000000-0005-0000-0000-00008A4F0000}"/>
    <cellStyle name="Normal 4 2 4 2 2 4 2 3 2 2" xfId="24718" xr:uid="{00000000-0005-0000-0000-00008B4F0000}"/>
    <cellStyle name="Normal 4 2 4 2 2 4 2 3 2 2 2" xfId="50880" xr:uid="{00000000-0005-0000-0000-00008C4F0000}"/>
    <cellStyle name="Normal 4 2 4 2 2 4 2 3 2 3" xfId="38518" xr:uid="{00000000-0005-0000-0000-00008D4F0000}"/>
    <cellStyle name="Normal 4 2 4 2 2 4 2 3 3" xfId="19114" xr:uid="{00000000-0005-0000-0000-00008E4F0000}"/>
    <cellStyle name="Normal 4 2 4 2 2 4 2 3 3 2" xfId="45276" xr:uid="{00000000-0005-0000-0000-00008F4F0000}"/>
    <cellStyle name="Normal 4 2 4 2 2 4 2 3 4" xfId="32074" xr:uid="{00000000-0005-0000-0000-0000904F0000}"/>
    <cellStyle name="Normal 4 2 4 2 2 4 2 4" xfId="9410" xr:uid="{00000000-0005-0000-0000-0000914F0000}"/>
    <cellStyle name="Normal 4 2 4 2 2 4 2 4 2" xfId="22156" xr:uid="{00000000-0005-0000-0000-0000924F0000}"/>
    <cellStyle name="Normal 4 2 4 2 2 4 2 4 2 2" xfId="48318" xr:uid="{00000000-0005-0000-0000-0000934F0000}"/>
    <cellStyle name="Normal 4 2 4 2 2 4 2 4 3" xfId="35572" xr:uid="{00000000-0005-0000-0000-0000944F0000}"/>
    <cellStyle name="Normal 4 2 4 2 2 4 2 5" xfId="15590" xr:uid="{00000000-0005-0000-0000-0000954F0000}"/>
    <cellStyle name="Normal 4 2 4 2 2 4 2 5 2" xfId="41752" xr:uid="{00000000-0005-0000-0000-0000964F0000}"/>
    <cellStyle name="Normal 4 2 4 2 2 4 2 6" xfId="28022" xr:uid="{00000000-0005-0000-0000-0000974F0000}"/>
    <cellStyle name="Normal 4 2 4 2 2 4 3" xfId="3246" xr:uid="{00000000-0005-0000-0000-0000984F0000}"/>
    <cellStyle name="Normal 4 2 4 2 2 4 3 2" xfId="7298" xr:uid="{00000000-0005-0000-0000-0000994F0000}"/>
    <cellStyle name="Normal 4 2 4 2 2 4 3 2 2" xfId="13188" xr:uid="{00000000-0005-0000-0000-00009A4F0000}"/>
    <cellStyle name="Normal 4 2 4 2 2 4 3 2 2 2" xfId="25358" xr:uid="{00000000-0005-0000-0000-00009B4F0000}"/>
    <cellStyle name="Normal 4 2 4 2 2 4 3 2 2 2 2" xfId="51520" xr:uid="{00000000-0005-0000-0000-00009C4F0000}"/>
    <cellStyle name="Normal 4 2 4 2 2 4 3 2 2 3" xfId="39350" xr:uid="{00000000-0005-0000-0000-00009D4F0000}"/>
    <cellStyle name="Normal 4 2 4 2 2 4 3 2 3" xfId="20236" xr:uid="{00000000-0005-0000-0000-00009E4F0000}"/>
    <cellStyle name="Normal 4 2 4 2 2 4 3 2 3 2" xfId="46398" xr:uid="{00000000-0005-0000-0000-00009F4F0000}"/>
    <cellStyle name="Normal 4 2 4 2 2 4 3 2 4" xfId="33460" xr:uid="{00000000-0005-0000-0000-0000A04F0000}"/>
    <cellStyle name="Normal 4 2 4 2 2 4 3 3" xfId="10242" xr:uid="{00000000-0005-0000-0000-0000A14F0000}"/>
    <cellStyle name="Normal 4 2 4 2 2 4 3 3 2" xfId="22796" xr:uid="{00000000-0005-0000-0000-0000A24F0000}"/>
    <cellStyle name="Normal 4 2 4 2 2 4 3 3 2 2" xfId="48958" xr:uid="{00000000-0005-0000-0000-0000A34F0000}"/>
    <cellStyle name="Normal 4 2 4 2 2 4 3 3 3" xfId="36404" xr:uid="{00000000-0005-0000-0000-0000A44F0000}"/>
    <cellStyle name="Normal 4 2 4 2 2 4 3 4" xfId="16712" xr:uid="{00000000-0005-0000-0000-0000A54F0000}"/>
    <cellStyle name="Normal 4 2 4 2 2 4 3 4 2" xfId="42874" xr:uid="{00000000-0005-0000-0000-0000A64F0000}"/>
    <cellStyle name="Normal 4 2 4 2 2 4 3 5" xfId="29408" xr:uid="{00000000-0005-0000-0000-0000A74F0000}"/>
    <cellStyle name="Normal 4 2 4 2 2 4 4" xfId="5272" xr:uid="{00000000-0005-0000-0000-0000A84F0000}"/>
    <cellStyle name="Normal 4 2 4 2 2 4 4 2" xfId="11716" xr:uid="{00000000-0005-0000-0000-0000A94F0000}"/>
    <cellStyle name="Normal 4 2 4 2 2 4 4 2 2" xfId="24078" xr:uid="{00000000-0005-0000-0000-0000AA4F0000}"/>
    <cellStyle name="Normal 4 2 4 2 2 4 4 2 2 2" xfId="50240" xr:uid="{00000000-0005-0000-0000-0000AB4F0000}"/>
    <cellStyle name="Normal 4 2 4 2 2 4 4 2 3" xfId="37878" xr:uid="{00000000-0005-0000-0000-0000AC4F0000}"/>
    <cellStyle name="Normal 4 2 4 2 2 4 4 3" xfId="18474" xr:uid="{00000000-0005-0000-0000-0000AD4F0000}"/>
    <cellStyle name="Normal 4 2 4 2 2 4 4 3 2" xfId="44636" xr:uid="{00000000-0005-0000-0000-0000AE4F0000}"/>
    <cellStyle name="Normal 4 2 4 2 2 4 4 4" xfId="31434" xr:uid="{00000000-0005-0000-0000-0000AF4F0000}"/>
    <cellStyle name="Normal 4 2 4 2 2 4 5" xfId="8770" xr:uid="{00000000-0005-0000-0000-0000B04F0000}"/>
    <cellStyle name="Normal 4 2 4 2 2 4 5 2" xfId="21516" xr:uid="{00000000-0005-0000-0000-0000B14F0000}"/>
    <cellStyle name="Normal 4 2 4 2 2 4 5 2 2" xfId="47678" xr:uid="{00000000-0005-0000-0000-0000B24F0000}"/>
    <cellStyle name="Normal 4 2 4 2 2 4 5 3" xfId="34932" xr:uid="{00000000-0005-0000-0000-0000B34F0000}"/>
    <cellStyle name="Normal 4 2 4 2 2 4 6" xfId="14950" xr:uid="{00000000-0005-0000-0000-0000B44F0000}"/>
    <cellStyle name="Normal 4 2 4 2 2 4 6 2" xfId="41112" xr:uid="{00000000-0005-0000-0000-0000B54F0000}"/>
    <cellStyle name="Normal 4 2 4 2 2 4 7" xfId="27382" xr:uid="{00000000-0005-0000-0000-0000B64F0000}"/>
    <cellStyle name="Normal 4 2 4 2 2 5" xfId="1540" xr:uid="{00000000-0005-0000-0000-0000B74F0000}"/>
    <cellStyle name="Normal 4 2 4 2 2 5 2" xfId="3566" xr:uid="{00000000-0005-0000-0000-0000B84F0000}"/>
    <cellStyle name="Normal 4 2 4 2 2 5 2 2" xfId="7618" xr:uid="{00000000-0005-0000-0000-0000B94F0000}"/>
    <cellStyle name="Normal 4 2 4 2 2 5 2 2 2" xfId="13508" xr:uid="{00000000-0005-0000-0000-0000BA4F0000}"/>
    <cellStyle name="Normal 4 2 4 2 2 5 2 2 2 2" xfId="25678" xr:uid="{00000000-0005-0000-0000-0000BB4F0000}"/>
    <cellStyle name="Normal 4 2 4 2 2 5 2 2 2 2 2" xfId="51840" xr:uid="{00000000-0005-0000-0000-0000BC4F0000}"/>
    <cellStyle name="Normal 4 2 4 2 2 5 2 2 2 3" xfId="39670" xr:uid="{00000000-0005-0000-0000-0000BD4F0000}"/>
    <cellStyle name="Normal 4 2 4 2 2 5 2 2 3" xfId="20556" xr:uid="{00000000-0005-0000-0000-0000BE4F0000}"/>
    <cellStyle name="Normal 4 2 4 2 2 5 2 2 3 2" xfId="46718" xr:uid="{00000000-0005-0000-0000-0000BF4F0000}"/>
    <cellStyle name="Normal 4 2 4 2 2 5 2 2 4" xfId="33780" xr:uid="{00000000-0005-0000-0000-0000C04F0000}"/>
    <cellStyle name="Normal 4 2 4 2 2 5 2 3" xfId="10562" xr:uid="{00000000-0005-0000-0000-0000C14F0000}"/>
    <cellStyle name="Normal 4 2 4 2 2 5 2 3 2" xfId="23116" xr:uid="{00000000-0005-0000-0000-0000C24F0000}"/>
    <cellStyle name="Normal 4 2 4 2 2 5 2 3 2 2" xfId="49278" xr:uid="{00000000-0005-0000-0000-0000C34F0000}"/>
    <cellStyle name="Normal 4 2 4 2 2 5 2 3 3" xfId="36724" xr:uid="{00000000-0005-0000-0000-0000C44F0000}"/>
    <cellStyle name="Normal 4 2 4 2 2 5 2 4" xfId="17032" xr:uid="{00000000-0005-0000-0000-0000C54F0000}"/>
    <cellStyle name="Normal 4 2 4 2 2 5 2 4 2" xfId="43194" xr:uid="{00000000-0005-0000-0000-0000C64F0000}"/>
    <cellStyle name="Normal 4 2 4 2 2 5 2 5" xfId="29728" xr:uid="{00000000-0005-0000-0000-0000C74F0000}"/>
    <cellStyle name="Normal 4 2 4 2 2 5 3" xfId="5592" xr:uid="{00000000-0005-0000-0000-0000C84F0000}"/>
    <cellStyle name="Normal 4 2 4 2 2 5 3 2" xfId="12036" xr:uid="{00000000-0005-0000-0000-0000C94F0000}"/>
    <cellStyle name="Normal 4 2 4 2 2 5 3 2 2" xfId="24398" xr:uid="{00000000-0005-0000-0000-0000CA4F0000}"/>
    <cellStyle name="Normal 4 2 4 2 2 5 3 2 2 2" xfId="50560" xr:uid="{00000000-0005-0000-0000-0000CB4F0000}"/>
    <cellStyle name="Normal 4 2 4 2 2 5 3 2 3" xfId="38198" xr:uid="{00000000-0005-0000-0000-0000CC4F0000}"/>
    <cellStyle name="Normal 4 2 4 2 2 5 3 3" xfId="18794" xr:uid="{00000000-0005-0000-0000-0000CD4F0000}"/>
    <cellStyle name="Normal 4 2 4 2 2 5 3 3 2" xfId="44956" xr:uid="{00000000-0005-0000-0000-0000CE4F0000}"/>
    <cellStyle name="Normal 4 2 4 2 2 5 3 4" xfId="31754" xr:uid="{00000000-0005-0000-0000-0000CF4F0000}"/>
    <cellStyle name="Normal 4 2 4 2 2 5 4" xfId="9090" xr:uid="{00000000-0005-0000-0000-0000D04F0000}"/>
    <cellStyle name="Normal 4 2 4 2 2 5 4 2" xfId="21836" xr:uid="{00000000-0005-0000-0000-0000D14F0000}"/>
    <cellStyle name="Normal 4 2 4 2 2 5 4 2 2" xfId="47998" xr:uid="{00000000-0005-0000-0000-0000D24F0000}"/>
    <cellStyle name="Normal 4 2 4 2 2 5 4 3" xfId="35252" xr:uid="{00000000-0005-0000-0000-0000D34F0000}"/>
    <cellStyle name="Normal 4 2 4 2 2 5 5" xfId="15270" xr:uid="{00000000-0005-0000-0000-0000D44F0000}"/>
    <cellStyle name="Normal 4 2 4 2 2 5 5 2" xfId="41432" xr:uid="{00000000-0005-0000-0000-0000D54F0000}"/>
    <cellStyle name="Normal 4 2 4 2 2 5 6" xfId="27702" xr:uid="{00000000-0005-0000-0000-0000D64F0000}"/>
    <cellStyle name="Normal 4 2 4 2 2 6" xfId="2509" xr:uid="{00000000-0005-0000-0000-0000D74F0000}"/>
    <cellStyle name="Normal 4 2 4 2 2 6 2" xfId="6561" xr:uid="{00000000-0005-0000-0000-0000D84F0000}"/>
    <cellStyle name="Normal 4 2 4 2 2 6 2 2" xfId="12757" xr:uid="{00000000-0005-0000-0000-0000D94F0000}"/>
    <cellStyle name="Normal 4 2 4 2 2 6 2 2 2" xfId="25038" xr:uid="{00000000-0005-0000-0000-0000DA4F0000}"/>
    <cellStyle name="Normal 4 2 4 2 2 6 2 2 2 2" xfId="51200" xr:uid="{00000000-0005-0000-0000-0000DB4F0000}"/>
    <cellStyle name="Normal 4 2 4 2 2 6 2 2 3" xfId="38919" xr:uid="{00000000-0005-0000-0000-0000DC4F0000}"/>
    <cellStyle name="Normal 4 2 4 2 2 6 2 3" xfId="19646" xr:uid="{00000000-0005-0000-0000-0000DD4F0000}"/>
    <cellStyle name="Normal 4 2 4 2 2 6 2 3 2" xfId="45808" xr:uid="{00000000-0005-0000-0000-0000DE4F0000}"/>
    <cellStyle name="Normal 4 2 4 2 2 6 2 4" xfId="32723" xr:uid="{00000000-0005-0000-0000-0000DF4F0000}"/>
    <cellStyle name="Normal 4 2 4 2 2 6 3" xfId="9811" xr:uid="{00000000-0005-0000-0000-0000E04F0000}"/>
    <cellStyle name="Normal 4 2 4 2 2 6 3 2" xfId="22476" xr:uid="{00000000-0005-0000-0000-0000E14F0000}"/>
    <cellStyle name="Normal 4 2 4 2 2 6 3 2 2" xfId="48638" xr:uid="{00000000-0005-0000-0000-0000E24F0000}"/>
    <cellStyle name="Normal 4 2 4 2 2 6 3 3" xfId="35973" xr:uid="{00000000-0005-0000-0000-0000E34F0000}"/>
    <cellStyle name="Normal 4 2 4 2 2 6 4" xfId="16122" xr:uid="{00000000-0005-0000-0000-0000E44F0000}"/>
    <cellStyle name="Normal 4 2 4 2 2 6 4 2" xfId="42284" xr:uid="{00000000-0005-0000-0000-0000E54F0000}"/>
    <cellStyle name="Normal 4 2 4 2 2 6 5" xfId="28671" xr:uid="{00000000-0005-0000-0000-0000E64F0000}"/>
    <cellStyle name="Normal 4 2 4 2 2 7" xfId="4535" xr:uid="{00000000-0005-0000-0000-0000E74F0000}"/>
    <cellStyle name="Normal 4 2 4 2 2 7 2" xfId="11285" xr:uid="{00000000-0005-0000-0000-0000E84F0000}"/>
    <cellStyle name="Normal 4 2 4 2 2 7 2 2" xfId="23758" xr:uid="{00000000-0005-0000-0000-0000E94F0000}"/>
    <cellStyle name="Normal 4 2 4 2 2 7 2 2 2" xfId="49920" xr:uid="{00000000-0005-0000-0000-0000EA4F0000}"/>
    <cellStyle name="Normal 4 2 4 2 2 7 2 3" xfId="37447" xr:uid="{00000000-0005-0000-0000-0000EB4F0000}"/>
    <cellStyle name="Normal 4 2 4 2 2 7 3" xfId="17884" xr:uid="{00000000-0005-0000-0000-0000EC4F0000}"/>
    <cellStyle name="Normal 4 2 4 2 2 7 3 2" xfId="44046" xr:uid="{00000000-0005-0000-0000-0000ED4F0000}"/>
    <cellStyle name="Normal 4 2 4 2 2 7 4" xfId="30697" xr:uid="{00000000-0005-0000-0000-0000EE4F0000}"/>
    <cellStyle name="Normal 4 2 4 2 2 8" xfId="8339" xr:uid="{00000000-0005-0000-0000-0000EF4F0000}"/>
    <cellStyle name="Normal 4 2 4 2 2 8 2" xfId="21196" xr:uid="{00000000-0005-0000-0000-0000F04F0000}"/>
    <cellStyle name="Normal 4 2 4 2 2 8 2 2" xfId="47358" xr:uid="{00000000-0005-0000-0000-0000F14F0000}"/>
    <cellStyle name="Normal 4 2 4 2 2 8 3" xfId="34501" xr:uid="{00000000-0005-0000-0000-0000F24F0000}"/>
    <cellStyle name="Normal 4 2 4 2 2 9" xfId="14360" xr:uid="{00000000-0005-0000-0000-0000F34F0000}"/>
    <cellStyle name="Normal 4 2 4 2 2 9 2" xfId="40522" xr:uid="{00000000-0005-0000-0000-0000F44F0000}"/>
    <cellStyle name="Normal 4 2 4 2 3" xfId="568" xr:uid="{00000000-0005-0000-0000-0000F54F0000}"/>
    <cellStyle name="Normal 4 2 4 2 3 2" xfId="1100" xr:uid="{00000000-0005-0000-0000-0000F64F0000}"/>
    <cellStyle name="Normal 4 2 4 2 3 2 2" xfId="1420" xr:uid="{00000000-0005-0000-0000-0000F74F0000}"/>
    <cellStyle name="Normal 4 2 4 2 3 2 2 2" xfId="2060" xr:uid="{00000000-0005-0000-0000-0000F84F0000}"/>
    <cellStyle name="Normal 4 2 4 2 3 2 2 2 2" xfId="4086" xr:uid="{00000000-0005-0000-0000-0000F94F0000}"/>
    <cellStyle name="Normal 4 2 4 2 3 2 2 2 2 2" xfId="8138" xr:uid="{00000000-0005-0000-0000-0000FA4F0000}"/>
    <cellStyle name="Normal 4 2 4 2 3 2 2 2 2 2 2" xfId="14028" xr:uid="{00000000-0005-0000-0000-0000FB4F0000}"/>
    <cellStyle name="Normal 4 2 4 2 3 2 2 2 2 2 2 2" xfId="26198" xr:uid="{00000000-0005-0000-0000-0000FC4F0000}"/>
    <cellStyle name="Normal 4 2 4 2 3 2 2 2 2 2 2 2 2" xfId="52360" xr:uid="{00000000-0005-0000-0000-0000FD4F0000}"/>
    <cellStyle name="Normal 4 2 4 2 3 2 2 2 2 2 2 3" xfId="40190" xr:uid="{00000000-0005-0000-0000-0000FE4F0000}"/>
    <cellStyle name="Normal 4 2 4 2 3 2 2 2 2 2 3" xfId="21076" xr:uid="{00000000-0005-0000-0000-0000FF4F0000}"/>
    <cellStyle name="Normal 4 2 4 2 3 2 2 2 2 2 3 2" xfId="47238" xr:uid="{00000000-0005-0000-0000-000000500000}"/>
    <cellStyle name="Normal 4 2 4 2 3 2 2 2 2 2 4" xfId="34300" xr:uid="{00000000-0005-0000-0000-000001500000}"/>
    <cellStyle name="Normal 4 2 4 2 3 2 2 2 2 3" xfId="11082" xr:uid="{00000000-0005-0000-0000-000002500000}"/>
    <cellStyle name="Normal 4 2 4 2 3 2 2 2 2 3 2" xfId="23636" xr:uid="{00000000-0005-0000-0000-000003500000}"/>
    <cellStyle name="Normal 4 2 4 2 3 2 2 2 2 3 2 2" xfId="49798" xr:uid="{00000000-0005-0000-0000-000004500000}"/>
    <cellStyle name="Normal 4 2 4 2 3 2 2 2 2 3 3" xfId="37244" xr:uid="{00000000-0005-0000-0000-000005500000}"/>
    <cellStyle name="Normal 4 2 4 2 3 2 2 2 2 4" xfId="17552" xr:uid="{00000000-0005-0000-0000-000006500000}"/>
    <cellStyle name="Normal 4 2 4 2 3 2 2 2 2 4 2" xfId="43714" xr:uid="{00000000-0005-0000-0000-000007500000}"/>
    <cellStyle name="Normal 4 2 4 2 3 2 2 2 2 5" xfId="30248" xr:uid="{00000000-0005-0000-0000-000008500000}"/>
    <cellStyle name="Normal 4 2 4 2 3 2 2 2 3" xfId="6112" xr:uid="{00000000-0005-0000-0000-000009500000}"/>
    <cellStyle name="Normal 4 2 4 2 3 2 2 2 3 2" xfId="12556" xr:uid="{00000000-0005-0000-0000-00000A500000}"/>
    <cellStyle name="Normal 4 2 4 2 3 2 2 2 3 2 2" xfId="24918" xr:uid="{00000000-0005-0000-0000-00000B500000}"/>
    <cellStyle name="Normal 4 2 4 2 3 2 2 2 3 2 2 2" xfId="51080" xr:uid="{00000000-0005-0000-0000-00000C500000}"/>
    <cellStyle name="Normal 4 2 4 2 3 2 2 2 3 2 3" xfId="38718" xr:uid="{00000000-0005-0000-0000-00000D500000}"/>
    <cellStyle name="Normal 4 2 4 2 3 2 2 2 3 3" xfId="19314" xr:uid="{00000000-0005-0000-0000-00000E500000}"/>
    <cellStyle name="Normal 4 2 4 2 3 2 2 2 3 3 2" xfId="45476" xr:uid="{00000000-0005-0000-0000-00000F500000}"/>
    <cellStyle name="Normal 4 2 4 2 3 2 2 2 3 4" xfId="32274" xr:uid="{00000000-0005-0000-0000-000010500000}"/>
    <cellStyle name="Normal 4 2 4 2 3 2 2 2 4" xfId="9610" xr:uid="{00000000-0005-0000-0000-000011500000}"/>
    <cellStyle name="Normal 4 2 4 2 3 2 2 2 4 2" xfId="22356" xr:uid="{00000000-0005-0000-0000-000012500000}"/>
    <cellStyle name="Normal 4 2 4 2 3 2 2 2 4 2 2" xfId="48518" xr:uid="{00000000-0005-0000-0000-000013500000}"/>
    <cellStyle name="Normal 4 2 4 2 3 2 2 2 4 3" xfId="35772" xr:uid="{00000000-0005-0000-0000-000014500000}"/>
    <cellStyle name="Normal 4 2 4 2 3 2 2 2 5" xfId="15790" xr:uid="{00000000-0005-0000-0000-000015500000}"/>
    <cellStyle name="Normal 4 2 4 2 3 2 2 2 5 2" xfId="41952" xr:uid="{00000000-0005-0000-0000-000016500000}"/>
    <cellStyle name="Normal 4 2 4 2 3 2 2 2 6" xfId="28222" xr:uid="{00000000-0005-0000-0000-000017500000}"/>
    <cellStyle name="Normal 4 2 4 2 3 2 2 3" xfId="3446" xr:uid="{00000000-0005-0000-0000-000018500000}"/>
    <cellStyle name="Normal 4 2 4 2 3 2 2 3 2" xfId="7498" xr:uid="{00000000-0005-0000-0000-000019500000}"/>
    <cellStyle name="Normal 4 2 4 2 3 2 2 3 2 2" xfId="13388" xr:uid="{00000000-0005-0000-0000-00001A500000}"/>
    <cellStyle name="Normal 4 2 4 2 3 2 2 3 2 2 2" xfId="25558" xr:uid="{00000000-0005-0000-0000-00001B500000}"/>
    <cellStyle name="Normal 4 2 4 2 3 2 2 3 2 2 2 2" xfId="51720" xr:uid="{00000000-0005-0000-0000-00001C500000}"/>
    <cellStyle name="Normal 4 2 4 2 3 2 2 3 2 2 3" xfId="39550" xr:uid="{00000000-0005-0000-0000-00001D500000}"/>
    <cellStyle name="Normal 4 2 4 2 3 2 2 3 2 3" xfId="20436" xr:uid="{00000000-0005-0000-0000-00001E500000}"/>
    <cellStyle name="Normal 4 2 4 2 3 2 2 3 2 3 2" xfId="46598" xr:uid="{00000000-0005-0000-0000-00001F500000}"/>
    <cellStyle name="Normal 4 2 4 2 3 2 2 3 2 4" xfId="33660" xr:uid="{00000000-0005-0000-0000-000020500000}"/>
    <cellStyle name="Normal 4 2 4 2 3 2 2 3 3" xfId="10442" xr:uid="{00000000-0005-0000-0000-000021500000}"/>
    <cellStyle name="Normal 4 2 4 2 3 2 2 3 3 2" xfId="22996" xr:uid="{00000000-0005-0000-0000-000022500000}"/>
    <cellStyle name="Normal 4 2 4 2 3 2 2 3 3 2 2" xfId="49158" xr:uid="{00000000-0005-0000-0000-000023500000}"/>
    <cellStyle name="Normal 4 2 4 2 3 2 2 3 3 3" xfId="36604" xr:uid="{00000000-0005-0000-0000-000024500000}"/>
    <cellStyle name="Normal 4 2 4 2 3 2 2 3 4" xfId="16912" xr:uid="{00000000-0005-0000-0000-000025500000}"/>
    <cellStyle name="Normal 4 2 4 2 3 2 2 3 4 2" xfId="43074" xr:uid="{00000000-0005-0000-0000-000026500000}"/>
    <cellStyle name="Normal 4 2 4 2 3 2 2 3 5" xfId="29608" xr:uid="{00000000-0005-0000-0000-000027500000}"/>
    <cellStyle name="Normal 4 2 4 2 3 2 2 4" xfId="5472" xr:uid="{00000000-0005-0000-0000-000028500000}"/>
    <cellStyle name="Normal 4 2 4 2 3 2 2 4 2" xfId="11916" xr:uid="{00000000-0005-0000-0000-000029500000}"/>
    <cellStyle name="Normal 4 2 4 2 3 2 2 4 2 2" xfId="24278" xr:uid="{00000000-0005-0000-0000-00002A500000}"/>
    <cellStyle name="Normal 4 2 4 2 3 2 2 4 2 2 2" xfId="50440" xr:uid="{00000000-0005-0000-0000-00002B500000}"/>
    <cellStyle name="Normal 4 2 4 2 3 2 2 4 2 3" xfId="38078" xr:uid="{00000000-0005-0000-0000-00002C500000}"/>
    <cellStyle name="Normal 4 2 4 2 3 2 2 4 3" xfId="18674" xr:uid="{00000000-0005-0000-0000-00002D500000}"/>
    <cellStyle name="Normal 4 2 4 2 3 2 2 4 3 2" xfId="44836" xr:uid="{00000000-0005-0000-0000-00002E500000}"/>
    <cellStyle name="Normal 4 2 4 2 3 2 2 4 4" xfId="31634" xr:uid="{00000000-0005-0000-0000-00002F500000}"/>
    <cellStyle name="Normal 4 2 4 2 3 2 2 5" xfId="8970" xr:uid="{00000000-0005-0000-0000-000030500000}"/>
    <cellStyle name="Normal 4 2 4 2 3 2 2 5 2" xfId="21716" xr:uid="{00000000-0005-0000-0000-000031500000}"/>
    <cellStyle name="Normal 4 2 4 2 3 2 2 5 2 2" xfId="47878" xr:uid="{00000000-0005-0000-0000-000032500000}"/>
    <cellStyle name="Normal 4 2 4 2 3 2 2 5 3" xfId="35132" xr:uid="{00000000-0005-0000-0000-000033500000}"/>
    <cellStyle name="Normal 4 2 4 2 3 2 2 6" xfId="15150" xr:uid="{00000000-0005-0000-0000-000034500000}"/>
    <cellStyle name="Normal 4 2 4 2 3 2 2 6 2" xfId="41312" xr:uid="{00000000-0005-0000-0000-000035500000}"/>
    <cellStyle name="Normal 4 2 4 2 3 2 2 7" xfId="27582" xr:uid="{00000000-0005-0000-0000-000036500000}"/>
    <cellStyle name="Normal 4 2 4 2 3 2 3" xfId="1740" xr:uid="{00000000-0005-0000-0000-000037500000}"/>
    <cellStyle name="Normal 4 2 4 2 3 2 3 2" xfId="3766" xr:uid="{00000000-0005-0000-0000-000038500000}"/>
    <cellStyle name="Normal 4 2 4 2 3 2 3 2 2" xfId="7818" xr:uid="{00000000-0005-0000-0000-000039500000}"/>
    <cellStyle name="Normal 4 2 4 2 3 2 3 2 2 2" xfId="13708" xr:uid="{00000000-0005-0000-0000-00003A500000}"/>
    <cellStyle name="Normal 4 2 4 2 3 2 3 2 2 2 2" xfId="25878" xr:uid="{00000000-0005-0000-0000-00003B500000}"/>
    <cellStyle name="Normal 4 2 4 2 3 2 3 2 2 2 2 2" xfId="52040" xr:uid="{00000000-0005-0000-0000-00003C500000}"/>
    <cellStyle name="Normal 4 2 4 2 3 2 3 2 2 2 3" xfId="39870" xr:uid="{00000000-0005-0000-0000-00003D500000}"/>
    <cellStyle name="Normal 4 2 4 2 3 2 3 2 2 3" xfId="20756" xr:uid="{00000000-0005-0000-0000-00003E500000}"/>
    <cellStyle name="Normal 4 2 4 2 3 2 3 2 2 3 2" xfId="46918" xr:uid="{00000000-0005-0000-0000-00003F500000}"/>
    <cellStyle name="Normal 4 2 4 2 3 2 3 2 2 4" xfId="33980" xr:uid="{00000000-0005-0000-0000-000040500000}"/>
    <cellStyle name="Normal 4 2 4 2 3 2 3 2 3" xfId="10762" xr:uid="{00000000-0005-0000-0000-000041500000}"/>
    <cellStyle name="Normal 4 2 4 2 3 2 3 2 3 2" xfId="23316" xr:uid="{00000000-0005-0000-0000-000042500000}"/>
    <cellStyle name="Normal 4 2 4 2 3 2 3 2 3 2 2" xfId="49478" xr:uid="{00000000-0005-0000-0000-000043500000}"/>
    <cellStyle name="Normal 4 2 4 2 3 2 3 2 3 3" xfId="36924" xr:uid="{00000000-0005-0000-0000-000044500000}"/>
    <cellStyle name="Normal 4 2 4 2 3 2 3 2 4" xfId="17232" xr:uid="{00000000-0005-0000-0000-000045500000}"/>
    <cellStyle name="Normal 4 2 4 2 3 2 3 2 4 2" xfId="43394" xr:uid="{00000000-0005-0000-0000-000046500000}"/>
    <cellStyle name="Normal 4 2 4 2 3 2 3 2 5" xfId="29928" xr:uid="{00000000-0005-0000-0000-000047500000}"/>
    <cellStyle name="Normal 4 2 4 2 3 2 3 3" xfId="5792" xr:uid="{00000000-0005-0000-0000-000048500000}"/>
    <cellStyle name="Normal 4 2 4 2 3 2 3 3 2" xfId="12236" xr:uid="{00000000-0005-0000-0000-000049500000}"/>
    <cellStyle name="Normal 4 2 4 2 3 2 3 3 2 2" xfId="24598" xr:uid="{00000000-0005-0000-0000-00004A500000}"/>
    <cellStyle name="Normal 4 2 4 2 3 2 3 3 2 2 2" xfId="50760" xr:uid="{00000000-0005-0000-0000-00004B500000}"/>
    <cellStyle name="Normal 4 2 4 2 3 2 3 3 2 3" xfId="38398" xr:uid="{00000000-0005-0000-0000-00004C500000}"/>
    <cellStyle name="Normal 4 2 4 2 3 2 3 3 3" xfId="18994" xr:uid="{00000000-0005-0000-0000-00004D500000}"/>
    <cellStyle name="Normal 4 2 4 2 3 2 3 3 3 2" xfId="45156" xr:uid="{00000000-0005-0000-0000-00004E500000}"/>
    <cellStyle name="Normal 4 2 4 2 3 2 3 3 4" xfId="31954" xr:uid="{00000000-0005-0000-0000-00004F500000}"/>
    <cellStyle name="Normal 4 2 4 2 3 2 3 4" xfId="9290" xr:uid="{00000000-0005-0000-0000-000050500000}"/>
    <cellStyle name="Normal 4 2 4 2 3 2 3 4 2" xfId="22036" xr:uid="{00000000-0005-0000-0000-000051500000}"/>
    <cellStyle name="Normal 4 2 4 2 3 2 3 4 2 2" xfId="48198" xr:uid="{00000000-0005-0000-0000-000052500000}"/>
    <cellStyle name="Normal 4 2 4 2 3 2 3 4 3" xfId="35452" xr:uid="{00000000-0005-0000-0000-000053500000}"/>
    <cellStyle name="Normal 4 2 4 2 3 2 3 5" xfId="15470" xr:uid="{00000000-0005-0000-0000-000054500000}"/>
    <cellStyle name="Normal 4 2 4 2 3 2 3 5 2" xfId="41632" xr:uid="{00000000-0005-0000-0000-000055500000}"/>
    <cellStyle name="Normal 4 2 4 2 3 2 3 6" xfId="27902" xr:uid="{00000000-0005-0000-0000-000056500000}"/>
    <cellStyle name="Normal 4 2 4 2 3 2 4" xfId="3126" xr:uid="{00000000-0005-0000-0000-000057500000}"/>
    <cellStyle name="Normal 4 2 4 2 3 2 4 2" xfId="7178" xr:uid="{00000000-0005-0000-0000-000058500000}"/>
    <cellStyle name="Normal 4 2 4 2 3 2 4 2 2" xfId="13068" xr:uid="{00000000-0005-0000-0000-000059500000}"/>
    <cellStyle name="Normal 4 2 4 2 3 2 4 2 2 2" xfId="25238" xr:uid="{00000000-0005-0000-0000-00005A500000}"/>
    <cellStyle name="Normal 4 2 4 2 3 2 4 2 2 2 2" xfId="51400" xr:uid="{00000000-0005-0000-0000-00005B500000}"/>
    <cellStyle name="Normal 4 2 4 2 3 2 4 2 2 3" xfId="39230" xr:uid="{00000000-0005-0000-0000-00005C500000}"/>
    <cellStyle name="Normal 4 2 4 2 3 2 4 2 3" xfId="20116" xr:uid="{00000000-0005-0000-0000-00005D500000}"/>
    <cellStyle name="Normal 4 2 4 2 3 2 4 2 3 2" xfId="46278" xr:uid="{00000000-0005-0000-0000-00005E500000}"/>
    <cellStyle name="Normal 4 2 4 2 3 2 4 2 4" xfId="33340" xr:uid="{00000000-0005-0000-0000-00005F500000}"/>
    <cellStyle name="Normal 4 2 4 2 3 2 4 3" xfId="10122" xr:uid="{00000000-0005-0000-0000-000060500000}"/>
    <cellStyle name="Normal 4 2 4 2 3 2 4 3 2" xfId="22676" xr:uid="{00000000-0005-0000-0000-000061500000}"/>
    <cellStyle name="Normal 4 2 4 2 3 2 4 3 2 2" xfId="48838" xr:uid="{00000000-0005-0000-0000-000062500000}"/>
    <cellStyle name="Normal 4 2 4 2 3 2 4 3 3" xfId="36284" xr:uid="{00000000-0005-0000-0000-000063500000}"/>
    <cellStyle name="Normal 4 2 4 2 3 2 4 4" xfId="16592" xr:uid="{00000000-0005-0000-0000-000064500000}"/>
    <cellStyle name="Normal 4 2 4 2 3 2 4 4 2" xfId="42754" xr:uid="{00000000-0005-0000-0000-000065500000}"/>
    <cellStyle name="Normal 4 2 4 2 3 2 4 5" xfId="29288" xr:uid="{00000000-0005-0000-0000-000066500000}"/>
    <cellStyle name="Normal 4 2 4 2 3 2 5" xfId="5152" xr:uid="{00000000-0005-0000-0000-000067500000}"/>
    <cellStyle name="Normal 4 2 4 2 3 2 5 2" xfId="11596" xr:uid="{00000000-0005-0000-0000-000068500000}"/>
    <cellStyle name="Normal 4 2 4 2 3 2 5 2 2" xfId="23958" xr:uid="{00000000-0005-0000-0000-000069500000}"/>
    <cellStyle name="Normal 4 2 4 2 3 2 5 2 2 2" xfId="50120" xr:uid="{00000000-0005-0000-0000-00006A500000}"/>
    <cellStyle name="Normal 4 2 4 2 3 2 5 2 3" xfId="37758" xr:uid="{00000000-0005-0000-0000-00006B500000}"/>
    <cellStyle name="Normal 4 2 4 2 3 2 5 3" xfId="18354" xr:uid="{00000000-0005-0000-0000-00006C500000}"/>
    <cellStyle name="Normal 4 2 4 2 3 2 5 3 2" xfId="44516" xr:uid="{00000000-0005-0000-0000-00006D500000}"/>
    <cellStyle name="Normal 4 2 4 2 3 2 5 4" xfId="31314" xr:uid="{00000000-0005-0000-0000-00006E500000}"/>
    <cellStyle name="Normal 4 2 4 2 3 2 6" xfId="8650" xr:uid="{00000000-0005-0000-0000-00006F500000}"/>
    <cellStyle name="Normal 4 2 4 2 3 2 6 2" xfId="21396" xr:uid="{00000000-0005-0000-0000-000070500000}"/>
    <cellStyle name="Normal 4 2 4 2 3 2 6 2 2" xfId="47558" xr:uid="{00000000-0005-0000-0000-000071500000}"/>
    <cellStyle name="Normal 4 2 4 2 3 2 6 3" xfId="34812" xr:uid="{00000000-0005-0000-0000-000072500000}"/>
    <cellStyle name="Normal 4 2 4 2 3 2 7" xfId="14830" xr:uid="{00000000-0005-0000-0000-000073500000}"/>
    <cellStyle name="Normal 4 2 4 2 3 2 7 2" xfId="40992" xr:uid="{00000000-0005-0000-0000-000074500000}"/>
    <cellStyle name="Normal 4 2 4 2 3 2 8" xfId="27262" xr:uid="{00000000-0005-0000-0000-000075500000}"/>
    <cellStyle name="Normal 4 2 4 2 3 3" xfId="1260" xr:uid="{00000000-0005-0000-0000-000076500000}"/>
    <cellStyle name="Normal 4 2 4 2 3 3 2" xfId="1900" xr:uid="{00000000-0005-0000-0000-000077500000}"/>
    <cellStyle name="Normal 4 2 4 2 3 3 2 2" xfId="3926" xr:uid="{00000000-0005-0000-0000-000078500000}"/>
    <cellStyle name="Normal 4 2 4 2 3 3 2 2 2" xfId="7978" xr:uid="{00000000-0005-0000-0000-000079500000}"/>
    <cellStyle name="Normal 4 2 4 2 3 3 2 2 2 2" xfId="13868" xr:uid="{00000000-0005-0000-0000-00007A500000}"/>
    <cellStyle name="Normal 4 2 4 2 3 3 2 2 2 2 2" xfId="26038" xr:uid="{00000000-0005-0000-0000-00007B500000}"/>
    <cellStyle name="Normal 4 2 4 2 3 3 2 2 2 2 2 2" xfId="52200" xr:uid="{00000000-0005-0000-0000-00007C500000}"/>
    <cellStyle name="Normal 4 2 4 2 3 3 2 2 2 2 3" xfId="40030" xr:uid="{00000000-0005-0000-0000-00007D500000}"/>
    <cellStyle name="Normal 4 2 4 2 3 3 2 2 2 3" xfId="20916" xr:uid="{00000000-0005-0000-0000-00007E500000}"/>
    <cellStyle name="Normal 4 2 4 2 3 3 2 2 2 3 2" xfId="47078" xr:uid="{00000000-0005-0000-0000-00007F500000}"/>
    <cellStyle name="Normal 4 2 4 2 3 3 2 2 2 4" xfId="34140" xr:uid="{00000000-0005-0000-0000-000080500000}"/>
    <cellStyle name="Normal 4 2 4 2 3 3 2 2 3" xfId="10922" xr:uid="{00000000-0005-0000-0000-000081500000}"/>
    <cellStyle name="Normal 4 2 4 2 3 3 2 2 3 2" xfId="23476" xr:uid="{00000000-0005-0000-0000-000082500000}"/>
    <cellStyle name="Normal 4 2 4 2 3 3 2 2 3 2 2" xfId="49638" xr:uid="{00000000-0005-0000-0000-000083500000}"/>
    <cellStyle name="Normal 4 2 4 2 3 3 2 2 3 3" xfId="37084" xr:uid="{00000000-0005-0000-0000-000084500000}"/>
    <cellStyle name="Normal 4 2 4 2 3 3 2 2 4" xfId="17392" xr:uid="{00000000-0005-0000-0000-000085500000}"/>
    <cellStyle name="Normal 4 2 4 2 3 3 2 2 4 2" xfId="43554" xr:uid="{00000000-0005-0000-0000-000086500000}"/>
    <cellStyle name="Normal 4 2 4 2 3 3 2 2 5" xfId="30088" xr:uid="{00000000-0005-0000-0000-000087500000}"/>
    <cellStyle name="Normal 4 2 4 2 3 3 2 3" xfId="5952" xr:uid="{00000000-0005-0000-0000-000088500000}"/>
    <cellStyle name="Normal 4 2 4 2 3 3 2 3 2" xfId="12396" xr:uid="{00000000-0005-0000-0000-000089500000}"/>
    <cellStyle name="Normal 4 2 4 2 3 3 2 3 2 2" xfId="24758" xr:uid="{00000000-0005-0000-0000-00008A500000}"/>
    <cellStyle name="Normal 4 2 4 2 3 3 2 3 2 2 2" xfId="50920" xr:uid="{00000000-0005-0000-0000-00008B500000}"/>
    <cellStyle name="Normal 4 2 4 2 3 3 2 3 2 3" xfId="38558" xr:uid="{00000000-0005-0000-0000-00008C500000}"/>
    <cellStyle name="Normal 4 2 4 2 3 3 2 3 3" xfId="19154" xr:uid="{00000000-0005-0000-0000-00008D500000}"/>
    <cellStyle name="Normal 4 2 4 2 3 3 2 3 3 2" xfId="45316" xr:uid="{00000000-0005-0000-0000-00008E500000}"/>
    <cellStyle name="Normal 4 2 4 2 3 3 2 3 4" xfId="32114" xr:uid="{00000000-0005-0000-0000-00008F500000}"/>
    <cellStyle name="Normal 4 2 4 2 3 3 2 4" xfId="9450" xr:uid="{00000000-0005-0000-0000-000090500000}"/>
    <cellStyle name="Normal 4 2 4 2 3 3 2 4 2" xfId="22196" xr:uid="{00000000-0005-0000-0000-000091500000}"/>
    <cellStyle name="Normal 4 2 4 2 3 3 2 4 2 2" xfId="48358" xr:uid="{00000000-0005-0000-0000-000092500000}"/>
    <cellStyle name="Normal 4 2 4 2 3 3 2 4 3" xfId="35612" xr:uid="{00000000-0005-0000-0000-000093500000}"/>
    <cellStyle name="Normal 4 2 4 2 3 3 2 5" xfId="15630" xr:uid="{00000000-0005-0000-0000-000094500000}"/>
    <cellStyle name="Normal 4 2 4 2 3 3 2 5 2" xfId="41792" xr:uid="{00000000-0005-0000-0000-000095500000}"/>
    <cellStyle name="Normal 4 2 4 2 3 3 2 6" xfId="28062" xr:uid="{00000000-0005-0000-0000-000096500000}"/>
    <cellStyle name="Normal 4 2 4 2 3 3 3" xfId="3286" xr:uid="{00000000-0005-0000-0000-000097500000}"/>
    <cellStyle name="Normal 4 2 4 2 3 3 3 2" xfId="7338" xr:uid="{00000000-0005-0000-0000-000098500000}"/>
    <cellStyle name="Normal 4 2 4 2 3 3 3 2 2" xfId="13228" xr:uid="{00000000-0005-0000-0000-000099500000}"/>
    <cellStyle name="Normal 4 2 4 2 3 3 3 2 2 2" xfId="25398" xr:uid="{00000000-0005-0000-0000-00009A500000}"/>
    <cellStyle name="Normal 4 2 4 2 3 3 3 2 2 2 2" xfId="51560" xr:uid="{00000000-0005-0000-0000-00009B500000}"/>
    <cellStyle name="Normal 4 2 4 2 3 3 3 2 2 3" xfId="39390" xr:uid="{00000000-0005-0000-0000-00009C500000}"/>
    <cellStyle name="Normal 4 2 4 2 3 3 3 2 3" xfId="20276" xr:uid="{00000000-0005-0000-0000-00009D500000}"/>
    <cellStyle name="Normal 4 2 4 2 3 3 3 2 3 2" xfId="46438" xr:uid="{00000000-0005-0000-0000-00009E500000}"/>
    <cellStyle name="Normal 4 2 4 2 3 3 3 2 4" xfId="33500" xr:uid="{00000000-0005-0000-0000-00009F500000}"/>
    <cellStyle name="Normal 4 2 4 2 3 3 3 3" xfId="10282" xr:uid="{00000000-0005-0000-0000-0000A0500000}"/>
    <cellStyle name="Normal 4 2 4 2 3 3 3 3 2" xfId="22836" xr:uid="{00000000-0005-0000-0000-0000A1500000}"/>
    <cellStyle name="Normal 4 2 4 2 3 3 3 3 2 2" xfId="48998" xr:uid="{00000000-0005-0000-0000-0000A2500000}"/>
    <cellStyle name="Normal 4 2 4 2 3 3 3 3 3" xfId="36444" xr:uid="{00000000-0005-0000-0000-0000A3500000}"/>
    <cellStyle name="Normal 4 2 4 2 3 3 3 4" xfId="16752" xr:uid="{00000000-0005-0000-0000-0000A4500000}"/>
    <cellStyle name="Normal 4 2 4 2 3 3 3 4 2" xfId="42914" xr:uid="{00000000-0005-0000-0000-0000A5500000}"/>
    <cellStyle name="Normal 4 2 4 2 3 3 3 5" xfId="29448" xr:uid="{00000000-0005-0000-0000-0000A6500000}"/>
    <cellStyle name="Normal 4 2 4 2 3 3 4" xfId="5312" xr:uid="{00000000-0005-0000-0000-0000A7500000}"/>
    <cellStyle name="Normal 4 2 4 2 3 3 4 2" xfId="11756" xr:uid="{00000000-0005-0000-0000-0000A8500000}"/>
    <cellStyle name="Normal 4 2 4 2 3 3 4 2 2" xfId="24118" xr:uid="{00000000-0005-0000-0000-0000A9500000}"/>
    <cellStyle name="Normal 4 2 4 2 3 3 4 2 2 2" xfId="50280" xr:uid="{00000000-0005-0000-0000-0000AA500000}"/>
    <cellStyle name="Normal 4 2 4 2 3 3 4 2 3" xfId="37918" xr:uid="{00000000-0005-0000-0000-0000AB500000}"/>
    <cellStyle name="Normal 4 2 4 2 3 3 4 3" xfId="18514" xr:uid="{00000000-0005-0000-0000-0000AC500000}"/>
    <cellStyle name="Normal 4 2 4 2 3 3 4 3 2" xfId="44676" xr:uid="{00000000-0005-0000-0000-0000AD500000}"/>
    <cellStyle name="Normal 4 2 4 2 3 3 4 4" xfId="31474" xr:uid="{00000000-0005-0000-0000-0000AE500000}"/>
    <cellStyle name="Normal 4 2 4 2 3 3 5" xfId="8810" xr:uid="{00000000-0005-0000-0000-0000AF500000}"/>
    <cellStyle name="Normal 4 2 4 2 3 3 5 2" xfId="21556" xr:uid="{00000000-0005-0000-0000-0000B0500000}"/>
    <cellStyle name="Normal 4 2 4 2 3 3 5 2 2" xfId="47718" xr:uid="{00000000-0005-0000-0000-0000B1500000}"/>
    <cellStyle name="Normal 4 2 4 2 3 3 5 3" xfId="34972" xr:uid="{00000000-0005-0000-0000-0000B2500000}"/>
    <cellStyle name="Normal 4 2 4 2 3 3 6" xfId="14990" xr:uid="{00000000-0005-0000-0000-0000B3500000}"/>
    <cellStyle name="Normal 4 2 4 2 3 3 6 2" xfId="41152" xr:uid="{00000000-0005-0000-0000-0000B4500000}"/>
    <cellStyle name="Normal 4 2 4 2 3 3 7" xfId="27422" xr:uid="{00000000-0005-0000-0000-0000B5500000}"/>
    <cellStyle name="Normal 4 2 4 2 3 4" xfId="1580" xr:uid="{00000000-0005-0000-0000-0000B6500000}"/>
    <cellStyle name="Normal 4 2 4 2 3 4 2" xfId="3606" xr:uid="{00000000-0005-0000-0000-0000B7500000}"/>
    <cellStyle name="Normal 4 2 4 2 3 4 2 2" xfId="7658" xr:uid="{00000000-0005-0000-0000-0000B8500000}"/>
    <cellStyle name="Normal 4 2 4 2 3 4 2 2 2" xfId="13548" xr:uid="{00000000-0005-0000-0000-0000B9500000}"/>
    <cellStyle name="Normal 4 2 4 2 3 4 2 2 2 2" xfId="25718" xr:uid="{00000000-0005-0000-0000-0000BA500000}"/>
    <cellStyle name="Normal 4 2 4 2 3 4 2 2 2 2 2" xfId="51880" xr:uid="{00000000-0005-0000-0000-0000BB500000}"/>
    <cellStyle name="Normal 4 2 4 2 3 4 2 2 2 3" xfId="39710" xr:uid="{00000000-0005-0000-0000-0000BC500000}"/>
    <cellStyle name="Normal 4 2 4 2 3 4 2 2 3" xfId="20596" xr:uid="{00000000-0005-0000-0000-0000BD500000}"/>
    <cellStyle name="Normal 4 2 4 2 3 4 2 2 3 2" xfId="46758" xr:uid="{00000000-0005-0000-0000-0000BE500000}"/>
    <cellStyle name="Normal 4 2 4 2 3 4 2 2 4" xfId="33820" xr:uid="{00000000-0005-0000-0000-0000BF500000}"/>
    <cellStyle name="Normal 4 2 4 2 3 4 2 3" xfId="10602" xr:uid="{00000000-0005-0000-0000-0000C0500000}"/>
    <cellStyle name="Normal 4 2 4 2 3 4 2 3 2" xfId="23156" xr:uid="{00000000-0005-0000-0000-0000C1500000}"/>
    <cellStyle name="Normal 4 2 4 2 3 4 2 3 2 2" xfId="49318" xr:uid="{00000000-0005-0000-0000-0000C2500000}"/>
    <cellStyle name="Normal 4 2 4 2 3 4 2 3 3" xfId="36764" xr:uid="{00000000-0005-0000-0000-0000C3500000}"/>
    <cellStyle name="Normal 4 2 4 2 3 4 2 4" xfId="17072" xr:uid="{00000000-0005-0000-0000-0000C4500000}"/>
    <cellStyle name="Normal 4 2 4 2 3 4 2 4 2" xfId="43234" xr:uid="{00000000-0005-0000-0000-0000C5500000}"/>
    <cellStyle name="Normal 4 2 4 2 3 4 2 5" xfId="29768" xr:uid="{00000000-0005-0000-0000-0000C6500000}"/>
    <cellStyle name="Normal 4 2 4 2 3 4 3" xfId="5632" xr:uid="{00000000-0005-0000-0000-0000C7500000}"/>
    <cellStyle name="Normal 4 2 4 2 3 4 3 2" xfId="12076" xr:uid="{00000000-0005-0000-0000-0000C8500000}"/>
    <cellStyle name="Normal 4 2 4 2 3 4 3 2 2" xfId="24438" xr:uid="{00000000-0005-0000-0000-0000C9500000}"/>
    <cellStyle name="Normal 4 2 4 2 3 4 3 2 2 2" xfId="50600" xr:uid="{00000000-0005-0000-0000-0000CA500000}"/>
    <cellStyle name="Normal 4 2 4 2 3 4 3 2 3" xfId="38238" xr:uid="{00000000-0005-0000-0000-0000CB500000}"/>
    <cellStyle name="Normal 4 2 4 2 3 4 3 3" xfId="18834" xr:uid="{00000000-0005-0000-0000-0000CC500000}"/>
    <cellStyle name="Normal 4 2 4 2 3 4 3 3 2" xfId="44996" xr:uid="{00000000-0005-0000-0000-0000CD500000}"/>
    <cellStyle name="Normal 4 2 4 2 3 4 3 4" xfId="31794" xr:uid="{00000000-0005-0000-0000-0000CE500000}"/>
    <cellStyle name="Normal 4 2 4 2 3 4 4" xfId="9130" xr:uid="{00000000-0005-0000-0000-0000CF500000}"/>
    <cellStyle name="Normal 4 2 4 2 3 4 4 2" xfId="21876" xr:uid="{00000000-0005-0000-0000-0000D0500000}"/>
    <cellStyle name="Normal 4 2 4 2 3 4 4 2 2" xfId="48038" xr:uid="{00000000-0005-0000-0000-0000D1500000}"/>
    <cellStyle name="Normal 4 2 4 2 3 4 4 3" xfId="35292" xr:uid="{00000000-0005-0000-0000-0000D2500000}"/>
    <cellStyle name="Normal 4 2 4 2 3 4 5" xfId="15310" xr:uid="{00000000-0005-0000-0000-0000D3500000}"/>
    <cellStyle name="Normal 4 2 4 2 3 4 5 2" xfId="41472" xr:uid="{00000000-0005-0000-0000-0000D4500000}"/>
    <cellStyle name="Normal 4 2 4 2 3 4 6" xfId="27742" xr:uid="{00000000-0005-0000-0000-0000D5500000}"/>
    <cellStyle name="Normal 4 2 4 2 3 5" xfId="2594" xr:uid="{00000000-0005-0000-0000-0000D6500000}"/>
    <cellStyle name="Normal 4 2 4 2 3 5 2" xfId="6646" xr:uid="{00000000-0005-0000-0000-0000D7500000}"/>
    <cellStyle name="Normal 4 2 4 2 3 5 2 2" xfId="12812" xr:uid="{00000000-0005-0000-0000-0000D8500000}"/>
    <cellStyle name="Normal 4 2 4 2 3 5 2 2 2" xfId="25078" xr:uid="{00000000-0005-0000-0000-0000D9500000}"/>
    <cellStyle name="Normal 4 2 4 2 3 5 2 2 2 2" xfId="51240" xr:uid="{00000000-0005-0000-0000-0000DA500000}"/>
    <cellStyle name="Normal 4 2 4 2 3 5 2 2 3" xfId="38974" xr:uid="{00000000-0005-0000-0000-0000DB500000}"/>
    <cellStyle name="Normal 4 2 4 2 3 5 2 3" xfId="19716" xr:uid="{00000000-0005-0000-0000-0000DC500000}"/>
    <cellStyle name="Normal 4 2 4 2 3 5 2 3 2" xfId="45878" xr:uid="{00000000-0005-0000-0000-0000DD500000}"/>
    <cellStyle name="Normal 4 2 4 2 3 5 2 4" xfId="32808" xr:uid="{00000000-0005-0000-0000-0000DE500000}"/>
    <cellStyle name="Normal 4 2 4 2 3 5 3" xfId="9866" xr:uid="{00000000-0005-0000-0000-0000DF500000}"/>
    <cellStyle name="Normal 4 2 4 2 3 5 3 2" xfId="22516" xr:uid="{00000000-0005-0000-0000-0000E0500000}"/>
    <cellStyle name="Normal 4 2 4 2 3 5 3 2 2" xfId="48678" xr:uid="{00000000-0005-0000-0000-0000E1500000}"/>
    <cellStyle name="Normal 4 2 4 2 3 5 3 3" xfId="36028" xr:uid="{00000000-0005-0000-0000-0000E2500000}"/>
    <cellStyle name="Normal 4 2 4 2 3 5 4" xfId="16192" xr:uid="{00000000-0005-0000-0000-0000E3500000}"/>
    <cellStyle name="Normal 4 2 4 2 3 5 4 2" xfId="42354" xr:uid="{00000000-0005-0000-0000-0000E4500000}"/>
    <cellStyle name="Normal 4 2 4 2 3 5 5" xfId="28756" xr:uid="{00000000-0005-0000-0000-0000E5500000}"/>
    <cellStyle name="Normal 4 2 4 2 3 6" xfId="4620" xr:uid="{00000000-0005-0000-0000-0000E6500000}"/>
    <cellStyle name="Normal 4 2 4 2 3 6 2" xfId="11340" xr:uid="{00000000-0005-0000-0000-0000E7500000}"/>
    <cellStyle name="Normal 4 2 4 2 3 6 2 2" xfId="23798" xr:uid="{00000000-0005-0000-0000-0000E8500000}"/>
    <cellStyle name="Normal 4 2 4 2 3 6 2 2 2" xfId="49960" xr:uid="{00000000-0005-0000-0000-0000E9500000}"/>
    <cellStyle name="Normal 4 2 4 2 3 6 2 3" xfId="37502" xr:uid="{00000000-0005-0000-0000-0000EA500000}"/>
    <cellStyle name="Normal 4 2 4 2 3 6 3" xfId="17954" xr:uid="{00000000-0005-0000-0000-0000EB500000}"/>
    <cellStyle name="Normal 4 2 4 2 3 6 3 2" xfId="44116" xr:uid="{00000000-0005-0000-0000-0000EC500000}"/>
    <cellStyle name="Normal 4 2 4 2 3 6 4" xfId="30782" xr:uid="{00000000-0005-0000-0000-0000ED500000}"/>
    <cellStyle name="Normal 4 2 4 2 3 7" xfId="8394" xr:uid="{00000000-0005-0000-0000-0000EE500000}"/>
    <cellStyle name="Normal 4 2 4 2 3 7 2" xfId="21236" xr:uid="{00000000-0005-0000-0000-0000EF500000}"/>
    <cellStyle name="Normal 4 2 4 2 3 7 2 2" xfId="47398" xr:uid="{00000000-0005-0000-0000-0000F0500000}"/>
    <cellStyle name="Normal 4 2 4 2 3 7 3" xfId="34556" xr:uid="{00000000-0005-0000-0000-0000F1500000}"/>
    <cellStyle name="Normal 4 2 4 2 3 8" xfId="14430" xr:uid="{00000000-0005-0000-0000-0000F2500000}"/>
    <cellStyle name="Normal 4 2 4 2 3 8 2" xfId="40592" xr:uid="{00000000-0005-0000-0000-0000F3500000}"/>
    <cellStyle name="Normal 4 2 4 2 3 9" xfId="26730" xr:uid="{00000000-0005-0000-0000-0000F4500000}"/>
    <cellStyle name="Normal 4 2 4 2 4" xfId="804" xr:uid="{00000000-0005-0000-0000-0000F5500000}"/>
    <cellStyle name="Normal 4 2 4 2 4 2" xfId="1340" xr:uid="{00000000-0005-0000-0000-0000F6500000}"/>
    <cellStyle name="Normal 4 2 4 2 4 2 2" xfId="1980" xr:uid="{00000000-0005-0000-0000-0000F7500000}"/>
    <cellStyle name="Normal 4 2 4 2 4 2 2 2" xfId="4006" xr:uid="{00000000-0005-0000-0000-0000F8500000}"/>
    <cellStyle name="Normal 4 2 4 2 4 2 2 2 2" xfId="8058" xr:uid="{00000000-0005-0000-0000-0000F9500000}"/>
    <cellStyle name="Normal 4 2 4 2 4 2 2 2 2 2" xfId="13948" xr:uid="{00000000-0005-0000-0000-0000FA500000}"/>
    <cellStyle name="Normal 4 2 4 2 4 2 2 2 2 2 2" xfId="26118" xr:uid="{00000000-0005-0000-0000-0000FB500000}"/>
    <cellStyle name="Normal 4 2 4 2 4 2 2 2 2 2 2 2" xfId="52280" xr:uid="{00000000-0005-0000-0000-0000FC500000}"/>
    <cellStyle name="Normal 4 2 4 2 4 2 2 2 2 2 3" xfId="40110" xr:uid="{00000000-0005-0000-0000-0000FD500000}"/>
    <cellStyle name="Normal 4 2 4 2 4 2 2 2 2 3" xfId="20996" xr:uid="{00000000-0005-0000-0000-0000FE500000}"/>
    <cellStyle name="Normal 4 2 4 2 4 2 2 2 2 3 2" xfId="47158" xr:uid="{00000000-0005-0000-0000-0000FF500000}"/>
    <cellStyle name="Normal 4 2 4 2 4 2 2 2 2 4" xfId="34220" xr:uid="{00000000-0005-0000-0000-000000510000}"/>
    <cellStyle name="Normal 4 2 4 2 4 2 2 2 3" xfId="11002" xr:uid="{00000000-0005-0000-0000-000001510000}"/>
    <cellStyle name="Normal 4 2 4 2 4 2 2 2 3 2" xfId="23556" xr:uid="{00000000-0005-0000-0000-000002510000}"/>
    <cellStyle name="Normal 4 2 4 2 4 2 2 2 3 2 2" xfId="49718" xr:uid="{00000000-0005-0000-0000-000003510000}"/>
    <cellStyle name="Normal 4 2 4 2 4 2 2 2 3 3" xfId="37164" xr:uid="{00000000-0005-0000-0000-000004510000}"/>
    <cellStyle name="Normal 4 2 4 2 4 2 2 2 4" xfId="17472" xr:uid="{00000000-0005-0000-0000-000005510000}"/>
    <cellStyle name="Normal 4 2 4 2 4 2 2 2 4 2" xfId="43634" xr:uid="{00000000-0005-0000-0000-000006510000}"/>
    <cellStyle name="Normal 4 2 4 2 4 2 2 2 5" xfId="30168" xr:uid="{00000000-0005-0000-0000-000007510000}"/>
    <cellStyle name="Normal 4 2 4 2 4 2 2 3" xfId="6032" xr:uid="{00000000-0005-0000-0000-000008510000}"/>
    <cellStyle name="Normal 4 2 4 2 4 2 2 3 2" xfId="12476" xr:uid="{00000000-0005-0000-0000-000009510000}"/>
    <cellStyle name="Normal 4 2 4 2 4 2 2 3 2 2" xfId="24838" xr:uid="{00000000-0005-0000-0000-00000A510000}"/>
    <cellStyle name="Normal 4 2 4 2 4 2 2 3 2 2 2" xfId="51000" xr:uid="{00000000-0005-0000-0000-00000B510000}"/>
    <cellStyle name="Normal 4 2 4 2 4 2 2 3 2 3" xfId="38638" xr:uid="{00000000-0005-0000-0000-00000C510000}"/>
    <cellStyle name="Normal 4 2 4 2 4 2 2 3 3" xfId="19234" xr:uid="{00000000-0005-0000-0000-00000D510000}"/>
    <cellStyle name="Normal 4 2 4 2 4 2 2 3 3 2" xfId="45396" xr:uid="{00000000-0005-0000-0000-00000E510000}"/>
    <cellStyle name="Normal 4 2 4 2 4 2 2 3 4" xfId="32194" xr:uid="{00000000-0005-0000-0000-00000F510000}"/>
    <cellStyle name="Normal 4 2 4 2 4 2 2 4" xfId="9530" xr:uid="{00000000-0005-0000-0000-000010510000}"/>
    <cellStyle name="Normal 4 2 4 2 4 2 2 4 2" xfId="22276" xr:uid="{00000000-0005-0000-0000-000011510000}"/>
    <cellStyle name="Normal 4 2 4 2 4 2 2 4 2 2" xfId="48438" xr:uid="{00000000-0005-0000-0000-000012510000}"/>
    <cellStyle name="Normal 4 2 4 2 4 2 2 4 3" xfId="35692" xr:uid="{00000000-0005-0000-0000-000013510000}"/>
    <cellStyle name="Normal 4 2 4 2 4 2 2 5" xfId="15710" xr:uid="{00000000-0005-0000-0000-000014510000}"/>
    <cellStyle name="Normal 4 2 4 2 4 2 2 5 2" xfId="41872" xr:uid="{00000000-0005-0000-0000-000015510000}"/>
    <cellStyle name="Normal 4 2 4 2 4 2 2 6" xfId="28142" xr:uid="{00000000-0005-0000-0000-000016510000}"/>
    <cellStyle name="Normal 4 2 4 2 4 2 3" xfId="3366" xr:uid="{00000000-0005-0000-0000-000017510000}"/>
    <cellStyle name="Normal 4 2 4 2 4 2 3 2" xfId="7418" xr:uid="{00000000-0005-0000-0000-000018510000}"/>
    <cellStyle name="Normal 4 2 4 2 4 2 3 2 2" xfId="13308" xr:uid="{00000000-0005-0000-0000-000019510000}"/>
    <cellStyle name="Normal 4 2 4 2 4 2 3 2 2 2" xfId="25478" xr:uid="{00000000-0005-0000-0000-00001A510000}"/>
    <cellStyle name="Normal 4 2 4 2 4 2 3 2 2 2 2" xfId="51640" xr:uid="{00000000-0005-0000-0000-00001B510000}"/>
    <cellStyle name="Normal 4 2 4 2 4 2 3 2 2 3" xfId="39470" xr:uid="{00000000-0005-0000-0000-00001C510000}"/>
    <cellStyle name="Normal 4 2 4 2 4 2 3 2 3" xfId="20356" xr:uid="{00000000-0005-0000-0000-00001D510000}"/>
    <cellStyle name="Normal 4 2 4 2 4 2 3 2 3 2" xfId="46518" xr:uid="{00000000-0005-0000-0000-00001E510000}"/>
    <cellStyle name="Normal 4 2 4 2 4 2 3 2 4" xfId="33580" xr:uid="{00000000-0005-0000-0000-00001F510000}"/>
    <cellStyle name="Normal 4 2 4 2 4 2 3 3" xfId="10362" xr:uid="{00000000-0005-0000-0000-000020510000}"/>
    <cellStyle name="Normal 4 2 4 2 4 2 3 3 2" xfId="22916" xr:uid="{00000000-0005-0000-0000-000021510000}"/>
    <cellStyle name="Normal 4 2 4 2 4 2 3 3 2 2" xfId="49078" xr:uid="{00000000-0005-0000-0000-000022510000}"/>
    <cellStyle name="Normal 4 2 4 2 4 2 3 3 3" xfId="36524" xr:uid="{00000000-0005-0000-0000-000023510000}"/>
    <cellStyle name="Normal 4 2 4 2 4 2 3 4" xfId="16832" xr:uid="{00000000-0005-0000-0000-000024510000}"/>
    <cellStyle name="Normal 4 2 4 2 4 2 3 4 2" xfId="42994" xr:uid="{00000000-0005-0000-0000-000025510000}"/>
    <cellStyle name="Normal 4 2 4 2 4 2 3 5" xfId="29528" xr:uid="{00000000-0005-0000-0000-000026510000}"/>
    <cellStyle name="Normal 4 2 4 2 4 2 4" xfId="5392" xr:uid="{00000000-0005-0000-0000-000027510000}"/>
    <cellStyle name="Normal 4 2 4 2 4 2 4 2" xfId="11836" xr:uid="{00000000-0005-0000-0000-000028510000}"/>
    <cellStyle name="Normal 4 2 4 2 4 2 4 2 2" xfId="24198" xr:uid="{00000000-0005-0000-0000-000029510000}"/>
    <cellStyle name="Normal 4 2 4 2 4 2 4 2 2 2" xfId="50360" xr:uid="{00000000-0005-0000-0000-00002A510000}"/>
    <cellStyle name="Normal 4 2 4 2 4 2 4 2 3" xfId="37998" xr:uid="{00000000-0005-0000-0000-00002B510000}"/>
    <cellStyle name="Normal 4 2 4 2 4 2 4 3" xfId="18594" xr:uid="{00000000-0005-0000-0000-00002C510000}"/>
    <cellStyle name="Normal 4 2 4 2 4 2 4 3 2" xfId="44756" xr:uid="{00000000-0005-0000-0000-00002D510000}"/>
    <cellStyle name="Normal 4 2 4 2 4 2 4 4" xfId="31554" xr:uid="{00000000-0005-0000-0000-00002E510000}"/>
    <cellStyle name="Normal 4 2 4 2 4 2 5" xfId="8890" xr:uid="{00000000-0005-0000-0000-00002F510000}"/>
    <cellStyle name="Normal 4 2 4 2 4 2 5 2" xfId="21636" xr:uid="{00000000-0005-0000-0000-000030510000}"/>
    <cellStyle name="Normal 4 2 4 2 4 2 5 2 2" xfId="47798" xr:uid="{00000000-0005-0000-0000-000031510000}"/>
    <cellStyle name="Normal 4 2 4 2 4 2 5 3" xfId="35052" xr:uid="{00000000-0005-0000-0000-000032510000}"/>
    <cellStyle name="Normal 4 2 4 2 4 2 6" xfId="15070" xr:uid="{00000000-0005-0000-0000-000033510000}"/>
    <cellStyle name="Normal 4 2 4 2 4 2 6 2" xfId="41232" xr:uid="{00000000-0005-0000-0000-000034510000}"/>
    <cellStyle name="Normal 4 2 4 2 4 2 7" xfId="27502" xr:uid="{00000000-0005-0000-0000-000035510000}"/>
    <cellStyle name="Normal 4 2 4 2 4 3" xfId="1660" xr:uid="{00000000-0005-0000-0000-000036510000}"/>
    <cellStyle name="Normal 4 2 4 2 4 3 2" xfId="3686" xr:uid="{00000000-0005-0000-0000-000037510000}"/>
    <cellStyle name="Normal 4 2 4 2 4 3 2 2" xfId="7738" xr:uid="{00000000-0005-0000-0000-000038510000}"/>
    <cellStyle name="Normal 4 2 4 2 4 3 2 2 2" xfId="13628" xr:uid="{00000000-0005-0000-0000-000039510000}"/>
    <cellStyle name="Normal 4 2 4 2 4 3 2 2 2 2" xfId="25798" xr:uid="{00000000-0005-0000-0000-00003A510000}"/>
    <cellStyle name="Normal 4 2 4 2 4 3 2 2 2 2 2" xfId="51960" xr:uid="{00000000-0005-0000-0000-00003B510000}"/>
    <cellStyle name="Normal 4 2 4 2 4 3 2 2 2 3" xfId="39790" xr:uid="{00000000-0005-0000-0000-00003C510000}"/>
    <cellStyle name="Normal 4 2 4 2 4 3 2 2 3" xfId="20676" xr:uid="{00000000-0005-0000-0000-00003D510000}"/>
    <cellStyle name="Normal 4 2 4 2 4 3 2 2 3 2" xfId="46838" xr:uid="{00000000-0005-0000-0000-00003E510000}"/>
    <cellStyle name="Normal 4 2 4 2 4 3 2 2 4" xfId="33900" xr:uid="{00000000-0005-0000-0000-00003F510000}"/>
    <cellStyle name="Normal 4 2 4 2 4 3 2 3" xfId="10682" xr:uid="{00000000-0005-0000-0000-000040510000}"/>
    <cellStyle name="Normal 4 2 4 2 4 3 2 3 2" xfId="23236" xr:uid="{00000000-0005-0000-0000-000041510000}"/>
    <cellStyle name="Normal 4 2 4 2 4 3 2 3 2 2" xfId="49398" xr:uid="{00000000-0005-0000-0000-000042510000}"/>
    <cellStyle name="Normal 4 2 4 2 4 3 2 3 3" xfId="36844" xr:uid="{00000000-0005-0000-0000-000043510000}"/>
    <cellStyle name="Normal 4 2 4 2 4 3 2 4" xfId="17152" xr:uid="{00000000-0005-0000-0000-000044510000}"/>
    <cellStyle name="Normal 4 2 4 2 4 3 2 4 2" xfId="43314" xr:uid="{00000000-0005-0000-0000-000045510000}"/>
    <cellStyle name="Normal 4 2 4 2 4 3 2 5" xfId="29848" xr:uid="{00000000-0005-0000-0000-000046510000}"/>
    <cellStyle name="Normal 4 2 4 2 4 3 3" xfId="5712" xr:uid="{00000000-0005-0000-0000-000047510000}"/>
    <cellStyle name="Normal 4 2 4 2 4 3 3 2" xfId="12156" xr:uid="{00000000-0005-0000-0000-000048510000}"/>
    <cellStyle name="Normal 4 2 4 2 4 3 3 2 2" xfId="24518" xr:uid="{00000000-0005-0000-0000-000049510000}"/>
    <cellStyle name="Normal 4 2 4 2 4 3 3 2 2 2" xfId="50680" xr:uid="{00000000-0005-0000-0000-00004A510000}"/>
    <cellStyle name="Normal 4 2 4 2 4 3 3 2 3" xfId="38318" xr:uid="{00000000-0005-0000-0000-00004B510000}"/>
    <cellStyle name="Normal 4 2 4 2 4 3 3 3" xfId="18914" xr:uid="{00000000-0005-0000-0000-00004C510000}"/>
    <cellStyle name="Normal 4 2 4 2 4 3 3 3 2" xfId="45076" xr:uid="{00000000-0005-0000-0000-00004D510000}"/>
    <cellStyle name="Normal 4 2 4 2 4 3 3 4" xfId="31874" xr:uid="{00000000-0005-0000-0000-00004E510000}"/>
    <cellStyle name="Normal 4 2 4 2 4 3 4" xfId="9210" xr:uid="{00000000-0005-0000-0000-00004F510000}"/>
    <cellStyle name="Normal 4 2 4 2 4 3 4 2" xfId="21956" xr:uid="{00000000-0005-0000-0000-000050510000}"/>
    <cellStyle name="Normal 4 2 4 2 4 3 4 2 2" xfId="48118" xr:uid="{00000000-0005-0000-0000-000051510000}"/>
    <cellStyle name="Normal 4 2 4 2 4 3 4 3" xfId="35372" xr:uid="{00000000-0005-0000-0000-000052510000}"/>
    <cellStyle name="Normal 4 2 4 2 4 3 5" xfId="15390" xr:uid="{00000000-0005-0000-0000-000053510000}"/>
    <cellStyle name="Normal 4 2 4 2 4 3 5 2" xfId="41552" xr:uid="{00000000-0005-0000-0000-000054510000}"/>
    <cellStyle name="Normal 4 2 4 2 4 3 6" xfId="27822" xr:uid="{00000000-0005-0000-0000-000055510000}"/>
    <cellStyle name="Normal 4 2 4 2 4 4" xfId="2830" xr:uid="{00000000-0005-0000-0000-000056510000}"/>
    <cellStyle name="Normal 4 2 4 2 4 4 2" xfId="6882" xr:uid="{00000000-0005-0000-0000-000057510000}"/>
    <cellStyle name="Normal 4 2 4 2 4 4 2 2" xfId="12925" xr:uid="{00000000-0005-0000-0000-000058510000}"/>
    <cellStyle name="Normal 4 2 4 2 4 4 2 2 2" xfId="25158" xr:uid="{00000000-0005-0000-0000-000059510000}"/>
    <cellStyle name="Normal 4 2 4 2 4 4 2 2 2 2" xfId="51320" xr:uid="{00000000-0005-0000-0000-00005A510000}"/>
    <cellStyle name="Normal 4 2 4 2 4 4 2 2 3" xfId="39087" xr:uid="{00000000-0005-0000-0000-00005B510000}"/>
    <cellStyle name="Normal 4 2 4 2 4 4 2 3" xfId="19895" xr:uid="{00000000-0005-0000-0000-00005C510000}"/>
    <cellStyle name="Normal 4 2 4 2 4 4 2 3 2" xfId="46057" xr:uid="{00000000-0005-0000-0000-00005D510000}"/>
    <cellStyle name="Normal 4 2 4 2 4 4 2 4" xfId="33044" xr:uid="{00000000-0005-0000-0000-00005E510000}"/>
    <cellStyle name="Normal 4 2 4 2 4 4 3" xfId="9979" xr:uid="{00000000-0005-0000-0000-00005F510000}"/>
    <cellStyle name="Normal 4 2 4 2 4 4 3 2" xfId="22596" xr:uid="{00000000-0005-0000-0000-000060510000}"/>
    <cellStyle name="Normal 4 2 4 2 4 4 3 2 2" xfId="48758" xr:uid="{00000000-0005-0000-0000-000061510000}"/>
    <cellStyle name="Normal 4 2 4 2 4 4 3 3" xfId="36141" xr:uid="{00000000-0005-0000-0000-000062510000}"/>
    <cellStyle name="Normal 4 2 4 2 4 4 4" xfId="16371" xr:uid="{00000000-0005-0000-0000-000063510000}"/>
    <cellStyle name="Normal 4 2 4 2 4 4 4 2" xfId="42533" xr:uid="{00000000-0005-0000-0000-000064510000}"/>
    <cellStyle name="Normal 4 2 4 2 4 4 5" xfId="28992" xr:uid="{00000000-0005-0000-0000-000065510000}"/>
    <cellStyle name="Normal 4 2 4 2 4 5" xfId="4856" xr:uid="{00000000-0005-0000-0000-000066510000}"/>
    <cellStyle name="Normal 4 2 4 2 4 5 2" xfId="11453" xr:uid="{00000000-0005-0000-0000-000067510000}"/>
    <cellStyle name="Normal 4 2 4 2 4 5 2 2" xfId="23878" xr:uid="{00000000-0005-0000-0000-000068510000}"/>
    <cellStyle name="Normal 4 2 4 2 4 5 2 2 2" xfId="50040" xr:uid="{00000000-0005-0000-0000-000069510000}"/>
    <cellStyle name="Normal 4 2 4 2 4 5 2 3" xfId="37615" xr:uid="{00000000-0005-0000-0000-00006A510000}"/>
    <cellStyle name="Normal 4 2 4 2 4 5 3" xfId="18133" xr:uid="{00000000-0005-0000-0000-00006B510000}"/>
    <cellStyle name="Normal 4 2 4 2 4 5 3 2" xfId="44295" xr:uid="{00000000-0005-0000-0000-00006C510000}"/>
    <cellStyle name="Normal 4 2 4 2 4 5 4" xfId="31018" xr:uid="{00000000-0005-0000-0000-00006D510000}"/>
    <cellStyle name="Normal 4 2 4 2 4 6" xfId="8507" xr:uid="{00000000-0005-0000-0000-00006E510000}"/>
    <cellStyle name="Normal 4 2 4 2 4 6 2" xfId="21316" xr:uid="{00000000-0005-0000-0000-00006F510000}"/>
    <cellStyle name="Normal 4 2 4 2 4 6 2 2" xfId="47478" xr:uid="{00000000-0005-0000-0000-000070510000}"/>
    <cellStyle name="Normal 4 2 4 2 4 6 3" xfId="34669" xr:uid="{00000000-0005-0000-0000-000071510000}"/>
    <cellStyle name="Normal 4 2 4 2 4 7" xfId="14609" xr:uid="{00000000-0005-0000-0000-000072510000}"/>
    <cellStyle name="Normal 4 2 4 2 4 7 2" xfId="40771" xr:uid="{00000000-0005-0000-0000-000073510000}"/>
    <cellStyle name="Normal 4 2 4 2 4 8" xfId="26966" xr:uid="{00000000-0005-0000-0000-000074510000}"/>
    <cellStyle name="Normal 4 2 4 2 5" xfId="1180" xr:uid="{00000000-0005-0000-0000-000075510000}"/>
    <cellStyle name="Normal 4 2 4 2 5 2" xfId="1820" xr:uid="{00000000-0005-0000-0000-000076510000}"/>
    <cellStyle name="Normal 4 2 4 2 5 2 2" xfId="3846" xr:uid="{00000000-0005-0000-0000-000077510000}"/>
    <cellStyle name="Normal 4 2 4 2 5 2 2 2" xfId="7898" xr:uid="{00000000-0005-0000-0000-000078510000}"/>
    <cellStyle name="Normal 4 2 4 2 5 2 2 2 2" xfId="13788" xr:uid="{00000000-0005-0000-0000-000079510000}"/>
    <cellStyle name="Normal 4 2 4 2 5 2 2 2 2 2" xfId="25958" xr:uid="{00000000-0005-0000-0000-00007A510000}"/>
    <cellStyle name="Normal 4 2 4 2 5 2 2 2 2 2 2" xfId="52120" xr:uid="{00000000-0005-0000-0000-00007B510000}"/>
    <cellStyle name="Normal 4 2 4 2 5 2 2 2 2 3" xfId="39950" xr:uid="{00000000-0005-0000-0000-00007C510000}"/>
    <cellStyle name="Normal 4 2 4 2 5 2 2 2 3" xfId="20836" xr:uid="{00000000-0005-0000-0000-00007D510000}"/>
    <cellStyle name="Normal 4 2 4 2 5 2 2 2 3 2" xfId="46998" xr:uid="{00000000-0005-0000-0000-00007E510000}"/>
    <cellStyle name="Normal 4 2 4 2 5 2 2 2 4" xfId="34060" xr:uid="{00000000-0005-0000-0000-00007F510000}"/>
    <cellStyle name="Normal 4 2 4 2 5 2 2 3" xfId="10842" xr:uid="{00000000-0005-0000-0000-000080510000}"/>
    <cellStyle name="Normal 4 2 4 2 5 2 2 3 2" xfId="23396" xr:uid="{00000000-0005-0000-0000-000081510000}"/>
    <cellStyle name="Normal 4 2 4 2 5 2 2 3 2 2" xfId="49558" xr:uid="{00000000-0005-0000-0000-000082510000}"/>
    <cellStyle name="Normal 4 2 4 2 5 2 2 3 3" xfId="37004" xr:uid="{00000000-0005-0000-0000-000083510000}"/>
    <cellStyle name="Normal 4 2 4 2 5 2 2 4" xfId="17312" xr:uid="{00000000-0005-0000-0000-000084510000}"/>
    <cellStyle name="Normal 4 2 4 2 5 2 2 4 2" xfId="43474" xr:uid="{00000000-0005-0000-0000-000085510000}"/>
    <cellStyle name="Normal 4 2 4 2 5 2 2 5" xfId="30008" xr:uid="{00000000-0005-0000-0000-000086510000}"/>
    <cellStyle name="Normal 4 2 4 2 5 2 3" xfId="5872" xr:uid="{00000000-0005-0000-0000-000087510000}"/>
    <cellStyle name="Normal 4 2 4 2 5 2 3 2" xfId="12316" xr:uid="{00000000-0005-0000-0000-000088510000}"/>
    <cellStyle name="Normal 4 2 4 2 5 2 3 2 2" xfId="24678" xr:uid="{00000000-0005-0000-0000-000089510000}"/>
    <cellStyle name="Normal 4 2 4 2 5 2 3 2 2 2" xfId="50840" xr:uid="{00000000-0005-0000-0000-00008A510000}"/>
    <cellStyle name="Normal 4 2 4 2 5 2 3 2 3" xfId="38478" xr:uid="{00000000-0005-0000-0000-00008B510000}"/>
    <cellStyle name="Normal 4 2 4 2 5 2 3 3" xfId="19074" xr:uid="{00000000-0005-0000-0000-00008C510000}"/>
    <cellStyle name="Normal 4 2 4 2 5 2 3 3 2" xfId="45236" xr:uid="{00000000-0005-0000-0000-00008D510000}"/>
    <cellStyle name="Normal 4 2 4 2 5 2 3 4" xfId="32034" xr:uid="{00000000-0005-0000-0000-00008E510000}"/>
    <cellStyle name="Normal 4 2 4 2 5 2 4" xfId="9370" xr:uid="{00000000-0005-0000-0000-00008F510000}"/>
    <cellStyle name="Normal 4 2 4 2 5 2 4 2" xfId="22116" xr:uid="{00000000-0005-0000-0000-000090510000}"/>
    <cellStyle name="Normal 4 2 4 2 5 2 4 2 2" xfId="48278" xr:uid="{00000000-0005-0000-0000-000091510000}"/>
    <cellStyle name="Normal 4 2 4 2 5 2 4 3" xfId="35532" xr:uid="{00000000-0005-0000-0000-000092510000}"/>
    <cellStyle name="Normal 4 2 4 2 5 2 5" xfId="15550" xr:uid="{00000000-0005-0000-0000-000093510000}"/>
    <cellStyle name="Normal 4 2 4 2 5 2 5 2" xfId="41712" xr:uid="{00000000-0005-0000-0000-000094510000}"/>
    <cellStyle name="Normal 4 2 4 2 5 2 6" xfId="27982" xr:uid="{00000000-0005-0000-0000-000095510000}"/>
    <cellStyle name="Normal 4 2 4 2 5 3" xfId="3206" xr:uid="{00000000-0005-0000-0000-000096510000}"/>
    <cellStyle name="Normal 4 2 4 2 5 3 2" xfId="7258" xr:uid="{00000000-0005-0000-0000-000097510000}"/>
    <cellStyle name="Normal 4 2 4 2 5 3 2 2" xfId="13148" xr:uid="{00000000-0005-0000-0000-000098510000}"/>
    <cellStyle name="Normal 4 2 4 2 5 3 2 2 2" xfId="25318" xr:uid="{00000000-0005-0000-0000-000099510000}"/>
    <cellStyle name="Normal 4 2 4 2 5 3 2 2 2 2" xfId="51480" xr:uid="{00000000-0005-0000-0000-00009A510000}"/>
    <cellStyle name="Normal 4 2 4 2 5 3 2 2 3" xfId="39310" xr:uid="{00000000-0005-0000-0000-00009B510000}"/>
    <cellStyle name="Normal 4 2 4 2 5 3 2 3" xfId="20196" xr:uid="{00000000-0005-0000-0000-00009C510000}"/>
    <cellStyle name="Normal 4 2 4 2 5 3 2 3 2" xfId="46358" xr:uid="{00000000-0005-0000-0000-00009D510000}"/>
    <cellStyle name="Normal 4 2 4 2 5 3 2 4" xfId="33420" xr:uid="{00000000-0005-0000-0000-00009E510000}"/>
    <cellStyle name="Normal 4 2 4 2 5 3 3" xfId="10202" xr:uid="{00000000-0005-0000-0000-00009F510000}"/>
    <cellStyle name="Normal 4 2 4 2 5 3 3 2" xfId="22756" xr:uid="{00000000-0005-0000-0000-0000A0510000}"/>
    <cellStyle name="Normal 4 2 4 2 5 3 3 2 2" xfId="48918" xr:uid="{00000000-0005-0000-0000-0000A1510000}"/>
    <cellStyle name="Normal 4 2 4 2 5 3 3 3" xfId="36364" xr:uid="{00000000-0005-0000-0000-0000A2510000}"/>
    <cellStyle name="Normal 4 2 4 2 5 3 4" xfId="16672" xr:uid="{00000000-0005-0000-0000-0000A3510000}"/>
    <cellStyle name="Normal 4 2 4 2 5 3 4 2" xfId="42834" xr:uid="{00000000-0005-0000-0000-0000A4510000}"/>
    <cellStyle name="Normal 4 2 4 2 5 3 5" xfId="29368" xr:uid="{00000000-0005-0000-0000-0000A5510000}"/>
    <cellStyle name="Normal 4 2 4 2 5 4" xfId="5232" xr:uid="{00000000-0005-0000-0000-0000A6510000}"/>
    <cellStyle name="Normal 4 2 4 2 5 4 2" xfId="11676" xr:uid="{00000000-0005-0000-0000-0000A7510000}"/>
    <cellStyle name="Normal 4 2 4 2 5 4 2 2" xfId="24038" xr:uid="{00000000-0005-0000-0000-0000A8510000}"/>
    <cellStyle name="Normal 4 2 4 2 5 4 2 2 2" xfId="50200" xr:uid="{00000000-0005-0000-0000-0000A9510000}"/>
    <cellStyle name="Normal 4 2 4 2 5 4 2 3" xfId="37838" xr:uid="{00000000-0005-0000-0000-0000AA510000}"/>
    <cellStyle name="Normal 4 2 4 2 5 4 3" xfId="18434" xr:uid="{00000000-0005-0000-0000-0000AB510000}"/>
    <cellStyle name="Normal 4 2 4 2 5 4 3 2" xfId="44596" xr:uid="{00000000-0005-0000-0000-0000AC510000}"/>
    <cellStyle name="Normal 4 2 4 2 5 4 4" xfId="31394" xr:uid="{00000000-0005-0000-0000-0000AD510000}"/>
    <cellStyle name="Normal 4 2 4 2 5 5" xfId="8730" xr:uid="{00000000-0005-0000-0000-0000AE510000}"/>
    <cellStyle name="Normal 4 2 4 2 5 5 2" xfId="21476" xr:uid="{00000000-0005-0000-0000-0000AF510000}"/>
    <cellStyle name="Normal 4 2 4 2 5 5 2 2" xfId="47638" xr:uid="{00000000-0005-0000-0000-0000B0510000}"/>
    <cellStyle name="Normal 4 2 4 2 5 5 3" xfId="34892" xr:uid="{00000000-0005-0000-0000-0000B1510000}"/>
    <cellStyle name="Normal 4 2 4 2 5 6" xfId="14910" xr:uid="{00000000-0005-0000-0000-0000B2510000}"/>
    <cellStyle name="Normal 4 2 4 2 5 6 2" xfId="41072" xr:uid="{00000000-0005-0000-0000-0000B3510000}"/>
    <cellStyle name="Normal 4 2 4 2 5 7" xfId="27342" xr:uid="{00000000-0005-0000-0000-0000B4510000}"/>
    <cellStyle name="Normal 4 2 4 2 6" xfId="1500" xr:uid="{00000000-0005-0000-0000-0000B5510000}"/>
    <cellStyle name="Normal 4 2 4 2 6 2" xfId="3526" xr:uid="{00000000-0005-0000-0000-0000B6510000}"/>
    <cellStyle name="Normal 4 2 4 2 6 2 2" xfId="7578" xr:uid="{00000000-0005-0000-0000-0000B7510000}"/>
    <cellStyle name="Normal 4 2 4 2 6 2 2 2" xfId="13468" xr:uid="{00000000-0005-0000-0000-0000B8510000}"/>
    <cellStyle name="Normal 4 2 4 2 6 2 2 2 2" xfId="25638" xr:uid="{00000000-0005-0000-0000-0000B9510000}"/>
    <cellStyle name="Normal 4 2 4 2 6 2 2 2 2 2" xfId="51800" xr:uid="{00000000-0005-0000-0000-0000BA510000}"/>
    <cellStyle name="Normal 4 2 4 2 6 2 2 2 3" xfId="39630" xr:uid="{00000000-0005-0000-0000-0000BB510000}"/>
    <cellStyle name="Normal 4 2 4 2 6 2 2 3" xfId="20516" xr:uid="{00000000-0005-0000-0000-0000BC510000}"/>
    <cellStyle name="Normal 4 2 4 2 6 2 2 3 2" xfId="46678" xr:uid="{00000000-0005-0000-0000-0000BD510000}"/>
    <cellStyle name="Normal 4 2 4 2 6 2 2 4" xfId="33740" xr:uid="{00000000-0005-0000-0000-0000BE510000}"/>
    <cellStyle name="Normal 4 2 4 2 6 2 3" xfId="10522" xr:uid="{00000000-0005-0000-0000-0000BF510000}"/>
    <cellStyle name="Normal 4 2 4 2 6 2 3 2" xfId="23076" xr:uid="{00000000-0005-0000-0000-0000C0510000}"/>
    <cellStyle name="Normal 4 2 4 2 6 2 3 2 2" xfId="49238" xr:uid="{00000000-0005-0000-0000-0000C1510000}"/>
    <cellStyle name="Normal 4 2 4 2 6 2 3 3" xfId="36684" xr:uid="{00000000-0005-0000-0000-0000C2510000}"/>
    <cellStyle name="Normal 4 2 4 2 6 2 4" xfId="16992" xr:uid="{00000000-0005-0000-0000-0000C3510000}"/>
    <cellStyle name="Normal 4 2 4 2 6 2 4 2" xfId="43154" xr:uid="{00000000-0005-0000-0000-0000C4510000}"/>
    <cellStyle name="Normal 4 2 4 2 6 2 5" xfId="29688" xr:uid="{00000000-0005-0000-0000-0000C5510000}"/>
    <cellStyle name="Normal 4 2 4 2 6 3" xfId="5552" xr:uid="{00000000-0005-0000-0000-0000C6510000}"/>
    <cellStyle name="Normal 4 2 4 2 6 3 2" xfId="11996" xr:uid="{00000000-0005-0000-0000-0000C7510000}"/>
    <cellStyle name="Normal 4 2 4 2 6 3 2 2" xfId="24358" xr:uid="{00000000-0005-0000-0000-0000C8510000}"/>
    <cellStyle name="Normal 4 2 4 2 6 3 2 2 2" xfId="50520" xr:uid="{00000000-0005-0000-0000-0000C9510000}"/>
    <cellStyle name="Normal 4 2 4 2 6 3 2 3" xfId="38158" xr:uid="{00000000-0005-0000-0000-0000CA510000}"/>
    <cellStyle name="Normal 4 2 4 2 6 3 3" xfId="18754" xr:uid="{00000000-0005-0000-0000-0000CB510000}"/>
    <cellStyle name="Normal 4 2 4 2 6 3 3 2" xfId="44916" xr:uid="{00000000-0005-0000-0000-0000CC510000}"/>
    <cellStyle name="Normal 4 2 4 2 6 3 4" xfId="31714" xr:uid="{00000000-0005-0000-0000-0000CD510000}"/>
    <cellStyle name="Normal 4 2 4 2 6 4" xfId="9050" xr:uid="{00000000-0005-0000-0000-0000CE510000}"/>
    <cellStyle name="Normal 4 2 4 2 6 4 2" xfId="21796" xr:uid="{00000000-0005-0000-0000-0000CF510000}"/>
    <cellStyle name="Normal 4 2 4 2 6 4 2 2" xfId="47958" xr:uid="{00000000-0005-0000-0000-0000D0510000}"/>
    <cellStyle name="Normal 4 2 4 2 6 4 3" xfId="35212" xr:uid="{00000000-0005-0000-0000-0000D1510000}"/>
    <cellStyle name="Normal 4 2 4 2 6 5" xfId="15230" xr:uid="{00000000-0005-0000-0000-0000D2510000}"/>
    <cellStyle name="Normal 4 2 4 2 6 5 2" xfId="41392" xr:uid="{00000000-0005-0000-0000-0000D3510000}"/>
    <cellStyle name="Normal 4 2 4 2 6 6" xfId="27662" xr:uid="{00000000-0005-0000-0000-0000D4510000}"/>
    <cellStyle name="Normal 4 2 4 2 7" xfId="2298" xr:uid="{00000000-0005-0000-0000-0000D5510000}"/>
    <cellStyle name="Normal 4 2 4 2 7 2" xfId="6350" xr:uid="{00000000-0005-0000-0000-0000D6510000}"/>
    <cellStyle name="Normal 4 2 4 2 7 2 2" xfId="12669" xr:uid="{00000000-0005-0000-0000-0000D7510000}"/>
    <cellStyle name="Normal 4 2 4 2 7 2 2 2" xfId="24998" xr:uid="{00000000-0005-0000-0000-0000D8510000}"/>
    <cellStyle name="Normal 4 2 4 2 7 2 2 2 2" xfId="51160" xr:uid="{00000000-0005-0000-0000-0000D9510000}"/>
    <cellStyle name="Normal 4 2 4 2 7 2 2 3" xfId="38831" xr:uid="{00000000-0005-0000-0000-0000DA510000}"/>
    <cellStyle name="Normal 4 2 4 2 7 2 3" xfId="19495" xr:uid="{00000000-0005-0000-0000-0000DB510000}"/>
    <cellStyle name="Normal 4 2 4 2 7 2 3 2" xfId="45657" xr:uid="{00000000-0005-0000-0000-0000DC510000}"/>
    <cellStyle name="Normal 4 2 4 2 7 2 4" xfId="32512" xr:uid="{00000000-0005-0000-0000-0000DD510000}"/>
    <cellStyle name="Normal 4 2 4 2 7 3" xfId="9723" xr:uid="{00000000-0005-0000-0000-0000DE510000}"/>
    <cellStyle name="Normal 4 2 4 2 7 3 2" xfId="22436" xr:uid="{00000000-0005-0000-0000-0000DF510000}"/>
    <cellStyle name="Normal 4 2 4 2 7 3 2 2" xfId="48598" xr:uid="{00000000-0005-0000-0000-0000E0510000}"/>
    <cellStyle name="Normal 4 2 4 2 7 3 3" xfId="35885" xr:uid="{00000000-0005-0000-0000-0000E1510000}"/>
    <cellStyle name="Normal 4 2 4 2 7 4" xfId="15971" xr:uid="{00000000-0005-0000-0000-0000E2510000}"/>
    <cellStyle name="Normal 4 2 4 2 7 4 2" xfId="42133" xr:uid="{00000000-0005-0000-0000-0000E3510000}"/>
    <cellStyle name="Normal 4 2 4 2 7 5" xfId="28460" xr:uid="{00000000-0005-0000-0000-0000E4510000}"/>
    <cellStyle name="Normal 4 2 4 2 8" xfId="4324" xr:uid="{00000000-0005-0000-0000-0000E5510000}"/>
    <cellStyle name="Normal 4 2 4 2 8 2" xfId="11197" xr:uid="{00000000-0005-0000-0000-0000E6510000}"/>
    <cellStyle name="Normal 4 2 4 2 8 2 2" xfId="23718" xr:uid="{00000000-0005-0000-0000-0000E7510000}"/>
    <cellStyle name="Normal 4 2 4 2 8 2 2 2" xfId="49880" xr:uid="{00000000-0005-0000-0000-0000E8510000}"/>
    <cellStyle name="Normal 4 2 4 2 8 2 3" xfId="37359" xr:uid="{00000000-0005-0000-0000-0000E9510000}"/>
    <cellStyle name="Normal 4 2 4 2 8 3" xfId="17733" xr:uid="{00000000-0005-0000-0000-0000EA510000}"/>
    <cellStyle name="Normal 4 2 4 2 8 3 2" xfId="43895" xr:uid="{00000000-0005-0000-0000-0000EB510000}"/>
    <cellStyle name="Normal 4 2 4 2 8 4" xfId="30486" xr:uid="{00000000-0005-0000-0000-0000EC510000}"/>
    <cellStyle name="Normal 4 2 4 2 9" xfId="8251" xr:uid="{00000000-0005-0000-0000-0000ED510000}"/>
    <cellStyle name="Normal 4 2 4 2 9 2" xfId="21156" xr:uid="{00000000-0005-0000-0000-0000EE510000}"/>
    <cellStyle name="Normal 4 2 4 2 9 2 2" xfId="47318" xr:uid="{00000000-0005-0000-0000-0000EF510000}"/>
    <cellStyle name="Normal 4 2 4 2 9 3" xfId="34413" xr:uid="{00000000-0005-0000-0000-0000F0510000}"/>
    <cellStyle name="Normal 4 2 4 3" xfId="395" xr:uid="{00000000-0005-0000-0000-0000F1510000}"/>
    <cellStyle name="Normal 4 2 4 3 10" xfId="26557" xr:uid="{00000000-0005-0000-0000-0000F2510000}"/>
    <cellStyle name="Normal 4 2 4 3 2" xfId="592" xr:uid="{00000000-0005-0000-0000-0000F3510000}"/>
    <cellStyle name="Normal 4 2 4 3 2 2" xfId="1124" xr:uid="{00000000-0005-0000-0000-0000F4510000}"/>
    <cellStyle name="Normal 4 2 4 3 2 2 2" xfId="1444" xr:uid="{00000000-0005-0000-0000-0000F5510000}"/>
    <cellStyle name="Normal 4 2 4 3 2 2 2 2" xfId="2084" xr:uid="{00000000-0005-0000-0000-0000F6510000}"/>
    <cellStyle name="Normal 4 2 4 3 2 2 2 2 2" xfId="4110" xr:uid="{00000000-0005-0000-0000-0000F7510000}"/>
    <cellStyle name="Normal 4 2 4 3 2 2 2 2 2 2" xfId="8162" xr:uid="{00000000-0005-0000-0000-0000F8510000}"/>
    <cellStyle name="Normal 4 2 4 3 2 2 2 2 2 2 2" xfId="14052" xr:uid="{00000000-0005-0000-0000-0000F9510000}"/>
    <cellStyle name="Normal 4 2 4 3 2 2 2 2 2 2 2 2" xfId="26222" xr:uid="{00000000-0005-0000-0000-0000FA510000}"/>
    <cellStyle name="Normal 4 2 4 3 2 2 2 2 2 2 2 2 2" xfId="52384" xr:uid="{00000000-0005-0000-0000-0000FB510000}"/>
    <cellStyle name="Normal 4 2 4 3 2 2 2 2 2 2 2 3" xfId="40214" xr:uid="{00000000-0005-0000-0000-0000FC510000}"/>
    <cellStyle name="Normal 4 2 4 3 2 2 2 2 2 2 3" xfId="21100" xr:uid="{00000000-0005-0000-0000-0000FD510000}"/>
    <cellStyle name="Normal 4 2 4 3 2 2 2 2 2 2 3 2" xfId="47262" xr:uid="{00000000-0005-0000-0000-0000FE510000}"/>
    <cellStyle name="Normal 4 2 4 3 2 2 2 2 2 2 4" xfId="34324" xr:uid="{00000000-0005-0000-0000-0000FF510000}"/>
    <cellStyle name="Normal 4 2 4 3 2 2 2 2 2 3" xfId="11106" xr:uid="{00000000-0005-0000-0000-000000520000}"/>
    <cellStyle name="Normal 4 2 4 3 2 2 2 2 2 3 2" xfId="23660" xr:uid="{00000000-0005-0000-0000-000001520000}"/>
    <cellStyle name="Normal 4 2 4 3 2 2 2 2 2 3 2 2" xfId="49822" xr:uid="{00000000-0005-0000-0000-000002520000}"/>
    <cellStyle name="Normal 4 2 4 3 2 2 2 2 2 3 3" xfId="37268" xr:uid="{00000000-0005-0000-0000-000003520000}"/>
    <cellStyle name="Normal 4 2 4 3 2 2 2 2 2 4" xfId="17576" xr:uid="{00000000-0005-0000-0000-000004520000}"/>
    <cellStyle name="Normal 4 2 4 3 2 2 2 2 2 4 2" xfId="43738" xr:uid="{00000000-0005-0000-0000-000005520000}"/>
    <cellStyle name="Normal 4 2 4 3 2 2 2 2 2 5" xfId="30272" xr:uid="{00000000-0005-0000-0000-000006520000}"/>
    <cellStyle name="Normal 4 2 4 3 2 2 2 2 3" xfId="6136" xr:uid="{00000000-0005-0000-0000-000007520000}"/>
    <cellStyle name="Normal 4 2 4 3 2 2 2 2 3 2" xfId="12580" xr:uid="{00000000-0005-0000-0000-000008520000}"/>
    <cellStyle name="Normal 4 2 4 3 2 2 2 2 3 2 2" xfId="24942" xr:uid="{00000000-0005-0000-0000-000009520000}"/>
    <cellStyle name="Normal 4 2 4 3 2 2 2 2 3 2 2 2" xfId="51104" xr:uid="{00000000-0005-0000-0000-00000A520000}"/>
    <cellStyle name="Normal 4 2 4 3 2 2 2 2 3 2 3" xfId="38742" xr:uid="{00000000-0005-0000-0000-00000B520000}"/>
    <cellStyle name="Normal 4 2 4 3 2 2 2 2 3 3" xfId="19338" xr:uid="{00000000-0005-0000-0000-00000C520000}"/>
    <cellStyle name="Normal 4 2 4 3 2 2 2 2 3 3 2" xfId="45500" xr:uid="{00000000-0005-0000-0000-00000D520000}"/>
    <cellStyle name="Normal 4 2 4 3 2 2 2 2 3 4" xfId="32298" xr:uid="{00000000-0005-0000-0000-00000E520000}"/>
    <cellStyle name="Normal 4 2 4 3 2 2 2 2 4" xfId="9634" xr:uid="{00000000-0005-0000-0000-00000F520000}"/>
    <cellStyle name="Normal 4 2 4 3 2 2 2 2 4 2" xfId="22380" xr:uid="{00000000-0005-0000-0000-000010520000}"/>
    <cellStyle name="Normal 4 2 4 3 2 2 2 2 4 2 2" xfId="48542" xr:uid="{00000000-0005-0000-0000-000011520000}"/>
    <cellStyle name="Normal 4 2 4 3 2 2 2 2 4 3" xfId="35796" xr:uid="{00000000-0005-0000-0000-000012520000}"/>
    <cellStyle name="Normal 4 2 4 3 2 2 2 2 5" xfId="15814" xr:uid="{00000000-0005-0000-0000-000013520000}"/>
    <cellStyle name="Normal 4 2 4 3 2 2 2 2 5 2" xfId="41976" xr:uid="{00000000-0005-0000-0000-000014520000}"/>
    <cellStyle name="Normal 4 2 4 3 2 2 2 2 6" xfId="28246" xr:uid="{00000000-0005-0000-0000-000015520000}"/>
    <cellStyle name="Normal 4 2 4 3 2 2 2 3" xfId="3470" xr:uid="{00000000-0005-0000-0000-000016520000}"/>
    <cellStyle name="Normal 4 2 4 3 2 2 2 3 2" xfId="7522" xr:uid="{00000000-0005-0000-0000-000017520000}"/>
    <cellStyle name="Normal 4 2 4 3 2 2 2 3 2 2" xfId="13412" xr:uid="{00000000-0005-0000-0000-000018520000}"/>
    <cellStyle name="Normal 4 2 4 3 2 2 2 3 2 2 2" xfId="25582" xr:uid="{00000000-0005-0000-0000-000019520000}"/>
    <cellStyle name="Normal 4 2 4 3 2 2 2 3 2 2 2 2" xfId="51744" xr:uid="{00000000-0005-0000-0000-00001A520000}"/>
    <cellStyle name="Normal 4 2 4 3 2 2 2 3 2 2 3" xfId="39574" xr:uid="{00000000-0005-0000-0000-00001B520000}"/>
    <cellStyle name="Normal 4 2 4 3 2 2 2 3 2 3" xfId="20460" xr:uid="{00000000-0005-0000-0000-00001C520000}"/>
    <cellStyle name="Normal 4 2 4 3 2 2 2 3 2 3 2" xfId="46622" xr:uid="{00000000-0005-0000-0000-00001D520000}"/>
    <cellStyle name="Normal 4 2 4 3 2 2 2 3 2 4" xfId="33684" xr:uid="{00000000-0005-0000-0000-00001E520000}"/>
    <cellStyle name="Normal 4 2 4 3 2 2 2 3 3" xfId="10466" xr:uid="{00000000-0005-0000-0000-00001F520000}"/>
    <cellStyle name="Normal 4 2 4 3 2 2 2 3 3 2" xfId="23020" xr:uid="{00000000-0005-0000-0000-000020520000}"/>
    <cellStyle name="Normal 4 2 4 3 2 2 2 3 3 2 2" xfId="49182" xr:uid="{00000000-0005-0000-0000-000021520000}"/>
    <cellStyle name="Normal 4 2 4 3 2 2 2 3 3 3" xfId="36628" xr:uid="{00000000-0005-0000-0000-000022520000}"/>
    <cellStyle name="Normal 4 2 4 3 2 2 2 3 4" xfId="16936" xr:uid="{00000000-0005-0000-0000-000023520000}"/>
    <cellStyle name="Normal 4 2 4 3 2 2 2 3 4 2" xfId="43098" xr:uid="{00000000-0005-0000-0000-000024520000}"/>
    <cellStyle name="Normal 4 2 4 3 2 2 2 3 5" xfId="29632" xr:uid="{00000000-0005-0000-0000-000025520000}"/>
    <cellStyle name="Normal 4 2 4 3 2 2 2 4" xfId="5496" xr:uid="{00000000-0005-0000-0000-000026520000}"/>
    <cellStyle name="Normal 4 2 4 3 2 2 2 4 2" xfId="11940" xr:uid="{00000000-0005-0000-0000-000027520000}"/>
    <cellStyle name="Normal 4 2 4 3 2 2 2 4 2 2" xfId="24302" xr:uid="{00000000-0005-0000-0000-000028520000}"/>
    <cellStyle name="Normal 4 2 4 3 2 2 2 4 2 2 2" xfId="50464" xr:uid="{00000000-0005-0000-0000-000029520000}"/>
    <cellStyle name="Normal 4 2 4 3 2 2 2 4 2 3" xfId="38102" xr:uid="{00000000-0005-0000-0000-00002A520000}"/>
    <cellStyle name="Normal 4 2 4 3 2 2 2 4 3" xfId="18698" xr:uid="{00000000-0005-0000-0000-00002B520000}"/>
    <cellStyle name="Normal 4 2 4 3 2 2 2 4 3 2" xfId="44860" xr:uid="{00000000-0005-0000-0000-00002C520000}"/>
    <cellStyle name="Normal 4 2 4 3 2 2 2 4 4" xfId="31658" xr:uid="{00000000-0005-0000-0000-00002D520000}"/>
    <cellStyle name="Normal 4 2 4 3 2 2 2 5" xfId="8994" xr:uid="{00000000-0005-0000-0000-00002E520000}"/>
    <cellStyle name="Normal 4 2 4 3 2 2 2 5 2" xfId="21740" xr:uid="{00000000-0005-0000-0000-00002F520000}"/>
    <cellStyle name="Normal 4 2 4 3 2 2 2 5 2 2" xfId="47902" xr:uid="{00000000-0005-0000-0000-000030520000}"/>
    <cellStyle name="Normal 4 2 4 3 2 2 2 5 3" xfId="35156" xr:uid="{00000000-0005-0000-0000-000031520000}"/>
    <cellStyle name="Normal 4 2 4 3 2 2 2 6" xfId="15174" xr:uid="{00000000-0005-0000-0000-000032520000}"/>
    <cellStyle name="Normal 4 2 4 3 2 2 2 6 2" xfId="41336" xr:uid="{00000000-0005-0000-0000-000033520000}"/>
    <cellStyle name="Normal 4 2 4 3 2 2 2 7" xfId="27606" xr:uid="{00000000-0005-0000-0000-000034520000}"/>
    <cellStyle name="Normal 4 2 4 3 2 2 3" xfId="1764" xr:uid="{00000000-0005-0000-0000-000035520000}"/>
    <cellStyle name="Normal 4 2 4 3 2 2 3 2" xfId="3790" xr:uid="{00000000-0005-0000-0000-000036520000}"/>
    <cellStyle name="Normal 4 2 4 3 2 2 3 2 2" xfId="7842" xr:uid="{00000000-0005-0000-0000-000037520000}"/>
    <cellStyle name="Normal 4 2 4 3 2 2 3 2 2 2" xfId="13732" xr:uid="{00000000-0005-0000-0000-000038520000}"/>
    <cellStyle name="Normal 4 2 4 3 2 2 3 2 2 2 2" xfId="25902" xr:uid="{00000000-0005-0000-0000-000039520000}"/>
    <cellStyle name="Normal 4 2 4 3 2 2 3 2 2 2 2 2" xfId="52064" xr:uid="{00000000-0005-0000-0000-00003A520000}"/>
    <cellStyle name="Normal 4 2 4 3 2 2 3 2 2 2 3" xfId="39894" xr:uid="{00000000-0005-0000-0000-00003B520000}"/>
    <cellStyle name="Normal 4 2 4 3 2 2 3 2 2 3" xfId="20780" xr:uid="{00000000-0005-0000-0000-00003C520000}"/>
    <cellStyle name="Normal 4 2 4 3 2 2 3 2 2 3 2" xfId="46942" xr:uid="{00000000-0005-0000-0000-00003D520000}"/>
    <cellStyle name="Normal 4 2 4 3 2 2 3 2 2 4" xfId="34004" xr:uid="{00000000-0005-0000-0000-00003E520000}"/>
    <cellStyle name="Normal 4 2 4 3 2 2 3 2 3" xfId="10786" xr:uid="{00000000-0005-0000-0000-00003F520000}"/>
    <cellStyle name="Normal 4 2 4 3 2 2 3 2 3 2" xfId="23340" xr:uid="{00000000-0005-0000-0000-000040520000}"/>
    <cellStyle name="Normal 4 2 4 3 2 2 3 2 3 2 2" xfId="49502" xr:uid="{00000000-0005-0000-0000-000041520000}"/>
    <cellStyle name="Normal 4 2 4 3 2 2 3 2 3 3" xfId="36948" xr:uid="{00000000-0005-0000-0000-000042520000}"/>
    <cellStyle name="Normal 4 2 4 3 2 2 3 2 4" xfId="17256" xr:uid="{00000000-0005-0000-0000-000043520000}"/>
    <cellStyle name="Normal 4 2 4 3 2 2 3 2 4 2" xfId="43418" xr:uid="{00000000-0005-0000-0000-000044520000}"/>
    <cellStyle name="Normal 4 2 4 3 2 2 3 2 5" xfId="29952" xr:uid="{00000000-0005-0000-0000-000045520000}"/>
    <cellStyle name="Normal 4 2 4 3 2 2 3 3" xfId="5816" xr:uid="{00000000-0005-0000-0000-000046520000}"/>
    <cellStyle name="Normal 4 2 4 3 2 2 3 3 2" xfId="12260" xr:uid="{00000000-0005-0000-0000-000047520000}"/>
    <cellStyle name="Normal 4 2 4 3 2 2 3 3 2 2" xfId="24622" xr:uid="{00000000-0005-0000-0000-000048520000}"/>
    <cellStyle name="Normal 4 2 4 3 2 2 3 3 2 2 2" xfId="50784" xr:uid="{00000000-0005-0000-0000-000049520000}"/>
    <cellStyle name="Normal 4 2 4 3 2 2 3 3 2 3" xfId="38422" xr:uid="{00000000-0005-0000-0000-00004A520000}"/>
    <cellStyle name="Normal 4 2 4 3 2 2 3 3 3" xfId="19018" xr:uid="{00000000-0005-0000-0000-00004B520000}"/>
    <cellStyle name="Normal 4 2 4 3 2 2 3 3 3 2" xfId="45180" xr:uid="{00000000-0005-0000-0000-00004C520000}"/>
    <cellStyle name="Normal 4 2 4 3 2 2 3 3 4" xfId="31978" xr:uid="{00000000-0005-0000-0000-00004D520000}"/>
    <cellStyle name="Normal 4 2 4 3 2 2 3 4" xfId="9314" xr:uid="{00000000-0005-0000-0000-00004E520000}"/>
    <cellStyle name="Normal 4 2 4 3 2 2 3 4 2" xfId="22060" xr:uid="{00000000-0005-0000-0000-00004F520000}"/>
    <cellStyle name="Normal 4 2 4 3 2 2 3 4 2 2" xfId="48222" xr:uid="{00000000-0005-0000-0000-000050520000}"/>
    <cellStyle name="Normal 4 2 4 3 2 2 3 4 3" xfId="35476" xr:uid="{00000000-0005-0000-0000-000051520000}"/>
    <cellStyle name="Normal 4 2 4 3 2 2 3 5" xfId="15494" xr:uid="{00000000-0005-0000-0000-000052520000}"/>
    <cellStyle name="Normal 4 2 4 3 2 2 3 5 2" xfId="41656" xr:uid="{00000000-0005-0000-0000-000053520000}"/>
    <cellStyle name="Normal 4 2 4 3 2 2 3 6" xfId="27926" xr:uid="{00000000-0005-0000-0000-000054520000}"/>
    <cellStyle name="Normal 4 2 4 3 2 2 4" xfId="3150" xr:uid="{00000000-0005-0000-0000-000055520000}"/>
    <cellStyle name="Normal 4 2 4 3 2 2 4 2" xfId="7202" xr:uid="{00000000-0005-0000-0000-000056520000}"/>
    <cellStyle name="Normal 4 2 4 3 2 2 4 2 2" xfId="13092" xr:uid="{00000000-0005-0000-0000-000057520000}"/>
    <cellStyle name="Normal 4 2 4 3 2 2 4 2 2 2" xfId="25262" xr:uid="{00000000-0005-0000-0000-000058520000}"/>
    <cellStyle name="Normal 4 2 4 3 2 2 4 2 2 2 2" xfId="51424" xr:uid="{00000000-0005-0000-0000-000059520000}"/>
    <cellStyle name="Normal 4 2 4 3 2 2 4 2 2 3" xfId="39254" xr:uid="{00000000-0005-0000-0000-00005A520000}"/>
    <cellStyle name="Normal 4 2 4 3 2 2 4 2 3" xfId="20140" xr:uid="{00000000-0005-0000-0000-00005B520000}"/>
    <cellStyle name="Normal 4 2 4 3 2 2 4 2 3 2" xfId="46302" xr:uid="{00000000-0005-0000-0000-00005C520000}"/>
    <cellStyle name="Normal 4 2 4 3 2 2 4 2 4" xfId="33364" xr:uid="{00000000-0005-0000-0000-00005D520000}"/>
    <cellStyle name="Normal 4 2 4 3 2 2 4 3" xfId="10146" xr:uid="{00000000-0005-0000-0000-00005E520000}"/>
    <cellStyle name="Normal 4 2 4 3 2 2 4 3 2" xfId="22700" xr:uid="{00000000-0005-0000-0000-00005F520000}"/>
    <cellStyle name="Normal 4 2 4 3 2 2 4 3 2 2" xfId="48862" xr:uid="{00000000-0005-0000-0000-000060520000}"/>
    <cellStyle name="Normal 4 2 4 3 2 2 4 3 3" xfId="36308" xr:uid="{00000000-0005-0000-0000-000061520000}"/>
    <cellStyle name="Normal 4 2 4 3 2 2 4 4" xfId="16616" xr:uid="{00000000-0005-0000-0000-000062520000}"/>
    <cellStyle name="Normal 4 2 4 3 2 2 4 4 2" xfId="42778" xr:uid="{00000000-0005-0000-0000-000063520000}"/>
    <cellStyle name="Normal 4 2 4 3 2 2 4 5" xfId="29312" xr:uid="{00000000-0005-0000-0000-000064520000}"/>
    <cellStyle name="Normal 4 2 4 3 2 2 5" xfId="5176" xr:uid="{00000000-0005-0000-0000-000065520000}"/>
    <cellStyle name="Normal 4 2 4 3 2 2 5 2" xfId="11620" xr:uid="{00000000-0005-0000-0000-000066520000}"/>
    <cellStyle name="Normal 4 2 4 3 2 2 5 2 2" xfId="23982" xr:uid="{00000000-0005-0000-0000-000067520000}"/>
    <cellStyle name="Normal 4 2 4 3 2 2 5 2 2 2" xfId="50144" xr:uid="{00000000-0005-0000-0000-000068520000}"/>
    <cellStyle name="Normal 4 2 4 3 2 2 5 2 3" xfId="37782" xr:uid="{00000000-0005-0000-0000-000069520000}"/>
    <cellStyle name="Normal 4 2 4 3 2 2 5 3" xfId="18378" xr:uid="{00000000-0005-0000-0000-00006A520000}"/>
    <cellStyle name="Normal 4 2 4 3 2 2 5 3 2" xfId="44540" xr:uid="{00000000-0005-0000-0000-00006B520000}"/>
    <cellStyle name="Normal 4 2 4 3 2 2 5 4" xfId="31338" xr:uid="{00000000-0005-0000-0000-00006C520000}"/>
    <cellStyle name="Normal 4 2 4 3 2 2 6" xfId="8674" xr:uid="{00000000-0005-0000-0000-00006D520000}"/>
    <cellStyle name="Normal 4 2 4 3 2 2 6 2" xfId="21420" xr:uid="{00000000-0005-0000-0000-00006E520000}"/>
    <cellStyle name="Normal 4 2 4 3 2 2 6 2 2" xfId="47582" xr:uid="{00000000-0005-0000-0000-00006F520000}"/>
    <cellStyle name="Normal 4 2 4 3 2 2 6 3" xfId="34836" xr:uid="{00000000-0005-0000-0000-000070520000}"/>
    <cellStyle name="Normal 4 2 4 3 2 2 7" xfId="14854" xr:uid="{00000000-0005-0000-0000-000071520000}"/>
    <cellStyle name="Normal 4 2 4 3 2 2 7 2" xfId="41016" xr:uid="{00000000-0005-0000-0000-000072520000}"/>
    <cellStyle name="Normal 4 2 4 3 2 2 8" xfId="27286" xr:uid="{00000000-0005-0000-0000-000073520000}"/>
    <cellStyle name="Normal 4 2 4 3 2 3" xfId="1284" xr:uid="{00000000-0005-0000-0000-000074520000}"/>
    <cellStyle name="Normal 4 2 4 3 2 3 2" xfId="1924" xr:uid="{00000000-0005-0000-0000-000075520000}"/>
    <cellStyle name="Normal 4 2 4 3 2 3 2 2" xfId="3950" xr:uid="{00000000-0005-0000-0000-000076520000}"/>
    <cellStyle name="Normal 4 2 4 3 2 3 2 2 2" xfId="8002" xr:uid="{00000000-0005-0000-0000-000077520000}"/>
    <cellStyle name="Normal 4 2 4 3 2 3 2 2 2 2" xfId="13892" xr:uid="{00000000-0005-0000-0000-000078520000}"/>
    <cellStyle name="Normal 4 2 4 3 2 3 2 2 2 2 2" xfId="26062" xr:uid="{00000000-0005-0000-0000-000079520000}"/>
    <cellStyle name="Normal 4 2 4 3 2 3 2 2 2 2 2 2" xfId="52224" xr:uid="{00000000-0005-0000-0000-00007A520000}"/>
    <cellStyle name="Normal 4 2 4 3 2 3 2 2 2 2 3" xfId="40054" xr:uid="{00000000-0005-0000-0000-00007B520000}"/>
    <cellStyle name="Normal 4 2 4 3 2 3 2 2 2 3" xfId="20940" xr:uid="{00000000-0005-0000-0000-00007C520000}"/>
    <cellStyle name="Normal 4 2 4 3 2 3 2 2 2 3 2" xfId="47102" xr:uid="{00000000-0005-0000-0000-00007D520000}"/>
    <cellStyle name="Normal 4 2 4 3 2 3 2 2 2 4" xfId="34164" xr:uid="{00000000-0005-0000-0000-00007E520000}"/>
    <cellStyle name="Normal 4 2 4 3 2 3 2 2 3" xfId="10946" xr:uid="{00000000-0005-0000-0000-00007F520000}"/>
    <cellStyle name="Normal 4 2 4 3 2 3 2 2 3 2" xfId="23500" xr:uid="{00000000-0005-0000-0000-000080520000}"/>
    <cellStyle name="Normal 4 2 4 3 2 3 2 2 3 2 2" xfId="49662" xr:uid="{00000000-0005-0000-0000-000081520000}"/>
    <cellStyle name="Normal 4 2 4 3 2 3 2 2 3 3" xfId="37108" xr:uid="{00000000-0005-0000-0000-000082520000}"/>
    <cellStyle name="Normal 4 2 4 3 2 3 2 2 4" xfId="17416" xr:uid="{00000000-0005-0000-0000-000083520000}"/>
    <cellStyle name="Normal 4 2 4 3 2 3 2 2 4 2" xfId="43578" xr:uid="{00000000-0005-0000-0000-000084520000}"/>
    <cellStyle name="Normal 4 2 4 3 2 3 2 2 5" xfId="30112" xr:uid="{00000000-0005-0000-0000-000085520000}"/>
    <cellStyle name="Normal 4 2 4 3 2 3 2 3" xfId="5976" xr:uid="{00000000-0005-0000-0000-000086520000}"/>
    <cellStyle name="Normal 4 2 4 3 2 3 2 3 2" xfId="12420" xr:uid="{00000000-0005-0000-0000-000087520000}"/>
    <cellStyle name="Normal 4 2 4 3 2 3 2 3 2 2" xfId="24782" xr:uid="{00000000-0005-0000-0000-000088520000}"/>
    <cellStyle name="Normal 4 2 4 3 2 3 2 3 2 2 2" xfId="50944" xr:uid="{00000000-0005-0000-0000-000089520000}"/>
    <cellStyle name="Normal 4 2 4 3 2 3 2 3 2 3" xfId="38582" xr:uid="{00000000-0005-0000-0000-00008A520000}"/>
    <cellStyle name="Normal 4 2 4 3 2 3 2 3 3" xfId="19178" xr:uid="{00000000-0005-0000-0000-00008B520000}"/>
    <cellStyle name="Normal 4 2 4 3 2 3 2 3 3 2" xfId="45340" xr:uid="{00000000-0005-0000-0000-00008C520000}"/>
    <cellStyle name="Normal 4 2 4 3 2 3 2 3 4" xfId="32138" xr:uid="{00000000-0005-0000-0000-00008D520000}"/>
    <cellStyle name="Normal 4 2 4 3 2 3 2 4" xfId="9474" xr:uid="{00000000-0005-0000-0000-00008E520000}"/>
    <cellStyle name="Normal 4 2 4 3 2 3 2 4 2" xfId="22220" xr:uid="{00000000-0005-0000-0000-00008F520000}"/>
    <cellStyle name="Normal 4 2 4 3 2 3 2 4 2 2" xfId="48382" xr:uid="{00000000-0005-0000-0000-000090520000}"/>
    <cellStyle name="Normal 4 2 4 3 2 3 2 4 3" xfId="35636" xr:uid="{00000000-0005-0000-0000-000091520000}"/>
    <cellStyle name="Normal 4 2 4 3 2 3 2 5" xfId="15654" xr:uid="{00000000-0005-0000-0000-000092520000}"/>
    <cellStyle name="Normal 4 2 4 3 2 3 2 5 2" xfId="41816" xr:uid="{00000000-0005-0000-0000-000093520000}"/>
    <cellStyle name="Normal 4 2 4 3 2 3 2 6" xfId="28086" xr:uid="{00000000-0005-0000-0000-000094520000}"/>
    <cellStyle name="Normal 4 2 4 3 2 3 3" xfId="3310" xr:uid="{00000000-0005-0000-0000-000095520000}"/>
    <cellStyle name="Normal 4 2 4 3 2 3 3 2" xfId="7362" xr:uid="{00000000-0005-0000-0000-000096520000}"/>
    <cellStyle name="Normal 4 2 4 3 2 3 3 2 2" xfId="13252" xr:uid="{00000000-0005-0000-0000-000097520000}"/>
    <cellStyle name="Normal 4 2 4 3 2 3 3 2 2 2" xfId="25422" xr:uid="{00000000-0005-0000-0000-000098520000}"/>
    <cellStyle name="Normal 4 2 4 3 2 3 3 2 2 2 2" xfId="51584" xr:uid="{00000000-0005-0000-0000-000099520000}"/>
    <cellStyle name="Normal 4 2 4 3 2 3 3 2 2 3" xfId="39414" xr:uid="{00000000-0005-0000-0000-00009A520000}"/>
    <cellStyle name="Normal 4 2 4 3 2 3 3 2 3" xfId="20300" xr:uid="{00000000-0005-0000-0000-00009B520000}"/>
    <cellStyle name="Normal 4 2 4 3 2 3 3 2 3 2" xfId="46462" xr:uid="{00000000-0005-0000-0000-00009C520000}"/>
    <cellStyle name="Normal 4 2 4 3 2 3 3 2 4" xfId="33524" xr:uid="{00000000-0005-0000-0000-00009D520000}"/>
    <cellStyle name="Normal 4 2 4 3 2 3 3 3" xfId="10306" xr:uid="{00000000-0005-0000-0000-00009E520000}"/>
    <cellStyle name="Normal 4 2 4 3 2 3 3 3 2" xfId="22860" xr:uid="{00000000-0005-0000-0000-00009F520000}"/>
    <cellStyle name="Normal 4 2 4 3 2 3 3 3 2 2" xfId="49022" xr:uid="{00000000-0005-0000-0000-0000A0520000}"/>
    <cellStyle name="Normal 4 2 4 3 2 3 3 3 3" xfId="36468" xr:uid="{00000000-0005-0000-0000-0000A1520000}"/>
    <cellStyle name="Normal 4 2 4 3 2 3 3 4" xfId="16776" xr:uid="{00000000-0005-0000-0000-0000A2520000}"/>
    <cellStyle name="Normal 4 2 4 3 2 3 3 4 2" xfId="42938" xr:uid="{00000000-0005-0000-0000-0000A3520000}"/>
    <cellStyle name="Normal 4 2 4 3 2 3 3 5" xfId="29472" xr:uid="{00000000-0005-0000-0000-0000A4520000}"/>
    <cellStyle name="Normal 4 2 4 3 2 3 4" xfId="5336" xr:uid="{00000000-0005-0000-0000-0000A5520000}"/>
    <cellStyle name="Normal 4 2 4 3 2 3 4 2" xfId="11780" xr:uid="{00000000-0005-0000-0000-0000A6520000}"/>
    <cellStyle name="Normal 4 2 4 3 2 3 4 2 2" xfId="24142" xr:uid="{00000000-0005-0000-0000-0000A7520000}"/>
    <cellStyle name="Normal 4 2 4 3 2 3 4 2 2 2" xfId="50304" xr:uid="{00000000-0005-0000-0000-0000A8520000}"/>
    <cellStyle name="Normal 4 2 4 3 2 3 4 2 3" xfId="37942" xr:uid="{00000000-0005-0000-0000-0000A9520000}"/>
    <cellStyle name="Normal 4 2 4 3 2 3 4 3" xfId="18538" xr:uid="{00000000-0005-0000-0000-0000AA520000}"/>
    <cellStyle name="Normal 4 2 4 3 2 3 4 3 2" xfId="44700" xr:uid="{00000000-0005-0000-0000-0000AB520000}"/>
    <cellStyle name="Normal 4 2 4 3 2 3 4 4" xfId="31498" xr:uid="{00000000-0005-0000-0000-0000AC520000}"/>
    <cellStyle name="Normal 4 2 4 3 2 3 5" xfId="8834" xr:uid="{00000000-0005-0000-0000-0000AD520000}"/>
    <cellStyle name="Normal 4 2 4 3 2 3 5 2" xfId="21580" xr:uid="{00000000-0005-0000-0000-0000AE520000}"/>
    <cellStyle name="Normal 4 2 4 3 2 3 5 2 2" xfId="47742" xr:uid="{00000000-0005-0000-0000-0000AF520000}"/>
    <cellStyle name="Normal 4 2 4 3 2 3 5 3" xfId="34996" xr:uid="{00000000-0005-0000-0000-0000B0520000}"/>
    <cellStyle name="Normal 4 2 4 3 2 3 6" xfId="15014" xr:uid="{00000000-0005-0000-0000-0000B1520000}"/>
    <cellStyle name="Normal 4 2 4 3 2 3 6 2" xfId="41176" xr:uid="{00000000-0005-0000-0000-0000B2520000}"/>
    <cellStyle name="Normal 4 2 4 3 2 3 7" xfId="27446" xr:uid="{00000000-0005-0000-0000-0000B3520000}"/>
    <cellStyle name="Normal 4 2 4 3 2 4" xfId="1604" xr:uid="{00000000-0005-0000-0000-0000B4520000}"/>
    <cellStyle name="Normal 4 2 4 3 2 4 2" xfId="3630" xr:uid="{00000000-0005-0000-0000-0000B5520000}"/>
    <cellStyle name="Normal 4 2 4 3 2 4 2 2" xfId="7682" xr:uid="{00000000-0005-0000-0000-0000B6520000}"/>
    <cellStyle name="Normal 4 2 4 3 2 4 2 2 2" xfId="13572" xr:uid="{00000000-0005-0000-0000-0000B7520000}"/>
    <cellStyle name="Normal 4 2 4 3 2 4 2 2 2 2" xfId="25742" xr:uid="{00000000-0005-0000-0000-0000B8520000}"/>
    <cellStyle name="Normal 4 2 4 3 2 4 2 2 2 2 2" xfId="51904" xr:uid="{00000000-0005-0000-0000-0000B9520000}"/>
    <cellStyle name="Normal 4 2 4 3 2 4 2 2 2 3" xfId="39734" xr:uid="{00000000-0005-0000-0000-0000BA520000}"/>
    <cellStyle name="Normal 4 2 4 3 2 4 2 2 3" xfId="20620" xr:uid="{00000000-0005-0000-0000-0000BB520000}"/>
    <cellStyle name="Normal 4 2 4 3 2 4 2 2 3 2" xfId="46782" xr:uid="{00000000-0005-0000-0000-0000BC520000}"/>
    <cellStyle name="Normal 4 2 4 3 2 4 2 2 4" xfId="33844" xr:uid="{00000000-0005-0000-0000-0000BD520000}"/>
    <cellStyle name="Normal 4 2 4 3 2 4 2 3" xfId="10626" xr:uid="{00000000-0005-0000-0000-0000BE520000}"/>
    <cellStyle name="Normal 4 2 4 3 2 4 2 3 2" xfId="23180" xr:uid="{00000000-0005-0000-0000-0000BF520000}"/>
    <cellStyle name="Normal 4 2 4 3 2 4 2 3 2 2" xfId="49342" xr:uid="{00000000-0005-0000-0000-0000C0520000}"/>
    <cellStyle name="Normal 4 2 4 3 2 4 2 3 3" xfId="36788" xr:uid="{00000000-0005-0000-0000-0000C1520000}"/>
    <cellStyle name="Normal 4 2 4 3 2 4 2 4" xfId="17096" xr:uid="{00000000-0005-0000-0000-0000C2520000}"/>
    <cellStyle name="Normal 4 2 4 3 2 4 2 4 2" xfId="43258" xr:uid="{00000000-0005-0000-0000-0000C3520000}"/>
    <cellStyle name="Normal 4 2 4 3 2 4 2 5" xfId="29792" xr:uid="{00000000-0005-0000-0000-0000C4520000}"/>
    <cellStyle name="Normal 4 2 4 3 2 4 3" xfId="5656" xr:uid="{00000000-0005-0000-0000-0000C5520000}"/>
    <cellStyle name="Normal 4 2 4 3 2 4 3 2" xfId="12100" xr:uid="{00000000-0005-0000-0000-0000C6520000}"/>
    <cellStyle name="Normal 4 2 4 3 2 4 3 2 2" xfId="24462" xr:uid="{00000000-0005-0000-0000-0000C7520000}"/>
    <cellStyle name="Normal 4 2 4 3 2 4 3 2 2 2" xfId="50624" xr:uid="{00000000-0005-0000-0000-0000C8520000}"/>
    <cellStyle name="Normal 4 2 4 3 2 4 3 2 3" xfId="38262" xr:uid="{00000000-0005-0000-0000-0000C9520000}"/>
    <cellStyle name="Normal 4 2 4 3 2 4 3 3" xfId="18858" xr:uid="{00000000-0005-0000-0000-0000CA520000}"/>
    <cellStyle name="Normal 4 2 4 3 2 4 3 3 2" xfId="45020" xr:uid="{00000000-0005-0000-0000-0000CB520000}"/>
    <cellStyle name="Normal 4 2 4 3 2 4 3 4" xfId="31818" xr:uid="{00000000-0005-0000-0000-0000CC520000}"/>
    <cellStyle name="Normal 4 2 4 3 2 4 4" xfId="9154" xr:uid="{00000000-0005-0000-0000-0000CD520000}"/>
    <cellStyle name="Normal 4 2 4 3 2 4 4 2" xfId="21900" xr:uid="{00000000-0005-0000-0000-0000CE520000}"/>
    <cellStyle name="Normal 4 2 4 3 2 4 4 2 2" xfId="48062" xr:uid="{00000000-0005-0000-0000-0000CF520000}"/>
    <cellStyle name="Normal 4 2 4 3 2 4 4 3" xfId="35316" xr:uid="{00000000-0005-0000-0000-0000D0520000}"/>
    <cellStyle name="Normal 4 2 4 3 2 4 5" xfId="15334" xr:uid="{00000000-0005-0000-0000-0000D1520000}"/>
    <cellStyle name="Normal 4 2 4 3 2 4 5 2" xfId="41496" xr:uid="{00000000-0005-0000-0000-0000D2520000}"/>
    <cellStyle name="Normal 4 2 4 3 2 4 6" xfId="27766" xr:uid="{00000000-0005-0000-0000-0000D3520000}"/>
    <cellStyle name="Normal 4 2 4 3 2 5" xfId="2618" xr:uid="{00000000-0005-0000-0000-0000D4520000}"/>
    <cellStyle name="Normal 4 2 4 3 2 5 2" xfId="6670" xr:uid="{00000000-0005-0000-0000-0000D5520000}"/>
    <cellStyle name="Normal 4 2 4 3 2 5 2 2" xfId="12836" xr:uid="{00000000-0005-0000-0000-0000D6520000}"/>
    <cellStyle name="Normal 4 2 4 3 2 5 2 2 2" xfId="25102" xr:uid="{00000000-0005-0000-0000-0000D7520000}"/>
    <cellStyle name="Normal 4 2 4 3 2 5 2 2 2 2" xfId="51264" xr:uid="{00000000-0005-0000-0000-0000D8520000}"/>
    <cellStyle name="Normal 4 2 4 3 2 5 2 2 3" xfId="38998" xr:uid="{00000000-0005-0000-0000-0000D9520000}"/>
    <cellStyle name="Normal 4 2 4 3 2 5 2 3" xfId="19740" xr:uid="{00000000-0005-0000-0000-0000DA520000}"/>
    <cellStyle name="Normal 4 2 4 3 2 5 2 3 2" xfId="45902" xr:uid="{00000000-0005-0000-0000-0000DB520000}"/>
    <cellStyle name="Normal 4 2 4 3 2 5 2 4" xfId="32832" xr:uid="{00000000-0005-0000-0000-0000DC520000}"/>
    <cellStyle name="Normal 4 2 4 3 2 5 3" xfId="9890" xr:uid="{00000000-0005-0000-0000-0000DD520000}"/>
    <cellStyle name="Normal 4 2 4 3 2 5 3 2" xfId="22540" xr:uid="{00000000-0005-0000-0000-0000DE520000}"/>
    <cellStyle name="Normal 4 2 4 3 2 5 3 2 2" xfId="48702" xr:uid="{00000000-0005-0000-0000-0000DF520000}"/>
    <cellStyle name="Normal 4 2 4 3 2 5 3 3" xfId="36052" xr:uid="{00000000-0005-0000-0000-0000E0520000}"/>
    <cellStyle name="Normal 4 2 4 3 2 5 4" xfId="16216" xr:uid="{00000000-0005-0000-0000-0000E1520000}"/>
    <cellStyle name="Normal 4 2 4 3 2 5 4 2" xfId="42378" xr:uid="{00000000-0005-0000-0000-0000E2520000}"/>
    <cellStyle name="Normal 4 2 4 3 2 5 5" xfId="28780" xr:uid="{00000000-0005-0000-0000-0000E3520000}"/>
    <cellStyle name="Normal 4 2 4 3 2 6" xfId="4644" xr:uid="{00000000-0005-0000-0000-0000E4520000}"/>
    <cellStyle name="Normal 4 2 4 3 2 6 2" xfId="11364" xr:uid="{00000000-0005-0000-0000-0000E5520000}"/>
    <cellStyle name="Normal 4 2 4 3 2 6 2 2" xfId="23822" xr:uid="{00000000-0005-0000-0000-0000E6520000}"/>
    <cellStyle name="Normal 4 2 4 3 2 6 2 2 2" xfId="49984" xr:uid="{00000000-0005-0000-0000-0000E7520000}"/>
    <cellStyle name="Normal 4 2 4 3 2 6 2 3" xfId="37526" xr:uid="{00000000-0005-0000-0000-0000E8520000}"/>
    <cellStyle name="Normal 4 2 4 3 2 6 3" xfId="17978" xr:uid="{00000000-0005-0000-0000-0000E9520000}"/>
    <cellStyle name="Normal 4 2 4 3 2 6 3 2" xfId="44140" xr:uid="{00000000-0005-0000-0000-0000EA520000}"/>
    <cellStyle name="Normal 4 2 4 3 2 6 4" xfId="30806" xr:uid="{00000000-0005-0000-0000-0000EB520000}"/>
    <cellStyle name="Normal 4 2 4 3 2 7" xfId="8418" xr:uid="{00000000-0005-0000-0000-0000EC520000}"/>
    <cellStyle name="Normal 4 2 4 3 2 7 2" xfId="21260" xr:uid="{00000000-0005-0000-0000-0000ED520000}"/>
    <cellStyle name="Normal 4 2 4 3 2 7 2 2" xfId="47422" xr:uid="{00000000-0005-0000-0000-0000EE520000}"/>
    <cellStyle name="Normal 4 2 4 3 2 7 3" xfId="34580" xr:uid="{00000000-0005-0000-0000-0000EF520000}"/>
    <cellStyle name="Normal 4 2 4 3 2 8" xfId="14454" xr:uid="{00000000-0005-0000-0000-0000F0520000}"/>
    <cellStyle name="Normal 4 2 4 3 2 8 2" xfId="40616" xr:uid="{00000000-0005-0000-0000-0000F1520000}"/>
    <cellStyle name="Normal 4 2 4 3 2 9" xfId="26754" xr:uid="{00000000-0005-0000-0000-0000F2520000}"/>
    <cellStyle name="Normal 4 2 4 3 3" xfId="927" xr:uid="{00000000-0005-0000-0000-0000F3520000}"/>
    <cellStyle name="Normal 4 2 4 3 3 2" xfId="1364" xr:uid="{00000000-0005-0000-0000-0000F4520000}"/>
    <cellStyle name="Normal 4 2 4 3 3 2 2" xfId="2004" xr:uid="{00000000-0005-0000-0000-0000F5520000}"/>
    <cellStyle name="Normal 4 2 4 3 3 2 2 2" xfId="4030" xr:uid="{00000000-0005-0000-0000-0000F6520000}"/>
    <cellStyle name="Normal 4 2 4 3 3 2 2 2 2" xfId="8082" xr:uid="{00000000-0005-0000-0000-0000F7520000}"/>
    <cellStyle name="Normal 4 2 4 3 3 2 2 2 2 2" xfId="13972" xr:uid="{00000000-0005-0000-0000-0000F8520000}"/>
    <cellStyle name="Normal 4 2 4 3 3 2 2 2 2 2 2" xfId="26142" xr:uid="{00000000-0005-0000-0000-0000F9520000}"/>
    <cellStyle name="Normal 4 2 4 3 3 2 2 2 2 2 2 2" xfId="52304" xr:uid="{00000000-0005-0000-0000-0000FA520000}"/>
    <cellStyle name="Normal 4 2 4 3 3 2 2 2 2 2 3" xfId="40134" xr:uid="{00000000-0005-0000-0000-0000FB520000}"/>
    <cellStyle name="Normal 4 2 4 3 3 2 2 2 2 3" xfId="21020" xr:uid="{00000000-0005-0000-0000-0000FC520000}"/>
    <cellStyle name="Normal 4 2 4 3 3 2 2 2 2 3 2" xfId="47182" xr:uid="{00000000-0005-0000-0000-0000FD520000}"/>
    <cellStyle name="Normal 4 2 4 3 3 2 2 2 2 4" xfId="34244" xr:uid="{00000000-0005-0000-0000-0000FE520000}"/>
    <cellStyle name="Normal 4 2 4 3 3 2 2 2 3" xfId="11026" xr:uid="{00000000-0005-0000-0000-0000FF520000}"/>
    <cellStyle name="Normal 4 2 4 3 3 2 2 2 3 2" xfId="23580" xr:uid="{00000000-0005-0000-0000-000000530000}"/>
    <cellStyle name="Normal 4 2 4 3 3 2 2 2 3 2 2" xfId="49742" xr:uid="{00000000-0005-0000-0000-000001530000}"/>
    <cellStyle name="Normal 4 2 4 3 3 2 2 2 3 3" xfId="37188" xr:uid="{00000000-0005-0000-0000-000002530000}"/>
    <cellStyle name="Normal 4 2 4 3 3 2 2 2 4" xfId="17496" xr:uid="{00000000-0005-0000-0000-000003530000}"/>
    <cellStyle name="Normal 4 2 4 3 3 2 2 2 4 2" xfId="43658" xr:uid="{00000000-0005-0000-0000-000004530000}"/>
    <cellStyle name="Normal 4 2 4 3 3 2 2 2 5" xfId="30192" xr:uid="{00000000-0005-0000-0000-000005530000}"/>
    <cellStyle name="Normal 4 2 4 3 3 2 2 3" xfId="6056" xr:uid="{00000000-0005-0000-0000-000006530000}"/>
    <cellStyle name="Normal 4 2 4 3 3 2 2 3 2" xfId="12500" xr:uid="{00000000-0005-0000-0000-000007530000}"/>
    <cellStyle name="Normal 4 2 4 3 3 2 2 3 2 2" xfId="24862" xr:uid="{00000000-0005-0000-0000-000008530000}"/>
    <cellStyle name="Normal 4 2 4 3 3 2 2 3 2 2 2" xfId="51024" xr:uid="{00000000-0005-0000-0000-000009530000}"/>
    <cellStyle name="Normal 4 2 4 3 3 2 2 3 2 3" xfId="38662" xr:uid="{00000000-0005-0000-0000-00000A530000}"/>
    <cellStyle name="Normal 4 2 4 3 3 2 2 3 3" xfId="19258" xr:uid="{00000000-0005-0000-0000-00000B530000}"/>
    <cellStyle name="Normal 4 2 4 3 3 2 2 3 3 2" xfId="45420" xr:uid="{00000000-0005-0000-0000-00000C530000}"/>
    <cellStyle name="Normal 4 2 4 3 3 2 2 3 4" xfId="32218" xr:uid="{00000000-0005-0000-0000-00000D530000}"/>
    <cellStyle name="Normal 4 2 4 3 3 2 2 4" xfId="9554" xr:uid="{00000000-0005-0000-0000-00000E530000}"/>
    <cellStyle name="Normal 4 2 4 3 3 2 2 4 2" xfId="22300" xr:uid="{00000000-0005-0000-0000-00000F530000}"/>
    <cellStyle name="Normal 4 2 4 3 3 2 2 4 2 2" xfId="48462" xr:uid="{00000000-0005-0000-0000-000010530000}"/>
    <cellStyle name="Normal 4 2 4 3 3 2 2 4 3" xfId="35716" xr:uid="{00000000-0005-0000-0000-000011530000}"/>
    <cellStyle name="Normal 4 2 4 3 3 2 2 5" xfId="15734" xr:uid="{00000000-0005-0000-0000-000012530000}"/>
    <cellStyle name="Normal 4 2 4 3 3 2 2 5 2" xfId="41896" xr:uid="{00000000-0005-0000-0000-000013530000}"/>
    <cellStyle name="Normal 4 2 4 3 3 2 2 6" xfId="28166" xr:uid="{00000000-0005-0000-0000-000014530000}"/>
    <cellStyle name="Normal 4 2 4 3 3 2 3" xfId="3390" xr:uid="{00000000-0005-0000-0000-000015530000}"/>
    <cellStyle name="Normal 4 2 4 3 3 2 3 2" xfId="7442" xr:uid="{00000000-0005-0000-0000-000016530000}"/>
    <cellStyle name="Normal 4 2 4 3 3 2 3 2 2" xfId="13332" xr:uid="{00000000-0005-0000-0000-000017530000}"/>
    <cellStyle name="Normal 4 2 4 3 3 2 3 2 2 2" xfId="25502" xr:uid="{00000000-0005-0000-0000-000018530000}"/>
    <cellStyle name="Normal 4 2 4 3 3 2 3 2 2 2 2" xfId="51664" xr:uid="{00000000-0005-0000-0000-000019530000}"/>
    <cellStyle name="Normal 4 2 4 3 3 2 3 2 2 3" xfId="39494" xr:uid="{00000000-0005-0000-0000-00001A530000}"/>
    <cellStyle name="Normal 4 2 4 3 3 2 3 2 3" xfId="20380" xr:uid="{00000000-0005-0000-0000-00001B530000}"/>
    <cellStyle name="Normal 4 2 4 3 3 2 3 2 3 2" xfId="46542" xr:uid="{00000000-0005-0000-0000-00001C530000}"/>
    <cellStyle name="Normal 4 2 4 3 3 2 3 2 4" xfId="33604" xr:uid="{00000000-0005-0000-0000-00001D530000}"/>
    <cellStyle name="Normal 4 2 4 3 3 2 3 3" xfId="10386" xr:uid="{00000000-0005-0000-0000-00001E530000}"/>
    <cellStyle name="Normal 4 2 4 3 3 2 3 3 2" xfId="22940" xr:uid="{00000000-0005-0000-0000-00001F530000}"/>
    <cellStyle name="Normal 4 2 4 3 3 2 3 3 2 2" xfId="49102" xr:uid="{00000000-0005-0000-0000-000020530000}"/>
    <cellStyle name="Normal 4 2 4 3 3 2 3 3 3" xfId="36548" xr:uid="{00000000-0005-0000-0000-000021530000}"/>
    <cellStyle name="Normal 4 2 4 3 3 2 3 4" xfId="16856" xr:uid="{00000000-0005-0000-0000-000022530000}"/>
    <cellStyle name="Normal 4 2 4 3 3 2 3 4 2" xfId="43018" xr:uid="{00000000-0005-0000-0000-000023530000}"/>
    <cellStyle name="Normal 4 2 4 3 3 2 3 5" xfId="29552" xr:uid="{00000000-0005-0000-0000-000024530000}"/>
    <cellStyle name="Normal 4 2 4 3 3 2 4" xfId="5416" xr:uid="{00000000-0005-0000-0000-000025530000}"/>
    <cellStyle name="Normal 4 2 4 3 3 2 4 2" xfId="11860" xr:uid="{00000000-0005-0000-0000-000026530000}"/>
    <cellStyle name="Normal 4 2 4 3 3 2 4 2 2" xfId="24222" xr:uid="{00000000-0005-0000-0000-000027530000}"/>
    <cellStyle name="Normal 4 2 4 3 3 2 4 2 2 2" xfId="50384" xr:uid="{00000000-0005-0000-0000-000028530000}"/>
    <cellStyle name="Normal 4 2 4 3 3 2 4 2 3" xfId="38022" xr:uid="{00000000-0005-0000-0000-000029530000}"/>
    <cellStyle name="Normal 4 2 4 3 3 2 4 3" xfId="18618" xr:uid="{00000000-0005-0000-0000-00002A530000}"/>
    <cellStyle name="Normal 4 2 4 3 3 2 4 3 2" xfId="44780" xr:uid="{00000000-0005-0000-0000-00002B530000}"/>
    <cellStyle name="Normal 4 2 4 3 3 2 4 4" xfId="31578" xr:uid="{00000000-0005-0000-0000-00002C530000}"/>
    <cellStyle name="Normal 4 2 4 3 3 2 5" xfId="8914" xr:uid="{00000000-0005-0000-0000-00002D530000}"/>
    <cellStyle name="Normal 4 2 4 3 3 2 5 2" xfId="21660" xr:uid="{00000000-0005-0000-0000-00002E530000}"/>
    <cellStyle name="Normal 4 2 4 3 3 2 5 2 2" xfId="47822" xr:uid="{00000000-0005-0000-0000-00002F530000}"/>
    <cellStyle name="Normal 4 2 4 3 3 2 5 3" xfId="35076" xr:uid="{00000000-0005-0000-0000-000030530000}"/>
    <cellStyle name="Normal 4 2 4 3 3 2 6" xfId="15094" xr:uid="{00000000-0005-0000-0000-000031530000}"/>
    <cellStyle name="Normal 4 2 4 3 3 2 6 2" xfId="41256" xr:uid="{00000000-0005-0000-0000-000032530000}"/>
    <cellStyle name="Normal 4 2 4 3 3 2 7" xfId="27526" xr:uid="{00000000-0005-0000-0000-000033530000}"/>
    <cellStyle name="Normal 4 2 4 3 3 3" xfId="1684" xr:uid="{00000000-0005-0000-0000-000034530000}"/>
    <cellStyle name="Normal 4 2 4 3 3 3 2" xfId="3710" xr:uid="{00000000-0005-0000-0000-000035530000}"/>
    <cellStyle name="Normal 4 2 4 3 3 3 2 2" xfId="7762" xr:uid="{00000000-0005-0000-0000-000036530000}"/>
    <cellStyle name="Normal 4 2 4 3 3 3 2 2 2" xfId="13652" xr:uid="{00000000-0005-0000-0000-000037530000}"/>
    <cellStyle name="Normal 4 2 4 3 3 3 2 2 2 2" xfId="25822" xr:uid="{00000000-0005-0000-0000-000038530000}"/>
    <cellStyle name="Normal 4 2 4 3 3 3 2 2 2 2 2" xfId="51984" xr:uid="{00000000-0005-0000-0000-000039530000}"/>
    <cellStyle name="Normal 4 2 4 3 3 3 2 2 2 3" xfId="39814" xr:uid="{00000000-0005-0000-0000-00003A530000}"/>
    <cellStyle name="Normal 4 2 4 3 3 3 2 2 3" xfId="20700" xr:uid="{00000000-0005-0000-0000-00003B530000}"/>
    <cellStyle name="Normal 4 2 4 3 3 3 2 2 3 2" xfId="46862" xr:uid="{00000000-0005-0000-0000-00003C530000}"/>
    <cellStyle name="Normal 4 2 4 3 3 3 2 2 4" xfId="33924" xr:uid="{00000000-0005-0000-0000-00003D530000}"/>
    <cellStyle name="Normal 4 2 4 3 3 3 2 3" xfId="10706" xr:uid="{00000000-0005-0000-0000-00003E530000}"/>
    <cellStyle name="Normal 4 2 4 3 3 3 2 3 2" xfId="23260" xr:uid="{00000000-0005-0000-0000-00003F530000}"/>
    <cellStyle name="Normal 4 2 4 3 3 3 2 3 2 2" xfId="49422" xr:uid="{00000000-0005-0000-0000-000040530000}"/>
    <cellStyle name="Normal 4 2 4 3 3 3 2 3 3" xfId="36868" xr:uid="{00000000-0005-0000-0000-000041530000}"/>
    <cellStyle name="Normal 4 2 4 3 3 3 2 4" xfId="17176" xr:uid="{00000000-0005-0000-0000-000042530000}"/>
    <cellStyle name="Normal 4 2 4 3 3 3 2 4 2" xfId="43338" xr:uid="{00000000-0005-0000-0000-000043530000}"/>
    <cellStyle name="Normal 4 2 4 3 3 3 2 5" xfId="29872" xr:uid="{00000000-0005-0000-0000-000044530000}"/>
    <cellStyle name="Normal 4 2 4 3 3 3 3" xfId="5736" xr:uid="{00000000-0005-0000-0000-000045530000}"/>
    <cellStyle name="Normal 4 2 4 3 3 3 3 2" xfId="12180" xr:uid="{00000000-0005-0000-0000-000046530000}"/>
    <cellStyle name="Normal 4 2 4 3 3 3 3 2 2" xfId="24542" xr:uid="{00000000-0005-0000-0000-000047530000}"/>
    <cellStyle name="Normal 4 2 4 3 3 3 3 2 2 2" xfId="50704" xr:uid="{00000000-0005-0000-0000-000048530000}"/>
    <cellStyle name="Normal 4 2 4 3 3 3 3 2 3" xfId="38342" xr:uid="{00000000-0005-0000-0000-000049530000}"/>
    <cellStyle name="Normal 4 2 4 3 3 3 3 3" xfId="18938" xr:uid="{00000000-0005-0000-0000-00004A530000}"/>
    <cellStyle name="Normal 4 2 4 3 3 3 3 3 2" xfId="45100" xr:uid="{00000000-0005-0000-0000-00004B530000}"/>
    <cellStyle name="Normal 4 2 4 3 3 3 3 4" xfId="31898" xr:uid="{00000000-0005-0000-0000-00004C530000}"/>
    <cellStyle name="Normal 4 2 4 3 3 3 4" xfId="9234" xr:uid="{00000000-0005-0000-0000-00004D530000}"/>
    <cellStyle name="Normal 4 2 4 3 3 3 4 2" xfId="21980" xr:uid="{00000000-0005-0000-0000-00004E530000}"/>
    <cellStyle name="Normal 4 2 4 3 3 3 4 2 2" xfId="48142" xr:uid="{00000000-0005-0000-0000-00004F530000}"/>
    <cellStyle name="Normal 4 2 4 3 3 3 4 3" xfId="35396" xr:uid="{00000000-0005-0000-0000-000050530000}"/>
    <cellStyle name="Normal 4 2 4 3 3 3 5" xfId="15414" xr:uid="{00000000-0005-0000-0000-000051530000}"/>
    <cellStyle name="Normal 4 2 4 3 3 3 5 2" xfId="41576" xr:uid="{00000000-0005-0000-0000-000052530000}"/>
    <cellStyle name="Normal 4 2 4 3 3 3 6" xfId="27846" xr:uid="{00000000-0005-0000-0000-000053530000}"/>
    <cellStyle name="Normal 4 2 4 3 3 4" xfId="2953" xr:uid="{00000000-0005-0000-0000-000054530000}"/>
    <cellStyle name="Normal 4 2 4 3 3 4 2" xfId="7005" xr:uid="{00000000-0005-0000-0000-000055530000}"/>
    <cellStyle name="Normal 4 2 4 3 3 4 2 2" xfId="12973" xr:uid="{00000000-0005-0000-0000-000056530000}"/>
    <cellStyle name="Normal 4 2 4 3 3 4 2 2 2" xfId="25182" xr:uid="{00000000-0005-0000-0000-000057530000}"/>
    <cellStyle name="Normal 4 2 4 3 3 4 2 2 2 2" xfId="51344" xr:uid="{00000000-0005-0000-0000-000058530000}"/>
    <cellStyle name="Normal 4 2 4 3 3 4 2 2 3" xfId="39135" xr:uid="{00000000-0005-0000-0000-000059530000}"/>
    <cellStyle name="Normal 4 2 4 3 3 4 2 3" xfId="19982" xr:uid="{00000000-0005-0000-0000-00005A530000}"/>
    <cellStyle name="Normal 4 2 4 3 3 4 2 3 2" xfId="46144" xr:uid="{00000000-0005-0000-0000-00005B530000}"/>
    <cellStyle name="Normal 4 2 4 3 3 4 2 4" xfId="33167" xr:uid="{00000000-0005-0000-0000-00005C530000}"/>
    <cellStyle name="Normal 4 2 4 3 3 4 3" xfId="10027" xr:uid="{00000000-0005-0000-0000-00005D530000}"/>
    <cellStyle name="Normal 4 2 4 3 3 4 3 2" xfId="22620" xr:uid="{00000000-0005-0000-0000-00005E530000}"/>
    <cellStyle name="Normal 4 2 4 3 3 4 3 2 2" xfId="48782" xr:uid="{00000000-0005-0000-0000-00005F530000}"/>
    <cellStyle name="Normal 4 2 4 3 3 4 3 3" xfId="36189" xr:uid="{00000000-0005-0000-0000-000060530000}"/>
    <cellStyle name="Normal 4 2 4 3 3 4 4" xfId="16458" xr:uid="{00000000-0005-0000-0000-000061530000}"/>
    <cellStyle name="Normal 4 2 4 3 3 4 4 2" xfId="42620" xr:uid="{00000000-0005-0000-0000-000062530000}"/>
    <cellStyle name="Normal 4 2 4 3 3 4 5" xfId="29115" xr:uid="{00000000-0005-0000-0000-000063530000}"/>
    <cellStyle name="Normal 4 2 4 3 3 5" xfId="4979" xr:uid="{00000000-0005-0000-0000-000064530000}"/>
    <cellStyle name="Normal 4 2 4 3 3 5 2" xfId="11501" xr:uid="{00000000-0005-0000-0000-000065530000}"/>
    <cellStyle name="Normal 4 2 4 3 3 5 2 2" xfId="23902" xr:uid="{00000000-0005-0000-0000-000066530000}"/>
    <cellStyle name="Normal 4 2 4 3 3 5 2 2 2" xfId="50064" xr:uid="{00000000-0005-0000-0000-000067530000}"/>
    <cellStyle name="Normal 4 2 4 3 3 5 2 3" xfId="37663" xr:uid="{00000000-0005-0000-0000-000068530000}"/>
    <cellStyle name="Normal 4 2 4 3 3 5 3" xfId="18220" xr:uid="{00000000-0005-0000-0000-000069530000}"/>
    <cellStyle name="Normal 4 2 4 3 3 5 3 2" xfId="44382" xr:uid="{00000000-0005-0000-0000-00006A530000}"/>
    <cellStyle name="Normal 4 2 4 3 3 5 4" xfId="31141" xr:uid="{00000000-0005-0000-0000-00006B530000}"/>
    <cellStyle name="Normal 4 2 4 3 3 6" xfId="8555" xr:uid="{00000000-0005-0000-0000-00006C530000}"/>
    <cellStyle name="Normal 4 2 4 3 3 6 2" xfId="21340" xr:uid="{00000000-0005-0000-0000-00006D530000}"/>
    <cellStyle name="Normal 4 2 4 3 3 6 2 2" xfId="47502" xr:uid="{00000000-0005-0000-0000-00006E530000}"/>
    <cellStyle name="Normal 4 2 4 3 3 6 3" xfId="34717" xr:uid="{00000000-0005-0000-0000-00006F530000}"/>
    <cellStyle name="Normal 4 2 4 3 3 7" xfId="14696" xr:uid="{00000000-0005-0000-0000-000070530000}"/>
    <cellStyle name="Normal 4 2 4 3 3 7 2" xfId="40858" xr:uid="{00000000-0005-0000-0000-000071530000}"/>
    <cellStyle name="Normal 4 2 4 3 3 8" xfId="27089" xr:uid="{00000000-0005-0000-0000-000072530000}"/>
    <cellStyle name="Normal 4 2 4 3 4" xfId="1204" xr:uid="{00000000-0005-0000-0000-000073530000}"/>
    <cellStyle name="Normal 4 2 4 3 4 2" xfId="1844" xr:uid="{00000000-0005-0000-0000-000074530000}"/>
    <cellStyle name="Normal 4 2 4 3 4 2 2" xfId="3870" xr:uid="{00000000-0005-0000-0000-000075530000}"/>
    <cellStyle name="Normal 4 2 4 3 4 2 2 2" xfId="7922" xr:uid="{00000000-0005-0000-0000-000076530000}"/>
    <cellStyle name="Normal 4 2 4 3 4 2 2 2 2" xfId="13812" xr:uid="{00000000-0005-0000-0000-000077530000}"/>
    <cellStyle name="Normal 4 2 4 3 4 2 2 2 2 2" xfId="25982" xr:uid="{00000000-0005-0000-0000-000078530000}"/>
    <cellStyle name="Normal 4 2 4 3 4 2 2 2 2 2 2" xfId="52144" xr:uid="{00000000-0005-0000-0000-000079530000}"/>
    <cellStyle name="Normal 4 2 4 3 4 2 2 2 2 3" xfId="39974" xr:uid="{00000000-0005-0000-0000-00007A530000}"/>
    <cellStyle name="Normal 4 2 4 3 4 2 2 2 3" xfId="20860" xr:uid="{00000000-0005-0000-0000-00007B530000}"/>
    <cellStyle name="Normal 4 2 4 3 4 2 2 2 3 2" xfId="47022" xr:uid="{00000000-0005-0000-0000-00007C530000}"/>
    <cellStyle name="Normal 4 2 4 3 4 2 2 2 4" xfId="34084" xr:uid="{00000000-0005-0000-0000-00007D530000}"/>
    <cellStyle name="Normal 4 2 4 3 4 2 2 3" xfId="10866" xr:uid="{00000000-0005-0000-0000-00007E530000}"/>
    <cellStyle name="Normal 4 2 4 3 4 2 2 3 2" xfId="23420" xr:uid="{00000000-0005-0000-0000-00007F530000}"/>
    <cellStyle name="Normal 4 2 4 3 4 2 2 3 2 2" xfId="49582" xr:uid="{00000000-0005-0000-0000-000080530000}"/>
    <cellStyle name="Normal 4 2 4 3 4 2 2 3 3" xfId="37028" xr:uid="{00000000-0005-0000-0000-000081530000}"/>
    <cellStyle name="Normal 4 2 4 3 4 2 2 4" xfId="17336" xr:uid="{00000000-0005-0000-0000-000082530000}"/>
    <cellStyle name="Normal 4 2 4 3 4 2 2 4 2" xfId="43498" xr:uid="{00000000-0005-0000-0000-000083530000}"/>
    <cellStyle name="Normal 4 2 4 3 4 2 2 5" xfId="30032" xr:uid="{00000000-0005-0000-0000-000084530000}"/>
    <cellStyle name="Normal 4 2 4 3 4 2 3" xfId="5896" xr:uid="{00000000-0005-0000-0000-000085530000}"/>
    <cellStyle name="Normal 4 2 4 3 4 2 3 2" xfId="12340" xr:uid="{00000000-0005-0000-0000-000086530000}"/>
    <cellStyle name="Normal 4 2 4 3 4 2 3 2 2" xfId="24702" xr:uid="{00000000-0005-0000-0000-000087530000}"/>
    <cellStyle name="Normal 4 2 4 3 4 2 3 2 2 2" xfId="50864" xr:uid="{00000000-0005-0000-0000-000088530000}"/>
    <cellStyle name="Normal 4 2 4 3 4 2 3 2 3" xfId="38502" xr:uid="{00000000-0005-0000-0000-000089530000}"/>
    <cellStyle name="Normal 4 2 4 3 4 2 3 3" xfId="19098" xr:uid="{00000000-0005-0000-0000-00008A530000}"/>
    <cellStyle name="Normal 4 2 4 3 4 2 3 3 2" xfId="45260" xr:uid="{00000000-0005-0000-0000-00008B530000}"/>
    <cellStyle name="Normal 4 2 4 3 4 2 3 4" xfId="32058" xr:uid="{00000000-0005-0000-0000-00008C530000}"/>
    <cellStyle name="Normal 4 2 4 3 4 2 4" xfId="9394" xr:uid="{00000000-0005-0000-0000-00008D530000}"/>
    <cellStyle name="Normal 4 2 4 3 4 2 4 2" xfId="22140" xr:uid="{00000000-0005-0000-0000-00008E530000}"/>
    <cellStyle name="Normal 4 2 4 3 4 2 4 2 2" xfId="48302" xr:uid="{00000000-0005-0000-0000-00008F530000}"/>
    <cellStyle name="Normal 4 2 4 3 4 2 4 3" xfId="35556" xr:uid="{00000000-0005-0000-0000-000090530000}"/>
    <cellStyle name="Normal 4 2 4 3 4 2 5" xfId="15574" xr:uid="{00000000-0005-0000-0000-000091530000}"/>
    <cellStyle name="Normal 4 2 4 3 4 2 5 2" xfId="41736" xr:uid="{00000000-0005-0000-0000-000092530000}"/>
    <cellStyle name="Normal 4 2 4 3 4 2 6" xfId="28006" xr:uid="{00000000-0005-0000-0000-000093530000}"/>
    <cellStyle name="Normal 4 2 4 3 4 3" xfId="3230" xr:uid="{00000000-0005-0000-0000-000094530000}"/>
    <cellStyle name="Normal 4 2 4 3 4 3 2" xfId="7282" xr:uid="{00000000-0005-0000-0000-000095530000}"/>
    <cellStyle name="Normal 4 2 4 3 4 3 2 2" xfId="13172" xr:uid="{00000000-0005-0000-0000-000096530000}"/>
    <cellStyle name="Normal 4 2 4 3 4 3 2 2 2" xfId="25342" xr:uid="{00000000-0005-0000-0000-000097530000}"/>
    <cellStyle name="Normal 4 2 4 3 4 3 2 2 2 2" xfId="51504" xr:uid="{00000000-0005-0000-0000-000098530000}"/>
    <cellStyle name="Normal 4 2 4 3 4 3 2 2 3" xfId="39334" xr:uid="{00000000-0005-0000-0000-000099530000}"/>
    <cellStyle name="Normal 4 2 4 3 4 3 2 3" xfId="20220" xr:uid="{00000000-0005-0000-0000-00009A530000}"/>
    <cellStyle name="Normal 4 2 4 3 4 3 2 3 2" xfId="46382" xr:uid="{00000000-0005-0000-0000-00009B530000}"/>
    <cellStyle name="Normal 4 2 4 3 4 3 2 4" xfId="33444" xr:uid="{00000000-0005-0000-0000-00009C530000}"/>
    <cellStyle name="Normal 4 2 4 3 4 3 3" xfId="10226" xr:uid="{00000000-0005-0000-0000-00009D530000}"/>
    <cellStyle name="Normal 4 2 4 3 4 3 3 2" xfId="22780" xr:uid="{00000000-0005-0000-0000-00009E530000}"/>
    <cellStyle name="Normal 4 2 4 3 4 3 3 2 2" xfId="48942" xr:uid="{00000000-0005-0000-0000-00009F530000}"/>
    <cellStyle name="Normal 4 2 4 3 4 3 3 3" xfId="36388" xr:uid="{00000000-0005-0000-0000-0000A0530000}"/>
    <cellStyle name="Normal 4 2 4 3 4 3 4" xfId="16696" xr:uid="{00000000-0005-0000-0000-0000A1530000}"/>
    <cellStyle name="Normal 4 2 4 3 4 3 4 2" xfId="42858" xr:uid="{00000000-0005-0000-0000-0000A2530000}"/>
    <cellStyle name="Normal 4 2 4 3 4 3 5" xfId="29392" xr:uid="{00000000-0005-0000-0000-0000A3530000}"/>
    <cellStyle name="Normal 4 2 4 3 4 4" xfId="5256" xr:uid="{00000000-0005-0000-0000-0000A4530000}"/>
    <cellStyle name="Normal 4 2 4 3 4 4 2" xfId="11700" xr:uid="{00000000-0005-0000-0000-0000A5530000}"/>
    <cellStyle name="Normal 4 2 4 3 4 4 2 2" xfId="24062" xr:uid="{00000000-0005-0000-0000-0000A6530000}"/>
    <cellStyle name="Normal 4 2 4 3 4 4 2 2 2" xfId="50224" xr:uid="{00000000-0005-0000-0000-0000A7530000}"/>
    <cellStyle name="Normal 4 2 4 3 4 4 2 3" xfId="37862" xr:uid="{00000000-0005-0000-0000-0000A8530000}"/>
    <cellStyle name="Normal 4 2 4 3 4 4 3" xfId="18458" xr:uid="{00000000-0005-0000-0000-0000A9530000}"/>
    <cellStyle name="Normal 4 2 4 3 4 4 3 2" xfId="44620" xr:uid="{00000000-0005-0000-0000-0000AA530000}"/>
    <cellStyle name="Normal 4 2 4 3 4 4 4" xfId="31418" xr:uid="{00000000-0005-0000-0000-0000AB530000}"/>
    <cellStyle name="Normal 4 2 4 3 4 5" xfId="8754" xr:uid="{00000000-0005-0000-0000-0000AC530000}"/>
    <cellStyle name="Normal 4 2 4 3 4 5 2" xfId="21500" xr:uid="{00000000-0005-0000-0000-0000AD530000}"/>
    <cellStyle name="Normal 4 2 4 3 4 5 2 2" xfId="47662" xr:uid="{00000000-0005-0000-0000-0000AE530000}"/>
    <cellStyle name="Normal 4 2 4 3 4 5 3" xfId="34916" xr:uid="{00000000-0005-0000-0000-0000AF530000}"/>
    <cellStyle name="Normal 4 2 4 3 4 6" xfId="14934" xr:uid="{00000000-0005-0000-0000-0000B0530000}"/>
    <cellStyle name="Normal 4 2 4 3 4 6 2" xfId="41096" xr:uid="{00000000-0005-0000-0000-0000B1530000}"/>
    <cellStyle name="Normal 4 2 4 3 4 7" xfId="27366" xr:uid="{00000000-0005-0000-0000-0000B2530000}"/>
    <cellStyle name="Normal 4 2 4 3 5" xfId="1524" xr:uid="{00000000-0005-0000-0000-0000B3530000}"/>
    <cellStyle name="Normal 4 2 4 3 5 2" xfId="3550" xr:uid="{00000000-0005-0000-0000-0000B4530000}"/>
    <cellStyle name="Normal 4 2 4 3 5 2 2" xfId="7602" xr:uid="{00000000-0005-0000-0000-0000B5530000}"/>
    <cellStyle name="Normal 4 2 4 3 5 2 2 2" xfId="13492" xr:uid="{00000000-0005-0000-0000-0000B6530000}"/>
    <cellStyle name="Normal 4 2 4 3 5 2 2 2 2" xfId="25662" xr:uid="{00000000-0005-0000-0000-0000B7530000}"/>
    <cellStyle name="Normal 4 2 4 3 5 2 2 2 2 2" xfId="51824" xr:uid="{00000000-0005-0000-0000-0000B8530000}"/>
    <cellStyle name="Normal 4 2 4 3 5 2 2 2 3" xfId="39654" xr:uid="{00000000-0005-0000-0000-0000B9530000}"/>
    <cellStyle name="Normal 4 2 4 3 5 2 2 3" xfId="20540" xr:uid="{00000000-0005-0000-0000-0000BA530000}"/>
    <cellStyle name="Normal 4 2 4 3 5 2 2 3 2" xfId="46702" xr:uid="{00000000-0005-0000-0000-0000BB530000}"/>
    <cellStyle name="Normal 4 2 4 3 5 2 2 4" xfId="33764" xr:uid="{00000000-0005-0000-0000-0000BC530000}"/>
    <cellStyle name="Normal 4 2 4 3 5 2 3" xfId="10546" xr:uid="{00000000-0005-0000-0000-0000BD530000}"/>
    <cellStyle name="Normal 4 2 4 3 5 2 3 2" xfId="23100" xr:uid="{00000000-0005-0000-0000-0000BE530000}"/>
    <cellStyle name="Normal 4 2 4 3 5 2 3 2 2" xfId="49262" xr:uid="{00000000-0005-0000-0000-0000BF530000}"/>
    <cellStyle name="Normal 4 2 4 3 5 2 3 3" xfId="36708" xr:uid="{00000000-0005-0000-0000-0000C0530000}"/>
    <cellStyle name="Normal 4 2 4 3 5 2 4" xfId="17016" xr:uid="{00000000-0005-0000-0000-0000C1530000}"/>
    <cellStyle name="Normal 4 2 4 3 5 2 4 2" xfId="43178" xr:uid="{00000000-0005-0000-0000-0000C2530000}"/>
    <cellStyle name="Normal 4 2 4 3 5 2 5" xfId="29712" xr:uid="{00000000-0005-0000-0000-0000C3530000}"/>
    <cellStyle name="Normal 4 2 4 3 5 3" xfId="5576" xr:uid="{00000000-0005-0000-0000-0000C4530000}"/>
    <cellStyle name="Normal 4 2 4 3 5 3 2" xfId="12020" xr:uid="{00000000-0005-0000-0000-0000C5530000}"/>
    <cellStyle name="Normal 4 2 4 3 5 3 2 2" xfId="24382" xr:uid="{00000000-0005-0000-0000-0000C6530000}"/>
    <cellStyle name="Normal 4 2 4 3 5 3 2 2 2" xfId="50544" xr:uid="{00000000-0005-0000-0000-0000C7530000}"/>
    <cellStyle name="Normal 4 2 4 3 5 3 2 3" xfId="38182" xr:uid="{00000000-0005-0000-0000-0000C8530000}"/>
    <cellStyle name="Normal 4 2 4 3 5 3 3" xfId="18778" xr:uid="{00000000-0005-0000-0000-0000C9530000}"/>
    <cellStyle name="Normal 4 2 4 3 5 3 3 2" xfId="44940" xr:uid="{00000000-0005-0000-0000-0000CA530000}"/>
    <cellStyle name="Normal 4 2 4 3 5 3 4" xfId="31738" xr:uid="{00000000-0005-0000-0000-0000CB530000}"/>
    <cellStyle name="Normal 4 2 4 3 5 4" xfId="9074" xr:uid="{00000000-0005-0000-0000-0000CC530000}"/>
    <cellStyle name="Normal 4 2 4 3 5 4 2" xfId="21820" xr:uid="{00000000-0005-0000-0000-0000CD530000}"/>
    <cellStyle name="Normal 4 2 4 3 5 4 2 2" xfId="47982" xr:uid="{00000000-0005-0000-0000-0000CE530000}"/>
    <cellStyle name="Normal 4 2 4 3 5 4 3" xfId="35236" xr:uid="{00000000-0005-0000-0000-0000CF530000}"/>
    <cellStyle name="Normal 4 2 4 3 5 5" xfId="15254" xr:uid="{00000000-0005-0000-0000-0000D0530000}"/>
    <cellStyle name="Normal 4 2 4 3 5 5 2" xfId="41416" xr:uid="{00000000-0005-0000-0000-0000D1530000}"/>
    <cellStyle name="Normal 4 2 4 3 5 6" xfId="27686" xr:uid="{00000000-0005-0000-0000-0000D2530000}"/>
    <cellStyle name="Normal 4 2 4 3 6" xfId="2421" xr:uid="{00000000-0005-0000-0000-0000D3530000}"/>
    <cellStyle name="Normal 4 2 4 3 6 2" xfId="6473" xr:uid="{00000000-0005-0000-0000-0000D4530000}"/>
    <cellStyle name="Normal 4 2 4 3 6 2 2" xfId="12717" xr:uid="{00000000-0005-0000-0000-0000D5530000}"/>
    <cellStyle name="Normal 4 2 4 3 6 2 2 2" xfId="25022" xr:uid="{00000000-0005-0000-0000-0000D6530000}"/>
    <cellStyle name="Normal 4 2 4 3 6 2 2 2 2" xfId="51184" xr:uid="{00000000-0005-0000-0000-0000D7530000}"/>
    <cellStyle name="Normal 4 2 4 3 6 2 2 3" xfId="38879" xr:uid="{00000000-0005-0000-0000-0000D8530000}"/>
    <cellStyle name="Normal 4 2 4 3 6 2 3" xfId="19582" xr:uid="{00000000-0005-0000-0000-0000D9530000}"/>
    <cellStyle name="Normal 4 2 4 3 6 2 3 2" xfId="45744" xr:uid="{00000000-0005-0000-0000-0000DA530000}"/>
    <cellStyle name="Normal 4 2 4 3 6 2 4" xfId="32635" xr:uid="{00000000-0005-0000-0000-0000DB530000}"/>
    <cellStyle name="Normal 4 2 4 3 6 3" xfId="9771" xr:uid="{00000000-0005-0000-0000-0000DC530000}"/>
    <cellStyle name="Normal 4 2 4 3 6 3 2" xfId="22460" xr:uid="{00000000-0005-0000-0000-0000DD530000}"/>
    <cellStyle name="Normal 4 2 4 3 6 3 2 2" xfId="48622" xr:uid="{00000000-0005-0000-0000-0000DE530000}"/>
    <cellStyle name="Normal 4 2 4 3 6 3 3" xfId="35933" xr:uid="{00000000-0005-0000-0000-0000DF530000}"/>
    <cellStyle name="Normal 4 2 4 3 6 4" xfId="16058" xr:uid="{00000000-0005-0000-0000-0000E0530000}"/>
    <cellStyle name="Normal 4 2 4 3 6 4 2" xfId="42220" xr:uid="{00000000-0005-0000-0000-0000E1530000}"/>
    <cellStyle name="Normal 4 2 4 3 6 5" xfId="28583" xr:uid="{00000000-0005-0000-0000-0000E2530000}"/>
    <cellStyle name="Normal 4 2 4 3 7" xfId="4447" xr:uid="{00000000-0005-0000-0000-0000E3530000}"/>
    <cellStyle name="Normal 4 2 4 3 7 2" xfId="11245" xr:uid="{00000000-0005-0000-0000-0000E4530000}"/>
    <cellStyle name="Normal 4 2 4 3 7 2 2" xfId="23742" xr:uid="{00000000-0005-0000-0000-0000E5530000}"/>
    <cellStyle name="Normal 4 2 4 3 7 2 2 2" xfId="49904" xr:uid="{00000000-0005-0000-0000-0000E6530000}"/>
    <cellStyle name="Normal 4 2 4 3 7 2 3" xfId="37407" xr:uid="{00000000-0005-0000-0000-0000E7530000}"/>
    <cellStyle name="Normal 4 2 4 3 7 3" xfId="17820" xr:uid="{00000000-0005-0000-0000-0000E8530000}"/>
    <cellStyle name="Normal 4 2 4 3 7 3 2" xfId="43982" xr:uid="{00000000-0005-0000-0000-0000E9530000}"/>
    <cellStyle name="Normal 4 2 4 3 7 4" xfId="30609" xr:uid="{00000000-0005-0000-0000-0000EA530000}"/>
    <cellStyle name="Normal 4 2 4 3 8" xfId="8299" xr:uid="{00000000-0005-0000-0000-0000EB530000}"/>
    <cellStyle name="Normal 4 2 4 3 8 2" xfId="21180" xr:uid="{00000000-0005-0000-0000-0000EC530000}"/>
    <cellStyle name="Normal 4 2 4 3 8 2 2" xfId="47342" xr:uid="{00000000-0005-0000-0000-0000ED530000}"/>
    <cellStyle name="Normal 4 2 4 3 8 3" xfId="34461" xr:uid="{00000000-0005-0000-0000-0000EE530000}"/>
    <cellStyle name="Normal 4 2 4 3 9" xfId="14296" xr:uid="{00000000-0005-0000-0000-0000EF530000}"/>
    <cellStyle name="Normal 4 2 4 3 9 2" xfId="40458" xr:uid="{00000000-0005-0000-0000-0000F0530000}"/>
    <cellStyle name="Normal 4 2 4 4" xfId="552" xr:uid="{00000000-0005-0000-0000-0000F1530000}"/>
    <cellStyle name="Normal 4 2 4 4 2" xfId="1084" xr:uid="{00000000-0005-0000-0000-0000F2530000}"/>
    <cellStyle name="Normal 4 2 4 4 2 2" xfId="1404" xr:uid="{00000000-0005-0000-0000-0000F3530000}"/>
    <cellStyle name="Normal 4 2 4 4 2 2 2" xfId="2044" xr:uid="{00000000-0005-0000-0000-0000F4530000}"/>
    <cellStyle name="Normal 4 2 4 4 2 2 2 2" xfId="4070" xr:uid="{00000000-0005-0000-0000-0000F5530000}"/>
    <cellStyle name="Normal 4 2 4 4 2 2 2 2 2" xfId="8122" xr:uid="{00000000-0005-0000-0000-0000F6530000}"/>
    <cellStyle name="Normal 4 2 4 4 2 2 2 2 2 2" xfId="14012" xr:uid="{00000000-0005-0000-0000-0000F7530000}"/>
    <cellStyle name="Normal 4 2 4 4 2 2 2 2 2 2 2" xfId="26182" xr:uid="{00000000-0005-0000-0000-0000F8530000}"/>
    <cellStyle name="Normal 4 2 4 4 2 2 2 2 2 2 2 2" xfId="52344" xr:uid="{00000000-0005-0000-0000-0000F9530000}"/>
    <cellStyle name="Normal 4 2 4 4 2 2 2 2 2 2 3" xfId="40174" xr:uid="{00000000-0005-0000-0000-0000FA530000}"/>
    <cellStyle name="Normal 4 2 4 4 2 2 2 2 2 3" xfId="21060" xr:uid="{00000000-0005-0000-0000-0000FB530000}"/>
    <cellStyle name="Normal 4 2 4 4 2 2 2 2 2 3 2" xfId="47222" xr:uid="{00000000-0005-0000-0000-0000FC530000}"/>
    <cellStyle name="Normal 4 2 4 4 2 2 2 2 2 4" xfId="34284" xr:uid="{00000000-0005-0000-0000-0000FD530000}"/>
    <cellStyle name="Normal 4 2 4 4 2 2 2 2 3" xfId="11066" xr:uid="{00000000-0005-0000-0000-0000FE530000}"/>
    <cellStyle name="Normal 4 2 4 4 2 2 2 2 3 2" xfId="23620" xr:uid="{00000000-0005-0000-0000-0000FF530000}"/>
    <cellStyle name="Normal 4 2 4 4 2 2 2 2 3 2 2" xfId="49782" xr:uid="{00000000-0005-0000-0000-000000540000}"/>
    <cellStyle name="Normal 4 2 4 4 2 2 2 2 3 3" xfId="37228" xr:uid="{00000000-0005-0000-0000-000001540000}"/>
    <cellStyle name="Normal 4 2 4 4 2 2 2 2 4" xfId="17536" xr:uid="{00000000-0005-0000-0000-000002540000}"/>
    <cellStyle name="Normal 4 2 4 4 2 2 2 2 4 2" xfId="43698" xr:uid="{00000000-0005-0000-0000-000003540000}"/>
    <cellStyle name="Normal 4 2 4 4 2 2 2 2 5" xfId="30232" xr:uid="{00000000-0005-0000-0000-000004540000}"/>
    <cellStyle name="Normal 4 2 4 4 2 2 2 3" xfId="6096" xr:uid="{00000000-0005-0000-0000-000005540000}"/>
    <cellStyle name="Normal 4 2 4 4 2 2 2 3 2" xfId="12540" xr:uid="{00000000-0005-0000-0000-000006540000}"/>
    <cellStyle name="Normal 4 2 4 4 2 2 2 3 2 2" xfId="24902" xr:uid="{00000000-0005-0000-0000-000007540000}"/>
    <cellStyle name="Normal 4 2 4 4 2 2 2 3 2 2 2" xfId="51064" xr:uid="{00000000-0005-0000-0000-000008540000}"/>
    <cellStyle name="Normal 4 2 4 4 2 2 2 3 2 3" xfId="38702" xr:uid="{00000000-0005-0000-0000-000009540000}"/>
    <cellStyle name="Normal 4 2 4 4 2 2 2 3 3" xfId="19298" xr:uid="{00000000-0005-0000-0000-00000A540000}"/>
    <cellStyle name="Normal 4 2 4 4 2 2 2 3 3 2" xfId="45460" xr:uid="{00000000-0005-0000-0000-00000B540000}"/>
    <cellStyle name="Normal 4 2 4 4 2 2 2 3 4" xfId="32258" xr:uid="{00000000-0005-0000-0000-00000C540000}"/>
    <cellStyle name="Normal 4 2 4 4 2 2 2 4" xfId="9594" xr:uid="{00000000-0005-0000-0000-00000D540000}"/>
    <cellStyle name="Normal 4 2 4 4 2 2 2 4 2" xfId="22340" xr:uid="{00000000-0005-0000-0000-00000E540000}"/>
    <cellStyle name="Normal 4 2 4 4 2 2 2 4 2 2" xfId="48502" xr:uid="{00000000-0005-0000-0000-00000F540000}"/>
    <cellStyle name="Normal 4 2 4 4 2 2 2 4 3" xfId="35756" xr:uid="{00000000-0005-0000-0000-000010540000}"/>
    <cellStyle name="Normal 4 2 4 4 2 2 2 5" xfId="15774" xr:uid="{00000000-0005-0000-0000-000011540000}"/>
    <cellStyle name="Normal 4 2 4 4 2 2 2 5 2" xfId="41936" xr:uid="{00000000-0005-0000-0000-000012540000}"/>
    <cellStyle name="Normal 4 2 4 4 2 2 2 6" xfId="28206" xr:uid="{00000000-0005-0000-0000-000013540000}"/>
    <cellStyle name="Normal 4 2 4 4 2 2 3" xfId="3430" xr:uid="{00000000-0005-0000-0000-000014540000}"/>
    <cellStyle name="Normal 4 2 4 4 2 2 3 2" xfId="7482" xr:uid="{00000000-0005-0000-0000-000015540000}"/>
    <cellStyle name="Normal 4 2 4 4 2 2 3 2 2" xfId="13372" xr:uid="{00000000-0005-0000-0000-000016540000}"/>
    <cellStyle name="Normal 4 2 4 4 2 2 3 2 2 2" xfId="25542" xr:uid="{00000000-0005-0000-0000-000017540000}"/>
    <cellStyle name="Normal 4 2 4 4 2 2 3 2 2 2 2" xfId="51704" xr:uid="{00000000-0005-0000-0000-000018540000}"/>
    <cellStyle name="Normal 4 2 4 4 2 2 3 2 2 3" xfId="39534" xr:uid="{00000000-0005-0000-0000-000019540000}"/>
    <cellStyle name="Normal 4 2 4 4 2 2 3 2 3" xfId="20420" xr:uid="{00000000-0005-0000-0000-00001A540000}"/>
    <cellStyle name="Normal 4 2 4 4 2 2 3 2 3 2" xfId="46582" xr:uid="{00000000-0005-0000-0000-00001B540000}"/>
    <cellStyle name="Normal 4 2 4 4 2 2 3 2 4" xfId="33644" xr:uid="{00000000-0005-0000-0000-00001C540000}"/>
    <cellStyle name="Normal 4 2 4 4 2 2 3 3" xfId="10426" xr:uid="{00000000-0005-0000-0000-00001D540000}"/>
    <cellStyle name="Normal 4 2 4 4 2 2 3 3 2" xfId="22980" xr:uid="{00000000-0005-0000-0000-00001E540000}"/>
    <cellStyle name="Normal 4 2 4 4 2 2 3 3 2 2" xfId="49142" xr:uid="{00000000-0005-0000-0000-00001F540000}"/>
    <cellStyle name="Normal 4 2 4 4 2 2 3 3 3" xfId="36588" xr:uid="{00000000-0005-0000-0000-000020540000}"/>
    <cellStyle name="Normal 4 2 4 4 2 2 3 4" xfId="16896" xr:uid="{00000000-0005-0000-0000-000021540000}"/>
    <cellStyle name="Normal 4 2 4 4 2 2 3 4 2" xfId="43058" xr:uid="{00000000-0005-0000-0000-000022540000}"/>
    <cellStyle name="Normal 4 2 4 4 2 2 3 5" xfId="29592" xr:uid="{00000000-0005-0000-0000-000023540000}"/>
    <cellStyle name="Normal 4 2 4 4 2 2 4" xfId="5456" xr:uid="{00000000-0005-0000-0000-000024540000}"/>
    <cellStyle name="Normal 4 2 4 4 2 2 4 2" xfId="11900" xr:uid="{00000000-0005-0000-0000-000025540000}"/>
    <cellStyle name="Normal 4 2 4 4 2 2 4 2 2" xfId="24262" xr:uid="{00000000-0005-0000-0000-000026540000}"/>
    <cellStyle name="Normal 4 2 4 4 2 2 4 2 2 2" xfId="50424" xr:uid="{00000000-0005-0000-0000-000027540000}"/>
    <cellStyle name="Normal 4 2 4 4 2 2 4 2 3" xfId="38062" xr:uid="{00000000-0005-0000-0000-000028540000}"/>
    <cellStyle name="Normal 4 2 4 4 2 2 4 3" xfId="18658" xr:uid="{00000000-0005-0000-0000-000029540000}"/>
    <cellStyle name="Normal 4 2 4 4 2 2 4 3 2" xfId="44820" xr:uid="{00000000-0005-0000-0000-00002A540000}"/>
    <cellStyle name="Normal 4 2 4 4 2 2 4 4" xfId="31618" xr:uid="{00000000-0005-0000-0000-00002B540000}"/>
    <cellStyle name="Normal 4 2 4 4 2 2 5" xfId="8954" xr:uid="{00000000-0005-0000-0000-00002C540000}"/>
    <cellStyle name="Normal 4 2 4 4 2 2 5 2" xfId="21700" xr:uid="{00000000-0005-0000-0000-00002D540000}"/>
    <cellStyle name="Normal 4 2 4 4 2 2 5 2 2" xfId="47862" xr:uid="{00000000-0005-0000-0000-00002E540000}"/>
    <cellStyle name="Normal 4 2 4 4 2 2 5 3" xfId="35116" xr:uid="{00000000-0005-0000-0000-00002F540000}"/>
    <cellStyle name="Normal 4 2 4 4 2 2 6" xfId="15134" xr:uid="{00000000-0005-0000-0000-000030540000}"/>
    <cellStyle name="Normal 4 2 4 4 2 2 6 2" xfId="41296" xr:uid="{00000000-0005-0000-0000-000031540000}"/>
    <cellStyle name="Normal 4 2 4 4 2 2 7" xfId="27566" xr:uid="{00000000-0005-0000-0000-000032540000}"/>
    <cellStyle name="Normal 4 2 4 4 2 3" xfId="1724" xr:uid="{00000000-0005-0000-0000-000033540000}"/>
    <cellStyle name="Normal 4 2 4 4 2 3 2" xfId="3750" xr:uid="{00000000-0005-0000-0000-000034540000}"/>
    <cellStyle name="Normal 4 2 4 4 2 3 2 2" xfId="7802" xr:uid="{00000000-0005-0000-0000-000035540000}"/>
    <cellStyle name="Normal 4 2 4 4 2 3 2 2 2" xfId="13692" xr:uid="{00000000-0005-0000-0000-000036540000}"/>
    <cellStyle name="Normal 4 2 4 4 2 3 2 2 2 2" xfId="25862" xr:uid="{00000000-0005-0000-0000-000037540000}"/>
    <cellStyle name="Normal 4 2 4 4 2 3 2 2 2 2 2" xfId="52024" xr:uid="{00000000-0005-0000-0000-000038540000}"/>
    <cellStyle name="Normal 4 2 4 4 2 3 2 2 2 3" xfId="39854" xr:uid="{00000000-0005-0000-0000-000039540000}"/>
    <cellStyle name="Normal 4 2 4 4 2 3 2 2 3" xfId="20740" xr:uid="{00000000-0005-0000-0000-00003A540000}"/>
    <cellStyle name="Normal 4 2 4 4 2 3 2 2 3 2" xfId="46902" xr:uid="{00000000-0005-0000-0000-00003B540000}"/>
    <cellStyle name="Normal 4 2 4 4 2 3 2 2 4" xfId="33964" xr:uid="{00000000-0005-0000-0000-00003C540000}"/>
    <cellStyle name="Normal 4 2 4 4 2 3 2 3" xfId="10746" xr:uid="{00000000-0005-0000-0000-00003D540000}"/>
    <cellStyle name="Normal 4 2 4 4 2 3 2 3 2" xfId="23300" xr:uid="{00000000-0005-0000-0000-00003E540000}"/>
    <cellStyle name="Normal 4 2 4 4 2 3 2 3 2 2" xfId="49462" xr:uid="{00000000-0005-0000-0000-00003F540000}"/>
    <cellStyle name="Normal 4 2 4 4 2 3 2 3 3" xfId="36908" xr:uid="{00000000-0005-0000-0000-000040540000}"/>
    <cellStyle name="Normal 4 2 4 4 2 3 2 4" xfId="17216" xr:uid="{00000000-0005-0000-0000-000041540000}"/>
    <cellStyle name="Normal 4 2 4 4 2 3 2 4 2" xfId="43378" xr:uid="{00000000-0005-0000-0000-000042540000}"/>
    <cellStyle name="Normal 4 2 4 4 2 3 2 5" xfId="29912" xr:uid="{00000000-0005-0000-0000-000043540000}"/>
    <cellStyle name="Normal 4 2 4 4 2 3 3" xfId="5776" xr:uid="{00000000-0005-0000-0000-000044540000}"/>
    <cellStyle name="Normal 4 2 4 4 2 3 3 2" xfId="12220" xr:uid="{00000000-0005-0000-0000-000045540000}"/>
    <cellStyle name="Normal 4 2 4 4 2 3 3 2 2" xfId="24582" xr:uid="{00000000-0005-0000-0000-000046540000}"/>
    <cellStyle name="Normal 4 2 4 4 2 3 3 2 2 2" xfId="50744" xr:uid="{00000000-0005-0000-0000-000047540000}"/>
    <cellStyle name="Normal 4 2 4 4 2 3 3 2 3" xfId="38382" xr:uid="{00000000-0005-0000-0000-000048540000}"/>
    <cellStyle name="Normal 4 2 4 4 2 3 3 3" xfId="18978" xr:uid="{00000000-0005-0000-0000-000049540000}"/>
    <cellStyle name="Normal 4 2 4 4 2 3 3 3 2" xfId="45140" xr:uid="{00000000-0005-0000-0000-00004A540000}"/>
    <cellStyle name="Normal 4 2 4 4 2 3 3 4" xfId="31938" xr:uid="{00000000-0005-0000-0000-00004B540000}"/>
    <cellStyle name="Normal 4 2 4 4 2 3 4" xfId="9274" xr:uid="{00000000-0005-0000-0000-00004C540000}"/>
    <cellStyle name="Normal 4 2 4 4 2 3 4 2" xfId="22020" xr:uid="{00000000-0005-0000-0000-00004D540000}"/>
    <cellStyle name="Normal 4 2 4 4 2 3 4 2 2" xfId="48182" xr:uid="{00000000-0005-0000-0000-00004E540000}"/>
    <cellStyle name="Normal 4 2 4 4 2 3 4 3" xfId="35436" xr:uid="{00000000-0005-0000-0000-00004F540000}"/>
    <cellStyle name="Normal 4 2 4 4 2 3 5" xfId="15454" xr:uid="{00000000-0005-0000-0000-000050540000}"/>
    <cellStyle name="Normal 4 2 4 4 2 3 5 2" xfId="41616" xr:uid="{00000000-0005-0000-0000-000051540000}"/>
    <cellStyle name="Normal 4 2 4 4 2 3 6" xfId="27886" xr:uid="{00000000-0005-0000-0000-000052540000}"/>
    <cellStyle name="Normal 4 2 4 4 2 4" xfId="3110" xr:uid="{00000000-0005-0000-0000-000053540000}"/>
    <cellStyle name="Normal 4 2 4 4 2 4 2" xfId="7162" xr:uid="{00000000-0005-0000-0000-000054540000}"/>
    <cellStyle name="Normal 4 2 4 4 2 4 2 2" xfId="13052" xr:uid="{00000000-0005-0000-0000-000055540000}"/>
    <cellStyle name="Normal 4 2 4 4 2 4 2 2 2" xfId="25222" xr:uid="{00000000-0005-0000-0000-000056540000}"/>
    <cellStyle name="Normal 4 2 4 4 2 4 2 2 2 2" xfId="51384" xr:uid="{00000000-0005-0000-0000-000057540000}"/>
    <cellStyle name="Normal 4 2 4 4 2 4 2 2 3" xfId="39214" xr:uid="{00000000-0005-0000-0000-000058540000}"/>
    <cellStyle name="Normal 4 2 4 4 2 4 2 3" xfId="20100" xr:uid="{00000000-0005-0000-0000-000059540000}"/>
    <cellStyle name="Normal 4 2 4 4 2 4 2 3 2" xfId="46262" xr:uid="{00000000-0005-0000-0000-00005A540000}"/>
    <cellStyle name="Normal 4 2 4 4 2 4 2 4" xfId="33324" xr:uid="{00000000-0005-0000-0000-00005B540000}"/>
    <cellStyle name="Normal 4 2 4 4 2 4 3" xfId="10106" xr:uid="{00000000-0005-0000-0000-00005C540000}"/>
    <cellStyle name="Normal 4 2 4 4 2 4 3 2" xfId="22660" xr:uid="{00000000-0005-0000-0000-00005D540000}"/>
    <cellStyle name="Normal 4 2 4 4 2 4 3 2 2" xfId="48822" xr:uid="{00000000-0005-0000-0000-00005E540000}"/>
    <cellStyle name="Normal 4 2 4 4 2 4 3 3" xfId="36268" xr:uid="{00000000-0005-0000-0000-00005F540000}"/>
    <cellStyle name="Normal 4 2 4 4 2 4 4" xfId="16576" xr:uid="{00000000-0005-0000-0000-000060540000}"/>
    <cellStyle name="Normal 4 2 4 4 2 4 4 2" xfId="42738" xr:uid="{00000000-0005-0000-0000-000061540000}"/>
    <cellStyle name="Normal 4 2 4 4 2 4 5" xfId="29272" xr:uid="{00000000-0005-0000-0000-000062540000}"/>
    <cellStyle name="Normal 4 2 4 4 2 5" xfId="5136" xr:uid="{00000000-0005-0000-0000-000063540000}"/>
    <cellStyle name="Normal 4 2 4 4 2 5 2" xfId="11580" xr:uid="{00000000-0005-0000-0000-000064540000}"/>
    <cellStyle name="Normal 4 2 4 4 2 5 2 2" xfId="23942" xr:uid="{00000000-0005-0000-0000-000065540000}"/>
    <cellStyle name="Normal 4 2 4 4 2 5 2 2 2" xfId="50104" xr:uid="{00000000-0005-0000-0000-000066540000}"/>
    <cellStyle name="Normal 4 2 4 4 2 5 2 3" xfId="37742" xr:uid="{00000000-0005-0000-0000-000067540000}"/>
    <cellStyle name="Normal 4 2 4 4 2 5 3" xfId="18338" xr:uid="{00000000-0005-0000-0000-000068540000}"/>
    <cellStyle name="Normal 4 2 4 4 2 5 3 2" xfId="44500" xr:uid="{00000000-0005-0000-0000-000069540000}"/>
    <cellStyle name="Normal 4 2 4 4 2 5 4" xfId="31298" xr:uid="{00000000-0005-0000-0000-00006A540000}"/>
    <cellStyle name="Normal 4 2 4 4 2 6" xfId="8634" xr:uid="{00000000-0005-0000-0000-00006B540000}"/>
    <cellStyle name="Normal 4 2 4 4 2 6 2" xfId="21380" xr:uid="{00000000-0005-0000-0000-00006C540000}"/>
    <cellStyle name="Normal 4 2 4 4 2 6 2 2" xfId="47542" xr:uid="{00000000-0005-0000-0000-00006D540000}"/>
    <cellStyle name="Normal 4 2 4 4 2 6 3" xfId="34796" xr:uid="{00000000-0005-0000-0000-00006E540000}"/>
    <cellStyle name="Normal 4 2 4 4 2 7" xfId="14814" xr:uid="{00000000-0005-0000-0000-00006F540000}"/>
    <cellStyle name="Normal 4 2 4 4 2 7 2" xfId="40976" xr:uid="{00000000-0005-0000-0000-000070540000}"/>
    <cellStyle name="Normal 4 2 4 4 2 8" xfId="27246" xr:uid="{00000000-0005-0000-0000-000071540000}"/>
    <cellStyle name="Normal 4 2 4 4 3" xfId="1244" xr:uid="{00000000-0005-0000-0000-000072540000}"/>
    <cellStyle name="Normal 4 2 4 4 3 2" xfId="1884" xr:uid="{00000000-0005-0000-0000-000073540000}"/>
    <cellStyle name="Normal 4 2 4 4 3 2 2" xfId="3910" xr:uid="{00000000-0005-0000-0000-000074540000}"/>
    <cellStyle name="Normal 4 2 4 4 3 2 2 2" xfId="7962" xr:uid="{00000000-0005-0000-0000-000075540000}"/>
    <cellStyle name="Normal 4 2 4 4 3 2 2 2 2" xfId="13852" xr:uid="{00000000-0005-0000-0000-000076540000}"/>
    <cellStyle name="Normal 4 2 4 4 3 2 2 2 2 2" xfId="26022" xr:uid="{00000000-0005-0000-0000-000077540000}"/>
    <cellStyle name="Normal 4 2 4 4 3 2 2 2 2 2 2" xfId="52184" xr:uid="{00000000-0005-0000-0000-000078540000}"/>
    <cellStyle name="Normal 4 2 4 4 3 2 2 2 2 3" xfId="40014" xr:uid="{00000000-0005-0000-0000-000079540000}"/>
    <cellStyle name="Normal 4 2 4 4 3 2 2 2 3" xfId="20900" xr:uid="{00000000-0005-0000-0000-00007A540000}"/>
    <cellStyle name="Normal 4 2 4 4 3 2 2 2 3 2" xfId="47062" xr:uid="{00000000-0005-0000-0000-00007B540000}"/>
    <cellStyle name="Normal 4 2 4 4 3 2 2 2 4" xfId="34124" xr:uid="{00000000-0005-0000-0000-00007C540000}"/>
    <cellStyle name="Normal 4 2 4 4 3 2 2 3" xfId="10906" xr:uid="{00000000-0005-0000-0000-00007D540000}"/>
    <cellStyle name="Normal 4 2 4 4 3 2 2 3 2" xfId="23460" xr:uid="{00000000-0005-0000-0000-00007E540000}"/>
    <cellStyle name="Normal 4 2 4 4 3 2 2 3 2 2" xfId="49622" xr:uid="{00000000-0005-0000-0000-00007F540000}"/>
    <cellStyle name="Normal 4 2 4 4 3 2 2 3 3" xfId="37068" xr:uid="{00000000-0005-0000-0000-000080540000}"/>
    <cellStyle name="Normal 4 2 4 4 3 2 2 4" xfId="17376" xr:uid="{00000000-0005-0000-0000-000081540000}"/>
    <cellStyle name="Normal 4 2 4 4 3 2 2 4 2" xfId="43538" xr:uid="{00000000-0005-0000-0000-000082540000}"/>
    <cellStyle name="Normal 4 2 4 4 3 2 2 5" xfId="30072" xr:uid="{00000000-0005-0000-0000-000083540000}"/>
    <cellStyle name="Normal 4 2 4 4 3 2 3" xfId="5936" xr:uid="{00000000-0005-0000-0000-000084540000}"/>
    <cellStyle name="Normal 4 2 4 4 3 2 3 2" xfId="12380" xr:uid="{00000000-0005-0000-0000-000085540000}"/>
    <cellStyle name="Normal 4 2 4 4 3 2 3 2 2" xfId="24742" xr:uid="{00000000-0005-0000-0000-000086540000}"/>
    <cellStyle name="Normal 4 2 4 4 3 2 3 2 2 2" xfId="50904" xr:uid="{00000000-0005-0000-0000-000087540000}"/>
    <cellStyle name="Normal 4 2 4 4 3 2 3 2 3" xfId="38542" xr:uid="{00000000-0005-0000-0000-000088540000}"/>
    <cellStyle name="Normal 4 2 4 4 3 2 3 3" xfId="19138" xr:uid="{00000000-0005-0000-0000-000089540000}"/>
    <cellStyle name="Normal 4 2 4 4 3 2 3 3 2" xfId="45300" xr:uid="{00000000-0005-0000-0000-00008A540000}"/>
    <cellStyle name="Normal 4 2 4 4 3 2 3 4" xfId="32098" xr:uid="{00000000-0005-0000-0000-00008B540000}"/>
    <cellStyle name="Normal 4 2 4 4 3 2 4" xfId="9434" xr:uid="{00000000-0005-0000-0000-00008C540000}"/>
    <cellStyle name="Normal 4 2 4 4 3 2 4 2" xfId="22180" xr:uid="{00000000-0005-0000-0000-00008D540000}"/>
    <cellStyle name="Normal 4 2 4 4 3 2 4 2 2" xfId="48342" xr:uid="{00000000-0005-0000-0000-00008E540000}"/>
    <cellStyle name="Normal 4 2 4 4 3 2 4 3" xfId="35596" xr:uid="{00000000-0005-0000-0000-00008F540000}"/>
    <cellStyle name="Normal 4 2 4 4 3 2 5" xfId="15614" xr:uid="{00000000-0005-0000-0000-000090540000}"/>
    <cellStyle name="Normal 4 2 4 4 3 2 5 2" xfId="41776" xr:uid="{00000000-0005-0000-0000-000091540000}"/>
    <cellStyle name="Normal 4 2 4 4 3 2 6" xfId="28046" xr:uid="{00000000-0005-0000-0000-000092540000}"/>
    <cellStyle name="Normal 4 2 4 4 3 3" xfId="3270" xr:uid="{00000000-0005-0000-0000-000093540000}"/>
    <cellStyle name="Normal 4 2 4 4 3 3 2" xfId="7322" xr:uid="{00000000-0005-0000-0000-000094540000}"/>
    <cellStyle name="Normal 4 2 4 4 3 3 2 2" xfId="13212" xr:uid="{00000000-0005-0000-0000-000095540000}"/>
    <cellStyle name="Normal 4 2 4 4 3 3 2 2 2" xfId="25382" xr:uid="{00000000-0005-0000-0000-000096540000}"/>
    <cellStyle name="Normal 4 2 4 4 3 3 2 2 2 2" xfId="51544" xr:uid="{00000000-0005-0000-0000-000097540000}"/>
    <cellStyle name="Normal 4 2 4 4 3 3 2 2 3" xfId="39374" xr:uid="{00000000-0005-0000-0000-000098540000}"/>
    <cellStyle name="Normal 4 2 4 4 3 3 2 3" xfId="20260" xr:uid="{00000000-0005-0000-0000-000099540000}"/>
    <cellStyle name="Normal 4 2 4 4 3 3 2 3 2" xfId="46422" xr:uid="{00000000-0005-0000-0000-00009A540000}"/>
    <cellStyle name="Normal 4 2 4 4 3 3 2 4" xfId="33484" xr:uid="{00000000-0005-0000-0000-00009B540000}"/>
    <cellStyle name="Normal 4 2 4 4 3 3 3" xfId="10266" xr:uid="{00000000-0005-0000-0000-00009C540000}"/>
    <cellStyle name="Normal 4 2 4 4 3 3 3 2" xfId="22820" xr:uid="{00000000-0005-0000-0000-00009D540000}"/>
    <cellStyle name="Normal 4 2 4 4 3 3 3 2 2" xfId="48982" xr:uid="{00000000-0005-0000-0000-00009E540000}"/>
    <cellStyle name="Normal 4 2 4 4 3 3 3 3" xfId="36428" xr:uid="{00000000-0005-0000-0000-00009F540000}"/>
    <cellStyle name="Normal 4 2 4 4 3 3 4" xfId="16736" xr:uid="{00000000-0005-0000-0000-0000A0540000}"/>
    <cellStyle name="Normal 4 2 4 4 3 3 4 2" xfId="42898" xr:uid="{00000000-0005-0000-0000-0000A1540000}"/>
    <cellStyle name="Normal 4 2 4 4 3 3 5" xfId="29432" xr:uid="{00000000-0005-0000-0000-0000A2540000}"/>
    <cellStyle name="Normal 4 2 4 4 3 4" xfId="5296" xr:uid="{00000000-0005-0000-0000-0000A3540000}"/>
    <cellStyle name="Normal 4 2 4 4 3 4 2" xfId="11740" xr:uid="{00000000-0005-0000-0000-0000A4540000}"/>
    <cellStyle name="Normal 4 2 4 4 3 4 2 2" xfId="24102" xr:uid="{00000000-0005-0000-0000-0000A5540000}"/>
    <cellStyle name="Normal 4 2 4 4 3 4 2 2 2" xfId="50264" xr:uid="{00000000-0005-0000-0000-0000A6540000}"/>
    <cellStyle name="Normal 4 2 4 4 3 4 2 3" xfId="37902" xr:uid="{00000000-0005-0000-0000-0000A7540000}"/>
    <cellStyle name="Normal 4 2 4 4 3 4 3" xfId="18498" xr:uid="{00000000-0005-0000-0000-0000A8540000}"/>
    <cellStyle name="Normal 4 2 4 4 3 4 3 2" xfId="44660" xr:uid="{00000000-0005-0000-0000-0000A9540000}"/>
    <cellStyle name="Normal 4 2 4 4 3 4 4" xfId="31458" xr:uid="{00000000-0005-0000-0000-0000AA540000}"/>
    <cellStyle name="Normal 4 2 4 4 3 5" xfId="8794" xr:uid="{00000000-0005-0000-0000-0000AB540000}"/>
    <cellStyle name="Normal 4 2 4 4 3 5 2" xfId="21540" xr:uid="{00000000-0005-0000-0000-0000AC540000}"/>
    <cellStyle name="Normal 4 2 4 4 3 5 2 2" xfId="47702" xr:uid="{00000000-0005-0000-0000-0000AD540000}"/>
    <cellStyle name="Normal 4 2 4 4 3 5 3" xfId="34956" xr:uid="{00000000-0005-0000-0000-0000AE540000}"/>
    <cellStyle name="Normal 4 2 4 4 3 6" xfId="14974" xr:uid="{00000000-0005-0000-0000-0000AF540000}"/>
    <cellStyle name="Normal 4 2 4 4 3 6 2" xfId="41136" xr:uid="{00000000-0005-0000-0000-0000B0540000}"/>
    <cellStyle name="Normal 4 2 4 4 3 7" xfId="27406" xr:uid="{00000000-0005-0000-0000-0000B1540000}"/>
    <cellStyle name="Normal 4 2 4 4 4" xfId="1564" xr:uid="{00000000-0005-0000-0000-0000B2540000}"/>
    <cellStyle name="Normal 4 2 4 4 4 2" xfId="3590" xr:uid="{00000000-0005-0000-0000-0000B3540000}"/>
    <cellStyle name="Normal 4 2 4 4 4 2 2" xfId="7642" xr:uid="{00000000-0005-0000-0000-0000B4540000}"/>
    <cellStyle name="Normal 4 2 4 4 4 2 2 2" xfId="13532" xr:uid="{00000000-0005-0000-0000-0000B5540000}"/>
    <cellStyle name="Normal 4 2 4 4 4 2 2 2 2" xfId="25702" xr:uid="{00000000-0005-0000-0000-0000B6540000}"/>
    <cellStyle name="Normal 4 2 4 4 4 2 2 2 2 2" xfId="51864" xr:uid="{00000000-0005-0000-0000-0000B7540000}"/>
    <cellStyle name="Normal 4 2 4 4 4 2 2 2 3" xfId="39694" xr:uid="{00000000-0005-0000-0000-0000B8540000}"/>
    <cellStyle name="Normal 4 2 4 4 4 2 2 3" xfId="20580" xr:uid="{00000000-0005-0000-0000-0000B9540000}"/>
    <cellStyle name="Normal 4 2 4 4 4 2 2 3 2" xfId="46742" xr:uid="{00000000-0005-0000-0000-0000BA540000}"/>
    <cellStyle name="Normal 4 2 4 4 4 2 2 4" xfId="33804" xr:uid="{00000000-0005-0000-0000-0000BB540000}"/>
    <cellStyle name="Normal 4 2 4 4 4 2 3" xfId="10586" xr:uid="{00000000-0005-0000-0000-0000BC540000}"/>
    <cellStyle name="Normal 4 2 4 4 4 2 3 2" xfId="23140" xr:uid="{00000000-0005-0000-0000-0000BD540000}"/>
    <cellStyle name="Normal 4 2 4 4 4 2 3 2 2" xfId="49302" xr:uid="{00000000-0005-0000-0000-0000BE540000}"/>
    <cellStyle name="Normal 4 2 4 4 4 2 3 3" xfId="36748" xr:uid="{00000000-0005-0000-0000-0000BF540000}"/>
    <cellStyle name="Normal 4 2 4 4 4 2 4" xfId="17056" xr:uid="{00000000-0005-0000-0000-0000C0540000}"/>
    <cellStyle name="Normal 4 2 4 4 4 2 4 2" xfId="43218" xr:uid="{00000000-0005-0000-0000-0000C1540000}"/>
    <cellStyle name="Normal 4 2 4 4 4 2 5" xfId="29752" xr:uid="{00000000-0005-0000-0000-0000C2540000}"/>
    <cellStyle name="Normal 4 2 4 4 4 3" xfId="5616" xr:uid="{00000000-0005-0000-0000-0000C3540000}"/>
    <cellStyle name="Normal 4 2 4 4 4 3 2" xfId="12060" xr:uid="{00000000-0005-0000-0000-0000C4540000}"/>
    <cellStyle name="Normal 4 2 4 4 4 3 2 2" xfId="24422" xr:uid="{00000000-0005-0000-0000-0000C5540000}"/>
    <cellStyle name="Normal 4 2 4 4 4 3 2 2 2" xfId="50584" xr:uid="{00000000-0005-0000-0000-0000C6540000}"/>
    <cellStyle name="Normal 4 2 4 4 4 3 2 3" xfId="38222" xr:uid="{00000000-0005-0000-0000-0000C7540000}"/>
    <cellStyle name="Normal 4 2 4 4 4 3 3" xfId="18818" xr:uid="{00000000-0005-0000-0000-0000C8540000}"/>
    <cellStyle name="Normal 4 2 4 4 4 3 3 2" xfId="44980" xr:uid="{00000000-0005-0000-0000-0000C9540000}"/>
    <cellStyle name="Normal 4 2 4 4 4 3 4" xfId="31778" xr:uid="{00000000-0005-0000-0000-0000CA540000}"/>
    <cellStyle name="Normal 4 2 4 4 4 4" xfId="9114" xr:uid="{00000000-0005-0000-0000-0000CB540000}"/>
    <cellStyle name="Normal 4 2 4 4 4 4 2" xfId="21860" xr:uid="{00000000-0005-0000-0000-0000CC540000}"/>
    <cellStyle name="Normal 4 2 4 4 4 4 2 2" xfId="48022" xr:uid="{00000000-0005-0000-0000-0000CD540000}"/>
    <cellStyle name="Normal 4 2 4 4 4 4 3" xfId="35276" xr:uid="{00000000-0005-0000-0000-0000CE540000}"/>
    <cellStyle name="Normal 4 2 4 4 4 5" xfId="15294" xr:uid="{00000000-0005-0000-0000-0000CF540000}"/>
    <cellStyle name="Normal 4 2 4 4 4 5 2" xfId="41456" xr:uid="{00000000-0005-0000-0000-0000D0540000}"/>
    <cellStyle name="Normal 4 2 4 4 4 6" xfId="27726" xr:uid="{00000000-0005-0000-0000-0000D1540000}"/>
    <cellStyle name="Normal 4 2 4 4 5" xfId="2578" xr:uid="{00000000-0005-0000-0000-0000D2540000}"/>
    <cellStyle name="Normal 4 2 4 4 5 2" xfId="6630" xr:uid="{00000000-0005-0000-0000-0000D3540000}"/>
    <cellStyle name="Normal 4 2 4 4 5 2 2" xfId="12796" xr:uid="{00000000-0005-0000-0000-0000D4540000}"/>
    <cellStyle name="Normal 4 2 4 4 5 2 2 2" xfId="25062" xr:uid="{00000000-0005-0000-0000-0000D5540000}"/>
    <cellStyle name="Normal 4 2 4 4 5 2 2 2 2" xfId="51224" xr:uid="{00000000-0005-0000-0000-0000D6540000}"/>
    <cellStyle name="Normal 4 2 4 4 5 2 2 3" xfId="38958" xr:uid="{00000000-0005-0000-0000-0000D7540000}"/>
    <cellStyle name="Normal 4 2 4 4 5 2 3" xfId="19700" xr:uid="{00000000-0005-0000-0000-0000D8540000}"/>
    <cellStyle name="Normal 4 2 4 4 5 2 3 2" xfId="45862" xr:uid="{00000000-0005-0000-0000-0000D9540000}"/>
    <cellStyle name="Normal 4 2 4 4 5 2 4" xfId="32792" xr:uid="{00000000-0005-0000-0000-0000DA540000}"/>
    <cellStyle name="Normal 4 2 4 4 5 3" xfId="9850" xr:uid="{00000000-0005-0000-0000-0000DB540000}"/>
    <cellStyle name="Normal 4 2 4 4 5 3 2" xfId="22500" xr:uid="{00000000-0005-0000-0000-0000DC540000}"/>
    <cellStyle name="Normal 4 2 4 4 5 3 2 2" xfId="48662" xr:uid="{00000000-0005-0000-0000-0000DD540000}"/>
    <cellStyle name="Normal 4 2 4 4 5 3 3" xfId="36012" xr:uid="{00000000-0005-0000-0000-0000DE540000}"/>
    <cellStyle name="Normal 4 2 4 4 5 4" xfId="16176" xr:uid="{00000000-0005-0000-0000-0000DF540000}"/>
    <cellStyle name="Normal 4 2 4 4 5 4 2" xfId="42338" xr:uid="{00000000-0005-0000-0000-0000E0540000}"/>
    <cellStyle name="Normal 4 2 4 4 5 5" xfId="28740" xr:uid="{00000000-0005-0000-0000-0000E1540000}"/>
    <cellStyle name="Normal 4 2 4 4 6" xfId="4604" xr:uid="{00000000-0005-0000-0000-0000E2540000}"/>
    <cellStyle name="Normal 4 2 4 4 6 2" xfId="11324" xr:uid="{00000000-0005-0000-0000-0000E3540000}"/>
    <cellStyle name="Normal 4 2 4 4 6 2 2" xfId="23782" xr:uid="{00000000-0005-0000-0000-0000E4540000}"/>
    <cellStyle name="Normal 4 2 4 4 6 2 2 2" xfId="49944" xr:uid="{00000000-0005-0000-0000-0000E5540000}"/>
    <cellStyle name="Normal 4 2 4 4 6 2 3" xfId="37486" xr:uid="{00000000-0005-0000-0000-0000E6540000}"/>
    <cellStyle name="Normal 4 2 4 4 6 3" xfId="17938" xr:uid="{00000000-0005-0000-0000-0000E7540000}"/>
    <cellStyle name="Normal 4 2 4 4 6 3 2" xfId="44100" xr:uid="{00000000-0005-0000-0000-0000E8540000}"/>
    <cellStyle name="Normal 4 2 4 4 6 4" xfId="30766" xr:uid="{00000000-0005-0000-0000-0000E9540000}"/>
    <cellStyle name="Normal 4 2 4 4 7" xfId="8378" xr:uid="{00000000-0005-0000-0000-0000EA540000}"/>
    <cellStyle name="Normal 4 2 4 4 7 2" xfId="21220" xr:uid="{00000000-0005-0000-0000-0000EB540000}"/>
    <cellStyle name="Normal 4 2 4 4 7 2 2" xfId="47382" xr:uid="{00000000-0005-0000-0000-0000EC540000}"/>
    <cellStyle name="Normal 4 2 4 4 7 3" xfId="34540" xr:uid="{00000000-0005-0000-0000-0000ED540000}"/>
    <cellStyle name="Normal 4 2 4 4 8" xfId="14414" xr:uid="{00000000-0005-0000-0000-0000EE540000}"/>
    <cellStyle name="Normal 4 2 4 4 8 2" xfId="40576" xr:uid="{00000000-0005-0000-0000-0000EF540000}"/>
    <cellStyle name="Normal 4 2 4 4 9" xfId="26714" xr:uid="{00000000-0005-0000-0000-0000F0540000}"/>
    <cellStyle name="Normal 4 2 4 5" xfId="674" xr:uid="{00000000-0005-0000-0000-0000F1540000}"/>
    <cellStyle name="Normal 4 2 4 5 2" xfId="1324" xr:uid="{00000000-0005-0000-0000-0000F2540000}"/>
    <cellStyle name="Normal 4 2 4 5 2 2" xfId="1964" xr:uid="{00000000-0005-0000-0000-0000F3540000}"/>
    <cellStyle name="Normal 4 2 4 5 2 2 2" xfId="3990" xr:uid="{00000000-0005-0000-0000-0000F4540000}"/>
    <cellStyle name="Normal 4 2 4 5 2 2 2 2" xfId="8042" xr:uid="{00000000-0005-0000-0000-0000F5540000}"/>
    <cellStyle name="Normal 4 2 4 5 2 2 2 2 2" xfId="13932" xr:uid="{00000000-0005-0000-0000-0000F6540000}"/>
    <cellStyle name="Normal 4 2 4 5 2 2 2 2 2 2" xfId="26102" xr:uid="{00000000-0005-0000-0000-0000F7540000}"/>
    <cellStyle name="Normal 4 2 4 5 2 2 2 2 2 2 2" xfId="52264" xr:uid="{00000000-0005-0000-0000-0000F8540000}"/>
    <cellStyle name="Normal 4 2 4 5 2 2 2 2 2 3" xfId="40094" xr:uid="{00000000-0005-0000-0000-0000F9540000}"/>
    <cellStyle name="Normal 4 2 4 5 2 2 2 2 3" xfId="20980" xr:uid="{00000000-0005-0000-0000-0000FA540000}"/>
    <cellStyle name="Normal 4 2 4 5 2 2 2 2 3 2" xfId="47142" xr:uid="{00000000-0005-0000-0000-0000FB540000}"/>
    <cellStyle name="Normal 4 2 4 5 2 2 2 2 4" xfId="34204" xr:uid="{00000000-0005-0000-0000-0000FC540000}"/>
    <cellStyle name="Normal 4 2 4 5 2 2 2 3" xfId="10986" xr:uid="{00000000-0005-0000-0000-0000FD540000}"/>
    <cellStyle name="Normal 4 2 4 5 2 2 2 3 2" xfId="23540" xr:uid="{00000000-0005-0000-0000-0000FE540000}"/>
    <cellStyle name="Normal 4 2 4 5 2 2 2 3 2 2" xfId="49702" xr:uid="{00000000-0005-0000-0000-0000FF540000}"/>
    <cellStyle name="Normal 4 2 4 5 2 2 2 3 3" xfId="37148" xr:uid="{00000000-0005-0000-0000-000000550000}"/>
    <cellStyle name="Normal 4 2 4 5 2 2 2 4" xfId="17456" xr:uid="{00000000-0005-0000-0000-000001550000}"/>
    <cellStyle name="Normal 4 2 4 5 2 2 2 4 2" xfId="43618" xr:uid="{00000000-0005-0000-0000-000002550000}"/>
    <cellStyle name="Normal 4 2 4 5 2 2 2 5" xfId="30152" xr:uid="{00000000-0005-0000-0000-000003550000}"/>
    <cellStyle name="Normal 4 2 4 5 2 2 3" xfId="6016" xr:uid="{00000000-0005-0000-0000-000004550000}"/>
    <cellStyle name="Normal 4 2 4 5 2 2 3 2" xfId="12460" xr:uid="{00000000-0005-0000-0000-000005550000}"/>
    <cellStyle name="Normal 4 2 4 5 2 2 3 2 2" xfId="24822" xr:uid="{00000000-0005-0000-0000-000006550000}"/>
    <cellStyle name="Normal 4 2 4 5 2 2 3 2 2 2" xfId="50984" xr:uid="{00000000-0005-0000-0000-000007550000}"/>
    <cellStyle name="Normal 4 2 4 5 2 2 3 2 3" xfId="38622" xr:uid="{00000000-0005-0000-0000-000008550000}"/>
    <cellStyle name="Normal 4 2 4 5 2 2 3 3" xfId="19218" xr:uid="{00000000-0005-0000-0000-000009550000}"/>
    <cellStyle name="Normal 4 2 4 5 2 2 3 3 2" xfId="45380" xr:uid="{00000000-0005-0000-0000-00000A550000}"/>
    <cellStyle name="Normal 4 2 4 5 2 2 3 4" xfId="32178" xr:uid="{00000000-0005-0000-0000-00000B550000}"/>
    <cellStyle name="Normal 4 2 4 5 2 2 4" xfId="9514" xr:uid="{00000000-0005-0000-0000-00000C550000}"/>
    <cellStyle name="Normal 4 2 4 5 2 2 4 2" xfId="22260" xr:uid="{00000000-0005-0000-0000-00000D550000}"/>
    <cellStyle name="Normal 4 2 4 5 2 2 4 2 2" xfId="48422" xr:uid="{00000000-0005-0000-0000-00000E550000}"/>
    <cellStyle name="Normal 4 2 4 5 2 2 4 3" xfId="35676" xr:uid="{00000000-0005-0000-0000-00000F550000}"/>
    <cellStyle name="Normal 4 2 4 5 2 2 5" xfId="15694" xr:uid="{00000000-0005-0000-0000-000010550000}"/>
    <cellStyle name="Normal 4 2 4 5 2 2 5 2" xfId="41856" xr:uid="{00000000-0005-0000-0000-000011550000}"/>
    <cellStyle name="Normal 4 2 4 5 2 2 6" xfId="28126" xr:uid="{00000000-0005-0000-0000-000012550000}"/>
    <cellStyle name="Normal 4 2 4 5 2 3" xfId="3350" xr:uid="{00000000-0005-0000-0000-000013550000}"/>
    <cellStyle name="Normal 4 2 4 5 2 3 2" xfId="7402" xr:uid="{00000000-0005-0000-0000-000014550000}"/>
    <cellStyle name="Normal 4 2 4 5 2 3 2 2" xfId="13292" xr:uid="{00000000-0005-0000-0000-000015550000}"/>
    <cellStyle name="Normal 4 2 4 5 2 3 2 2 2" xfId="25462" xr:uid="{00000000-0005-0000-0000-000016550000}"/>
    <cellStyle name="Normal 4 2 4 5 2 3 2 2 2 2" xfId="51624" xr:uid="{00000000-0005-0000-0000-000017550000}"/>
    <cellStyle name="Normal 4 2 4 5 2 3 2 2 3" xfId="39454" xr:uid="{00000000-0005-0000-0000-000018550000}"/>
    <cellStyle name="Normal 4 2 4 5 2 3 2 3" xfId="20340" xr:uid="{00000000-0005-0000-0000-000019550000}"/>
    <cellStyle name="Normal 4 2 4 5 2 3 2 3 2" xfId="46502" xr:uid="{00000000-0005-0000-0000-00001A550000}"/>
    <cellStyle name="Normal 4 2 4 5 2 3 2 4" xfId="33564" xr:uid="{00000000-0005-0000-0000-00001B550000}"/>
    <cellStyle name="Normal 4 2 4 5 2 3 3" xfId="10346" xr:uid="{00000000-0005-0000-0000-00001C550000}"/>
    <cellStyle name="Normal 4 2 4 5 2 3 3 2" xfId="22900" xr:uid="{00000000-0005-0000-0000-00001D550000}"/>
    <cellStyle name="Normal 4 2 4 5 2 3 3 2 2" xfId="49062" xr:uid="{00000000-0005-0000-0000-00001E550000}"/>
    <cellStyle name="Normal 4 2 4 5 2 3 3 3" xfId="36508" xr:uid="{00000000-0005-0000-0000-00001F550000}"/>
    <cellStyle name="Normal 4 2 4 5 2 3 4" xfId="16816" xr:uid="{00000000-0005-0000-0000-000020550000}"/>
    <cellStyle name="Normal 4 2 4 5 2 3 4 2" xfId="42978" xr:uid="{00000000-0005-0000-0000-000021550000}"/>
    <cellStyle name="Normal 4 2 4 5 2 3 5" xfId="29512" xr:uid="{00000000-0005-0000-0000-000022550000}"/>
    <cellStyle name="Normal 4 2 4 5 2 4" xfId="5376" xr:uid="{00000000-0005-0000-0000-000023550000}"/>
    <cellStyle name="Normal 4 2 4 5 2 4 2" xfId="11820" xr:uid="{00000000-0005-0000-0000-000024550000}"/>
    <cellStyle name="Normal 4 2 4 5 2 4 2 2" xfId="24182" xr:uid="{00000000-0005-0000-0000-000025550000}"/>
    <cellStyle name="Normal 4 2 4 5 2 4 2 2 2" xfId="50344" xr:uid="{00000000-0005-0000-0000-000026550000}"/>
    <cellStyle name="Normal 4 2 4 5 2 4 2 3" xfId="37982" xr:uid="{00000000-0005-0000-0000-000027550000}"/>
    <cellStyle name="Normal 4 2 4 5 2 4 3" xfId="18578" xr:uid="{00000000-0005-0000-0000-000028550000}"/>
    <cellStyle name="Normal 4 2 4 5 2 4 3 2" xfId="44740" xr:uid="{00000000-0005-0000-0000-000029550000}"/>
    <cellStyle name="Normal 4 2 4 5 2 4 4" xfId="31538" xr:uid="{00000000-0005-0000-0000-00002A550000}"/>
    <cellStyle name="Normal 4 2 4 5 2 5" xfId="8874" xr:uid="{00000000-0005-0000-0000-00002B550000}"/>
    <cellStyle name="Normal 4 2 4 5 2 5 2" xfId="21620" xr:uid="{00000000-0005-0000-0000-00002C550000}"/>
    <cellStyle name="Normal 4 2 4 5 2 5 2 2" xfId="47782" xr:uid="{00000000-0005-0000-0000-00002D550000}"/>
    <cellStyle name="Normal 4 2 4 5 2 5 3" xfId="35036" xr:uid="{00000000-0005-0000-0000-00002E550000}"/>
    <cellStyle name="Normal 4 2 4 5 2 6" xfId="15054" xr:uid="{00000000-0005-0000-0000-00002F550000}"/>
    <cellStyle name="Normal 4 2 4 5 2 6 2" xfId="41216" xr:uid="{00000000-0005-0000-0000-000030550000}"/>
    <cellStyle name="Normal 4 2 4 5 2 7" xfId="27486" xr:uid="{00000000-0005-0000-0000-000031550000}"/>
    <cellStyle name="Normal 4 2 4 5 3" xfId="1644" xr:uid="{00000000-0005-0000-0000-000032550000}"/>
    <cellStyle name="Normal 4 2 4 5 3 2" xfId="3670" xr:uid="{00000000-0005-0000-0000-000033550000}"/>
    <cellStyle name="Normal 4 2 4 5 3 2 2" xfId="7722" xr:uid="{00000000-0005-0000-0000-000034550000}"/>
    <cellStyle name="Normal 4 2 4 5 3 2 2 2" xfId="13612" xr:uid="{00000000-0005-0000-0000-000035550000}"/>
    <cellStyle name="Normal 4 2 4 5 3 2 2 2 2" xfId="25782" xr:uid="{00000000-0005-0000-0000-000036550000}"/>
    <cellStyle name="Normal 4 2 4 5 3 2 2 2 2 2" xfId="51944" xr:uid="{00000000-0005-0000-0000-000037550000}"/>
    <cellStyle name="Normal 4 2 4 5 3 2 2 2 3" xfId="39774" xr:uid="{00000000-0005-0000-0000-000038550000}"/>
    <cellStyle name="Normal 4 2 4 5 3 2 2 3" xfId="20660" xr:uid="{00000000-0005-0000-0000-000039550000}"/>
    <cellStyle name="Normal 4 2 4 5 3 2 2 3 2" xfId="46822" xr:uid="{00000000-0005-0000-0000-00003A550000}"/>
    <cellStyle name="Normal 4 2 4 5 3 2 2 4" xfId="33884" xr:uid="{00000000-0005-0000-0000-00003B550000}"/>
    <cellStyle name="Normal 4 2 4 5 3 2 3" xfId="10666" xr:uid="{00000000-0005-0000-0000-00003C550000}"/>
    <cellStyle name="Normal 4 2 4 5 3 2 3 2" xfId="23220" xr:uid="{00000000-0005-0000-0000-00003D550000}"/>
    <cellStyle name="Normal 4 2 4 5 3 2 3 2 2" xfId="49382" xr:uid="{00000000-0005-0000-0000-00003E550000}"/>
    <cellStyle name="Normal 4 2 4 5 3 2 3 3" xfId="36828" xr:uid="{00000000-0005-0000-0000-00003F550000}"/>
    <cellStyle name="Normal 4 2 4 5 3 2 4" xfId="17136" xr:uid="{00000000-0005-0000-0000-000040550000}"/>
    <cellStyle name="Normal 4 2 4 5 3 2 4 2" xfId="43298" xr:uid="{00000000-0005-0000-0000-000041550000}"/>
    <cellStyle name="Normal 4 2 4 5 3 2 5" xfId="29832" xr:uid="{00000000-0005-0000-0000-000042550000}"/>
    <cellStyle name="Normal 4 2 4 5 3 3" xfId="5696" xr:uid="{00000000-0005-0000-0000-000043550000}"/>
    <cellStyle name="Normal 4 2 4 5 3 3 2" xfId="12140" xr:uid="{00000000-0005-0000-0000-000044550000}"/>
    <cellStyle name="Normal 4 2 4 5 3 3 2 2" xfId="24502" xr:uid="{00000000-0005-0000-0000-000045550000}"/>
    <cellStyle name="Normal 4 2 4 5 3 3 2 2 2" xfId="50664" xr:uid="{00000000-0005-0000-0000-000046550000}"/>
    <cellStyle name="Normal 4 2 4 5 3 3 2 3" xfId="38302" xr:uid="{00000000-0005-0000-0000-000047550000}"/>
    <cellStyle name="Normal 4 2 4 5 3 3 3" xfId="18898" xr:uid="{00000000-0005-0000-0000-000048550000}"/>
    <cellStyle name="Normal 4 2 4 5 3 3 3 2" xfId="45060" xr:uid="{00000000-0005-0000-0000-000049550000}"/>
    <cellStyle name="Normal 4 2 4 5 3 3 4" xfId="31858" xr:uid="{00000000-0005-0000-0000-00004A550000}"/>
    <cellStyle name="Normal 4 2 4 5 3 4" xfId="9194" xr:uid="{00000000-0005-0000-0000-00004B550000}"/>
    <cellStyle name="Normal 4 2 4 5 3 4 2" xfId="21940" xr:uid="{00000000-0005-0000-0000-00004C550000}"/>
    <cellStyle name="Normal 4 2 4 5 3 4 2 2" xfId="48102" xr:uid="{00000000-0005-0000-0000-00004D550000}"/>
    <cellStyle name="Normal 4 2 4 5 3 4 3" xfId="35356" xr:uid="{00000000-0005-0000-0000-00004E550000}"/>
    <cellStyle name="Normal 4 2 4 5 3 5" xfId="15374" xr:uid="{00000000-0005-0000-0000-00004F550000}"/>
    <cellStyle name="Normal 4 2 4 5 3 5 2" xfId="41536" xr:uid="{00000000-0005-0000-0000-000050550000}"/>
    <cellStyle name="Normal 4 2 4 5 3 6" xfId="27806" xr:uid="{00000000-0005-0000-0000-000051550000}"/>
    <cellStyle name="Normal 4 2 4 5 4" xfId="2700" xr:uid="{00000000-0005-0000-0000-000052550000}"/>
    <cellStyle name="Normal 4 2 4 5 4 2" xfId="6752" xr:uid="{00000000-0005-0000-0000-000053550000}"/>
    <cellStyle name="Normal 4 2 4 5 4 2 2" xfId="12885" xr:uid="{00000000-0005-0000-0000-000054550000}"/>
    <cellStyle name="Normal 4 2 4 5 4 2 2 2" xfId="25142" xr:uid="{00000000-0005-0000-0000-000055550000}"/>
    <cellStyle name="Normal 4 2 4 5 4 2 2 2 2" xfId="51304" xr:uid="{00000000-0005-0000-0000-000056550000}"/>
    <cellStyle name="Normal 4 2 4 5 4 2 2 3" xfId="39047" xr:uid="{00000000-0005-0000-0000-000057550000}"/>
    <cellStyle name="Normal 4 2 4 5 4 2 3" xfId="19807" xr:uid="{00000000-0005-0000-0000-000058550000}"/>
    <cellStyle name="Normal 4 2 4 5 4 2 3 2" xfId="45969" xr:uid="{00000000-0005-0000-0000-000059550000}"/>
    <cellStyle name="Normal 4 2 4 5 4 2 4" xfId="32914" xr:uid="{00000000-0005-0000-0000-00005A550000}"/>
    <cellStyle name="Normal 4 2 4 5 4 3" xfId="9939" xr:uid="{00000000-0005-0000-0000-00005B550000}"/>
    <cellStyle name="Normal 4 2 4 5 4 3 2" xfId="22580" xr:uid="{00000000-0005-0000-0000-00005C550000}"/>
    <cellStyle name="Normal 4 2 4 5 4 3 2 2" xfId="48742" xr:uid="{00000000-0005-0000-0000-00005D550000}"/>
    <cellStyle name="Normal 4 2 4 5 4 3 3" xfId="36101" xr:uid="{00000000-0005-0000-0000-00005E550000}"/>
    <cellStyle name="Normal 4 2 4 5 4 4" xfId="16283" xr:uid="{00000000-0005-0000-0000-00005F550000}"/>
    <cellStyle name="Normal 4 2 4 5 4 4 2" xfId="42445" xr:uid="{00000000-0005-0000-0000-000060550000}"/>
    <cellStyle name="Normal 4 2 4 5 4 5" xfId="28862" xr:uid="{00000000-0005-0000-0000-000061550000}"/>
    <cellStyle name="Normal 4 2 4 5 5" xfId="4726" xr:uid="{00000000-0005-0000-0000-000062550000}"/>
    <cellStyle name="Normal 4 2 4 5 5 2" xfId="11413" xr:uid="{00000000-0005-0000-0000-000063550000}"/>
    <cellStyle name="Normal 4 2 4 5 5 2 2" xfId="23862" xr:uid="{00000000-0005-0000-0000-000064550000}"/>
    <cellStyle name="Normal 4 2 4 5 5 2 2 2" xfId="50024" xr:uid="{00000000-0005-0000-0000-000065550000}"/>
    <cellStyle name="Normal 4 2 4 5 5 2 3" xfId="37575" xr:uid="{00000000-0005-0000-0000-000066550000}"/>
    <cellStyle name="Normal 4 2 4 5 5 3" xfId="18045" xr:uid="{00000000-0005-0000-0000-000067550000}"/>
    <cellStyle name="Normal 4 2 4 5 5 3 2" xfId="44207" xr:uid="{00000000-0005-0000-0000-000068550000}"/>
    <cellStyle name="Normal 4 2 4 5 5 4" xfId="30888" xr:uid="{00000000-0005-0000-0000-000069550000}"/>
    <cellStyle name="Normal 4 2 4 5 6" xfId="8467" xr:uid="{00000000-0005-0000-0000-00006A550000}"/>
    <cellStyle name="Normal 4 2 4 5 6 2" xfId="21300" xr:uid="{00000000-0005-0000-0000-00006B550000}"/>
    <cellStyle name="Normal 4 2 4 5 6 2 2" xfId="47462" xr:uid="{00000000-0005-0000-0000-00006C550000}"/>
    <cellStyle name="Normal 4 2 4 5 6 3" xfId="34629" xr:uid="{00000000-0005-0000-0000-00006D550000}"/>
    <cellStyle name="Normal 4 2 4 5 7" xfId="14521" xr:uid="{00000000-0005-0000-0000-00006E550000}"/>
    <cellStyle name="Normal 4 2 4 5 7 2" xfId="40683" xr:uid="{00000000-0005-0000-0000-00006F550000}"/>
    <cellStyle name="Normal 4 2 4 5 8" xfId="26836" xr:uid="{00000000-0005-0000-0000-000070550000}"/>
    <cellStyle name="Normal 4 2 4 6" xfId="1164" xr:uid="{00000000-0005-0000-0000-000071550000}"/>
    <cellStyle name="Normal 4 2 4 6 2" xfId="1804" xr:uid="{00000000-0005-0000-0000-000072550000}"/>
    <cellStyle name="Normal 4 2 4 6 2 2" xfId="3830" xr:uid="{00000000-0005-0000-0000-000073550000}"/>
    <cellStyle name="Normal 4 2 4 6 2 2 2" xfId="7882" xr:uid="{00000000-0005-0000-0000-000074550000}"/>
    <cellStyle name="Normal 4 2 4 6 2 2 2 2" xfId="13772" xr:uid="{00000000-0005-0000-0000-000075550000}"/>
    <cellStyle name="Normal 4 2 4 6 2 2 2 2 2" xfId="25942" xr:uid="{00000000-0005-0000-0000-000076550000}"/>
    <cellStyle name="Normal 4 2 4 6 2 2 2 2 2 2" xfId="52104" xr:uid="{00000000-0005-0000-0000-000077550000}"/>
    <cellStyle name="Normal 4 2 4 6 2 2 2 2 3" xfId="39934" xr:uid="{00000000-0005-0000-0000-000078550000}"/>
    <cellStyle name="Normal 4 2 4 6 2 2 2 3" xfId="20820" xr:uid="{00000000-0005-0000-0000-000079550000}"/>
    <cellStyle name="Normal 4 2 4 6 2 2 2 3 2" xfId="46982" xr:uid="{00000000-0005-0000-0000-00007A550000}"/>
    <cellStyle name="Normal 4 2 4 6 2 2 2 4" xfId="34044" xr:uid="{00000000-0005-0000-0000-00007B550000}"/>
    <cellStyle name="Normal 4 2 4 6 2 2 3" xfId="10826" xr:uid="{00000000-0005-0000-0000-00007C550000}"/>
    <cellStyle name="Normal 4 2 4 6 2 2 3 2" xfId="23380" xr:uid="{00000000-0005-0000-0000-00007D550000}"/>
    <cellStyle name="Normal 4 2 4 6 2 2 3 2 2" xfId="49542" xr:uid="{00000000-0005-0000-0000-00007E550000}"/>
    <cellStyle name="Normal 4 2 4 6 2 2 3 3" xfId="36988" xr:uid="{00000000-0005-0000-0000-00007F550000}"/>
    <cellStyle name="Normal 4 2 4 6 2 2 4" xfId="17296" xr:uid="{00000000-0005-0000-0000-000080550000}"/>
    <cellStyle name="Normal 4 2 4 6 2 2 4 2" xfId="43458" xr:uid="{00000000-0005-0000-0000-000081550000}"/>
    <cellStyle name="Normal 4 2 4 6 2 2 5" xfId="29992" xr:uid="{00000000-0005-0000-0000-000082550000}"/>
    <cellStyle name="Normal 4 2 4 6 2 3" xfId="5856" xr:uid="{00000000-0005-0000-0000-000083550000}"/>
    <cellStyle name="Normal 4 2 4 6 2 3 2" xfId="12300" xr:uid="{00000000-0005-0000-0000-000084550000}"/>
    <cellStyle name="Normal 4 2 4 6 2 3 2 2" xfId="24662" xr:uid="{00000000-0005-0000-0000-000085550000}"/>
    <cellStyle name="Normal 4 2 4 6 2 3 2 2 2" xfId="50824" xr:uid="{00000000-0005-0000-0000-000086550000}"/>
    <cellStyle name="Normal 4 2 4 6 2 3 2 3" xfId="38462" xr:uid="{00000000-0005-0000-0000-000087550000}"/>
    <cellStyle name="Normal 4 2 4 6 2 3 3" xfId="19058" xr:uid="{00000000-0005-0000-0000-000088550000}"/>
    <cellStyle name="Normal 4 2 4 6 2 3 3 2" xfId="45220" xr:uid="{00000000-0005-0000-0000-000089550000}"/>
    <cellStyle name="Normal 4 2 4 6 2 3 4" xfId="32018" xr:uid="{00000000-0005-0000-0000-00008A550000}"/>
    <cellStyle name="Normal 4 2 4 6 2 4" xfId="9354" xr:uid="{00000000-0005-0000-0000-00008B550000}"/>
    <cellStyle name="Normal 4 2 4 6 2 4 2" xfId="22100" xr:uid="{00000000-0005-0000-0000-00008C550000}"/>
    <cellStyle name="Normal 4 2 4 6 2 4 2 2" xfId="48262" xr:uid="{00000000-0005-0000-0000-00008D550000}"/>
    <cellStyle name="Normal 4 2 4 6 2 4 3" xfId="35516" xr:uid="{00000000-0005-0000-0000-00008E550000}"/>
    <cellStyle name="Normal 4 2 4 6 2 5" xfId="15534" xr:uid="{00000000-0005-0000-0000-00008F550000}"/>
    <cellStyle name="Normal 4 2 4 6 2 5 2" xfId="41696" xr:uid="{00000000-0005-0000-0000-000090550000}"/>
    <cellStyle name="Normal 4 2 4 6 2 6" xfId="27966" xr:uid="{00000000-0005-0000-0000-000091550000}"/>
    <cellStyle name="Normal 4 2 4 6 3" xfId="3190" xr:uid="{00000000-0005-0000-0000-000092550000}"/>
    <cellStyle name="Normal 4 2 4 6 3 2" xfId="7242" xr:uid="{00000000-0005-0000-0000-000093550000}"/>
    <cellStyle name="Normal 4 2 4 6 3 2 2" xfId="13132" xr:uid="{00000000-0005-0000-0000-000094550000}"/>
    <cellStyle name="Normal 4 2 4 6 3 2 2 2" xfId="25302" xr:uid="{00000000-0005-0000-0000-000095550000}"/>
    <cellStyle name="Normal 4 2 4 6 3 2 2 2 2" xfId="51464" xr:uid="{00000000-0005-0000-0000-000096550000}"/>
    <cellStyle name="Normal 4 2 4 6 3 2 2 3" xfId="39294" xr:uid="{00000000-0005-0000-0000-000097550000}"/>
    <cellStyle name="Normal 4 2 4 6 3 2 3" xfId="20180" xr:uid="{00000000-0005-0000-0000-000098550000}"/>
    <cellStyle name="Normal 4 2 4 6 3 2 3 2" xfId="46342" xr:uid="{00000000-0005-0000-0000-000099550000}"/>
    <cellStyle name="Normal 4 2 4 6 3 2 4" xfId="33404" xr:uid="{00000000-0005-0000-0000-00009A550000}"/>
    <cellStyle name="Normal 4 2 4 6 3 3" xfId="10186" xr:uid="{00000000-0005-0000-0000-00009B550000}"/>
    <cellStyle name="Normal 4 2 4 6 3 3 2" xfId="22740" xr:uid="{00000000-0005-0000-0000-00009C550000}"/>
    <cellStyle name="Normal 4 2 4 6 3 3 2 2" xfId="48902" xr:uid="{00000000-0005-0000-0000-00009D550000}"/>
    <cellStyle name="Normal 4 2 4 6 3 3 3" xfId="36348" xr:uid="{00000000-0005-0000-0000-00009E550000}"/>
    <cellStyle name="Normal 4 2 4 6 3 4" xfId="16656" xr:uid="{00000000-0005-0000-0000-00009F550000}"/>
    <cellStyle name="Normal 4 2 4 6 3 4 2" xfId="42818" xr:uid="{00000000-0005-0000-0000-0000A0550000}"/>
    <cellStyle name="Normal 4 2 4 6 3 5" xfId="29352" xr:uid="{00000000-0005-0000-0000-0000A1550000}"/>
    <cellStyle name="Normal 4 2 4 6 4" xfId="5216" xr:uid="{00000000-0005-0000-0000-0000A2550000}"/>
    <cellStyle name="Normal 4 2 4 6 4 2" xfId="11660" xr:uid="{00000000-0005-0000-0000-0000A3550000}"/>
    <cellStyle name="Normal 4 2 4 6 4 2 2" xfId="24022" xr:uid="{00000000-0005-0000-0000-0000A4550000}"/>
    <cellStyle name="Normal 4 2 4 6 4 2 2 2" xfId="50184" xr:uid="{00000000-0005-0000-0000-0000A5550000}"/>
    <cellStyle name="Normal 4 2 4 6 4 2 3" xfId="37822" xr:uid="{00000000-0005-0000-0000-0000A6550000}"/>
    <cellStyle name="Normal 4 2 4 6 4 3" xfId="18418" xr:uid="{00000000-0005-0000-0000-0000A7550000}"/>
    <cellStyle name="Normal 4 2 4 6 4 3 2" xfId="44580" xr:uid="{00000000-0005-0000-0000-0000A8550000}"/>
    <cellStyle name="Normal 4 2 4 6 4 4" xfId="31378" xr:uid="{00000000-0005-0000-0000-0000A9550000}"/>
    <cellStyle name="Normal 4 2 4 6 5" xfId="8714" xr:uid="{00000000-0005-0000-0000-0000AA550000}"/>
    <cellStyle name="Normal 4 2 4 6 5 2" xfId="21460" xr:uid="{00000000-0005-0000-0000-0000AB550000}"/>
    <cellStyle name="Normal 4 2 4 6 5 2 2" xfId="47622" xr:uid="{00000000-0005-0000-0000-0000AC550000}"/>
    <cellStyle name="Normal 4 2 4 6 5 3" xfId="34876" xr:uid="{00000000-0005-0000-0000-0000AD550000}"/>
    <cellStyle name="Normal 4 2 4 6 6" xfId="14894" xr:uid="{00000000-0005-0000-0000-0000AE550000}"/>
    <cellStyle name="Normal 4 2 4 6 6 2" xfId="41056" xr:uid="{00000000-0005-0000-0000-0000AF550000}"/>
    <cellStyle name="Normal 4 2 4 6 7" xfId="27326" xr:uid="{00000000-0005-0000-0000-0000B0550000}"/>
    <cellStyle name="Normal 4 2 4 7" xfId="1484" xr:uid="{00000000-0005-0000-0000-0000B1550000}"/>
    <cellStyle name="Normal 4 2 4 7 2" xfId="3510" xr:uid="{00000000-0005-0000-0000-0000B2550000}"/>
    <cellStyle name="Normal 4 2 4 7 2 2" xfId="7562" xr:uid="{00000000-0005-0000-0000-0000B3550000}"/>
    <cellStyle name="Normal 4 2 4 7 2 2 2" xfId="13452" xr:uid="{00000000-0005-0000-0000-0000B4550000}"/>
    <cellStyle name="Normal 4 2 4 7 2 2 2 2" xfId="25622" xr:uid="{00000000-0005-0000-0000-0000B5550000}"/>
    <cellStyle name="Normal 4 2 4 7 2 2 2 2 2" xfId="51784" xr:uid="{00000000-0005-0000-0000-0000B6550000}"/>
    <cellStyle name="Normal 4 2 4 7 2 2 2 3" xfId="39614" xr:uid="{00000000-0005-0000-0000-0000B7550000}"/>
    <cellStyle name="Normal 4 2 4 7 2 2 3" xfId="20500" xr:uid="{00000000-0005-0000-0000-0000B8550000}"/>
    <cellStyle name="Normal 4 2 4 7 2 2 3 2" xfId="46662" xr:uid="{00000000-0005-0000-0000-0000B9550000}"/>
    <cellStyle name="Normal 4 2 4 7 2 2 4" xfId="33724" xr:uid="{00000000-0005-0000-0000-0000BA550000}"/>
    <cellStyle name="Normal 4 2 4 7 2 3" xfId="10506" xr:uid="{00000000-0005-0000-0000-0000BB550000}"/>
    <cellStyle name="Normal 4 2 4 7 2 3 2" xfId="23060" xr:uid="{00000000-0005-0000-0000-0000BC550000}"/>
    <cellStyle name="Normal 4 2 4 7 2 3 2 2" xfId="49222" xr:uid="{00000000-0005-0000-0000-0000BD550000}"/>
    <cellStyle name="Normal 4 2 4 7 2 3 3" xfId="36668" xr:uid="{00000000-0005-0000-0000-0000BE550000}"/>
    <cellStyle name="Normal 4 2 4 7 2 4" xfId="16976" xr:uid="{00000000-0005-0000-0000-0000BF550000}"/>
    <cellStyle name="Normal 4 2 4 7 2 4 2" xfId="43138" xr:uid="{00000000-0005-0000-0000-0000C0550000}"/>
    <cellStyle name="Normal 4 2 4 7 2 5" xfId="29672" xr:uid="{00000000-0005-0000-0000-0000C1550000}"/>
    <cellStyle name="Normal 4 2 4 7 3" xfId="5536" xr:uid="{00000000-0005-0000-0000-0000C2550000}"/>
    <cellStyle name="Normal 4 2 4 7 3 2" xfId="11980" xr:uid="{00000000-0005-0000-0000-0000C3550000}"/>
    <cellStyle name="Normal 4 2 4 7 3 2 2" xfId="24342" xr:uid="{00000000-0005-0000-0000-0000C4550000}"/>
    <cellStyle name="Normal 4 2 4 7 3 2 2 2" xfId="50504" xr:uid="{00000000-0005-0000-0000-0000C5550000}"/>
    <cellStyle name="Normal 4 2 4 7 3 2 3" xfId="38142" xr:uid="{00000000-0005-0000-0000-0000C6550000}"/>
    <cellStyle name="Normal 4 2 4 7 3 3" xfId="18738" xr:uid="{00000000-0005-0000-0000-0000C7550000}"/>
    <cellStyle name="Normal 4 2 4 7 3 3 2" xfId="44900" xr:uid="{00000000-0005-0000-0000-0000C8550000}"/>
    <cellStyle name="Normal 4 2 4 7 3 4" xfId="31698" xr:uid="{00000000-0005-0000-0000-0000C9550000}"/>
    <cellStyle name="Normal 4 2 4 7 4" xfId="9034" xr:uid="{00000000-0005-0000-0000-0000CA550000}"/>
    <cellStyle name="Normal 4 2 4 7 4 2" xfId="21780" xr:uid="{00000000-0005-0000-0000-0000CB550000}"/>
    <cellStyle name="Normal 4 2 4 7 4 2 2" xfId="47942" xr:uid="{00000000-0005-0000-0000-0000CC550000}"/>
    <cellStyle name="Normal 4 2 4 7 4 3" xfId="35196" xr:uid="{00000000-0005-0000-0000-0000CD550000}"/>
    <cellStyle name="Normal 4 2 4 7 5" xfId="15214" xr:uid="{00000000-0005-0000-0000-0000CE550000}"/>
    <cellStyle name="Normal 4 2 4 7 5 2" xfId="41376" xr:uid="{00000000-0005-0000-0000-0000CF550000}"/>
    <cellStyle name="Normal 4 2 4 7 6" xfId="27646" xr:uid="{00000000-0005-0000-0000-0000D0550000}"/>
    <cellStyle name="Normal 4 2 4 8" xfId="2168" xr:uid="{00000000-0005-0000-0000-0000D1550000}"/>
    <cellStyle name="Normal 4 2 4 8 2" xfId="6220" xr:uid="{00000000-0005-0000-0000-0000D2550000}"/>
    <cellStyle name="Normal 4 2 4 8 2 2" xfId="12629" xr:uid="{00000000-0005-0000-0000-0000D3550000}"/>
    <cellStyle name="Normal 4 2 4 8 2 2 2" xfId="24982" xr:uid="{00000000-0005-0000-0000-0000D4550000}"/>
    <cellStyle name="Normal 4 2 4 8 2 2 2 2" xfId="51144" xr:uid="{00000000-0005-0000-0000-0000D5550000}"/>
    <cellStyle name="Normal 4 2 4 8 2 2 3" xfId="38791" xr:uid="{00000000-0005-0000-0000-0000D6550000}"/>
    <cellStyle name="Normal 4 2 4 8 2 3" xfId="19407" xr:uid="{00000000-0005-0000-0000-0000D7550000}"/>
    <cellStyle name="Normal 4 2 4 8 2 3 2" xfId="45569" xr:uid="{00000000-0005-0000-0000-0000D8550000}"/>
    <cellStyle name="Normal 4 2 4 8 2 4" xfId="32382" xr:uid="{00000000-0005-0000-0000-0000D9550000}"/>
    <cellStyle name="Normal 4 2 4 8 3" xfId="9683" xr:uid="{00000000-0005-0000-0000-0000DA550000}"/>
    <cellStyle name="Normal 4 2 4 8 3 2" xfId="22420" xr:uid="{00000000-0005-0000-0000-0000DB550000}"/>
    <cellStyle name="Normal 4 2 4 8 3 2 2" xfId="48582" xr:uid="{00000000-0005-0000-0000-0000DC550000}"/>
    <cellStyle name="Normal 4 2 4 8 3 3" xfId="35845" xr:uid="{00000000-0005-0000-0000-0000DD550000}"/>
    <cellStyle name="Normal 4 2 4 8 4" xfId="15883" xr:uid="{00000000-0005-0000-0000-0000DE550000}"/>
    <cellStyle name="Normal 4 2 4 8 4 2" xfId="42045" xr:uid="{00000000-0005-0000-0000-0000DF550000}"/>
    <cellStyle name="Normal 4 2 4 8 5" xfId="28330" xr:uid="{00000000-0005-0000-0000-0000E0550000}"/>
    <cellStyle name="Normal 4 2 4 9" xfId="4194" xr:uid="{00000000-0005-0000-0000-0000E1550000}"/>
    <cellStyle name="Normal 4 2 4 9 2" xfId="11157" xr:uid="{00000000-0005-0000-0000-0000E2550000}"/>
    <cellStyle name="Normal 4 2 4 9 2 2" xfId="23702" xr:uid="{00000000-0005-0000-0000-0000E3550000}"/>
    <cellStyle name="Normal 4 2 4 9 2 2 2" xfId="49864" xr:uid="{00000000-0005-0000-0000-0000E4550000}"/>
    <cellStyle name="Normal 4 2 4 9 2 3" xfId="37319" xr:uid="{00000000-0005-0000-0000-0000E5550000}"/>
    <cellStyle name="Normal 4 2 4 9 3" xfId="17645" xr:uid="{00000000-0005-0000-0000-0000E6550000}"/>
    <cellStyle name="Normal 4 2 4 9 3 2" xfId="43807" xr:uid="{00000000-0005-0000-0000-0000E7550000}"/>
    <cellStyle name="Normal 4 2 4 9 4" xfId="30356" xr:uid="{00000000-0005-0000-0000-0000E8550000}"/>
    <cellStyle name="Normal 4 2 5" xfId="222" xr:uid="{00000000-0005-0000-0000-0000E9550000}"/>
    <cellStyle name="Normal 4 2 5 10" xfId="14177" xr:uid="{00000000-0005-0000-0000-0000EA550000}"/>
    <cellStyle name="Normal 4 2 5 10 2" xfId="40339" xr:uid="{00000000-0005-0000-0000-0000EB550000}"/>
    <cellStyle name="Normal 4 2 5 11" xfId="26388" xr:uid="{00000000-0005-0000-0000-0000EC550000}"/>
    <cellStyle name="Normal 4 2 5 2" xfId="451" xr:uid="{00000000-0005-0000-0000-0000ED550000}"/>
    <cellStyle name="Normal 4 2 5 2 10" xfId="26613" xr:uid="{00000000-0005-0000-0000-0000EE550000}"/>
    <cellStyle name="Normal 4 2 5 2 2" xfId="600" xr:uid="{00000000-0005-0000-0000-0000EF550000}"/>
    <cellStyle name="Normal 4 2 5 2 2 2" xfId="1132" xr:uid="{00000000-0005-0000-0000-0000F0550000}"/>
    <cellStyle name="Normal 4 2 5 2 2 2 2" xfId="1452" xr:uid="{00000000-0005-0000-0000-0000F1550000}"/>
    <cellStyle name="Normal 4 2 5 2 2 2 2 2" xfId="2092" xr:uid="{00000000-0005-0000-0000-0000F2550000}"/>
    <cellStyle name="Normal 4 2 5 2 2 2 2 2 2" xfId="4118" xr:uid="{00000000-0005-0000-0000-0000F3550000}"/>
    <cellStyle name="Normal 4 2 5 2 2 2 2 2 2 2" xfId="8170" xr:uid="{00000000-0005-0000-0000-0000F4550000}"/>
    <cellStyle name="Normal 4 2 5 2 2 2 2 2 2 2 2" xfId="14060" xr:uid="{00000000-0005-0000-0000-0000F5550000}"/>
    <cellStyle name="Normal 4 2 5 2 2 2 2 2 2 2 2 2" xfId="26230" xr:uid="{00000000-0005-0000-0000-0000F6550000}"/>
    <cellStyle name="Normal 4 2 5 2 2 2 2 2 2 2 2 2 2" xfId="52392" xr:uid="{00000000-0005-0000-0000-0000F7550000}"/>
    <cellStyle name="Normal 4 2 5 2 2 2 2 2 2 2 2 3" xfId="40222" xr:uid="{00000000-0005-0000-0000-0000F8550000}"/>
    <cellStyle name="Normal 4 2 5 2 2 2 2 2 2 2 3" xfId="21108" xr:uid="{00000000-0005-0000-0000-0000F9550000}"/>
    <cellStyle name="Normal 4 2 5 2 2 2 2 2 2 2 3 2" xfId="47270" xr:uid="{00000000-0005-0000-0000-0000FA550000}"/>
    <cellStyle name="Normal 4 2 5 2 2 2 2 2 2 2 4" xfId="34332" xr:uid="{00000000-0005-0000-0000-0000FB550000}"/>
    <cellStyle name="Normal 4 2 5 2 2 2 2 2 2 3" xfId="11114" xr:uid="{00000000-0005-0000-0000-0000FC550000}"/>
    <cellStyle name="Normal 4 2 5 2 2 2 2 2 2 3 2" xfId="23668" xr:uid="{00000000-0005-0000-0000-0000FD550000}"/>
    <cellStyle name="Normal 4 2 5 2 2 2 2 2 2 3 2 2" xfId="49830" xr:uid="{00000000-0005-0000-0000-0000FE550000}"/>
    <cellStyle name="Normal 4 2 5 2 2 2 2 2 2 3 3" xfId="37276" xr:uid="{00000000-0005-0000-0000-0000FF550000}"/>
    <cellStyle name="Normal 4 2 5 2 2 2 2 2 2 4" xfId="17584" xr:uid="{00000000-0005-0000-0000-000000560000}"/>
    <cellStyle name="Normal 4 2 5 2 2 2 2 2 2 4 2" xfId="43746" xr:uid="{00000000-0005-0000-0000-000001560000}"/>
    <cellStyle name="Normal 4 2 5 2 2 2 2 2 2 5" xfId="30280" xr:uid="{00000000-0005-0000-0000-000002560000}"/>
    <cellStyle name="Normal 4 2 5 2 2 2 2 2 3" xfId="6144" xr:uid="{00000000-0005-0000-0000-000003560000}"/>
    <cellStyle name="Normal 4 2 5 2 2 2 2 2 3 2" xfId="12588" xr:uid="{00000000-0005-0000-0000-000004560000}"/>
    <cellStyle name="Normal 4 2 5 2 2 2 2 2 3 2 2" xfId="24950" xr:uid="{00000000-0005-0000-0000-000005560000}"/>
    <cellStyle name="Normal 4 2 5 2 2 2 2 2 3 2 2 2" xfId="51112" xr:uid="{00000000-0005-0000-0000-000006560000}"/>
    <cellStyle name="Normal 4 2 5 2 2 2 2 2 3 2 3" xfId="38750" xr:uid="{00000000-0005-0000-0000-000007560000}"/>
    <cellStyle name="Normal 4 2 5 2 2 2 2 2 3 3" xfId="19346" xr:uid="{00000000-0005-0000-0000-000008560000}"/>
    <cellStyle name="Normal 4 2 5 2 2 2 2 2 3 3 2" xfId="45508" xr:uid="{00000000-0005-0000-0000-000009560000}"/>
    <cellStyle name="Normal 4 2 5 2 2 2 2 2 3 4" xfId="32306" xr:uid="{00000000-0005-0000-0000-00000A560000}"/>
    <cellStyle name="Normal 4 2 5 2 2 2 2 2 4" xfId="9642" xr:uid="{00000000-0005-0000-0000-00000B560000}"/>
    <cellStyle name="Normal 4 2 5 2 2 2 2 2 4 2" xfId="22388" xr:uid="{00000000-0005-0000-0000-00000C560000}"/>
    <cellStyle name="Normal 4 2 5 2 2 2 2 2 4 2 2" xfId="48550" xr:uid="{00000000-0005-0000-0000-00000D560000}"/>
    <cellStyle name="Normal 4 2 5 2 2 2 2 2 4 3" xfId="35804" xr:uid="{00000000-0005-0000-0000-00000E560000}"/>
    <cellStyle name="Normal 4 2 5 2 2 2 2 2 5" xfId="15822" xr:uid="{00000000-0005-0000-0000-00000F560000}"/>
    <cellStyle name="Normal 4 2 5 2 2 2 2 2 5 2" xfId="41984" xr:uid="{00000000-0005-0000-0000-000010560000}"/>
    <cellStyle name="Normal 4 2 5 2 2 2 2 2 6" xfId="28254" xr:uid="{00000000-0005-0000-0000-000011560000}"/>
    <cellStyle name="Normal 4 2 5 2 2 2 2 3" xfId="3478" xr:uid="{00000000-0005-0000-0000-000012560000}"/>
    <cellStyle name="Normal 4 2 5 2 2 2 2 3 2" xfId="7530" xr:uid="{00000000-0005-0000-0000-000013560000}"/>
    <cellStyle name="Normal 4 2 5 2 2 2 2 3 2 2" xfId="13420" xr:uid="{00000000-0005-0000-0000-000014560000}"/>
    <cellStyle name="Normal 4 2 5 2 2 2 2 3 2 2 2" xfId="25590" xr:uid="{00000000-0005-0000-0000-000015560000}"/>
    <cellStyle name="Normal 4 2 5 2 2 2 2 3 2 2 2 2" xfId="51752" xr:uid="{00000000-0005-0000-0000-000016560000}"/>
    <cellStyle name="Normal 4 2 5 2 2 2 2 3 2 2 3" xfId="39582" xr:uid="{00000000-0005-0000-0000-000017560000}"/>
    <cellStyle name="Normal 4 2 5 2 2 2 2 3 2 3" xfId="20468" xr:uid="{00000000-0005-0000-0000-000018560000}"/>
    <cellStyle name="Normal 4 2 5 2 2 2 2 3 2 3 2" xfId="46630" xr:uid="{00000000-0005-0000-0000-000019560000}"/>
    <cellStyle name="Normal 4 2 5 2 2 2 2 3 2 4" xfId="33692" xr:uid="{00000000-0005-0000-0000-00001A560000}"/>
    <cellStyle name="Normal 4 2 5 2 2 2 2 3 3" xfId="10474" xr:uid="{00000000-0005-0000-0000-00001B560000}"/>
    <cellStyle name="Normal 4 2 5 2 2 2 2 3 3 2" xfId="23028" xr:uid="{00000000-0005-0000-0000-00001C560000}"/>
    <cellStyle name="Normal 4 2 5 2 2 2 2 3 3 2 2" xfId="49190" xr:uid="{00000000-0005-0000-0000-00001D560000}"/>
    <cellStyle name="Normal 4 2 5 2 2 2 2 3 3 3" xfId="36636" xr:uid="{00000000-0005-0000-0000-00001E560000}"/>
    <cellStyle name="Normal 4 2 5 2 2 2 2 3 4" xfId="16944" xr:uid="{00000000-0005-0000-0000-00001F560000}"/>
    <cellStyle name="Normal 4 2 5 2 2 2 2 3 4 2" xfId="43106" xr:uid="{00000000-0005-0000-0000-000020560000}"/>
    <cellStyle name="Normal 4 2 5 2 2 2 2 3 5" xfId="29640" xr:uid="{00000000-0005-0000-0000-000021560000}"/>
    <cellStyle name="Normal 4 2 5 2 2 2 2 4" xfId="5504" xr:uid="{00000000-0005-0000-0000-000022560000}"/>
    <cellStyle name="Normal 4 2 5 2 2 2 2 4 2" xfId="11948" xr:uid="{00000000-0005-0000-0000-000023560000}"/>
    <cellStyle name="Normal 4 2 5 2 2 2 2 4 2 2" xfId="24310" xr:uid="{00000000-0005-0000-0000-000024560000}"/>
    <cellStyle name="Normal 4 2 5 2 2 2 2 4 2 2 2" xfId="50472" xr:uid="{00000000-0005-0000-0000-000025560000}"/>
    <cellStyle name="Normal 4 2 5 2 2 2 2 4 2 3" xfId="38110" xr:uid="{00000000-0005-0000-0000-000026560000}"/>
    <cellStyle name="Normal 4 2 5 2 2 2 2 4 3" xfId="18706" xr:uid="{00000000-0005-0000-0000-000027560000}"/>
    <cellStyle name="Normal 4 2 5 2 2 2 2 4 3 2" xfId="44868" xr:uid="{00000000-0005-0000-0000-000028560000}"/>
    <cellStyle name="Normal 4 2 5 2 2 2 2 4 4" xfId="31666" xr:uid="{00000000-0005-0000-0000-000029560000}"/>
    <cellStyle name="Normal 4 2 5 2 2 2 2 5" xfId="9002" xr:uid="{00000000-0005-0000-0000-00002A560000}"/>
    <cellStyle name="Normal 4 2 5 2 2 2 2 5 2" xfId="21748" xr:uid="{00000000-0005-0000-0000-00002B560000}"/>
    <cellStyle name="Normal 4 2 5 2 2 2 2 5 2 2" xfId="47910" xr:uid="{00000000-0005-0000-0000-00002C560000}"/>
    <cellStyle name="Normal 4 2 5 2 2 2 2 5 3" xfId="35164" xr:uid="{00000000-0005-0000-0000-00002D560000}"/>
    <cellStyle name="Normal 4 2 5 2 2 2 2 6" xfId="15182" xr:uid="{00000000-0005-0000-0000-00002E560000}"/>
    <cellStyle name="Normal 4 2 5 2 2 2 2 6 2" xfId="41344" xr:uid="{00000000-0005-0000-0000-00002F560000}"/>
    <cellStyle name="Normal 4 2 5 2 2 2 2 7" xfId="27614" xr:uid="{00000000-0005-0000-0000-000030560000}"/>
    <cellStyle name="Normal 4 2 5 2 2 2 3" xfId="1772" xr:uid="{00000000-0005-0000-0000-000031560000}"/>
    <cellStyle name="Normal 4 2 5 2 2 2 3 2" xfId="3798" xr:uid="{00000000-0005-0000-0000-000032560000}"/>
    <cellStyle name="Normal 4 2 5 2 2 2 3 2 2" xfId="7850" xr:uid="{00000000-0005-0000-0000-000033560000}"/>
    <cellStyle name="Normal 4 2 5 2 2 2 3 2 2 2" xfId="13740" xr:uid="{00000000-0005-0000-0000-000034560000}"/>
    <cellStyle name="Normal 4 2 5 2 2 2 3 2 2 2 2" xfId="25910" xr:uid="{00000000-0005-0000-0000-000035560000}"/>
    <cellStyle name="Normal 4 2 5 2 2 2 3 2 2 2 2 2" xfId="52072" xr:uid="{00000000-0005-0000-0000-000036560000}"/>
    <cellStyle name="Normal 4 2 5 2 2 2 3 2 2 2 3" xfId="39902" xr:uid="{00000000-0005-0000-0000-000037560000}"/>
    <cellStyle name="Normal 4 2 5 2 2 2 3 2 2 3" xfId="20788" xr:uid="{00000000-0005-0000-0000-000038560000}"/>
    <cellStyle name="Normal 4 2 5 2 2 2 3 2 2 3 2" xfId="46950" xr:uid="{00000000-0005-0000-0000-000039560000}"/>
    <cellStyle name="Normal 4 2 5 2 2 2 3 2 2 4" xfId="34012" xr:uid="{00000000-0005-0000-0000-00003A560000}"/>
    <cellStyle name="Normal 4 2 5 2 2 2 3 2 3" xfId="10794" xr:uid="{00000000-0005-0000-0000-00003B560000}"/>
    <cellStyle name="Normal 4 2 5 2 2 2 3 2 3 2" xfId="23348" xr:uid="{00000000-0005-0000-0000-00003C560000}"/>
    <cellStyle name="Normal 4 2 5 2 2 2 3 2 3 2 2" xfId="49510" xr:uid="{00000000-0005-0000-0000-00003D560000}"/>
    <cellStyle name="Normal 4 2 5 2 2 2 3 2 3 3" xfId="36956" xr:uid="{00000000-0005-0000-0000-00003E560000}"/>
    <cellStyle name="Normal 4 2 5 2 2 2 3 2 4" xfId="17264" xr:uid="{00000000-0005-0000-0000-00003F560000}"/>
    <cellStyle name="Normal 4 2 5 2 2 2 3 2 4 2" xfId="43426" xr:uid="{00000000-0005-0000-0000-000040560000}"/>
    <cellStyle name="Normal 4 2 5 2 2 2 3 2 5" xfId="29960" xr:uid="{00000000-0005-0000-0000-000041560000}"/>
    <cellStyle name="Normal 4 2 5 2 2 2 3 3" xfId="5824" xr:uid="{00000000-0005-0000-0000-000042560000}"/>
    <cellStyle name="Normal 4 2 5 2 2 2 3 3 2" xfId="12268" xr:uid="{00000000-0005-0000-0000-000043560000}"/>
    <cellStyle name="Normal 4 2 5 2 2 2 3 3 2 2" xfId="24630" xr:uid="{00000000-0005-0000-0000-000044560000}"/>
    <cellStyle name="Normal 4 2 5 2 2 2 3 3 2 2 2" xfId="50792" xr:uid="{00000000-0005-0000-0000-000045560000}"/>
    <cellStyle name="Normal 4 2 5 2 2 2 3 3 2 3" xfId="38430" xr:uid="{00000000-0005-0000-0000-000046560000}"/>
    <cellStyle name="Normal 4 2 5 2 2 2 3 3 3" xfId="19026" xr:uid="{00000000-0005-0000-0000-000047560000}"/>
    <cellStyle name="Normal 4 2 5 2 2 2 3 3 3 2" xfId="45188" xr:uid="{00000000-0005-0000-0000-000048560000}"/>
    <cellStyle name="Normal 4 2 5 2 2 2 3 3 4" xfId="31986" xr:uid="{00000000-0005-0000-0000-000049560000}"/>
    <cellStyle name="Normal 4 2 5 2 2 2 3 4" xfId="9322" xr:uid="{00000000-0005-0000-0000-00004A560000}"/>
    <cellStyle name="Normal 4 2 5 2 2 2 3 4 2" xfId="22068" xr:uid="{00000000-0005-0000-0000-00004B560000}"/>
    <cellStyle name="Normal 4 2 5 2 2 2 3 4 2 2" xfId="48230" xr:uid="{00000000-0005-0000-0000-00004C560000}"/>
    <cellStyle name="Normal 4 2 5 2 2 2 3 4 3" xfId="35484" xr:uid="{00000000-0005-0000-0000-00004D560000}"/>
    <cellStyle name="Normal 4 2 5 2 2 2 3 5" xfId="15502" xr:uid="{00000000-0005-0000-0000-00004E560000}"/>
    <cellStyle name="Normal 4 2 5 2 2 2 3 5 2" xfId="41664" xr:uid="{00000000-0005-0000-0000-00004F560000}"/>
    <cellStyle name="Normal 4 2 5 2 2 2 3 6" xfId="27934" xr:uid="{00000000-0005-0000-0000-000050560000}"/>
    <cellStyle name="Normal 4 2 5 2 2 2 4" xfId="3158" xr:uid="{00000000-0005-0000-0000-000051560000}"/>
    <cellStyle name="Normal 4 2 5 2 2 2 4 2" xfId="7210" xr:uid="{00000000-0005-0000-0000-000052560000}"/>
    <cellStyle name="Normal 4 2 5 2 2 2 4 2 2" xfId="13100" xr:uid="{00000000-0005-0000-0000-000053560000}"/>
    <cellStyle name="Normal 4 2 5 2 2 2 4 2 2 2" xfId="25270" xr:uid="{00000000-0005-0000-0000-000054560000}"/>
    <cellStyle name="Normal 4 2 5 2 2 2 4 2 2 2 2" xfId="51432" xr:uid="{00000000-0005-0000-0000-000055560000}"/>
    <cellStyle name="Normal 4 2 5 2 2 2 4 2 2 3" xfId="39262" xr:uid="{00000000-0005-0000-0000-000056560000}"/>
    <cellStyle name="Normal 4 2 5 2 2 2 4 2 3" xfId="20148" xr:uid="{00000000-0005-0000-0000-000057560000}"/>
    <cellStyle name="Normal 4 2 5 2 2 2 4 2 3 2" xfId="46310" xr:uid="{00000000-0005-0000-0000-000058560000}"/>
    <cellStyle name="Normal 4 2 5 2 2 2 4 2 4" xfId="33372" xr:uid="{00000000-0005-0000-0000-000059560000}"/>
    <cellStyle name="Normal 4 2 5 2 2 2 4 3" xfId="10154" xr:uid="{00000000-0005-0000-0000-00005A560000}"/>
    <cellStyle name="Normal 4 2 5 2 2 2 4 3 2" xfId="22708" xr:uid="{00000000-0005-0000-0000-00005B560000}"/>
    <cellStyle name="Normal 4 2 5 2 2 2 4 3 2 2" xfId="48870" xr:uid="{00000000-0005-0000-0000-00005C560000}"/>
    <cellStyle name="Normal 4 2 5 2 2 2 4 3 3" xfId="36316" xr:uid="{00000000-0005-0000-0000-00005D560000}"/>
    <cellStyle name="Normal 4 2 5 2 2 2 4 4" xfId="16624" xr:uid="{00000000-0005-0000-0000-00005E560000}"/>
    <cellStyle name="Normal 4 2 5 2 2 2 4 4 2" xfId="42786" xr:uid="{00000000-0005-0000-0000-00005F560000}"/>
    <cellStyle name="Normal 4 2 5 2 2 2 4 5" xfId="29320" xr:uid="{00000000-0005-0000-0000-000060560000}"/>
    <cellStyle name="Normal 4 2 5 2 2 2 5" xfId="5184" xr:uid="{00000000-0005-0000-0000-000061560000}"/>
    <cellStyle name="Normal 4 2 5 2 2 2 5 2" xfId="11628" xr:uid="{00000000-0005-0000-0000-000062560000}"/>
    <cellStyle name="Normal 4 2 5 2 2 2 5 2 2" xfId="23990" xr:uid="{00000000-0005-0000-0000-000063560000}"/>
    <cellStyle name="Normal 4 2 5 2 2 2 5 2 2 2" xfId="50152" xr:uid="{00000000-0005-0000-0000-000064560000}"/>
    <cellStyle name="Normal 4 2 5 2 2 2 5 2 3" xfId="37790" xr:uid="{00000000-0005-0000-0000-000065560000}"/>
    <cellStyle name="Normal 4 2 5 2 2 2 5 3" xfId="18386" xr:uid="{00000000-0005-0000-0000-000066560000}"/>
    <cellStyle name="Normal 4 2 5 2 2 2 5 3 2" xfId="44548" xr:uid="{00000000-0005-0000-0000-000067560000}"/>
    <cellStyle name="Normal 4 2 5 2 2 2 5 4" xfId="31346" xr:uid="{00000000-0005-0000-0000-000068560000}"/>
    <cellStyle name="Normal 4 2 5 2 2 2 6" xfId="8682" xr:uid="{00000000-0005-0000-0000-000069560000}"/>
    <cellStyle name="Normal 4 2 5 2 2 2 6 2" xfId="21428" xr:uid="{00000000-0005-0000-0000-00006A560000}"/>
    <cellStyle name="Normal 4 2 5 2 2 2 6 2 2" xfId="47590" xr:uid="{00000000-0005-0000-0000-00006B560000}"/>
    <cellStyle name="Normal 4 2 5 2 2 2 6 3" xfId="34844" xr:uid="{00000000-0005-0000-0000-00006C560000}"/>
    <cellStyle name="Normal 4 2 5 2 2 2 7" xfId="14862" xr:uid="{00000000-0005-0000-0000-00006D560000}"/>
    <cellStyle name="Normal 4 2 5 2 2 2 7 2" xfId="41024" xr:uid="{00000000-0005-0000-0000-00006E560000}"/>
    <cellStyle name="Normal 4 2 5 2 2 2 8" xfId="27294" xr:uid="{00000000-0005-0000-0000-00006F560000}"/>
    <cellStyle name="Normal 4 2 5 2 2 3" xfId="1292" xr:uid="{00000000-0005-0000-0000-000070560000}"/>
    <cellStyle name="Normal 4 2 5 2 2 3 2" xfId="1932" xr:uid="{00000000-0005-0000-0000-000071560000}"/>
    <cellStyle name="Normal 4 2 5 2 2 3 2 2" xfId="3958" xr:uid="{00000000-0005-0000-0000-000072560000}"/>
    <cellStyle name="Normal 4 2 5 2 2 3 2 2 2" xfId="8010" xr:uid="{00000000-0005-0000-0000-000073560000}"/>
    <cellStyle name="Normal 4 2 5 2 2 3 2 2 2 2" xfId="13900" xr:uid="{00000000-0005-0000-0000-000074560000}"/>
    <cellStyle name="Normal 4 2 5 2 2 3 2 2 2 2 2" xfId="26070" xr:uid="{00000000-0005-0000-0000-000075560000}"/>
    <cellStyle name="Normal 4 2 5 2 2 3 2 2 2 2 2 2" xfId="52232" xr:uid="{00000000-0005-0000-0000-000076560000}"/>
    <cellStyle name="Normal 4 2 5 2 2 3 2 2 2 2 3" xfId="40062" xr:uid="{00000000-0005-0000-0000-000077560000}"/>
    <cellStyle name="Normal 4 2 5 2 2 3 2 2 2 3" xfId="20948" xr:uid="{00000000-0005-0000-0000-000078560000}"/>
    <cellStyle name="Normal 4 2 5 2 2 3 2 2 2 3 2" xfId="47110" xr:uid="{00000000-0005-0000-0000-000079560000}"/>
    <cellStyle name="Normal 4 2 5 2 2 3 2 2 2 4" xfId="34172" xr:uid="{00000000-0005-0000-0000-00007A560000}"/>
    <cellStyle name="Normal 4 2 5 2 2 3 2 2 3" xfId="10954" xr:uid="{00000000-0005-0000-0000-00007B560000}"/>
    <cellStyle name="Normal 4 2 5 2 2 3 2 2 3 2" xfId="23508" xr:uid="{00000000-0005-0000-0000-00007C560000}"/>
    <cellStyle name="Normal 4 2 5 2 2 3 2 2 3 2 2" xfId="49670" xr:uid="{00000000-0005-0000-0000-00007D560000}"/>
    <cellStyle name="Normal 4 2 5 2 2 3 2 2 3 3" xfId="37116" xr:uid="{00000000-0005-0000-0000-00007E560000}"/>
    <cellStyle name="Normal 4 2 5 2 2 3 2 2 4" xfId="17424" xr:uid="{00000000-0005-0000-0000-00007F560000}"/>
    <cellStyle name="Normal 4 2 5 2 2 3 2 2 4 2" xfId="43586" xr:uid="{00000000-0005-0000-0000-000080560000}"/>
    <cellStyle name="Normal 4 2 5 2 2 3 2 2 5" xfId="30120" xr:uid="{00000000-0005-0000-0000-000081560000}"/>
    <cellStyle name="Normal 4 2 5 2 2 3 2 3" xfId="5984" xr:uid="{00000000-0005-0000-0000-000082560000}"/>
    <cellStyle name="Normal 4 2 5 2 2 3 2 3 2" xfId="12428" xr:uid="{00000000-0005-0000-0000-000083560000}"/>
    <cellStyle name="Normal 4 2 5 2 2 3 2 3 2 2" xfId="24790" xr:uid="{00000000-0005-0000-0000-000084560000}"/>
    <cellStyle name="Normal 4 2 5 2 2 3 2 3 2 2 2" xfId="50952" xr:uid="{00000000-0005-0000-0000-000085560000}"/>
    <cellStyle name="Normal 4 2 5 2 2 3 2 3 2 3" xfId="38590" xr:uid="{00000000-0005-0000-0000-000086560000}"/>
    <cellStyle name="Normal 4 2 5 2 2 3 2 3 3" xfId="19186" xr:uid="{00000000-0005-0000-0000-000087560000}"/>
    <cellStyle name="Normal 4 2 5 2 2 3 2 3 3 2" xfId="45348" xr:uid="{00000000-0005-0000-0000-000088560000}"/>
    <cellStyle name="Normal 4 2 5 2 2 3 2 3 4" xfId="32146" xr:uid="{00000000-0005-0000-0000-000089560000}"/>
    <cellStyle name="Normal 4 2 5 2 2 3 2 4" xfId="9482" xr:uid="{00000000-0005-0000-0000-00008A560000}"/>
    <cellStyle name="Normal 4 2 5 2 2 3 2 4 2" xfId="22228" xr:uid="{00000000-0005-0000-0000-00008B560000}"/>
    <cellStyle name="Normal 4 2 5 2 2 3 2 4 2 2" xfId="48390" xr:uid="{00000000-0005-0000-0000-00008C560000}"/>
    <cellStyle name="Normal 4 2 5 2 2 3 2 4 3" xfId="35644" xr:uid="{00000000-0005-0000-0000-00008D560000}"/>
    <cellStyle name="Normal 4 2 5 2 2 3 2 5" xfId="15662" xr:uid="{00000000-0005-0000-0000-00008E560000}"/>
    <cellStyle name="Normal 4 2 5 2 2 3 2 5 2" xfId="41824" xr:uid="{00000000-0005-0000-0000-00008F560000}"/>
    <cellStyle name="Normal 4 2 5 2 2 3 2 6" xfId="28094" xr:uid="{00000000-0005-0000-0000-000090560000}"/>
    <cellStyle name="Normal 4 2 5 2 2 3 3" xfId="3318" xr:uid="{00000000-0005-0000-0000-000091560000}"/>
    <cellStyle name="Normal 4 2 5 2 2 3 3 2" xfId="7370" xr:uid="{00000000-0005-0000-0000-000092560000}"/>
    <cellStyle name="Normal 4 2 5 2 2 3 3 2 2" xfId="13260" xr:uid="{00000000-0005-0000-0000-000093560000}"/>
    <cellStyle name="Normal 4 2 5 2 2 3 3 2 2 2" xfId="25430" xr:uid="{00000000-0005-0000-0000-000094560000}"/>
    <cellStyle name="Normal 4 2 5 2 2 3 3 2 2 2 2" xfId="51592" xr:uid="{00000000-0005-0000-0000-000095560000}"/>
    <cellStyle name="Normal 4 2 5 2 2 3 3 2 2 3" xfId="39422" xr:uid="{00000000-0005-0000-0000-000096560000}"/>
    <cellStyle name="Normal 4 2 5 2 2 3 3 2 3" xfId="20308" xr:uid="{00000000-0005-0000-0000-000097560000}"/>
    <cellStyle name="Normal 4 2 5 2 2 3 3 2 3 2" xfId="46470" xr:uid="{00000000-0005-0000-0000-000098560000}"/>
    <cellStyle name="Normal 4 2 5 2 2 3 3 2 4" xfId="33532" xr:uid="{00000000-0005-0000-0000-000099560000}"/>
    <cellStyle name="Normal 4 2 5 2 2 3 3 3" xfId="10314" xr:uid="{00000000-0005-0000-0000-00009A560000}"/>
    <cellStyle name="Normal 4 2 5 2 2 3 3 3 2" xfId="22868" xr:uid="{00000000-0005-0000-0000-00009B560000}"/>
    <cellStyle name="Normal 4 2 5 2 2 3 3 3 2 2" xfId="49030" xr:uid="{00000000-0005-0000-0000-00009C560000}"/>
    <cellStyle name="Normal 4 2 5 2 2 3 3 3 3" xfId="36476" xr:uid="{00000000-0005-0000-0000-00009D560000}"/>
    <cellStyle name="Normal 4 2 5 2 2 3 3 4" xfId="16784" xr:uid="{00000000-0005-0000-0000-00009E560000}"/>
    <cellStyle name="Normal 4 2 5 2 2 3 3 4 2" xfId="42946" xr:uid="{00000000-0005-0000-0000-00009F560000}"/>
    <cellStyle name="Normal 4 2 5 2 2 3 3 5" xfId="29480" xr:uid="{00000000-0005-0000-0000-0000A0560000}"/>
    <cellStyle name="Normal 4 2 5 2 2 3 4" xfId="5344" xr:uid="{00000000-0005-0000-0000-0000A1560000}"/>
    <cellStyle name="Normal 4 2 5 2 2 3 4 2" xfId="11788" xr:uid="{00000000-0005-0000-0000-0000A2560000}"/>
    <cellStyle name="Normal 4 2 5 2 2 3 4 2 2" xfId="24150" xr:uid="{00000000-0005-0000-0000-0000A3560000}"/>
    <cellStyle name="Normal 4 2 5 2 2 3 4 2 2 2" xfId="50312" xr:uid="{00000000-0005-0000-0000-0000A4560000}"/>
    <cellStyle name="Normal 4 2 5 2 2 3 4 2 3" xfId="37950" xr:uid="{00000000-0005-0000-0000-0000A5560000}"/>
    <cellStyle name="Normal 4 2 5 2 2 3 4 3" xfId="18546" xr:uid="{00000000-0005-0000-0000-0000A6560000}"/>
    <cellStyle name="Normal 4 2 5 2 2 3 4 3 2" xfId="44708" xr:uid="{00000000-0005-0000-0000-0000A7560000}"/>
    <cellStyle name="Normal 4 2 5 2 2 3 4 4" xfId="31506" xr:uid="{00000000-0005-0000-0000-0000A8560000}"/>
    <cellStyle name="Normal 4 2 5 2 2 3 5" xfId="8842" xr:uid="{00000000-0005-0000-0000-0000A9560000}"/>
    <cellStyle name="Normal 4 2 5 2 2 3 5 2" xfId="21588" xr:uid="{00000000-0005-0000-0000-0000AA560000}"/>
    <cellStyle name="Normal 4 2 5 2 2 3 5 2 2" xfId="47750" xr:uid="{00000000-0005-0000-0000-0000AB560000}"/>
    <cellStyle name="Normal 4 2 5 2 2 3 5 3" xfId="35004" xr:uid="{00000000-0005-0000-0000-0000AC560000}"/>
    <cellStyle name="Normal 4 2 5 2 2 3 6" xfId="15022" xr:uid="{00000000-0005-0000-0000-0000AD560000}"/>
    <cellStyle name="Normal 4 2 5 2 2 3 6 2" xfId="41184" xr:uid="{00000000-0005-0000-0000-0000AE560000}"/>
    <cellStyle name="Normal 4 2 5 2 2 3 7" xfId="27454" xr:uid="{00000000-0005-0000-0000-0000AF560000}"/>
    <cellStyle name="Normal 4 2 5 2 2 4" xfId="1612" xr:uid="{00000000-0005-0000-0000-0000B0560000}"/>
    <cellStyle name="Normal 4 2 5 2 2 4 2" xfId="3638" xr:uid="{00000000-0005-0000-0000-0000B1560000}"/>
    <cellStyle name="Normal 4 2 5 2 2 4 2 2" xfId="7690" xr:uid="{00000000-0005-0000-0000-0000B2560000}"/>
    <cellStyle name="Normal 4 2 5 2 2 4 2 2 2" xfId="13580" xr:uid="{00000000-0005-0000-0000-0000B3560000}"/>
    <cellStyle name="Normal 4 2 5 2 2 4 2 2 2 2" xfId="25750" xr:uid="{00000000-0005-0000-0000-0000B4560000}"/>
    <cellStyle name="Normal 4 2 5 2 2 4 2 2 2 2 2" xfId="51912" xr:uid="{00000000-0005-0000-0000-0000B5560000}"/>
    <cellStyle name="Normal 4 2 5 2 2 4 2 2 2 3" xfId="39742" xr:uid="{00000000-0005-0000-0000-0000B6560000}"/>
    <cellStyle name="Normal 4 2 5 2 2 4 2 2 3" xfId="20628" xr:uid="{00000000-0005-0000-0000-0000B7560000}"/>
    <cellStyle name="Normal 4 2 5 2 2 4 2 2 3 2" xfId="46790" xr:uid="{00000000-0005-0000-0000-0000B8560000}"/>
    <cellStyle name="Normal 4 2 5 2 2 4 2 2 4" xfId="33852" xr:uid="{00000000-0005-0000-0000-0000B9560000}"/>
    <cellStyle name="Normal 4 2 5 2 2 4 2 3" xfId="10634" xr:uid="{00000000-0005-0000-0000-0000BA560000}"/>
    <cellStyle name="Normal 4 2 5 2 2 4 2 3 2" xfId="23188" xr:uid="{00000000-0005-0000-0000-0000BB560000}"/>
    <cellStyle name="Normal 4 2 5 2 2 4 2 3 2 2" xfId="49350" xr:uid="{00000000-0005-0000-0000-0000BC560000}"/>
    <cellStyle name="Normal 4 2 5 2 2 4 2 3 3" xfId="36796" xr:uid="{00000000-0005-0000-0000-0000BD560000}"/>
    <cellStyle name="Normal 4 2 5 2 2 4 2 4" xfId="17104" xr:uid="{00000000-0005-0000-0000-0000BE560000}"/>
    <cellStyle name="Normal 4 2 5 2 2 4 2 4 2" xfId="43266" xr:uid="{00000000-0005-0000-0000-0000BF560000}"/>
    <cellStyle name="Normal 4 2 5 2 2 4 2 5" xfId="29800" xr:uid="{00000000-0005-0000-0000-0000C0560000}"/>
    <cellStyle name="Normal 4 2 5 2 2 4 3" xfId="5664" xr:uid="{00000000-0005-0000-0000-0000C1560000}"/>
    <cellStyle name="Normal 4 2 5 2 2 4 3 2" xfId="12108" xr:uid="{00000000-0005-0000-0000-0000C2560000}"/>
    <cellStyle name="Normal 4 2 5 2 2 4 3 2 2" xfId="24470" xr:uid="{00000000-0005-0000-0000-0000C3560000}"/>
    <cellStyle name="Normal 4 2 5 2 2 4 3 2 2 2" xfId="50632" xr:uid="{00000000-0005-0000-0000-0000C4560000}"/>
    <cellStyle name="Normal 4 2 5 2 2 4 3 2 3" xfId="38270" xr:uid="{00000000-0005-0000-0000-0000C5560000}"/>
    <cellStyle name="Normal 4 2 5 2 2 4 3 3" xfId="18866" xr:uid="{00000000-0005-0000-0000-0000C6560000}"/>
    <cellStyle name="Normal 4 2 5 2 2 4 3 3 2" xfId="45028" xr:uid="{00000000-0005-0000-0000-0000C7560000}"/>
    <cellStyle name="Normal 4 2 5 2 2 4 3 4" xfId="31826" xr:uid="{00000000-0005-0000-0000-0000C8560000}"/>
    <cellStyle name="Normal 4 2 5 2 2 4 4" xfId="9162" xr:uid="{00000000-0005-0000-0000-0000C9560000}"/>
    <cellStyle name="Normal 4 2 5 2 2 4 4 2" xfId="21908" xr:uid="{00000000-0005-0000-0000-0000CA560000}"/>
    <cellStyle name="Normal 4 2 5 2 2 4 4 2 2" xfId="48070" xr:uid="{00000000-0005-0000-0000-0000CB560000}"/>
    <cellStyle name="Normal 4 2 5 2 2 4 4 3" xfId="35324" xr:uid="{00000000-0005-0000-0000-0000CC560000}"/>
    <cellStyle name="Normal 4 2 5 2 2 4 5" xfId="15342" xr:uid="{00000000-0005-0000-0000-0000CD560000}"/>
    <cellStyle name="Normal 4 2 5 2 2 4 5 2" xfId="41504" xr:uid="{00000000-0005-0000-0000-0000CE560000}"/>
    <cellStyle name="Normal 4 2 5 2 2 4 6" xfId="27774" xr:uid="{00000000-0005-0000-0000-0000CF560000}"/>
    <cellStyle name="Normal 4 2 5 2 2 5" xfId="2626" xr:uid="{00000000-0005-0000-0000-0000D0560000}"/>
    <cellStyle name="Normal 4 2 5 2 2 5 2" xfId="6678" xr:uid="{00000000-0005-0000-0000-0000D1560000}"/>
    <cellStyle name="Normal 4 2 5 2 2 5 2 2" xfId="12844" xr:uid="{00000000-0005-0000-0000-0000D2560000}"/>
    <cellStyle name="Normal 4 2 5 2 2 5 2 2 2" xfId="25110" xr:uid="{00000000-0005-0000-0000-0000D3560000}"/>
    <cellStyle name="Normal 4 2 5 2 2 5 2 2 2 2" xfId="51272" xr:uid="{00000000-0005-0000-0000-0000D4560000}"/>
    <cellStyle name="Normal 4 2 5 2 2 5 2 2 3" xfId="39006" xr:uid="{00000000-0005-0000-0000-0000D5560000}"/>
    <cellStyle name="Normal 4 2 5 2 2 5 2 3" xfId="19748" xr:uid="{00000000-0005-0000-0000-0000D6560000}"/>
    <cellStyle name="Normal 4 2 5 2 2 5 2 3 2" xfId="45910" xr:uid="{00000000-0005-0000-0000-0000D7560000}"/>
    <cellStyle name="Normal 4 2 5 2 2 5 2 4" xfId="32840" xr:uid="{00000000-0005-0000-0000-0000D8560000}"/>
    <cellStyle name="Normal 4 2 5 2 2 5 3" xfId="9898" xr:uid="{00000000-0005-0000-0000-0000D9560000}"/>
    <cellStyle name="Normal 4 2 5 2 2 5 3 2" xfId="22548" xr:uid="{00000000-0005-0000-0000-0000DA560000}"/>
    <cellStyle name="Normal 4 2 5 2 2 5 3 2 2" xfId="48710" xr:uid="{00000000-0005-0000-0000-0000DB560000}"/>
    <cellStyle name="Normal 4 2 5 2 2 5 3 3" xfId="36060" xr:uid="{00000000-0005-0000-0000-0000DC560000}"/>
    <cellStyle name="Normal 4 2 5 2 2 5 4" xfId="16224" xr:uid="{00000000-0005-0000-0000-0000DD560000}"/>
    <cellStyle name="Normal 4 2 5 2 2 5 4 2" xfId="42386" xr:uid="{00000000-0005-0000-0000-0000DE560000}"/>
    <cellStyle name="Normal 4 2 5 2 2 5 5" xfId="28788" xr:uid="{00000000-0005-0000-0000-0000DF560000}"/>
    <cellStyle name="Normal 4 2 5 2 2 6" xfId="4652" xr:uid="{00000000-0005-0000-0000-0000E0560000}"/>
    <cellStyle name="Normal 4 2 5 2 2 6 2" xfId="11372" xr:uid="{00000000-0005-0000-0000-0000E1560000}"/>
    <cellStyle name="Normal 4 2 5 2 2 6 2 2" xfId="23830" xr:uid="{00000000-0005-0000-0000-0000E2560000}"/>
    <cellStyle name="Normal 4 2 5 2 2 6 2 2 2" xfId="49992" xr:uid="{00000000-0005-0000-0000-0000E3560000}"/>
    <cellStyle name="Normal 4 2 5 2 2 6 2 3" xfId="37534" xr:uid="{00000000-0005-0000-0000-0000E4560000}"/>
    <cellStyle name="Normal 4 2 5 2 2 6 3" xfId="17986" xr:uid="{00000000-0005-0000-0000-0000E5560000}"/>
    <cellStyle name="Normal 4 2 5 2 2 6 3 2" xfId="44148" xr:uid="{00000000-0005-0000-0000-0000E6560000}"/>
    <cellStyle name="Normal 4 2 5 2 2 6 4" xfId="30814" xr:uid="{00000000-0005-0000-0000-0000E7560000}"/>
    <cellStyle name="Normal 4 2 5 2 2 7" xfId="8426" xr:uid="{00000000-0005-0000-0000-0000E8560000}"/>
    <cellStyle name="Normal 4 2 5 2 2 7 2" xfId="21268" xr:uid="{00000000-0005-0000-0000-0000E9560000}"/>
    <cellStyle name="Normal 4 2 5 2 2 7 2 2" xfId="47430" xr:uid="{00000000-0005-0000-0000-0000EA560000}"/>
    <cellStyle name="Normal 4 2 5 2 2 7 3" xfId="34588" xr:uid="{00000000-0005-0000-0000-0000EB560000}"/>
    <cellStyle name="Normal 4 2 5 2 2 8" xfId="14462" xr:uid="{00000000-0005-0000-0000-0000EC560000}"/>
    <cellStyle name="Normal 4 2 5 2 2 8 2" xfId="40624" xr:uid="{00000000-0005-0000-0000-0000ED560000}"/>
    <cellStyle name="Normal 4 2 5 2 2 9" xfId="26762" xr:uid="{00000000-0005-0000-0000-0000EE560000}"/>
    <cellStyle name="Normal 4 2 5 2 3" xfId="983" xr:uid="{00000000-0005-0000-0000-0000EF560000}"/>
    <cellStyle name="Normal 4 2 5 2 3 2" xfId="1372" xr:uid="{00000000-0005-0000-0000-0000F0560000}"/>
    <cellStyle name="Normal 4 2 5 2 3 2 2" xfId="2012" xr:uid="{00000000-0005-0000-0000-0000F1560000}"/>
    <cellStyle name="Normal 4 2 5 2 3 2 2 2" xfId="4038" xr:uid="{00000000-0005-0000-0000-0000F2560000}"/>
    <cellStyle name="Normal 4 2 5 2 3 2 2 2 2" xfId="8090" xr:uid="{00000000-0005-0000-0000-0000F3560000}"/>
    <cellStyle name="Normal 4 2 5 2 3 2 2 2 2 2" xfId="13980" xr:uid="{00000000-0005-0000-0000-0000F4560000}"/>
    <cellStyle name="Normal 4 2 5 2 3 2 2 2 2 2 2" xfId="26150" xr:uid="{00000000-0005-0000-0000-0000F5560000}"/>
    <cellStyle name="Normal 4 2 5 2 3 2 2 2 2 2 2 2" xfId="52312" xr:uid="{00000000-0005-0000-0000-0000F6560000}"/>
    <cellStyle name="Normal 4 2 5 2 3 2 2 2 2 2 3" xfId="40142" xr:uid="{00000000-0005-0000-0000-0000F7560000}"/>
    <cellStyle name="Normal 4 2 5 2 3 2 2 2 2 3" xfId="21028" xr:uid="{00000000-0005-0000-0000-0000F8560000}"/>
    <cellStyle name="Normal 4 2 5 2 3 2 2 2 2 3 2" xfId="47190" xr:uid="{00000000-0005-0000-0000-0000F9560000}"/>
    <cellStyle name="Normal 4 2 5 2 3 2 2 2 2 4" xfId="34252" xr:uid="{00000000-0005-0000-0000-0000FA560000}"/>
    <cellStyle name="Normal 4 2 5 2 3 2 2 2 3" xfId="11034" xr:uid="{00000000-0005-0000-0000-0000FB560000}"/>
    <cellStyle name="Normal 4 2 5 2 3 2 2 2 3 2" xfId="23588" xr:uid="{00000000-0005-0000-0000-0000FC560000}"/>
    <cellStyle name="Normal 4 2 5 2 3 2 2 2 3 2 2" xfId="49750" xr:uid="{00000000-0005-0000-0000-0000FD560000}"/>
    <cellStyle name="Normal 4 2 5 2 3 2 2 2 3 3" xfId="37196" xr:uid="{00000000-0005-0000-0000-0000FE560000}"/>
    <cellStyle name="Normal 4 2 5 2 3 2 2 2 4" xfId="17504" xr:uid="{00000000-0005-0000-0000-0000FF560000}"/>
    <cellStyle name="Normal 4 2 5 2 3 2 2 2 4 2" xfId="43666" xr:uid="{00000000-0005-0000-0000-000000570000}"/>
    <cellStyle name="Normal 4 2 5 2 3 2 2 2 5" xfId="30200" xr:uid="{00000000-0005-0000-0000-000001570000}"/>
    <cellStyle name="Normal 4 2 5 2 3 2 2 3" xfId="6064" xr:uid="{00000000-0005-0000-0000-000002570000}"/>
    <cellStyle name="Normal 4 2 5 2 3 2 2 3 2" xfId="12508" xr:uid="{00000000-0005-0000-0000-000003570000}"/>
    <cellStyle name="Normal 4 2 5 2 3 2 2 3 2 2" xfId="24870" xr:uid="{00000000-0005-0000-0000-000004570000}"/>
    <cellStyle name="Normal 4 2 5 2 3 2 2 3 2 2 2" xfId="51032" xr:uid="{00000000-0005-0000-0000-000005570000}"/>
    <cellStyle name="Normal 4 2 5 2 3 2 2 3 2 3" xfId="38670" xr:uid="{00000000-0005-0000-0000-000006570000}"/>
    <cellStyle name="Normal 4 2 5 2 3 2 2 3 3" xfId="19266" xr:uid="{00000000-0005-0000-0000-000007570000}"/>
    <cellStyle name="Normal 4 2 5 2 3 2 2 3 3 2" xfId="45428" xr:uid="{00000000-0005-0000-0000-000008570000}"/>
    <cellStyle name="Normal 4 2 5 2 3 2 2 3 4" xfId="32226" xr:uid="{00000000-0005-0000-0000-000009570000}"/>
    <cellStyle name="Normal 4 2 5 2 3 2 2 4" xfId="9562" xr:uid="{00000000-0005-0000-0000-00000A570000}"/>
    <cellStyle name="Normal 4 2 5 2 3 2 2 4 2" xfId="22308" xr:uid="{00000000-0005-0000-0000-00000B570000}"/>
    <cellStyle name="Normal 4 2 5 2 3 2 2 4 2 2" xfId="48470" xr:uid="{00000000-0005-0000-0000-00000C570000}"/>
    <cellStyle name="Normal 4 2 5 2 3 2 2 4 3" xfId="35724" xr:uid="{00000000-0005-0000-0000-00000D570000}"/>
    <cellStyle name="Normal 4 2 5 2 3 2 2 5" xfId="15742" xr:uid="{00000000-0005-0000-0000-00000E570000}"/>
    <cellStyle name="Normal 4 2 5 2 3 2 2 5 2" xfId="41904" xr:uid="{00000000-0005-0000-0000-00000F570000}"/>
    <cellStyle name="Normal 4 2 5 2 3 2 2 6" xfId="28174" xr:uid="{00000000-0005-0000-0000-000010570000}"/>
    <cellStyle name="Normal 4 2 5 2 3 2 3" xfId="3398" xr:uid="{00000000-0005-0000-0000-000011570000}"/>
    <cellStyle name="Normal 4 2 5 2 3 2 3 2" xfId="7450" xr:uid="{00000000-0005-0000-0000-000012570000}"/>
    <cellStyle name="Normal 4 2 5 2 3 2 3 2 2" xfId="13340" xr:uid="{00000000-0005-0000-0000-000013570000}"/>
    <cellStyle name="Normal 4 2 5 2 3 2 3 2 2 2" xfId="25510" xr:uid="{00000000-0005-0000-0000-000014570000}"/>
    <cellStyle name="Normal 4 2 5 2 3 2 3 2 2 2 2" xfId="51672" xr:uid="{00000000-0005-0000-0000-000015570000}"/>
    <cellStyle name="Normal 4 2 5 2 3 2 3 2 2 3" xfId="39502" xr:uid="{00000000-0005-0000-0000-000016570000}"/>
    <cellStyle name="Normal 4 2 5 2 3 2 3 2 3" xfId="20388" xr:uid="{00000000-0005-0000-0000-000017570000}"/>
    <cellStyle name="Normal 4 2 5 2 3 2 3 2 3 2" xfId="46550" xr:uid="{00000000-0005-0000-0000-000018570000}"/>
    <cellStyle name="Normal 4 2 5 2 3 2 3 2 4" xfId="33612" xr:uid="{00000000-0005-0000-0000-000019570000}"/>
    <cellStyle name="Normal 4 2 5 2 3 2 3 3" xfId="10394" xr:uid="{00000000-0005-0000-0000-00001A570000}"/>
    <cellStyle name="Normal 4 2 5 2 3 2 3 3 2" xfId="22948" xr:uid="{00000000-0005-0000-0000-00001B570000}"/>
    <cellStyle name="Normal 4 2 5 2 3 2 3 3 2 2" xfId="49110" xr:uid="{00000000-0005-0000-0000-00001C570000}"/>
    <cellStyle name="Normal 4 2 5 2 3 2 3 3 3" xfId="36556" xr:uid="{00000000-0005-0000-0000-00001D570000}"/>
    <cellStyle name="Normal 4 2 5 2 3 2 3 4" xfId="16864" xr:uid="{00000000-0005-0000-0000-00001E570000}"/>
    <cellStyle name="Normal 4 2 5 2 3 2 3 4 2" xfId="43026" xr:uid="{00000000-0005-0000-0000-00001F570000}"/>
    <cellStyle name="Normal 4 2 5 2 3 2 3 5" xfId="29560" xr:uid="{00000000-0005-0000-0000-000020570000}"/>
    <cellStyle name="Normal 4 2 5 2 3 2 4" xfId="5424" xr:uid="{00000000-0005-0000-0000-000021570000}"/>
    <cellStyle name="Normal 4 2 5 2 3 2 4 2" xfId="11868" xr:uid="{00000000-0005-0000-0000-000022570000}"/>
    <cellStyle name="Normal 4 2 5 2 3 2 4 2 2" xfId="24230" xr:uid="{00000000-0005-0000-0000-000023570000}"/>
    <cellStyle name="Normal 4 2 5 2 3 2 4 2 2 2" xfId="50392" xr:uid="{00000000-0005-0000-0000-000024570000}"/>
    <cellStyle name="Normal 4 2 5 2 3 2 4 2 3" xfId="38030" xr:uid="{00000000-0005-0000-0000-000025570000}"/>
    <cellStyle name="Normal 4 2 5 2 3 2 4 3" xfId="18626" xr:uid="{00000000-0005-0000-0000-000026570000}"/>
    <cellStyle name="Normal 4 2 5 2 3 2 4 3 2" xfId="44788" xr:uid="{00000000-0005-0000-0000-000027570000}"/>
    <cellStyle name="Normal 4 2 5 2 3 2 4 4" xfId="31586" xr:uid="{00000000-0005-0000-0000-000028570000}"/>
    <cellStyle name="Normal 4 2 5 2 3 2 5" xfId="8922" xr:uid="{00000000-0005-0000-0000-000029570000}"/>
    <cellStyle name="Normal 4 2 5 2 3 2 5 2" xfId="21668" xr:uid="{00000000-0005-0000-0000-00002A570000}"/>
    <cellStyle name="Normal 4 2 5 2 3 2 5 2 2" xfId="47830" xr:uid="{00000000-0005-0000-0000-00002B570000}"/>
    <cellStyle name="Normal 4 2 5 2 3 2 5 3" xfId="35084" xr:uid="{00000000-0005-0000-0000-00002C570000}"/>
    <cellStyle name="Normal 4 2 5 2 3 2 6" xfId="15102" xr:uid="{00000000-0005-0000-0000-00002D570000}"/>
    <cellStyle name="Normal 4 2 5 2 3 2 6 2" xfId="41264" xr:uid="{00000000-0005-0000-0000-00002E570000}"/>
    <cellStyle name="Normal 4 2 5 2 3 2 7" xfId="27534" xr:uid="{00000000-0005-0000-0000-00002F570000}"/>
    <cellStyle name="Normal 4 2 5 2 3 3" xfId="1692" xr:uid="{00000000-0005-0000-0000-000030570000}"/>
    <cellStyle name="Normal 4 2 5 2 3 3 2" xfId="3718" xr:uid="{00000000-0005-0000-0000-000031570000}"/>
    <cellStyle name="Normal 4 2 5 2 3 3 2 2" xfId="7770" xr:uid="{00000000-0005-0000-0000-000032570000}"/>
    <cellStyle name="Normal 4 2 5 2 3 3 2 2 2" xfId="13660" xr:uid="{00000000-0005-0000-0000-000033570000}"/>
    <cellStyle name="Normal 4 2 5 2 3 3 2 2 2 2" xfId="25830" xr:uid="{00000000-0005-0000-0000-000034570000}"/>
    <cellStyle name="Normal 4 2 5 2 3 3 2 2 2 2 2" xfId="51992" xr:uid="{00000000-0005-0000-0000-000035570000}"/>
    <cellStyle name="Normal 4 2 5 2 3 3 2 2 2 3" xfId="39822" xr:uid="{00000000-0005-0000-0000-000036570000}"/>
    <cellStyle name="Normal 4 2 5 2 3 3 2 2 3" xfId="20708" xr:uid="{00000000-0005-0000-0000-000037570000}"/>
    <cellStyle name="Normal 4 2 5 2 3 3 2 2 3 2" xfId="46870" xr:uid="{00000000-0005-0000-0000-000038570000}"/>
    <cellStyle name="Normal 4 2 5 2 3 3 2 2 4" xfId="33932" xr:uid="{00000000-0005-0000-0000-000039570000}"/>
    <cellStyle name="Normal 4 2 5 2 3 3 2 3" xfId="10714" xr:uid="{00000000-0005-0000-0000-00003A570000}"/>
    <cellStyle name="Normal 4 2 5 2 3 3 2 3 2" xfId="23268" xr:uid="{00000000-0005-0000-0000-00003B570000}"/>
    <cellStyle name="Normal 4 2 5 2 3 3 2 3 2 2" xfId="49430" xr:uid="{00000000-0005-0000-0000-00003C570000}"/>
    <cellStyle name="Normal 4 2 5 2 3 3 2 3 3" xfId="36876" xr:uid="{00000000-0005-0000-0000-00003D570000}"/>
    <cellStyle name="Normal 4 2 5 2 3 3 2 4" xfId="17184" xr:uid="{00000000-0005-0000-0000-00003E570000}"/>
    <cellStyle name="Normal 4 2 5 2 3 3 2 4 2" xfId="43346" xr:uid="{00000000-0005-0000-0000-00003F570000}"/>
    <cellStyle name="Normal 4 2 5 2 3 3 2 5" xfId="29880" xr:uid="{00000000-0005-0000-0000-000040570000}"/>
    <cellStyle name="Normal 4 2 5 2 3 3 3" xfId="5744" xr:uid="{00000000-0005-0000-0000-000041570000}"/>
    <cellStyle name="Normal 4 2 5 2 3 3 3 2" xfId="12188" xr:uid="{00000000-0005-0000-0000-000042570000}"/>
    <cellStyle name="Normal 4 2 5 2 3 3 3 2 2" xfId="24550" xr:uid="{00000000-0005-0000-0000-000043570000}"/>
    <cellStyle name="Normal 4 2 5 2 3 3 3 2 2 2" xfId="50712" xr:uid="{00000000-0005-0000-0000-000044570000}"/>
    <cellStyle name="Normal 4 2 5 2 3 3 3 2 3" xfId="38350" xr:uid="{00000000-0005-0000-0000-000045570000}"/>
    <cellStyle name="Normal 4 2 5 2 3 3 3 3" xfId="18946" xr:uid="{00000000-0005-0000-0000-000046570000}"/>
    <cellStyle name="Normal 4 2 5 2 3 3 3 3 2" xfId="45108" xr:uid="{00000000-0005-0000-0000-000047570000}"/>
    <cellStyle name="Normal 4 2 5 2 3 3 3 4" xfId="31906" xr:uid="{00000000-0005-0000-0000-000048570000}"/>
    <cellStyle name="Normal 4 2 5 2 3 3 4" xfId="9242" xr:uid="{00000000-0005-0000-0000-000049570000}"/>
    <cellStyle name="Normal 4 2 5 2 3 3 4 2" xfId="21988" xr:uid="{00000000-0005-0000-0000-00004A570000}"/>
    <cellStyle name="Normal 4 2 5 2 3 3 4 2 2" xfId="48150" xr:uid="{00000000-0005-0000-0000-00004B570000}"/>
    <cellStyle name="Normal 4 2 5 2 3 3 4 3" xfId="35404" xr:uid="{00000000-0005-0000-0000-00004C570000}"/>
    <cellStyle name="Normal 4 2 5 2 3 3 5" xfId="15422" xr:uid="{00000000-0005-0000-0000-00004D570000}"/>
    <cellStyle name="Normal 4 2 5 2 3 3 5 2" xfId="41584" xr:uid="{00000000-0005-0000-0000-00004E570000}"/>
    <cellStyle name="Normal 4 2 5 2 3 3 6" xfId="27854" xr:uid="{00000000-0005-0000-0000-00004F570000}"/>
    <cellStyle name="Normal 4 2 5 2 3 4" xfId="3009" xr:uid="{00000000-0005-0000-0000-000050570000}"/>
    <cellStyle name="Normal 4 2 5 2 3 4 2" xfId="7061" xr:uid="{00000000-0005-0000-0000-000051570000}"/>
    <cellStyle name="Normal 4 2 5 2 3 4 2 2" xfId="12997" xr:uid="{00000000-0005-0000-0000-000052570000}"/>
    <cellStyle name="Normal 4 2 5 2 3 4 2 2 2" xfId="25190" xr:uid="{00000000-0005-0000-0000-000053570000}"/>
    <cellStyle name="Normal 4 2 5 2 3 4 2 2 2 2" xfId="51352" xr:uid="{00000000-0005-0000-0000-000054570000}"/>
    <cellStyle name="Normal 4 2 5 2 3 4 2 2 3" xfId="39159" xr:uid="{00000000-0005-0000-0000-000055570000}"/>
    <cellStyle name="Normal 4 2 5 2 3 4 2 3" xfId="20022" xr:uid="{00000000-0005-0000-0000-000056570000}"/>
    <cellStyle name="Normal 4 2 5 2 3 4 2 3 2" xfId="46184" xr:uid="{00000000-0005-0000-0000-000057570000}"/>
    <cellStyle name="Normal 4 2 5 2 3 4 2 4" xfId="33223" xr:uid="{00000000-0005-0000-0000-000058570000}"/>
    <cellStyle name="Normal 4 2 5 2 3 4 3" xfId="10051" xr:uid="{00000000-0005-0000-0000-000059570000}"/>
    <cellStyle name="Normal 4 2 5 2 3 4 3 2" xfId="22628" xr:uid="{00000000-0005-0000-0000-00005A570000}"/>
    <cellStyle name="Normal 4 2 5 2 3 4 3 2 2" xfId="48790" xr:uid="{00000000-0005-0000-0000-00005B570000}"/>
    <cellStyle name="Normal 4 2 5 2 3 4 3 3" xfId="36213" xr:uid="{00000000-0005-0000-0000-00005C570000}"/>
    <cellStyle name="Normal 4 2 5 2 3 4 4" xfId="16498" xr:uid="{00000000-0005-0000-0000-00005D570000}"/>
    <cellStyle name="Normal 4 2 5 2 3 4 4 2" xfId="42660" xr:uid="{00000000-0005-0000-0000-00005E570000}"/>
    <cellStyle name="Normal 4 2 5 2 3 4 5" xfId="29171" xr:uid="{00000000-0005-0000-0000-00005F570000}"/>
    <cellStyle name="Normal 4 2 5 2 3 5" xfId="5035" xr:uid="{00000000-0005-0000-0000-000060570000}"/>
    <cellStyle name="Normal 4 2 5 2 3 5 2" xfId="11525" xr:uid="{00000000-0005-0000-0000-000061570000}"/>
    <cellStyle name="Normal 4 2 5 2 3 5 2 2" xfId="23910" xr:uid="{00000000-0005-0000-0000-000062570000}"/>
    <cellStyle name="Normal 4 2 5 2 3 5 2 2 2" xfId="50072" xr:uid="{00000000-0005-0000-0000-000063570000}"/>
    <cellStyle name="Normal 4 2 5 2 3 5 2 3" xfId="37687" xr:uid="{00000000-0005-0000-0000-000064570000}"/>
    <cellStyle name="Normal 4 2 5 2 3 5 3" xfId="18260" xr:uid="{00000000-0005-0000-0000-000065570000}"/>
    <cellStyle name="Normal 4 2 5 2 3 5 3 2" xfId="44422" xr:uid="{00000000-0005-0000-0000-000066570000}"/>
    <cellStyle name="Normal 4 2 5 2 3 5 4" xfId="31197" xr:uid="{00000000-0005-0000-0000-000067570000}"/>
    <cellStyle name="Normal 4 2 5 2 3 6" xfId="8579" xr:uid="{00000000-0005-0000-0000-000068570000}"/>
    <cellStyle name="Normal 4 2 5 2 3 6 2" xfId="21348" xr:uid="{00000000-0005-0000-0000-000069570000}"/>
    <cellStyle name="Normal 4 2 5 2 3 6 2 2" xfId="47510" xr:uid="{00000000-0005-0000-0000-00006A570000}"/>
    <cellStyle name="Normal 4 2 5 2 3 6 3" xfId="34741" xr:uid="{00000000-0005-0000-0000-00006B570000}"/>
    <cellStyle name="Normal 4 2 5 2 3 7" xfId="14736" xr:uid="{00000000-0005-0000-0000-00006C570000}"/>
    <cellStyle name="Normal 4 2 5 2 3 7 2" xfId="40898" xr:uid="{00000000-0005-0000-0000-00006D570000}"/>
    <cellStyle name="Normal 4 2 5 2 3 8" xfId="27145" xr:uid="{00000000-0005-0000-0000-00006E570000}"/>
    <cellStyle name="Normal 4 2 5 2 4" xfId="1212" xr:uid="{00000000-0005-0000-0000-00006F570000}"/>
    <cellStyle name="Normal 4 2 5 2 4 2" xfId="1852" xr:uid="{00000000-0005-0000-0000-000070570000}"/>
    <cellStyle name="Normal 4 2 5 2 4 2 2" xfId="3878" xr:uid="{00000000-0005-0000-0000-000071570000}"/>
    <cellStyle name="Normal 4 2 5 2 4 2 2 2" xfId="7930" xr:uid="{00000000-0005-0000-0000-000072570000}"/>
    <cellStyle name="Normal 4 2 5 2 4 2 2 2 2" xfId="13820" xr:uid="{00000000-0005-0000-0000-000073570000}"/>
    <cellStyle name="Normal 4 2 5 2 4 2 2 2 2 2" xfId="25990" xr:uid="{00000000-0005-0000-0000-000074570000}"/>
    <cellStyle name="Normal 4 2 5 2 4 2 2 2 2 2 2" xfId="52152" xr:uid="{00000000-0005-0000-0000-000075570000}"/>
    <cellStyle name="Normal 4 2 5 2 4 2 2 2 2 3" xfId="39982" xr:uid="{00000000-0005-0000-0000-000076570000}"/>
    <cellStyle name="Normal 4 2 5 2 4 2 2 2 3" xfId="20868" xr:uid="{00000000-0005-0000-0000-000077570000}"/>
    <cellStyle name="Normal 4 2 5 2 4 2 2 2 3 2" xfId="47030" xr:uid="{00000000-0005-0000-0000-000078570000}"/>
    <cellStyle name="Normal 4 2 5 2 4 2 2 2 4" xfId="34092" xr:uid="{00000000-0005-0000-0000-000079570000}"/>
    <cellStyle name="Normal 4 2 5 2 4 2 2 3" xfId="10874" xr:uid="{00000000-0005-0000-0000-00007A570000}"/>
    <cellStyle name="Normal 4 2 5 2 4 2 2 3 2" xfId="23428" xr:uid="{00000000-0005-0000-0000-00007B570000}"/>
    <cellStyle name="Normal 4 2 5 2 4 2 2 3 2 2" xfId="49590" xr:uid="{00000000-0005-0000-0000-00007C570000}"/>
    <cellStyle name="Normal 4 2 5 2 4 2 2 3 3" xfId="37036" xr:uid="{00000000-0005-0000-0000-00007D570000}"/>
    <cellStyle name="Normal 4 2 5 2 4 2 2 4" xfId="17344" xr:uid="{00000000-0005-0000-0000-00007E570000}"/>
    <cellStyle name="Normal 4 2 5 2 4 2 2 4 2" xfId="43506" xr:uid="{00000000-0005-0000-0000-00007F570000}"/>
    <cellStyle name="Normal 4 2 5 2 4 2 2 5" xfId="30040" xr:uid="{00000000-0005-0000-0000-000080570000}"/>
    <cellStyle name="Normal 4 2 5 2 4 2 3" xfId="5904" xr:uid="{00000000-0005-0000-0000-000081570000}"/>
    <cellStyle name="Normal 4 2 5 2 4 2 3 2" xfId="12348" xr:uid="{00000000-0005-0000-0000-000082570000}"/>
    <cellStyle name="Normal 4 2 5 2 4 2 3 2 2" xfId="24710" xr:uid="{00000000-0005-0000-0000-000083570000}"/>
    <cellStyle name="Normal 4 2 5 2 4 2 3 2 2 2" xfId="50872" xr:uid="{00000000-0005-0000-0000-000084570000}"/>
    <cellStyle name="Normal 4 2 5 2 4 2 3 2 3" xfId="38510" xr:uid="{00000000-0005-0000-0000-000085570000}"/>
    <cellStyle name="Normal 4 2 5 2 4 2 3 3" xfId="19106" xr:uid="{00000000-0005-0000-0000-000086570000}"/>
    <cellStyle name="Normal 4 2 5 2 4 2 3 3 2" xfId="45268" xr:uid="{00000000-0005-0000-0000-000087570000}"/>
    <cellStyle name="Normal 4 2 5 2 4 2 3 4" xfId="32066" xr:uid="{00000000-0005-0000-0000-000088570000}"/>
    <cellStyle name="Normal 4 2 5 2 4 2 4" xfId="9402" xr:uid="{00000000-0005-0000-0000-000089570000}"/>
    <cellStyle name="Normal 4 2 5 2 4 2 4 2" xfId="22148" xr:uid="{00000000-0005-0000-0000-00008A570000}"/>
    <cellStyle name="Normal 4 2 5 2 4 2 4 2 2" xfId="48310" xr:uid="{00000000-0005-0000-0000-00008B570000}"/>
    <cellStyle name="Normal 4 2 5 2 4 2 4 3" xfId="35564" xr:uid="{00000000-0005-0000-0000-00008C570000}"/>
    <cellStyle name="Normal 4 2 5 2 4 2 5" xfId="15582" xr:uid="{00000000-0005-0000-0000-00008D570000}"/>
    <cellStyle name="Normal 4 2 5 2 4 2 5 2" xfId="41744" xr:uid="{00000000-0005-0000-0000-00008E570000}"/>
    <cellStyle name="Normal 4 2 5 2 4 2 6" xfId="28014" xr:uid="{00000000-0005-0000-0000-00008F570000}"/>
    <cellStyle name="Normal 4 2 5 2 4 3" xfId="3238" xr:uid="{00000000-0005-0000-0000-000090570000}"/>
    <cellStyle name="Normal 4 2 5 2 4 3 2" xfId="7290" xr:uid="{00000000-0005-0000-0000-000091570000}"/>
    <cellStyle name="Normal 4 2 5 2 4 3 2 2" xfId="13180" xr:uid="{00000000-0005-0000-0000-000092570000}"/>
    <cellStyle name="Normal 4 2 5 2 4 3 2 2 2" xfId="25350" xr:uid="{00000000-0005-0000-0000-000093570000}"/>
    <cellStyle name="Normal 4 2 5 2 4 3 2 2 2 2" xfId="51512" xr:uid="{00000000-0005-0000-0000-000094570000}"/>
    <cellStyle name="Normal 4 2 5 2 4 3 2 2 3" xfId="39342" xr:uid="{00000000-0005-0000-0000-000095570000}"/>
    <cellStyle name="Normal 4 2 5 2 4 3 2 3" xfId="20228" xr:uid="{00000000-0005-0000-0000-000096570000}"/>
    <cellStyle name="Normal 4 2 5 2 4 3 2 3 2" xfId="46390" xr:uid="{00000000-0005-0000-0000-000097570000}"/>
    <cellStyle name="Normal 4 2 5 2 4 3 2 4" xfId="33452" xr:uid="{00000000-0005-0000-0000-000098570000}"/>
    <cellStyle name="Normal 4 2 5 2 4 3 3" xfId="10234" xr:uid="{00000000-0005-0000-0000-000099570000}"/>
    <cellStyle name="Normal 4 2 5 2 4 3 3 2" xfId="22788" xr:uid="{00000000-0005-0000-0000-00009A570000}"/>
    <cellStyle name="Normal 4 2 5 2 4 3 3 2 2" xfId="48950" xr:uid="{00000000-0005-0000-0000-00009B570000}"/>
    <cellStyle name="Normal 4 2 5 2 4 3 3 3" xfId="36396" xr:uid="{00000000-0005-0000-0000-00009C570000}"/>
    <cellStyle name="Normal 4 2 5 2 4 3 4" xfId="16704" xr:uid="{00000000-0005-0000-0000-00009D570000}"/>
    <cellStyle name="Normal 4 2 5 2 4 3 4 2" xfId="42866" xr:uid="{00000000-0005-0000-0000-00009E570000}"/>
    <cellStyle name="Normal 4 2 5 2 4 3 5" xfId="29400" xr:uid="{00000000-0005-0000-0000-00009F570000}"/>
    <cellStyle name="Normal 4 2 5 2 4 4" xfId="5264" xr:uid="{00000000-0005-0000-0000-0000A0570000}"/>
    <cellStyle name="Normal 4 2 5 2 4 4 2" xfId="11708" xr:uid="{00000000-0005-0000-0000-0000A1570000}"/>
    <cellStyle name="Normal 4 2 5 2 4 4 2 2" xfId="24070" xr:uid="{00000000-0005-0000-0000-0000A2570000}"/>
    <cellStyle name="Normal 4 2 5 2 4 4 2 2 2" xfId="50232" xr:uid="{00000000-0005-0000-0000-0000A3570000}"/>
    <cellStyle name="Normal 4 2 5 2 4 4 2 3" xfId="37870" xr:uid="{00000000-0005-0000-0000-0000A4570000}"/>
    <cellStyle name="Normal 4 2 5 2 4 4 3" xfId="18466" xr:uid="{00000000-0005-0000-0000-0000A5570000}"/>
    <cellStyle name="Normal 4 2 5 2 4 4 3 2" xfId="44628" xr:uid="{00000000-0005-0000-0000-0000A6570000}"/>
    <cellStyle name="Normal 4 2 5 2 4 4 4" xfId="31426" xr:uid="{00000000-0005-0000-0000-0000A7570000}"/>
    <cellStyle name="Normal 4 2 5 2 4 5" xfId="8762" xr:uid="{00000000-0005-0000-0000-0000A8570000}"/>
    <cellStyle name="Normal 4 2 5 2 4 5 2" xfId="21508" xr:uid="{00000000-0005-0000-0000-0000A9570000}"/>
    <cellStyle name="Normal 4 2 5 2 4 5 2 2" xfId="47670" xr:uid="{00000000-0005-0000-0000-0000AA570000}"/>
    <cellStyle name="Normal 4 2 5 2 4 5 3" xfId="34924" xr:uid="{00000000-0005-0000-0000-0000AB570000}"/>
    <cellStyle name="Normal 4 2 5 2 4 6" xfId="14942" xr:uid="{00000000-0005-0000-0000-0000AC570000}"/>
    <cellStyle name="Normal 4 2 5 2 4 6 2" xfId="41104" xr:uid="{00000000-0005-0000-0000-0000AD570000}"/>
    <cellStyle name="Normal 4 2 5 2 4 7" xfId="27374" xr:uid="{00000000-0005-0000-0000-0000AE570000}"/>
    <cellStyle name="Normal 4 2 5 2 5" xfId="1532" xr:uid="{00000000-0005-0000-0000-0000AF570000}"/>
    <cellStyle name="Normal 4 2 5 2 5 2" xfId="3558" xr:uid="{00000000-0005-0000-0000-0000B0570000}"/>
    <cellStyle name="Normal 4 2 5 2 5 2 2" xfId="7610" xr:uid="{00000000-0005-0000-0000-0000B1570000}"/>
    <cellStyle name="Normal 4 2 5 2 5 2 2 2" xfId="13500" xr:uid="{00000000-0005-0000-0000-0000B2570000}"/>
    <cellStyle name="Normal 4 2 5 2 5 2 2 2 2" xfId="25670" xr:uid="{00000000-0005-0000-0000-0000B3570000}"/>
    <cellStyle name="Normal 4 2 5 2 5 2 2 2 2 2" xfId="51832" xr:uid="{00000000-0005-0000-0000-0000B4570000}"/>
    <cellStyle name="Normal 4 2 5 2 5 2 2 2 3" xfId="39662" xr:uid="{00000000-0005-0000-0000-0000B5570000}"/>
    <cellStyle name="Normal 4 2 5 2 5 2 2 3" xfId="20548" xr:uid="{00000000-0005-0000-0000-0000B6570000}"/>
    <cellStyle name="Normal 4 2 5 2 5 2 2 3 2" xfId="46710" xr:uid="{00000000-0005-0000-0000-0000B7570000}"/>
    <cellStyle name="Normal 4 2 5 2 5 2 2 4" xfId="33772" xr:uid="{00000000-0005-0000-0000-0000B8570000}"/>
    <cellStyle name="Normal 4 2 5 2 5 2 3" xfId="10554" xr:uid="{00000000-0005-0000-0000-0000B9570000}"/>
    <cellStyle name="Normal 4 2 5 2 5 2 3 2" xfId="23108" xr:uid="{00000000-0005-0000-0000-0000BA570000}"/>
    <cellStyle name="Normal 4 2 5 2 5 2 3 2 2" xfId="49270" xr:uid="{00000000-0005-0000-0000-0000BB570000}"/>
    <cellStyle name="Normal 4 2 5 2 5 2 3 3" xfId="36716" xr:uid="{00000000-0005-0000-0000-0000BC570000}"/>
    <cellStyle name="Normal 4 2 5 2 5 2 4" xfId="17024" xr:uid="{00000000-0005-0000-0000-0000BD570000}"/>
    <cellStyle name="Normal 4 2 5 2 5 2 4 2" xfId="43186" xr:uid="{00000000-0005-0000-0000-0000BE570000}"/>
    <cellStyle name="Normal 4 2 5 2 5 2 5" xfId="29720" xr:uid="{00000000-0005-0000-0000-0000BF570000}"/>
    <cellStyle name="Normal 4 2 5 2 5 3" xfId="5584" xr:uid="{00000000-0005-0000-0000-0000C0570000}"/>
    <cellStyle name="Normal 4 2 5 2 5 3 2" xfId="12028" xr:uid="{00000000-0005-0000-0000-0000C1570000}"/>
    <cellStyle name="Normal 4 2 5 2 5 3 2 2" xfId="24390" xr:uid="{00000000-0005-0000-0000-0000C2570000}"/>
    <cellStyle name="Normal 4 2 5 2 5 3 2 2 2" xfId="50552" xr:uid="{00000000-0005-0000-0000-0000C3570000}"/>
    <cellStyle name="Normal 4 2 5 2 5 3 2 3" xfId="38190" xr:uid="{00000000-0005-0000-0000-0000C4570000}"/>
    <cellStyle name="Normal 4 2 5 2 5 3 3" xfId="18786" xr:uid="{00000000-0005-0000-0000-0000C5570000}"/>
    <cellStyle name="Normal 4 2 5 2 5 3 3 2" xfId="44948" xr:uid="{00000000-0005-0000-0000-0000C6570000}"/>
    <cellStyle name="Normal 4 2 5 2 5 3 4" xfId="31746" xr:uid="{00000000-0005-0000-0000-0000C7570000}"/>
    <cellStyle name="Normal 4 2 5 2 5 4" xfId="9082" xr:uid="{00000000-0005-0000-0000-0000C8570000}"/>
    <cellStyle name="Normal 4 2 5 2 5 4 2" xfId="21828" xr:uid="{00000000-0005-0000-0000-0000C9570000}"/>
    <cellStyle name="Normal 4 2 5 2 5 4 2 2" xfId="47990" xr:uid="{00000000-0005-0000-0000-0000CA570000}"/>
    <cellStyle name="Normal 4 2 5 2 5 4 3" xfId="35244" xr:uid="{00000000-0005-0000-0000-0000CB570000}"/>
    <cellStyle name="Normal 4 2 5 2 5 5" xfId="15262" xr:uid="{00000000-0005-0000-0000-0000CC570000}"/>
    <cellStyle name="Normal 4 2 5 2 5 5 2" xfId="41424" xr:uid="{00000000-0005-0000-0000-0000CD570000}"/>
    <cellStyle name="Normal 4 2 5 2 5 6" xfId="27694" xr:uid="{00000000-0005-0000-0000-0000CE570000}"/>
    <cellStyle name="Normal 4 2 5 2 6" xfId="2477" xr:uid="{00000000-0005-0000-0000-0000CF570000}"/>
    <cellStyle name="Normal 4 2 5 2 6 2" xfId="6529" xr:uid="{00000000-0005-0000-0000-0000D0570000}"/>
    <cellStyle name="Normal 4 2 5 2 6 2 2" xfId="12741" xr:uid="{00000000-0005-0000-0000-0000D1570000}"/>
    <cellStyle name="Normal 4 2 5 2 6 2 2 2" xfId="25030" xr:uid="{00000000-0005-0000-0000-0000D2570000}"/>
    <cellStyle name="Normal 4 2 5 2 6 2 2 2 2" xfId="51192" xr:uid="{00000000-0005-0000-0000-0000D3570000}"/>
    <cellStyle name="Normal 4 2 5 2 6 2 2 3" xfId="38903" xr:uid="{00000000-0005-0000-0000-0000D4570000}"/>
    <cellStyle name="Normal 4 2 5 2 6 2 3" xfId="19622" xr:uid="{00000000-0005-0000-0000-0000D5570000}"/>
    <cellStyle name="Normal 4 2 5 2 6 2 3 2" xfId="45784" xr:uid="{00000000-0005-0000-0000-0000D6570000}"/>
    <cellStyle name="Normal 4 2 5 2 6 2 4" xfId="32691" xr:uid="{00000000-0005-0000-0000-0000D7570000}"/>
    <cellStyle name="Normal 4 2 5 2 6 3" xfId="9795" xr:uid="{00000000-0005-0000-0000-0000D8570000}"/>
    <cellStyle name="Normal 4 2 5 2 6 3 2" xfId="22468" xr:uid="{00000000-0005-0000-0000-0000D9570000}"/>
    <cellStyle name="Normal 4 2 5 2 6 3 2 2" xfId="48630" xr:uid="{00000000-0005-0000-0000-0000DA570000}"/>
    <cellStyle name="Normal 4 2 5 2 6 3 3" xfId="35957" xr:uid="{00000000-0005-0000-0000-0000DB570000}"/>
    <cellStyle name="Normal 4 2 5 2 6 4" xfId="16098" xr:uid="{00000000-0005-0000-0000-0000DC570000}"/>
    <cellStyle name="Normal 4 2 5 2 6 4 2" xfId="42260" xr:uid="{00000000-0005-0000-0000-0000DD570000}"/>
    <cellStyle name="Normal 4 2 5 2 6 5" xfId="28639" xr:uid="{00000000-0005-0000-0000-0000DE570000}"/>
    <cellStyle name="Normal 4 2 5 2 7" xfId="4503" xr:uid="{00000000-0005-0000-0000-0000DF570000}"/>
    <cellStyle name="Normal 4 2 5 2 7 2" xfId="11269" xr:uid="{00000000-0005-0000-0000-0000E0570000}"/>
    <cellStyle name="Normal 4 2 5 2 7 2 2" xfId="23750" xr:uid="{00000000-0005-0000-0000-0000E1570000}"/>
    <cellStyle name="Normal 4 2 5 2 7 2 2 2" xfId="49912" xr:uid="{00000000-0005-0000-0000-0000E2570000}"/>
    <cellStyle name="Normal 4 2 5 2 7 2 3" xfId="37431" xr:uid="{00000000-0005-0000-0000-0000E3570000}"/>
    <cellStyle name="Normal 4 2 5 2 7 3" xfId="17860" xr:uid="{00000000-0005-0000-0000-0000E4570000}"/>
    <cellStyle name="Normal 4 2 5 2 7 3 2" xfId="44022" xr:uid="{00000000-0005-0000-0000-0000E5570000}"/>
    <cellStyle name="Normal 4 2 5 2 7 4" xfId="30665" xr:uid="{00000000-0005-0000-0000-0000E6570000}"/>
    <cellStyle name="Normal 4 2 5 2 8" xfId="8323" xr:uid="{00000000-0005-0000-0000-0000E7570000}"/>
    <cellStyle name="Normal 4 2 5 2 8 2" xfId="21188" xr:uid="{00000000-0005-0000-0000-0000E8570000}"/>
    <cellStyle name="Normal 4 2 5 2 8 2 2" xfId="47350" xr:uid="{00000000-0005-0000-0000-0000E9570000}"/>
    <cellStyle name="Normal 4 2 5 2 8 3" xfId="34485" xr:uid="{00000000-0005-0000-0000-0000EA570000}"/>
    <cellStyle name="Normal 4 2 5 2 9" xfId="14336" xr:uid="{00000000-0005-0000-0000-0000EB570000}"/>
    <cellStyle name="Normal 4 2 5 2 9 2" xfId="40498" xr:uid="{00000000-0005-0000-0000-0000EC570000}"/>
    <cellStyle name="Normal 4 2 5 3" xfId="560" xr:uid="{00000000-0005-0000-0000-0000ED570000}"/>
    <cellStyle name="Normal 4 2 5 3 2" xfId="1092" xr:uid="{00000000-0005-0000-0000-0000EE570000}"/>
    <cellStyle name="Normal 4 2 5 3 2 2" xfId="1412" xr:uid="{00000000-0005-0000-0000-0000EF570000}"/>
    <cellStyle name="Normal 4 2 5 3 2 2 2" xfId="2052" xr:uid="{00000000-0005-0000-0000-0000F0570000}"/>
    <cellStyle name="Normal 4 2 5 3 2 2 2 2" xfId="4078" xr:uid="{00000000-0005-0000-0000-0000F1570000}"/>
    <cellStyle name="Normal 4 2 5 3 2 2 2 2 2" xfId="8130" xr:uid="{00000000-0005-0000-0000-0000F2570000}"/>
    <cellStyle name="Normal 4 2 5 3 2 2 2 2 2 2" xfId="14020" xr:uid="{00000000-0005-0000-0000-0000F3570000}"/>
    <cellStyle name="Normal 4 2 5 3 2 2 2 2 2 2 2" xfId="26190" xr:uid="{00000000-0005-0000-0000-0000F4570000}"/>
    <cellStyle name="Normal 4 2 5 3 2 2 2 2 2 2 2 2" xfId="52352" xr:uid="{00000000-0005-0000-0000-0000F5570000}"/>
    <cellStyle name="Normal 4 2 5 3 2 2 2 2 2 2 3" xfId="40182" xr:uid="{00000000-0005-0000-0000-0000F6570000}"/>
    <cellStyle name="Normal 4 2 5 3 2 2 2 2 2 3" xfId="21068" xr:uid="{00000000-0005-0000-0000-0000F7570000}"/>
    <cellStyle name="Normal 4 2 5 3 2 2 2 2 2 3 2" xfId="47230" xr:uid="{00000000-0005-0000-0000-0000F8570000}"/>
    <cellStyle name="Normal 4 2 5 3 2 2 2 2 2 4" xfId="34292" xr:uid="{00000000-0005-0000-0000-0000F9570000}"/>
    <cellStyle name="Normal 4 2 5 3 2 2 2 2 3" xfId="11074" xr:uid="{00000000-0005-0000-0000-0000FA570000}"/>
    <cellStyle name="Normal 4 2 5 3 2 2 2 2 3 2" xfId="23628" xr:uid="{00000000-0005-0000-0000-0000FB570000}"/>
    <cellStyle name="Normal 4 2 5 3 2 2 2 2 3 2 2" xfId="49790" xr:uid="{00000000-0005-0000-0000-0000FC570000}"/>
    <cellStyle name="Normal 4 2 5 3 2 2 2 2 3 3" xfId="37236" xr:uid="{00000000-0005-0000-0000-0000FD570000}"/>
    <cellStyle name="Normal 4 2 5 3 2 2 2 2 4" xfId="17544" xr:uid="{00000000-0005-0000-0000-0000FE570000}"/>
    <cellStyle name="Normal 4 2 5 3 2 2 2 2 4 2" xfId="43706" xr:uid="{00000000-0005-0000-0000-0000FF570000}"/>
    <cellStyle name="Normal 4 2 5 3 2 2 2 2 5" xfId="30240" xr:uid="{00000000-0005-0000-0000-000000580000}"/>
    <cellStyle name="Normal 4 2 5 3 2 2 2 3" xfId="6104" xr:uid="{00000000-0005-0000-0000-000001580000}"/>
    <cellStyle name="Normal 4 2 5 3 2 2 2 3 2" xfId="12548" xr:uid="{00000000-0005-0000-0000-000002580000}"/>
    <cellStyle name="Normal 4 2 5 3 2 2 2 3 2 2" xfId="24910" xr:uid="{00000000-0005-0000-0000-000003580000}"/>
    <cellStyle name="Normal 4 2 5 3 2 2 2 3 2 2 2" xfId="51072" xr:uid="{00000000-0005-0000-0000-000004580000}"/>
    <cellStyle name="Normal 4 2 5 3 2 2 2 3 2 3" xfId="38710" xr:uid="{00000000-0005-0000-0000-000005580000}"/>
    <cellStyle name="Normal 4 2 5 3 2 2 2 3 3" xfId="19306" xr:uid="{00000000-0005-0000-0000-000006580000}"/>
    <cellStyle name="Normal 4 2 5 3 2 2 2 3 3 2" xfId="45468" xr:uid="{00000000-0005-0000-0000-000007580000}"/>
    <cellStyle name="Normal 4 2 5 3 2 2 2 3 4" xfId="32266" xr:uid="{00000000-0005-0000-0000-000008580000}"/>
    <cellStyle name="Normal 4 2 5 3 2 2 2 4" xfId="9602" xr:uid="{00000000-0005-0000-0000-000009580000}"/>
    <cellStyle name="Normal 4 2 5 3 2 2 2 4 2" xfId="22348" xr:uid="{00000000-0005-0000-0000-00000A580000}"/>
    <cellStyle name="Normal 4 2 5 3 2 2 2 4 2 2" xfId="48510" xr:uid="{00000000-0005-0000-0000-00000B580000}"/>
    <cellStyle name="Normal 4 2 5 3 2 2 2 4 3" xfId="35764" xr:uid="{00000000-0005-0000-0000-00000C580000}"/>
    <cellStyle name="Normal 4 2 5 3 2 2 2 5" xfId="15782" xr:uid="{00000000-0005-0000-0000-00000D580000}"/>
    <cellStyle name="Normal 4 2 5 3 2 2 2 5 2" xfId="41944" xr:uid="{00000000-0005-0000-0000-00000E580000}"/>
    <cellStyle name="Normal 4 2 5 3 2 2 2 6" xfId="28214" xr:uid="{00000000-0005-0000-0000-00000F580000}"/>
    <cellStyle name="Normal 4 2 5 3 2 2 3" xfId="3438" xr:uid="{00000000-0005-0000-0000-000010580000}"/>
    <cellStyle name="Normal 4 2 5 3 2 2 3 2" xfId="7490" xr:uid="{00000000-0005-0000-0000-000011580000}"/>
    <cellStyle name="Normal 4 2 5 3 2 2 3 2 2" xfId="13380" xr:uid="{00000000-0005-0000-0000-000012580000}"/>
    <cellStyle name="Normal 4 2 5 3 2 2 3 2 2 2" xfId="25550" xr:uid="{00000000-0005-0000-0000-000013580000}"/>
    <cellStyle name="Normal 4 2 5 3 2 2 3 2 2 2 2" xfId="51712" xr:uid="{00000000-0005-0000-0000-000014580000}"/>
    <cellStyle name="Normal 4 2 5 3 2 2 3 2 2 3" xfId="39542" xr:uid="{00000000-0005-0000-0000-000015580000}"/>
    <cellStyle name="Normal 4 2 5 3 2 2 3 2 3" xfId="20428" xr:uid="{00000000-0005-0000-0000-000016580000}"/>
    <cellStyle name="Normal 4 2 5 3 2 2 3 2 3 2" xfId="46590" xr:uid="{00000000-0005-0000-0000-000017580000}"/>
    <cellStyle name="Normal 4 2 5 3 2 2 3 2 4" xfId="33652" xr:uid="{00000000-0005-0000-0000-000018580000}"/>
    <cellStyle name="Normal 4 2 5 3 2 2 3 3" xfId="10434" xr:uid="{00000000-0005-0000-0000-000019580000}"/>
    <cellStyle name="Normal 4 2 5 3 2 2 3 3 2" xfId="22988" xr:uid="{00000000-0005-0000-0000-00001A580000}"/>
    <cellStyle name="Normal 4 2 5 3 2 2 3 3 2 2" xfId="49150" xr:uid="{00000000-0005-0000-0000-00001B580000}"/>
    <cellStyle name="Normal 4 2 5 3 2 2 3 3 3" xfId="36596" xr:uid="{00000000-0005-0000-0000-00001C580000}"/>
    <cellStyle name="Normal 4 2 5 3 2 2 3 4" xfId="16904" xr:uid="{00000000-0005-0000-0000-00001D580000}"/>
    <cellStyle name="Normal 4 2 5 3 2 2 3 4 2" xfId="43066" xr:uid="{00000000-0005-0000-0000-00001E580000}"/>
    <cellStyle name="Normal 4 2 5 3 2 2 3 5" xfId="29600" xr:uid="{00000000-0005-0000-0000-00001F580000}"/>
    <cellStyle name="Normal 4 2 5 3 2 2 4" xfId="5464" xr:uid="{00000000-0005-0000-0000-000020580000}"/>
    <cellStyle name="Normal 4 2 5 3 2 2 4 2" xfId="11908" xr:uid="{00000000-0005-0000-0000-000021580000}"/>
    <cellStyle name="Normal 4 2 5 3 2 2 4 2 2" xfId="24270" xr:uid="{00000000-0005-0000-0000-000022580000}"/>
    <cellStyle name="Normal 4 2 5 3 2 2 4 2 2 2" xfId="50432" xr:uid="{00000000-0005-0000-0000-000023580000}"/>
    <cellStyle name="Normal 4 2 5 3 2 2 4 2 3" xfId="38070" xr:uid="{00000000-0005-0000-0000-000024580000}"/>
    <cellStyle name="Normal 4 2 5 3 2 2 4 3" xfId="18666" xr:uid="{00000000-0005-0000-0000-000025580000}"/>
    <cellStyle name="Normal 4 2 5 3 2 2 4 3 2" xfId="44828" xr:uid="{00000000-0005-0000-0000-000026580000}"/>
    <cellStyle name="Normal 4 2 5 3 2 2 4 4" xfId="31626" xr:uid="{00000000-0005-0000-0000-000027580000}"/>
    <cellStyle name="Normal 4 2 5 3 2 2 5" xfId="8962" xr:uid="{00000000-0005-0000-0000-000028580000}"/>
    <cellStyle name="Normal 4 2 5 3 2 2 5 2" xfId="21708" xr:uid="{00000000-0005-0000-0000-000029580000}"/>
    <cellStyle name="Normal 4 2 5 3 2 2 5 2 2" xfId="47870" xr:uid="{00000000-0005-0000-0000-00002A580000}"/>
    <cellStyle name="Normal 4 2 5 3 2 2 5 3" xfId="35124" xr:uid="{00000000-0005-0000-0000-00002B580000}"/>
    <cellStyle name="Normal 4 2 5 3 2 2 6" xfId="15142" xr:uid="{00000000-0005-0000-0000-00002C580000}"/>
    <cellStyle name="Normal 4 2 5 3 2 2 6 2" xfId="41304" xr:uid="{00000000-0005-0000-0000-00002D580000}"/>
    <cellStyle name="Normal 4 2 5 3 2 2 7" xfId="27574" xr:uid="{00000000-0005-0000-0000-00002E580000}"/>
    <cellStyle name="Normal 4 2 5 3 2 3" xfId="1732" xr:uid="{00000000-0005-0000-0000-00002F580000}"/>
    <cellStyle name="Normal 4 2 5 3 2 3 2" xfId="3758" xr:uid="{00000000-0005-0000-0000-000030580000}"/>
    <cellStyle name="Normal 4 2 5 3 2 3 2 2" xfId="7810" xr:uid="{00000000-0005-0000-0000-000031580000}"/>
    <cellStyle name="Normal 4 2 5 3 2 3 2 2 2" xfId="13700" xr:uid="{00000000-0005-0000-0000-000032580000}"/>
    <cellStyle name="Normal 4 2 5 3 2 3 2 2 2 2" xfId="25870" xr:uid="{00000000-0005-0000-0000-000033580000}"/>
    <cellStyle name="Normal 4 2 5 3 2 3 2 2 2 2 2" xfId="52032" xr:uid="{00000000-0005-0000-0000-000034580000}"/>
    <cellStyle name="Normal 4 2 5 3 2 3 2 2 2 3" xfId="39862" xr:uid="{00000000-0005-0000-0000-000035580000}"/>
    <cellStyle name="Normal 4 2 5 3 2 3 2 2 3" xfId="20748" xr:uid="{00000000-0005-0000-0000-000036580000}"/>
    <cellStyle name="Normal 4 2 5 3 2 3 2 2 3 2" xfId="46910" xr:uid="{00000000-0005-0000-0000-000037580000}"/>
    <cellStyle name="Normal 4 2 5 3 2 3 2 2 4" xfId="33972" xr:uid="{00000000-0005-0000-0000-000038580000}"/>
    <cellStyle name="Normal 4 2 5 3 2 3 2 3" xfId="10754" xr:uid="{00000000-0005-0000-0000-000039580000}"/>
    <cellStyle name="Normal 4 2 5 3 2 3 2 3 2" xfId="23308" xr:uid="{00000000-0005-0000-0000-00003A580000}"/>
    <cellStyle name="Normal 4 2 5 3 2 3 2 3 2 2" xfId="49470" xr:uid="{00000000-0005-0000-0000-00003B580000}"/>
    <cellStyle name="Normal 4 2 5 3 2 3 2 3 3" xfId="36916" xr:uid="{00000000-0005-0000-0000-00003C580000}"/>
    <cellStyle name="Normal 4 2 5 3 2 3 2 4" xfId="17224" xr:uid="{00000000-0005-0000-0000-00003D580000}"/>
    <cellStyle name="Normal 4 2 5 3 2 3 2 4 2" xfId="43386" xr:uid="{00000000-0005-0000-0000-00003E580000}"/>
    <cellStyle name="Normal 4 2 5 3 2 3 2 5" xfId="29920" xr:uid="{00000000-0005-0000-0000-00003F580000}"/>
    <cellStyle name="Normal 4 2 5 3 2 3 3" xfId="5784" xr:uid="{00000000-0005-0000-0000-000040580000}"/>
    <cellStyle name="Normal 4 2 5 3 2 3 3 2" xfId="12228" xr:uid="{00000000-0005-0000-0000-000041580000}"/>
    <cellStyle name="Normal 4 2 5 3 2 3 3 2 2" xfId="24590" xr:uid="{00000000-0005-0000-0000-000042580000}"/>
    <cellStyle name="Normal 4 2 5 3 2 3 3 2 2 2" xfId="50752" xr:uid="{00000000-0005-0000-0000-000043580000}"/>
    <cellStyle name="Normal 4 2 5 3 2 3 3 2 3" xfId="38390" xr:uid="{00000000-0005-0000-0000-000044580000}"/>
    <cellStyle name="Normal 4 2 5 3 2 3 3 3" xfId="18986" xr:uid="{00000000-0005-0000-0000-000045580000}"/>
    <cellStyle name="Normal 4 2 5 3 2 3 3 3 2" xfId="45148" xr:uid="{00000000-0005-0000-0000-000046580000}"/>
    <cellStyle name="Normal 4 2 5 3 2 3 3 4" xfId="31946" xr:uid="{00000000-0005-0000-0000-000047580000}"/>
    <cellStyle name="Normal 4 2 5 3 2 3 4" xfId="9282" xr:uid="{00000000-0005-0000-0000-000048580000}"/>
    <cellStyle name="Normal 4 2 5 3 2 3 4 2" xfId="22028" xr:uid="{00000000-0005-0000-0000-000049580000}"/>
    <cellStyle name="Normal 4 2 5 3 2 3 4 2 2" xfId="48190" xr:uid="{00000000-0005-0000-0000-00004A580000}"/>
    <cellStyle name="Normal 4 2 5 3 2 3 4 3" xfId="35444" xr:uid="{00000000-0005-0000-0000-00004B580000}"/>
    <cellStyle name="Normal 4 2 5 3 2 3 5" xfId="15462" xr:uid="{00000000-0005-0000-0000-00004C580000}"/>
    <cellStyle name="Normal 4 2 5 3 2 3 5 2" xfId="41624" xr:uid="{00000000-0005-0000-0000-00004D580000}"/>
    <cellStyle name="Normal 4 2 5 3 2 3 6" xfId="27894" xr:uid="{00000000-0005-0000-0000-00004E580000}"/>
    <cellStyle name="Normal 4 2 5 3 2 4" xfId="3118" xr:uid="{00000000-0005-0000-0000-00004F580000}"/>
    <cellStyle name="Normal 4 2 5 3 2 4 2" xfId="7170" xr:uid="{00000000-0005-0000-0000-000050580000}"/>
    <cellStyle name="Normal 4 2 5 3 2 4 2 2" xfId="13060" xr:uid="{00000000-0005-0000-0000-000051580000}"/>
    <cellStyle name="Normal 4 2 5 3 2 4 2 2 2" xfId="25230" xr:uid="{00000000-0005-0000-0000-000052580000}"/>
    <cellStyle name="Normal 4 2 5 3 2 4 2 2 2 2" xfId="51392" xr:uid="{00000000-0005-0000-0000-000053580000}"/>
    <cellStyle name="Normal 4 2 5 3 2 4 2 2 3" xfId="39222" xr:uid="{00000000-0005-0000-0000-000054580000}"/>
    <cellStyle name="Normal 4 2 5 3 2 4 2 3" xfId="20108" xr:uid="{00000000-0005-0000-0000-000055580000}"/>
    <cellStyle name="Normal 4 2 5 3 2 4 2 3 2" xfId="46270" xr:uid="{00000000-0005-0000-0000-000056580000}"/>
    <cellStyle name="Normal 4 2 5 3 2 4 2 4" xfId="33332" xr:uid="{00000000-0005-0000-0000-000057580000}"/>
    <cellStyle name="Normal 4 2 5 3 2 4 3" xfId="10114" xr:uid="{00000000-0005-0000-0000-000058580000}"/>
    <cellStyle name="Normal 4 2 5 3 2 4 3 2" xfId="22668" xr:uid="{00000000-0005-0000-0000-000059580000}"/>
    <cellStyle name="Normal 4 2 5 3 2 4 3 2 2" xfId="48830" xr:uid="{00000000-0005-0000-0000-00005A580000}"/>
    <cellStyle name="Normal 4 2 5 3 2 4 3 3" xfId="36276" xr:uid="{00000000-0005-0000-0000-00005B580000}"/>
    <cellStyle name="Normal 4 2 5 3 2 4 4" xfId="16584" xr:uid="{00000000-0005-0000-0000-00005C580000}"/>
    <cellStyle name="Normal 4 2 5 3 2 4 4 2" xfId="42746" xr:uid="{00000000-0005-0000-0000-00005D580000}"/>
    <cellStyle name="Normal 4 2 5 3 2 4 5" xfId="29280" xr:uid="{00000000-0005-0000-0000-00005E580000}"/>
    <cellStyle name="Normal 4 2 5 3 2 5" xfId="5144" xr:uid="{00000000-0005-0000-0000-00005F580000}"/>
    <cellStyle name="Normal 4 2 5 3 2 5 2" xfId="11588" xr:uid="{00000000-0005-0000-0000-000060580000}"/>
    <cellStyle name="Normal 4 2 5 3 2 5 2 2" xfId="23950" xr:uid="{00000000-0005-0000-0000-000061580000}"/>
    <cellStyle name="Normal 4 2 5 3 2 5 2 2 2" xfId="50112" xr:uid="{00000000-0005-0000-0000-000062580000}"/>
    <cellStyle name="Normal 4 2 5 3 2 5 2 3" xfId="37750" xr:uid="{00000000-0005-0000-0000-000063580000}"/>
    <cellStyle name="Normal 4 2 5 3 2 5 3" xfId="18346" xr:uid="{00000000-0005-0000-0000-000064580000}"/>
    <cellStyle name="Normal 4 2 5 3 2 5 3 2" xfId="44508" xr:uid="{00000000-0005-0000-0000-000065580000}"/>
    <cellStyle name="Normal 4 2 5 3 2 5 4" xfId="31306" xr:uid="{00000000-0005-0000-0000-000066580000}"/>
    <cellStyle name="Normal 4 2 5 3 2 6" xfId="8642" xr:uid="{00000000-0005-0000-0000-000067580000}"/>
    <cellStyle name="Normal 4 2 5 3 2 6 2" xfId="21388" xr:uid="{00000000-0005-0000-0000-000068580000}"/>
    <cellStyle name="Normal 4 2 5 3 2 6 2 2" xfId="47550" xr:uid="{00000000-0005-0000-0000-000069580000}"/>
    <cellStyle name="Normal 4 2 5 3 2 6 3" xfId="34804" xr:uid="{00000000-0005-0000-0000-00006A580000}"/>
    <cellStyle name="Normal 4 2 5 3 2 7" xfId="14822" xr:uid="{00000000-0005-0000-0000-00006B580000}"/>
    <cellStyle name="Normal 4 2 5 3 2 7 2" xfId="40984" xr:uid="{00000000-0005-0000-0000-00006C580000}"/>
    <cellStyle name="Normal 4 2 5 3 2 8" xfId="27254" xr:uid="{00000000-0005-0000-0000-00006D580000}"/>
    <cellStyle name="Normal 4 2 5 3 3" xfId="1252" xr:uid="{00000000-0005-0000-0000-00006E580000}"/>
    <cellStyle name="Normal 4 2 5 3 3 2" xfId="1892" xr:uid="{00000000-0005-0000-0000-00006F580000}"/>
    <cellStyle name="Normal 4 2 5 3 3 2 2" xfId="3918" xr:uid="{00000000-0005-0000-0000-000070580000}"/>
    <cellStyle name="Normal 4 2 5 3 3 2 2 2" xfId="7970" xr:uid="{00000000-0005-0000-0000-000071580000}"/>
    <cellStyle name="Normal 4 2 5 3 3 2 2 2 2" xfId="13860" xr:uid="{00000000-0005-0000-0000-000072580000}"/>
    <cellStyle name="Normal 4 2 5 3 3 2 2 2 2 2" xfId="26030" xr:uid="{00000000-0005-0000-0000-000073580000}"/>
    <cellStyle name="Normal 4 2 5 3 3 2 2 2 2 2 2" xfId="52192" xr:uid="{00000000-0005-0000-0000-000074580000}"/>
    <cellStyle name="Normal 4 2 5 3 3 2 2 2 2 3" xfId="40022" xr:uid="{00000000-0005-0000-0000-000075580000}"/>
    <cellStyle name="Normal 4 2 5 3 3 2 2 2 3" xfId="20908" xr:uid="{00000000-0005-0000-0000-000076580000}"/>
    <cellStyle name="Normal 4 2 5 3 3 2 2 2 3 2" xfId="47070" xr:uid="{00000000-0005-0000-0000-000077580000}"/>
    <cellStyle name="Normal 4 2 5 3 3 2 2 2 4" xfId="34132" xr:uid="{00000000-0005-0000-0000-000078580000}"/>
    <cellStyle name="Normal 4 2 5 3 3 2 2 3" xfId="10914" xr:uid="{00000000-0005-0000-0000-000079580000}"/>
    <cellStyle name="Normal 4 2 5 3 3 2 2 3 2" xfId="23468" xr:uid="{00000000-0005-0000-0000-00007A580000}"/>
    <cellStyle name="Normal 4 2 5 3 3 2 2 3 2 2" xfId="49630" xr:uid="{00000000-0005-0000-0000-00007B580000}"/>
    <cellStyle name="Normal 4 2 5 3 3 2 2 3 3" xfId="37076" xr:uid="{00000000-0005-0000-0000-00007C580000}"/>
    <cellStyle name="Normal 4 2 5 3 3 2 2 4" xfId="17384" xr:uid="{00000000-0005-0000-0000-00007D580000}"/>
    <cellStyle name="Normal 4 2 5 3 3 2 2 4 2" xfId="43546" xr:uid="{00000000-0005-0000-0000-00007E580000}"/>
    <cellStyle name="Normal 4 2 5 3 3 2 2 5" xfId="30080" xr:uid="{00000000-0005-0000-0000-00007F580000}"/>
    <cellStyle name="Normal 4 2 5 3 3 2 3" xfId="5944" xr:uid="{00000000-0005-0000-0000-000080580000}"/>
    <cellStyle name="Normal 4 2 5 3 3 2 3 2" xfId="12388" xr:uid="{00000000-0005-0000-0000-000081580000}"/>
    <cellStyle name="Normal 4 2 5 3 3 2 3 2 2" xfId="24750" xr:uid="{00000000-0005-0000-0000-000082580000}"/>
    <cellStyle name="Normal 4 2 5 3 3 2 3 2 2 2" xfId="50912" xr:uid="{00000000-0005-0000-0000-000083580000}"/>
    <cellStyle name="Normal 4 2 5 3 3 2 3 2 3" xfId="38550" xr:uid="{00000000-0005-0000-0000-000084580000}"/>
    <cellStyle name="Normal 4 2 5 3 3 2 3 3" xfId="19146" xr:uid="{00000000-0005-0000-0000-000085580000}"/>
    <cellStyle name="Normal 4 2 5 3 3 2 3 3 2" xfId="45308" xr:uid="{00000000-0005-0000-0000-000086580000}"/>
    <cellStyle name="Normal 4 2 5 3 3 2 3 4" xfId="32106" xr:uid="{00000000-0005-0000-0000-000087580000}"/>
    <cellStyle name="Normal 4 2 5 3 3 2 4" xfId="9442" xr:uid="{00000000-0005-0000-0000-000088580000}"/>
    <cellStyle name="Normal 4 2 5 3 3 2 4 2" xfId="22188" xr:uid="{00000000-0005-0000-0000-000089580000}"/>
    <cellStyle name="Normal 4 2 5 3 3 2 4 2 2" xfId="48350" xr:uid="{00000000-0005-0000-0000-00008A580000}"/>
    <cellStyle name="Normal 4 2 5 3 3 2 4 3" xfId="35604" xr:uid="{00000000-0005-0000-0000-00008B580000}"/>
    <cellStyle name="Normal 4 2 5 3 3 2 5" xfId="15622" xr:uid="{00000000-0005-0000-0000-00008C580000}"/>
    <cellStyle name="Normal 4 2 5 3 3 2 5 2" xfId="41784" xr:uid="{00000000-0005-0000-0000-00008D580000}"/>
    <cellStyle name="Normal 4 2 5 3 3 2 6" xfId="28054" xr:uid="{00000000-0005-0000-0000-00008E580000}"/>
    <cellStyle name="Normal 4 2 5 3 3 3" xfId="3278" xr:uid="{00000000-0005-0000-0000-00008F580000}"/>
    <cellStyle name="Normal 4 2 5 3 3 3 2" xfId="7330" xr:uid="{00000000-0005-0000-0000-000090580000}"/>
    <cellStyle name="Normal 4 2 5 3 3 3 2 2" xfId="13220" xr:uid="{00000000-0005-0000-0000-000091580000}"/>
    <cellStyle name="Normal 4 2 5 3 3 3 2 2 2" xfId="25390" xr:uid="{00000000-0005-0000-0000-000092580000}"/>
    <cellStyle name="Normal 4 2 5 3 3 3 2 2 2 2" xfId="51552" xr:uid="{00000000-0005-0000-0000-000093580000}"/>
    <cellStyle name="Normal 4 2 5 3 3 3 2 2 3" xfId="39382" xr:uid="{00000000-0005-0000-0000-000094580000}"/>
    <cellStyle name="Normal 4 2 5 3 3 3 2 3" xfId="20268" xr:uid="{00000000-0005-0000-0000-000095580000}"/>
    <cellStyle name="Normal 4 2 5 3 3 3 2 3 2" xfId="46430" xr:uid="{00000000-0005-0000-0000-000096580000}"/>
    <cellStyle name="Normal 4 2 5 3 3 3 2 4" xfId="33492" xr:uid="{00000000-0005-0000-0000-000097580000}"/>
    <cellStyle name="Normal 4 2 5 3 3 3 3" xfId="10274" xr:uid="{00000000-0005-0000-0000-000098580000}"/>
    <cellStyle name="Normal 4 2 5 3 3 3 3 2" xfId="22828" xr:uid="{00000000-0005-0000-0000-000099580000}"/>
    <cellStyle name="Normal 4 2 5 3 3 3 3 2 2" xfId="48990" xr:uid="{00000000-0005-0000-0000-00009A580000}"/>
    <cellStyle name="Normal 4 2 5 3 3 3 3 3" xfId="36436" xr:uid="{00000000-0005-0000-0000-00009B580000}"/>
    <cellStyle name="Normal 4 2 5 3 3 3 4" xfId="16744" xr:uid="{00000000-0005-0000-0000-00009C580000}"/>
    <cellStyle name="Normal 4 2 5 3 3 3 4 2" xfId="42906" xr:uid="{00000000-0005-0000-0000-00009D580000}"/>
    <cellStyle name="Normal 4 2 5 3 3 3 5" xfId="29440" xr:uid="{00000000-0005-0000-0000-00009E580000}"/>
    <cellStyle name="Normal 4 2 5 3 3 4" xfId="5304" xr:uid="{00000000-0005-0000-0000-00009F580000}"/>
    <cellStyle name="Normal 4 2 5 3 3 4 2" xfId="11748" xr:uid="{00000000-0005-0000-0000-0000A0580000}"/>
    <cellStyle name="Normal 4 2 5 3 3 4 2 2" xfId="24110" xr:uid="{00000000-0005-0000-0000-0000A1580000}"/>
    <cellStyle name="Normal 4 2 5 3 3 4 2 2 2" xfId="50272" xr:uid="{00000000-0005-0000-0000-0000A2580000}"/>
    <cellStyle name="Normal 4 2 5 3 3 4 2 3" xfId="37910" xr:uid="{00000000-0005-0000-0000-0000A3580000}"/>
    <cellStyle name="Normal 4 2 5 3 3 4 3" xfId="18506" xr:uid="{00000000-0005-0000-0000-0000A4580000}"/>
    <cellStyle name="Normal 4 2 5 3 3 4 3 2" xfId="44668" xr:uid="{00000000-0005-0000-0000-0000A5580000}"/>
    <cellStyle name="Normal 4 2 5 3 3 4 4" xfId="31466" xr:uid="{00000000-0005-0000-0000-0000A6580000}"/>
    <cellStyle name="Normal 4 2 5 3 3 5" xfId="8802" xr:uid="{00000000-0005-0000-0000-0000A7580000}"/>
    <cellStyle name="Normal 4 2 5 3 3 5 2" xfId="21548" xr:uid="{00000000-0005-0000-0000-0000A8580000}"/>
    <cellStyle name="Normal 4 2 5 3 3 5 2 2" xfId="47710" xr:uid="{00000000-0005-0000-0000-0000A9580000}"/>
    <cellStyle name="Normal 4 2 5 3 3 5 3" xfId="34964" xr:uid="{00000000-0005-0000-0000-0000AA580000}"/>
    <cellStyle name="Normal 4 2 5 3 3 6" xfId="14982" xr:uid="{00000000-0005-0000-0000-0000AB580000}"/>
    <cellStyle name="Normal 4 2 5 3 3 6 2" xfId="41144" xr:uid="{00000000-0005-0000-0000-0000AC580000}"/>
    <cellStyle name="Normal 4 2 5 3 3 7" xfId="27414" xr:uid="{00000000-0005-0000-0000-0000AD580000}"/>
    <cellStyle name="Normal 4 2 5 3 4" xfId="1572" xr:uid="{00000000-0005-0000-0000-0000AE580000}"/>
    <cellStyle name="Normal 4 2 5 3 4 2" xfId="3598" xr:uid="{00000000-0005-0000-0000-0000AF580000}"/>
    <cellStyle name="Normal 4 2 5 3 4 2 2" xfId="7650" xr:uid="{00000000-0005-0000-0000-0000B0580000}"/>
    <cellStyle name="Normal 4 2 5 3 4 2 2 2" xfId="13540" xr:uid="{00000000-0005-0000-0000-0000B1580000}"/>
    <cellStyle name="Normal 4 2 5 3 4 2 2 2 2" xfId="25710" xr:uid="{00000000-0005-0000-0000-0000B2580000}"/>
    <cellStyle name="Normal 4 2 5 3 4 2 2 2 2 2" xfId="51872" xr:uid="{00000000-0005-0000-0000-0000B3580000}"/>
    <cellStyle name="Normal 4 2 5 3 4 2 2 2 3" xfId="39702" xr:uid="{00000000-0005-0000-0000-0000B4580000}"/>
    <cellStyle name="Normal 4 2 5 3 4 2 2 3" xfId="20588" xr:uid="{00000000-0005-0000-0000-0000B5580000}"/>
    <cellStyle name="Normal 4 2 5 3 4 2 2 3 2" xfId="46750" xr:uid="{00000000-0005-0000-0000-0000B6580000}"/>
    <cellStyle name="Normal 4 2 5 3 4 2 2 4" xfId="33812" xr:uid="{00000000-0005-0000-0000-0000B7580000}"/>
    <cellStyle name="Normal 4 2 5 3 4 2 3" xfId="10594" xr:uid="{00000000-0005-0000-0000-0000B8580000}"/>
    <cellStyle name="Normal 4 2 5 3 4 2 3 2" xfId="23148" xr:uid="{00000000-0005-0000-0000-0000B9580000}"/>
    <cellStyle name="Normal 4 2 5 3 4 2 3 2 2" xfId="49310" xr:uid="{00000000-0005-0000-0000-0000BA580000}"/>
    <cellStyle name="Normal 4 2 5 3 4 2 3 3" xfId="36756" xr:uid="{00000000-0005-0000-0000-0000BB580000}"/>
    <cellStyle name="Normal 4 2 5 3 4 2 4" xfId="17064" xr:uid="{00000000-0005-0000-0000-0000BC580000}"/>
    <cellStyle name="Normal 4 2 5 3 4 2 4 2" xfId="43226" xr:uid="{00000000-0005-0000-0000-0000BD580000}"/>
    <cellStyle name="Normal 4 2 5 3 4 2 5" xfId="29760" xr:uid="{00000000-0005-0000-0000-0000BE580000}"/>
    <cellStyle name="Normal 4 2 5 3 4 3" xfId="5624" xr:uid="{00000000-0005-0000-0000-0000BF580000}"/>
    <cellStyle name="Normal 4 2 5 3 4 3 2" xfId="12068" xr:uid="{00000000-0005-0000-0000-0000C0580000}"/>
    <cellStyle name="Normal 4 2 5 3 4 3 2 2" xfId="24430" xr:uid="{00000000-0005-0000-0000-0000C1580000}"/>
    <cellStyle name="Normal 4 2 5 3 4 3 2 2 2" xfId="50592" xr:uid="{00000000-0005-0000-0000-0000C2580000}"/>
    <cellStyle name="Normal 4 2 5 3 4 3 2 3" xfId="38230" xr:uid="{00000000-0005-0000-0000-0000C3580000}"/>
    <cellStyle name="Normal 4 2 5 3 4 3 3" xfId="18826" xr:uid="{00000000-0005-0000-0000-0000C4580000}"/>
    <cellStyle name="Normal 4 2 5 3 4 3 3 2" xfId="44988" xr:uid="{00000000-0005-0000-0000-0000C5580000}"/>
    <cellStyle name="Normal 4 2 5 3 4 3 4" xfId="31786" xr:uid="{00000000-0005-0000-0000-0000C6580000}"/>
    <cellStyle name="Normal 4 2 5 3 4 4" xfId="9122" xr:uid="{00000000-0005-0000-0000-0000C7580000}"/>
    <cellStyle name="Normal 4 2 5 3 4 4 2" xfId="21868" xr:uid="{00000000-0005-0000-0000-0000C8580000}"/>
    <cellStyle name="Normal 4 2 5 3 4 4 2 2" xfId="48030" xr:uid="{00000000-0005-0000-0000-0000C9580000}"/>
    <cellStyle name="Normal 4 2 5 3 4 4 3" xfId="35284" xr:uid="{00000000-0005-0000-0000-0000CA580000}"/>
    <cellStyle name="Normal 4 2 5 3 4 5" xfId="15302" xr:uid="{00000000-0005-0000-0000-0000CB580000}"/>
    <cellStyle name="Normal 4 2 5 3 4 5 2" xfId="41464" xr:uid="{00000000-0005-0000-0000-0000CC580000}"/>
    <cellStyle name="Normal 4 2 5 3 4 6" xfId="27734" xr:uid="{00000000-0005-0000-0000-0000CD580000}"/>
    <cellStyle name="Normal 4 2 5 3 5" xfId="2586" xr:uid="{00000000-0005-0000-0000-0000CE580000}"/>
    <cellStyle name="Normal 4 2 5 3 5 2" xfId="6638" xr:uid="{00000000-0005-0000-0000-0000CF580000}"/>
    <cellStyle name="Normal 4 2 5 3 5 2 2" xfId="12804" xr:uid="{00000000-0005-0000-0000-0000D0580000}"/>
    <cellStyle name="Normal 4 2 5 3 5 2 2 2" xfId="25070" xr:uid="{00000000-0005-0000-0000-0000D1580000}"/>
    <cellStyle name="Normal 4 2 5 3 5 2 2 2 2" xfId="51232" xr:uid="{00000000-0005-0000-0000-0000D2580000}"/>
    <cellStyle name="Normal 4 2 5 3 5 2 2 3" xfId="38966" xr:uid="{00000000-0005-0000-0000-0000D3580000}"/>
    <cellStyle name="Normal 4 2 5 3 5 2 3" xfId="19708" xr:uid="{00000000-0005-0000-0000-0000D4580000}"/>
    <cellStyle name="Normal 4 2 5 3 5 2 3 2" xfId="45870" xr:uid="{00000000-0005-0000-0000-0000D5580000}"/>
    <cellStyle name="Normal 4 2 5 3 5 2 4" xfId="32800" xr:uid="{00000000-0005-0000-0000-0000D6580000}"/>
    <cellStyle name="Normal 4 2 5 3 5 3" xfId="9858" xr:uid="{00000000-0005-0000-0000-0000D7580000}"/>
    <cellStyle name="Normal 4 2 5 3 5 3 2" xfId="22508" xr:uid="{00000000-0005-0000-0000-0000D8580000}"/>
    <cellStyle name="Normal 4 2 5 3 5 3 2 2" xfId="48670" xr:uid="{00000000-0005-0000-0000-0000D9580000}"/>
    <cellStyle name="Normal 4 2 5 3 5 3 3" xfId="36020" xr:uid="{00000000-0005-0000-0000-0000DA580000}"/>
    <cellStyle name="Normal 4 2 5 3 5 4" xfId="16184" xr:uid="{00000000-0005-0000-0000-0000DB580000}"/>
    <cellStyle name="Normal 4 2 5 3 5 4 2" xfId="42346" xr:uid="{00000000-0005-0000-0000-0000DC580000}"/>
    <cellStyle name="Normal 4 2 5 3 5 5" xfId="28748" xr:uid="{00000000-0005-0000-0000-0000DD580000}"/>
    <cellStyle name="Normal 4 2 5 3 6" xfId="4612" xr:uid="{00000000-0005-0000-0000-0000DE580000}"/>
    <cellStyle name="Normal 4 2 5 3 6 2" xfId="11332" xr:uid="{00000000-0005-0000-0000-0000DF580000}"/>
    <cellStyle name="Normal 4 2 5 3 6 2 2" xfId="23790" xr:uid="{00000000-0005-0000-0000-0000E0580000}"/>
    <cellStyle name="Normal 4 2 5 3 6 2 2 2" xfId="49952" xr:uid="{00000000-0005-0000-0000-0000E1580000}"/>
    <cellStyle name="Normal 4 2 5 3 6 2 3" xfId="37494" xr:uid="{00000000-0005-0000-0000-0000E2580000}"/>
    <cellStyle name="Normal 4 2 5 3 6 3" xfId="17946" xr:uid="{00000000-0005-0000-0000-0000E3580000}"/>
    <cellStyle name="Normal 4 2 5 3 6 3 2" xfId="44108" xr:uid="{00000000-0005-0000-0000-0000E4580000}"/>
    <cellStyle name="Normal 4 2 5 3 6 4" xfId="30774" xr:uid="{00000000-0005-0000-0000-0000E5580000}"/>
    <cellStyle name="Normal 4 2 5 3 7" xfId="8386" xr:uid="{00000000-0005-0000-0000-0000E6580000}"/>
    <cellStyle name="Normal 4 2 5 3 7 2" xfId="21228" xr:uid="{00000000-0005-0000-0000-0000E7580000}"/>
    <cellStyle name="Normal 4 2 5 3 7 2 2" xfId="47390" xr:uid="{00000000-0005-0000-0000-0000E8580000}"/>
    <cellStyle name="Normal 4 2 5 3 7 3" xfId="34548" xr:uid="{00000000-0005-0000-0000-0000E9580000}"/>
    <cellStyle name="Normal 4 2 5 3 8" xfId="14422" xr:uid="{00000000-0005-0000-0000-0000EA580000}"/>
    <cellStyle name="Normal 4 2 5 3 8 2" xfId="40584" xr:uid="{00000000-0005-0000-0000-0000EB580000}"/>
    <cellStyle name="Normal 4 2 5 3 9" xfId="26722" xr:uid="{00000000-0005-0000-0000-0000EC580000}"/>
    <cellStyle name="Normal 4 2 5 4" xfId="758" xr:uid="{00000000-0005-0000-0000-0000ED580000}"/>
    <cellStyle name="Normal 4 2 5 4 2" xfId="1332" xr:uid="{00000000-0005-0000-0000-0000EE580000}"/>
    <cellStyle name="Normal 4 2 5 4 2 2" xfId="1972" xr:uid="{00000000-0005-0000-0000-0000EF580000}"/>
    <cellStyle name="Normal 4 2 5 4 2 2 2" xfId="3998" xr:uid="{00000000-0005-0000-0000-0000F0580000}"/>
    <cellStyle name="Normal 4 2 5 4 2 2 2 2" xfId="8050" xr:uid="{00000000-0005-0000-0000-0000F1580000}"/>
    <cellStyle name="Normal 4 2 5 4 2 2 2 2 2" xfId="13940" xr:uid="{00000000-0005-0000-0000-0000F2580000}"/>
    <cellStyle name="Normal 4 2 5 4 2 2 2 2 2 2" xfId="26110" xr:uid="{00000000-0005-0000-0000-0000F3580000}"/>
    <cellStyle name="Normal 4 2 5 4 2 2 2 2 2 2 2" xfId="52272" xr:uid="{00000000-0005-0000-0000-0000F4580000}"/>
    <cellStyle name="Normal 4 2 5 4 2 2 2 2 2 3" xfId="40102" xr:uid="{00000000-0005-0000-0000-0000F5580000}"/>
    <cellStyle name="Normal 4 2 5 4 2 2 2 2 3" xfId="20988" xr:uid="{00000000-0005-0000-0000-0000F6580000}"/>
    <cellStyle name="Normal 4 2 5 4 2 2 2 2 3 2" xfId="47150" xr:uid="{00000000-0005-0000-0000-0000F7580000}"/>
    <cellStyle name="Normal 4 2 5 4 2 2 2 2 4" xfId="34212" xr:uid="{00000000-0005-0000-0000-0000F8580000}"/>
    <cellStyle name="Normal 4 2 5 4 2 2 2 3" xfId="10994" xr:uid="{00000000-0005-0000-0000-0000F9580000}"/>
    <cellStyle name="Normal 4 2 5 4 2 2 2 3 2" xfId="23548" xr:uid="{00000000-0005-0000-0000-0000FA580000}"/>
    <cellStyle name="Normal 4 2 5 4 2 2 2 3 2 2" xfId="49710" xr:uid="{00000000-0005-0000-0000-0000FB580000}"/>
    <cellStyle name="Normal 4 2 5 4 2 2 2 3 3" xfId="37156" xr:uid="{00000000-0005-0000-0000-0000FC580000}"/>
    <cellStyle name="Normal 4 2 5 4 2 2 2 4" xfId="17464" xr:uid="{00000000-0005-0000-0000-0000FD580000}"/>
    <cellStyle name="Normal 4 2 5 4 2 2 2 4 2" xfId="43626" xr:uid="{00000000-0005-0000-0000-0000FE580000}"/>
    <cellStyle name="Normal 4 2 5 4 2 2 2 5" xfId="30160" xr:uid="{00000000-0005-0000-0000-0000FF580000}"/>
    <cellStyle name="Normal 4 2 5 4 2 2 3" xfId="6024" xr:uid="{00000000-0005-0000-0000-000000590000}"/>
    <cellStyle name="Normal 4 2 5 4 2 2 3 2" xfId="12468" xr:uid="{00000000-0005-0000-0000-000001590000}"/>
    <cellStyle name="Normal 4 2 5 4 2 2 3 2 2" xfId="24830" xr:uid="{00000000-0005-0000-0000-000002590000}"/>
    <cellStyle name="Normal 4 2 5 4 2 2 3 2 2 2" xfId="50992" xr:uid="{00000000-0005-0000-0000-000003590000}"/>
    <cellStyle name="Normal 4 2 5 4 2 2 3 2 3" xfId="38630" xr:uid="{00000000-0005-0000-0000-000004590000}"/>
    <cellStyle name="Normal 4 2 5 4 2 2 3 3" xfId="19226" xr:uid="{00000000-0005-0000-0000-000005590000}"/>
    <cellStyle name="Normal 4 2 5 4 2 2 3 3 2" xfId="45388" xr:uid="{00000000-0005-0000-0000-000006590000}"/>
    <cellStyle name="Normal 4 2 5 4 2 2 3 4" xfId="32186" xr:uid="{00000000-0005-0000-0000-000007590000}"/>
    <cellStyle name="Normal 4 2 5 4 2 2 4" xfId="9522" xr:uid="{00000000-0005-0000-0000-000008590000}"/>
    <cellStyle name="Normal 4 2 5 4 2 2 4 2" xfId="22268" xr:uid="{00000000-0005-0000-0000-000009590000}"/>
    <cellStyle name="Normal 4 2 5 4 2 2 4 2 2" xfId="48430" xr:uid="{00000000-0005-0000-0000-00000A590000}"/>
    <cellStyle name="Normal 4 2 5 4 2 2 4 3" xfId="35684" xr:uid="{00000000-0005-0000-0000-00000B590000}"/>
    <cellStyle name="Normal 4 2 5 4 2 2 5" xfId="15702" xr:uid="{00000000-0005-0000-0000-00000C590000}"/>
    <cellStyle name="Normal 4 2 5 4 2 2 5 2" xfId="41864" xr:uid="{00000000-0005-0000-0000-00000D590000}"/>
    <cellStyle name="Normal 4 2 5 4 2 2 6" xfId="28134" xr:uid="{00000000-0005-0000-0000-00000E590000}"/>
    <cellStyle name="Normal 4 2 5 4 2 3" xfId="3358" xr:uid="{00000000-0005-0000-0000-00000F590000}"/>
    <cellStyle name="Normal 4 2 5 4 2 3 2" xfId="7410" xr:uid="{00000000-0005-0000-0000-000010590000}"/>
    <cellStyle name="Normal 4 2 5 4 2 3 2 2" xfId="13300" xr:uid="{00000000-0005-0000-0000-000011590000}"/>
    <cellStyle name="Normal 4 2 5 4 2 3 2 2 2" xfId="25470" xr:uid="{00000000-0005-0000-0000-000012590000}"/>
    <cellStyle name="Normal 4 2 5 4 2 3 2 2 2 2" xfId="51632" xr:uid="{00000000-0005-0000-0000-000013590000}"/>
    <cellStyle name="Normal 4 2 5 4 2 3 2 2 3" xfId="39462" xr:uid="{00000000-0005-0000-0000-000014590000}"/>
    <cellStyle name="Normal 4 2 5 4 2 3 2 3" xfId="20348" xr:uid="{00000000-0005-0000-0000-000015590000}"/>
    <cellStyle name="Normal 4 2 5 4 2 3 2 3 2" xfId="46510" xr:uid="{00000000-0005-0000-0000-000016590000}"/>
    <cellStyle name="Normal 4 2 5 4 2 3 2 4" xfId="33572" xr:uid="{00000000-0005-0000-0000-000017590000}"/>
    <cellStyle name="Normal 4 2 5 4 2 3 3" xfId="10354" xr:uid="{00000000-0005-0000-0000-000018590000}"/>
    <cellStyle name="Normal 4 2 5 4 2 3 3 2" xfId="22908" xr:uid="{00000000-0005-0000-0000-000019590000}"/>
    <cellStyle name="Normal 4 2 5 4 2 3 3 2 2" xfId="49070" xr:uid="{00000000-0005-0000-0000-00001A590000}"/>
    <cellStyle name="Normal 4 2 5 4 2 3 3 3" xfId="36516" xr:uid="{00000000-0005-0000-0000-00001B590000}"/>
    <cellStyle name="Normal 4 2 5 4 2 3 4" xfId="16824" xr:uid="{00000000-0005-0000-0000-00001C590000}"/>
    <cellStyle name="Normal 4 2 5 4 2 3 4 2" xfId="42986" xr:uid="{00000000-0005-0000-0000-00001D590000}"/>
    <cellStyle name="Normal 4 2 5 4 2 3 5" xfId="29520" xr:uid="{00000000-0005-0000-0000-00001E590000}"/>
    <cellStyle name="Normal 4 2 5 4 2 4" xfId="5384" xr:uid="{00000000-0005-0000-0000-00001F590000}"/>
    <cellStyle name="Normal 4 2 5 4 2 4 2" xfId="11828" xr:uid="{00000000-0005-0000-0000-000020590000}"/>
    <cellStyle name="Normal 4 2 5 4 2 4 2 2" xfId="24190" xr:uid="{00000000-0005-0000-0000-000021590000}"/>
    <cellStyle name="Normal 4 2 5 4 2 4 2 2 2" xfId="50352" xr:uid="{00000000-0005-0000-0000-000022590000}"/>
    <cellStyle name="Normal 4 2 5 4 2 4 2 3" xfId="37990" xr:uid="{00000000-0005-0000-0000-000023590000}"/>
    <cellStyle name="Normal 4 2 5 4 2 4 3" xfId="18586" xr:uid="{00000000-0005-0000-0000-000024590000}"/>
    <cellStyle name="Normal 4 2 5 4 2 4 3 2" xfId="44748" xr:uid="{00000000-0005-0000-0000-000025590000}"/>
    <cellStyle name="Normal 4 2 5 4 2 4 4" xfId="31546" xr:uid="{00000000-0005-0000-0000-000026590000}"/>
    <cellStyle name="Normal 4 2 5 4 2 5" xfId="8882" xr:uid="{00000000-0005-0000-0000-000027590000}"/>
    <cellStyle name="Normal 4 2 5 4 2 5 2" xfId="21628" xr:uid="{00000000-0005-0000-0000-000028590000}"/>
    <cellStyle name="Normal 4 2 5 4 2 5 2 2" xfId="47790" xr:uid="{00000000-0005-0000-0000-000029590000}"/>
    <cellStyle name="Normal 4 2 5 4 2 5 3" xfId="35044" xr:uid="{00000000-0005-0000-0000-00002A590000}"/>
    <cellStyle name="Normal 4 2 5 4 2 6" xfId="15062" xr:uid="{00000000-0005-0000-0000-00002B590000}"/>
    <cellStyle name="Normal 4 2 5 4 2 6 2" xfId="41224" xr:uid="{00000000-0005-0000-0000-00002C590000}"/>
    <cellStyle name="Normal 4 2 5 4 2 7" xfId="27494" xr:uid="{00000000-0005-0000-0000-00002D590000}"/>
    <cellStyle name="Normal 4 2 5 4 3" xfId="1652" xr:uid="{00000000-0005-0000-0000-00002E590000}"/>
    <cellStyle name="Normal 4 2 5 4 3 2" xfId="3678" xr:uid="{00000000-0005-0000-0000-00002F590000}"/>
    <cellStyle name="Normal 4 2 5 4 3 2 2" xfId="7730" xr:uid="{00000000-0005-0000-0000-000030590000}"/>
    <cellStyle name="Normal 4 2 5 4 3 2 2 2" xfId="13620" xr:uid="{00000000-0005-0000-0000-000031590000}"/>
    <cellStyle name="Normal 4 2 5 4 3 2 2 2 2" xfId="25790" xr:uid="{00000000-0005-0000-0000-000032590000}"/>
    <cellStyle name="Normal 4 2 5 4 3 2 2 2 2 2" xfId="51952" xr:uid="{00000000-0005-0000-0000-000033590000}"/>
    <cellStyle name="Normal 4 2 5 4 3 2 2 2 3" xfId="39782" xr:uid="{00000000-0005-0000-0000-000034590000}"/>
    <cellStyle name="Normal 4 2 5 4 3 2 2 3" xfId="20668" xr:uid="{00000000-0005-0000-0000-000035590000}"/>
    <cellStyle name="Normal 4 2 5 4 3 2 2 3 2" xfId="46830" xr:uid="{00000000-0005-0000-0000-000036590000}"/>
    <cellStyle name="Normal 4 2 5 4 3 2 2 4" xfId="33892" xr:uid="{00000000-0005-0000-0000-000037590000}"/>
    <cellStyle name="Normal 4 2 5 4 3 2 3" xfId="10674" xr:uid="{00000000-0005-0000-0000-000038590000}"/>
    <cellStyle name="Normal 4 2 5 4 3 2 3 2" xfId="23228" xr:uid="{00000000-0005-0000-0000-000039590000}"/>
    <cellStyle name="Normal 4 2 5 4 3 2 3 2 2" xfId="49390" xr:uid="{00000000-0005-0000-0000-00003A590000}"/>
    <cellStyle name="Normal 4 2 5 4 3 2 3 3" xfId="36836" xr:uid="{00000000-0005-0000-0000-00003B590000}"/>
    <cellStyle name="Normal 4 2 5 4 3 2 4" xfId="17144" xr:uid="{00000000-0005-0000-0000-00003C590000}"/>
    <cellStyle name="Normal 4 2 5 4 3 2 4 2" xfId="43306" xr:uid="{00000000-0005-0000-0000-00003D590000}"/>
    <cellStyle name="Normal 4 2 5 4 3 2 5" xfId="29840" xr:uid="{00000000-0005-0000-0000-00003E590000}"/>
    <cellStyle name="Normal 4 2 5 4 3 3" xfId="5704" xr:uid="{00000000-0005-0000-0000-00003F590000}"/>
    <cellStyle name="Normal 4 2 5 4 3 3 2" xfId="12148" xr:uid="{00000000-0005-0000-0000-000040590000}"/>
    <cellStyle name="Normal 4 2 5 4 3 3 2 2" xfId="24510" xr:uid="{00000000-0005-0000-0000-000041590000}"/>
    <cellStyle name="Normal 4 2 5 4 3 3 2 2 2" xfId="50672" xr:uid="{00000000-0005-0000-0000-000042590000}"/>
    <cellStyle name="Normal 4 2 5 4 3 3 2 3" xfId="38310" xr:uid="{00000000-0005-0000-0000-000043590000}"/>
    <cellStyle name="Normal 4 2 5 4 3 3 3" xfId="18906" xr:uid="{00000000-0005-0000-0000-000044590000}"/>
    <cellStyle name="Normal 4 2 5 4 3 3 3 2" xfId="45068" xr:uid="{00000000-0005-0000-0000-000045590000}"/>
    <cellStyle name="Normal 4 2 5 4 3 3 4" xfId="31866" xr:uid="{00000000-0005-0000-0000-000046590000}"/>
    <cellStyle name="Normal 4 2 5 4 3 4" xfId="9202" xr:uid="{00000000-0005-0000-0000-000047590000}"/>
    <cellStyle name="Normal 4 2 5 4 3 4 2" xfId="21948" xr:uid="{00000000-0005-0000-0000-000048590000}"/>
    <cellStyle name="Normal 4 2 5 4 3 4 2 2" xfId="48110" xr:uid="{00000000-0005-0000-0000-000049590000}"/>
    <cellStyle name="Normal 4 2 5 4 3 4 3" xfId="35364" xr:uid="{00000000-0005-0000-0000-00004A590000}"/>
    <cellStyle name="Normal 4 2 5 4 3 5" xfId="15382" xr:uid="{00000000-0005-0000-0000-00004B590000}"/>
    <cellStyle name="Normal 4 2 5 4 3 5 2" xfId="41544" xr:uid="{00000000-0005-0000-0000-00004C590000}"/>
    <cellStyle name="Normal 4 2 5 4 3 6" xfId="27814" xr:uid="{00000000-0005-0000-0000-00004D590000}"/>
    <cellStyle name="Normal 4 2 5 4 4" xfId="2784" xr:uid="{00000000-0005-0000-0000-00004E590000}"/>
    <cellStyle name="Normal 4 2 5 4 4 2" xfId="6836" xr:uid="{00000000-0005-0000-0000-00004F590000}"/>
    <cellStyle name="Normal 4 2 5 4 4 2 2" xfId="12909" xr:uid="{00000000-0005-0000-0000-000050590000}"/>
    <cellStyle name="Normal 4 2 5 4 4 2 2 2" xfId="25150" xr:uid="{00000000-0005-0000-0000-000051590000}"/>
    <cellStyle name="Normal 4 2 5 4 4 2 2 2 2" xfId="51312" xr:uid="{00000000-0005-0000-0000-000052590000}"/>
    <cellStyle name="Normal 4 2 5 4 4 2 2 3" xfId="39071" xr:uid="{00000000-0005-0000-0000-000053590000}"/>
    <cellStyle name="Normal 4 2 5 4 4 2 3" xfId="19863" xr:uid="{00000000-0005-0000-0000-000054590000}"/>
    <cellStyle name="Normal 4 2 5 4 4 2 3 2" xfId="46025" xr:uid="{00000000-0005-0000-0000-000055590000}"/>
    <cellStyle name="Normal 4 2 5 4 4 2 4" xfId="32998" xr:uid="{00000000-0005-0000-0000-000056590000}"/>
    <cellStyle name="Normal 4 2 5 4 4 3" xfId="9963" xr:uid="{00000000-0005-0000-0000-000057590000}"/>
    <cellStyle name="Normal 4 2 5 4 4 3 2" xfId="22588" xr:uid="{00000000-0005-0000-0000-000058590000}"/>
    <cellStyle name="Normal 4 2 5 4 4 3 2 2" xfId="48750" xr:uid="{00000000-0005-0000-0000-000059590000}"/>
    <cellStyle name="Normal 4 2 5 4 4 3 3" xfId="36125" xr:uid="{00000000-0005-0000-0000-00005A590000}"/>
    <cellStyle name="Normal 4 2 5 4 4 4" xfId="16339" xr:uid="{00000000-0005-0000-0000-00005B590000}"/>
    <cellStyle name="Normal 4 2 5 4 4 4 2" xfId="42501" xr:uid="{00000000-0005-0000-0000-00005C590000}"/>
    <cellStyle name="Normal 4 2 5 4 4 5" xfId="28946" xr:uid="{00000000-0005-0000-0000-00005D590000}"/>
    <cellStyle name="Normal 4 2 5 4 5" xfId="4810" xr:uid="{00000000-0005-0000-0000-00005E590000}"/>
    <cellStyle name="Normal 4 2 5 4 5 2" xfId="11437" xr:uid="{00000000-0005-0000-0000-00005F590000}"/>
    <cellStyle name="Normal 4 2 5 4 5 2 2" xfId="23870" xr:uid="{00000000-0005-0000-0000-000060590000}"/>
    <cellStyle name="Normal 4 2 5 4 5 2 2 2" xfId="50032" xr:uid="{00000000-0005-0000-0000-000061590000}"/>
    <cellStyle name="Normal 4 2 5 4 5 2 3" xfId="37599" xr:uid="{00000000-0005-0000-0000-000062590000}"/>
    <cellStyle name="Normal 4 2 5 4 5 3" xfId="18101" xr:uid="{00000000-0005-0000-0000-000063590000}"/>
    <cellStyle name="Normal 4 2 5 4 5 3 2" xfId="44263" xr:uid="{00000000-0005-0000-0000-000064590000}"/>
    <cellStyle name="Normal 4 2 5 4 5 4" xfId="30972" xr:uid="{00000000-0005-0000-0000-000065590000}"/>
    <cellStyle name="Normal 4 2 5 4 6" xfId="8491" xr:uid="{00000000-0005-0000-0000-000066590000}"/>
    <cellStyle name="Normal 4 2 5 4 6 2" xfId="21308" xr:uid="{00000000-0005-0000-0000-000067590000}"/>
    <cellStyle name="Normal 4 2 5 4 6 2 2" xfId="47470" xr:uid="{00000000-0005-0000-0000-000068590000}"/>
    <cellStyle name="Normal 4 2 5 4 6 3" xfId="34653" xr:uid="{00000000-0005-0000-0000-000069590000}"/>
    <cellStyle name="Normal 4 2 5 4 7" xfId="14577" xr:uid="{00000000-0005-0000-0000-00006A590000}"/>
    <cellStyle name="Normal 4 2 5 4 7 2" xfId="40739" xr:uid="{00000000-0005-0000-0000-00006B590000}"/>
    <cellStyle name="Normal 4 2 5 4 8" xfId="26920" xr:uid="{00000000-0005-0000-0000-00006C590000}"/>
    <cellStyle name="Normal 4 2 5 5" xfId="1172" xr:uid="{00000000-0005-0000-0000-00006D590000}"/>
    <cellStyle name="Normal 4 2 5 5 2" xfId="1812" xr:uid="{00000000-0005-0000-0000-00006E590000}"/>
    <cellStyle name="Normal 4 2 5 5 2 2" xfId="3838" xr:uid="{00000000-0005-0000-0000-00006F590000}"/>
    <cellStyle name="Normal 4 2 5 5 2 2 2" xfId="7890" xr:uid="{00000000-0005-0000-0000-000070590000}"/>
    <cellStyle name="Normal 4 2 5 5 2 2 2 2" xfId="13780" xr:uid="{00000000-0005-0000-0000-000071590000}"/>
    <cellStyle name="Normal 4 2 5 5 2 2 2 2 2" xfId="25950" xr:uid="{00000000-0005-0000-0000-000072590000}"/>
    <cellStyle name="Normal 4 2 5 5 2 2 2 2 2 2" xfId="52112" xr:uid="{00000000-0005-0000-0000-000073590000}"/>
    <cellStyle name="Normal 4 2 5 5 2 2 2 2 3" xfId="39942" xr:uid="{00000000-0005-0000-0000-000074590000}"/>
    <cellStyle name="Normal 4 2 5 5 2 2 2 3" xfId="20828" xr:uid="{00000000-0005-0000-0000-000075590000}"/>
    <cellStyle name="Normal 4 2 5 5 2 2 2 3 2" xfId="46990" xr:uid="{00000000-0005-0000-0000-000076590000}"/>
    <cellStyle name="Normal 4 2 5 5 2 2 2 4" xfId="34052" xr:uid="{00000000-0005-0000-0000-000077590000}"/>
    <cellStyle name="Normal 4 2 5 5 2 2 3" xfId="10834" xr:uid="{00000000-0005-0000-0000-000078590000}"/>
    <cellStyle name="Normal 4 2 5 5 2 2 3 2" xfId="23388" xr:uid="{00000000-0005-0000-0000-000079590000}"/>
    <cellStyle name="Normal 4 2 5 5 2 2 3 2 2" xfId="49550" xr:uid="{00000000-0005-0000-0000-00007A590000}"/>
    <cellStyle name="Normal 4 2 5 5 2 2 3 3" xfId="36996" xr:uid="{00000000-0005-0000-0000-00007B590000}"/>
    <cellStyle name="Normal 4 2 5 5 2 2 4" xfId="17304" xr:uid="{00000000-0005-0000-0000-00007C590000}"/>
    <cellStyle name="Normal 4 2 5 5 2 2 4 2" xfId="43466" xr:uid="{00000000-0005-0000-0000-00007D590000}"/>
    <cellStyle name="Normal 4 2 5 5 2 2 5" xfId="30000" xr:uid="{00000000-0005-0000-0000-00007E590000}"/>
    <cellStyle name="Normal 4 2 5 5 2 3" xfId="5864" xr:uid="{00000000-0005-0000-0000-00007F590000}"/>
    <cellStyle name="Normal 4 2 5 5 2 3 2" xfId="12308" xr:uid="{00000000-0005-0000-0000-000080590000}"/>
    <cellStyle name="Normal 4 2 5 5 2 3 2 2" xfId="24670" xr:uid="{00000000-0005-0000-0000-000081590000}"/>
    <cellStyle name="Normal 4 2 5 5 2 3 2 2 2" xfId="50832" xr:uid="{00000000-0005-0000-0000-000082590000}"/>
    <cellStyle name="Normal 4 2 5 5 2 3 2 3" xfId="38470" xr:uid="{00000000-0005-0000-0000-000083590000}"/>
    <cellStyle name="Normal 4 2 5 5 2 3 3" xfId="19066" xr:uid="{00000000-0005-0000-0000-000084590000}"/>
    <cellStyle name="Normal 4 2 5 5 2 3 3 2" xfId="45228" xr:uid="{00000000-0005-0000-0000-000085590000}"/>
    <cellStyle name="Normal 4 2 5 5 2 3 4" xfId="32026" xr:uid="{00000000-0005-0000-0000-000086590000}"/>
    <cellStyle name="Normal 4 2 5 5 2 4" xfId="9362" xr:uid="{00000000-0005-0000-0000-000087590000}"/>
    <cellStyle name="Normal 4 2 5 5 2 4 2" xfId="22108" xr:uid="{00000000-0005-0000-0000-000088590000}"/>
    <cellStyle name="Normal 4 2 5 5 2 4 2 2" xfId="48270" xr:uid="{00000000-0005-0000-0000-000089590000}"/>
    <cellStyle name="Normal 4 2 5 5 2 4 3" xfId="35524" xr:uid="{00000000-0005-0000-0000-00008A590000}"/>
    <cellStyle name="Normal 4 2 5 5 2 5" xfId="15542" xr:uid="{00000000-0005-0000-0000-00008B590000}"/>
    <cellStyle name="Normal 4 2 5 5 2 5 2" xfId="41704" xr:uid="{00000000-0005-0000-0000-00008C590000}"/>
    <cellStyle name="Normal 4 2 5 5 2 6" xfId="27974" xr:uid="{00000000-0005-0000-0000-00008D590000}"/>
    <cellStyle name="Normal 4 2 5 5 3" xfId="3198" xr:uid="{00000000-0005-0000-0000-00008E590000}"/>
    <cellStyle name="Normal 4 2 5 5 3 2" xfId="7250" xr:uid="{00000000-0005-0000-0000-00008F590000}"/>
    <cellStyle name="Normal 4 2 5 5 3 2 2" xfId="13140" xr:uid="{00000000-0005-0000-0000-000090590000}"/>
    <cellStyle name="Normal 4 2 5 5 3 2 2 2" xfId="25310" xr:uid="{00000000-0005-0000-0000-000091590000}"/>
    <cellStyle name="Normal 4 2 5 5 3 2 2 2 2" xfId="51472" xr:uid="{00000000-0005-0000-0000-000092590000}"/>
    <cellStyle name="Normal 4 2 5 5 3 2 2 3" xfId="39302" xr:uid="{00000000-0005-0000-0000-000093590000}"/>
    <cellStyle name="Normal 4 2 5 5 3 2 3" xfId="20188" xr:uid="{00000000-0005-0000-0000-000094590000}"/>
    <cellStyle name="Normal 4 2 5 5 3 2 3 2" xfId="46350" xr:uid="{00000000-0005-0000-0000-000095590000}"/>
    <cellStyle name="Normal 4 2 5 5 3 2 4" xfId="33412" xr:uid="{00000000-0005-0000-0000-000096590000}"/>
    <cellStyle name="Normal 4 2 5 5 3 3" xfId="10194" xr:uid="{00000000-0005-0000-0000-000097590000}"/>
    <cellStyle name="Normal 4 2 5 5 3 3 2" xfId="22748" xr:uid="{00000000-0005-0000-0000-000098590000}"/>
    <cellStyle name="Normal 4 2 5 5 3 3 2 2" xfId="48910" xr:uid="{00000000-0005-0000-0000-000099590000}"/>
    <cellStyle name="Normal 4 2 5 5 3 3 3" xfId="36356" xr:uid="{00000000-0005-0000-0000-00009A590000}"/>
    <cellStyle name="Normal 4 2 5 5 3 4" xfId="16664" xr:uid="{00000000-0005-0000-0000-00009B590000}"/>
    <cellStyle name="Normal 4 2 5 5 3 4 2" xfId="42826" xr:uid="{00000000-0005-0000-0000-00009C590000}"/>
    <cellStyle name="Normal 4 2 5 5 3 5" xfId="29360" xr:uid="{00000000-0005-0000-0000-00009D590000}"/>
    <cellStyle name="Normal 4 2 5 5 4" xfId="5224" xr:uid="{00000000-0005-0000-0000-00009E590000}"/>
    <cellStyle name="Normal 4 2 5 5 4 2" xfId="11668" xr:uid="{00000000-0005-0000-0000-00009F590000}"/>
    <cellStyle name="Normal 4 2 5 5 4 2 2" xfId="24030" xr:uid="{00000000-0005-0000-0000-0000A0590000}"/>
    <cellStyle name="Normal 4 2 5 5 4 2 2 2" xfId="50192" xr:uid="{00000000-0005-0000-0000-0000A1590000}"/>
    <cellStyle name="Normal 4 2 5 5 4 2 3" xfId="37830" xr:uid="{00000000-0005-0000-0000-0000A2590000}"/>
    <cellStyle name="Normal 4 2 5 5 4 3" xfId="18426" xr:uid="{00000000-0005-0000-0000-0000A3590000}"/>
    <cellStyle name="Normal 4 2 5 5 4 3 2" xfId="44588" xr:uid="{00000000-0005-0000-0000-0000A4590000}"/>
    <cellStyle name="Normal 4 2 5 5 4 4" xfId="31386" xr:uid="{00000000-0005-0000-0000-0000A5590000}"/>
    <cellStyle name="Normal 4 2 5 5 5" xfId="8722" xr:uid="{00000000-0005-0000-0000-0000A6590000}"/>
    <cellStyle name="Normal 4 2 5 5 5 2" xfId="21468" xr:uid="{00000000-0005-0000-0000-0000A7590000}"/>
    <cellStyle name="Normal 4 2 5 5 5 2 2" xfId="47630" xr:uid="{00000000-0005-0000-0000-0000A8590000}"/>
    <cellStyle name="Normal 4 2 5 5 5 3" xfId="34884" xr:uid="{00000000-0005-0000-0000-0000A9590000}"/>
    <cellStyle name="Normal 4 2 5 5 6" xfId="14902" xr:uid="{00000000-0005-0000-0000-0000AA590000}"/>
    <cellStyle name="Normal 4 2 5 5 6 2" xfId="41064" xr:uid="{00000000-0005-0000-0000-0000AB590000}"/>
    <cellStyle name="Normal 4 2 5 5 7" xfId="27334" xr:uid="{00000000-0005-0000-0000-0000AC590000}"/>
    <cellStyle name="Normal 4 2 5 6" xfId="1492" xr:uid="{00000000-0005-0000-0000-0000AD590000}"/>
    <cellStyle name="Normal 4 2 5 6 2" xfId="3518" xr:uid="{00000000-0005-0000-0000-0000AE590000}"/>
    <cellStyle name="Normal 4 2 5 6 2 2" xfId="7570" xr:uid="{00000000-0005-0000-0000-0000AF590000}"/>
    <cellStyle name="Normal 4 2 5 6 2 2 2" xfId="13460" xr:uid="{00000000-0005-0000-0000-0000B0590000}"/>
    <cellStyle name="Normal 4 2 5 6 2 2 2 2" xfId="25630" xr:uid="{00000000-0005-0000-0000-0000B1590000}"/>
    <cellStyle name="Normal 4 2 5 6 2 2 2 2 2" xfId="51792" xr:uid="{00000000-0005-0000-0000-0000B2590000}"/>
    <cellStyle name="Normal 4 2 5 6 2 2 2 3" xfId="39622" xr:uid="{00000000-0005-0000-0000-0000B3590000}"/>
    <cellStyle name="Normal 4 2 5 6 2 2 3" xfId="20508" xr:uid="{00000000-0005-0000-0000-0000B4590000}"/>
    <cellStyle name="Normal 4 2 5 6 2 2 3 2" xfId="46670" xr:uid="{00000000-0005-0000-0000-0000B5590000}"/>
    <cellStyle name="Normal 4 2 5 6 2 2 4" xfId="33732" xr:uid="{00000000-0005-0000-0000-0000B6590000}"/>
    <cellStyle name="Normal 4 2 5 6 2 3" xfId="10514" xr:uid="{00000000-0005-0000-0000-0000B7590000}"/>
    <cellStyle name="Normal 4 2 5 6 2 3 2" xfId="23068" xr:uid="{00000000-0005-0000-0000-0000B8590000}"/>
    <cellStyle name="Normal 4 2 5 6 2 3 2 2" xfId="49230" xr:uid="{00000000-0005-0000-0000-0000B9590000}"/>
    <cellStyle name="Normal 4 2 5 6 2 3 3" xfId="36676" xr:uid="{00000000-0005-0000-0000-0000BA590000}"/>
    <cellStyle name="Normal 4 2 5 6 2 4" xfId="16984" xr:uid="{00000000-0005-0000-0000-0000BB590000}"/>
    <cellStyle name="Normal 4 2 5 6 2 4 2" xfId="43146" xr:uid="{00000000-0005-0000-0000-0000BC590000}"/>
    <cellStyle name="Normal 4 2 5 6 2 5" xfId="29680" xr:uid="{00000000-0005-0000-0000-0000BD590000}"/>
    <cellStyle name="Normal 4 2 5 6 3" xfId="5544" xr:uid="{00000000-0005-0000-0000-0000BE590000}"/>
    <cellStyle name="Normal 4 2 5 6 3 2" xfId="11988" xr:uid="{00000000-0005-0000-0000-0000BF590000}"/>
    <cellStyle name="Normal 4 2 5 6 3 2 2" xfId="24350" xr:uid="{00000000-0005-0000-0000-0000C0590000}"/>
    <cellStyle name="Normal 4 2 5 6 3 2 2 2" xfId="50512" xr:uid="{00000000-0005-0000-0000-0000C1590000}"/>
    <cellStyle name="Normal 4 2 5 6 3 2 3" xfId="38150" xr:uid="{00000000-0005-0000-0000-0000C2590000}"/>
    <cellStyle name="Normal 4 2 5 6 3 3" xfId="18746" xr:uid="{00000000-0005-0000-0000-0000C3590000}"/>
    <cellStyle name="Normal 4 2 5 6 3 3 2" xfId="44908" xr:uid="{00000000-0005-0000-0000-0000C4590000}"/>
    <cellStyle name="Normal 4 2 5 6 3 4" xfId="31706" xr:uid="{00000000-0005-0000-0000-0000C5590000}"/>
    <cellStyle name="Normal 4 2 5 6 4" xfId="9042" xr:uid="{00000000-0005-0000-0000-0000C6590000}"/>
    <cellStyle name="Normal 4 2 5 6 4 2" xfId="21788" xr:uid="{00000000-0005-0000-0000-0000C7590000}"/>
    <cellStyle name="Normal 4 2 5 6 4 2 2" xfId="47950" xr:uid="{00000000-0005-0000-0000-0000C8590000}"/>
    <cellStyle name="Normal 4 2 5 6 4 3" xfId="35204" xr:uid="{00000000-0005-0000-0000-0000C9590000}"/>
    <cellStyle name="Normal 4 2 5 6 5" xfId="15222" xr:uid="{00000000-0005-0000-0000-0000CA590000}"/>
    <cellStyle name="Normal 4 2 5 6 5 2" xfId="41384" xr:uid="{00000000-0005-0000-0000-0000CB590000}"/>
    <cellStyle name="Normal 4 2 5 6 6" xfId="27654" xr:uid="{00000000-0005-0000-0000-0000CC590000}"/>
    <cellStyle name="Normal 4 2 5 7" xfId="2252" xr:uid="{00000000-0005-0000-0000-0000CD590000}"/>
    <cellStyle name="Normal 4 2 5 7 2" xfId="6304" xr:uid="{00000000-0005-0000-0000-0000CE590000}"/>
    <cellStyle name="Normal 4 2 5 7 2 2" xfId="12653" xr:uid="{00000000-0005-0000-0000-0000CF590000}"/>
    <cellStyle name="Normal 4 2 5 7 2 2 2" xfId="24990" xr:uid="{00000000-0005-0000-0000-0000D0590000}"/>
    <cellStyle name="Normal 4 2 5 7 2 2 2 2" xfId="51152" xr:uid="{00000000-0005-0000-0000-0000D1590000}"/>
    <cellStyle name="Normal 4 2 5 7 2 2 3" xfId="38815" xr:uid="{00000000-0005-0000-0000-0000D2590000}"/>
    <cellStyle name="Normal 4 2 5 7 2 3" xfId="19463" xr:uid="{00000000-0005-0000-0000-0000D3590000}"/>
    <cellStyle name="Normal 4 2 5 7 2 3 2" xfId="45625" xr:uid="{00000000-0005-0000-0000-0000D4590000}"/>
    <cellStyle name="Normal 4 2 5 7 2 4" xfId="32466" xr:uid="{00000000-0005-0000-0000-0000D5590000}"/>
    <cellStyle name="Normal 4 2 5 7 3" xfId="9707" xr:uid="{00000000-0005-0000-0000-0000D6590000}"/>
    <cellStyle name="Normal 4 2 5 7 3 2" xfId="22428" xr:uid="{00000000-0005-0000-0000-0000D7590000}"/>
    <cellStyle name="Normal 4 2 5 7 3 2 2" xfId="48590" xr:uid="{00000000-0005-0000-0000-0000D8590000}"/>
    <cellStyle name="Normal 4 2 5 7 3 3" xfId="35869" xr:uid="{00000000-0005-0000-0000-0000D9590000}"/>
    <cellStyle name="Normal 4 2 5 7 4" xfId="15939" xr:uid="{00000000-0005-0000-0000-0000DA590000}"/>
    <cellStyle name="Normal 4 2 5 7 4 2" xfId="42101" xr:uid="{00000000-0005-0000-0000-0000DB590000}"/>
    <cellStyle name="Normal 4 2 5 7 5" xfId="28414" xr:uid="{00000000-0005-0000-0000-0000DC590000}"/>
    <cellStyle name="Normal 4 2 5 8" xfId="4278" xr:uid="{00000000-0005-0000-0000-0000DD590000}"/>
    <cellStyle name="Normal 4 2 5 8 2" xfId="11181" xr:uid="{00000000-0005-0000-0000-0000DE590000}"/>
    <cellStyle name="Normal 4 2 5 8 2 2" xfId="23710" xr:uid="{00000000-0005-0000-0000-0000DF590000}"/>
    <cellStyle name="Normal 4 2 5 8 2 2 2" xfId="49872" xr:uid="{00000000-0005-0000-0000-0000E0590000}"/>
    <cellStyle name="Normal 4 2 5 8 2 3" xfId="37343" xr:uid="{00000000-0005-0000-0000-0000E1590000}"/>
    <cellStyle name="Normal 4 2 5 8 3" xfId="17701" xr:uid="{00000000-0005-0000-0000-0000E2590000}"/>
    <cellStyle name="Normal 4 2 5 8 3 2" xfId="43863" xr:uid="{00000000-0005-0000-0000-0000E3590000}"/>
    <cellStyle name="Normal 4 2 5 8 4" xfId="30440" xr:uid="{00000000-0005-0000-0000-0000E4590000}"/>
    <cellStyle name="Normal 4 2 5 9" xfId="8235" xr:uid="{00000000-0005-0000-0000-0000E5590000}"/>
    <cellStyle name="Normal 4 2 5 9 2" xfId="21148" xr:uid="{00000000-0005-0000-0000-0000E6590000}"/>
    <cellStyle name="Normal 4 2 5 9 2 2" xfId="47310" xr:uid="{00000000-0005-0000-0000-0000E7590000}"/>
    <cellStyle name="Normal 4 2 5 9 3" xfId="34397" xr:uid="{00000000-0005-0000-0000-0000E8590000}"/>
    <cellStyle name="Normal 4 2 6" xfId="352" xr:uid="{00000000-0005-0000-0000-0000E9590000}"/>
    <cellStyle name="Normal 4 2 6 10" xfId="14262" xr:uid="{00000000-0005-0000-0000-0000EA590000}"/>
    <cellStyle name="Normal 4 2 6 10 2" xfId="40424" xr:uid="{00000000-0005-0000-0000-0000EB590000}"/>
    <cellStyle name="Normal 4 2 6 11" xfId="26514" xr:uid="{00000000-0005-0000-0000-0000EC590000}"/>
    <cellStyle name="Normal 4 2 6 2" xfId="536" xr:uid="{00000000-0005-0000-0000-0000ED590000}"/>
    <cellStyle name="Normal 4 2 6 2 10" xfId="26698" xr:uid="{00000000-0005-0000-0000-0000EE590000}"/>
    <cellStyle name="Normal 4 2 6 2 2" xfId="616" xr:uid="{00000000-0005-0000-0000-0000EF590000}"/>
    <cellStyle name="Normal 4 2 6 2 2 2" xfId="1148" xr:uid="{00000000-0005-0000-0000-0000F0590000}"/>
    <cellStyle name="Normal 4 2 6 2 2 2 2" xfId="1468" xr:uid="{00000000-0005-0000-0000-0000F1590000}"/>
    <cellStyle name="Normal 4 2 6 2 2 2 2 2" xfId="2108" xr:uid="{00000000-0005-0000-0000-0000F2590000}"/>
    <cellStyle name="Normal 4 2 6 2 2 2 2 2 2" xfId="4134" xr:uid="{00000000-0005-0000-0000-0000F3590000}"/>
    <cellStyle name="Normal 4 2 6 2 2 2 2 2 2 2" xfId="8186" xr:uid="{00000000-0005-0000-0000-0000F4590000}"/>
    <cellStyle name="Normal 4 2 6 2 2 2 2 2 2 2 2" xfId="14076" xr:uid="{00000000-0005-0000-0000-0000F5590000}"/>
    <cellStyle name="Normal 4 2 6 2 2 2 2 2 2 2 2 2" xfId="26246" xr:uid="{00000000-0005-0000-0000-0000F6590000}"/>
    <cellStyle name="Normal 4 2 6 2 2 2 2 2 2 2 2 2 2" xfId="52408" xr:uid="{00000000-0005-0000-0000-0000F7590000}"/>
    <cellStyle name="Normal 4 2 6 2 2 2 2 2 2 2 2 3" xfId="40238" xr:uid="{00000000-0005-0000-0000-0000F8590000}"/>
    <cellStyle name="Normal 4 2 6 2 2 2 2 2 2 2 3" xfId="21124" xr:uid="{00000000-0005-0000-0000-0000F9590000}"/>
    <cellStyle name="Normal 4 2 6 2 2 2 2 2 2 2 3 2" xfId="47286" xr:uid="{00000000-0005-0000-0000-0000FA590000}"/>
    <cellStyle name="Normal 4 2 6 2 2 2 2 2 2 2 4" xfId="34348" xr:uid="{00000000-0005-0000-0000-0000FB590000}"/>
    <cellStyle name="Normal 4 2 6 2 2 2 2 2 2 3" xfId="11130" xr:uid="{00000000-0005-0000-0000-0000FC590000}"/>
    <cellStyle name="Normal 4 2 6 2 2 2 2 2 2 3 2" xfId="23684" xr:uid="{00000000-0005-0000-0000-0000FD590000}"/>
    <cellStyle name="Normal 4 2 6 2 2 2 2 2 2 3 2 2" xfId="49846" xr:uid="{00000000-0005-0000-0000-0000FE590000}"/>
    <cellStyle name="Normal 4 2 6 2 2 2 2 2 2 3 3" xfId="37292" xr:uid="{00000000-0005-0000-0000-0000FF590000}"/>
    <cellStyle name="Normal 4 2 6 2 2 2 2 2 2 4" xfId="17600" xr:uid="{00000000-0005-0000-0000-0000005A0000}"/>
    <cellStyle name="Normal 4 2 6 2 2 2 2 2 2 4 2" xfId="43762" xr:uid="{00000000-0005-0000-0000-0000015A0000}"/>
    <cellStyle name="Normal 4 2 6 2 2 2 2 2 2 5" xfId="30296" xr:uid="{00000000-0005-0000-0000-0000025A0000}"/>
    <cellStyle name="Normal 4 2 6 2 2 2 2 2 3" xfId="6160" xr:uid="{00000000-0005-0000-0000-0000035A0000}"/>
    <cellStyle name="Normal 4 2 6 2 2 2 2 2 3 2" xfId="12604" xr:uid="{00000000-0005-0000-0000-0000045A0000}"/>
    <cellStyle name="Normal 4 2 6 2 2 2 2 2 3 2 2" xfId="24966" xr:uid="{00000000-0005-0000-0000-0000055A0000}"/>
    <cellStyle name="Normal 4 2 6 2 2 2 2 2 3 2 2 2" xfId="51128" xr:uid="{00000000-0005-0000-0000-0000065A0000}"/>
    <cellStyle name="Normal 4 2 6 2 2 2 2 2 3 2 3" xfId="38766" xr:uid="{00000000-0005-0000-0000-0000075A0000}"/>
    <cellStyle name="Normal 4 2 6 2 2 2 2 2 3 3" xfId="19362" xr:uid="{00000000-0005-0000-0000-0000085A0000}"/>
    <cellStyle name="Normal 4 2 6 2 2 2 2 2 3 3 2" xfId="45524" xr:uid="{00000000-0005-0000-0000-0000095A0000}"/>
    <cellStyle name="Normal 4 2 6 2 2 2 2 2 3 4" xfId="32322" xr:uid="{00000000-0005-0000-0000-00000A5A0000}"/>
    <cellStyle name="Normal 4 2 6 2 2 2 2 2 4" xfId="9658" xr:uid="{00000000-0005-0000-0000-00000B5A0000}"/>
    <cellStyle name="Normal 4 2 6 2 2 2 2 2 4 2" xfId="22404" xr:uid="{00000000-0005-0000-0000-00000C5A0000}"/>
    <cellStyle name="Normal 4 2 6 2 2 2 2 2 4 2 2" xfId="48566" xr:uid="{00000000-0005-0000-0000-00000D5A0000}"/>
    <cellStyle name="Normal 4 2 6 2 2 2 2 2 4 3" xfId="35820" xr:uid="{00000000-0005-0000-0000-00000E5A0000}"/>
    <cellStyle name="Normal 4 2 6 2 2 2 2 2 5" xfId="15838" xr:uid="{00000000-0005-0000-0000-00000F5A0000}"/>
    <cellStyle name="Normal 4 2 6 2 2 2 2 2 5 2" xfId="42000" xr:uid="{00000000-0005-0000-0000-0000105A0000}"/>
    <cellStyle name="Normal 4 2 6 2 2 2 2 2 6" xfId="28270" xr:uid="{00000000-0005-0000-0000-0000115A0000}"/>
    <cellStyle name="Normal 4 2 6 2 2 2 2 3" xfId="3494" xr:uid="{00000000-0005-0000-0000-0000125A0000}"/>
    <cellStyle name="Normal 4 2 6 2 2 2 2 3 2" xfId="7546" xr:uid="{00000000-0005-0000-0000-0000135A0000}"/>
    <cellStyle name="Normal 4 2 6 2 2 2 2 3 2 2" xfId="13436" xr:uid="{00000000-0005-0000-0000-0000145A0000}"/>
    <cellStyle name="Normal 4 2 6 2 2 2 2 3 2 2 2" xfId="25606" xr:uid="{00000000-0005-0000-0000-0000155A0000}"/>
    <cellStyle name="Normal 4 2 6 2 2 2 2 3 2 2 2 2" xfId="51768" xr:uid="{00000000-0005-0000-0000-0000165A0000}"/>
    <cellStyle name="Normal 4 2 6 2 2 2 2 3 2 2 3" xfId="39598" xr:uid="{00000000-0005-0000-0000-0000175A0000}"/>
    <cellStyle name="Normal 4 2 6 2 2 2 2 3 2 3" xfId="20484" xr:uid="{00000000-0005-0000-0000-0000185A0000}"/>
    <cellStyle name="Normal 4 2 6 2 2 2 2 3 2 3 2" xfId="46646" xr:uid="{00000000-0005-0000-0000-0000195A0000}"/>
    <cellStyle name="Normal 4 2 6 2 2 2 2 3 2 4" xfId="33708" xr:uid="{00000000-0005-0000-0000-00001A5A0000}"/>
    <cellStyle name="Normal 4 2 6 2 2 2 2 3 3" xfId="10490" xr:uid="{00000000-0005-0000-0000-00001B5A0000}"/>
    <cellStyle name="Normal 4 2 6 2 2 2 2 3 3 2" xfId="23044" xr:uid="{00000000-0005-0000-0000-00001C5A0000}"/>
    <cellStyle name="Normal 4 2 6 2 2 2 2 3 3 2 2" xfId="49206" xr:uid="{00000000-0005-0000-0000-00001D5A0000}"/>
    <cellStyle name="Normal 4 2 6 2 2 2 2 3 3 3" xfId="36652" xr:uid="{00000000-0005-0000-0000-00001E5A0000}"/>
    <cellStyle name="Normal 4 2 6 2 2 2 2 3 4" xfId="16960" xr:uid="{00000000-0005-0000-0000-00001F5A0000}"/>
    <cellStyle name="Normal 4 2 6 2 2 2 2 3 4 2" xfId="43122" xr:uid="{00000000-0005-0000-0000-0000205A0000}"/>
    <cellStyle name="Normal 4 2 6 2 2 2 2 3 5" xfId="29656" xr:uid="{00000000-0005-0000-0000-0000215A0000}"/>
    <cellStyle name="Normal 4 2 6 2 2 2 2 4" xfId="5520" xr:uid="{00000000-0005-0000-0000-0000225A0000}"/>
    <cellStyle name="Normal 4 2 6 2 2 2 2 4 2" xfId="11964" xr:uid="{00000000-0005-0000-0000-0000235A0000}"/>
    <cellStyle name="Normal 4 2 6 2 2 2 2 4 2 2" xfId="24326" xr:uid="{00000000-0005-0000-0000-0000245A0000}"/>
    <cellStyle name="Normal 4 2 6 2 2 2 2 4 2 2 2" xfId="50488" xr:uid="{00000000-0005-0000-0000-0000255A0000}"/>
    <cellStyle name="Normal 4 2 6 2 2 2 2 4 2 3" xfId="38126" xr:uid="{00000000-0005-0000-0000-0000265A0000}"/>
    <cellStyle name="Normal 4 2 6 2 2 2 2 4 3" xfId="18722" xr:uid="{00000000-0005-0000-0000-0000275A0000}"/>
    <cellStyle name="Normal 4 2 6 2 2 2 2 4 3 2" xfId="44884" xr:uid="{00000000-0005-0000-0000-0000285A0000}"/>
    <cellStyle name="Normal 4 2 6 2 2 2 2 4 4" xfId="31682" xr:uid="{00000000-0005-0000-0000-0000295A0000}"/>
    <cellStyle name="Normal 4 2 6 2 2 2 2 5" xfId="9018" xr:uid="{00000000-0005-0000-0000-00002A5A0000}"/>
    <cellStyle name="Normal 4 2 6 2 2 2 2 5 2" xfId="21764" xr:uid="{00000000-0005-0000-0000-00002B5A0000}"/>
    <cellStyle name="Normal 4 2 6 2 2 2 2 5 2 2" xfId="47926" xr:uid="{00000000-0005-0000-0000-00002C5A0000}"/>
    <cellStyle name="Normal 4 2 6 2 2 2 2 5 3" xfId="35180" xr:uid="{00000000-0005-0000-0000-00002D5A0000}"/>
    <cellStyle name="Normal 4 2 6 2 2 2 2 6" xfId="15198" xr:uid="{00000000-0005-0000-0000-00002E5A0000}"/>
    <cellStyle name="Normal 4 2 6 2 2 2 2 6 2" xfId="41360" xr:uid="{00000000-0005-0000-0000-00002F5A0000}"/>
    <cellStyle name="Normal 4 2 6 2 2 2 2 7" xfId="27630" xr:uid="{00000000-0005-0000-0000-0000305A0000}"/>
    <cellStyle name="Normal 4 2 6 2 2 2 3" xfId="1788" xr:uid="{00000000-0005-0000-0000-0000315A0000}"/>
    <cellStyle name="Normal 4 2 6 2 2 2 3 2" xfId="3814" xr:uid="{00000000-0005-0000-0000-0000325A0000}"/>
    <cellStyle name="Normal 4 2 6 2 2 2 3 2 2" xfId="7866" xr:uid="{00000000-0005-0000-0000-0000335A0000}"/>
    <cellStyle name="Normal 4 2 6 2 2 2 3 2 2 2" xfId="13756" xr:uid="{00000000-0005-0000-0000-0000345A0000}"/>
    <cellStyle name="Normal 4 2 6 2 2 2 3 2 2 2 2" xfId="25926" xr:uid="{00000000-0005-0000-0000-0000355A0000}"/>
    <cellStyle name="Normal 4 2 6 2 2 2 3 2 2 2 2 2" xfId="52088" xr:uid="{00000000-0005-0000-0000-0000365A0000}"/>
    <cellStyle name="Normal 4 2 6 2 2 2 3 2 2 2 3" xfId="39918" xr:uid="{00000000-0005-0000-0000-0000375A0000}"/>
    <cellStyle name="Normal 4 2 6 2 2 2 3 2 2 3" xfId="20804" xr:uid="{00000000-0005-0000-0000-0000385A0000}"/>
    <cellStyle name="Normal 4 2 6 2 2 2 3 2 2 3 2" xfId="46966" xr:uid="{00000000-0005-0000-0000-0000395A0000}"/>
    <cellStyle name="Normal 4 2 6 2 2 2 3 2 2 4" xfId="34028" xr:uid="{00000000-0005-0000-0000-00003A5A0000}"/>
    <cellStyle name="Normal 4 2 6 2 2 2 3 2 3" xfId="10810" xr:uid="{00000000-0005-0000-0000-00003B5A0000}"/>
    <cellStyle name="Normal 4 2 6 2 2 2 3 2 3 2" xfId="23364" xr:uid="{00000000-0005-0000-0000-00003C5A0000}"/>
    <cellStyle name="Normal 4 2 6 2 2 2 3 2 3 2 2" xfId="49526" xr:uid="{00000000-0005-0000-0000-00003D5A0000}"/>
    <cellStyle name="Normal 4 2 6 2 2 2 3 2 3 3" xfId="36972" xr:uid="{00000000-0005-0000-0000-00003E5A0000}"/>
    <cellStyle name="Normal 4 2 6 2 2 2 3 2 4" xfId="17280" xr:uid="{00000000-0005-0000-0000-00003F5A0000}"/>
    <cellStyle name="Normal 4 2 6 2 2 2 3 2 4 2" xfId="43442" xr:uid="{00000000-0005-0000-0000-0000405A0000}"/>
    <cellStyle name="Normal 4 2 6 2 2 2 3 2 5" xfId="29976" xr:uid="{00000000-0005-0000-0000-0000415A0000}"/>
    <cellStyle name="Normal 4 2 6 2 2 2 3 3" xfId="5840" xr:uid="{00000000-0005-0000-0000-0000425A0000}"/>
    <cellStyle name="Normal 4 2 6 2 2 2 3 3 2" xfId="12284" xr:uid="{00000000-0005-0000-0000-0000435A0000}"/>
    <cellStyle name="Normal 4 2 6 2 2 2 3 3 2 2" xfId="24646" xr:uid="{00000000-0005-0000-0000-0000445A0000}"/>
    <cellStyle name="Normal 4 2 6 2 2 2 3 3 2 2 2" xfId="50808" xr:uid="{00000000-0005-0000-0000-0000455A0000}"/>
    <cellStyle name="Normal 4 2 6 2 2 2 3 3 2 3" xfId="38446" xr:uid="{00000000-0005-0000-0000-0000465A0000}"/>
    <cellStyle name="Normal 4 2 6 2 2 2 3 3 3" xfId="19042" xr:uid="{00000000-0005-0000-0000-0000475A0000}"/>
    <cellStyle name="Normal 4 2 6 2 2 2 3 3 3 2" xfId="45204" xr:uid="{00000000-0005-0000-0000-0000485A0000}"/>
    <cellStyle name="Normal 4 2 6 2 2 2 3 3 4" xfId="32002" xr:uid="{00000000-0005-0000-0000-0000495A0000}"/>
    <cellStyle name="Normal 4 2 6 2 2 2 3 4" xfId="9338" xr:uid="{00000000-0005-0000-0000-00004A5A0000}"/>
    <cellStyle name="Normal 4 2 6 2 2 2 3 4 2" xfId="22084" xr:uid="{00000000-0005-0000-0000-00004B5A0000}"/>
    <cellStyle name="Normal 4 2 6 2 2 2 3 4 2 2" xfId="48246" xr:uid="{00000000-0005-0000-0000-00004C5A0000}"/>
    <cellStyle name="Normal 4 2 6 2 2 2 3 4 3" xfId="35500" xr:uid="{00000000-0005-0000-0000-00004D5A0000}"/>
    <cellStyle name="Normal 4 2 6 2 2 2 3 5" xfId="15518" xr:uid="{00000000-0005-0000-0000-00004E5A0000}"/>
    <cellStyle name="Normal 4 2 6 2 2 2 3 5 2" xfId="41680" xr:uid="{00000000-0005-0000-0000-00004F5A0000}"/>
    <cellStyle name="Normal 4 2 6 2 2 2 3 6" xfId="27950" xr:uid="{00000000-0005-0000-0000-0000505A0000}"/>
    <cellStyle name="Normal 4 2 6 2 2 2 4" xfId="3174" xr:uid="{00000000-0005-0000-0000-0000515A0000}"/>
    <cellStyle name="Normal 4 2 6 2 2 2 4 2" xfId="7226" xr:uid="{00000000-0005-0000-0000-0000525A0000}"/>
    <cellStyle name="Normal 4 2 6 2 2 2 4 2 2" xfId="13116" xr:uid="{00000000-0005-0000-0000-0000535A0000}"/>
    <cellStyle name="Normal 4 2 6 2 2 2 4 2 2 2" xfId="25286" xr:uid="{00000000-0005-0000-0000-0000545A0000}"/>
    <cellStyle name="Normal 4 2 6 2 2 2 4 2 2 2 2" xfId="51448" xr:uid="{00000000-0005-0000-0000-0000555A0000}"/>
    <cellStyle name="Normal 4 2 6 2 2 2 4 2 2 3" xfId="39278" xr:uid="{00000000-0005-0000-0000-0000565A0000}"/>
    <cellStyle name="Normal 4 2 6 2 2 2 4 2 3" xfId="20164" xr:uid="{00000000-0005-0000-0000-0000575A0000}"/>
    <cellStyle name="Normal 4 2 6 2 2 2 4 2 3 2" xfId="46326" xr:uid="{00000000-0005-0000-0000-0000585A0000}"/>
    <cellStyle name="Normal 4 2 6 2 2 2 4 2 4" xfId="33388" xr:uid="{00000000-0005-0000-0000-0000595A0000}"/>
    <cellStyle name="Normal 4 2 6 2 2 2 4 3" xfId="10170" xr:uid="{00000000-0005-0000-0000-00005A5A0000}"/>
    <cellStyle name="Normal 4 2 6 2 2 2 4 3 2" xfId="22724" xr:uid="{00000000-0005-0000-0000-00005B5A0000}"/>
    <cellStyle name="Normal 4 2 6 2 2 2 4 3 2 2" xfId="48886" xr:uid="{00000000-0005-0000-0000-00005C5A0000}"/>
    <cellStyle name="Normal 4 2 6 2 2 2 4 3 3" xfId="36332" xr:uid="{00000000-0005-0000-0000-00005D5A0000}"/>
    <cellStyle name="Normal 4 2 6 2 2 2 4 4" xfId="16640" xr:uid="{00000000-0005-0000-0000-00005E5A0000}"/>
    <cellStyle name="Normal 4 2 6 2 2 2 4 4 2" xfId="42802" xr:uid="{00000000-0005-0000-0000-00005F5A0000}"/>
    <cellStyle name="Normal 4 2 6 2 2 2 4 5" xfId="29336" xr:uid="{00000000-0005-0000-0000-0000605A0000}"/>
    <cellStyle name="Normal 4 2 6 2 2 2 5" xfId="5200" xr:uid="{00000000-0005-0000-0000-0000615A0000}"/>
    <cellStyle name="Normal 4 2 6 2 2 2 5 2" xfId="11644" xr:uid="{00000000-0005-0000-0000-0000625A0000}"/>
    <cellStyle name="Normal 4 2 6 2 2 2 5 2 2" xfId="24006" xr:uid="{00000000-0005-0000-0000-0000635A0000}"/>
    <cellStyle name="Normal 4 2 6 2 2 2 5 2 2 2" xfId="50168" xr:uid="{00000000-0005-0000-0000-0000645A0000}"/>
    <cellStyle name="Normal 4 2 6 2 2 2 5 2 3" xfId="37806" xr:uid="{00000000-0005-0000-0000-0000655A0000}"/>
    <cellStyle name="Normal 4 2 6 2 2 2 5 3" xfId="18402" xr:uid="{00000000-0005-0000-0000-0000665A0000}"/>
    <cellStyle name="Normal 4 2 6 2 2 2 5 3 2" xfId="44564" xr:uid="{00000000-0005-0000-0000-0000675A0000}"/>
    <cellStyle name="Normal 4 2 6 2 2 2 5 4" xfId="31362" xr:uid="{00000000-0005-0000-0000-0000685A0000}"/>
    <cellStyle name="Normal 4 2 6 2 2 2 6" xfId="8698" xr:uid="{00000000-0005-0000-0000-0000695A0000}"/>
    <cellStyle name="Normal 4 2 6 2 2 2 6 2" xfId="21444" xr:uid="{00000000-0005-0000-0000-00006A5A0000}"/>
    <cellStyle name="Normal 4 2 6 2 2 2 6 2 2" xfId="47606" xr:uid="{00000000-0005-0000-0000-00006B5A0000}"/>
    <cellStyle name="Normal 4 2 6 2 2 2 6 3" xfId="34860" xr:uid="{00000000-0005-0000-0000-00006C5A0000}"/>
    <cellStyle name="Normal 4 2 6 2 2 2 7" xfId="14878" xr:uid="{00000000-0005-0000-0000-00006D5A0000}"/>
    <cellStyle name="Normal 4 2 6 2 2 2 7 2" xfId="41040" xr:uid="{00000000-0005-0000-0000-00006E5A0000}"/>
    <cellStyle name="Normal 4 2 6 2 2 2 8" xfId="27310" xr:uid="{00000000-0005-0000-0000-00006F5A0000}"/>
    <cellStyle name="Normal 4 2 6 2 2 3" xfId="1308" xr:uid="{00000000-0005-0000-0000-0000705A0000}"/>
    <cellStyle name="Normal 4 2 6 2 2 3 2" xfId="1948" xr:uid="{00000000-0005-0000-0000-0000715A0000}"/>
    <cellStyle name="Normal 4 2 6 2 2 3 2 2" xfId="3974" xr:uid="{00000000-0005-0000-0000-0000725A0000}"/>
    <cellStyle name="Normal 4 2 6 2 2 3 2 2 2" xfId="8026" xr:uid="{00000000-0005-0000-0000-0000735A0000}"/>
    <cellStyle name="Normal 4 2 6 2 2 3 2 2 2 2" xfId="13916" xr:uid="{00000000-0005-0000-0000-0000745A0000}"/>
    <cellStyle name="Normal 4 2 6 2 2 3 2 2 2 2 2" xfId="26086" xr:uid="{00000000-0005-0000-0000-0000755A0000}"/>
    <cellStyle name="Normal 4 2 6 2 2 3 2 2 2 2 2 2" xfId="52248" xr:uid="{00000000-0005-0000-0000-0000765A0000}"/>
    <cellStyle name="Normal 4 2 6 2 2 3 2 2 2 2 3" xfId="40078" xr:uid="{00000000-0005-0000-0000-0000775A0000}"/>
    <cellStyle name="Normal 4 2 6 2 2 3 2 2 2 3" xfId="20964" xr:uid="{00000000-0005-0000-0000-0000785A0000}"/>
    <cellStyle name="Normal 4 2 6 2 2 3 2 2 2 3 2" xfId="47126" xr:uid="{00000000-0005-0000-0000-0000795A0000}"/>
    <cellStyle name="Normal 4 2 6 2 2 3 2 2 2 4" xfId="34188" xr:uid="{00000000-0005-0000-0000-00007A5A0000}"/>
    <cellStyle name="Normal 4 2 6 2 2 3 2 2 3" xfId="10970" xr:uid="{00000000-0005-0000-0000-00007B5A0000}"/>
    <cellStyle name="Normal 4 2 6 2 2 3 2 2 3 2" xfId="23524" xr:uid="{00000000-0005-0000-0000-00007C5A0000}"/>
    <cellStyle name="Normal 4 2 6 2 2 3 2 2 3 2 2" xfId="49686" xr:uid="{00000000-0005-0000-0000-00007D5A0000}"/>
    <cellStyle name="Normal 4 2 6 2 2 3 2 2 3 3" xfId="37132" xr:uid="{00000000-0005-0000-0000-00007E5A0000}"/>
    <cellStyle name="Normal 4 2 6 2 2 3 2 2 4" xfId="17440" xr:uid="{00000000-0005-0000-0000-00007F5A0000}"/>
    <cellStyle name="Normal 4 2 6 2 2 3 2 2 4 2" xfId="43602" xr:uid="{00000000-0005-0000-0000-0000805A0000}"/>
    <cellStyle name="Normal 4 2 6 2 2 3 2 2 5" xfId="30136" xr:uid="{00000000-0005-0000-0000-0000815A0000}"/>
    <cellStyle name="Normal 4 2 6 2 2 3 2 3" xfId="6000" xr:uid="{00000000-0005-0000-0000-0000825A0000}"/>
    <cellStyle name="Normal 4 2 6 2 2 3 2 3 2" xfId="12444" xr:uid="{00000000-0005-0000-0000-0000835A0000}"/>
    <cellStyle name="Normal 4 2 6 2 2 3 2 3 2 2" xfId="24806" xr:uid="{00000000-0005-0000-0000-0000845A0000}"/>
    <cellStyle name="Normal 4 2 6 2 2 3 2 3 2 2 2" xfId="50968" xr:uid="{00000000-0005-0000-0000-0000855A0000}"/>
    <cellStyle name="Normal 4 2 6 2 2 3 2 3 2 3" xfId="38606" xr:uid="{00000000-0005-0000-0000-0000865A0000}"/>
    <cellStyle name="Normal 4 2 6 2 2 3 2 3 3" xfId="19202" xr:uid="{00000000-0005-0000-0000-0000875A0000}"/>
    <cellStyle name="Normal 4 2 6 2 2 3 2 3 3 2" xfId="45364" xr:uid="{00000000-0005-0000-0000-0000885A0000}"/>
    <cellStyle name="Normal 4 2 6 2 2 3 2 3 4" xfId="32162" xr:uid="{00000000-0005-0000-0000-0000895A0000}"/>
    <cellStyle name="Normal 4 2 6 2 2 3 2 4" xfId="9498" xr:uid="{00000000-0005-0000-0000-00008A5A0000}"/>
    <cellStyle name="Normal 4 2 6 2 2 3 2 4 2" xfId="22244" xr:uid="{00000000-0005-0000-0000-00008B5A0000}"/>
    <cellStyle name="Normal 4 2 6 2 2 3 2 4 2 2" xfId="48406" xr:uid="{00000000-0005-0000-0000-00008C5A0000}"/>
    <cellStyle name="Normal 4 2 6 2 2 3 2 4 3" xfId="35660" xr:uid="{00000000-0005-0000-0000-00008D5A0000}"/>
    <cellStyle name="Normal 4 2 6 2 2 3 2 5" xfId="15678" xr:uid="{00000000-0005-0000-0000-00008E5A0000}"/>
    <cellStyle name="Normal 4 2 6 2 2 3 2 5 2" xfId="41840" xr:uid="{00000000-0005-0000-0000-00008F5A0000}"/>
    <cellStyle name="Normal 4 2 6 2 2 3 2 6" xfId="28110" xr:uid="{00000000-0005-0000-0000-0000905A0000}"/>
    <cellStyle name="Normal 4 2 6 2 2 3 3" xfId="3334" xr:uid="{00000000-0005-0000-0000-0000915A0000}"/>
    <cellStyle name="Normal 4 2 6 2 2 3 3 2" xfId="7386" xr:uid="{00000000-0005-0000-0000-0000925A0000}"/>
    <cellStyle name="Normal 4 2 6 2 2 3 3 2 2" xfId="13276" xr:uid="{00000000-0005-0000-0000-0000935A0000}"/>
    <cellStyle name="Normal 4 2 6 2 2 3 3 2 2 2" xfId="25446" xr:uid="{00000000-0005-0000-0000-0000945A0000}"/>
    <cellStyle name="Normal 4 2 6 2 2 3 3 2 2 2 2" xfId="51608" xr:uid="{00000000-0005-0000-0000-0000955A0000}"/>
    <cellStyle name="Normal 4 2 6 2 2 3 3 2 2 3" xfId="39438" xr:uid="{00000000-0005-0000-0000-0000965A0000}"/>
    <cellStyle name="Normal 4 2 6 2 2 3 3 2 3" xfId="20324" xr:uid="{00000000-0005-0000-0000-0000975A0000}"/>
    <cellStyle name="Normal 4 2 6 2 2 3 3 2 3 2" xfId="46486" xr:uid="{00000000-0005-0000-0000-0000985A0000}"/>
    <cellStyle name="Normal 4 2 6 2 2 3 3 2 4" xfId="33548" xr:uid="{00000000-0005-0000-0000-0000995A0000}"/>
    <cellStyle name="Normal 4 2 6 2 2 3 3 3" xfId="10330" xr:uid="{00000000-0005-0000-0000-00009A5A0000}"/>
    <cellStyle name="Normal 4 2 6 2 2 3 3 3 2" xfId="22884" xr:uid="{00000000-0005-0000-0000-00009B5A0000}"/>
    <cellStyle name="Normal 4 2 6 2 2 3 3 3 2 2" xfId="49046" xr:uid="{00000000-0005-0000-0000-00009C5A0000}"/>
    <cellStyle name="Normal 4 2 6 2 2 3 3 3 3" xfId="36492" xr:uid="{00000000-0005-0000-0000-00009D5A0000}"/>
    <cellStyle name="Normal 4 2 6 2 2 3 3 4" xfId="16800" xr:uid="{00000000-0005-0000-0000-00009E5A0000}"/>
    <cellStyle name="Normal 4 2 6 2 2 3 3 4 2" xfId="42962" xr:uid="{00000000-0005-0000-0000-00009F5A0000}"/>
    <cellStyle name="Normal 4 2 6 2 2 3 3 5" xfId="29496" xr:uid="{00000000-0005-0000-0000-0000A05A0000}"/>
    <cellStyle name="Normal 4 2 6 2 2 3 4" xfId="5360" xr:uid="{00000000-0005-0000-0000-0000A15A0000}"/>
    <cellStyle name="Normal 4 2 6 2 2 3 4 2" xfId="11804" xr:uid="{00000000-0005-0000-0000-0000A25A0000}"/>
    <cellStyle name="Normal 4 2 6 2 2 3 4 2 2" xfId="24166" xr:uid="{00000000-0005-0000-0000-0000A35A0000}"/>
    <cellStyle name="Normal 4 2 6 2 2 3 4 2 2 2" xfId="50328" xr:uid="{00000000-0005-0000-0000-0000A45A0000}"/>
    <cellStyle name="Normal 4 2 6 2 2 3 4 2 3" xfId="37966" xr:uid="{00000000-0005-0000-0000-0000A55A0000}"/>
    <cellStyle name="Normal 4 2 6 2 2 3 4 3" xfId="18562" xr:uid="{00000000-0005-0000-0000-0000A65A0000}"/>
    <cellStyle name="Normal 4 2 6 2 2 3 4 3 2" xfId="44724" xr:uid="{00000000-0005-0000-0000-0000A75A0000}"/>
    <cellStyle name="Normal 4 2 6 2 2 3 4 4" xfId="31522" xr:uid="{00000000-0005-0000-0000-0000A85A0000}"/>
    <cellStyle name="Normal 4 2 6 2 2 3 5" xfId="8858" xr:uid="{00000000-0005-0000-0000-0000A95A0000}"/>
    <cellStyle name="Normal 4 2 6 2 2 3 5 2" xfId="21604" xr:uid="{00000000-0005-0000-0000-0000AA5A0000}"/>
    <cellStyle name="Normal 4 2 6 2 2 3 5 2 2" xfId="47766" xr:uid="{00000000-0005-0000-0000-0000AB5A0000}"/>
    <cellStyle name="Normal 4 2 6 2 2 3 5 3" xfId="35020" xr:uid="{00000000-0005-0000-0000-0000AC5A0000}"/>
    <cellStyle name="Normal 4 2 6 2 2 3 6" xfId="15038" xr:uid="{00000000-0005-0000-0000-0000AD5A0000}"/>
    <cellStyle name="Normal 4 2 6 2 2 3 6 2" xfId="41200" xr:uid="{00000000-0005-0000-0000-0000AE5A0000}"/>
    <cellStyle name="Normal 4 2 6 2 2 3 7" xfId="27470" xr:uid="{00000000-0005-0000-0000-0000AF5A0000}"/>
    <cellStyle name="Normal 4 2 6 2 2 4" xfId="1628" xr:uid="{00000000-0005-0000-0000-0000B05A0000}"/>
    <cellStyle name="Normal 4 2 6 2 2 4 2" xfId="3654" xr:uid="{00000000-0005-0000-0000-0000B15A0000}"/>
    <cellStyle name="Normal 4 2 6 2 2 4 2 2" xfId="7706" xr:uid="{00000000-0005-0000-0000-0000B25A0000}"/>
    <cellStyle name="Normal 4 2 6 2 2 4 2 2 2" xfId="13596" xr:uid="{00000000-0005-0000-0000-0000B35A0000}"/>
    <cellStyle name="Normal 4 2 6 2 2 4 2 2 2 2" xfId="25766" xr:uid="{00000000-0005-0000-0000-0000B45A0000}"/>
    <cellStyle name="Normal 4 2 6 2 2 4 2 2 2 2 2" xfId="51928" xr:uid="{00000000-0005-0000-0000-0000B55A0000}"/>
    <cellStyle name="Normal 4 2 6 2 2 4 2 2 2 3" xfId="39758" xr:uid="{00000000-0005-0000-0000-0000B65A0000}"/>
    <cellStyle name="Normal 4 2 6 2 2 4 2 2 3" xfId="20644" xr:uid="{00000000-0005-0000-0000-0000B75A0000}"/>
    <cellStyle name="Normal 4 2 6 2 2 4 2 2 3 2" xfId="46806" xr:uid="{00000000-0005-0000-0000-0000B85A0000}"/>
    <cellStyle name="Normal 4 2 6 2 2 4 2 2 4" xfId="33868" xr:uid="{00000000-0005-0000-0000-0000B95A0000}"/>
    <cellStyle name="Normal 4 2 6 2 2 4 2 3" xfId="10650" xr:uid="{00000000-0005-0000-0000-0000BA5A0000}"/>
    <cellStyle name="Normal 4 2 6 2 2 4 2 3 2" xfId="23204" xr:uid="{00000000-0005-0000-0000-0000BB5A0000}"/>
    <cellStyle name="Normal 4 2 6 2 2 4 2 3 2 2" xfId="49366" xr:uid="{00000000-0005-0000-0000-0000BC5A0000}"/>
    <cellStyle name="Normal 4 2 6 2 2 4 2 3 3" xfId="36812" xr:uid="{00000000-0005-0000-0000-0000BD5A0000}"/>
    <cellStyle name="Normal 4 2 6 2 2 4 2 4" xfId="17120" xr:uid="{00000000-0005-0000-0000-0000BE5A0000}"/>
    <cellStyle name="Normal 4 2 6 2 2 4 2 4 2" xfId="43282" xr:uid="{00000000-0005-0000-0000-0000BF5A0000}"/>
    <cellStyle name="Normal 4 2 6 2 2 4 2 5" xfId="29816" xr:uid="{00000000-0005-0000-0000-0000C05A0000}"/>
    <cellStyle name="Normal 4 2 6 2 2 4 3" xfId="5680" xr:uid="{00000000-0005-0000-0000-0000C15A0000}"/>
    <cellStyle name="Normal 4 2 6 2 2 4 3 2" xfId="12124" xr:uid="{00000000-0005-0000-0000-0000C25A0000}"/>
    <cellStyle name="Normal 4 2 6 2 2 4 3 2 2" xfId="24486" xr:uid="{00000000-0005-0000-0000-0000C35A0000}"/>
    <cellStyle name="Normal 4 2 6 2 2 4 3 2 2 2" xfId="50648" xr:uid="{00000000-0005-0000-0000-0000C45A0000}"/>
    <cellStyle name="Normal 4 2 6 2 2 4 3 2 3" xfId="38286" xr:uid="{00000000-0005-0000-0000-0000C55A0000}"/>
    <cellStyle name="Normal 4 2 6 2 2 4 3 3" xfId="18882" xr:uid="{00000000-0005-0000-0000-0000C65A0000}"/>
    <cellStyle name="Normal 4 2 6 2 2 4 3 3 2" xfId="45044" xr:uid="{00000000-0005-0000-0000-0000C75A0000}"/>
    <cellStyle name="Normal 4 2 6 2 2 4 3 4" xfId="31842" xr:uid="{00000000-0005-0000-0000-0000C85A0000}"/>
    <cellStyle name="Normal 4 2 6 2 2 4 4" xfId="9178" xr:uid="{00000000-0005-0000-0000-0000C95A0000}"/>
    <cellStyle name="Normal 4 2 6 2 2 4 4 2" xfId="21924" xr:uid="{00000000-0005-0000-0000-0000CA5A0000}"/>
    <cellStyle name="Normal 4 2 6 2 2 4 4 2 2" xfId="48086" xr:uid="{00000000-0005-0000-0000-0000CB5A0000}"/>
    <cellStyle name="Normal 4 2 6 2 2 4 4 3" xfId="35340" xr:uid="{00000000-0005-0000-0000-0000CC5A0000}"/>
    <cellStyle name="Normal 4 2 6 2 2 4 5" xfId="15358" xr:uid="{00000000-0005-0000-0000-0000CD5A0000}"/>
    <cellStyle name="Normal 4 2 6 2 2 4 5 2" xfId="41520" xr:uid="{00000000-0005-0000-0000-0000CE5A0000}"/>
    <cellStyle name="Normal 4 2 6 2 2 4 6" xfId="27790" xr:uid="{00000000-0005-0000-0000-0000CF5A0000}"/>
    <cellStyle name="Normal 4 2 6 2 2 5" xfId="2642" xr:uid="{00000000-0005-0000-0000-0000D05A0000}"/>
    <cellStyle name="Normal 4 2 6 2 2 5 2" xfId="6694" xr:uid="{00000000-0005-0000-0000-0000D15A0000}"/>
    <cellStyle name="Normal 4 2 6 2 2 5 2 2" xfId="12860" xr:uid="{00000000-0005-0000-0000-0000D25A0000}"/>
    <cellStyle name="Normal 4 2 6 2 2 5 2 2 2" xfId="25126" xr:uid="{00000000-0005-0000-0000-0000D35A0000}"/>
    <cellStyle name="Normal 4 2 6 2 2 5 2 2 2 2" xfId="51288" xr:uid="{00000000-0005-0000-0000-0000D45A0000}"/>
    <cellStyle name="Normal 4 2 6 2 2 5 2 2 3" xfId="39022" xr:uid="{00000000-0005-0000-0000-0000D55A0000}"/>
    <cellStyle name="Normal 4 2 6 2 2 5 2 3" xfId="19764" xr:uid="{00000000-0005-0000-0000-0000D65A0000}"/>
    <cellStyle name="Normal 4 2 6 2 2 5 2 3 2" xfId="45926" xr:uid="{00000000-0005-0000-0000-0000D75A0000}"/>
    <cellStyle name="Normal 4 2 6 2 2 5 2 4" xfId="32856" xr:uid="{00000000-0005-0000-0000-0000D85A0000}"/>
    <cellStyle name="Normal 4 2 6 2 2 5 3" xfId="9914" xr:uid="{00000000-0005-0000-0000-0000D95A0000}"/>
    <cellStyle name="Normal 4 2 6 2 2 5 3 2" xfId="22564" xr:uid="{00000000-0005-0000-0000-0000DA5A0000}"/>
    <cellStyle name="Normal 4 2 6 2 2 5 3 2 2" xfId="48726" xr:uid="{00000000-0005-0000-0000-0000DB5A0000}"/>
    <cellStyle name="Normal 4 2 6 2 2 5 3 3" xfId="36076" xr:uid="{00000000-0005-0000-0000-0000DC5A0000}"/>
    <cellStyle name="Normal 4 2 6 2 2 5 4" xfId="16240" xr:uid="{00000000-0005-0000-0000-0000DD5A0000}"/>
    <cellStyle name="Normal 4 2 6 2 2 5 4 2" xfId="42402" xr:uid="{00000000-0005-0000-0000-0000DE5A0000}"/>
    <cellStyle name="Normal 4 2 6 2 2 5 5" xfId="28804" xr:uid="{00000000-0005-0000-0000-0000DF5A0000}"/>
    <cellStyle name="Normal 4 2 6 2 2 6" xfId="4668" xr:uid="{00000000-0005-0000-0000-0000E05A0000}"/>
    <cellStyle name="Normal 4 2 6 2 2 6 2" xfId="11388" xr:uid="{00000000-0005-0000-0000-0000E15A0000}"/>
    <cellStyle name="Normal 4 2 6 2 2 6 2 2" xfId="23846" xr:uid="{00000000-0005-0000-0000-0000E25A0000}"/>
    <cellStyle name="Normal 4 2 6 2 2 6 2 2 2" xfId="50008" xr:uid="{00000000-0005-0000-0000-0000E35A0000}"/>
    <cellStyle name="Normal 4 2 6 2 2 6 2 3" xfId="37550" xr:uid="{00000000-0005-0000-0000-0000E45A0000}"/>
    <cellStyle name="Normal 4 2 6 2 2 6 3" xfId="18002" xr:uid="{00000000-0005-0000-0000-0000E55A0000}"/>
    <cellStyle name="Normal 4 2 6 2 2 6 3 2" xfId="44164" xr:uid="{00000000-0005-0000-0000-0000E65A0000}"/>
    <cellStyle name="Normal 4 2 6 2 2 6 4" xfId="30830" xr:uid="{00000000-0005-0000-0000-0000E75A0000}"/>
    <cellStyle name="Normal 4 2 6 2 2 7" xfId="8442" xr:uid="{00000000-0005-0000-0000-0000E85A0000}"/>
    <cellStyle name="Normal 4 2 6 2 2 7 2" xfId="21284" xr:uid="{00000000-0005-0000-0000-0000E95A0000}"/>
    <cellStyle name="Normal 4 2 6 2 2 7 2 2" xfId="47446" xr:uid="{00000000-0005-0000-0000-0000EA5A0000}"/>
    <cellStyle name="Normal 4 2 6 2 2 7 3" xfId="34604" xr:uid="{00000000-0005-0000-0000-0000EB5A0000}"/>
    <cellStyle name="Normal 4 2 6 2 2 8" xfId="14478" xr:uid="{00000000-0005-0000-0000-0000EC5A0000}"/>
    <cellStyle name="Normal 4 2 6 2 2 8 2" xfId="40640" xr:uid="{00000000-0005-0000-0000-0000ED5A0000}"/>
    <cellStyle name="Normal 4 2 6 2 2 9" xfId="26778" xr:uid="{00000000-0005-0000-0000-0000EE5A0000}"/>
    <cellStyle name="Normal 4 2 6 2 3" xfId="1068" xr:uid="{00000000-0005-0000-0000-0000EF5A0000}"/>
    <cellStyle name="Normal 4 2 6 2 3 2" xfId="1388" xr:uid="{00000000-0005-0000-0000-0000F05A0000}"/>
    <cellStyle name="Normal 4 2 6 2 3 2 2" xfId="2028" xr:uid="{00000000-0005-0000-0000-0000F15A0000}"/>
    <cellStyle name="Normal 4 2 6 2 3 2 2 2" xfId="4054" xr:uid="{00000000-0005-0000-0000-0000F25A0000}"/>
    <cellStyle name="Normal 4 2 6 2 3 2 2 2 2" xfId="8106" xr:uid="{00000000-0005-0000-0000-0000F35A0000}"/>
    <cellStyle name="Normal 4 2 6 2 3 2 2 2 2 2" xfId="13996" xr:uid="{00000000-0005-0000-0000-0000F45A0000}"/>
    <cellStyle name="Normal 4 2 6 2 3 2 2 2 2 2 2" xfId="26166" xr:uid="{00000000-0005-0000-0000-0000F55A0000}"/>
    <cellStyle name="Normal 4 2 6 2 3 2 2 2 2 2 2 2" xfId="52328" xr:uid="{00000000-0005-0000-0000-0000F65A0000}"/>
    <cellStyle name="Normal 4 2 6 2 3 2 2 2 2 2 3" xfId="40158" xr:uid="{00000000-0005-0000-0000-0000F75A0000}"/>
    <cellStyle name="Normal 4 2 6 2 3 2 2 2 2 3" xfId="21044" xr:uid="{00000000-0005-0000-0000-0000F85A0000}"/>
    <cellStyle name="Normal 4 2 6 2 3 2 2 2 2 3 2" xfId="47206" xr:uid="{00000000-0005-0000-0000-0000F95A0000}"/>
    <cellStyle name="Normal 4 2 6 2 3 2 2 2 2 4" xfId="34268" xr:uid="{00000000-0005-0000-0000-0000FA5A0000}"/>
    <cellStyle name="Normal 4 2 6 2 3 2 2 2 3" xfId="11050" xr:uid="{00000000-0005-0000-0000-0000FB5A0000}"/>
    <cellStyle name="Normal 4 2 6 2 3 2 2 2 3 2" xfId="23604" xr:uid="{00000000-0005-0000-0000-0000FC5A0000}"/>
    <cellStyle name="Normal 4 2 6 2 3 2 2 2 3 2 2" xfId="49766" xr:uid="{00000000-0005-0000-0000-0000FD5A0000}"/>
    <cellStyle name="Normal 4 2 6 2 3 2 2 2 3 3" xfId="37212" xr:uid="{00000000-0005-0000-0000-0000FE5A0000}"/>
    <cellStyle name="Normal 4 2 6 2 3 2 2 2 4" xfId="17520" xr:uid="{00000000-0005-0000-0000-0000FF5A0000}"/>
    <cellStyle name="Normal 4 2 6 2 3 2 2 2 4 2" xfId="43682" xr:uid="{00000000-0005-0000-0000-0000005B0000}"/>
    <cellStyle name="Normal 4 2 6 2 3 2 2 2 5" xfId="30216" xr:uid="{00000000-0005-0000-0000-0000015B0000}"/>
    <cellStyle name="Normal 4 2 6 2 3 2 2 3" xfId="6080" xr:uid="{00000000-0005-0000-0000-0000025B0000}"/>
    <cellStyle name="Normal 4 2 6 2 3 2 2 3 2" xfId="12524" xr:uid="{00000000-0005-0000-0000-0000035B0000}"/>
    <cellStyle name="Normal 4 2 6 2 3 2 2 3 2 2" xfId="24886" xr:uid="{00000000-0005-0000-0000-0000045B0000}"/>
    <cellStyle name="Normal 4 2 6 2 3 2 2 3 2 2 2" xfId="51048" xr:uid="{00000000-0005-0000-0000-0000055B0000}"/>
    <cellStyle name="Normal 4 2 6 2 3 2 2 3 2 3" xfId="38686" xr:uid="{00000000-0005-0000-0000-0000065B0000}"/>
    <cellStyle name="Normal 4 2 6 2 3 2 2 3 3" xfId="19282" xr:uid="{00000000-0005-0000-0000-0000075B0000}"/>
    <cellStyle name="Normal 4 2 6 2 3 2 2 3 3 2" xfId="45444" xr:uid="{00000000-0005-0000-0000-0000085B0000}"/>
    <cellStyle name="Normal 4 2 6 2 3 2 2 3 4" xfId="32242" xr:uid="{00000000-0005-0000-0000-0000095B0000}"/>
    <cellStyle name="Normal 4 2 6 2 3 2 2 4" xfId="9578" xr:uid="{00000000-0005-0000-0000-00000A5B0000}"/>
    <cellStyle name="Normal 4 2 6 2 3 2 2 4 2" xfId="22324" xr:uid="{00000000-0005-0000-0000-00000B5B0000}"/>
    <cellStyle name="Normal 4 2 6 2 3 2 2 4 2 2" xfId="48486" xr:uid="{00000000-0005-0000-0000-00000C5B0000}"/>
    <cellStyle name="Normal 4 2 6 2 3 2 2 4 3" xfId="35740" xr:uid="{00000000-0005-0000-0000-00000D5B0000}"/>
    <cellStyle name="Normal 4 2 6 2 3 2 2 5" xfId="15758" xr:uid="{00000000-0005-0000-0000-00000E5B0000}"/>
    <cellStyle name="Normal 4 2 6 2 3 2 2 5 2" xfId="41920" xr:uid="{00000000-0005-0000-0000-00000F5B0000}"/>
    <cellStyle name="Normal 4 2 6 2 3 2 2 6" xfId="28190" xr:uid="{00000000-0005-0000-0000-0000105B0000}"/>
    <cellStyle name="Normal 4 2 6 2 3 2 3" xfId="3414" xr:uid="{00000000-0005-0000-0000-0000115B0000}"/>
    <cellStyle name="Normal 4 2 6 2 3 2 3 2" xfId="7466" xr:uid="{00000000-0005-0000-0000-0000125B0000}"/>
    <cellStyle name="Normal 4 2 6 2 3 2 3 2 2" xfId="13356" xr:uid="{00000000-0005-0000-0000-0000135B0000}"/>
    <cellStyle name="Normal 4 2 6 2 3 2 3 2 2 2" xfId="25526" xr:uid="{00000000-0005-0000-0000-0000145B0000}"/>
    <cellStyle name="Normal 4 2 6 2 3 2 3 2 2 2 2" xfId="51688" xr:uid="{00000000-0005-0000-0000-0000155B0000}"/>
    <cellStyle name="Normal 4 2 6 2 3 2 3 2 2 3" xfId="39518" xr:uid="{00000000-0005-0000-0000-0000165B0000}"/>
    <cellStyle name="Normal 4 2 6 2 3 2 3 2 3" xfId="20404" xr:uid="{00000000-0005-0000-0000-0000175B0000}"/>
    <cellStyle name="Normal 4 2 6 2 3 2 3 2 3 2" xfId="46566" xr:uid="{00000000-0005-0000-0000-0000185B0000}"/>
    <cellStyle name="Normal 4 2 6 2 3 2 3 2 4" xfId="33628" xr:uid="{00000000-0005-0000-0000-0000195B0000}"/>
    <cellStyle name="Normal 4 2 6 2 3 2 3 3" xfId="10410" xr:uid="{00000000-0005-0000-0000-00001A5B0000}"/>
    <cellStyle name="Normal 4 2 6 2 3 2 3 3 2" xfId="22964" xr:uid="{00000000-0005-0000-0000-00001B5B0000}"/>
    <cellStyle name="Normal 4 2 6 2 3 2 3 3 2 2" xfId="49126" xr:uid="{00000000-0005-0000-0000-00001C5B0000}"/>
    <cellStyle name="Normal 4 2 6 2 3 2 3 3 3" xfId="36572" xr:uid="{00000000-0005-0000-0000-00001D5B0000}"/>
    <cellStyle name="Normal 4 2 6 2 3 2 3 4" xfId="16880" xr:uid="{00000000-0005-0000-0000-00001E5B0000}"/>
    <cellStyle name="Normal 4 2 6 2 3 2 3 4 2" xfId="43042" xr:uid="{00000000-0005-0000-0000-00001F5B0000}"/>
    <cellStyle name="Normal 4 2 6 2 3 2 3 5" xfId="29576" xr:uid="{00000000-0005-0000-0000-0000205B0000}"/>
    <cellStyle name="Normal 4 2 6 2 3 2 4" xfId="5440" xr:uid="{00000000-0005-0000-0000-0000215B0000}"/>
    <cellStyle name="Normal 4 2 6 2 3 2 4 2" xfId="11884" xr:uid="{00000000-0005-0000-0000-0000225B0000}"/>
    <cellStyle name="Normal 4 2 6 2 3 2 4 2 2" xfId="24246" xr:uid="{00000000-0005-0000-0000-0000235B0000}"/>
    <cellStyle name="Normal 4 2 6 2 3 2 4 2 2 2" xfId="50408" xr:uid="{00000000-0005-0000-0000-0000245B0000}"/>
    <cellStyle name="Normal 4 2 6 2 3 2 4 2 3" xfId="38046" xr:uid="{00000000-0005-0000-0000-0000255B0000}"/>
    <cellStyle name="Normal 4 2 6 2 3 2 4 3" xfId="18642" xr:uid="{00000000-0005-0000-0000-0000265B0000}"/>
    <cellStyle name="Normal 4 2 6 2 3 2 4 3 2" xfId="44804" xr:uid="{00000000-0005-0000-0000-0000275B0000}"/>
    <cellStyle name="Normal 4 2 6 2 3 2 4 4" xfId="31602" xr:uid="{00000000-0005-0000-0000-0000285B0000}"/>
    <cellStyle name="Normal 4 2 6 2 3 2 5" xfId="8938" xr:uid="{00000000-0005-0000-0000-0000295B0000}"/>
    <cellStyle name="Normal 4 2 6 2 3 2 5 2" xfId="21684" xr:uid="{00000000-0005-0000-0000-00002A5B0000}"/>
    <cellStyle name="Normal 4 2 6 2 3 2 5 2 2" xfId="47846" xr:uid="{00000000-0005-0000-0000-00002B5B0000}"/>
    <cellStyle name="Normal 4 2 6 2 3 2 5 3" xfId="35100" xr:uid="{00000000-0005-0000-0000-00002C5B0000}"/>
    <cellStyle name="Normal 4 2 6 2 3 2 6" xfId="15118" xr:uid="{00000000-0005-0000-0000-00002D5B0000}"/>
    <cellStyle name="Normal 4 2 6 2 3 2 6 2" xfId="41280" xr:uid="{00000000-0005-0000-0000-00002E5B0000}"/>
    <cellStyle name="Normal 4 2 6 2 3 2 7" xfId="27550" xr:uid="{00000000-0005-0000-0000-00002F5B0000}"/>
    <cellStyle name="Normal 4 2 6 2 3 3" xfId="1708" xr:uid="{00000000-0005-0000-0000-0000305B0000}"/>
    <cellStyle name="Normal 4 2 6 2 3 3 2" xfId="3734" xr:uid="{00000000-0005-0000-0000-0000315B0000}"/>
    <cellStyle name="Normal 4 2 6 2 3 3 2 2" xfId="7786" xr:uid="{00000000-0005-0000-0000-0000325B0000}"/>
    <cellStyle name="Normal 4 2 6 2 3 3 2 2 2" xfId="13676" xr:uid="{00000000-0005-0000-0000-0000335B0000}"/>
    <cellStyle name="Normal 4 2 6 2 3 3 2 2 2 2" xfId="25846" xr:uid="{00000000-0005-0000-0000-0000345B0000}"/>
    <cellStyle name="Normal 4 2 6 2 3 3 2 2 2 2 2" xfId="52008" xr:uid="{00000000-0005-0000-0000-0000355B0000}"/>
    <cellStyle name="Normal 4 2 6 2 3 3 2 2 2 3" xfId="39838" xr:uid="{00000000-0005-0000-0000-0000365B0000}"/>
    <cellStyle name="Normal 4 2 6 2 3 3 2 2 3" xfId="20724" xr:uid="{00000000-0005-0000-0000-0000375B0000}"/>
    <cellStyle name="Normal 4 2 6 2 3 3 2 2 3 2" xfId="46886" xr:uid="{00000000-0005-0000-0000-0000385B0000}"/>
    <cellStyle name="Normal 4 2 6 2 3 3 2 2 4" xfId="33948" xr:uid="{00000000-0005-0000-0000-0000395B0000}"/>
    <cellStyle name="Normal 4 2 6 2 3 3 2 3" xfId="10730" xr:uid="{00000000-0005-0000-0000-00003A5B0000}"/>
    <cellStyle name="Normal 4 2 6 2 3 3 2 3 2" xfId="23284" xr:uid="{00000000-0005-0000-0000-00003B5B0000}"/>
    <cellStyle name="Normal 4 2 6 2 3 3 2 3 2 2" xfId="49446" xr:uid="{00000000-0005-0000-0000-00003C5B0000}"/>
    <cellStyle name="Normal 4 2 6 2 3 3 2 3 3" xfId="36892" xr:uid="{00000000-0005-0000-0000-00003D5B0000}"/>
    <cellStyle name="Normal 4 2 6 2 3 3 2 4" xfId="17200" xr:uid="{00000000-0005-0000-0000-00003E5B0000}"/>
    <cellStyle name="Normal 4 2 6 2 3 3 2 4 2" xfId="43362" xr:uid="{00000000-0005-0000-0000-00003F5B0000}"/>
    <cellStyle name="Normal 4 2 6 2 3 3 2 5" xfId="29896" xr:uid="{00000000-0005-0000-0000-0000405B0000}"/>
    <cellStyle name="Normal 4 2 6 2 3 3 3" xfId="5760" xr:uid="{00000000-0005-0000-0000-0000415B0000}"/>
    <cellStyle name="Normal 4 2 6 2 3 3 3 2" xfId="12204" xr:uid="{00000000-0005-0000-0000-0000425B0000}"/>
    <cellStyle name="Normal 4 2 6 2 3 3 3 2 2" xfId="24566" xr:uid="{00000000-0005-0000-0000-0000435B0000}"/>
    <cellStyle name="Normal 4 2 6 2 3 3 3 2 2 2" xfId="50728" xr:uid="{00000000-0005-0000-0000-0000445B0000}"/>
    <cellStyle name="Normal 4 2 6 2 3 3 3 2 3" xfId="38366" xr:uid="{00000000-0005-0000-0000-0000455B0000}"/>
    <cellStyle name="Normal 4 2 6 2 3 3 3 3" xfId="18962" xr:uid="{00000000-0005-0000-0000-0000465B0000}"/>
    <cellStyle name="Normal 4 2 6 2 3 3 3 3 2" xfId="45124" xr:uid="{00000000-0005-0000-0000-0000475B0000}"/>
    <cellStyle name="Normal 4 2 6 2 3 3 3 4" xfId="31922" xr:uid="{00000000-0005-0000-0000-0000485B0000}"/>
    <cellStyle name="Normal 4 2 6 2 3 3 4" xfId="9258" xr:uid="{00000000-0005-0000-0000-0000495B0000}"/>
    <cellStyle name="Normal 4 2 6 2 3 3 4 2" xfId="22004" xr:uid="{00000000-0005-0000-0000-00004A5B0000}"/>
    <cellStyle name="Normal 4 2 6 2 3 3 4 2 2" xfId="48166" xr:uid="{00000000-0005-0000-0000-00004B5B0000}"/>
    <cellStyle name="Normal 4 2 6 2 3 3 4 3" xfId="35420" xr:uid="{00000000-0005-0000-0000-00004C5B0000}"/>
    <cellStyle name="Normal 4 2 6 2 3 3 5" xfId="15438" xr:uid="{00000000-0005-0000-0000-00004D5B0000}"/>
    <cellStyle name="Normal 4 2 6 2 3 3 5 2" xfId="41600" xr:uid="{00000000-0005-0000-0000-00004E5B0000}"/>
    <cellStyle name="Normal 4 2 6 2 3 3 6" xfId="27870" xr:uid="{00000000-0005-0000-0000-00004F5B0000}"/>
    <cellStyle name="Normal 4 2 6 2 3 4" xfId="3094" xr:uid="{00000000-0005-0000-0000-0000505B0000}"/>
    <cellStyle name="Normal 4 2 6 2 3 4 2" xfId="7146" xr:uid="{00000000-0005-0000-0000-0000515B0000}"/>
    <cellStyle name="Normal 4 2 6 2 3 4 2 2" xfId="13036" xr:uid="{00000000-0005-0000-0000-0000525B0000}"/>
    <cellStyle name="Normal 4 2 6 2 3 4 2 2 2" xfId="25206" xr:uid="{00000000-0005-0000-0000-0000535B0000}"/>
    <cellStyle name="Normal 4 2 6 2 3 4 2 2 2 2" xfId="51368" xr:uid="{00000000-0005-0000-0000-0000545B0000}"/>
    <cellStyle name="Normal 4 2 6 2 3 4 2 2 3" xfId="39198" xr:uid="{00000000-0005-0000-0000-0000555B0000}"/>
    <cellStyle name="Normal 4 2 6 2 3 4 2 3" xfId="20084" xr:uid="{00000000-0005-0000-0000-0000565B0000}"/>
    <cellStyle name="Normal 4 2 6 2 3 4 2 3 2" xfId="46246" xr:uid="{00000000-0005-0000-0000-0000575B0000}"/>
    <cellStyle name="Normal 4 2 6 2 3 4 2 4" xfId="33308" xr:uid="{00000000-0005-0000-0000-0000585B0000}"/>
    <cellStyle name="Normal 4 2 6 2 3 4 3" xfId="10090" xr:uid="{00000000-0005-0000-0000-0000595B0000}"/>
    <cellStyle name="Normal 4 2 6 2 3 4 3 2" xfId="22644" xr:uid="{00000000-0005-0000-0000-00005A5B0000}"/>
    <cellStyle name="Normal 4 2 6 2 3 4 3 2 2" xfId="48806" xr:uid="{00000000-0005-0000-0000-00005B5B0000}"/>
    <cellStyle name="Normal 4 2 6 2 3 4 3 3" xfId="36252" xr:uid="{00000000-0005-0000-0000-00005C5B0000}"/>
    <cellStyle name="Normal 4 2 6 2 3 4 4" xfId="16560" xr:uid="{00000000-0005-0000-0000-00005D5B0000}"/>
    <cellStyle name="Normal 4 2 6 2 3 4 4 2" xfId="42722" xr:uid="{00000000-0005-0000-0000-00005E5B0000}"/>
    <cellStyle name="Normal 4 2 6 2 3 4 5" xfId="29256" xr:uid="{00000000-0005-0000-0000-00005F5B0000}"/>
    <cellStyle name="Normal 4 2 6 2 3 5" xfId="5120" xr:uid="{00000000-0005-0000-0000-0000605B0000}"/>
    <cellStyle name="Normal 4 2 6 2 3 5 2" xfId="11564" xr:uid="{00000000-0005-0000-0000-0000615B0000}"/>
    <cellStyle name="Normal 4 2 6 2 3 5 2 2" xfId="23926" xr:uid="{00000000-0005-0000-0000-0000625B0000}"/>
    <cellStyle name="Normal 4 2 6 2 3 5 2 2 2" xfId="50088" xr:uid="{00000000-0005-0000-0000-0000635B0000}"/>
    <cellStyle name="Normal 4 2 6 2 3 5 2 3" xfId="37726" xr:uid="{00000000-0005-0000-0000-0000645B0000}"/>
    <cellStyle name="Normal 4 2 6 2 3 5 3" xfId="18322" xr:uid="{00000000-0005-0000-0000-0000655B0000}"/>
    <cellStyle name="Normal 4 2 6 2 3 5 3 2" xfId="44484" xr:uid="{00000000-0005-0000-0000-0000665B0000}"/>
    <cellStyle name="Normal 4 2 6 2 3 5 4" xfId="31282" xr:uid="{00000000-0005-0000-0000-0000675B0000}"/>
    <cellStyle name="Normal 4 2 6 2 3 6" xfId="8618" xr:uid="{00000000-0005-0000-0000-0000685B0000}"/>
    <cellStyle name="Normal 4 2 6 2 3 6 2" xfId="21364" xr:uid="{00000000-0005-0000-0000-0000695B0000}"/>
    <cellStyle name="Normal 4 2 6 2 3 6 2 2" xfId="47526" xr:uid="{00000000-0005-0000-0000-00006A5B0000}"/>
    <cellStyle name="Normal 4 2 6 2 3 6 3" xfId="34780" xr:uid="{00000000-0005-0000-0000-00006B5B0000}"/>
    <cellStyle name="Normal 4 2 6 2 3 7" xfId="14798" xr:uid="{00000000-0005-0000-0000-00006C5B0000}"/>
    <cellStyle name="Normal 4 2 6 2 3 7 2" xfId="40960" xr:uid="{00000000-0005-0000-0000-00006D5B0000}"/>
    <cellStyle name="Normal 4 2 6 2 3 8" xfId="27230" xr:uid="{00000000-0005-0000-0000-00006E5B0000}"/>
    <cellStyle name="Normal 4 2 6 2 4" xfId="1228" xr:uid="{00000000-0005-0000-0000-00006F5B0000}"/>
    <cellStyle name="Normal 4 2 6 2 4 2" xfId="1868" xr:uid="{00000000-0005-0000-0000-0000705B0000}"/>
    <cellStyle name="Normal 4 2 6 2 4 2 2" xfId="3894" xr:uid="{00000000-0005-0000-0000-0000715B0000}"/>
    <cellStyle name="Normal 4 2 6 2 4 2 2 2" xfId="7946" xr:uid="{00000000-0005-0000-0000-0000725B0000}"/>
    <cellStyle name="Normal 4 2 6 2 4 2 2 2 2" xfId="13836" xr:uid="{00000000-0005-0000-0000-0000735B0000}"/>
    <cellStyle name="Normal 4 2 6 2 4 2 2 2 2 2" xfId="26006" xr:uid="{00000000-0005-0000-0000-0000745B0000}"/>
    <cellStyle name="Normal 4 2 6 2 4 2 2 2 2 2 2" xfId="52168" xr:uid="{00000000-0005-0000-0000-0000755B0000}"/>
    <cellStyle name="Normal 4 2 6 2 4 2 2 2 2 3" xfId="39998" xr:uid="{00000000-0005-0000-0000-0000765B0000}"/>
    <cellStyle name="Normal 4 2 6 2 4 2 2 2 3" xfId="20884" xr:uid="{00000000-0005-0000-0000-0000775B0000}"/>
    <cellStyle name="Normal 4 2 6 2 4 2 2 2 3 2" xfId="47046" xr:uid="{00000000-0005-0000-0000-0000785B0000}"/>
    <cellStyle name="Normal 4 2 6 2 4 2 2 2 4" xfId="34108" xr:uid="{00000000-0005-0000-0000-0000795B0000}"/>
    <cellStyle name="Normal 4 2 6 2 4 2 2 3" xfId="10890" xr:uid="{00000000-0005-0000-0000-00007A5B0000}"/>
    <cellStyle name="Normal 4 2 6 2 4 2 2 3 2" xfId="23444" xr:uid="{00000000-0005-0000-0000-00007B5B0000}"/>
    <cellStyle name="Normal 4 2 6 2 4 2 2 3 2 2" xfId="49606" xr:uid="{00000000-0005-0000-0000-00007C5B0000}"/>
    <cellStyle name="Normal 4 2 6 2 4 2 2 3 3" xfId="37052" xr:uid="{00000000-0005-0000-0000-00007D5B0000}"/>
    <cellStyle name="Normal 4 2 6 2 4 2 2 4" xfId="17360" xr:uid="{00000000-0005-0000-0000-00007E5B0000}"/>
    <cellStyle name="Normal 4 2 6 2 4 2 2 4 2" xfId="43522" xr:uid="{00000000-0005-0000-0000-00007F5B0000}"/>
    <cellStyle name="Normal 4 2 6 2 4 2 2 5" xfId="30056" xr:uid="{00000000-0005-0000-0000-0000805B0000}"/>
    <cellStyle name="Normal 4 2 6 2 4 2 3" xfId="5920" xr:uid="{00000000-0005-0000-0000-0000815B0000}"/>
    <cellStyle name="Normal 4 2 6 2 4 2 3 2" xfId="12364" xr:uid="{00000000-0005-0000-0000-0000825B0000}"/>
    <cellStyle name="Normal 4 2 6 2 4 2 3 2 2" xfId="24726" xr:uid="{00000000-0005-0000-0000-0000835B0000}"/>
    <cellStyle name="Normal 4 2 6 2 4 2 3 2 2 2" xfId="50888" xr:uid="{00000000-0005-0000-0000-0000845B0000}"/>
    <cellStyle name="Normal 4 2 6 2 4 2 3 2 3" xfId="38526" xr:uid="{00000000-0005-0000-0000-0000855B0000}"/>
    <cellStyle name="Normal 4 2 6 2 4 2 3 3" xfId="19122" xr:uid="{00000000-0005-0000-0000-0000865B0000}"/>
    <cellStyle name="Normal 4 2 6 2 4 2 3 3 2" xfId="45284" xr:uid="{00000000-0005-0000-0000-0000875B0000}"/>
    <cellStyle name="Normal 4 2 6 2 4 2 3 4" xfId="32082" xr:uid="{00000000-0005-0000-0000-0000885B0000}"/>
    <cellStyle name="Normal 4 2 6 2 4 2 4" xfId="9418" xr:uid="{00000000-0005-0000-0000-0000895B0000}"/>
    <cellStyle name="Normal 4 2 6 2 4 2 4 2" xfId="22164" xr:uid="{00000000-0005-0000-0000-00008A5B0000}"/>
    <cellStyle name="Normal 4 2 6 2 4 2 4 2 2" xfId="48326" xr:uid="{00000000-0005-0000-0000-00008B5B0000}"/>
    <cellStyle name="Normal 4 2 6 2 4 2 4 3" xfId="35580" xr:uid="{00000000-0005-0000-0000-00008C5B0000}"/>
    <cellStyle name="Normal 4 2 6 2 4 2 5" xfId="15598" xr:uid="{00000000-0005-0000-0000-00008D5B0000}"/>
    <cellStyle name="Normal 4 2 6 2 4 2 5 2" xfId="41760" xr:uid="{00000000-0005-0000-0000-00008E5B0000}"/>
    <cellStyle name="Normal 4 2 6 2 4 2 6" xfId="28030" xr:uid="{00000000-0005-0000-0000-00008F5B0000}"/>
    <cellStyle name="Normal 4 2 6 2 4 3" xfId="3254" xr:uid="{00000000-0005-0000-0000-0000905B0000}"/>
    <cellStyle name="Normal 4 2 6 2 4 3 2" xfId="7306" xr:uid="{00000000-0005-0000-0000-0000915B0000}"/>
    <cellStyle name="Normal 4 2 6 2 4 3 2 2" xfId="13196" xr:uid="{00000000-0005-0000-0000-0000925B0000}"/>
    <cellStyle name="Normal 4 2 6 2 4 3 2 2 2" xfId="25366" xr:uid="{00000000-0005-0000-0000-0000935B0000}"/>
    <cellStyle name="Normal 4 2 6 2 4 3 2 2 2 2" xfId="51528" xr:uid="{00000000-0005-0000-0000-0000945B0000}"/>
    <cellStyle name="Normal 4 2 6 2 4 3 2 2 3" xfId="39358" xr:uid="{00000000-0005-0000-0000-0000955B0000}"/>
    <cellStyle name="Normal 4 2 6 2 4 3 2 3" xfId="20244" xr:uid="{00000000-0005-0000-0000-0000965B0000}"/>
    <cellStyle name="Normal 4 2 6 2 4 3 2 3 2" xfId="46406" xr:uid="{00000000-0005-0000-0000-0000975B0000}"/>
    <cellStyle name="Normal 4 2 6 2 4 3 2 4" xfId="33468" xr:uid="{00000000-0005-0000-0000-0000985B0000}"/>
    <cellStyle name="Normal 4 2 6 2 4 3 3" xfId="10250" xr:uid="{00000000-0005-0000-0000-0000995B0000}"/>
    <cellStyle name="Normal 4 2 6 2 4 3 3 2" xfId="22804" xr:uid="{00000000-0005-0000-0000-00009A5B0000}"/>
    <cellStyle name="Normal 4 2 6 2 4 3 3 2 2" xfId="48966" xr:uid="{00000000-0005-0000-0000-00009B5B0000}"/>
    <cellStyle name="Normal 4 2 6 2 4 3 3 3" xfId="36412" xr:uid="{00000000-0005-0000-0000-00009C5B0000}"/>
    <cellStyle name="Normal 4 2 6 2 4 3 4" xfId="16720" xr:uid="{00000000-0005-0000-0000-00009D5B0000}"/>
    <cellStyle name="Normal 4 2 6 2 4 3 4 2" xfId="42882" xr:uid="{00000000-0005-0000-0000-00009E5B0000}"/>
    <cellStyle name="Normal 4 2 6 2 4 3 5" xfId="29416" xr:uid="{00000000-0005-0000-0000-00009F5B0000}"/>
    <cellStyle name="Normal 4 2 6 2 4 4" xfId="5280" xr:uid="{00000000-0005-0000-0000-0000A05B0000}"/>
    <cellStyle name="Normal 4 2 6 2 4 4 2" xfId="11724" xr:uid="{00000000-0005-0000-0000-0000A15B0000}"/>
    <cellStyle name="Normal 4 2 6 2 4 4 2 2" xfId="24086" xr:uid="{00000000-0005-0000-0000-0000A25B0000}"/>
    <cellStyle name="Normal 4 2 6 2 4 4 2 2 2" xfId="50248" xr:uid="{00000000-0005-0000-0000-0000A35B0000}"/>
    <cellStyle name="Normal 4 2 6 2 4 4 2 3" xfId="37886" xr:uid="{00000000-0005-0000-0000-0000A45B0000}"/>
    <cellStyle name="Normal 4 2 6 2 4 4 3" xfId="18482" xr:uid="{00000000-0005-0000-0000-0000A55B0000}"/>
    <cellStyle name="Normal 4 2 6 2 4 4 3 2" xfId="44644" xr:uid="{00000000-0005-0000-0000-0000A65B0000}"/>
    <cellStyle name="Normal 4 2 6 2 4 4 4" xfId="31442" xr:uid="{00000000-0005-0000-0000-0000A75B0000}"/>
    <cellStyle name="Normal 4 2 6 2 4 5" xfId="8778" xr:uid="{00000000-0005-0000-0000-0000A85B0000}"/>
    <cellStyle name="Normal 4 2 6 2 4 5 2" xfId="21524" xr:uid="{00000000-0005-0000-0000-0000A95B0000}"/>
    <cellStyle name="Normal 4 2 6 2 4 5 2 2" xfId="47686" xr:uid="{00000000-0005-0000-0000-0000AA5B0000}"/>
    <cellStyle name="Normal 4 2 6 2 4 5 3" xfId="34940" xr:uid="{00000000-0005-0000-0000-0000AB5B0000}"/>
    <cellStyle name="Normal 4 2 6 2 4 6" xfId="14958" xr:uid="{00000000-0005-0000-0000-0000AC5B0000}"/>
    <cellStyle name="Normal 4 2 6 2 4 6 2" xfId="41120" xr:uid="{00000000-0005-0000-0000-0000AD5B0000}"/>
    <cellStyle name="Normal 4 2 6 2 4 7" xfId="27390" xr:uid="{00000000-0005-0000-0000-0000AE5B0000}"/>
    <cellStyle name="Normal 4 2 6 2 5" xfId="1548" xr:uid="{00000000-0005-0000-0000-0000AF5B0000}"/>
    <cellStyle name="Normal 4 2 6 2 5 2" xfId="3574" xr:uid="{00000000-0005-0000-0000-0000B05B0000}"/>
    <cellStyle name="Normal 4 2 6 2 5 2 2" xfId="7626" xr:uid="{00000000-0005-0000-0000-0000B15B0000}"/>
    <cellStyle name="Normal 4 2 6 2 5 2 2 2" xfId="13516" xr:uid="{00000000-0005-0000-0000-0000B25B0000}"/>
    <cellStyle name="Normal 4 2 6 2 5 2 2 2 2" xfId="25686" xr:uid="{00000000-0005-0000-0000-0000B35B0000}"/>
    <cellStyle name="Normal 4 2 6 2 5 2 2 2 2 2" xfId="51848" xr:uid="{00000000-0005-0000-0000-0000B45B0000}"/>
    <cellStyle name="Normal 4 2 6 2 5 2 2 2 3" xfId="39678" xr:uid="{00000000-0005-0000-0000-0000B55B0000}"/>
    <cellStyle name="Normal 4 2 6 2 5 2 2 3" xfId="20564" xr:uid="{00000000-0005-0000-0000-0000B65B0000}"/>
    <cellStyle name="Normal 4 2 6 2 5 2 2 3 2" xfId="46726" xr:uid="{00000000-0005-0000-0000-0000B75B0000}"/>
    <cellStyle name="Normal 4 2 6 2 5 2 2 4" xfId="33788" xr:uid="{00000000-0005-0000-0000-0000B85B0000}"/>
    <cellStyle name="Normal 4 2 6 2 5 2 3" xfId="10570" xr:uid="{00000000-0005-0000-0000-0000B95B0000}"/>
    <cellStyle name="Normal 4 2 6 2 5 2 3 2" xfId="23124" xr:uid="{00000000-0005-0000-0000-0000BA5B0000}"/>
    <cellStyle name="Normal 4 2 6 2 5 2 3 2 2" xfId="49286" xr:uid="{00000000-0005-0000-0000-0000BB5B0000}"/>
    <cellStyle name="Normal 4 2 6 2 5 2 3 3" xfId="36732" xr:uid="{00000000-0005-0000-0000-0000BC5B0000}"/>
    <cellStyle name="Normal 4 2 6 2 5 2 4" xfId="17040" xr:uid="{00000000-0005-0000-0000-0000BD5B0000}"/>
    <cellStyle name="Normal 4 2 6 2 5 2 4 2" xfId="43202" xr:uid="{00000000-0005-0000-0000-0000BE5B0000}"/>
    <cellStyle name="Normal 4 2 6 2 5 2 5" xfId="29736" xr:uid="{00000000-0005-0000-0000-0000BF5B0000}"/>
    <cellStyle name="Normal 4 2 6 2 5 3" xfId="5600" xr:uid="{00000000-0005-0000-0000-0000C05B0000}"/>
    <cellStyle name="Normal 4 2 6 2 5 3 2" xfId="12044" xr:uid="{00000000-0005-0000-0000-0000C15B0000}"/>
    <cellStyle name="Normal 4 2 6 2 5 3 2 2" xfId="24406" xr:uid="{00000000-0005-0000-0000-0000C25B0000}"/>
    <cellStyle name="Normal 4 2 6 2 5 3 2 2 2" xfId="50568" xr:uid="{00000000-0005-0000-0000-0000C35B0000}"/>
    <cellStyle name="Normal 4 2 6 2 5 3 2 3" xfId="38206" xr:uid="{00000000-0005-0000-0000-0000C45B0000}"/>
    <cellStyle name="Normal 4 2 6 2 5 3 3" xfId="18802" xr:uid="{00000000-0005-0000-0000-0000C55B0000}"/>
    <cellStyle name="Normal 4 2 6 2 5 3 3 2" xfId="44964" xr:uid="{00000000-0005-0000-0000-0000C65B0000}"/>
    <cellStyle name="Normal 4 2 6 2 5 3 4" xfId="31762" xr:uid="{00000000-0005-0000-0000-0000C75B0000}"/>
    <cellStyle name="Normal 4 2 6 2 5 4" xfId="9098" xr:uid="{00000000-0005-0000-0000-0000C85B0000}"/>
    <cellStyle name="Normal 4 2 6 2 5 4 2" xfId="21844" xr:uid="{00000000-0005-0000-0000-0000C95B0000}"/>
    <cellStyle name="Normal 4 2 6 2 5 4 2 2" xfId="48006" xr:uid="{00000000-0005-0000-0000-0000CA5B0000}"/>
    <cellStyle name="Normal 4 2 6 2 5 4 3" xfId="35260" xr:uid="{00000000-0005-0000-0000-0000CB5B0000}"/>
    <cellStyle name="Normal 4 2 6 2 5 5" xfId="15278" xr:uid="{00000000-0005-0000-0000-0000CC5B0000}"/>
    <cellStyle name="Normal 4 2 6 2 5 5 2" xfId="41440" xr:uid="{00000000-0005-0000-0000-0000CD5B0000}"/>
    <cellStyle name="Normal 4 2 6 2 5 6" xfId="27710" xr:uid="{00000000-0005-0000-0000-0000CE5B0000}"/>
    <cellStyle name="Normal 4 2 6 2 6" xfId="2562" xr:uid="{00000000-0005-0000-0000-0000CF5B0000}"/>
    <cellStyle name="Normal 4 2 6 2 6 2" xfId="6614" xr:uid="{00000000-0005-0000-0000-0000D05B0000}"/>
    <cellStyle name="Normal 4 2 6 2 6 2 2" xfId="12780" xr:uid="{00000000-0005-0000-0000-0000D15B0000}"/>
    <cellStyle name="Normal 4 2 6 2 6 2 2 2" xfId="25046" xr:uid="{00000000-0005-0000-0000-0000D25B0000}"/>
    <cellStyle name="Normal 4 2 6 2 6 2 2 2 2" xfId="51208" xr:uid="{00000000-0005-0000-0000-0000D35B0000}"/>
    <cellStyle name="Normal 4 2 6 2 6 2 2 3" xfId="38942" xr:uid="{00000000-0005-0000-0000-0000D45B0000}"/>
    <cellStyle name="Normal 4 2 6 2 6 2 3" xfId="19684" xr:uid="{00000000-0005-0000-0000-0000D55B0000}"/>
    <cellStyle name="Normal 4 2 6 2 6 2 3 2" xfId="45846" xr:uid="{00000000-0005-0000-0000-0000D65B0000}"/>
    <cellStyle name="Normal 4 2 6 2 6 2 4" xfId="32776" xr:uid="{00000000-0005-0000-0000-0000D75B0000}"/>
    <cellStyle name="Normal 4 2 6 2 6 3" xfId="9834" xr:uid="{00000000-0005-0000-0000-0000D85B0000}"/>
    <cellStyle name="Normal 4 2 6 2 6 3 2" xfId="22484" xr:uid="{00000000-0005-0000-0000-0000D95B0000}"/>
    <cellStyle name="Normal 4 2 6 2 6 3 2 2" xfId="48646" xr:uid="{00000000-0005-0000-0000-0000DA5B0000}"/>
    <cellStyle name="Normal 4 2 6 2 6 3 3" xfId="35996" xr:uid="{00000000-0005-0000-0000-0000DB5B0000}"/>
    <cellStyle name="Normal 4 2 6 2 6 4" xfId="16160" xr:uid="{00000000-0005-0000-0000-0000DC5B0000}"/>
    <cellStyle name="Normal 4 2 6 2 6 4 2" xfId="42322" xr:uid="{00000000-0005-0000-0000-0000DD5B0000}"/>
    <cellStyle name="Normal 4 2 6 2 6 5" xfId="28724" xr:uid="{00000000-0005-0000-0000-0000DE5B0000}"/>
    <cellStyle name="Normal 4 2 6 2 7" xfId="4588" xr:uid="{00000000-0005-0000-0000-0000DF5B0000}"/>
    <cellStyle name="Normal 4 2 6 2 7 2" xfId="11308" xr:uid="{00000000-0005-0000-0000-0000E05B0000}"/>
    <cellStyle name="Normal 4 2 6 2 7 2 2" xfId="23766" xr:uid="{00000000-0005-0000-0000-0000E15B0000}"/>
    <cellStyle name="Normal 4 2 6 2 7 2 2 2" xfId="49928" xr:uid="{00000000-0005-0000-0000-0000E25B0000}"/>
    <cellStyle name="Normal 4 2 6 2 7 2 3" xfId="37470" xr:uid="{00000000-0005-0000-0000-0000E35B0000}"/>
    <cellStyle name="Normal 4 2 6 2 7 3" xfId="17922" xr:uid="{00000000-0005-0000-0000-0000E45B0000}"/>
    <cellStyle name="Normal 4 2 6 2 7 3 2" xfId="44084" xr:uid="{00000000-0005-0000-0000-0000E55B0000}"/>
    <cellStyle name="Normal 4 2 6 2 7 4" xfId="30750" xr:uid="{00000000-0005-0000-0000-0000E65B0000}"/>
    <cellStyle name="Normal 4 2 6 2 8" xfId="8362" xr:uid="{00000000-0005-0000-0000-0000E75B0000}"/>
    <cellStyle name="Normal 4 2 6 2 8 2" xfId="21204" xr:uid="{00000000-0005-0000-0000-0000E85B0000}"/>
    <cellStyle name="Normal 4 2 6 2 8 2 2" xfId="47366" xr:uid="{00000000-0005-0000-0000-0000E95B0000}"/>
    <cellStyle name="Normal 4 2 6 2 8 3" xfId="34524" xr:uid="{00000000-0005-0000-0000-0000EA5B0000}"/>
    <cellStyle name="Normal 4 2 6 2 9" xfId="14398" xr:uid="{00000000-0005-0000-0000-0000EB5B0000}"/>
    <cellStyle name="Normal 4 2 6 2 9 2" xfId="40560" xr:uid="{00000000-0005-0000-0000-0000EC5B0000}"/>
    <cellStyle name="Normal 4 2 6 3" xfId="576" xr:uid="{00000000-0005-0000-0000-0000ED5B0000}"/>
    <cellStyle name="Normal 4 2 6 3 2" xfId="1108" xr:uid="{00000000-0005-0000-0000-0000EE5B0000}"/>
    <cellStyle name="Normal 4 2 6 3 2 2" xfId="1428" xr:uid="{00000000-0005-0000-0000-0000EF5B0000}"/>
    <cellStyle name="Normal 4 2 6 3 2 2 2" xfId="2068" xr:uid="{00000000-0005-0000-0000-0000F05B0000}"/>
    <cellStyle name="Normal 4 2 6 3 2 2 2 2" xfId="4094" xr:uid="{00000000-0005-0000-0000-0000F15B0000}"/>
    <cellStyle name="Normal 4 2 6 3 2 2 2 2 2" xfId="8146" xr:uid="{00000000-0005-0000-0000-0000F25B0000}"/>
    <cellStyle name="Normal 4 2 6 3 2 2 2 2 2 2" xfId="14036" xr:uid="{00000000-0005-0000-0000-0000F35B0000}"/>
    <cellStyle name="Normal 4 2 6 3 2 2 2 2 2 2 2" xfId="26206" xr:uid="{00000000-0005-0000-0000-0000F45B0000}"/>
    <cellStyle name="Normal 4 2 6 3 2 2 2 2 2 2 2 2" xfId="52368" xr:uid="{00000000-0005-0000-0000-0000F55B0000}"/>
    <cellStyle name="Normal 4 2 6 3 2 2 2 2 2 2 3" xfId="40198" xr:uid="{00000000-0005-0000-0000-0000F65B0000}"/>
    <cellStyle name="Normal 4 2 6 3 2 2 2 2 2 3" xfId="21084" xr:uid="{00000000-0005-0000-0000-0000F75B0000}"/>
    <cellStyle name="Normal 4 2 6 3 2 2 2 2 2 3 2" xfId="47246" xr:uid="{00000000-0005-0000-0000-0000F85B0000}"/>
    <cellStyle name="Normal 4 2 6 3 2 2 2 2 2 4" xfId="34308" xr:uid="{00000000-0005-0000-0000-0000F95B0000}"/>
    <cellStyle name="Normal 4 2 6 3 2 2 2 2 3" xfId="11090" xr:uid="{00000000-0005-0000-0000-0000FA5B0000}"/>
    <cellStyle name="Normal 4 2 6 3 2 2 2 2 3 2" xfId="23644" xr:uid="{00000000-0005-0000-0000-0000FB5B0000}"/>
    <cellStyle name="Normal 4 2 6 3 2 2 2 2 3 2 2" xfId="49806" xr:uid="{00000000-0005-0000-0000-0000FC5B0000}"/>
    <cellStyle name="Normal 4 2 6 3 2 2 2 2 3 3" xfId="37252" xr:uid="{00000000-0005-0000-0000-0000FD5B0000}"/>
    <cellStyle name="Normal 4 2 6 3 2 2 2 2 4" xfId="17560" xr:uid="{00000000-0005-0000-0000-0000FE5B0000}"/>
    <cellStyle name="Normal 4 2 6 3 2 2 2 2 4 2" xfId="43722" xr:uid="{00000000-0005-0000-0000-0000FF5B0000}"/>
    <cellStyle name="Normal 4 2 6 3 2 2 2 2 5" xfId="30256" xr:uid="{00000000-0005-0000-0000-0000005C0000}"/>
    <cellStyle name="Normal 4 2 6 3 2 2 2 3" xfId="6120" xr:uid="{00000000-0005-0000-0000-0000015C0000}"/>
    <cellStyle name="Normal 4 2 6 3 2 2 2 3 2" xfId="12564" xr:uid="{00000000-0005-0000-0000-0000025C0000}"/>
    <cellStyle name="Normal 4 2 6 3 2 2 2 3 2 2" xfId="24926" xr:uid="{00000000-0005-0000-0000-0000035C0000}"/>
    <cellStyle name="Normal 4 2 6 3 2 2 2 3 2 2 2" xfId="51088" xr:uid="{00000000-0005-0000-0000-0000045C0000}"/>
    <cellStyle name="Normal 4 2 6 3 2 2 2 3 2 3" xfId="38726" xr:uid="{00000000-0005-0000-0000-0000055C0000}"/>
    <cellStyle name="Normal 4 2 6 3 2 2 2 3 3" xfId="19322" xr:uid="{00000000-0005-0000-0000-0000065C0000}"/>
    <cellStyle name="Normal 4 2 6 3 2 2 2 3 3 2" xfId="45484" xr:uid="{00000000-0005-0000-0000-0000075C0000}"/>
    <cellStyle name="Normal 4 2 6 3 2 2 2 3 4" xfId="32282" xr:uid="{00000000-0005-0000-0000-0000085C0000}"/>
    <cellStyle name="Normal 4 2 6 3 2 2 2 4" xfId="9618" xr:uid="{00000000-0005-0000-0000-0000095C0000}"/>
    <cellStyle name="Normal 4 2 6 3 2 2 2 4 2" xfId="22364" xr:uid="{00000000-0005-0000-0000-00000A5C0000}"/>
    <cellStyle name="Normal 4 2 6 3 2 2 2 4 2 2" xfId="48526" xr:uid="{00000000-0005-0000-0000-00000B5C0000}"/>
    <cellStyle name="Normal 4 2 6 3 2 2 2 4 3" xfId="35780" xr:uid="{00000000-0005-0000-0000-00000C5C0000}"/>
    <cellStyle name="Normal 4 2 6 3 2 2 2 5" xfId="15798" xr:uid="{00000000-0005-0000-0000-00000D5C0000}"/>
    <cellStyle name="Normal 4 2 6 3 2 2 2 5 2" xfId="41960" xr:uid="{00000000-0005-0000-0000-00000E5C0000}"/>
    <cellStyle name="Normal 4 2 6 3 2 2 2 6" xfId="28230" xr:uid="{00000000-0005-0000-0000-00000F5C0000}"/>
    <cellStyle name="Normal 4 2 6 3 2 2 3" xfId="3454" xr:uid="{00000000-0005-0000-0000-0000105C0000}"/>
    <cellStyle name="Normal 4 2 6 3 2 2 3 2" xfId="7506" xr:uid="{00000000-0005-0000-0000-0000115C0000}"/>
    <cellStyle name="Normal 4 2 6 3 2 2 3 2 2" xfId="13396" xr:uid="{00000000-0005-0000-0000-0000125C0000}"/>
    <cellStyle name="Normal 4 2 6 3 2 2 3 2 2 2" xfId="25566" xr:uid="{00000000-0005-0000-0000-0000135C0000}"/>
    <cellStyle name="Normal 4 2 6 3 2 2 3 2 2 2 2" xfId="51728" xr:uid="{00000000-0005-0000-0000-0000145C0000}"/>
    <cellStyle name="Normal 4 2 6 3 2 2 3 2 2 3" xfId="39558" xr:uid="{00000000-0005-0000-0000-0000155C0000}"/>
    <cellStyle name="Normal 4 2 6 3 2 2 3 2 3" xfId="20444" xr:uid="{00000000-0005-0000-0000-0000165C0000}"/>
    <cellStyle name="Normal 4 2 6 3 2 2 3 2 3 2" xfId="46606" xr:uid="{00000000-0005-0000-0000-0000175C0000}"/>
    <cellStyle name="Normal 4 2 6 3 2 2 3 2 4" xfId="33668" xr:uid="{00000000-0005-0000-0000-0000185C0000}"/>
    <cellStyle name="Normal 4 2 6 3 2 2 3 3" xfId="10450" xr:uid="{00000000-0005-0000-0000-0000195C0000}"/>
    <cellStyle name="Normal 4 2 6 3 2 2 3 3 2" xfId="23004" xr:uid="{00000000-0005-0000-0000-00001A5C0000}"/>
    <cellStyle name="Normal 4 2 6 3 2 2 3 3 2 2" xfId="49166" xr:uid="{00000000-0005-0000-0000-00001B5C0000}"/>
    <cellStyle name="Normal 4 2 6 3 2 2 3 3 3" xfId="36612" xr:uid="{00000000-0005-0000-0000-00001C5C0000}"/>
    <cellStyle name="Normal 4 2 6 3 2 2 3 4" xfId="16920" xr:uid="{00000000-0005-0000-0000-00001D5C0000}"/>
    <cellStyle name="Normal 4 2 6 3 2 2 3 4 2" xfId="43082" xr:uid="{00000000-0005-0000-0000-00001E5C0000}"/>
    <cellStyle name="Normal 4 2 6 3 2 2 3 5" xfId="29616" xr:uid="{00000000-0005-0000-0000-00001F5C0000}"/>
    <cellStyle name="Normal 4 2 6 3 2 2 4" xfId="5480" xr:uid="{00000000-0005-0000-0000-0000205C0000}"/>
    <cellStyle name="Normal 4 2 6 3 2 2 4 2" xfId="11924" xr:uid="{00000000-0005-0000-0000-0000215C0000}"/>
    <cellStyle name="Normal 4 2 6 3 2 2 4 2 2" xfId="24286" xr:uid="{00000000-0005-0000-0000-0000225C0000}"/>
    <cellStyle name="Normal 4 2 6 3 2 2 4 2 2 2" xfId="50448" xr:uid="{00000000-0005-0000-0000-0000235C0000}"/>
    <cellStyle name="Normal 4 2 6 3 2 2 4 2 3" xfId="38086" xr:uid="{00000000-0005-0000-0000-0000245C0000}"/>
    <cellStyle name="Normal 4 2 6 3 2 2 4 3" xfId="18682" xr:uid="{00000000-0005-0000-0000-0000255C0000}"/>
    <cellStyle name="Normal 4 2 6 3 2 2 4 3 2" xfId="44844" xr:uid="{00000000-0005-0000-0000-0000265C0000}"/>
    <cellStyle name="Normal 4 2 6 3 2 2 4 4" xfId="31642" xr:uid="{00000000-0005-0000-0000-0000275C0000}"/>
    <cellStyle name="Normal 4 2 6 3 2 2 5" xfId="8978" xr:uid="{00000000-0005-0000-0000-0000285C0000}"/>
    <cellStyle name="Normal 4 2 6 3 2 2 5 2" xfId="21724" xr:uid="{00000000-0005-0000-0000-0000295C0000}"/>
    <cellStyle name="Normal 4 2 6 3 2 2 5 2 2" xfId="47886" xr:uid="{00000000-0005-0000-0000-00002A5C0000}"/>
    <cellStyle name="Normal 4 2 6 3 2 2 5 3" xfId="35140" xr:uid="{00000000-0005-0000-0000-00002B5C0000}"/>
    <cellStyle name="Normal 4 2 6 3 2 2 6" xfId="15158" xr:uid="{00000000-0005-0000-0000-00002C5C0000}"/>
    <cellStyle name="Normal 4 2 6 3 2 2 6 2" xfId="41320" xr:uid="{00000000-0005-0000-0000-00002D5C0000}"/>
    <cellStyle name="Normal 4 2 6 3 2 2 7" xfId="27590" xr:uid="{00000000-0005-0000-0000-00002E5C0000}"/>
    <cellStyle name="Normal 4 2 6 3 2 3" xfId="1748" xr:uid="{00000000-0005-0000-0000-00002F5C0000}"/>
    <cellStyle name="Normal 4 2 6 3 2 3 2" xfId="3774" xr:uid="{00000000-0005-0000-0000-0000305C0000}"/>
    <cellStyle name="Normal 4 2 6 3 2 3 2 2" xfId="7826" xr:uid="{00000000-0005-0000-0000-0000315C0000}"/>
    <cellStyle name="Normal 4 2 6 3 2 3 2 2 2" xfId="13716" xr:uid="{00000000-0005-0000-0000-0000325C0000}"/>
    <cellStyle name="Normal 4 2 6 3 2 3 2 2 2 2" xfId="25886" xr:uid="{00000000-0005-0000-0000-0000335C0000}"/>
    <cellStyle name="Normal 4 2 6 3 2 3 2 2 2 2 2" xfId="52048" xr:uid="{00000000-0005-0000-0000-0000345C0000}"/>
    <cellStyle name="Normal 4 2 6 3 2 3 2 2 2 3" xfId="39878" xr:uid="{00000000-0005-0000-0000-0000355C0000}"/>
    <cellStyle name="Normal 4 2 6 3 2 3 2 2 3" xfId="20764" xr:uid="{00000000-0005-0000-0000-0000365C0000}"/>
    <cellStyle name="Normal 4 2 6 3 2 3 2 2 3 2" xfId="46926" xr:uid="{00000000-0005-0000-0000-0000375C0000}"/>
    <cellStyle name="Normal 4 2 6 3 2 3 2 2 4" xfId="33988" xr:uid="{00000000-0005-0000-0000-0000385C0000}"/>
    <cellStyle name="Normal 4 2 6 3 2 3 2 3" xfId="10770" xr:uid="{00000000-0005-0000-0000-0000395C0000}"/>
    <cellStyle name="Normal 4 2 6 3 2 3 2 3 2" xfId="23324" xr:uid="{00000000-0005-0000-0000-00003A5C0000}"/>
    <cellStyle name="Normal 4 2 6 3 2 3 2 3 2 2" xfId="49486" xr:uid="{00000000-0005-0000-0000-00003B5C0000}"/>
    <cellStyle name="Normal 4 2 6 3 2 3 2 3 3" xfId="36932" xr:uid="{00000000-0005-0000-0000-00003C5C0000}"/>
    <cellStyle name="Normal 4 2 6 3 2 3 2 4" xfId="17240" xr:uid="{00000000-0005-0000-0000-00003D5C0000}"/>
    <cellStyle name="Normal 4 2 6 3 2 3 2 4 2" xfId="43402" xr:uid="{00000000-0005-0000-0000-00003E5C0000}"/>
    <cellStyle name="Normal 4 2 6 3 2 3 2 5" xfId="29936" xr:uid="{00000000-0005-0000-0000-00003F5C0000}"/>
    <cellStyle name="Normal 4 2 6 3 2 3 3" xfId="5800" xr:uid="{00000000-0005-0000-0000-0000405C0000}"/>
    <cellStyle name="Normal 4 2 6 3 2 3 3 2" xfId="12244" xr:uid="{00000000-0005-0000-0000-0000415C0000}"/>
    <cellStyle name="Normal 4 2 6 3 2 3 3 2 2" xfId="24606" xr:uid="{00000000-0005-0000-0000-0000425C0000}"/>
    <cellStyle name="Normal 4 2 6 3 2 3 3 2 2 2" xfId="50768" xr:uid="{00000000-0005-0000-0000-0000435C0000}"/>
    <cellStyle name="Normal 4 2 6 3 2 3 3 2 3" xfId="38406" xr:uid="{00000000-0005-0000-0000-0000445C0000}"/>
    <cellStyle name="Normal 4 2 6 3 2 3 3 3" xfId="19002" xr:uid="{00000000-0005-0000-0000-0000455C0000}"/>
    <cellStyle name="Normal 4 2 6 3 2 3 3 3 2" xfId="45164" xr:uid="{00000000-0005-0000-0000-0000465C0000}"/>
    <cellStyle name="Normal 4 2 6 3 2 3 3 4" xfId="31962" xr:uid="{00000000-0005-0000-0000-0000475C0000}"/>
    <cellStyle name="Normal 4 2 6 3 2 3 4" xfId="9298" xr:uid="{00000000-0005-0000-0000-0000485C0000}"/>
    <cellStyle name="Normal 4 2 6 3 2 3 4 2" xfId="22044" xr:uid="{00000000-0005-0000-0000-0000495C0000}"/>
    <cellStyle name="Normal 4 2 6 3 2 3 4 2 2" xfId="48206" xr:uid="{00000000-0005-0000-0000-00004A5C0000}"/>
    <cellStyle name="Normal 4 2 6 3 2 3 4 3" xfId="35460" xr:uid="{00000000-0005-0000-0000-00004B5C0000}"/>
    <cellStyle name="Normal 4 2 6 3 2 3 5" xfId="15478" xr:uid="{00000000-0005-0000-0000-00004C5C0000}"/>
    <cellStyle name="Normal 4 2 6 3 2 3 5 2" xfId="41640" xr:uid="{00000000-0005-0000-0000-00004D5C0000}"/>
    <cellStyle name="Normal 4 2 6 3 2 3 6" xfId="27910" xr:uid="{00000000-0005-0000-0000-00004E5C0000}"/>
    <cellStyle name="Normal 4 2 6 3 2 4" xfId="3134" xr:uid="{00000000-0005-0000-0000-00004F5C0000}"/>
    <cellStyle name="Normal 4 2 6 3 2 4 2" xfId="7186" xr:uid="{00000000-0005-0000-0000-0000505C0000}"/>
    <cellStyle name="Normal 4 2 6 3 2 4 2 2" xfId="13076" xr:uid="{00000000-0005-0000-0000-0000515C0000}"/>
    <cellStyle name="Normal 4 2 6 3 2 4 2 2 2" xfId="25246" xr:uid="{00000000-0005-0000-0000-0000525C0000}"/>
    <cellStyle name="Normal 4 2 6 3 2 4 2 2 2 2" xfId="51408" xr:uid="{00000000-0005-0000-0000-0000535C0000}"/>
    <cellStyle name="Normal 4 2 6 3 2 4 2 2 3" xfId="39238" xr:uid="{00000000-0005-0000-0000-0000545C0000}"/>
    <cellStyle name="Normal 4 2 6 3 2 4 2 3" xfId="20124" xr:uid="{00000000-0005-0000-0000-0000555C0000}"/>
    <cellStyle name="Normal 4 2 6 3 2 4 2 3 2" xfId="46286" xr:uid="{00000000-0005-0000-0000-0000565C0000}"/>
    <cellStyle name="Normal 4 2 6 3 2 4 2 4" xfId="33348" xr:uid="{00000000-0005-0000-0000-0000575C0000}"/>
    <cellStyle name="Normal 4 2 6 3 2 4 3" xfId="10130" xr:uid="{00000000-0005-0000-0000-0000585C0000}"/>
    <cellStyle name="Normal 4 2 6 3 2 4 3 2" xfId="22684" xr:uid="{00000000-0005-0000-0000-0000595C0000}"/>
    <cellStyle name="Normal 4 2 6 3 2 4 3 2 2" xfId="48846" xr:uid="{00000000-0005-0000-0000-00005A5C0000}"/>
    <cellStyle name="Normal 4 2 6 3 2 4 3 3" xfId="36292" xr:uid="{00000000-0005-0000-0000-00005B5C0000}"/>
    <cellStyle name="Normal 4 2 6 3 2 4 4" xfId="16600" xr:uid="{00000000-0005-0000-0000-00005C5C0000}"/>
    <cellStyle name="Normal 4 2 6 3 2 4 4 2" xfId="42762" xr:uid="{00000000-0005-0000-0000-00005D5C0000}"/>
    <cellStyle name="Normal 4 2 6 3 2 4 5" xfId="29296" xr:uid="{00000000-0005-0000-0000-00005E5C0000}"/>
    <cellStyle name="Normal 4 2 6 3 2 5" xfId="5160" xr:uid="{00000000-0005-0000-0000-00005F5C0000}"/>
    <cellStyle name="Normal 4 2 6 3 2 5 2" xfId="11604" xr:uid="{00000000-0005-0000-0000-0000605C0000}"/>
    <cellStyle name="Normal 4 2 6 3 2 5 2 2" xfId="23966" xr:uid="{00000000-0005-0000-0000-0000615C0000}"/>
    <cellStyle name="Normal 4 2 6 3 2 5 2 2 2" xfId="50128" xr:uid="{00000000-0005-0000-0000-0000625C0000}"/>
    <cellStyle name="Normal 4 2 6 3 2 5 2 3" xfId="37766" xr:uid="{00000000-0005-0000-0000-0000635C0000}"/>
    <cellStyle name="Normal 4 2 6 3 2 5 3" xfId="18362" xr:uid="{00000000-0005-0000-0000-0000645C0000}"/>
    <cellStyle name="Normal 4 2 6 3 2 5 3 2" xfId="44524" xr:uid="{00000000-0005-0000-0000-0000655C0000}"/>
    <cellStyle name="Normal 4 2 6 3 2 5 4" xfId="31322" xr:uid="{00000000-0005-0000-0000-0000665C0000}"/>
    <cellStyle name="Normal 4 2 6 3 2 6" xfId="8658" xr:uid="{00000000-0005-0000-0000-0000675C0000}"/>
    <cellStyle name="Normal 4 2 6 3 2 6 2" xfId="21404" xr:uid="{00000000-0005-0000-0000-0000685C0000}"/>
    <cellStyle name="Normal 4 2 6 3 2 6 2 2" xfId="47566" xr:uid="{00000000-0005-0000-0000-0000695C0000}"/>
    <cellStyle name="Normal 4 2 6 3 2 6 3" xfId="34820" xr:uid="{00000000-0005-0000-0000-00006A5C0000}"/>
    <cellStyle name="Normal 4 2 6 3 2 7" xfId="14838" xr:uid="{00000000-0005-0000-0000-00006B5C0000}"/>
    <cellStyle name="Normal 4 2 6 3 2 7 2" xfId="41000" xr:uid="{00000000-0005-0000-0000-00006C5C0000}"/>
    <cellStyle name="Normal 4 2 6 3 2 8" xfId="27270" xr:uid="{00000000-0005-0000-0000-00006D5C0000}"/>
    <cellStyle name="Normal 4 2 6 3 3" xfId="1268" xr:uid="{00000000-0005-0000-0000-00006E5C0000}"/>
    <cellStyle name="Normal 4 2 6 3 3 2" xfId="1908" xr:uid="{00000000-0005-0000-0000-00006F5C0000}"/>
    <cellStyle name="Normal 4 2 6 3 3 2 2" xfId="3934" xr:uid="{00000000-0005-0000-0000-0000705C0000}"/>
    <cellStyle name="Normal 4 2 6 3 3 2 2 2" xfId="7986" xr:uid="{00000000-0005-0000-0000-0000715C0000}"/>
    <cellStyle name="Normal 4 2 6 3 3 2 2 2 2" xfId="13876" xr:uid="{00000000-0005-0000-0000-0000725C0000}"/>
    <cellStyle name="Normal 4 2 6 3 3 2 2 2 2 2" xfId="26046" xr:uid="{00000000-0005-0000-0000-0000735C0000}"/>
    <cellStyle name="Normal 4 2 6 3 3 2 2 2 2 2 2" xfId="52208" xr:uid="{00000000-0005-0000-0000-0000745C0000}"/>
    <cellStyle name="Normal 4 2 6 3 3 2 2 2 2 3" xfId="40038" xr:uid="{00000000-0005-0000-0000-0000755C0000}"/>
    <cellStyle name="Normal 4 2 6 3 3 2 2 2 3" xfId="20924" xr:uid="{00000000-0005-0000-0000-0000765C0000}"/>
    <cellStyle name="Normal 4 2 6 3 3 2 2 2 3 2" xfId="47086" xr:uid="{00000000-0005-0000-0000-0000775C0000}"/>
    <cellStyle name="Normal 4 2 6 3 3 2 2 2 4" xfId="34148" xr:uid="{00000000-0005-0000-0000-0000785C0000}"/>
    <cellStyle name="Normal 4 2 6 3 3 2 2 3" xfId="10930" xr:uid="{00000000-0005-0000-0000-0000795C0000}"/>
    <cellStyle name="Normal 4 2 6 3 3 2 2 3 2" xfId="23484" xr:uid="{00000000-0005-0000-0000-00007A5C0000}"/>
    <cellStyle name="Normal 4 2 6 3 3 2 2 3 2 2" xfId="49646" xr:uid="{00000000-0005-0000-0000-00007B5C0000}"/>
    <cellStyle name="Normal 4 2 6 3 3 2 2 3 3" xfId="37092" xr:uid="{00000000-0005-0000-0000-00007C5C0000}"/>
    <cellStyle name="Normal 4 2 6 3 3 2 2 4" xfId="17400" xr:uid="{00000000-0005-0000-0000-00007D5C0000}"/>
    <cellStyle name="Normal 4 2 6 3 3 2 2 4 2" xfId="43562" xr:uid="{00000000-0005-0000-0000-00007E5C0000}"/>
    <cellStyle name="Normal 4 2 6 3 3 2 2 5" xfId="30096" xr:uid="{00000000-0005-0000-0000-00007F5C0000}"/>
    <cellStyle name="Normal 4 2 6 3 3 2 3" xfId="5960" xr:uid="{00000000-0005-0000-0000-0000805C0000}"/>
    <cellStyle name="Normal 4 2 6 3 3 2 3 2" xfId="12404" xr:uid="{00000000-0005-0000-0000-0000815C0000}"/>
    <cellStyle name="Normal 4 2 6 3 3 2 3 2 2" xfId="24766" xr:uid="{00000000-0005-0000-0000-0000825C0000}"/>
    <cellStyle name="Normal 4 2 6 3 3 2 3 2 2 2" xfId="50928" xr:uid="{00000000-0005-0000-0000-0000835C0000}"/>
    <cellStyle name="Normal 4 2 6 3 3 2 3 2 3" xfId="38566" xr:uid="{00000000-0005-0000-0000-0000845C0000}"/>
    <cellStyle name="Normal 4 2 6 3 3 2 3 3" xfId="19162" xr:uid="{00000000-0005-0000-0000-0000855C0000}"/>
    <cellStyle name="Normal 4 2 6 3 3 2 3 3 2" xfId="45324" xr:uid="{00000000-0005-0000-0000-0000865C0000}"/>
    <cellStyle name="Normal 4 2 6 3 3 2 3 4" xfId="32122" xr:uid="{00000000-0005-0000-0000-0000875C0000}"/>
    <cellStyle name="Normal 4 2 6 3 3 2 4" xfId="9458" xr:uid="{00000000-0005-0000-0000-0000885C0000}"/>
    <cellStyle name="Normal 4 2 6 3 3 2 4 2" xfId="22204" xr:uid="{00000000-0005-0000-0000-0000895C0000}"/>
    <cellStyle name="Normal 4 2 6 3 3 2 4 2 2" xfId="48366" xr:uid="{00000000-0005-0000-0000-00008A5C0000}"/>
    <cellStyle name="Normal 4 2 6 3 3 2 4 3" xfId="35620" xr:uid="{00000000-0005-0000-0000-00008B5C0000}"/>
    <cellStyle name="Normal 4 2 6 3 3 2 5" xfId="15638" xr:uid="{00000000-0005-0000-0000-00008C5C0000}"/>
    <cellStyle name="Normal 4 2 6 3 3 2 5 2" xfId="41800" xr:uid="{00000000-0005-0000-0000-00008D5C0000}"/>
    <cellStyle name="Normal 4 2 6 3 3 2 6" xfId="28070" xr:uid="{00000000-0005-0000-0000-00008E5C0000}"/>
    <cellStyle name="Normal 4 2 6 3 3 3" xfId="3294" xr:uid="{00000000-0005-0000-0000-00008F5C0000}"/>
    <cellStyle name="Normal 4 2 6 3 3 3 2" xfId="7346" xr:uid="{00000000-0005-0000-0000-0000905C0000}"/>
    <cellStyle name="Normal 4 2 6 3 3 3 2 2" xfId="13236" xr:uid="{00000000-0005-0000-0000-0000915C0000}"/>
    <cellStyle name="Normal 4 2 6 3 3 3 2 2 2" xfId="25406" xr:uid="{00000000-0005-0000-0000-0000925C0000}"/>
    <cellStyle name="Normal 4 2 6 3 3 3 2 2 2 2" xfId="51568" xr:uid="{00000000-0005-0000-0000-0000935C0000}"/>
    <cellStyle name="Normal 4 2 6 3 3 3 2 2 3" xfId="39398" xr:uid="{00000000-0005-0000-0000-0000945C0000}"/>
    <cellStyle name="Normal 4 2 6 3 3 3 2 3" xfId="20284" xr:uid="{00000000-0005-0000-0000-0000955C0000}"/>
    <cellStyle name="Normal 4 2 6 3 3 3 2 3 2" xfId="46446" xr:uid="{00000000-0005-0000-0000-0000965C0000}"/>
    <cellStyle name="Normal 4 2 6 3 3 3 2 4" xfId="33508" xr:uid="{00000000-0005-0000-0000-0000975C0000}"/>
    <cellStyle name="Normal 4 2 6 3 3 3 3" xfId="10290" xr:uid="{00000000-0005-0000-0000-0000985C0000}"/>
    <cellStyle name="Normal 4 2 6 3 3 3 3 2" xfId="22844" xr:uid="{00000000-0005-0000-0000-0000995C0000}"/>
    <cellStyle name="Normal 4 2 6 3 3 3 3 2 2" xfId="49006" xr:uid="{00000000-0005-0000-0000-00009A5C0000}"/>
    <cellStyle name="Normal 4 2 6 3 3 3 3 3" xfId="36452" xr:uid="{00000000-0005-0000-0000-00009B5C0000}"/>
    <cellStyle name="Normal 4 2 6 3 3 3 4" xfId="16760" xr:uid="{00000000-0005-0000-0000-00009C5C0000}"/>
    <cellStyle name="Normal 4 2 6 3 3 3 4 2" xfId="42922" xr:uid="{00000000-0005-0000-0000-00009D5C0000}"/>
    <cellStyle name="Normal 4 2 6 3 3 3 5" xfId="29456" xr:uid="{00000000-0005-0000-0000-00009E5C0000}"/>
    <cellStyle name="Normal 4 2 6 3 3 4" xfId="5320" xr:uid="{00000000-0005-0000-0000-00009F5C0000}"/>
    <cellStyle name="Normal 4 2 6 3 3 4 2" xfId="11764" xr:uid="{00000000-0005-0000-0000-0000A05C0000}"/>
    <cellStyle name="Normal 4 2 6 3 3 4 2 2" xfId="24126" xr:uid="{00000000-0005-0000-0000-0000A15C0000}"/>
    <cellStyle name="Normal 4 2 6 3 3 4 2 2 2" xfId="50288" xr:uid="{00000000-0005-0000-0000-0000A25C0000}"/>
    <cellStyle name="Normal 4 2 6 3 3 4 2 3" xfId="37926" xr:uid="{00000000-0005-0000-0000-0000A35C0000}"/>
    <cellStyle name="Normal 4 2 6 3 3 4 3" xfId="18522" xr:uid="{00000000-0005-0000-0000-0000A45C0000}"/>
    <cellStyle name="Normal 4 2 6 3 3 4 3 2" xfId="44684" xr:uid="{00000000-0005-0000-0000-0000A55C0000}"/>
    <cellStyle name="Normal 4 2 6 3 3 4 4" xfId="31482" xr:uid="{00000000-0005-0000-0000-0000A65C0000}"/>
    <cellStyle name="Normal 4 2 6 3 3 5" xfId="8818" xr:uid="{00000000-0005-0000-0000-0000A75C0000}"/>
    <cellStyle name="Normal 4 2 6 3 3 5 2" xfId="21564" xr:uid="{00000000-0005-0000-0000-0000A85C0000}"/>
    <cellStyle name="Normal 4 2 6 3 3 5 2 2" xfId="47726" xr:uid="{00000000-0005-0000-0000-0000A95C0000}"/>
    <cellStyle name="Normal 4 2 6 3 3 5 3" xfId="34980" xr:uid="{00000000-0005-0000-0000-0000AA5C0000}"/>
    <cellStyle name="Normal 4 2 6 3 3 6" xfId="14998" xr:uid="{00000000-0005-0000-0000-0000AB5C0000}"/>
    <cellStyle name="Normal 4 2 6 3 3 6 2" xfId="41160" xr:uid="{00000000-0005-0000-0000-0000AC5C0000}"/>
    <cellStyle name="Normal 4 2 6 3 3 7" xfId="27430" xr:uid="{00000000-0005-0000-0000-0000AD5C0000}"/>
    <cellStyle name="Normal 4 2 6 3 4" xfId="1588" xr:uid="{00000000-0005-0000-0000-0000AE5C0000}"/>
    <cellStyle name="Normal 4 2 6 3 4 2" xfId="3614" xr:uid="{00000000-0005-0000-0000-0000AF5C0000}"/>
    <cellStyle name="Normal 4 2 6 3 4 2 2" xfId="7666" xr:uid="{00000000-0005-0000-0000-0000B05C0000}"/>
    <cellStyle name="Normal 4 2 6 3 4 2 2 2" xfId="13556" xr:uid="{00000000-0005-0000-0000-0000B15C0000}"/>
    <cellStyle name="Normal 4 2 6 3 4 2 2 2 2" xfId="25726" xr:uid="{00000000-0005-0000-0000-0000B25C0000}"/>
    <cellStyle name="Normal 4 2 6 3 4 2 2 2 2 2" xfId="51888" xr:uid="{00000000-0005-0000-0000-0000B35C0000}"/>
    <cellStyle name="Normal 4 2 6 3 4 2 2 2 3" xfId="39718" xr:uid="{00000000-0005-0000-0000-0000B45C0000}"/>
    <cellStyle name="Normal 4 2 6 3 4 2 2 3" xfId="20604" xr:uid="{00000000-0005-0000-0000-0000B55C0000}"/>
    <cellStyle name="Normal 4 2 6 3 4 2 2 3 2" xfId="46766" xr:uid="{00000000-0005-0000-0000-0000B65C0000}"/>
    <cellStyle name="Normal 4 2 6 3 4 2 2 4" xfId="33828" xr:uid="{00000000-0005-0000-0000-0000B75C0000}"/>
    <cellStyle name="Normal 4 2 6 3 4 2 3" xfId="10610" xr:uid="{00000000-0005-0000-0000-0000B85C0000}"/>
    <cellStyle name="Normal 4 2 6 3 4 2 3 2" xfId="23164" xr:uid="{00000000-0005-0000-0000-0000B95C0000}"/>
    <cellStyle name="Normal 4 2 6 3 4 2 3 2 2" xfId="49326" xr:uid="{00000000-0005-0000-0000-0000BA5C0000}"/>
    <cellStyle name="Normal 4 2 6 3 4 2 3 3" xfId="36772" xr:uid="{00000000-0005-0000-0000-0000BB5C0000}"/>
    <cellStyle name="Normal 4 2 6 3 4 2 4" xfId="17080" xr:uid="{00000000-0005-0000-0000-0000BC5C0000}"/>
    <cellStyle name="Normal 4 2 6 3 4 2 4 2" xfId="43242" xr:uid="{00000000-0005-0000-0000-0000BD5C0000}"/>
    <cellStyle name="Normal 4 2 6 3 4 2 5" xfId="29776" xr:uid="{00000000-0005-0000-0000-0000BE5C0000}"/>
    <cellStyle name="Normal 4 2 6 3 4 3" xfId="5640" xr:uid="{00000000-0005-0000-0000-0000BF5C0000}"/>
    <cellStyle name="Normal 4 2 6 3 4 3 2" xfId="12084" xr:uid="{00000000-0005-0000-0000-0000C05C0000}"/>
    <cellStyle name="Normal 4 2 6 3 4 3 2 2" xfId="24446" xr:uid="{00000000-0005-0000-0000-0000C15C0000}"/>
    <cellStyle name="Normal 4 2 6 3 4 3 2 2 2" xfId="50608" xr:uid="{00000000-0005-0000-0000-0000C25C0000}"/>
    <cellStyle name="Normal 4 2 6 3 4 3 2 3" xfId="38246" xr:uid="{00000000-0005-0000-0000-0000C35C0000}"/>
    <cellStyle name="Normal 4 2 6 3 4 3 3" xfId="18842" xr:uid="{00000000-0005-0000-0000-0000C45C0000}"/>
    <cellStyle name="Normal 4 2 6 3 4 3 3 2" xfId="45004" xr:uid="{00000000-0005-0000-0000-0000C55C0000}"/>
    <cellStyle name="Normal 4 2 6 3 4 3 4" xfId="31802" xr:uid="{00000000-0005-0000-0000-0000C65C0000}"/>
    <cellStyle name="Normal 4 2 6 3 4 4" xfId="9138" xr:uid="{00000000-0005-0000-0000-0000C75C0000}"/>
    <cellStyle name="Normal 4 2 6 3 4 4 2" xfId="21884" xr:uid="{00000000-0005-0000-0000-0000C85C0000}"/>
    <cellStyle name="Normal 4 2 6 3 4 4 2 2" xfId="48046" xr:uid="{00000000-0005-0000-0000-0000C95C0000}"/>
    <cellStyle name="Normal 4 2 6 3 4 4 3" xfId="35300" xr:uid="{00000000-0005-0000-0000-0000CA5C0000}"/>
    <cellStyle name="Normal 4 2 6 3 4 5" xfId="15318" xr:uid="{00000000-0005-0000-0000-0000CB5C0000}"/>
    <cellStyle name="Normal 4 2 6 3 4 5 2" xfId="41480" xr:uid="{00000000-0005-0000-0000-0000CC5C0000}"/>
    <cellStyle name="Normal 4 2 6 3 4 6" xfId="27750" xr:uid="{00000000-0005-0000-0000-0000CD5C0000}"/>
    <cellStyle name="Normal 4 2 6 3 5" xfId="2602" xr:uid="{00000000-0005-0000-0000-0000CE5C0000}"/>
    <cellStyle name="Normal 4 2 6 3 5 2" xfId="6654" xr:uid="{00000000-0005-0000-0000-0000CF5C0000}"/>
    <cellStyle name="Normal 4 2 6 3 5 2 2" xfId="12820" xr:uid="{00000000-0005-0000-0000-0000D05C0000}"/>
    <cellStyle name="Normal 4 2 6 3 5 2 2 2" xfId="25086" xr:uid="{00000000-0005-0000-0000-0000D15C0000}"/>
    <cellStyle name="Normal 4 2 6 3 5 2 2 2 2" xfId="51248" xr:uid="{00000000-0005-0000-0000-0000D25C0000}"/>
    <cellStyle name="Normal 4 2 6 3 5 2 2 3" xfId="38982" xr:uid="{00000000-0005-0000-0000-0000D35C0000}"/>
    <cellStyle name="Normal 4 2 6 3 5 2 3" xfId="19724" xr:uid="{00000000-0005-0000-0000-0000D45C0000}"/>
    <cellStyle name="Normal 4 2 6 3 5 2 3 2" xfId="45886" xr:uid="{00000000-0005-0000-0000-0000D55C0000}"/>
    <cellStyle name="Normal 4 2 6 3 5 2 4" xfId="32816" xr:uid="{00000000-0005-0000-0000-0000D65C0000}"/>
    <cellStyle name="Normal 4 2 6 3 5 3" xfId="9874" xr:uid="{00000000-0005-0000-0000-0000D75C0000}"/>
    <cellStyle name="Normal 4 2 6 3 5 3 2" xfId="22524" xr:uid="{00000000-0005-0000-0000-0000D85C0000}"/>
    <cellStyle name="Normal 4 2 6 3 5 3 2 2" xfId="48686" xr:uid="{00000000-0005-0000-0000-0000D95C0000}"/>
    <cellStyle name="Normal 4 2 6 3 5 3 3" xfId="36036" xr:uid="{00000000-0005-0000-0000-0000DA5C0000}"/>
    <cellStyle name="Normal 4 2 6 3 5 4" xfId="16200" xr:uid="{00000000-0005-0000-0000-0000DB5C0000}"/>
    <cellStyle name="Normal 4 2 6 3 5 4 2" xfId="42362" xr:uid="{00000000-0005-0000-0000-0000DC5C0000}"/>
    <cellStyle name="Normal 4 2 6 3 5 5" xfId="28764" xr:uid="{00000000-0005-0000-0000-0000DD5C0000}"/>
    <cellStyle name="Normal 4 2 6 3 6" xfId="4628" xr:uid="{00000000-0005-0000-0000-0000DE5C0000}"/>
    <cellStyle name="Normal 4 2 6 3 6 2" xfId="11348" xr:uid="{00000000-0005-0000-0000-0000DF5C0000}"/>
    <cellStyle name="Normal 4 2 6 3 6 2 2" xfId="23806" xr:uid="{00000000-0005-0000-0000-0000E05C0000}"/>
    <cellStyle name="Normal 4 2 6 3 6 2 2 2" xfId="49968" xr:uid="{00000000-0005-0000-0000-0000E15C0000}"/>
    <cellStyle name="Normal 4 2 6 3 6 2 3" xfId="37510" xr:uid="{00000000-0005-0000-0000-0000E25C0000}"/>
    <cellStyle name="Normal 4 2 6 3 6 3" xfId="17962" xr:uid="{00000000-0005-0000-0000-0000E35C0000}"/>
    <cellStyle name="Normal 4 2 6 3 6 3 2" xfId="44124" xr:uid="{00000000-0005-0000-0000-0000E45C0000}"/>
    <cellStyle name="Normal 4 2 6 3 6 4" xfId="30790" xr:uid="{00000000-0005-0000-0000-0000E55C0000}"/>
    <cellStyle name="Normal 4 2 6 3 7" xfId="8402" xr:uid="{00000000-0005-0000-0000-0000E65C0000}"/>
    <cellStyle name="Normal 4 2 6 3 7 2" xfId="21244" xr:uid="{00000000-0005-0000-0000-0000E75C0000}"/>
    <cellStyle name="Normal 4 2 6 3 7 2 2" xfId="47406" xr:uid="{00000000-0005-0000-0000-0000E85C0000}"/>
    <cellStyle name="Normal 4 2 6 3 7 3" xfId="34564" xr:uid="{00000000-0005-0000-0000-0000E95C0000}"/>
    <cellStyle name="Normal 4 2 6 3 8" xfId="14438" xr:uid="{00000000-0005-0000-0000-0000EA5C0000}"/>
    <cellStyle name="Normal 4 2 6 3 8 2" xfId="40600" xr:uid="{00000000-0005-0000-0000-0000EB5C0000}"/>
    <cellStyle name="Normal 4 2 6 3 9" xfId="26738" xr:uid="{00000000-0005-0000-0000-0000EC5C0000}"/>
    <cellStyle name="Normal 4 2 6 4" xfId="884" xr:uid="{00000000-0005-0000-0000-0000ED5C0000}"/>
    <cellStyle name="Normal 4 2 6 4 2" xfId="1348" xr:uid="{00000000-0005-0000-0000-0000EE5C0000}"/>
    <cellStyle name="Normal 4 2 6 4 2 2" xfId="1988" xr:uid="{00000000-0005-0000-0000-0000EF5C0000}"/>
    <cellStyle name="Normal 4 2 6 4 2 2 2" xfId="4014" xr:uid="{00000000-0005-0000-0000-0000F05C0000}"/>
    <cellStyle name="Normal 4 2 6 4 2 2 2 2" xfId="8066" xr:uid="{00000000-0005-0000-0000-0000F15C0000}"/>
    <cellStyle name="Normal 4 2 6 4 2 2 2 2 2" xfId="13956" xr:uid="{00000000-0005-0000-0000-0000F25C0000}"/>
    <cellStyle name="Normal 4 2 6 4 2 2 2 2 2 2" xfId="26126" xr:uid="{00000000-0005-0000-0000-0000F35C0000}"/>
    <cellStyle name="Normal 4 2 6 4 2 2 2 2 2 2 2" xfId="52288" xr:uid="{00000000-0005-0000-0000-0000F45C0000}"/>
    <cellStyle name="Normal 4 2 6 4 2 2 2 2 2 3" xfId="40118" xr:uid="{00000000-0005-0000-0000-0000F55C0000}"/>
    <cellStyle name="Normal 4 2 6 4 2 2 2 2 3" xfId="21004" xr:uid="{00000000-0005-0000-0000-0000F65C0000}"/>
    <cellStyle name="Normal 4 2 6 4 2 2 2 2 3 2" xfId="47166" xr:uid="{00000000-0005-0000-0000-0000F75C0000}"/>
    <cellStyle name="Normal 4 2 6 4 2 2 2 2 4" xfId="34228" xr:uid="{00000000-0005-0000-0000-0000F85C0000}"/>
    <cellStyle name="Normal 4 2 6 4 2 2 2 3" xfId="11010" xr:uid="{00000000-0005-0000-0000-0000F95C0000}"/>
    <cellStyle name="Normal 4 2 6 4 2 2 2 3 2" xfId="23564" xr:uid="{00000000-0005-0000-0000-0000FA5C0000}"/>
    <cellStyle name="Normal 4 2 6 4 2 2 2 3 2 2" xfId="49726" xr:uid="{00000000-0005-0000-0000-0000FB5C0000}"/>
    <cellStyle name="Normal 4 2 6 4 2 2 2 3 3" xfId="37172" xr:uid="{00000000-0005-0000-0000-0000FC5C0000}"/>
    <cellStyle name="Normal 4 2 6 4 2 2 2 4" xfId="17480" xr:uid="{00000000-0005-0000-0000-0000FD5C0000}"/>
    <cellStyle name="Normal 4 2 6 4 2 2 2 4 2" xfId="43642" xr:uid="{00000000-0005-0000-0000-0000FE5C0000}"/>
    <cellStyle name="Normal 4 2 6 4 2 2 2 5" xfId="30176" xr:uid="{00000000-0005-0000-0000-0000FF5C0000}"/>
    <cellStyle name="Normal 4 2 6 4 2 2 3" xfId="6040" xr:uid="{00000000-0005-0000-0000-0000005D0000}"/>
    <cellStyle name="Normal 4 2 6 4 2 2 3 2" xfId="12484" xr:uid="{00000000-0005-0000-0000-0000015D0000}"/>
    <cellStyle name="Normal 4 2 6 4 2 2 3 2 2" xfId="24846" xr:uid="{00000000-0005-0000-0000-0000025D0000}"/>
    <cellStyle name="Normal 4 2 6 4 2 2 3 2 2 2" xfId="51008" xr:uid="{00000000-0005-0000-0000-0000035D0000}"/>
    <cellStyle name="Normal 4 2 6 4 2 2 3 2 3" xfId="38646" xr:uid="{00000000-0005-0000-0000-0000045D0000}"/>
    <cellStyle name="Normal 4 2 6 4 2 2 3 3" xfId="19242" xr:uid="{00000000-0005-0000-0000-0000055D0000}"/>
    <cellStyle name="Normal 4 2 6 4 2 2 3 3 2" xfId="45404" xr:uid="{00000000-0005-0000-0000-0000065D0000}"/>
    <cellStyle name="Normal 4 2 6 4 2 2 3 4" xfId="32202" xr:uid="{00000000-0005-0000-0000-0000075D0000}"/>
    <cellStyle name="Normal 4 2 6 4 2 2 4" xfId="9538" xr:uid="{00000000-0005-0000-0000-0000085D0000}"/>
    <cellStyle name="Normal 4 2 6 4 2 2 4 2" xfId="22284" xr:uid="{00000000-0005-0000-0000-0000095D0000}"/>
    <cellStyle name="Normal 4 2 6 4 2 2 4 2 2" xfId="48446" xr:uid="{00000000-0005-0000-0000-00000A5D0000}"/>
    <cellStyle name="Normal 4 2 6 4 2 2 4 3" xfId="35700" xr:uid="{00000000-0005-0000-0000-00000B5D0000}"/>
    <cellStyle name="Normal 4 2 6 4 2 2 5" xfId="15718" xr:uid="{00000000-0005-0000-0000-00000C5D0000}"/>
    <cellStyle name="Normal 4 2 6 4 2 2 5 2" xfId="41880" xr:uid="{00000000-0005-0000-0000-00000D5D0000}"/>
    <cellStyle name="Normal 4 2 6 4 2 2 6" xfId="28150" xr:uid="{00000000-0005-0000-0000-00000E5D0000}"/>
    <cellStyle name="Normal 4 2 6 4 2 3" xfId="3374" xr:uid="{00000000-0005-0000-0000-00000F5D0000}"/>
    <cellStyle name="Normal 4 2 6 4 2 3 2" xfId="7426" xr:uid="{00000000-0005-0000-0000-0000105D0000}"/>
    <cellStyle name="Normal 4 2 6 4 2 3 2 2" xfId="13316" xr:uid="{00000000-0005-0000-0000-0000115D0000}"/>
    <cellStyle name="Normal 4 2 6 4 2 3 2 2 2" xfId="25486" xr:uid="{00000000-0005-0000-0000-0000125D0000}"/>
    <cellStyle name="Normal 4 2 6 4 2 3 2 2 2 2" xfId="51648" xr:uid="{00000000-0005-0000-0000-0000135D0000}"/>
    <cellStyle name="Normal 4 2 6 4 2 3 2 2 3" xfId="39478" xr:uid="{00000000-0005-0000-0000-0000145D0000}"/>
    <cellStyle name="Normal 4 2 6 4 2 3 2 3" xfId="20364" xr:uid="{00000000-0005-0000-0000-0000155D0000}"/>
    <cellStyle name="Normal 4 2 6 4 2 3 2 3 2" xfId="46526" xr:uid="{00000000-0005-0000-0000-0000165D0000}"/>
    <cellStyle name="Normal 4 2 6 4 2 3 2 4" xfId="33588" xr:uid="{00000000-0005-0000-0000-0000175D0000}"/>
    <cellStyle name="Normal 4 2 6 4 2 3 3" xfId="10370" xr:uid="{00000000-0005-0000-0000-0000185D0000}"/>
    <cellStyle name="Normal 4 2 6 4 2 3 3 2" xfId="22924" xr:uid="{00000000-0005-0000-0000-0000195D0000}"/>
    <cellStyle name="Normal 4 2 6 4 2 3 3 2 2" xfId="49086" xr:uid="{00000000-0005-0000-0000-00001A5D0000}"/>
    <cellStyle name="Normal 4 2 6 4 2 3 3 3" xfId="36532" xr:uid="{00000000-0005-0000-0000-00001B5D0000}"/>
    <cellStyle name="Normal 4 2 6 4 2 3 4" xfId="16840" xr:uid="{00000000-0005-0000-0000-00001C5D0000}"/>
    <cellStyle name="Normal 4 2 6 4 2 3 4 2" xfId="43002" xr:uid="{00000000-0005-0000-0000-00001D5D0000}"/>
    <cellStyle name="Normal 4 2 6 4 2 3 5" xfId="29536" xr:uid="{00000000-0005-0000-0000-00001E5D0000}"/>
    <cellStyle name="Normal 4 2 6 4 2 4" xfId="5400" xr:uid="{00000000-0005-0000-0000-00001F5D0000}"/>
    <cellStyle name="Normal 4 2 6 4 2 4 2" xfId="11844" xr:uid="{00000000-0005-0000-0000-0000205D0000}"/>
    <cellStyle name="Normal 4 2 6 4 2 4 2 2" xfId="24206" xr:uid="{00000000-0005-0000-0000-0000215D0000}"/>
    <cellStyle name="Normal 4 2 6 4 2 4 2 2 2" xfId="50368" xr:uid="{00000000-0005-0000-0000-0000225D0000}"/>
    <cellStyle name="Normal 4 2 6 4 2 4 2 3" xfId="38006" xr:uid="{00000000-0005-0000-0000-0000235D0000}"/>
    <cellStyle name="Normal 4 2 6 4 2 4 3" xfId="18602" xr:uid="{00000000-0005-0000-0000-0000245D0000}"/>
    <cellStyle name="Normal 4 2 6 4 2 4 3 2" xfId="44764" xr:uid="{00000000-0005-0000-0000-0000255D0000}"/>
    <cellStyle name="Normal 4 2 6 4 2 4 4" xfId="31562" xr:uid="{00000000-0005-0000-0000-0000265D0000}"/>
    <cellStyle name="Normal 4 2 6 4 2 5" xfId="8898" xr:uid="{00000000-0005-0000-0000-0000275D0000}"/>
    <cellStyle name="Normal 4 2 6 4 2 5 2" xfId="21644" xr:uid="{00000000-0005-0000-0000-0000285D0000}"/>
    <cellStyle name="Normal 4 2 6 4 2 5 2 2" xfId="47806" xr:uid="{00000000-0005-0000-0000-0000295D0000}"/>
    <cellStyle name="Normal 4 2 6 4 2 5 3" xfId="35060" xr:uid="{00000000-0005-0000-0000-00002A5D0000}"/>
    <cellStyle name="Normal 4 2 6 4 2 6" xfId="15078" xr:uid="{00000000-0005-0000-0000-00002B5D0000}"/>
    <cellStyle name="Normal 4 2 6 4 2 6 2" xfId="41240" xr:uid="{00000000-0005-0000-0000-00002C5D0000}"/>
    <cellStyle name="Normal 4 2 6 4 2 7" xfId="27510" xr:uid="{00000000-0005-0000-0000-00002D5D0000}"/>
    <cellStyle name="Normal 4 2 6 4 3" xfId="1668" xr:uid="{00000000-0005-0000-0000-00002E5D0000}"/>
    <cellStyle name="Normal 4 2 6 4 3 2" xfId="3694" xr:uid="{00000000-0005-0000-0000-00002F5D0000}"/>
    <cellStyle name="Normal 4 2 6 4 3 2 2" xfId="7746" xr:uid="{00000000-0005-0000-0000-0000305D0000}"/>
    <cellStyle name="Normal 4 2 6 4 3 2 2 2" xfId="13636" xr:uid="{00000000-0005-0000-0000-0000315D0000}"/>
    <cellStyle name="Normal 4 2 6 4 3 2 2 2 2" xfId="25806" xr:uid="{00000000-0005-0000-0000-0000325D0000}"/>
    <cellStyle name="Normal 4 2 6 4 3 2 2 2 2 2" xfId="51968" xr:uid="{00000000-0005-0000-0000-0000335D0000}"/>
    <cellStyle name="Normal 4 2 6 4 3 2 2 2 3" xfId="39798" xr:uid="{00000000-0005-0000-0000-0000345D0000}"/>
    <cellStyle name="Normal 4 2 6 4 3 2 2 3" xfId="20684" xr:uid="{00000000-0005-0000-0000-0000355D0000}"/>
    <cellStyle name="Normal 4 2 6 4 3 2 2 3 2" xfId="46846" xr:uid="{00000000-0005-0000-0000-0000365D0000}"/>
    <cellStyle name="Normal 4 2 6 4 3 2 2 4" xfId="33908" xr:uid="{00000000-0005-0000-0000-0000375D0000}"/>
    <cellStyle name="Normal 4 2 6 4 3 2 3" xfId="10690" xr:uid="{00000000-0005-0000-0000-0000385D0000}"/>
    <cellStyle name="Normal 4 2 6 4 3 2 3 2" xfId="23244" xr:uid="{00000000-0005-0000-0000-0000395D0000}"/>
    <cellStyle name="Normal 4 2 6 4 3 2 3 2 2" xfId="49406" xr:uid="{00000000-0005-0000-0000-00003A5D0000}"/>
    <cellStyle name="Normal 4 2 6 4 3 2 3 3" xfId="36852" xr:uid="{00000000-0005-0000-0000-00003B5D0000}"/>
    <cellStyle name="Normal 4 2 6 4 3 2 4" xfId="17160" xr:uid="{00000000-0005-0000-0000-00003C5D0000}"/>
    <cellStyle name="Normal 4 2 6 4 3 2 4 2" xfId="43322" xr:uid="{00000000-0005-0000-0000-00003D5D0000}"/>
    <cellStyle name="Normal 4 2 6 4 3 2 5" xfId="29856" xr:uid="{00000000-0005-0000-0000-00003E5D0000}"/>
    <cellStyle name="Normal 4 2 6 4 3 3" xfId="5720" xr:uid="{00000000-0005-0000-0000-00003F5D0000}"/>
    <cellStyle name="Normal 4 2 6 4 3 3 2" xfId="12164" xr:uid="{00000000-0005-0000-0000-0000405D0000}"/>
    <cellStyle name="Normal 4 2 6 4 3 3 2 2" xfId="24526" xr:uid="{00000000-0005-0000-0000-0000415D0000}"/>
    <cellStyle name="Normal 4 2 6 4 3 3 2 2 2" xfId="50688" xr:uid="{00000000-0005-0000-0000-0000425D0000}"/>
    <cellStyle name="Normal 4 2 6 4 3 3 2 3" xfId="38326" xr:uid="{00000000-0005-0000-0000-0000435D0000}"/>
    <cellStyle name="Normal 4 2 6 4 3 3 3" xfId="18922" xr:uid="{00000000-0005-0000-0000-0000445D0000}"/>
    <cellStyle name="Normal 4 2 6 4 3 3 3 2" xfId="45084" xr:uid="{00000000-0005-0000-0000-0000455D0000}"/>
    <cellStyle name="Normal 4 2 6 4 3 3 4" xfId="31882" xr:uid="{00000000-0005-0000-0000-0000465D0000}"/>
    <cellStyle name="Normal 4 2 6 4 3 4" xfId="9218" xr:uid="{00000000-0005-0000-0000-0000475D0000}"/>
    <cellStyle name="Normal 4 2 6 4 3 4 2" xfId="21964" xr:uid="{00000000-0005-0000-0000-0000485D0000}"/>
    <cellStyle name="Normal 4 2 6 4 3 4 2 2" xfId="48126" xr:uid="{00000000-0005-0000-0000-0000495D0000}"/>
    <cellStyle name="Normal 4 2 6 4 3 4 3" xfId="35380" xr:uid="{00000000-0005-0000-0000-00004A5D0000}"/>
    <cellStyle name="Normal 4 2 6 4 3 5" xfId="15398" xr:uid="{00000000-0005-0000-0000-00004B5D0000}"/>
    <cellStyle name="Normal 4 2 6 4 3 5 2" xfId="41560" xr:uid="{00000000-0005-0000-0000-00004C5D0000}"/>
    <cellStyle name="Normal 4 2 6 4 3 6" xfId="27830" xr:uid="{00000000-0005-0000-0000-00004D5D0000}"/>
    <cellStyle name="Normal 4 2 6 4 4" xfId="2910" xr:uid="{00000000-0005-0000-0000-00004E5D0000}"/>
    <cellStyle name="Normal 4 2 6 4 4 2" xfId="6962" xr:uid="{00000000-0005-0000-0000-00004F5D0000}"/>
    <cellStyle name="Normal 4 2 6 4 4 2 2" xfId="12948" xr:uid="{00000000-0005-0000-0000-0000505D0000}"/>
    <cellStyle name="Normal 4 2 6 4 4 2 2 2" xfId="25166" xr:uid="{00000000-0005-0000-0000-0000515D0000}"/>
    <cellStyle name="Normal 4 2 6 4 4 2 2 2 2" xfId="51328" xr:uid="{00000000-0005-0000-0000-0000525D0000}"/>
    <cellStyle name="Normal 4 2 6 4 4 2 2 3" xfId="39110" xr:uid="{00000000-0005-0000-0000-0000535D0000}"/>
    <cellStyle name="Normal 4 2 6 4 4 2 3" xfId="19948" xr:uid="{00000000-0005-0000-0000-0000545D0000}"/>
    <cellStyle name="Normal 4 2 6 4 4 2 3 2" xfId="46110" xr:uid="{00000000-0005-0000-0000-0000555D0000}"/>
    <cellStyle name="Normal 4 2 6 4 4 2 4" xfId="33124" xr:uid="{00000000-0005-0000-0000-0000565D0000}"/>
    <cellStyle name="Normal 4 2 6 4 4 3" xfId="10002" xr:uid="{00000000-0005-0000-0000-0000575D0000}"/>
    <cellStyle name="Normal 4 2 6 4 4 3 2" xfId="22604" xr:uid="{00000000-0005-0000-0000-0000585D0000}"/>
    <cellStyle name="Normal 4 2 6 4 4 3 2 2" xfId="48766" xr:uid="{00000000-0005-0000-0000-0000595D0000}"/>
    <cellStyle name="Normal 4 2 6 4 4 3 3" xfId="36164" xr:uid="{00000000-0005-0000-0000-00005A5D0000}"/>
    <cellStyle name="Normal 4 2 6 4 4 4" xfId="16424" xr:uid="{00000000-0005-0000-0000-00005B5D0000}"/>
    <cellStyle name="Normal 4 2 6 4 4 4 2" xfId="42586" xr:uid="{00000000-0005-0000-0000-00005C5D0000}"/>
    <cellStyle name="Normal 4 2 6 4 4 5" xfId="29072" xr:uid="{00000000-0005-0000-0000-00005D5D0000}"/>
    <cellStyle name="Normal 4 2 6 4 5" xfId="4936" xr:uid="{00000000-0005-0000-0000-00005E5D0000}"/>
    <cellStyle name="Normal 4 2 6 4 5 2" xfId="11476" xr:uid="{00000000-0005-0000-0000-00005F5D0000}"/>
    <cellStyle name="Normal 4 2 6 4 5 2 2" xfId="23886" xr:uid="{00000000-0005-0000-0000-0000605D0000}"/>
    <cellStyle name="Normal 4 2 6 4 5 2 2 2" xfId="50048" xr:uid="{00000000-0005-0000-0000-0000615D0000}"/>
    <cellStyle name="Normal 4 2 6 4 5 2 3" xfId="37638" xr:uid="{00000000-0005-0000-0000-0000625D0000}"/>
    <cellStyle name="Normal 4 2 6 4 5 3" xfId="18186" xr:uid="{00000000-0005-0000-0000-0000635D0000}"/>
    <cellStyle name="Normal 4 2 6 4 5 3 2" xfId="44348" xr:uid="{00000000-0005-0000-0000-0000645D0000}"/>
    <cellStyle name="Normal 4 2 6 4 5 4" xfId="31098" xr:uid="{00000000-0005-0000-0000-0000655D0000}"/>
    <cellStyle name="Normal 4 2 6 4 6" xfId="8530" xr:uid="{00000000-0005-0000-0000-0000665D0000}"/>
    <cellStyle name="Normal 4 2 6 4 6 2" xfId="21324" xr:uid="{00000000-0005-0000-0000-0000675D0000}"/>
    <cellStyle name="Normal 4 2 6 4 6 2 2" xfId="47486" xr:uid="{00000000-0005-0000-0000-0000685D0000}"/>
    <cellStyle name="Normal 4 2 6 4 6 3" xfId="34692" xr:uid="{00000000-0005-0000-0000-0000695D0000}"/>
    <cellStyle name="Normal 4 2 6 4 7" xfId="14662" xr:uid="{00000000-0005-0000-0000-00006A5D0000}"/>
    <cellStyle name="Normal 4 2 6 4 7 2" xfId="40824" xr:uid="{00000000-0005-0000-0000-00006B5D0000}"/>
    <cellStyle name="Normal 4 2 6 4 8" xfId="27046" xr:uid="{00000000-0005-0000-0000-00006C5D0000}"/>
    <cellStyle name="Normal 4 2 6 5" xfId="1188" xr:uid="{00000000-0005-0000-0000-00006D5D0000}"/>
    <cellStyle name="Normal 4 2 6 5 2" xfId="1828" xr:uid="{00000000-0005-0000-0000-00006E5D0000}"/>
    <cellStyle name="Normal 4 2 6 5 2 2" xfId="3854" xr:uid="{00000000-0005-0000-0000-00006F5D0000}"/>
    <cellStyle name="Normal 4 2 6 5 2 2 2" xfId="7906" xr:uid="{00000000-0005-0000-0000-0000705D0000}"/>
    <cellStyle name="Normal 4 2 6 5 2 2 2 2" xfId="13796" xr:uid="{00000000-0005-0000-0000-0000715D0000}"/>
    <cellStyle name="Normal 4 2 6 5 2 2 2 2 2" xfId="25966" xr:uid="{00000000-0005-0000-0000-0000725D0000}"/>
    <cellStyle name="Normal 4 2 6 5 2 2 2 2 2 2" xfId="52128" xr:uid="{00000000-0005-0000-0000-0000735D0000}"/>
    <cellStyle name="Normal 4 2 6 5 2 2 2 2 3" xfId="39958" xr:uid="{00000000-0005-0000-0000-0000745D0000}"/>
    <cellStyle name="Normal 4 2 6 5 2 2 2 3" xfId="20844" xr:uid="{00000000-0005-0000-0000-0000755D0000}"/>
    <cellStyle name="Normal 4 2 6 5 2 2 2 3 2" xfId="47006" xr:uid="{00000000-0005-0000-0000-0000765D0000}"/>
    <cellStyle name="Normal 4 2 6 5 2 2 2 4" xfId="34068" xr:uid="{00000000-0005-0000-0000-0000775D0000}"/>
    <cellStyle name="Normal 4 2 6 5 2 2 3" xfId="10850" xr:uid="{00000000-0005-0000-0000-0000785D0000}"/>
    <cellStyle name="Normal 4 2 6 5 2 2 3 2" xfId="23404" xr:uid="{00000000-0005-0000-0000-0000795D0000}"/>
    <cellStyle name="Normal 4 2 6 5 2 2 3 2 2" xfId="49566" xr:uid="{00000000-0005-0000-0000-00007A5D0000}"/>
    <cellStyle name="Normal 4 2 6 5 2 2 3 3" xfId="37012" xr:uid="{00000000-0005-0000-0000-00007B5D0000}"/>
    <cellStyle name="Normal 4 2 6 5 2 2 4" xfId="17320" xr:uid="{00000000-0005-0000-0000-00007C5D0000}"/>
    <cellStyle name="Normal 4 2 6 5 2 2 4 2" xfId="43482" xr:uid="{00000000-0005-0000-0000-00007D5D0000}"/>
    <cellStyle name="Normal 4 2 6 5 2 2 5" xfId="30016" xr:uid="{00000000-0005-0000-0000-00007E5D0000}"/>
    <cellStyle name="Normal 4 2 6 5 2 3" xfId="5880" xr:uid="{00000000-0005-0000-0000-00007F5D0000}"/>
    <cellStyle name="Normal 4 2 6 5 2 3 2" xfId="12324" xr:uid="{00000000-0005-0000-0000-0000805D0000}"/>
    <cellStyle name="Normal 4 2 6 5 2 3 2 2" xfId="24686" xr:uid="{00000000-0005-0000-0000-0000815D0000}"/>
    <cellStyle name="Normal 4 2 6 5 2 3 2 2 2" xfId="50848" xr:uid="{00000000-0005-0000-0000-0000825D0000}"/>
    <cellStyle name="Normal 4 2 6 5 2 3 2 3" xfId="38486" xr:uid="{00000000-0005-0000-0000-0000835D0000}"/>
    <cellStyle name="Normal 4 2 6 5 2 3 3" xfId="19082" xr:uid="{00000000-0005-0000-0000-0000845D0000}"/>
    <cellStyle name="Normal 4 2 6 5 2 3 3 2" xfId="45244" xr:uid="{00000000-0005-0000-0000-0000855D0000}"/>
    <cellStyle name="Normal 4 2 6 5 2 3 4" xfId="32042" xr:uid="{00000000-0005-0000-0000-0000865D0000}"/>
    <cellStyle name="Normal 4 2 6 5 2 4" xfId="9378" xr:uid="{00000000-0005-0000-0000-0000875D0000}"/>
    <cellStyle name="Normal 4 2 6 5 2 4 2" xfId="22124" xr:uid="{00000000-0005-0000-0000-0000885D0000}"/>
    <cellStyle name="Normal 4 2 6 5 2 4 2 2" xfId="48286" xr:uid="{00000000-0005-0000-0000-0000895D0000}"/>
    <cellStyle name="Normal 4 2 6 5 2 4 3" xfId="35540" xr:uid="{00000000-0005-0000-0000-00008A5D0000}"/>
    <cellStyle name="Normal 4 2 6 5 2 5" xfId="15558" xr:uid="{00000000-0005-0000-0000-00008B5D0000}"/>
    <cellStyle name="Normal 4 2 6 5 2 5 2" xfId="41720" xr:uid="{00000000-0005-0000-0000-00008C5D0000}"/>
    <cellStyle name="Normal 4 2 6 5 2 6" xfId="27990" xr:uid="{00000000-0005-0000-0000-00008D5D0000}"/>
    <cellStyle name="Normal 4 2 6 5 3" xfId="3214" xr:uid="{00000000-0005-0000-0000-00008E5D0000}"/>
    <cellStyle name="Normal 4 2 6 5 3 2" xfId="7266" xr:uid="{00000000-0005-0000-0000-00008F5D0000}"/>
    <cellStyle name="Normal 4 2 6 5 3 2 2" xfId="13156" xr:uid="{00000000-0005-0000-0000-0000905D0000}"/>
    <cellStyle name="Normal 4 2 6 5 3 2 2 2" xfId="25326" xr:uid="{00000000-0005-0000-0000-0000915D0000}"/>
    <cellStyle name="Normal 4 2 6 5 3 2 2 2 2" xfId="51488" xr:uid="{00000000-0005-0000-0000-0000925D0000}"/>
    <cellStyle name="Normal 4 2 6 5 3 2 2 3" xfId="39318" xr:uid="{00000000-0005-0000-0000-0000935D0000}"/>
    <cellStyle name="Normal 4 2 6 5 3 2 3" xfId="20204" xr:uid="{00000000-0005-0000-0000-0000945D0000}"/>
    <cellStyle name="Normal 4 2 6 5 3 2 3 2" xfId="46366" xr:uid="{00000000-0005-0000-0000-0000955D0000}"/>
    <cellStyle name="Normal 4 2 6 5 3 2 4" xfId="33428" xr:uid="{00000000-0005-0000-0000-0000965D0000}"/>
    <cellStyle name="Normal 4 2 6 5 3 3" xfId="10210" xr:uid="{00000000-0005-0000-0000-0000975D0000}"/>
    <cellStyle name="Normal 4 2 6 5 3 3 2" xfId="22764" xr:uid="{00000000-0005-0000-0000-0000985D0000}"/>
    <cellStyle name="Normal 4 2 6 5 3 3 2 2" xfId="48926" xr:uid="{00000000-0005-0000-0000-0000995D0000}"/>
    <cellStyle name="Normal 4 2 6 5 3 3 3" xfId="36372" xr:uid="{00000000-0005-0000-0000-00009A5D0000}"/>
    <cellStyle name="Normal 4 2 6 5 3 4" xfId="16680" xr:uid="{00000000-0005-0000-0000-00009B5D0000}"/>
    <cellStyle name="Normal 4 2 6 5 3 4 2" xfId="42842" xr:uid="{00000000-0005-0000-0000-00009C5D0000}"/>
    <cellStyle name="Normal 4 2 6 5 3 5" xfId="29376" xr:uid="{00000000-0005-0000-0000-00009D5D0000}"/>
    <cellStyle name="Normal 4 2 6 5 4" xfId="5240" xr:uid="{00000000-0005-0000-0000-00009E5D0000}"/>
    <cellStyle name="Normal 4 2 6 5 4 2" xfId="11684" xr:uid="{00000000-0005-0000-0000-00009F5D0000}"/>
    <cellStyle name="Normal 4 2 6 5 4 2 2" xfId="24046" xr:uid="{00000000-0005-0000-0000-0000A05D0000}"/>
    <cellStyle name="Normal 4 2 6 5 4 2 2 2" xfId="50208" xr:uid="{00000000-0005-0000-0000-0000A15D0000}"/>
    <cellStyle name="Normal 4 2 6 5 4 2 3" xfId="37846" xr:uid="{00000000-0005-0000-0000-0000A25D0000}"/>
    <cellStyle name="Normal 4 2 6 5 4 3" xfId="18442" xr:uid="{00000000-0005-0000-0000-0000A35D0000}"/>
    <cellStyle name="Normal 4 2 6 5 4 3 2" xfId="44604" xr:uid="{00000000-0005-0000-0000-0000A45D0000}"/>
    <cellStyle name="Normal 4 2 6 5 4 4" xfId="31402" xr:uid="{00000000-0005-0000-0000-0000A55D0000}"/>
    <cellStyle name="Normal 4 2 6 5 5" xfId="8738" xr:uid="{00000000-0005-0000-0000-0000A65D0000}"/>
    <cellStyle name="Normal 4 2 6 5 5 2" xfId="21484" xr:uid="{00000000-0005-0000-0000-0000A75D0000}"/>
    <cellStyle name="Normal 4 2 6 5 5 2 2" xfId="47646" xr:uid="{00000000-0005-0000-0000-0000A85D0000}"/>
    <cellStyle name="Normal 4 2 6 5 5 3" xfId="34900" xr:uid="{00000000-0005-0000-0000-0000A95D0000}"/>
    <cellStyle name="Normal 4 2 6 5 6" xfId="14918" xr:uid="{00000000-0005-0000-0000-0000AA5D0000}"/>
    <cellStyle name="Normal 4 2 6 5 6 2" xfId="41080" xr:uid="{00000000-0005-0000-0000-0000AB5D0000}"/>
    <cellStyle name="Normal 4 2 6 5 7" xfId="27350" xr:uid="{00000000-0005-0000-0000-0000AC5D0000}"/>
    <cellStyle name="Normal 4 2 6 6" xfId="1508" xr:uid="{00000000-0005-0000-0000-0000AD5D0000}"/>
    <cellStyle name="Normal 4 2 6 6 2" xfId="3534" xr:uid="{00000000-0005-0000-0000-0000AE5D0000}"/>
    <cellStyle name="Normal 4 2 6 6 2 2" xfId="7586" xr:uid="{00000000-0005-0000-0000-0000AF5D0000}"/>
    <cellStyle name="Normal 4 2 6 6 2 2 2" xfId="13476" xr:uid="{00000000-0005-0000-0000-0000B05D0000}"/>
    <cellStyle name="Normal 4 2 6 6 2 2 2 2" xfId="25646" xr:uid="{00000000-0005-0000-0000-0000B15D0000}"/>
    <cellStyle name="Normal 4 2 6 6 2 2 2 2 2" xfId="51808" xr:uid="{00000000-0005-0000-0000-0000B25D0000}"/>
    <cellStyle name="Normal 4 2 6 6 2 2 2 3" xfId="39638" xr:uid="{00000000-0005-0000-0000-0000B35D0000}"/>
    <cellStyle name="Normal 4 2 6 6 2 2 3" xfId="20524" xr:uid="{00000000-0005-0000-0000-0000B45D0000}"/>
    <cellStyle name="Normal 4 2 6 6 2 2 3 2" xfId="46686" xr:uid="{00000000-0005-0000-0000-0000B55D0000}"/>
    <cellStyle name="Normal 4 2 6 6 2 2 4" xfId="33748" xr:uid="{00000000-0005-0000-0000-0000B65D0000}"/>
    <cellStyle name="Normal 4 2 6 6 2 3" xfId="10530" xr:uid="{00000000-0005-0000-0000-0000B75D0000}"/>
    <cellStyle name="Normal 4 2 6 6 2 3 2" xfId="23084" xr:uid="{00000000-0005-0000-0000-0000B85D0000}"/>
    <cellStyle name="Normal 4 2 6 6 2 3 2 2" xfId="49246" xr:uid="{00000000-0005-0000-0000-0000B95D0000}"/>
    <cellStyle name="Normal 4 2 6 6 2 3 3" xfId="36692" xr:uid="{00000000-0005-0000-0000-0000BA5D0000}"/>
    <cellStyle name="Normal 4 2 6 6 2 4" xfId="17000" xr:uid="{00000000-0005-0000-0000-0000BB5D0000}"/>
    <cellStyle name="Normal 4 2 6 6 2 4 2" xfId="43162" xr:uid="{00000000-0005-0000-0000-0000BC5D0000}"/>
    <cellStyle name="Normal 4 2 6 6 2 5" xfId="29696" xr:uid="{00000000-0005-0000-0000-0000BD5D0000}"/>
    <cellStyle name="Normal 4 2 6 6 3" xfId="5560" xr:uid="{00000000-0005-0000-0000-0000BE5D0000}"/>
    <cellStyle name="Normal 4 2 6 6 3 2" xfId="12004" xr:uid="{00000000-0005-0000-0000-0000BF5D0000}"/>
    <cellStyle name="Normal 4 2 6 6 3 2 2" xfId="24366" xr:uid="{00000000-0005-0000-0000-0000C05D0000}"/>
    <cellStyle name="Normal 4 2 6 6 3 2 2 2" xfId="50528" xr:uid="{00000000-0005-0000-0000-0000C15D0000}"/>
    <cellStyle name="Normal 4 2 6 6 3 2 3" xfId="38166" xr:uid="{00000000-0005-0000-0000-0000C25D0000}"/>
    <cellStyle name="Normal 4 2 6 6 3 3" xfId="18762" xr:uid="{00000000-0005-0000-0000-0000C35D0000}"/>
    <cellStyle name="Normal 4 2 6 6 3 3 2" xfId="44924" xr:uid="{00000000-0005-0000-0000-0000C45D0000}"/>
    <cellStyle name="Normal 4 2 6 6 3 4" xfId="31722" xr:uid="{00000000-0005-0000-0000-0000C55D0000}"/>
    <cellStyle name="Normal 4 2 6 6 4" xfId="9058" xr:uid="{00000000-0005-0000-0000-0000C65D0000}"/>
    <cellStyle name="Normal 4 2 6 6 4 2" xfId="21804" xr:uid="{00000000-0005-0000-0000-0000C75D0000}"/>
    <cellStyle name="Normal 4 2 6 6 4 2 2" xfId="47966" xr:uid="{00000000-0005-0000-0000-0000C85D0000}"/>
    <cellStyle name="Normal 4 2 6 6 4 3" xfId="35220" xr:uid="{00000000-0005-0000-0000-0000C95D0000}"/>
    <cellStyle name="Normal 4 2 6 6 5" xfId="15238" xr:uid="{00000000-0005-0000-0000-0000CA5D0000}"/>
    <cellStyle name="Normal 4 2 6 6 5 2" xfId="41400" xr:uid="{00000000-0005-0000-0000-0000CB5D0000}"/>
    <cellStyle name="Normal 4 2 6 6 6" xfId="27670" xr:uid="{00000000-0005-0000-0000-0000CC5D0000}"/>
    <cellStyle name="Normal 4 2 6 7" xfId="2378" xr:uid="{00000000-0005-0000-0000-0000CD5D0000}"/>
    <cellStyle name="Normal 4 2 6 7 2" xfId="6430" xr:uid="{00000000-0005-0000-0000-0000CE5D0000}"/>
    <cellStyle name="Normal 4 2 6 7 2 2" xfId="12692" xr:uid="{00000000-0005-0000-0000-0000CF5D0000}"/>
    <cellStyle name="Normal 4 2 6 7 2 2 2" xfId="25006" xr:uid="{00000000-0005-0000-0000-0000D05D0000}"/>
    <cellStyle name="Normal 4 2 6 7 2 2 2 2" xfId="51168" xr:uid="{00000000-0005-0000-0000-0000D15D0000}"/>
    <cellStyle name="Normal 4 2 6 7 2 2 3" xfId="38854" xr:uid="{00000000-0005-0000-0000-0000D25D0000}"/>
    <cellStyle name="Normal 4 2 6 7 2 3" xfId="19548" xr:uid="{00000000-0005-0000-0000-0000D35D0000}"/>
    <cellStyle name="Normal 4 2 6 7 2 3 2" xfId="45710" xr:uid="{00000000-0005-0000-0000-0000D45D0000}"/>
    <cellStyle name="Normal 4 2 6 7 2 4" xfId="32592" xr:uid="{00000000-0005-0000-0000-0000D55D0000}"/>
    <cellStyle name="Normal 4 2 6 7 3" xfId="9746" xr:uid="{00000000-0005-0000-0000-0000D65D0000}"/>
    <cellStyle name="Normal 4 2 6 7 3 2" xfId="22444" xr:uid="{00000000-0005-0000-0000-0000D75D0000}"/>
    <cellStyle name="Normal 4 2 6 7 3 2 2" xfId="48606" xr:uid="{00000000-0005-0000-0000-0000D85D0000}"/>
    <cellStyle name="Normal 4 2 6 7 3 3" xfId="35908" xr:uid="{00000000-0005-0000-0000-0000D95D0000}"/>
    <cellStyle name="Normal 4 2 6 7 4" xfId="16024" xr:uid="{00000000-0005-0000-0000-0000DA5D0000}"/>
    <cellStyle name="Normal 4 2 6 7 4 2" xfId="42186" xr:uid="{00000000-0005-0000-0000-0000DB5D0000}"/>
    <cellStyle name="Normal 4 2 6 7 5" xfId="28540" xr:uid="{00000000-0005-0000-0000-0000DC5D0000}"/>
    <cellStyle name="Normal 4 2 6 8" xfId="4404" xr:uid="{00000000-0005-0000-0000-0000DD5D0000}"/>
    <cellStyle name="Normal 4 2 6 8 2" xfId="11220" xr:uid="{00000000-0005-0000-0000-0000DE5D0000}"/>
    <cellStyle name="Normal 4 2 6 8 2 2" xfId="23726" xr:uid="{00000000-0005-0000-0000-0000DF5D0000}"/>
    <cellStyle name="Normal 4 2 6 8 2 2 2" xfId="49888" xr:uid="{00000000-0005-0000-0000-0000E05D0000}"/>
    <cellStyle name="Normal 4 2 6 8 2 3" xfId="37382" xr:uid="{00000000-0005-0000-0000-0000E15D0000}"/>
    <cellStyle name="Normal 4 2 6 8 3" xfId="17786" xr:uid="{00000000-0005-0000-0000-0000E25D0000}"/>
    <cellStyle name="Normal 4 2 6 8 3 2" xfId="43948" xr:uid="{00000000-0005-0000-0000-0000E35D0000}"/>
    <cellStyle name="Normal 4 2 6 8 4" xfId="30566" xr:uid="{00000000-0005-0000-0000-0000E45D0000}"/>
    <cellStyle name="Normal 4 2 6 9" xfId="8274" xr:uid="{00000000-0005-0000-0000-0000E55D0000}"/>
    <cellStyle name="Normal 4 2 6 9 2" xfId="21164" xr:uid="{00000000-0005-0000-0000-0000E65D0000}"/>
    <cellStyle name="Normal 4 2 6 9 2 2" xfId="47326" xr:uid="{00000000-0005-0000-0000-0000E75D0000}"/>
    <cellStyle name="Normal 4 2 6 9 3" xfId="34436" xr:uid="{00000000-0005-0000-0000-0000E85D0000}"/>
    <cellStyle name="Normal 4 2 7" xfId="363" xr:uid="{00000000-0005-0000-0000-0000E95D0000}"/>
    <cellStyle name="Normal 4 2 7 10" xfId="26525" xr:uid="{00000000-0005-0000-0000-0000EA5D0000}"/>
    <cellStyle name="Normal 4 2 7 2" xfId="584" xr:uid="{00000000-0005-0000-0000-0000EB5D0000}"/>
    <cellStyle name="Normal 4 2 7 2 2" xfId="1116" xr:uid="{00000000-0005-0000-0000-0000EC5D0000}"/>
    <cellStyle name="Normal 4 2 7 2 2 2" xfId="1436" xr:uid="{00000000-0005-0000-0000-0000ED5D0000}"/>
    <cellStyle name="Normal 4 2 7 2 2 2 2" xfId="2076" xr:uid="{00000000-0005-0000-0000-0000EE5D0000}"/>
    <cellStyle name="Normal 4 2 7 2 2 2 2 2" xfId="4102" xr:uid="{00000000-0005-0000-0000-0000EF5D0000}"/>
    <cellStyle name="Normal 4 2 7 2 2 2 2 2 2" xfId="8154" xr:uid="{00000000-0005-0000-0000-0000F05D0000}"/>
    <cellStyle name="Normal 4 2 7 2 2 2 2 2 2 2" xfId="14044" xr:uid="{00000000-0005-0000-0000-0000F15D0000}"/>
    <cellStyle name="Normal 4 2 7 2 2 2 2 2 2 2 2" xfId="26214" xr:uid="{00000000-0005-0000-0000-0000F25D0000}"/>
    <cellStyle name="Normal 4 2 7 2 2 2 2 2 2 2 2 2" xfId="52376" xr:uid="{00000000-0005-0000-0000-0000F35D0000}"/>
    <cellStyle name="Normal 4 2 7 2 2 2 2 2 2 2 3" xfId="40206" xr:uid="{00000000-0005-0000-0000-0000F45D0000}"/>
    <cellStyle name="Normal 4 2 7 2 2 2 2 2 2 3" xfId="21092" xr:uid="{00000000-0005-0000-0000-0000F55D0000}"/>
    <cellStyle name="Normal 4 2 7 2 2 2 2 2 2 3 2" xfId="47254" xr:uid="{00000000-0005-0000-0000-0000F65D0000}"/>
    <cellStyle name="Normal 4 2 7 2 2 2 2 2 2 4" xfId="34316" xr:uid="{00000000-0005-0000-0000-0000F75D0000}"/>
    <cellStyle name="Normal 4 2 7 2 2 2 2 2 3" xfId="11098" xr:uid="{00000000-0005-0000-0000-0000F85D0000}"/>
    <cellStyle name="Normal 4 2 7 2 2 2 2 2 3 2" xfId="23652" xr:uid="{00000000-0005-0000-0000-0000F95D0000}"/>
    <cellStyle name="Normal 4 2 7 2 2 2 2 2 3 2 2" xfId="49814" xr:uid="{00000000-0005-0000-0000-0000FA5D0000}"/>
    <cellStyle name="Normal 4 2 7 2 2 2 2 2 3 3" xfId="37260" xr:uid="{00000000-0005-0000-0000-0000FB5D0000}"/>
    <cellStyle name="Normal 4 2 7 2 2 2 2 2 4" xfId="17568" xr:uid="{00000000-0005-0000-0000-0000FC5D0000}"/>
    <cellStyle name="Normal 4 2 7 2 2 2 2 2 4 2" xfId="43730" xr:uid="{00000000-0005-0000-0000-0000FD5D0000}"/>
    <cellStyle name="Normal 4 2 7 2 2 2 2 2 5" xfId="30264" xr:uid="{00000000-0005-0000-0000-0000FE5D0000}"/>
    <cellStyle name="Normal 4 2 7 2 2 2 2 3" xfId="6128" xr:uid="{00000000-0005-0000-0000-0000FF5D0000}"/>
    <cellStyle name="Normal 4 2 7 2 2 2 2 3 2" xfId="12572" xr:uid="{00000000-0005-0000-0000-0000005E0000}"/>
    <cellStyle name="Normal 4 2 7 2 2 2 2 3 2 2" xfId="24934" xr:uid="{00000000-0005-0000-0000-0000015E0000}"/>
    <cellStyle name="Normal 4 2 7 2 2 2 2 3 2 2 2" xfId="51096" xr:uid="{00000000-0005-0000-0000-0000025E0000}"/>
    <cellStyle name="Normal 4 2 7 2 2 2 2 3 2 3" xfId="38734" xr:uid="{00000000-0005-0000-0000-0000035E0000}"/>
    <cellStyle name="Normal 4 2 7 2 2 2 2 3 3" xfId="19330" xr:uid="{00000000-0005-0000-0000-0000045E0000}"/>
    <cellStyle name="Normal 4 2 7 2 2 2 2 3 3 2" xfId="45492" xr:uid="{00000000-0005-0000-0000-0000055E0000}"/>
    <cellStyle name="Normal 4 2 7 2 2 2 2 3 4" xfId="32290" xr:uid="{00000000-0005-0000-0000-0000065E0000}"/>
    <cellStyle name="Normal 4 2 7 2 2 2 2 4" xfId="9626" xr:uid="{00000000-0005-0000-0000-0000075E0000}"/>
    <cellStyle name="Normal 4 2 7 2 2 2 2 4 2" xfId="22372" xr:uid="{00000000-0005-0000-0000-0000085E0000}"/>
    <cellStyle name="Normal 4 2 7 2 2 2 2 4 2 2" xfId="48534" xr:uid="{00000000-0005-0000-0000-0000095E0000}"/>
    <cellStyle name="Normal 4 2 7 2 2 2 2 4 3" xfId="35788" xr:uid="{00000000-0005-0000-0000-00000A5E0000}"/>
    <cellStyle name="Normal 4 2 7 2 2 2 2 5" xfId="15806" xr:uid="{00000000-0005-0000-0000-00000B5E0000}"/>
    <cellStyle name="Normal 4 2 7 2 2 2 2 5 2" xfId="41968" xr:uid="{00000000-0005-0000-0000-00000C5E0000}"/>
    <cellStyle name="Normal 4 2 7 2 2 2 2 6" xfId="28238" xr:uid="{00000000-0005-0000-0000-00000D5E0000}"/>
    <cellStyle name="Normal 4 2 7 2 2 2 3" xfId="3462" xr:uid="{00000000-0005-0000-0000-00000E5E0000}"/>
    <cellStyle name="Normal 4 2 7 2 2 2 3 2" xfId="7514" xr:uid="{00000000-0005-0000-0000-00000F5E0000}"/>
    <cellStyle name="Normal 4 2 7 2 2 2 3 2 2" xfId="13404" xr:uid="{00000000-0005-0000-0000-0000105E0000}"/>
    <cellStyle name="Normal 4 2 7 2 2 2 3 2 2 2" xfId="25574" xr:uid="{00000000-0005-0000-0000-0000115E0000}"/>
    <cellStyle name="Normal 4 2 7 2 2 2 3 2 2 2 2" xfId="51736" xr:uid="{00000000-0005-0000-0000-0000125E0000}"/>
    <cellStyle name="Normal 4 2 7 2 2 2 3 2 2 3" xfId="39566" xr:uid="{00000000-0005-0000-0000-0000135E0000}"/>
    <cellStyle name="Normal 4 2 7 2 2 2 3 2 3" xfId="20452" xr:uid="{00000000-0005-0000-0000-0000145E0000}"/>
    <cellStyle name="Normal 4 2 7 2 2 2 3 2 3 2" xfId="46614" xr:uid="{00000000-0005-0000-0000-0000155E0000}"/>
    <cellStyle name="Normal 4 2 7 2 2 2 3 2 4" xfId="33676" xr:uid="{00000000-0005-0000-0000-0000165E0000}"/>
    <cellStyle name="Normal 4 2 7 2 2 2 3 3" xfId="10458" xr:uid="{00000000-0005-0000-0000-0000175E0000}"/>
    <cellStyle name="Normal 4 2 7 2 2 2 3 3 2" xfId="23012" xr:uid="{00000000-0005-0000-0000-0000185E0000}"/>
    <cellStyle name="Normal 4 2 7 2 2 2 3 3 2 2" xfId="49174" xr:uid="{00000000-0005-0000-0000-0000195E0000}"/>
    <cellStyle name="Normal 4 2 7 2 2 2 3 3 3" xfId="36620" xr:uid="{00000000-0005-0000-0000-00001A5E0000}"/>
    <cellStyle name="Normal 4 2 7 2 2 2 3 4" xfId="16928" xr:uid="{00000000-0005-0000-0000-00001B5E0000}"/>
    <cellStyle name="Normal 4 2 7 2 2 2 3 4 2" xfId="43090" xr:uid="{00000000-0005-0000-0000-00001C5E0000}"/>
    <cellStyle name="Normal 4 2 7 2 2 2 3 5" xfId="29624" xr:uid="{00000000-0005-0000-0000-00001D5E0000}"/>
    <cellStyle name="Normal 4 2 7 2 2 2 4" xfId="5488" xr:uid="{00000000-0005-0000-0000-00001E5E0000}"/>
    <cellStyle name="Normal 4 2 7 2 2 2 4 2" xfId="11932" xr:uid="{00000000-0005-0000-0000-00001F5E0000}"/>
    <cellStyle name="Normal 4 2 7 2 2 2 4 2 2" xfId="24294" xr:uid="{00000000-0005-0000-0000-0000205E0000}"/>
    <cellStyle name="Normal 4 2 7 2 2 2 4 2 2 2" xfId="50456" xr:uid="{00000000-0005-0000-0000-0000215E0000}"/>
    <cellStyle name="Normal 4 2 7 2 2 2 4 2 3" xfId="38094" xr:uid="{00000000-0005-0000-0000-0000225E0000}"/>
    <cellStyle name="Normal 4 2 7 2 2 2 4 3" xfId="18690" xr:uid="{00000000-0005-0000-0000-0000235E0000}"/>
    <cellStyle name="Normal 4 2 7 2 2 2 4 3 2" xfId="44852" xr:uid="{00000000-0005-0000-0000-0000245E0000}"/>
    <cellStyle name="Normal 4 2 7 2 2 2 4 4" xfId="31650" xr:uid="{00000000-0005-0000-0000-0000255E0000}"/>
    <cellStyle name="Normal 4 2 7 2 2 2 5" xfId="8986" xr:uid="{00000000-0005-0000-0000-0000265E0000}"/>
    <cellStyle name="Normal 4 2 7 2 2 2 5 2" xfId="21732" xr:uid="{00000000-0005-0000-0000-0000275E0000}"/>
    <cellStyle name="Normal 4 2 7 2 2 2 5 2 2" xfId="47894" xr:uid="{00000000-0005-0000-0000-0000285E0000}"/>
    <cellStyle name="Normal 4 2 7 2 2 2 5 3" xfId="35148" xr:uid="{00000000-0005-0000-0000-0000295E0000}"/>
    <cellStyle name="Normal 4 2 7 2 2 2 6" xfId="15166" xr:uid="{00000000-0005-0000-0000-00002A5E0000}"/>
    <cellStyle name="Normal 4 2 7 2 2 2 6 2" xfId="41328" xr:uid="{00000000-0005-0000-0000-00002B5E0000}"/>
    <cellStyle name="Normal 4 2 7 2 2 2 7" xfId="27598" xr:uid="{00000000-0005-0000-0000-00002C5E0000}"/>
    <cellStyle name="Normal 4 2 7 2 2 3" xfId="1756" xr:uid="{00000000-0005-0000-0000-00002D5E0000}"/>
    <cellStyle name="Normal 4 2 7 2 2 3 2" xfId="3782" xr:uid="{00000000-0005-0000-0000-00002E5E0000}"/>
    <cellStyle name="Normal 4 2 7 2 2 3 2 2" xfId="7834" xr:uid="{00000000-0005-0000-0000-00002F5E0000}"/>
    <cellStyle name="Normal 4 2 7 2 2 3 2 2 2" xfId="13724" xr:uid="{00000000-0005-0000-0000-0000305E0000}"/>
    <cellStyle name="Normal 4 2 7 2 2 3 2 2 2 2" xfId="25894" xr:uid="{00000000-0005-0000-0000-0000315E0000}"/>
    <cellStyle name="Normal 4 2 7 2 2 3 2 2 2 2 2" xfId="52056" xr:uid="{00000000-0005-0000-0000-0000325E0000}"/>
    <cellStyle name="Normal 4 2 7 2 2 3 2 2 2 3" xfId="39886" xr:uid="{00000000-0005-0000-0000-0000335E0000}"/>
    <cellStyle name="Normal 4 2 7 2 2 3 2 2 3" xfId="20772" xr:uid="{00000000-0005-0000-0000-0000345E0000}"/>
    <cellStyle name="Normal 4 2 7 2 2 3 2 2 3 2" xfId="46934" xr:uid="{00000000-0005-0000-0000-0000355E0000}"/>
    <cellStyle name="Normal 4 2 7 2 2 3 2 2 4" xfId="33996" xr:uid="{00000000-0005-0000-0000-0000365E0000}"/>
    <cellStyle name="Normal 4 2 7 2 2 3 2 3" xfId="10778" xr:uid="{00000000-0005-0000-0000-0000375E0000}"/>
    <cellStyle name="Normal 4 2 7 2 2 3 2 3 2" xfId="23332" xr:uid="{00000000-0005-0000-0000-0000385E0000}"/>
    <cellStyle name="Normal 4 2 7 2 2 3 2 3 2 2" xfId="49494" xr:uid="{00000000-0005-0000-0000-0000395E0000}"/>
    <cellStyle name="Normal 4 2 7 2 2 3 2 3 3" xfId="36940" xr:uid="{00000000-0005-0000-0000-00003A5E0000}"/>
    <cellStyle name="Normal 4 2 7 2 2 3 2 4" xfId="17248" xr:uid="{00000000-0005-0000-0000-00003B5E0000}"/>
    <cellStyle name="Normal 4 2 7 2 2 3 2 4 2" xfId="43410" xr:uid="{00000000-0005-0000-0000-00003C5E0000}"/>
    <cellStyle name="Normal 4 2 7 2 2 3 2 5" xfId="29944" xr:uid="{00000000-0005-0000-0000-00003D5E0000}"/>
    <cellStyle name="Normal 4 2 7 2 2 3 3" xfId="5808" xr:uid="{00000000-0005-0000-0000-00003E5E0000}"/>
    <cellStyle name="Normal 4 2 7 2 2 3 3 2" xfId="12252" xr:uid="{00000000-0005-0000-0000-00003F5E0000}"/>
    <cellStyle name="Normal 4 2 7 2 2 3 3 2 2" xfId="24614" xr:uid="{00000000-0005-0000-0000-0000405E0000}"/>
    <cellStyle name="Normal 4 2 7 2 2 3 3 2 2 2" xfId="50776" xr:uid="{00000000-0005-0000-0000-0000415E0000}"/>
    <cellStyle name="Normal 4 2 7 2 2 3 3 2 3" xfId="38414" xr:uid="{00000000-0005-0000-0000-0000425E0000}"/>
    <cellStyle name="Normal 4 2 7 2 2 3 3 3" xfId="19010" xr:uid="{00000000-0005-0000-0000-0000435E0000}"/>
    <cellStyle name="Normal 4 2 7 2 2 3 3 3 2" xfId="45172" xr:uid="{00000000-0005-0000-0000-0000445E0000}"/>
    <cellStyle name="Normal 4 2 7 2 2 3 3 4" xfId="31970" xr:uid="{00000000-0005-0000-0000-0000455E0000}"/>
    <cellStyle name="Normal 4 2 7 2 2 3 4" xfId="9306" xr:uid="{00000000-0005-0000-0000-0000465E0000}"/>
    <cellStyle name="Normal 4 2 7 2 2 3 4 2" xfId="22052" xr:uid="{00000000-0005-0000-0000-0000475E0000}"/>
    <cellStyle name="Normal 4 2 7 2 2 3 4 2 2" xfId="48214" xr:uid="{00000000-0005-0000-0000-0000485E0000}"/>
    <cellStyle name="Normal 4 2 7 2 2 3 4 3" xfId="35468" xr:uid="{00000000-0005-0000-0000-0000495E0000}"/>
    <cellStyle name="Normal 4 2 7 2 2 3 5" xfId="15486" xr:uid="{00000000-0005-0000-0000-00004A5E0000}"/>
    <cellStyle name="Normal 4 2 7 2 2 3 5 2" xfId="41648" xr:uid="{00000000-0005-0000-0000-00004B5E0000}"/>
    <cellStyle name="Normal 4 2 7 2 2 3 6" xfId="27918" xr:uid="{00000000-0005-0000-0000-00004C5E0000}"/>
    <cellStyle name="Normal 4 2 7 2 2 4" xfId="3142" xr:uid="{00000000-0005-0000-0000-00004D5E0000}"/>
    <cellStyle name="Normal 4 2 7 2 2 4 2" xfId="7194" xr:uid="{00000000-0005-0000-0000-00004E5E0000}"/>
    <cellStyle name="Normal 4 2 7 2 2 4 2 2" xfId="13084" xr:uid="{00000000-0005-0000-0000-00004F5E0000}"/>
    <cellStyle name="Normal 4 2 7 2 2 4 2 2 2" xfId="25254" xr:uid="{00000000-0005-0000-0000-0000505E0000}"/>
    <cellStyle name="Normal 4 2 7 2 2 4 2 2 2 2" xfId="51416" xr:uid="{00000000-0005-0000-0000-0000515E0000}"/>
    <cellStyle name="Normal 4 2 7 2 2 4 2 2 3" xfId="39246" xr:uid="{00000000-0005-0000-0000-0000525E0000}"/>
    <cellStyle name="Normal 4 2 7 2 2 4 2 3" xfId="20132" xr:uid="{00000000-0005-0000-0000-0000535E0000}"/>
    <cellStyle name="Normal 4 2 7 2 2 4 2 3 2" xfId="46294" xr:uid="{00000000-0005-0000-0000-0000545E0000}"/>
    <cellStyle name="Normal 4 2 7 2 2 4 2 4" xfId="33356" xr:uid="{00000000-0005-0000-0000-0000555E0000}"/>
    <cellStyle name="Normal 4 2 7 2 2 4 3" xfId="10138" xr:uid="{00000000-0005-0000-0000-0000565E0000}"/>
    <cellStyle name="Normal 4 2 7 2 2 4 3 2" xfId="22692" xr:uid="{00000000-0005-0000-0000-0000575E0000}"/>
    <cellStyle name="Normal 4 2 7 2 2 4 3 2 2" xfId="48854" xr:uid="{00000000-0005-0000-0000-0000585E0000}"/>
    <cellStyle name="Normal 4 2 7 2 2 4 3 3" xfId="36300" xr:uid="{00000000-0005-0000-0000-0000595E0000}"/>
    <cellStyle name="Normal 4 2 7 2 2 4 4" xfId="16608" xr:uid="{00000000-0005-0000-0000-00005A5E0000}"/>
    <cellStyle name="Normal 4 2 7 2 2 4 4 2" xfId="42770" xr:uid="{00000000-0005-0000-0000-00005B5E0000}"/>
    <cellStyle name="Normal 4 2 7 2 2 4 5" xfId="29304" xr:uid="{00000000-0005-0000-0000-00005C5E0000}"/>
    <cellStyle name="Normal 4 2 7 2 2 5" xfId="5168" xr:uid="{00000000-0005-0000-0000-00005D5E0000}"/>
    <cellStyle name="Normal 4 2 7 2 2 5 2" xfId="11612" xr:uid="{00000000-0005-0000-0000-00005E5E0000}"/>
    <cellStyle name="Normal 4 2 7 2 2 5 2 2" xfId="23974" xr:uid="{00000000-0005-0000-0000-00005F5E0000}"/>
    <cellStyle name="Normal 4 2 7 2 2 5 2 2 2" xfId="50136" xr:uid="{00000000-0005-0000-0000-0000605E0000}"/>
    <cellStyle name="Normal 4 2 7 2 2 5 2 3" xfId="37774" xr:uid="{00000000-0005-0000-0000-0000615E0000}"/>
    <cellStyle name="Normal 4 2 7 2 2 5 3" xfId="18370" xr:uid="{00000000-0005-0000-0000-0000625E0000}"/>
    <cellStyle name="Normal 4 2 7 2 2 5 3 2" xfId="44532" xr:uid="{00000000-0005-0000-0000-0000635E0000}"/>
    <cellStyle name="Normal 4 2 7 2 2 5 4" xfId="31330" xr:uid="{00000000-0005-0000-0000-0000645E0000}"/>
    <cellStyle name="Normal 4 2 7 2 2 6" xfId="8666" xr:uid="{00000000-0005-0000-0000-0000655E0000}"/>
    <cellStyle name="Normal 4 2 7 2 2 6 2" xfId="21412" xr:uid="{00000000-0005-0000-0000-0000665E0000}"/>
    <cellStyle name="Normal 4 2 7 2 2 6 2 2" xfId="47574" xr:uid="{00000000-0005-0000-0000-0000675E0000}"/>
    <cellStyle name="Normal 4 2 7 2 2 6 3" xfId="34828" xr:uid="{00000000-0005-0000-0000-0000685E0000}"/>
    <cellStyle name="Normal 4 2 7 2 2 7" xfId="14846" xr:uid="{00000000-0005-0000-0000-0000695E0000}"/>
    <cellStyle name="Normal 4 2 7 2 2 7 2" xfId="41008" xr:uid="{00000000-0005-0000-0000-00006A5E0000}"/>
    <cellStyle name="Normal 4 2 7 2 2 8" xfId="27278" xr:uid="{00000000-0005-0000-0000-00006B5E0000}"/>
    <cellStyle name="Normal 4 2 7 2 3" xfId="1276" xr:uid="{00000000-0005-0000-0000-00006C5E0000}"/>
    <cellStyle name="Normal 4 2 7 2 3 2" xfId="1916" xr:uid="{00000000-0005-0000-0000-00006D5E0000}"/>
    <cellStyle name="Normal 4 2 7 2 3 2 2" xfId="3942" xr:uid="{00000000-0005-0000-0000-00006E5E0000}"/>
    <cellStyle name="Normal 4 2 7 2 3 2 2 2" xfId="7994" xr:uid="{00000000-0005-0000-0000-00006F5E0000}"/>
    <cellStyle name="Normal 4 2 7 2 3 2 2 2 2" xfId="13884" xr:uid="{00000000-0005-0000-0000-0000705E0000}"/>
    <cellStyle name="Normal 4 2 7 2 3 2 2 2 2 2" xfId="26054" xr:uid="{00000000-0005-0000-0000-0000715E0000}"/>
    <cellStyle name="Normal 4 2 7 2 3 2 2 2 2 2 2" xfId="52216" xr:uid="{00000000-0005-0000-0000-0000725E0000}"/>
    <cellStyle name="Normal 4 2 7 2 3 2 2 2 2 3" xfId="40046" xr:uid="{00000000-0005-0000-0000-0000735E0000}"/>
    <cellStyle name="Normal 4 2 7 2 3 2 2 2 3" xfId="20932" xr:uid="{00000000-0005-0000-0000-0000745E0000}"/>
    <cellStyle name="Normal 4 2 7 2 3 2 2 2 3 2" xfId="47094" xr:uid="{00000000-0005-0000-0000-0000755E0000}"/>
    <cellStyle name="Normal 4 2 7 2 3 2 2 2 4" xfId="34156" xr:uid="{00000000-0005-0000-0000-0000765E0000}"/>
    <cellStyle name="Normal 4 2 7 2 3 2 2 3" xfId="10938" xr:uid="{00000000-0005-0000-0000-0000775E0000}"/>
    <cellStyle name="Normal 4 2 7 2 3 2 2 3 2" xfId="23492" xr:uid="{00000000-0005-0000-0000-0000785E0000}"/>
    <cellStyle name="Normal 4 2 7 2 3 2 2 3 2 2" xfId="49654" xr:uid="{00000000-0005-0000-0000-0000795E0000}"/>
    <cellStyle name="Normal 4 2 7 2 3 2 2 3 3" xfId="37100" xr:uid="{00000000-0005-0000-0000-00007A5E0000}"/>
    <cellStyle name="Normal 4 2 7 2 3 2 2 4" xfId="17408" xr:uid="{00000000-0005-0000-0000-00007B5E0000}"/>
    <cellStyle name="Normal 4 2 7 2 3 2 2 4 2" xfId="43570" xr:uid="{00000000-0005-0000-0000-00007C5E0000}"/>
    <cellStyle name="Normal 4 2 7 2 3 2 2 5" xfId="30104" xr:uid="{00000000-0005-0000-0000-00007D5E0000}"/>
    <cellStyle name="Normal 4 2 7 2 3 2 3" xfId="5968" xr:uid="{00000000-0005-0000-0000-00007E5E0000}"/>
    <cellStyle name="Normal 4 2 7 2 3 2 3 2" xfId="12412" xr:uid="{00000000-0005-0000-0000-00007F5E0000}"/>
    <cellStyle name="Normal 4 2 7 2 3 2 3 2 2" xfId="24774" xr:uid="{00000000-0005-0000-0000-0000805E0000}"/>
    <cellStyle name="Normal 4 2 7 2 3 2 3 2 2 2" xfId="50936" xr:uid="{00000000-0005-0000-0000-0000815E0000}"/>
    <cellStyle name="Normal 4 2 7 2 3 2 3 2 3" xfId="38574" xr:uid="{00000000-0005-0000-0000-0000825E0000}"/>
    <cellStyle name="Normal 4 2 7 2 3 2 3 3" xfId="19170" xr:uid="{00000000-0005-0000-0000-0000835E0000}"/>
    <cellStyle name="Normal 4 2 7 2 3 2 3 3 2" xfId="45332" xr:uid="{00000000-0005-0000-0000-0000845E0000}"/>
    <cellStyle name="Normal 4 2 7 2 3 2 3 4" xfId="32130" xr:uid="{00000000-0005-0000-0000-0000855E0000}"/>
    <cellStyle name="Normal 4 2 7 2 3 2 4" xfId="9466" xr:uid="{00000000-0005-0000-0000-0000865E0000}"/>
    <cellStyle name="Normal 4 2 7 2 3 2 4 2" xfId="22212" xr:uid="{00000000-0005-0000-0000-0000875E0000}"/>
    <cellStyle name="Normal 4 2 7 2 3 2 4 2 2" xfId="48374" xr:uid="{00000000-0005-0000-0000-0000885E0000}"/>
    <cellStyle name="Normal 4 2 7 2 3 2 4 3" xfId="35628" xr:uid="{00000000-0005-0000-0000-0000895E0000}"/>
    <cellStyle name="Normal 4 2 7 2 3 2 5" xfId="15646" xr:uid="{00000000-0005-0000-0000-00008A5E0000}"/>
    <cellStyle name="Normal 4 2 7 2 3 2 5 2" xfId="41808" xr:uid="{00000000-0005-0000-0000-00008B5E0000}"/>
    <cellStyle name="Normal 4 2 7 2 3 2 6" xfId="28078" xr:uid="{00000000-0005-0000-0000-00008C5E0000}"/>
    <cellStyle name="Normal 4 2 7 2 3 3" xfId="3302" xr:uid="{00000000-0005-0000-0000-00008D5E0000}"/>
    <cellStyle name="Normal 4 2 7 2 3 3 2" xfId="7354" xr:uid="{00000000-0005-0000-0000-00008E5E0000}"/>
    <cellStyle name="Normal 4 2 7 2 3 3 2 2" xfId="13244" xr:uid="{00000000-0005-0000-0000-00008F5E0000}"/>
    <cellStyle name="Normal 4 2 7 2 3 3 2 2 2" xfId="25414" xr:uid="{00000000-0005-0000-0000-0000905E0000}"/>
    <cellStyle name="Normal 4 2 7 2 3 3 2 2 2 2" xfId="51576" xr:uid="{00000000-0005-0000-0000-0000915E0000}"/>
    <cellStyle name="Normal 4 2 7 2 3 3 2 2 3" xfId="39406" xr:uid="{00000000-0005-0000-0000-0000925E0000}"/>
    <cellStyle name="Normal 4 2 7 2 3 3 2 3" xfId="20292" xr:uid="{00000000-0005-0000-0000-0000935E0000}"/>
    <cellStyle name="Normal 4 2 7 2 3 3 2 3 2" xfId="46454" xr:uid="{00000000-0005-0000-0000-0000945E0000}"/>
    <cellStyle name="Normal 4 2 7 2 3 3 2 4" xfId="33516" xr:uid="{00000000-0005-0000-0000-0000955E0000}"/>
    <cellStyle name="Normal 4 2 7 2 3 3 3" xfId="10298" xr:uid="{00000000-0005-0000-0000-0000965E0000}"/>
    <cellStyle name="Normal 4 2 7 2 3 3 3 2" xfId="22852" xr:uid="{00000000-0005-0000-0000-0000975E0000}"/>
    <cellStyle name="Normal 4 2 7 2 3 3 3 2 2" xfId="49014" xr:uid="{00000000-0005-0000-0000-0000985E0000}"/>
    <cellStyle name="Normal 4 2 7 2 3 3 3 3" xfId="36460" xr:uid="{00000000-0005-0000-0000-0000995E0000}"/>
    <cellStyle name="Normal 4 2 7 2 3 3 4" xfId="16768" xr:uid="{00000000-0005-0000-0000-00009A5E0000}"/>
    <cellStyle name="Normal 4 2 7 2 3 3 4 2" xfId="42930" xr:uid="{00000000-0005-0000-0000-00009B5E0000}"/>
    <cellStyle name="Normal 4 2 7 2 3 3 5" xfId="29464" xr:uid="{00000000-0005-0000-0000-00009C5E0000}"/>
    <cellStyle name="Normal 4 2 7 2 3 4" xfId="5328" xr:uid="{00000000-0005-0000-0000-00009D5E0000}"/>
    <cellStyle name="Normal 4 2 7 2 3 4 2" xfId="11772" xr:uid="{00000000-0005-0000-0000-00009E5E0000}"/>
    <cellStyle name="Normal 4 2 7 2 3 4 2 2" xfId="24134" xr:uid="{00000000-0005-0000-0000-00009F5E0000}"/>
    <cellStyle name="Normal 4 2 7 2 3 4 2 2 2" xfId="50296" xr:uid="{00000000-0005-0000-0000-0000A05E0000}"/>
    <cellStyle name="Normal 4 2 7 2 3 4 2 3" xfId="37934" xr:uid="{00000000-0005-0000-0000-0000A15E0000}"/>
    <cellStyle name="Normal 4 2 7 2 3 4 3" xfId="18530" xr:uid="{00000000-0005-0000-0000-0000A25E0000}"/>
    <cellStyle name="Normal 4 2 7 2 3 4 3 2" xfId="44692" xr:uid="{00000000-0005-0000-0000-0000A35E0000}"/>
    <cellStyle name="Normal 4 2 7 2 3 4 4" xfId="31490" xr:uid="{00000000-0005-0000-0000-0000A45E0000}"/>
    <cellStyle name="Normal 4 2 7 2 3 5" xfId="8826" xr:uid="{00000000-0005-0000-0000-0000A55E0000}"/>
    <cellStyle name="Normal 4 2 7 2 3 5 2" xfId="21572" xr:uid="{00000000-0005-0000-0000-0000A65E0000}"/>
    <cellStyle name="Normal 4 2 7 2 3 5 2 2" xfId="47734" xr:uid="{00000000-0005-0000-0000-0000A75E0000}"/>
    <cellStyle name="Normal 4 2 7 2 3 5 3" xfId="34988" xr:uid="{00000000-0005-0000-0000-0000A85E0000}"/>
    <cellStyle name="Normal 4 2 7 2 3 6" xfId="15006" xr:uid="{00000000-0005-0000-0000-0000A95E0000}"/>
    <cellStyle name="Normal 4 2 7 2 3 6 2" xfId="41168" xr:uid="{00000000-0005-0000-0000-0000AA5E0000}"/>
    <cellStyle name="Normal 4 2 7 2 3 7" xfId="27438" xr:uid="{00000000-0005-0000-0000-0000AB5E0000}"/>
    <cellStyle name="Normal 4 2 7 2 4" xfId="1596" xr:uid="{00000000-0005-0000-0000-0000AC5E0000}"/>
    <cellStyle name="Normal 4 2 7 2 4 2" xfId="3622" xr:uid="{00000000-0005-0000-0000-0000AD5E0000}"/>
    <cellStyle name="Normal 4 2 7 2 4 2 2" xfId="7674" xr:uid="{00000000-0005-0000-0000-0000AE5E0000}"/>
    <cellStyle name="Normal 4 2 7 2 4 2 2 2" xfId="13564" xr:uid="{00000000-0005-0000-0000-0000AF5E0000}"/>
    <cellStyle name="Normal 4 2 7 2 4 2 2 2 2" xfId="25734" xr:uid="{00000000-0005-0000-0000-0000B05E0000}"/>
    <cellStyle name="Normal 4 2 7 2 4 2 2 2 2 2" xfId="51896" xr:uid="{00000000-0005-0000-0000-0000B15E0000}"/>
    <cellStyle name="Normal 4 2 7 2 4 2 2 2 3" xfId="39726" xr:uid="{00000000-0005-0000-0000-0000B25E0000}"/>
    <cellStyle name="Normal 4 2 7 2 4 2 2 3" xfId="20612" xr:uid="{00000000-0005-0000-0000-0000B35E0000}"/>
    <cellStyle name="Normal 4 2 7 2 4 2 2 3 2" xfId="46774" xr:uid="{00000000-0005-0000-0000-0000B45E0000}"/>
    <cellStyle name="Normal 4 2 7 2 4 2 2 4" xfId="33836" xr:uid="{00000000-0005-0000-0000-0000B55E0000}"/>
    <cellStyle name="Normal 4 2 7 2 4 2 3" xfId="10618" xr:uid="{00000000-0005-0000-0000-0000B65E0000}"/>
    <cellStyle name="Normal 4 2 7 2 4 2 3 2" xfId="23172" xr:uid="{00000000-0005-0000-0000-0000B75E0000}"/>
    <cellStyle name="Normal 4 2 7 2 4 2 3 2 2" xfId="49334" xr:uid="{00000000-0005-0000-0000-0000B85E0000}"/>
    <cellStyle name="Normal 4 2 7 2 4 2 3 3" xfId="36780" xr:uid="{00000000-0005-0000-0000-0000B95E0000}"/>
    <cellStyle name="Normal 4 2 7 2 4 2 4" xfId="17088" xr:uid="{00000000-0005-0000-0000-0000BA5E0000}"/>
    <cellStyle name="Normal 4 2 7 2 4 2 4 2" xfId="43250" xr:uid="{00000000-0005-0000-0000-0000BB5E0000}"/>
    <cellStyle name="Normal 4 2 7 2 4 2 5" xfId="29784" xr:uid="{00000000-0005-0000-0000-0000BC5E0000}"/>
    <cellStyle name="Normal 4 2 7 2 4 3" xfId="5648" xr:uid="{00000000-0005-0000-0000-0000BD5E0000}"/>
    <cellStyle name="Normal 4 2 7 2 4 3 2" xfId="12092" xr:uid="{00000000-0005-0000-0000-0000BE5E0000}"/>
    <cellStyle name="Normal 4 2 7 2 4 3 2 2" xfId="24454" xr:uid="{00000000-0005-0000-0000-0000BF5E0000}"/>
    <cellStyle name="Normal 4 2 7 2 4 3 2 2 2" xfId="50616" xr:uid="{00000000-0005-0000-0000-0000C05E0000}"/>
    <cellStyle name="Normal 4 2 7 2 4 3 2 3" xfId="38254" xr:uid="{00000000-0005-0000-0000-0000C15E0000}"/>
    <cellStyle name="Normal 4 2 7 2 4 3 3" xfId="18850" xr:uid="{00000000-0005-0000-0000-0000C25E0000}"/>
    <cellStyle name="Normal 4 2 7 2 4 3 3 2" xfId="45012" xr:uid="{00000000-0005-0000-0000-0000C35E0000}"/>
    <cellStyle name="Normal 4 2 7 2 4 3 4" xfId="31810" xr:uid="{00000000-0005-0000-0000-0000C45E0000}"/>
    <cellStyle name="Normal 4 2 7 2 4 4" xfId="9146" xr:uid="{00000000-0005-0000-0000-0000C55E0000}"/>
    <cellStyle name="Normal 4 2 7 2 4 4 2" xfId="21892" xr:uid="{00000000-0005-0000-0000-0000C65E0000}"/>
    <cellStyle name="Normal 4 2 7 2 4 4 2 2" xfId="48054" xr:uid="{00000000-0005-0000-0000-0000C75E0000}"/>
    <cellStyle name="Normal 4 2 7 2 4 4 3" xfId="35308" xr:uid="{00000000-0005-0000-0000-0000C85E0000}"/>
    <cellStyle name="Normal 4 2 7 2 4 5" xfId="15326" xr:uid="{00000000-0005-0000-0000-0000C95E0000}"/>
    <cellStyle name="Normal 4 2 7 2 4 5 2" xfId="41488" xr:uid="{00000000-0005-0000-0000-0000CA5E0000}"/>
    <cellStyle name="Normal 4 2 7 2 4 6" xfId="27758" xr:uid="{00000000-0005-0000-0000-0000CB5E0000}"/>
    <cellStyle name="Normal 4 2 7 2 5" xfId="2610" xr:uid="{00000000-0005-0000-0000-0000CC5E0000}"/>
    <cellStyle name="Normal 4 2 7 2 5 2" xfId="6662" xr:uid="{00000000-0005-0000-0000-0000CD5E0000}"/>
    <cellStyle name="Normal 4 2 7 2 5 2 2" xfId="12828" xr:uid="{00000000-0005-0000-0000-0000CE5E0000}"/>
    <cellStyle name="Normal 4 2 7 2 5 2 2 2" xfId="25094" xr:uid="{00000000-0005-0000-0000-0000CF5E0000}"/>
    <cellStyle name="Normal 4 2 7 2 5 2 2 2 2" xfId="51256" xr:uid="{00000000-0005-0000-0000-0000D05E0000}"/>
    <cellStyle name="Normal 4 2 7 2 5 2 2 3" xfId="38990" xr:uid="{00000000-0005-0000-0000-0000D15E0000}"/>
    <cellStyle name="Normal 4 2 7 2 5 2 3" xfId="19732" xr:uid="{00000000-0005-0000-0000-0000D25E0000}"/>
    <cellStyle name="Normal 4 2 7 2 5 2 3 2" xfId="45894" xr:uid="{00000000-0005-0000-0000-0000D35E0000}"/>
    <cellStyle name="Normal 4 2 7 2 5 2 4" xfId="32824" xr:uid="{00000000-0005-0000-0000-0000D45E0000}"/>
    <cellStyle name="Normal 4 2 7 2 5 3" xfId="9882" xr:uid="{00000000-0005-0000-0000-0000D55E0000}"/>
    <cellStyle name="Normal 4 2 7 2 5 3 2" xfId="22532" xr:uid="{00000000-0005-0000-0000-0000D65E0000}"/>
    <cellStyle name="Normal 4 2 7 2 5 3 2 2" xfId="48694" xr:uid="{00000000-0005-0000-0000-0000D75E0000}"/>
    <cellStyle name="Normal 4 2 7 2 5 3 3" xfId="36044" xr:uid="{00000000-0005-0000-0000-0000D85E0000}"/>
    <cellStyle name="Normal 4 2 7 2 5 4" xfId="16208" xr:uid="{00000000-0005-0000-0000-0000D95E0000}"/>
    <cellStyle name="Normal 4 2 7 2 5 4 2" xfId="42370" xr:uid="{00000000-0005-0000-0000-0000DA5E0000}"/>
    <cellStyle name="Normal 4 2 7 2 5 5" xfId="28772" xr:uid="{00000000-0005-0000-0000-0000DB5E0000}"/>
    <cellStyle name="Normal 4 2 7 2 6" xfId="4636" xr:uid="{00000000-0005-0000-0000-0000DC5E0000}"/>
    <cellStyle name="Normal 4 2 7 2 6 2" xfId="11356" xr:uid="{00000000-0005-0000-0000-0000DD5E0000}"/>
    <cellStyle name="Normal 4 2 7 2 6 2 2" xfId="23814" xr:uid="{00000000-0005-0000-0000-0000DE5E0000}"/>
    <cellStyle name="Normal 4 2 7 2 6 2 2 2" xfId="49976" xr:uid="{00000000-0005-0000-0000-0000DF5E0000}"/>
    <cellStyle name="Normal 4 2 7 2 6 2 3" xfId="37518" xr:uid="{00000000-0005-0000-0000-0000E05E0000}"/>
    <cellStyle name="Normal 4 2 7 2 6 3" xfId="17970" xr:uid="{00000000-0005-0000-0000-0000E15E0000}"/>
    <cellStyle name="Normal 4 2 7 2 6 3 2" xfId="44132" xr:uid="{00000000-0005-0000-0000-0000E25E0000}"/>
    <cellStyle name="Normal 4 2 7 2 6 4" xfId="30798" xr:uid="{00000000-0005-0000-0000-0000E35E0000}"/>
    <cellStyle name="Normal 4 2 7 2 7" xfId="8410" xr:uid="{00000000-0005-0000-0000-0000E45E0000}"/>
    <cellStyle name="Normal 4 2 7 2 7 2" xfId="21252" xr:uid="{00000000-0005-0000-0000-0000E55E0000}"/>
    <cellStyle name="Normal 4 2 7 2 7 2 2" xfId="47414" xr:uid="{00000000-0005-0000-0000-0000E65E0000}"/>
    <cellStyle name="Normal 4 2 7 2 7 3" xfId="34572" xr:uid="{00000000-0005-0000-0000-0000E75E0000}"/>
    <cellStyle name="Normal 4 2 7 2 8" xfId="14446" xr:uid="{00000000-0005-0000-0000-0000E85E0000}"/>
    <cellStyle name="Normal 4 2 7 2 8 2" xfId="40608" xr:uid="{00000000-0005-0000-0000-0000E95E0000}"/>
    <cellStyle name="Normal 4 2 7 2 9" xfId="26746" xr:uid="{00000000-0005-0000-0000-0000EA5E0000}"/>
    <cellStyle name="Normal 4 2 7 3" xfId="895" xr:uid="{00000000-0005-0000-0000-0000EB5E0000}"/>
    <cellStyle name="Normal 4 2 7 3 2" xfId="1356" xr:uid="{00000000-0005-0000-0000-0000EC5E0000}"/>
    <cellStyle name="Normal 4 2 7 3 2 2" xfId="1996" xr:uid="{00000000-0005-0000-0000-0000ED5E0000}"/>
    <cellStyle name="Normal 4 2 7 3 2 2 2" xfId="4022" xr:uid="{00000000-0005-0000-0000-0000EE5E0000}"/>
    <cellStyle name="Normal 4 2 7 3 2 2 2 2" xfId="8074" xr:uid="{00000000-0005-0000-0000-0000EF5E0000}"/>
    <cellStyle name="Normal 4 2 7 3 2 2 2 2 2" xfId="13964" xr:uid="{00000000-0005-0000-0000-0000F05E0000}"/>
    <cellStyle name="Normal 4 2 7 3 2 2 2 2 2 2" xfId="26134" xr:uid="{00000000-0005-0000-0000-0000F15E0000}"/>
    <cellStyle name="Normal 4 2 7 3 2 2 2 2 2 2 2" xfId="52296" xr:uid="{00000000-0005-0000-0000-0000F25E0000}"/>
    <cellStyle name="Normal 4 2 7 3 2 2 2 2 2 3" xfId="40126" xr:uid="{00000000-0005-0000-0000-0000F35E0000}"/>
    <cellStyle name="Normal 4 2 7 3 2 2 2 2 3" xfId="21012" xr:uid="{00000000-0005-0000-0000-0000F45E0000}"/>
    <cellStyle name="Normal 4 2 7 3 2 2 2 2 3 2" xfId="47174" xr:uid="{00000000-0005-0000-0000-0000F55E0000}"/>
    <cellStyle name="Normal 4 2 7 3 2 2 2 2 4" xfId="34236" xr:uid="{00000000-0005-0000-0000-0000F65E0000}"/>
    <cellStyle name="Normal 4 2 7 3 2 2 2 3" xfId="11018" xr:uid="{00000000-0005-0000-0000-0000F75E0000}"/>
    <cellStyle name="Normal 4 2 7 3 2 2 2 3 2" xfId="23572" xr:uid="{00000000-0005-0000-0000-0000F85E0000}"/>
    <cellStyle name="Normal 4 2 7 3 2 2 2 3 2 2" xfId="49734" xr:uid="{00000000-0005-0000-0000-0000F95E0000}"/>
    <cellStyle name="Normal 4 2 7 3 2 2 2 3 3" xfId="37180" xr:uid="{00000000-0005-0000-0000-0000FA5E0000}"/>
    <cellStyle name="Normal 4 2 7 3 2 2 2 4" xfId="17488" xr:uid="{00000000-0005-0000-0000-0000FB5E0000}"/>
    <cellStyle name="Normal 4 2 7 3 2 2 2 4 2" xfId="43650" xr:uid="{00000000-0005-0000-0000-0000FC5E0000}"/>
    <cellStyle name="Normal 4 2 7 3 2 2 2 5" xfId="30184" xr:uid="{00000000-0005-0000-0000-0000FD5E0000}"/>
    <cellStyle name="Normal 4 2 7 3 2 2 3" xfId="6048" xr:uid="{00000000-0005-0000-0000-0000FE5E0000}"/>
    <cellStyle name="Normal 4 2 7 3 2 2 3 2" xfId="12492" xr:uid="{00000000-0005-0000-0000-0000FF5E0000}"/>
    <cellStyle name="Normal 4 2 7 3 2 2 3 2 2" xfId="24854" xr:uid="{00000000-0005-0000-0000-0000005F0000}"/>
    <cellStyle name="Normal 4 2 7 3 2 2 3 2 2 2" xfId="51016" xr:uid="{00000000-0005-0000-0000-0000015F0000}"/>
    <cellStyle name="Normal 4 2 7 3 2 2 3 2 3" xfId="38654" xr:uid="{00000000-0005-0000-0000-0000025F0000}"/>
    <cellStyle name="Normal 4 2 7 3 2 2 3 3" xfId="19250" xr:uid="{00000000-0005-0000-0000-0000035F0000}"/>
    <cellStyle name="Normal 4 2 7 3 2 2 3 3 2" xfId="45412" xr:uid="{00000000-0005-0000-0000-0000045F0000}"/>
    <cellStyle name="Normal 4 2 7 3 2 2 3 4" xfId="32210" xr:uid="{00000000-0005-0000-0000-0000055F0000}"/>
    <cellStyle name="Normal 4 2 7 3 2 2 4" xfId="9546" xr:uid="{00000000-0005-0000-0000-0000065F0000}"/>
    <cellStyle name="Normal 4 2 7 3 2 2 4 2" xfId="22292" xr:uid="{00000000-0005-0000-0000-0000075F0000}"/>
    <cellStyle name="Normal 4 2 7 3 2 2 4 2 2" xfId="48454" xr:uid="{00000000-0005-0000-0000-0000085F0000}"/>
    <cellStyle name="Normal 4 2 7 3 2 2 4 3" xfId="35708" xr:uid="{00000000-0005-0000-0000-0000095F0000}"/>
    <cellStyle name="Normal 4 2 7 3 2 2 5" xfId="15726" xr:uid="{00000000-0005-0000-0000-00000A5F0000}"/>
    <cellStyle name="Normal 4 2 7 3 2 2 5 2" xfId="41888" xr:uid="{00000000-0005-0000-0000-00000B5F0000}"/>
    <cellStyle name="Normal 4 2 7 3 2 2 6" xfId="28158" xr:uid="{00000000-0005-0000-0000-00000C5F0000}"/>
    <cellStyle name="Normal 4 2 7 3 2 3" xfId="3382" xr:uid="{00000000-0005-0000-0000-00000D5F0000}"/>
    <cellStyle name="Normal 4 2 7 3 2 3 2" xfId="7434" xr:uid="{00000000-0005-0000-0000-00000E5F0000}"/>
    <cellStyle name="Normal 4 2 7 3 2 3 2 2" xfId="13324" xr:uid="{00000000-0005-0000-0000-00000F5F0000}"/>
    <cellStyle name="Normal 4 2 7 3 2 3 2 2 2" xfId="25494" xr:uid="{00000000-0005-0000-0000-0000105F0000}"/>
    <cellStyle name="Normal 4 2 7 3 2 3 2 2 2 2" xfId="51656" xr:uid="{00000000-0005-0000-0000-0000115F0000}"/>
    <cellStyle name="Normal 4 2 7 3 2 3 2 2 3" xfId="39486" xr:uid="{00000000-0005-0000-0000-0000125F0000}"/>
    <cellStyle name="Normal 4 2 7 3 2 3 2 3" xfId="20372" xr:uid="{00000000-0005-0000-0000-0000135F0000}"/>
    <cellStyle name="Normal 4 2 7 3 2 3 2 3 2" xfId="46534" xr:uid="{00000000-0005-0000-0000-0000145F0000}"/>
    <cellStyle name="Normal 4 2 7 3 2 3 2 4" xfId="33596" xr:uid="{00000000-0005-0000-0000-0000155F0000}"/>
    <cellStyle name="Normal 4 2 7 3 2 3 3" xfId="10378" xr:uid="{00000000-0005-0000-0000-0000165F0000}"/>
    <cellStyle name="Normal 4 2 7 3 2 3 3 2" xfId="22932" xr:uid="{00000000-0005-0000-0000-0000175F0000}"/>
    <cellStyle name="Normal 4 2 7 3 2 3 3 2 2" xfId="49094" xr:uid="{00000000-0005-0000-0000-0000185F0000}"/>
    <cellStyle name="Normal 4 2 7 3 2 3 3 3" xfId="36540" xr:uid="{00000000-0005-0000-0000-0000195F0000}"/>
    <cellStyle name="Normal 4 2 7 3 2 3 4" xfId="16848" xr:uid="{00000000-0005-0000-0000-00001A5F0000}"/>
    <cellStyle name="Normal 4 2 7 3 2 3 4 2" xfId="43010" xr:uid="{00000000-0005-0000-0000-00001B5F0000}"/>
    <cellStyle name="Normal 4 2 7 3 2 3 5" xfId="29544" xr:uid="{00000000-0005-0000-0000-00001C5F0000}"/>
    <cellStyle name="Normal 4 2 7 3 2 4" xfId="5408" xr:uid="{00000000-0005-0000-0000-00001D5F0000}"/>
    <cellStyle name="Normal 4 2 7 3 2 4 2" xfId="11852" xr:uid="{00000000-0005-0000-0000-00001E5F0000}"/>
    <cellStyle name="Normal 4 2 7 3 2 4 2 2" xfId="24214" xr:uid="{00000000-0005-0000-0000-00001F5F0000}"/>
    <cellStyle name="Normal 4 2 7 3 2 4 2 2 2" xfId="50376" xr:uid="{00000000-0005-0000-0000-0000205F0000}"/>
    <cellStyle name="Normal 4 2 7 3 2 4 2 3" xfId="38014" xr:uid="{00000000-0005-0000-0000-0000215F0000}"/>
    <cellStyle name="Normal 4 2 7 3 2 4 3" xfId="18610" xr:uid="{00000000-0005-0000-0000-0000225F0000}"/>
    <cellStyle name="Normal 4 2 7 3 2 4 3 2" xfId="44772" xr:uid="{00000000-0005-0000-0000-0000235F0000}"/>
    <cellStyle name="Normal 4 2 7 3 2 4 4" xfId="31570" xr:uid="{00000000-0005-0000-0000-0000245F0000}"/>
    <cellStyle name="Normal 4 2 7 3 2 5" xfId="8906" xr:uid="{00000000-0005-0000-0000-0000255F0000}"/>
    <cellStyle name="Normal 4 2 7 3 2 5 2" xfId="21652" xr:uid="{00000000-0005-0000-0000-0000265F0000}"/>
    <cellStyle name="Normal 4 2 7 3 2 5 2 2" xfId="47814" xr:uid="{00000000-0005-0000-0000-0000275F0000}"/>
    <cellStyle name="Normal 4 2 7 3 2 5 3" xfId="35068" xr:uid="{00000000-0005-0000-0000-0000285F0000}"/>
    <cellStyle name="Normal 4 2 7 3 2 6" xfId="15086" xr:uid="{00000000-0005-0000-0000-0000295F0000}"/>
    <cellStyle name="Normal 4 2 7 3 2 6 2" xfId="41248" xr:uid="{00000000-0005-0000-0000-00002A5F0000}"/>
    <cellStyle name="Normal 4 2 7 3 2 7" xfId="27518" xr:uid="{00000000-0005-0000-0000-00002B5F0000}"/>
    <cellStyle name="Normal 4 2 7 3 3" xfId="1676" xr:uid="{00000000-0005-0000-0000-00002C5F0000}"/>
    <cellStyle name="Normal 4 2 7 3 3 2" xfId="3702" xr:uid="{00000000-0005-0000-0000-00002D5F0000}"/>
    <cellStyle name="Normal 4 2 7 3 3 2 2" xfId="7754" xr:uid="{00000000-0005-0000-0000-00002E5F0000}"/>
    <cellStyle name="Normal 4 2 7 3 3 2 2 2" xfId="13644" xr:uid="{00000000-0005-0000-0000-00002F5F0000}"/>
    <cellStyle name="Normal 4 2 7 3 3 2 2 2 2" xfId="25814" xr:uid="{00000000-0005-0000-0000-0000305F0000}"/>
    <cellStyle name="Normal 4 2 7 3 3 2 2 2 2 2" xfId="51976" xr:uid="{00000000-0005-0000-0000-0000315F0000}"/>
    <cellStyle name="Normal 4 2 7 3 3 2 2 2 3" xfId="39806" xr:uid="{00000000-0005-0000-0000-0000325F0000}"/>
    <cellStyle name="Normal 4 2 7 3 3 2 2 3" xfId="20692" xr:uid="{00000000-0005-0000-0000-0000335F0000}"/>
    <cellStyle name="Normal 4 2 7 3 3 2 2 3 2" xfId="46854" xr:uid="{00000000-0005-0000-0000-0000345F0000}"/>
    <cellStyle name="Normal 4 2 7 3 3 2 2 4" xfId="33916" xr:uid="{00000000-0005-0000-0000-0000355F0000}"/>
    <cellStyle name="Normal 4 2 7 3 3 2 3" xfId="10698" xr:uid="{00000000-0005-0000-0000-0000365F0000}"/>
    <cellStyle name="Normal 4 2 7 3 3 2 3 2" xfId="23252" xr:uid="{00000000-0005-0000-0000-0000375F0000}"/>
    <cellStyle name="Normal 4 2 7 3 3 2 3 2 2" xfId="49414" xr:uid="{00000000-0005-0000-0000-0000385F0000}"/>
    <cellStyle name="Normal 4 2 7 3 3 2 3 3" xfId="36860" xr:uid="{00000000-0005-0000-0000-0000395F0000}"/>
    <cellStyle name="Normal 4 2 7 3 3 2 4" xfId="17168" xr:uid="{00000000-0005-0000-0000-00003A5F0000}"/>
    <cellStyle name="Normal 4 2 7 3 3 2 4 2" xfId="43330" xr:uid="{00000000-0005-0000-0000-00003B5F0000}"/>
    <cellStyle name="Normal 4 2 7 3 3 2 5" xfId="29864" xr:uid="{00000000-0005-0000-0000-00003C5F0000}"/>
    <cellStyle name="Normal 4 2 7 3 3 3" xfId="5728" xr:uid="{00000000-0005-0000-0000-00003D5F0000}"/>
    <cellStyle name="Normal 4 2 7 3 3 3 2" xfId="12172" xr:uid="{00000000-0005-0000-0000-00003E5F0000}"/>
    <cellStyle name="Normal 4 2 7 3 3 3 2 2" xfId="24534" xr:uid="{00000000-0005-0000-0000-00003F5F0000}"/>
    <cellStyle name="Normal 4 2 7 3 3 3 2 2 2" xfId="50696" xr:uid="{00000000-0005-0000-0000-0000405F0000}"/>
    <cellStyle name="Normal 4 2 7 3 3 3 2 3" xfId="38334" xr:uid="{00000000-0005-0000-0000-0000415F0000}"/>
    <cellStyle name="Normal 4 2 7 3 3 3 3" xfId="18930" xr:uid="{00000000-0005-0000-0000-0000425F0000}"/>
    <cellStyle name="Normal 4 2 7 3 3 3 3 2" xfId="45092" xr:uid="{00000000-0005-0000-0000-0000435F0000}"/>
    <cellStyle name="Normal 4 2 7 3 3 3 4" xfId="31890" xr:uid="{00000000-0005-0000-0000-0000445F0000}"/>
    <cellStyle name="Normal 4 2 7 3 3 4" xfId="9226" xr:uid="{00000000-0005-0000-0000-0000455F0000}"/>
    <cellStyle name="Normal 4 2 7 3 3 4 2" xfId="21972" xr:uid="{00000000-0005-0000-0000-0000465F0000}"/>
    <cellStyle name="Normal 4 2 7 3 3 4 2 2" xfId="48134" xr:uid="{00000000-0005-0000-0000-0000475F0000}"/>
    <cellStyle name="Normal 4 2 7 3 3 4 3" xfId="35388" xr:uid="{00000000-0005-0000-0000-0000485F0000}"/>
    <cellStyle name="Normal 4 2 7 3 3 5" xfId="15406" xr:uid="{00000000-0005-0000-0000-0000495F0000}"/>
    <cellStyle name="Normal 4 2 7 3 3 5 2" xfId="41568" xr:uid="{00000000-0005-0000-0000-00004A5F0000}"/>
    <cellStyle name="Normal 4 2 7 3 3 6" xfId="27838" xr:uid="{00000000-0005-0000-0000-00004B5F0000}"/>
    <cellStyle name="Normal 4 2 7 3 4" xfId="2921" xr:uid="{00000000-0005-0000-0000-00004C5F0000}"/>
    <cellStyle name="Normal 4 2 7 3 4 2" xfId="6973" xr:uid="{00000000-0005-0000-0000-00004D5F0000}"/>
    <cellStyle name="Normal 4 2 7 3 4 2 2" xfId="12957" xr:uid="{00000000-0005-0000-0000-00004E5F0000}"/>
    <cellStyle name="Normal 4 2 7 3 4 2 2 2" xfId="25174" xr:uid="{00000000-0005-0000-0000-00004F5F0000}"/>
    <cellStyle name="Normal 4 2 7 3 4 2 2 2 2" xfId="51336" xr:uid="{00000000-0005-0000-0000-0000505F0000}"/>
    <cellStyle name="Normal 4 2 7 3 4 2 2 3" xfId="39119" xr:uid="{00000000-0005-0000-0000-0000515F0000}"/>
    <cellStyle name="Normal 4 2 7 3 4 2 3" xfId="19958" xr:uid="{00000000-0005-0000-0000-0000525F0000}"/>
    <cellStyle name="Normal 4 2 7 3 4 2 3 2" xfId="46120" xr:uid="{00000000-0005-0000-0000-0000535F0000}"/>
    <cellStyle name="Normal 4 2 7 3 4 2 4" xfId="33135" xr:uid="{00000000-0005-0000-0000-0000545F0000}"/>
    <cellStyle name="Normal 4 2 7 3 4 3" xfId="10011" xr:uid="{00000000-0005-0000-0000-0000555F0000}"/>
    <cellStyle name="Normal 4 2 7 3 4 3 2" xfId="22612" xr:uid="{00000000-0005-0000-0000-0000565F0000}"/>
    <cellStyle name="Normal 4 2 7 3 4 3 2 2" xfId="48774" xr:uid="{00000000-0005-0000-0000-0000575F0000}"/>
    <cellStyle name="Normal 4 2 7 3 4 3 3" xfId="36173" xr:uid="{00000000-0005-0000-0000-0000585F0000}"/>
    <cellStyle name="Normal 4 2 7 3 4 4" xfId="16434" xr:uid="{00000000-0005-0000-0000-0000595F0000}"/>
    <cellStyle name="Normal 4 2 7 3 4 4 2" xfId="42596" xr:uid="{00000000-0005-0000-0000-00005A5F0000}"/>
    <cellStyle name="Normal 4 2 7 3 4 5" xfId="29083" xr:uid="{00000000-0005-0000-0000-00005B5F0000}"/>
    <cellStyle name="Normal 4 2 7 3 5" xfId="4947" xr:uid="{00000000-0005-0000-0000-00005C5F0000}"/>
    <cellStyle name="Normal 4 2 7 3 5 2" xfId="11485" xr:uid="{00000000-0005-0000-0000-00005D5F0000}"/>
    <cellStyle name="Normal 4 2 7 3 5 2 2" xfId="23894" xr:uid="{00000000-0005-0000-0000-00005E5F0000}"/>
    <cellStyle name="Normal 4 2 7 3 5 2 2 2" xfId="50056" xr:uid="{00000000-0005-0000-0000-00005F5F0000}"/>
    <cellStyle name="Normal 4 2 7 3 5 2 3" xfId="37647" xr:uid="{00000000-0005-0000-0000-0000605F0000}"/>
    <cellStyle name="Normal 4 2 7 3 5 3" xfId="18196" xr:uid="{00000000-0005-0000-0000-0000615F0000}"/>
    <cellStyle name="Normal 4 2 7 3 5 3 2" xfId="44358" xr:uid="{00000000-0005-0000-0000-0000625F0000}"/>
    <cellStyle name="Normal 4 2 7 3 5 4" xfId="31109" xr:uid="{00000000-0005-0000-0000-0000635F0000}"/>
    <cellStyle name="Normal 4 2 7 3 6" xfId="8539" xr:uid="{00000000-0005-0000-0000-0000645F0000}"/>
    <cellStyle name="Normal 4 2 7 3 6 2" xfId="21332" xr:uid="{00000000-0005-0000-0000-0000655F0000}"/>
    <cellStyle name="Normal 4 2 7 3 6 2 2" xfId="47494" xr:uid="{00000000-0005-0000-0000-0000665F0000}"/>
    <cellStyle name="Normal 4 2 7 3 6 3" xfId="34701" xr:uid="{00000000-0005-0000-0000-0000675F0000}"/>
    <cellStyle name="Normal 4 2 7 3 7" xfId="14672" xr:uid="{00000000-0005-0000-0000-0000685F0000}"/>
    <cellStyle name="Normal 4 2 7 3 7 2" xfId="40834" xr:uid="{00000000-0005-0000-0000-0000695F0000}"/>
    <cellStyle name="Normal 4 2 7 3 8" xfId="27057" xr:uid="{00000000-0005-0000-0000-00006A5F0000}"/>
    <cellStyle name="Normal 4 2 7 4" xfId="1196" xr:uid="{00000000-0005-0000-0000-00006B5F0000}"/>
    <cellStyle name="Normal 4 2 7 4 2" xfId="1836" xr:uid="{00000000-0005-0000-0000-00006C5F0000}"/>
    <cellStyle name="Normal 4 2 7 4 2 2" xfId="3862" xr:uid="{00000000-0005-0000-0000-00006D5F0000}"/>
    <cellStyle name="Normal 4 2 7 4 2 2 2" xfId="7914" xr:uid="{00000000-0005-0000-0000-00006E5F0000}"/>
    <cellStyle name="Normal 4 2 7 4 2 2 2 2" xfId="13804" xr:uid="{00000000-0005-0000-0000-00006F5F0000}"/>
    <cellStyle name="Normal 4 2 7 4 2 2 2 2 2" xfId="25974" xr:uid="{00000000-0005-0000-0000-0000705F0000}"/>
    <cellStyle name="Normal 4 2 7 4 2 2 2 2 2 2" xfId="52136" xr:uid="{00000000-0005-0000-0000-0000715F0000}"/>
    <cellStyle name="Normal 4 2 7 4 2 2 2 2 3" xfId="39966" xr:uid="{00000000-0005-0000-0000-0000725F0000}"/>
    <cellStyle name="Normal 4 2 7 4 2 2 2 3" xfId="20852" xr:uid="{00000000-0005-0000-0000-0000735F0000}"/>
    <cellStyle name="Normal 4 2 7 4 2 2 2 3 2" xfId="47014" xr:uid="{00000000-0005-0000-0000-0000745F0000}"/>
    <cellStyle name="Normal 4 2 7 4 2 2 2 4" xfId="34076" xr:uid="{00000000-0005-0000-0000-0000755F0000}"/>
    <cellStyle name="Normal 4 2 7 4 2 2 3" xfId="10858" xr:uid="{00000000-0005-0000-0000-0000765F0000}"/>
    <cellStyle name="Normal 4 2 7 4 2 2 3 2" xfId="23412" xr:uid="{00000000-0005-0000-0000-0000775F0000}"/>
    <cellStyle name="Normal 4 2 7 4 2 2 3 2 2" xfId="49574" xr:uid="{00000000-0005-0000-0000-0000785F0000}"/>
    <cellStyle name="Normal 4 2 7 4 2 2 3 3" xfId="37020" xr:uid="{00000000-0005-0000-0000-0000795F0000}"/>
    <cellStyle name="Normal 4 2 7 4 2 2 4" xfId="17328" xr:uid="{00000000-0005-0000-0000-00007A5F0000}"/>
    <cellStyle name="Normal 4 2 7 4 2 2 4 2" xfId="43490" xr:uid="{00000000-0005-0000-0000-00007B5F0000}"/>
    <cellStyle name="Normal 4 2 7 4 2 2 5" xfId="30024" xr:uid="{00000000-0005-0000-0000-00007C5F0000}"/>
    <cellStyle name="Normal 4 2 7 4 2 3" xfId="5888" xr:uid="{00000000-0005-0000-0000-00007D5F0000}"/>
    <cellStyle name="Normal 4 2 7 4 2 3 2" xfId="12332" xr:uid="{00000000-0005-0000-0000-00007E5F0000}"/>
    <cellStyle name="Normal 4 2 7 4 2 3 2 2" xfId="24694" xr:uid="{00000000-0005-0000-0000-00007F5F0000}"/>
    <cellStyle name="Normal 4 2 7 4 2 3 2 2 2" xfId="50856" xr:uid="{00000000-0005-0000-0000-0000805F0000}"/>
    <cellStyle name="Normal 4 2 7 4 2 3 2 3" xfId="38494" xr:uid="{00000000-0005-0000-0000-0000815F0000}"/>
    <cellStyle name="Normal 4 2 7 4 2 3 3" xfId="19090" xr:uid="{00000000-0005-0000-0000-0000825F0000}"/>
    <cellStyle name="Normal 4 2 7 4 2 3 3 2" xfId="45252" xr:uid="{00000000-0005-0000-0000-0000835F0000}"/>
    <cellStyle name="Normal 4 2 7 4 2 3 4" xfId="32050" xr:uid="{00000000-0005-0000-0000-0000845F0000}"/>
    <cellStyle name="Normal 4 2 7 4 2 4" xfId="9386" xr:uid="{00000000-0005-0000-0000-0000855F0000}"/>
    <cellStyle name="Normal 4 2 7 4 2 4 2" xfId="22132" xr:uid="{00000000-0005-0000-0000-0000865F0000}"/>
    <cellStyle name="Normal 4 2 7 4 2 4 2 2" xfId="48294" xr:uid="{00000000-0005-0000-0000-0000875F0000}"/>
    <cellStyle name="Normal 4 2 7 4 2 4 3" xfId="35548" xr:uid="{00000000-0005-0000-0000-0000885F0000}"/>
    <cellStyle name="Normal 4 2 7 4 2 5" xfId="15566" xr:uid="{00000000-0005-0000-0000-0000895F0000}"/>
    <cellStyle name="Normal 4 2 7 4 2 5 2" xfId="41728" xr:uid="{00000000-0005-0000-0000-00008A5F0000}"/>
    <cellStyle name="Normal 4 2 7 4 2 6" xfId="27998" xr:uid="{00000000-0005-0000-0000-00008B5F0000}"/>
    <cellStyle name="Normal 4 2 7 4 3" xfId="3222" xr:uid="{00000000-0005-0000-0000-00008C5F0000}"/>
    <cellStyle name="Normal 4 2 7 4 3 2" xfId="7274" xr:uid="{00000000-0005-0000-0000-00008D5F0000}"/>
    <cellStyle name="Normal 4 2 7 4 3 2 2" xfId="13164" xr:uid="{00000000-0005-0000-0000-00008E5F0000}"/>
    <cellStyle name="Normal 4 2 7 4 3 2 2 2" xfId="25334" xr:uid="{00000000-0005-0000-0000-00008F5F0000}"/>
    <cellStyle name="Normal 4 2 7 4 3 2 2 2 2" xfId="51496" xr:uid="{00000000-0005-0000-0000-0000905F0000}"/>
    <cellStyle name="Normal 4 2 7 4 3 2 2 3" xfId="39326" xr:uid="{00000000-0005-0000-0000-0000915F0000}"/>
    <cellStyle name="Normal 4 2 7 4 3 2 3" xfId="20212" xr:uid="{00000000-0005-0000-0000-0000925F0000}"/>
    <cellStyle name="Normal 4 2 7 4 3 2 3 2" xfId="46374" xr:uid="{00000000-0005-0000-0000-0000935F0000}"/>
    <cellStyle name="Normal 4 2 7 4 3 2 4" xfId="33436" xr:uid="{00000000-0005-0000-0000-0000945F0000}"/>
    <cellStyle name="Normal 4 2 7 4 3 3" xfId="10218" xr:uid="{00000000-0005-0000-0000-0000955F0000}"/>
    <cellStyle name="Normal 4 2 7 4 3 3 2" xfId="22772" xr:uid="{00000000-0005-0000-0000-0000965F0000}"/>
    <cellStyle name="Normal 4 2 7 4 3 3 2 2" xfId="48934" xr:uid="{00000000-0005-0000-0000-0000975F0000}"/>
    <cellStyle name="Normal 4 2 7 4 3 3 3" xfId="36380" xr:uid="{00000000-0005-0000-0000-0000985F0000}"/>
    <cellStyle name="Normal 4 2 7 4 3 4" xfId="16688" xr:uid="{00000000-0005-0000-0000-0000995F0000}"/>
    <cellStyle name="Normal 4 2 7 4 3 4 2" xfId="42850" xr:uid="{00000000-0005-0000-0000-00009A5F0000}"/>
    <cellStyle name="Normal 4 2 7 4 3 5" xfId="29384" xr:uid="{00000000-0005-0000-0000-00009B5F0000}"/>
    <cellStyle name="Normal 4 2 7 4 4" xfId="5248" xr:uid="{00000000-0005-0000-0000-00009C5F0000}"/>
    <cellStyle name="Normal 4 2 7 4 4 2" xfId="11692" xr:uid="{00000000-0005-0000-0000-00009D5F0000}"/>
    <cellStyle name="Normal 4 2 7 4 4 2 2" xfId="24054" xr:uid="{00000000-0005-0000-0000-00009E5F0000}"/>
    <cellStyle name="Normal 4 2 7 4 4 2 2 2" xfId="50216" xr:uid="{00000000-0005-0000-0000-00009F5F0000}"/>
    <cellStyle name="Normal 4 2 7 4 4 2 3" xfId="37854" xr:uid="{00000000-0005-0000-0000-0000A05F0000}"/>
    <cellStyle name="Normal 4 2 7 4 4 3" xfId="18450" xr:uid="{00000000-0005-0000-0000-0000A15F0000}"/>
    <cellStyle name="Normal 4 2 7 4 4 3 2" xfId="44612" xr:uid="{00000000-0005-0000-0000-0000A25F0000}"/>
    <cellStyle name="Normal 4 2 7 4 4 4" xfId="31410" xr:uid="{00000000-0005-0000-0000-0000A35F0000}"/>
    <cellStyle name="Normal 4 2 7 4 5" xfId="8746" xr:uid="{00000000-0005-0000-0000-0000A45F0000}"/>
    <cellStyle name="Normal 4 2 7 4 5 2" xfId="21492" xr:uid="{00000000-0005-0000-0000-0000A55F0000}"/>
    <cellStyle name="Normal 4 2 7 4 5 2 2" xfId="47654" xr:uid="{00000000-0005-0000-0000-0000A65F0000}"/>
    <cellStyle name="Normal 4 2 7 4 5 3" xfId="34908" xr:uid="{00000000-0005-0000-0000-0000A75F0000}"/>
    <cellStyle name="Normal 4 2 7 4 6" xfId="14926" xr:uid="{00000000-0005-0000-0000-0000A85F0000}"/>
    <cellStyle name="Normal 4 2 7 4 6 2" xfId="41088" xr:uid="{00000000-0005-0000-0000-0000A95F0000}"/>
    <cellStyle name="Normal 4 2 7 4 7" xfId="27358" xr:uid="{00000000-0005-0000-0000-0000AA5F0000}"/>
    <cellStyle name="Normal 4 2 7 5" xfId="1516" xr:uid="{00000000-0005-0000-0000-0000AB5F0000}"/>
    <cellStyle name="Normal 4 2 7 5 2" xfId="3542" xr:uid="{00000000-0005-0000-0000-0000AC5F0000}"/>
    <cellStyle name="Normal 4 2 7 5 2 2" xfId="7594" xr:uid="{00000000-0005-0000-0000-0000AD5F0000}"/>
    <cellStyle name="Normal 4 2 7 5 2 2 2" xfId="13484" xr:uid="{00000000-0005-0000-0000-0000AE5F0000}"/>
    <cellStyle name="Normal 4 2 7 5 2 2 2 2" xfId="25654" xr:uid="{00000000-0005-0000-0000-0000AF5F0000}"/>
    <cellStyle name="Normal 4 2 7 5 2 2 2 2 2" xfId="51816" xr:uid="{00000000-0005-0000-0000-0000B05F0000}"/>
    <cellStyle name="Normal 4 2 7 5 2 2 2 3" xfId="39646" xr:uid="{00000000-0005-0000-0000-0000B15F0000}"/>
    <cellStyle name="Normal 4 2 7 5 2 2 3" xfId="20532" xr:uid="{00000000-0005-0000-0000-0000B25F0000}"/>
    <cellStyle name="Normal 4 2 7 5 2 2 3 2" xfId="46694" xr:uid="{00000000-0005-0000-0000-0000B35F0000}"/>
    <cellStyle name="Normal 4 2 7 5 2 2 4" xfId="33756" xr:uid="{00000000-0005-0000-0000-0000B45F0000}"/>
    <cellStyle name="Normal 4 2 7 5 2 3" xfId="10538" xr:uid="{00000000-0005-0000-0000-0000B55F0000}"/>
    <cellStyle name="Normal 4 2 7 5 2 3 2" xfId="23092" xr:uid="{00000000-0005-0000-0000-0000B65F0000}"/>
    <cellStyle name="Normal 4 2 7 5 2 3 2 2" xfId="49254" xr:uid="{00000000-0005-0000-0000-0000B75F0000}"/>
    <cellStyle name="Normal 4 2 7 5 2 3 3" xfId="36700" xr:uid="{00000000-0005-0000-0000-0000B85F0000}"/>
    <cellStyle name="Normal 4 2 7 5 2 4" xfId="17008" xr:uid="{00000000-0005-0000-0000-0000B95F0000}"/>
    <cellStyle name="Normal 4 2 7 5 2 4 2" xfId="43170" xr:uid="{00000000-0005-0000-0000-0000BA5F0000}"/>
    <cellStyle name="Normal 4 2 7 5 2 5" xfId="29704" xr:uid="{00000000-0005-0000-0000-0000BB5F0000}"/>
    <cellStyle name="Normal 4 2 7 5 3" xfId="5568" xr:uid="{00000000-0005-0000-0000-0000BC5F0000}"/>
    <cellStyle name="Normal 4 2 7 5 3 2" xfId="12012" xr:uid="{00000000-0005-0000-0000-0000BD5F0000}"/>
    <cellStyle name="Normal 4 2 7 5 3 2 2" xfId="24374" xr:uid="{00000000-0005-0000-0000-0000BE5F0000}"/>
    <cellStyle name="Normal 4 2 7 5 3 2 2 2" xfId="50536" xr:uid="{00000000-0005-0000-0000-0000BF5F0000}"/>
    <cellStyle name="Normal 4 2 7 5 3 2 3" xfId="38174" xr:uid="{00000000-0005-0000-0000-0000C05F0000}"/>
    <cellStyle name="Normal 4 2 7 5 3 3" xfId="18770" xr:uid="{00000000-0005-0000-0000-0000C15F0000}"/>
    <cellStyle name="Normal 4 2 7 5 3 3 2" xfId="44932" xr:uid="{00000000-0005-0000-0000-0000C25F0000}"/>
    <cellStyle name="Normal 4 2 7 5 3 4" xfId="31730" xr:uid="{00000000-0005-0000-0000-0000C35F0000}"/>
    <cellStyle name="Normal 4 2 7 5 4" xfId="9066" xr:uid="{00000000-0005-0000-0000-0000C45F0000}"/>
    <cellStyle name="Normal 4 2 7 5 4 2" xfId="21812" xr:uid="{00000000-0005-0000-0000-0000C55F0000}"/>
    <cellStyle name="Normal 4 2 7 5 4 2 2" xfId="47974" xr:uid="{00000000-0005-0000-0000-0000C65F0000}"/>
    <cellStyle name="Normal 4 2 7 5 4 3" xfId="35228" xr:uid="{00000000-0005-0000-0000-0000C75F0000}"/>
    <cellStyle name="Normal 4 2 7 5 5" xfId="15246" xr:uid="{00000000-0005-0000-0000-0000C85F0000}"/>
    <cellStyle name="Normal 4 2 7 5 5 2" xfId="41408" xr:uid="{00000000-0005-0000-0000-0000C95F0000}"/>
    <cellStyle name="Normal 4 2 7 5 6" xfId="27678" xr:uid="{00000000-0005-0000-0000-0000CA5F0000}"/>
    <cellStyle name="Normal 4 2 7 6" xfId="2389" xr:uid="{00000000-0005-0000-0000-0000CB5F0000}"/>
    <cellStyle name="Normal 4 2 7 6 2" xfId="6441" xr:uid="{00000000-0005-0000-0000-0000CC5F0000}"/>
    <cellStyle name="Normal 4 2 7 6 2 2" xfId="12701" xr:uid="{00000000-0005-0000-0000-0000CD5F0000}"/>
    <cellStyle name="Normal 4 2 7 6 2 2 2" xfId="25014" xr:uid="{00000000-0005-0000-0000-0000CE5F0000}"/>
    <cellStyle name="Normal 4 2 7 6 2 2 2 2" xfId="51176" xr:uid="{00000000-0005-0000-0000-0000CF5F0000}"/>
    <cellStyle name="Normal 4 2 7 6 2 2 3" xfId="38863" xr:uid="{00000000-0005-0000-0000-0000D05F0000}"/>
    <cellStyle name="Normal 4 2 7 6 2 3" xfId="19558" xr:uid="{00000000-0005-0000-0000-0000D15F0000}"/>
    <cellStyle name="Normal 4 2 7 6 2 3 2" xfId="45720" xr:uid="{00000000-0005-0000-0000-0000D25F0000}"/>
    <cellStyle name="Normal 4 2 7 6 2 4" xfId="32603" xr:uid="{00000000-0005-0000-0000-0000D35F0000}"/>
    <cellStyle name="Normal 4 2 7 6 3" xfId="9755" xr:uid="{00000000-0005-0000-0000-0000D45F0000}"/>
    <cellStyle name="Normal 4 2 7 6 3 2" xfId="22452" xr:uid="{00000000-0005-0000-0000-0000D55F0000}"/>
    <cellStyle name="Normal 4 2 7 6 3 2 2" xfId="48614" xr:uid="{00000000-0005-0000-0000-0000D65F0000}"/>
    <cellStyle name="Normal 4 2 7 6 3 3" xfId="35917" xr:uid="{00000000-0005-0000-0000-0000D75F0000}"/>
    <cellStyle name="Normal 4 2 7 6 4" xfId="16034" xr:uid="{00000000-0005-0000-0000-0000D85F0000}"/>
    <cellStyle name="Normal 4 2 7 6 4 2" xfId="42196" xr:uid="{00000000-0005-0000-0000-0000D95F0000}"/>
    <cellStyle name="Normal 4 2 7 6 5" xfId="28551" xr:uid="{00000000-0005-0000-0000-0000DA5F0000}"/>
    <cellStyle name="Normal 4 2 7 7" xfId="4415" xr:uid="{00000000-0005-0000-0000-0000DB5F0000}"/>
    <cellStyle name="Normal 4 2 7 7 2" xfId="11229" xr:uid="{00000000-0005-0000-0000-0000DC5F0000}"/>
    <cellStyle name="Normal 4 2 7 7 2 2" xfId="23734" xr:uid="{00000000-0005-0000-0000-0000DD5F0000}"/>
    <cellStyle name="Normal 4 2 7 7 2 2 2" xfId="49896" xr:uid="{00000000-0005-0000-0000-0000DE5F0000}"/>
    <cellStyle name="Normal 4 2 7 7 2 3" xfId="37391" xr:uid="{00000000-0005-0000-0000-0000DF5F0000}"/>
    <cellStyle name="Normal 4 2 7 7 3" xfId="17796" xr:uid="{00000000-0005-0000-0000-0000E05F0000}"/>
    <cellStyle name="Normal 4 2 7 7 3 2" xfId="43958" xr:uid="{00000000-0005-0000-0000-0000E15F0000}"/>
    <cellStyle name="Normal 4 2 7 7 4" xfId="30577" xr:uid="{00000000-0005-0000-0000-0000E25F0000}"/>
    <cellStyle name="Normal 4 2 7 8" xfId="8283" xr:uid="{00000000-0005-0000-0000-0000E35F0000}"/>
    <cellStyle name="Normal 4 2 7 8 2" xfId="21172" xr:uid="{00000000-0005-0000-0000-0000E45F0000}"/>
    <cellStyle name="Normal 4 2 7 8 2 2" xfId="47334" xr:uid="{00000000-0005-0000-0000-0000E55F0000}"/>
    <cellStyle name="Normal 4 2 7 8 3" xfId="34445" xr:uid="{00000000-0005-0000-0000-0000E65F0000}"/>
    <cellStyle name="Normal 4 2 7 9" xfId="14272" xr:uid="{00000000-0005-0000-0000-0000E75F0000}"/>
    <cellStyle name="Normal 4 2 7 9 2" xfId="40434" xr:uid="{00000000-0005-0000-0000-0000E85F0000}"/>
    <cellStyle name="Normal 4 2 8" xfId="544" xr:uid="{00000000-0005-0000-0000-0000E95F0000}"/>
    <cellStyle name="Normal 4 2 8 2" xfId="1076" xr:uid="{00000000-0005-0000-0000-0000EA5F0000}"/>
    <cellStyle name="Normal 4 2 8 2 2" xfId="1396" xr:uid="{00000000-0005-0000-0000-0000EB5F0000}"/>
    <cellStyle name="Normal 4 2 8 2 2 2" xfId="2036" xr:uid="{00000000-0005-0000-0000-0000EC5F0000}"/>
    <cellStyle name="Normal 4 2 8 2 2 2 2" xfId="4062" xr:uid="{00000000-0005-0000-0000-0000ED5F0000}"/>
    <cellStyle name="Normal 4 2 8 2 2 2 2 2" xfId="8114" xr:uid="{00000000-0005-0000-0000-0000EE5F0000}"/>
    <cellStyle name="Normal 4 2 8 2 2 2 2 2 2" xfId="14004" xr:uid="{00000000-0005-0000-0000-0000EF5F0000}"/>
    <cellStyle name="Normal 4 2 8 2 2 2 2 2 2 2" xfId="26174" xr:uid="{00000000-0005-0000-0000-0000F05F0000}"/>
    <cellStyle name="Normal 4 2 8 2 2 2 2 2 2 2 2" xfId="52336" xr:uid="{00000000-0005-0000-0000-0000F15F0000}"/>
    <cellStyle name="Normal 4 2 8 2 2 2 2 2 2 3" xfId="40166" xr:uid="{00000000-0005-0000-0000-0000F25F0000}"/>
    <cellStyle name="Normal 4 2 8 2 2 2 2 2 3" xfId="21052" xr:uid="{00000000-0005-0000-0000-0000F35F0000}"/>
    <cellStyle name="Normal 4 2 8 2 2 2 2 2 3 2" xfId="47214" xr:uid="{00000000-0005-0000-0000-0000F45F0000}"/>
    <cellStyle name="Normal 4 2 8 2 2 2 2 2 4" xfId="34276" xr:uid="{00000000-0005-0000-0000-0000F55F0000}"/>
    <cellStyle name="Normal 4 2 8 2 2 2 2 3" xfId="11058" xr:uid="{00000000-0005-0000-0000-0000F65F0000}"/>
    <cellStyle name="Normal 4 2 8 2 2 2 2 3 2" xfId="23612" xr:uid="{00000000-0005-0000-0000-0000F75F0000}"/>
    <cellStyle name="Normal 4 2 8 2 2 2 2 3 2 2" xfId="49774" xr:uid="{00000000-0005-0000-0000-0000F85F0000}"/>
    <cellStyle name="Normal 4 2 8 2 2 2 2 3 3" xfId="37220" xr:uid="{00000000-0005-0000-0000-0000F95F0000}"/>
    <cellStyle name="Normal 4 2 8 2 2 2 2 4" xfId="17528" xr:uid="{00000000-0005-0000-0000-0000FA5F0000}"/>
    <cellStyle name="Normal 4 2 8 2 2 2 2 4 2" xfId="43690" xr:uid="{00000000-0005-0000-0000-0000FB5F0000}"/>
    <cellStyle name="Normal 4 2 8 2 2 2 2 5" xfId="30224" xr:uid="{00000000-0005-0000-0000-0000FC5F0000}"/>
    <cellStyle name="Normal 4 2 8 2 2 2 3" xfId="6088" xr:uid="{00000000-0005-0000-0000-0000FD5F0000}"/>
    <cellStyle name="Normal 4 2 8 2 2 2 3 2" xfId="12532" xr:uid="{00000000-0005-0000-0000-0000FE5F0000}"/>
    <cellStyle name="Normal 4 2 8 2 2 2 3 2 2" xfId="24894" xr:uid="{00000000-0005-0000-0000-0000FF5F0000}"/>
    <cellStyle name="Normal 4 2 8 2 2 2 3 2 2 2" xfId="51056" xr:uid="{00000000-0005-0000-0000-000000600000}"/>
    <cellStyle name="Normal 4 2 8 2 2 2 3 2 3" xfId="38694" xr:uid="{00000000-0005-0000-0000-000001600000}"/>
    <cellStyle name="Normal 4 2 8 2 2 2 3 3" xfId="19290" xr:uid="{00000000-0005-0000-0000-000002600000}"/>
    <cellStyle name="Normal 4 2 8 2 2 2 3 3 2" xfId="45452" xr:uid="{00000000-0005-0000-0000-000003600000}"/>
    <cellStyle name="Normal 4 2 8 2 2 2 3 4" xfId="32250" xr:uid="{00000000-0005-0000-0000-000004600000}"/>
    <cellStyle name="Normal 4 2 8 2 2 2 4" xfId="9586" xr:uid="{00000000-0005-0000-0000-000005600000}"/>
    <cellStyle name="Normal 4 2 8 2 2 2 4 2" xfId="22332" xr:uid="{00000000-0005-0000-0000-000006600000}"/>
    <cellStyle name="Normal 4 2 8 2 2 2 4 2 2" xfId="48494" xr:uid="{00000000-0005-0000-0000-000007600000}"/>
    <cellStyle name="Normal 4 2 8 2 2 2 4 3" xfId="35748" xr:uid="{00000000-0005-0000-0000-000008600000}"/>
    <cellStyle name="Normal 4 2 8 2 2 2 5" xfId="15766" xr:uid="{00000000-0005-0000-0000-000009600000}"/>
    <cellStyle name="Normal 4 2 8 2 2 2 5 2" xfId="41928" xr:uid="{00000000-0005-0000-0000-00000A600000}"/>
    <cellStyle name="Normal 4 2 8 2 2 2 6" xfId="28198" xr:uid="{00000000-0005-0000-0000-00000B600000}"/>
    <cellStyle name="Normal 4 2 8 2 2 3" xfId="3422" xr:uid="{00000000-0005-0000-0000-00000C600000}"/>
    <cellStyle name="Normal 4 2 8 2 2 3 2" xfId="7474" xr:uid="{00000000-0005-0000-0000-00000D600000}"/>
    <cellStyle name="Normal 4 2 8 2 2 3 2 2" xfId="13364" xr:uid="{00000000-0005-0000-0000-00000E600000}"/>
    <cellStyle name="Normal 4 2 8 2 2 3 2 2 2" xfId="25534" xr:uid="{00000000-0005-0000-0000-00000F600000}"/>
    <cellStyle name="Normal 4 2 8 2 2 3 2 2 2 2" xfId="51696" xr:uid="{00000000-0005-0000-0000-000010600000}"/>
    <cellStyle name="Normal 4 2 8 2 2 3 2 2 3" xfId="39526" xr:uid="{00000000-0005-0000-0000-000011600000}"/>
    <cellStyle name="Normal 4 2 8 2 2 3 2 3" xfId="20412" xr:uid="{00000000-0005-0000-0000-000012600000}"/>
    <cellStyle name="Normal 4 2 8 2 2 3 2 3 2" xfId="46574" xr:uid="{00000000-0005-0000-0000-000013600000}"/>
    <cellStyle name="Normal 4 2 8 2 2 3 2 4" xfId="33636" xr:uid="{00000000-0005-0000-0000-000014600000}"/>
    <cellStyle name="Normal 4 2 8 2 2 3 3" xfId="10418" xr:uid="{00000000-0005-0000-0000-000015600000}"/>
    <cellStyle name="Normal 4 2 8 2 2 3 3 2" xfId="22972" xr:uid="{00000000-0005-0000-0000-000016600000}"/>
    <cellStyle name="Normal 4 2 8 2 2 3 3 2 2" xfId="49134" xr:uid="{00000000-0005-0000-0000-000017600000}"/>
    <cellStyle name="Normal 4 2 8 2 2 3 3 3" xfId="36580" xr:uid="{00000000-0005-0000-0000-000018600000}"/>
    <cellStyle name="Normal 4 2 8 2 2 3 4" xfId="16888" xr:uid="{00000000-0005-0000-0000-000019600000}"/>
    <cellStyle name="Normal 4 2 8 2 2 3 4 2" xfId="43050" xr:uid="{00000000-0005-0000-0000-00001A600000}"/>
    <cellStyle name="Normal 4 2 8 2 2 3 5" xfId="29584" xr:uid="{00000000-0005-0000-0000-00001B600000}"/>
    <cellStyle name="Normal 4 2 8 2 2 4" xfId="5448" xr:uid="{00000000-0005-0000-0000-00001C600000}"/>
    <cellStyle name="Normal 4 2 8 2 2 4 2" xfId="11892" xr:uid="{00000000-0005-0000-0000-00001D600000}"/>
    <cellStyle name="Normal 4 2 8 2 2 4 2 2" xfId="24254" xr:uid="{00000000-0005-0000-0000-00001E600000}"/>
    <cellStyle name="Normal 4 2 8 2 2 4 2 2 2" xfId="50416" xr:uid="{00000000-0005-0000-0000-00001F600000}"/>
    <cellStyle name="Normal 4 2 8 2 2 4 2 3" xfId="38054" xr:uid="{00000000-0005-0000-0000-000020600000}"/>
    <cellStyle name="Normal 4 2 8 2 2 4 3" xfId="18650" xr:uid="{00000000-0005-0000-0000-000021600000}"/>
    <cellStyle name="Normal 4 2 8 2 2 4 3 2" xfId="44812" xr:uid="{00000000-0005-0000-0000-000022600000}"/>
    <cellStyle name="Normal 4 2 8 2 2 4 4" xfId="31610" xr:uid="{00000000-0005-0000-0000-000023600000}"/>
    <cellStyle name="Normal 4 2 8 2 2 5" xfId="8946" xr:uid="{00000000-0005-0000-0000-000024600000}"/>
    <cellStyle name="Normal 4 2 8 2 2 5 2" xfId="21692" xr:uid="{00000000-0005-0000-0000-000025600000}"/>
    <cellStyle name="Normal 4 2 8 2 2 5 2 2" xfId="47854" xr:uid="{00000000-0005-0000-0000-000026600000}"/>
    <cellStyle name="Normal 4 2 8 2 2 5 3" xfId="35108" xr:uid="{00000000-0005-0000-0000-000027600000}"/>
    <cellStyle name="Normal 4 2 8 2 2 6" xfId="15126" xr:uid="{00000000-0005-0000-0000-000028600000}"/>
    <cellStyle name="Normal 4 2 8 2 2 6 2" xfId="41288" xr:uid="{00000000-0005-0000-0000-000029600000}"/>
    <cellStyle name="Normal 4 2 8 2 2 7" xfId="27558" xr:uid="{00000000-0005-0000-0000-00002A600000}"/>
    <cellStyle name="Normal 4 2 8 2 3" xfId="1716" xr:uid="{00000000-0005-0000-0000-00002B600000}"/>
    <cellStyle name="Normal 4 2 8 2 3 2" xfId="3742" xr:uid="{00000000-0005-0000-0000-00002C600000}"/>
    <cellStyle name="Normal 4 2 8 2 3 2 2" xfId="7794" xr:uid="{00000000-0005-0000-0000-00002D600000}"/>
    <cellStyle name="Normal 4 2 8 2 3 2 2 2" xfId="13684" xr:uid="{00000000-0005-0000-0000-00002E600000}"/>
    <cellStyle name="Normal 4 2 8 2 3 2 2 2 2" xfId="25854" xr:uid="{00000000-0005-0000-0000-00002F600000}"/>
    <cellStyle name="Normal 4 2 8 2 3 2 2 2 2 2" xfId="52016" xr:uid="{00000000-0005-0000-0000-000030600000}"/>
    <cellStyle name="Normal 4 2 8 2 3 2 2 2 3" xfId="39846" xr:uid="{00000000-0005-0000-0000-000031600000}"/>
    <cellStyle name="Normal 4 2 8 2 3 2 2 3" xfId="20732" xr:uid="{00000000-0005-0000-0000-000032600000}"/>
    <cellStyle name="Normal 4 2 8 2 3 2 2 3 2" xfId="46894" xr:uid="{00000000-0005-0000-0000-000033600000}"/>
    <cellStyle name="Normal 4 2 8 2 3 2 2 4" xfId="33956" xr:uid="{00000000-0005-0000-0000-000034600000}"/>
    <cellStyle name="Normal 4 2 8 2 3 2 3" xfId="10738" xr:uid="{00000000-0005-0000-0000-000035600000}"/>
    <cellStyle name="Normal 4 2 8 2 3 2 3 2" xfId="23292" xr:uid="{00000000-0005-0000-0000-000036600000}"/>
    <cellStyle name="Normal 4 2 8 2 3 2 3 2 2" xfId="49454" xr:uid="{00000000-0005-0000-0000-000037600000}"/>
    <cellStyle name="Normal 4 2 8 2 3 2 3 3" xfId="36900" xr:uid="{00000000-0005-0000-0000-000038600000}"/>
    <cellStyle name="Normal 4 2 8 2 3 2 4" xfId="17208" xr:uid="{00000000-0005-0000-0000-000039600000}"/>
    <cellStyle name="Normal 4 2 8 2 3 2 4 2" xfId="43370" xr:uid="{00000000-0005-0000-0000-00003A600000}"/>
    <cellStyle name="Normal 4 2 8 2 3 2 5" xfId="29904" xr:uid="{00000000-0005-0000-0000-00003B600000}"/>
    <cellStyle name="Normal 4 2 8 2 3 3" xfId="5768" xr:uid="{00000000-0005-0000-0000-00003C600000}"/>
    <cellStyle name="Normal 4 2 8 2 3 3 2" xfId="12212" xr:uid="{00000000-0005-0000-0000-00003D600000}"/>
    <cellStyle name="Normal 4 2 8 2 3 3 2 2" xfId="24574" xr:uid="{00000000-0005-0000-0000-00003E600000}"/>
    <cellStyle name="Normal 4 2 8 2 3 3 2 2 2" xfId="50736" xr:uid="{00000000-0005-0000-0000-00003F600000}"/>
    <cellStyle name="Normal 4 2 8 2 3 3 2 3" xfId="38374" xr:uid="{00000000-0005-0000-0000-000040600000}"/>
    <cellStyle name="Normal 4 2 8 2 3 3 3" xfId="18970" xr:uid="{00000000-0005-0000-0000-000041600000}"/>
    <cellStyle name="Normal 4 2 8 2 3 3 3 2" xfId="45132" xr:uid="{00000000-0005-0000-0000-000042600000}"/>
    <cellStyle name="Normal 4 2 8 2 3 3 4" xfId="31930" xr:uid="{00000000-0005-0000-0000-000043600000}"/>
    <cellStyle name="Normal 4 2 8 2 3 4" xfId="9266" xr:uid="{00000000-0005-0000-0000-000044600000}"/>
    <cellStyle name="Normal 4 2 8 2 3 4 2" xfId="22012" xr:uid="{00000000-0005-0000-0000-000045600000}"/>
    <cellStyle name="Normal 4 2 8 2 3 4 2 2" xfId="48174" xr:uid="{00000000-0005-0000-0000-000046600000}"/>
    <cellStyle name="Normal 4 2 8 2 3 4 3" xfId="35428" xr:uid="{00000000-0005-0000-0000-000047600000}"/>
    <cellStyle name="Normal 4 2 8 2 3 5" xfId="15446" xr:uid="{00000000-0005-0000-0000-000048600000}"/>
    <cellStyle name="Normal 4 2 8 2 3 5 2" xfId="41608" xr:uid="{00000000-0005-0000-0000-000049600000}"/>
    <cellStyle name="Normal 4 2 8 2 3 6" xfId="27878" xr:uid="{00000000-0005-0000-0000-00004A600000}"/>
    <cellStyle name="Normal 4 2 8 2 4" xfId="3102" xr:uid="{00000000-0005-0000-0000-00004B600000}"/>
    <cellStyle name="Normal 4 2 8 2 4 2" xfId="7154" xr:uid="{00000000-0005-0000-0000-00004C600000}"/>
    <cellStyle name="Normal 4 2 8 2 4 2 2" xfId="13044" xr:uid="{00000000-0005-0000-0000-00004D600000}"/>
    <cellStyle name="Normal 4 2 8 2 4 2 2 2" xfId="25214" xr:uid="{00000000-0005-0000-0000-00004E600000}"/>
    <cellStyle name="Normal 4 2 8 2 4 2 2 2 2" xfId="51376" xr:uid="{00000000-0005-0000-0000-00004F600000}"/>
    <cellStyle name="Normal 4 2 8 2 4 2 2 3" xfId="39206" xr:uid="{00000000-0005-0000-0000-000050600000}"/>
    <cellStyle name="Normal 4 2 8 2 4 2 3" xfId="20092" xr:uid="{00000000-0005-0000-0000-000051600000}"/>
    <cellStyle name="Normal 4 2 8 2 4 2 3 2" xfId="46254" xr:uid="{00000000-0005-0000-0000-000052600000}"/>
    <cellStyle name="Normal 4 2 8 2 4 2 4" xfId="33316" xr:uid="{00000000-0005-0000-0000-000053600000}"/>
    <cellStyle name="Normal 4 2 8 2 4 3" xfId="10098" xr:uid="{00000000-0005-0000-0000-000054600000}"/>
    <cellStyle name="Normal 4 2 8 2 4 3 2" xfId="22652" xr:uid="{00000000-0005-0000-0000-000055600000}"/>
    <cellStyle name="Normal 4 2 8 2 4 3 2 2" xfId="48814" xr:uid="{00000000-0005-0000-0000-000056600000}"/>
    <cellStyle name="Normal 4 2 8 2 4 3 3" xfId="36260" xr:uid="{00000000-0005-0000-0000-000057600000}"/>
    <cellStyle name="Normal 4 2 8 2 4 4" xfId="16568" xr:uid="{00000000-0005-0000-0000-000058600000}"/>
    <cellStyle name="Normal 4 2 8 2 4 4 2" xfId="42730" xr:uid="{00000000-0005-0000-0000-000059600000}"/>
    <cellStyle name="Normal 4 2 8 2 4 5" xfId="29264" xr:uid="{00000000-0005-0000-0000-00005A600000}"/>
    <cellStyle name="Normal 4 2 8 2 5" xfId="5128" xr:uid="{00000000-0005-0000-0000-00005B600000}"/>
    <cellStyle name="Normal 4 2 8 2 5 2" xfId="11572" xr:uid="{00000000-0005-0000-0000-00005C600000}"/>
    <cellStyle name="Normal 4 2 8 2 5 2 2" xfId="23934" xr:uid="{00000000-0005-0000-0000-00005D600000}"/>
    <cellStyle name="Normal 4 2 8 2 5 2 2 2" xfId="50096" xr:uid="{00000000-0005-0000-0000-00005E600000}"/>
    <cellStyle name="Normal 4 2 8 2 5 2 3" xfId="37734" xr:uid="{00000000-0005-0000-0000-00005F600000}"/>
    <cellStyle name="Normal 4 2 8 2 5 3" xfId="18330" xr:uid="{00000000-0005-0000-0000-000060600000}"/>
    <cellStyle name="Normal 4 2 8 2 5 3 2" xfId="44492" xr:uid="{00000000-0005-0000-0000-000061600000}"/>
    <cellStyle name="Normal 4 2 8 2 5 4" xfId="31290" xr:uid="{00000000-0005-0000-0000-000062600000}"/>
    <cellStyle name="Normal 4 2 8 2 6" xfId="8626" xr:uid="{00000000-0005-0000-0000-000063600000}"/>
    <cellStyle name="Normal 4 2 8 2 6 2" xfId="21372" xr:uid="{00000000-0005-0000-0000-000064600000}"/>
    <cellStyle name="Normal 4 2 8 2 6 2 2" xfId="47534" xr:uid="{00000000-0005-0000-0000-000065600000}"/>
    <cellStyle name="Normal 4 2 8 2 6 3" xfId="34788" xr:uid="{00000000-0005-0000-0000-000066600000}"/>
    <cellStyle name="Normal 4 2 8 2 7" xfId="14806" xr:uid="{00000000-0005-0000-0000-000067600000}"/>
    <cellStyle name="Normal 4 2 8 2 7 2" xfId="40968" xr:uid="{00000000-0005-0000-0000-000068600000}"/>
    <cellStyle name="Normal 4 2 8 2 8" xfId="27238" xr:uid="{00000000-0005-0000-0000-000069600000}"/>
    <cellStyle name="Normal 4 2 8 3" xfId="1236" xr:uid="{00000000-0005-0000-0000-00006A600000}"/>
    <cellStyle name="Normal 4 2 8 3 2" xfId="1876" xr:uid="{00000000-0005-0000-0000-00006B600000}"/>
    <cellStyle name="Normal 4 2 8 3 2 2" xfId="3902" xr:uid="{00000000-0005-0000-0000-00006C600000}"/>
    <cellStyle name="Normal 4 2 8 3 2 2 2" xfId="7954" xr:uid="{00000000-0005-0000-0000-00006D600000}"/>
    <cellStyle name="Normal 4 2 8 3 2 2 2 2" xfId="13844" xr:uid="{00000000-0005-0000-0000-00006E600000}"/>
    <cellStyle name="Normal 4 2 8 3 2 2 2 2 2" xfId="26014" xr:uid="{00000000-0005-0000-0000-00006F600000}"/>
    <cellStyle name="Normal 4 2 8 3 2 2 2 2 2 2" xfId="52176" xr:uid="{00000000-0005-0000-0000-000070600000}"/>
    <cellStyle name="Normal 4 2 8 3 2 2 2 2 3" xfId="40006" xr:uid="{00000000-0005-0000-0000-000071600000}"/>
    <cellStyle name="Normal 4 2 8 3 2 2 2 3" xfId="20892" xr:uid="{00000000-0005-0000-0000-000072600000}"/>
    <cellStyle name="Normal 4 2 8 3 2 2 2 3 2" xfId="47054" xr:uid="{00000000-0005-0000-0000-000073600000}"/>
    <cellStyle name="Normal 4 2 8 3 2 2 2 4" xfId="34116" xr:uid="{00000000-0005-0000-0000-000074600000}"/>
    <cellStyle name="Normal 4 2 8 3 2 2 3" xfId="10898" xr:uid="{00000000-0005-0000-0000-000075600000}"/>
    <cellStyle name="Normal 4 2 8 3 2 2 3 2" xfId="23452" xr:uid="{00000000-0005-0000-0000-000076600000}"/>
    <cellStyle name="Normal 4 2 8 3 2 2 3 2 2" xfId="49614" xr:uid="{00000000-0005-0000-0000-000077600000}"/>
    <cellStyle name="Normal 4 2 8 3 2 2 3 3" xfId="37060" xr:uid="{00000000-0005-0000-0000-000078600000}"/>
    <cellStyle name="Normal 4 2 8 3 2 2 4" xfId="17368" xr:uid="{00000000-0005-0000-0000-000079600000}"/>
    <cellStyle name="Normal 4 2 8 3 2 2 4 2" xfId="43530" xr:uid="{00000000-0005-0000-0000-00007A600000}"/>
    <cellStyle name="Normal 4 2 8 3 2 2 5" xfId="30064" xr:uid="{00000000-0005-0000-0000-00007B600000}"/>
    <cellStyle name="Normal 4 2 8 3 2 3" xfId="5928" xr:uid="{00000000-0005-0000-0000-00007C600000}"/>
    <cellStyle name="Normal 4 2 8 3 2 3 2" xfId="12372" xr:uid="{00000000-0005-0000-0000-00007D600000}"/>
    <cellStyle name="Normal 4 2 8 3 2 3 2 2" xfId="24734" xr:uid="{00000000-0005-0000-0000-00007E600000}"/>
    <cellStyle name="Normal 4 2 8 3 2 3 2 2 2" xfId="50896" xr:uid="{00000000-0005-0000-0000-00007F600000}"/>
    <cellStyle name="Normal 4 2 8 3 2 3 2 3" xfId="38534" xr:uid="{00000000-0005-0000-0000-000080600000}"/>
    <cellStyle name="Normal 4 2 8 3 2 3 3" xfId="19130" xr:uid="{00000000-0005-0000-0000-000081600000}"/>
    <cellStyle name="Normal 4 2 8 3 2 3 3 2" xfId="45292" xr:uid="{00000000-0005-0000-0000-000082600000}"/>
    <cellStyle name="Normal 4 2 8 3 2 3 4" xfId="32090" xr:uid="{00000000-0005-0000-0000-000083600000}"/>
    <cellStyle name="Normal 4 2 8 3 2 4" xfId="9426" xr:uid="{00000000-0005-0000-0000-000084600000}"/>
    <cellStyle name="Normal 4 2 8 3 2 4 2" xfId="22172" xr:uid="{00000000-0005-0000-0000-000085600000}"/>
    <cellStyle name="Normal 4 2 8 3 2 4 2 2" xfId="48334" xr:uid="{00000000-0005-0000-0000-000086600000}"/>
    <cellStyle name="Normal 4 2 8 3 2 4 3" xfId="35588" xr:uid="{00000000-0005-0000-0000-000087600000}"/>
    <cellStyle name="Normal 4 2 8 3 2 5" xfId="15606" xr:uid="{00000000-0005-0000-0000-000088600000}"/>
    <cellStyle name="Normal 4 2 8 3 2 5 2" xfId="41768" xr:uid="{00000000-0005-0000-0000-000089600000}"/>
    <cellStyle name="Normal 4 2 8 3 2 6" xfId="28038" xr:uid="{00000000-0005-0000-0000-00008A600000}"/>
    <cellStyle name="Normal 4 2 8 3 3" xfId="3262" xr:uid="{00000000-0005-0000-0000-00008B600000}"/>
    <cellStyle name="Normal 4 2 8 3 3 2" xfId="7314" xr:uid="{00000000-0005-0000-0000-00008C600000}"/>
    <cellStyle name="Normal 4 2 8 3 3 2 2" xfId="13204" xr:uid="{00000000-0005-0000-0000-00008D600000}"/>
    <cellStyle name="Normal 4 2 8 3 3 2 2 2" xfId="25374" xr:uid="{00000000-0005-0000-0000-00008E600000}"/>
    <cellStyle name="Normal 4 2 8 3 3 2 2 2 2" xfId="51536" xr:uid="{00000000-0005-0000-0000-00008F600000}"/>
    <cellStyle name="Normal 4 2 8 3 3 2 2 3" xfId="39366" xr:uid="{00000000-0005-0000-0000-000090600000}"/>
    <cellStyle name="Normal 4 2 8 3 3 2 3" xfId="20252" xr:uid="{00000000-0005-0000-0000-000091600000}"/>
    <cellStyle name="Normal 4 2 8 3 3 2 3 2" xfId="46414" xr:uid="{00000000-0005-0000-0000-000092600000}"/>
    <cellStyle name="Normal 4 2 8 3 3 2 4" xfId="33476" xr:uid="{00000000-0005-0000-0000-000093600000}"/>
    <cellStyle name="Normal 4 2 8 3 3 3" xfId="10258" xr:uid="{00000000-0005-0000-0000-000094600000}"/>
    <cellStyle name="Normal 4 2 8 3 3 3 2" xfId="22812" xr:uid="{00000000-0005-0000-0000-000095600000}"/>
    <cellStyle name="Normal 4 2 8 3 3 3 2 2" xfId="48974" xr:uid="{00000000-0005-0000-0000-000096600000}"/>
    <cellStyle name="Normal 4 2 8 3 3 3 3" xfId="36420" xr:uid="{00000000-0005-0000-0000-000097600000}"/>
    <cellStyle name="Normal 4 2 8 3 3 4" xfId="16728" xr:uid="{00000000-0005-0000-0000-000098600000}"/>
    <cellStyle name="Normal 4 2 8 3 3 4 2" xfId="42890" xr:uid="{00000000-0005-0000-0000-000099600000}"/>
    <cellStyle name="Normal 4 2 8 3 3 5" xfId="29424" xr:uid="{00000000-0005-0000-0000-00009A600000}"/>
    <cellStyle name="Normal 4 2 8 3 4" xfId="5288" xr:uid="{00000000-0005-0000-0000-00009B600000}"/>
    <cellStyle name="Normal 4 2 8 3 4 2" xfId="11732" xr:uid="{00000000-0005-0000-0000-00009C600000}"/>
    <cellStyle name="Normal 4 2 8 3 4 2 2" xfId="24094" xr:uid="{00000000-0005-0000-0000-00009D600000}"/>
    <cellStyle name="Normal 4 2 8 3 4 2 2 2" xfId="50256" xr:uid="{00000000-0005-0000-0000-00009E600000}"/>
    <cellStyle name="Normal 4 2 8 3 4 2 3" xfId="37894" xr:uid="{00000000-0005-0000-0000-00009F600000}"/>
    <cellStyle name="Normal 4 2 8 3 4 3" xfId="18490" xr:uid="{00000000-0005-0000-0000-0000A0600000}"/>
    <cellStyle name="Normal 4 2 8 3 4 3 2" xfId="44652" xr:uid="{00000000-0005-0000-0000-0000A1600000}"/>
    <cellStyle name="Normal 4 2 8 3 4 4" xfId="31450" xr:uid="{00000000-0005-0000-0000-0000A2600000}"/>
    <cellStyle name="Normal 4 2 8 3 5" xfId="8786" xr:uid="{00000000-0005-0000-0000-0000A3600000}"/>
    <cellStyle name="Normal 4 2 8 3 5 2" xfId="21532" xr:uid="{00000000-0005-0000-0000-0000A4600000}"/>
    <cellStyle name="Normal 4 2 8 3 5 2 2" xfId="47694" xr:uid="{00000000-0005-0000-0000-0000A5600000}"/>
    <cellStyle name="Normal 4 2 8 3 5 3" xfId="34948" xr:uid="{00000000-0005-0000-0000-0000A6600000}"/>
    <cellStyle name="Normal 4 2 8 3 6" xfId="14966" xr:uid="{00000000-0005-0000-0000-0000A7600000}"/>
    <cellStyle name="Normal 4 2 8 3 6 2" xfId="41128" xr:uid="{00000000-0005-0000-0000-0000A8600000}"/>
    <cellStyle name="Normal 4 2 8 3 7" xfId="27398" xr:uid="{00000000-0005-0000-0000-0000A9600000}"/>
    <cellStyle name="Normal 4 2 8 4" xfId="1556" xr:uid="{00000000-0005-0000-0000-0000AA600000}"/>
    <cellStyle name="Normal 4 2 8 4 2" xfId="3582" xr:uid="{00000000-0005-0000-0000-0000AB600000}"/>
    <cellStyle name="Normal 4 2 8 4 2 2" xfId="7634" xr:uid="{00000000-0005-0000-0000-0000AC600000}"/>
    <cellStyle name="Normal 4 2 8 4 2 2 2" xfId="13524" xr:uid="{00000000-0005-0000-0000-0000AD600000}"/>
    <cellStyle name="Normal 4 2 8 4 2 2 2 2" xfId="25694" xr:uid="{00000000-0005-0000-0000-0000AE600000}"/>
    <cellStyle name="Normal 4 2 8 4 2 2 2 2 2" xfId="51856" xr:uid="{00000000-0005-0000-0000-0000AF600000}"/>
    <cellStyle name="Normal 4 2 8 4 2 2 2 3" xfId="39686" xr:uid="{00000000-0005-0000-0000-0000B0600000}"/>
    <cellStyle name="Normal 4 2 8 4 2 2 3" xfId="20572" xr:uid="{00000000-0005-0000-0000-0000B1600000}"/>
    <cellStyle name="Normal 4 2 8 4 2 2 3 2" xfId="46734" xr:uid="{00000000-0005-0000-0000-0000B2600000}"/>
    <cellStyle name="Normal 4 2 8 4 2 2 4" xfId="33796" xr:uid="{00000000-0005-0000-0000-0000B3600000}"/>
    <cellStyle name="Normal 4 2 8 4 2 3" xfId="10578" xr:uid="{00000000-0005-0000-0000-0000B4600000}"/>
    <cellStyle name="Normal 4 2 8 4 2 3 2" xfId="23132" xr:uid="{00000000-0005-0000-0000-0000B5600000}"/>
    <cellStyle name="Normal 4 2 8 4 2 3 2 2" xfId="49294" xr:uid="{00000000-0005-0000-0000-0000B6600000}"/>
    <cellStyle name="Normal 4 2 8 4 2 3 3" xfId="36740" xr:uid="{00000000-0005-0000-0000-0000B7600000}"/>
    <cellStyle name="Normal 4 2 8 4 2 4" xfId="17048" xr:uid="{00000000-0005-0000-0000-0000B8600000}"/>
    <cellStyle name="Normal 4 2 8 4 2 4 2" xfId="43210" xr:uid="{00000000-0005-0000-0000-0000B9600000}"/>
    <cellStyle name="Normal 4 2 8 4 2 5" xfId="29744" xr:uid="{00000000-0005-0000-0000-0000BA600000}"/>
    <cellStyle name="Normal 4 2 8 4 3" xfId="5608" xr:uid="{00000000-0005-0000-0000-0000BB600000}"/>
    <cellStyle name="Normal 4 2 8 4 3 2" xfId="12052" xr:uid="{00000000-0005-0000-0000-0000BC600000}"/>
    <cellStyle name="Normal 4 2 8 4 3 2 2" xfId="24414" xr:uid="{00000000-0005-0000-0000-0000BD600000}"/>
    <cellStyle name="Normal 4 2 8 4 3 2 2 2" xfId="50576" xr:uid="{00000000-0005-0000-0000-0000BE600000}"/>
    <cellStyle name="Normal 4 2 8 4 3 2 3" xfId="38214" xr:uid="{00000000-0005-0000-0000-0000BF600000}"/>
    <cellStyle name="Normal 4 2 8 4 3 3" xfId="18810" xr:uid="{00000000-0005-0000-0000-0000C0600000}"/>
    <cellStyle name="Normal 4 2 8 4 3 3 2" xfId="44972" xr:uid="{00000000-0005-0000-0000-0000C1600000}"/>
    <cellStyle name="Normal 4 2 8 4 3 4" xfId="31770" xr:uid="{00000000-0005-0000-0000-0000C2600000}"/>
    <cellStyle name="Normal 4 2 8 4 4" xfId="9106" xr:uid="{00000000-0005-0000-0000-0000C3600000}"/>
    <cellStyle name="Normal 4 2 8 4 4 2" xfId="21852" xr:uid="{00000000-0005-0000-0000-0000C4600000}"/>
    <cellStyle name="Normal 4 2 8 4 4 2 2" xfId="48014" xr:uid="{00000000-0005-0000-0000-0000C5600000}"/>
    <cellStyle name="Normal 4 2 8 4 4 3" xfId="35268" xr:uid="{00000000-0005-0000-0000-0000C6600000}"/>
    <cellStyle name="Normal 4 2 8 4 5" xfId="15286" xr:uid="{00000000-0005-0000-0000-0000C7600000}"/>
    <cellStyle name="Normal 4 2 8 4 5 2" xfId="41448" xr:uid="{00000000-0005-0000-0000-0000C8600000}"/>
    <cellStyle name="Normal 4 2 8 4 6" xfId="27718" xr:uid="{00000000-0005-0000-0000-0000C9600000}"/>
    <cellStyle name="Normal 4 2 8 5" xfId="2570" xr:uid="{00000000-0005-0000-0000-0000CA600000}"/>
    <cellStyle name="Normal 4 2 8 5 2" xfId="6622" xr:uid="{00000000-0005-0000-0000-0000CB600000}"/>
    <cellStyle name="Normal 4 2 8 5 2 2" xfId="12788" xr:uid="{00000000-0005-0000-0000-0000CC600000}"/>
    <cellStyle name="Normal 4 2 8 5 2 2 2" xfId="25054" xr:uid="{00000000-0005-0000-0000-0000CD600000}"/>
    <cellStyle name="Normal 4 2 8 5 2 2 2 2" xfId="51216" xr:uid="{00000000-0005-0000-0000-0000CE600000}"/>
    <cellStyle name="Normal 4 2 8 5 2 2 3" xfId="38950" xr:uid="{00000000-0005-0000-0000-0000CF600000}"/>
    <cellStyle name="Normal 4 2 8 5 2 3" xfId="19692" xr:uid="{00000000-0005-0000-0000-0000D0600000}"/>
    <cellStyle name="Normal 4 2 8 5 2 3 2" xfId="45854" xr:uid="{00000000-0005-0000-0000-0000D1600000}"/>
    <cellStyle name="Normal 4 2 8 5 2 4" xfId="32784" xr:uid="{00000000-0005-0000-0000-0000D2600000}"/>
    <cellStyle name="Normal 4 2 8 5 3" xfId="9842" xr:uid="{00000000-0005-0000-0000-0000D3600000}"/>
    <cellStyle name="Normal 4 2 8 5 3 2" xfId="22492" xr:uid="{00000000-0005-0000-0000-0000D4600000}"/>
    <cellStyle name="Normal 4 2 8 5 3 2 2" xfId="48654" xr:uid="{00000000-0005-0000-0000-0000D5600000}"/>
    <cellStyle name="Normal 4 2 8 5 3 3" xfId="36004" xr:uid="{00000000-0005-0000-0000-0000D6600000}"/>
    <cellStyle name="Normal 4 2 8 5 4" xfId="16168" xr:uid="{00000000-0005-0000-0000-0000D7600000}"/>
    <cellStyle name="Normal 4 2 8 5 4 2" xfId="42330" xr:uid="{00000000-0005-0000-0000-0000D8600000}"/>
    <cellStyle name="Normal 4 2 8 5 5" xfId="28732" xr:uid="{00000000-0005-0000-0000-0000D9600000}"/>
    <cellStyle name="Normal 4 2 8 6" xfId="4596" xr:uid="{00000000-0005-0000-0000-0000DA600000}"/>
    <cellStyle name="Normal 4 2 8 6 2" xfId="11316" xr:uid="{00000000-0005-0000-0000-0000DB600000}"/>
    <cellStyle name="Normal 4 2 8 6 2 2" xfId="23774" xr:uid="{00000000-0005-0000-0000-0000DC600000}"/>
    <cellStyle name="Normal 4 2 8 6 2 2 2" xfId="49936" xr:uid="{00000000-0005-0000-0000-0000DD600000}"/>
    <cellStyle name="Normal 4 2 8 6 2 3" xfId="37478" xr:uid="{00000000-0005-0000-0000-0000DE600000}"/>
    <cellStyle name="Normal 4 2 8 6 3" xfId="17930" xr:uid="{00000000-0005-0000-0000-0000DF600000}"/>
    <cellStyle name="Normal 4 2 8 6 3 2" xfId="44092" xr:uid="{00000000-0005-0000-0000-0000E0600000}"/>
    <cellStyle name="Normal 4 2 8 6 4" xfId="30758" xr:uid="{00000000-0005-0000-0000-0000E1600000}"/>
    <cellStyle name="Normal 4 2 8 7" xfId="8370" xr:uid="{00000000-0005-0000-0000-0000E2600000}"/>
    <cellStyle name="Normal 4 2 8 7 2" xfId="21212" xr:uid="{00000000-0005-0000-0000-0000E3600000}"/>
    <cellStyle name="Normal 4 2 8 7 2 2" xfId="47374" xr:uid="{00000000-0005-0000-0000-0000E4600000}"/>
    <cellStyle name="Normal 4 2 8 7 3" xfId="34532" xr:uid="{00000000-0005-0000-0000-0000E5600000}"/>
    <cellStyle name="Normal 4 2 8 8" xfId="14406" xr:uid="{00000000-0005-0000-0000-0000E6600000}"/>
    <cellStyle name="Normal 4 2 8 8 2" xfId="40568" xr:uid="{00000000-0005-0000-0000-0000E7600000}"/>
    <cellStyle name="Normal 4 2 8 9" xfId="26706" xr:uid="{00000000-0005-0000-0000-0000E8600000}"/>
    <cellStyle name="Normal 4 2 9" xfId="628" xr:uid="{00000000-0005-0000-0000-0000E9600000}"/>
    <cellStyle name="Normal 4 2 9 2" xfId="1316" xr:uid="{00000000-0005-0000-0000-0000EA600000}"/>
    <cellStyle name="Normal 4 2 9 2 2" xfId="1956" xr:uid="{00000000-0005-0000-0000-0000EB600000}"/>
    <cellStyle name="Normal 4 2 9 2 2 2" xfId="3982" xr:uid="{00000000-0005-0000-0000-0000EC600000}"/>
    <cellStyle name="Normal 4 2 9 2 2 2 2" xfId="8034" xr:uid="{00000000-0005-0000-0000-0000ED600000}"/>
    <cellStyle name="Normal 4 2 9 2 2 2 2 2" xfId="13924" xr:uid="{00000000-0005-0000-0000-0000EE600000}"/>
    <cellStyle name="Normal 4 2 9 2 2 2 2 2 2" xfId="26094" xr:uid="{00000000-0005-0000-0000-0000EF600000}"/>
    <cellStyle name="Normal 4 2 9 2 2 2 2 2 2 2" xfId="52256" xr:uid="{00000000-0005-0000-0000-0000F0600000}"/>
    <cellStyle name="Normal 4 2 9 2 2 2 2 2 3" xfId="40086" xr:uid="{00000000-0005-0000-0000-0000F1600000}"/>
    <cellStyle name="Normal 4 2 9 2 2 2 2 3" xfId="20972" xr:uid="{00000000-0005-0000-0000-0000F2600000}"/>
    <cellStyle name="Normal 4 2 9 2 2 2 2 3 2" xfId="47134" xr:uid="{00000000-0005-0000-0000-0000F3600000}"/>
    <cellStyle name="Normal 4 2 9 2 2 2 2 4" xfId="34196" xr:uid="{00000000-0005-0000-0000-0000F4600000}"/>
    <cellStyle name="Normal 4 2 9 2 2 2 3" xfId="10978" xr:uid="{00000000-0005-0000-0000-0000F5600000}"/>
    <cellStyle name="Normal 4 2 9 2 2 2 3 2" xfId="23532" xr:uid="{00000000-0005-0000-0000-0000F6600000}"/>
    <cellStyle name="Normal 4 2 9 2 2 2 3 2 2" xfId="49694" xr:uid="{00000000-0005-0000-0000-0000F7600000}"/>
    <cellStyle name="Normal 4 2 9 2 2 2 3 3" xfId="37140" xr:uid="{00000000-0005-0000-0000-0000F8600000}"/>
    <cellStyle name="Normal 4 2 9 2 2 2 4" xfId="17448" xr:uid="{00000000-0005-0000-0000-0000F9600000}"/>
    <cellStyle name="Normal 4 2 9 2 2 2 4 2" xfId="43610" xr:uid="{00000000-0005-0000-0000-0000FA600000}"/>
    <cellStyle name="Normal 4 2 9 2 2 2 5" xfId="30144" xr:uid="{00000000-0005-0000-0000-0000FB600000}"/>
    <cellStyle name="Normal 4 2 9 2 2 3" xfId="6008" xr:uid="{00000000-0005-0000-0000-0000FC600000}"/>
    <cellStyle name="Normal 4 2 9 2 2 3 2" xfId="12452" xr:uid="{00000000-0005-0000-0000-0000FD600000}"/>
    <cellStyle name="Normal 4 2 9 2 2 3 2 2" xfId="24814" xr:uid="{00000000-0005-0000-0000-0000FE600000}"/>
    <cellStyle name="Normal 4 2 9 2 2 3 2 2 2" xfId="50976" xr:uid="{00000000-0005-0000-0000-0000FF600000}"/>
    <cellStyle name="Normal 4 2 9 2 2 3 2 3" xfId="38614" xr:uid="{00000000-0005-0000-0000-000000610000}"/>
    <cellStyle name="Normal 4 2 9 2 2 3 3" xfId="19210" xr:uid="{00000000-0005-0000-0000-000001610000}"/>
    <cellStyle name="Normal 4 2 9 2 2 3 3 2" xfId="45372" xr:uid="{00000000-0005-0000-0000-000002610000}"/>
    <cellStyle name="Normal 4 2 9 2 2 3 4" xfId="32170" xr:uid="{00000000-0005-0000-0000-000003610000}"/>
    <cellStyle name="Normal 4 2 9 2 2 4" xfId="9506" xr:uid="{00000000-0005-0000-0000-000004610000}"/>
    <cellStyle name="Normal 4 2 9 2 2 4 2" xfId="22252" xr:uid="{00000000-0005-0000-0000-000005610000}"/>
    <cellStyle name="Normal 4 2 9 2 2 4 2 2" xfId="48414" xr:uid="{00000000-0005-0000-0000-000006610000}"/>
    <cellStyle name="Normal 4 2 9 2 2 4 3" xfId="35668" xr:uid="{00000000-0005-0000-0000-000007610000}"/>
    <cellStyle name="Normal 4 2 9 2 2 5" xfId="15686" xr:uid="{00000000-0005-0000-0000-000008610000}"/>
    <cellStyle name="Normal 4 2 9 2 2 5 2" xfId="41848" xr:uid="{00000000-0005-0000-0000-000009610000}"/>
    <cellStyle name="Normal 4 2 9 2 2 6" xfId="28118" xr:uid="{00000000-0005-0000-0000-00000A610000}"/>
    <cellStyle name="Normal 4 2 9 2 3" xfId="3342" xr:uid="{00000000-0005-0000-0000-00000B610000}"/>
    <cellStyle name="Normal 4 2 9 2 3 2" xfId="7394" xr:uid="{00000000-0005-0000-0000-00000C610000}"/>
    <cellStyle name="Normal 4 2 9 2 3 2 2" xfId="13284" xr:uid="{00000000-0005-0000-0000-00000D610000}"/>
    <cellStyle name="Normal 4 2 9 2 3 2 2 2" xfId="25454" xr:uid="{00000000-0005-0000-0000-00000E610000}"/>
    <cellStyle name="Normal 4 2 9 2 3 2 2 2 2" xfId="51616" xr:uid="{00000000-0005-0000-0000-00000F610000}"/>
    <cellStyle name="Normal 4 2 9 2 3 2 2 3" xfId="39446" xr:uid="{00000000-0005-0000-0000-000010610000}"/>
    <cellStyle name="Normal 4 2 9 2 3 2 3" xfId="20332" xr:uid="{00000000-0005-0000-0000-000011610000}"/>
    <cellStyle name="Normal 4 2 9 2 3 2 3 2" xfId="46494" xr:uid="{00000000-0005-0000-0000-000012610000}"/>
    <cellStyle name="Normal 4 2 9 2 3 2 4" xfId="33556" xr:uid="{00000000-0005-0000-0000-000013610000}"/>
    <cellStyle name="Normal 4 2 9 2 3 3" xfId="10338" xr:uid="{00000000-0005-0000-0000-000014610000}"/>
    <cellStyle name="Normal 4 2 9 2 3 3 2" xfId="22892" xr:uid="{00000000-0005-0000-0000-000015610000}"/>
    <cellStyle name="Normal 4 2 9 2 3 3 2 2" xfId="49054" xr:uid="{00000000-0005-0000-0000-000016610000}"/>
    <cellStyle name="Normal 4 2 9 2 3 3 3" xfId="36500" xr:uid="{00000000-0005-0000-0000-000017610000}"/>
    <cellStyle name="Normal 4 2 9 2 3 4" xfId="16808" xr:uid="{00000000-0005-0000-0000-000018610000}"/>
    <cellStyle name="Normal 4 2 9 2 3 4 2" xfId="42970" xr:uid="{00000000-0005-0000-0000-000019610000}"/>
    <cellStyle name="Normal 4 2 9 2 3 5" xfId="29504" xr:uid="{00000000-0005-0000-0000-00001A610000}"/>
    <cellStyle name="Normal 4 2 9 2 4" xfId="5368" xr:uid="{00000000-0005-0000-0000-00001B610000}"/>
    <cellStyle name="Normal 4 2 9 2 4 2" xfId="11812" xr:uid="{00000000-0005-0000-0000-00001C610000}"/>
    <cellStyle name="Normal 4 2 9 2 4 2 2" xfId="24174" xr:uid="{00000000-0005-0000-0000-00001D610000}"/>
    <cellStyle name="Normal 4 2 9 2 4 2 2 2" xfId="50336" xr:uid="{00000000-0005-0000-0000-00001E610000}"/>
    <cellStyle name="Normal 4 2 9 2 4 2 3" xfId="37974" xr:uid="{00000000-0005-0000-0000-00001F610000}"/>
    <cellStyle name="Normal 4 2 9 2 4 3" xfId="18570" xr:uid="{00000000-0005-0000-0000-000020610000}"/>
    <cellStyle name="Normal 4 2 9 2 4 3 2" xfId="44732" xr:uid="{00000000-0005-0000-0000-000021610000}"/>
    <cellStyle name="Normal 4 2 9 2 4 4" xfId="31530" xr:uid="{00000000-0005-0000-0000-000022610000}"/>
    <cellStyle name="Normal 4 2 9 2 5" xfId="8866" xr:uid="{00000000-0005-0000-0000-000023610000}"/>
    <cellStyle name="Normal 4 2 9 2 5 2" xfId="21612" xr:uid="{00000000-0005-0000-0000-000024610000}"/>
    <cellStyle name="Normal 4 2 9 2 5 2 2" xfId="47774" xr:uid="{00000000-0005-0000-0000-000025610000}"/>
    <cellStyle name="Normal 4 2 9 2 5 3" xfId="35028" xr:uid="{00000000-0005-0000-0000-000026610000}"/>
    <cellStyle name="Normal 4 2 9 2 6" xfId="15046" xr:uid="{00000000-0005-0000-0000-000027610000}"/>
    <cellStyle name="Normal 4 2 9 2 6 2" xfId="41208" xr:uid="{00000000-0005-0000-0000-000028610000}"/>
    <cellStyle name="Normal 4 2 9 2 7" xfId="27478" xr:uid="{00000000-0005-0000-0000-000029610000}"/>
    <cellStyle name="Normal 4 2 9 3" xfId="1636" xr:uid="{00000000-0005-0000-0000-00002A610000}"/>
    <cellStyle name="Normal 4 2 9 3 2" xfId="3662" xr:uid="{00000000-0005-0000-0000-00002B610000}"/>
    <cellStyle name="Normal 4 2 9 3 2 2" xfId="7714" xr:uid="{00000000-0005-0000-0000-00002C610000}"/>
    <cellStyle name="Normal 4 2 9 3 2 2 2" xfId="13604" xr:uid="{00000000-0005-0000-0000-00002D610000}"/>
    <cellStyle name="Normal 4 2 9 3 2 2 2 2" xfId="25774" xr:uid="{00000000-0005-0000-0000-00002E610000}"/>
    <cellStyle name="Normal 4 2 9 3 2 2 2 2 2" xfId="51936" xr:uid="{00000000-0005-0000-0000-00002F610000}"/>
    <cellStyle name="Normal 4 2 9 3 2 2 2 3" xfId="39766" xr:uid="{00000000-0005-0000-0000-000030610000}"/>
    <cellStyle name="Normal 4 2 9 3 2 2 3" xfId="20652" xr:uid="{00000000-0005-0000-0000-000031610000}"/>
    <cellStyle name="Normal 4 2 9 3 2 2 3 2" xfId="46814" xr:uid="{00000000-0005-0000-0000-000032610000}"/>
    <cellStyle name="Normal 4 2 9 3 2 2 4" xfId="33876" xr:uid="{00000000-0005-0000-0000-000033610000}"/>
    <cellStyle name="Normal 4 2 9 3 2 3" xfId="10658" xr:uid="{00000000-0005-0000-0000-000034610000}"/>
    <cellStyle name="Normal 4 2 9 3 2 3 2" xfId="23212" xr:uid="{00000000-0005-0000-0000-000035610000}"/>
    <cellStyle name="Normal 4 2 9 3 2 3 2 2" xfId="49374" xr:uid="{00000000-0005-0000-0000-000036610000}"/>
    <cellStyle name="Normal 4 2 9 3 2 3 3" xfId="36820" xr:uid="{00000000-0005-0000-0000-000037610000}"/>
    <cellStyle name="Normal 4 2 9 3 2 4" xfId="17128" xr:uid="{00000000-0005-0000-0000-000038610000}"/>
    <cellStyle name="Normal 4 2 9 3 2 4 2" xfId="43290" xr:uid="{00000000-0005-0000-0000-000039610000}"/>
    <cellStyle name="Normal 4 2 9 3 2 5" xfId="29824" xr:uid="{00000000-0005-0000-0000-00003A610000}"/>
    <cellStyle name="Normal 4 2 9 3 3" xfId="5688" xr:uid="{00000000-0005-0000-0000-00003B610000}"/>
    <cellStyle name="Normal 4 2 9 3 3 2" xfId="12132" xr:uid="{00000000-0005-0000-0000-00003C610000}"/>
    <cellStyle name="Normal 4 2 9 3 3 2 2" xfId="24494" xr:uid="{00000000-0005-0000-0000-00003D610000}"/>
    <cellStyle name="Normal 4 2 9 3 3 2 2 2" xfId="50656" xr:uid="{00000000-0005-0000-0000-00003E610000}"/>
    <cellStyle name="Normal 4 2 9 3 3 2 3" xfId="38294" xr:uid="{00000000-0005-0000-0000-00003F610000}"/>
    <cellStyle name="Normal 4 2 9 3 3 3" xfId="18890" xr:uid="{00000000-0005-0000-0000-000040610000}"/>
    <cellStyle name="Normal 4 2 9 3 3 3 2" xfId="45052" xr:uid="{00000000-0005-0000-0000-000041610000}"/>
    <cellStyle name="Normal 4 2 9 3 3 4" xfId="31850" xr:uid="{00000000-0005-0000-0000-000042610000}"/>
    <cellStyle name="Normal 4 2 9 3 4" xfId="9186" xr:uid="{00000000-0005-0000-0000-000043610000}"/>
    <cellStyle name="Normal 4 2 9 3 4 2" xfId="21932" xr:uid="{00000000-0005-0000-0000-000044610000}"/>
    <cellStyle name="Normal 4 2 9 3 4 2 2" xfId="48094" xr:uid="{00000000-0005-0000-0000-000045610000}"/>
    <cellStyle name="Normal 4 2 9 3 4 3" xfId="35348" xr:uid="{00000000-0005-0000-0000-000046610000}"/>
    <cellStyle name="Normal 4 2 9 3 5" xfId="15366" xr:uid="{00000000-0005-0000-0000-000047610000}"/>
    <cellStyle name="Normal 4 2 9 3 5 2" xfId="41528" xr:uid="{00000000-0005-0000-0000-000048610000}"/>
    <cellStyle name="Normal 4 2 9 3 6" xfId="27798" xr:uid="{00000000-0005-0000-0000-000049610000}"/>
    <cellStyle name="Normal 4 2 9 4" xfId="2654" xr:uid="{00000000-0005-0000-0000-00004A610000}"/>
    <cellStyle name="Normal 4 2 9 4 2" xfId="6706" xr:uid="{00000000-0005-0000-0000-00004B610000}"/>
    <cellStyle name="Normal 4 2 9 4 2 2" xfId="12869" xr:uid="{00000000-0005-0000-0000-00004C610000}"/>
    <cellStyle name="Normal 4 2 9 4 2 2 2" xfId="25134" xr:uid="{00000000-0005-0000-0000-00004D610000}"/>
    <cellStyle name="Normal 4 2 9 4 2 2 2 2" xfId="51296" xr:uid="{00000000-0005-0000-0000-00004E610000}"/>
    <cellStyle name="Normal 4 2 9 4 2 2 3" xfId="39031" xr:uid="{00000000-0005-0000-0000-00004F610000}"/>
    <cellStyle name="Normal 4 2 9 4 2 3" xfId="19775" xr:uid="{00000000-0005-0000-0000-000050610000}"/>
    <cellStyle name="Normal 4 2 9 4 2 3 2" xfId="45937" xr:uid="{00000000-0005-0000-0000-000051610000}"/>
    <cellStyle name="Normal 4 2 9 4 2 4" xfId="32868" xr:uid="{00000000-0005-0000-0000-000052610000}"/>
    <cellStyle name="Normal 4 2 9 4 3" xfId="9923" xr:uid="{00000000-0005-0000-0000-000053610000}"/>
    <cellStyle name="Normal 4 2 9 4 3 2" xfId="22572" xr:uid="{00000000-0005-0000-0000-000054610000}"/>
    <cellStyle name="Normal 4 2 9 4 3 2 2" xfId="48734" xr:uid="{00000000-0005-0000-0000-000055610000}"/>
    <cellStyle name="Normal 4 2 9 4 3 3" xfId="36085" xr:uid="{00000000-0005-0000-0000-000056610000}"/>
    <cellStyle name="Normal 4 2 9 4 4" xfId="16251" xr:uid="{00000000-0005-0000-0000-000057610000}"/>
    <cellStyle name="Normal 4 2 9 4 4 2" xfId="42413" xr:uid="{00000000-0005-0000-0000-000058610000}"/>
    <cellStyle name="Normal 4 2 9 4 5" xfId="28816" xr:uid="{00000000-0005-0000-0000-000059610000}"/>
    <cellStyle name="Normal 4 2 9 5" xfId="4680" xr:uid="{00000000-0005-0000-0000-00005A610000}"/>
    <cellStyle name="Normal 4 2 9 5 2" xfId="11397" xr:uid="{00000000-0005-0000-0000-00005B610000}"/>
    <cellStyle name="Normal 4 2 9 5 2 2" xfId="23854" xr:uid="{00000000-0005-0000-0000-00005C610000}"/>
    <cellStyle name="Normal 4 2 9 5 2 2 2" xfId="50016" xr:uid="{00000000-0005-0000-0000-00005D610000}"/>
    <cellStyle name="Normal 4 2 9 5 2 3" xfId="37559" xr:uid="{00000000-0005-0000-0000-00005E610000}"/>
    <cellStyle name="Normal 4 2 9 5 3" xfId="18013" xr:uid="{00000000-0005-0000-0000-00005F610000}"/>
    <cellStyle name="Normal 4 2 9 5 3 2" xfId="44175" xr:uid="{00000000-0005-0000-0000-000060610000}"/>
    <cellStyle name="Normal 4 2 9 5 4" xfId="30842" xr:uid="{00000000-0005-0000-0000-000061610000}"/>
    <cellStyle name="Normal 4 2 9 6" xfId="8451" xr:uid="{00000000-0005-0000-0000-000062610000}"/>
    <cellStyle name="Normal 4 2 9 6 2" xfId="21292" xr:uid="{00000000-0005-0000-0000-000063610000}"/>
    <cellStyle name="Normal 4 2 9 6 2 2" xfId="47454" xr:uid="{00000000-0005-0000-0000-000064610000}"/>
    <cellStyle name="Normal 4 2 9 6 3" xfId="34613" xr:uid="{00000000-0005-0000-0000-000065610000}"/>
    <cellStyle name="Normal 4 2 9 7" xfId="14489" xr:uid="{00000000-0005-0000-0000-000066610000}"/>
    <cellStyle name="Normal 4 2 9 7 2" xfId="40651" xr:uid="{00000000-0005-0000-0000-000067610000}"/>
    <cellStyle name="Normal 4 2 9 8" xfId="26790" xr:uid="{00000000-0005-0000-0000-000068610000}"/>
    <cellStyle name="Normal 4 20" xfId="52442" xr:uid="{00000000-0005-0000-0000-000069610000}"/>
    <cellStyle name="Normal 4 21" xfId="52458" xr:uid="{00000000-0005-0000-0000-00006A610000}"/>
    <cellStyle name="Normal 4 22" xfId="52465" xr:uid="{00000000-0005-0000-0000-00006B610000}"/>
    <cellStyle name="Normal 4 23" xfId="52470" xr:uid="{00000000-0005-0000-0000-00006C610000}"/>
    <cellStyle name="Normal 4 24" xfId="52472" xr:uid="{00000000-0005-0000-0000-00006D610000}"/>
    <cellStyle name="Normal 4 25" xfId="52476" xr:uid="{00000000-0005-0000-0000-00006E610000}"/>
    <cellStyle name="Normal 4 3" xfId="97" xr:uid="{00000000-0005-0000-0000-00006F610000}"/>
    <cellStyle name="Normal 4 3 10" xfId="1477" xr:uid="{00000000-0005-0000-0000-000070610000}"/>
    <cellStyle name="Normal 4 3 10 2" xfId="3503" xr:uid="{00000000-0005-0000-0000-000071610000}"/>
    <cellStyle name="Normal 4 3 10 2 2" xfId="7555" xr:uid="{00000000-0005-0000-0000-000072610000}"/>
    <cellStyle name="Normal 4 3 10 2 2 2" xfId="13445" xr:uid="{00000000-0005-0000-0000-000073610000}"/>
    <cellStyle name="Normal 4 3 10 2 2 2 2" xfId="25615" xr:uid="{00000000-0005-0000-0000-000074610000}"/>
    <cellStyle name="Normal 4 3 10 2 2 2 2 2" xfId="51777" xr:uid="{00000000-0005-0000-0000-000075610000}"/>
    <cellStyle name="Normal 4 3 10 2 2 2 3" xfId="39607" xr:uid="{00000000-0005-0000-0000-000076610000}"/>
    <cellStyle name="Normal 4 3 10 2 2 3" xfId="20493" xr:uid="{00000000-0005-0000-0000-000077610000}"/>
    <cellStyle name="Normal 4 3 10 2 2 3 2" xfId="46655" xr:uid="{00000000-0005-0000-0000-000078610000}"/>
    <cellStyle name="Normal 4 3 10 2 2 4" xfId="33717" xr:uid="{00000000-0005-0000-0000-000079610000}"/>
    <cellStyle name="Normal 4 3 10 2 3" xfId="10499" xr:uid="{00000000-0005-0000-0000-00007A610000}"/>
    <cellStyle name="Normal 4 3 10 2 3 2" xfId="23053" xr:uid="{00000000-0005-0000-0000-00007B610000}"/>
    <cellStyle name="Normal 4 3 10 2 3 2 2" xfId="49215" xr:uid="{00000000-0005-0000-0000-00007C610000}"/>
    <cellStyle name="Normal 4 3 10 2 3 3" xfId="36661" xr:uid="{00000000-0005-0000-0000-00007D610000}"/>
    <cellStyle name="Normal 4 3 10 2 4" xfId="16969" xr:uid="{00000000-0005-0000-0000-00007E610000}"/>
    <cellStyle name="Normal 4 3 10 2 4 2" xfId="43131" xr:uid="{00000000-0005-0000-0000-00007F610000}"/>
    <cellStyle name="Normal 4 3 10 2 5" xfId="29665" xr:uid="{00000000-0005-0000-0000-000080610000}"/>
    <cellStyle name="Normal 4 3 10 3" xfId="5529" xr:uid="{00000000-0005-0000-0000-000081610000}"/>
    <cellStyle name="Normal 4 3 10 3 2" xfId="11973" xr:uid="{00000000-0005-0000-0000-000082610000}"/>
    <cellStyle name="Normal 4 3 10 3 2 2" xfId="24335" xr:uid="{00000000-0005-0000-0000-000083610000}"/>
    <cellStyle name="Normal 4 3 10 3 2 2 2" xfId="50497" xr:uid="{00000000-0005-0000-0000-000084610000}"/>
    <cellStyle name="Normal 4 3 10 3 2 3" xfId="38135" xr:uid="{00000000-0005-0000-0000-000085610000}"/>
    <cellStyle name="Normal 4 3 10 3 3" xfId="18731" xr:uid="{00000000-0005-0000-0000-000086610000}"/>
    <cellStyle name="Normal 4 3 10 3 3 2" xfId="44893" xr:uid="{00000000-0005-0000-0000-000087610000}"/>
    <cellStyle name="Normal 4 3 10 3 4" xfId="31691" xr:uid="{00000000-0005-0000-0000-000088610000}"/>
    <cellStyle name="Normal 4 3 10 4" xfId="9027" xr:uid="{00000000-0005-0000-0000-000089610000}"/>
    <cellStyle name="Normal 4 3 10 4 2" xfId="21773" xr:uid="{00000000-0005-0000-0000-00008A610000}"/>
    <cellStyle name="Normal 4 3 10 4 2 2" xfId="47935" xr:uid="{00000000-0005-0000-0000-00008B610000}"/>
    <cellStyle name="Normal 4 3 10 4 3" xfId="35189" xr:uid="{00000000-0005-0000-0000-00008C610000}"/>
    <cellStyle name="Normal 4 3 10 5" xfId="15207" xr:uid="{00000000-0005-0000-0000-00008D610000}"/>
    <cellStyle name="Normal 4 3 10 5 2" xfId="41369" xr:uid="{00000000-0005-0000-0000-00008E610000}"/>
    <cellStyle name="Normal 4 3 10 6" xfId="27639" xr:uid="{00000000-0005-0000-0000-00008F610000}"/>
    <cellStyle name="Normal 4 3 11" xfId="2127" xr:uid="{00000000-0005-0000-0000-000090610000}"/>
    <cellStyle name="Normal 4 3 11 2" xfId="6179" xr:uid="{00000000-0005-0000-0000-000091610000}"/>
    <cellStyle name="Normal 4 3 11 2 2" xfId="12615" xr:uid="{00000000-0005-0000-0000-000092610000}"/>
    <cellStyle name="Normal 4 3 11 2 2 2" xfId="24975" xr:uid="{00000000-0005-0000-0000-000093610000}"/>
    <cellStyle name="Normal 4 3 11 2 2 2 2" xfId="51137" xr:uid="{00000000-0005-0000-0000-000094610000}"/>
    <cellStyle name="Normal 4 3 11 2 2 3" xfId="38777" xr:uid="{00000000-0005-0000-0000-000095610000}"/>
    <cellStyle name="Normal 4 3 11 2 3" xfId="19379" xr:uid="{00000000-0005-0000-0000-000096610000}"/>
    <cellStyle name="Normal 4 3 11 2 3 2" xfId="45541" xr:uid="{00000000-0005-0000-0000-000097610000}"/>
    <cellStyle name="Normal 4 3 11 2 4" xfId="32341" xr:uid="{00000000-0005-0000-0000-000098610000}"/>
    <cellStyle name="Normal 4 3 11 3" xfId="9669" xr:uid="{00000000-0005-0000-0000-000099610000}"/>
    <cellStyle name="Normal 4 3 11 3 2" xfId="22413" xr:uid="{00000000-0005-0000-0000-00009A610000}"/>
    <cellStyle name="Normal 4 3 11 3 2 2" xfId="48575" xr:uid="{00000000-0005-0000-0000-00009B610000}"/>
    <cellStyle name="Normal 4 3 11 3 3" xfId="35831" xr:uid="{00000000-0005-0000-0000-00009C610000}"/>
    <cellStyle name="Normal 4 3 11 4" xfId="15855" xr:uid="{00000000-0005-0000-0000-00009D610000}"/>
    <cellStyle name="Normal 4 3 11 4 2" xfId="42017" xr:uid="{00000000-0005-0000-0000-00009E610000}"/>
    <cellStyle name="Normal 4 3 11 5" xfId="28289" xr:uid="{00000000-0005-0000-0000-00009F610000}"/>
    <cellStyle name="Normal 4 3 12" xfId="4153" xr:uid="{00000000-0005-0000-0000-0000A0610000}"/>
    <cellStyle name="Normal 4 3 12 2" xfId="11143" xr:uid="{00000000-0005-0000-0000-0000A1610000}"/>
    <cellStyle name="Normal 4 3 12 2 2" xfId="23695" xr:uid="{00000000-0005-0000-0000-0000A2610000}"/>
    <cellStyle name="Normal 4 3 12 2 2 2" xfId="49857" xr:uid="{00000000-0005-0000-0000-0000A3610000}"/>
    <cellStyle name="Normal 4 3 12 2 3" xfId="37305" xr:uid="{00000000-0005-0000-0000-0000A4610000}"/>
    <cellStyle name="Normal 4 3 12 3" xfId="17617" xr:uid="{00000000-0005-0000-0000-0000A5610000}"/>
    <cellStyle name="Normal 4 3 12 3 2" xfId="43779" xr:uid="{00000000-0005-0000-0000-0000A6610000}"/>
    <cellStyle name="Normal 4 3 12 4" xfId="30315" xr:uid="{00000000-0005-0000-0000-0000A7610000}"/>
    <cellStyle name="Normal 4 3 13" xfId="8197" xr:uid="{00000000-0005-0000-0000-0000A8610000}"/>
    <cellStyle name="Normal 4 3 13 2" xfId="21133" xr:uid="{00000000-0005-0000-0000-0000A9610000}"/>
    <cellStyle name="Normal 4 3 13 2 2" xfId="47295" xr:uid="{00000000-0005-0000-0000-0000AA610000}"/>
    <cellStyle name="Normal 4 3 13 3" xfId="34359" xr:uid="{00000000-0005-0000-0000-0000AB610000}"/>
    <cellStyle name="Normal 4 3 14" xfId="14093" xr:uid="{00000000-0005-0000-0000-0000AC610000}"/>
    <cellStyle name="Normal 4 3 14 2" xfId="40255" xr:uid="{00000000-0005-0000-0000-0000AD610000}"/>
    <cellStyle name="Normal 4 3 15" xfId="26263" xr:uid="{00000000-0005-0000-0000-0000AE610000}"/>
    <cellStyle name="Normal 4 3 16" xfId="52418" xr:uid="{00000000-0005-0000-0000-0000AF610000}"/>
    <cellStyle name="Normal 4 3 17" xfId="52430" xr:uid="{00000000-0005-0000-0000-0000B0610000}"/>
    <cellStyle name="Normal 4 3 2" xfId="115" xr:uid="{00000000-0005-0000-0000-0000B1610000}"/>
    <cellStyle name="Normal 4 3 2 10" xfId="4171" xr:uid="{00000000-0005-0000-0000-0000B2610000}"/>
    <cellStyle name="Normal 4 3 2 10 2" xfId="11149" xr:uid="{00000000-0005-0000-0000-0000B3610000}"/>
    <cellStyle name="Normal 4 3 2 10 2 2" xfId="23699" xr:uid="{00000000-0005-0000-0000-0000B4610000}"/>
    <cellStyle name="Normal 4 3 2 10 2 2 2" xfId="49861" xr:uid="{00000000-0005-0000-0000-0000B5610000}"/>
    <cellStyle name="Normal 4 3 2 10 2 3" xfId="37311" xr:uid="{00000000-0005-0000-0000-0000B6610000}"/>
    <cellStyle name="Normal 4 3 2 10 3" xfId="17628" xr:uid="{00000000-0005-0000-0000-0000B7610000}"/>
    <cellStyle name="Normal 4 3 2 10 3 2" xfId="43790" xr:uid="{00000000-0005-0000-0000-0000B8610000}"/>
    <cellStyle name="Normal 4 3 2 10 4" xfId="30333" xr:uid="{00000000-0005-0000-0000-0000B9610000}"/>
    <cellStyle name="Normal 4 3 2 11" xfId="8203" xr:uid="{00000000-0005-0000-0000-0000BA610000}"/>
    <cellStyle name="Normal 4 3 2 11 2" xfId="21137" xr:uid="{00000000-0005-0000-0000-0000BB610000}"/>
    <cellStyle name="Normal 4 3 2 11 2 2" xfId="47299" xr:uid="{00000000-0005-0000-0000-0000BC610000}"/>
    <cellStyle name="Normal 4 3 2 11 3" xfId="34365" xr:uid="{00000000-0005-0000-0000-0000BD610000}"/>
    <cellStyle name="Normal 4 3 2 12" xfId="14104" xr:uid="{00000000-0005-0000-0000-0000BE610000}"/>
    <cellStyle name="Normal 4 3 2 12 2" xfId="40266" xr:uid="{00000000-0005-0000-0000-0000BF610000}"/>
    <cellStyle name="Normal 4 3 2 13" xfId="26281" xr:uid="{00000000-0005-0000-0000-0000C0610000}"/>
    <cellStyle name="Normal 4 3 2 14" xfId="52431" xr:uid="{00000000-0005-0000-0000-0000C1610000}"/>
    <cellStyle name="Normal 4 3 2 2" xfId="161" xr:uid="{00000000-0005-0000-0000-0000C2610000}"/>
    <cellStyle name="Normal 4 3 2 2 10" xfId="8219" xr:uid="{00000000-0005-0000-0000-0000C3610000}"/>
    <cellStyle name="Normal 4 3 2 2 10 2" xfId="21145" xr:uid="{00000000-0005-0000-0000-0000C4610000}"/>
    <cellStyle name="Normal 4 3 2 2 10 2 2" xfId="47307" xr:uid="{00000000-0005-0000-0000-0000C5610000}"/>
    <cellStyle name="Normal 4 3 2 2 10 3" xfId="34381" xr:uid="{00000000-0005-0000-0000-0000C6610000}"/>
    <cellStyle name="Normal 4 3 2 2 11" xfId="14136" xr:uid="{00000000-0005-0000-0000-0000C7610000}"/>
    <cellStyle name="Normal 4 3 2 2 11 2" xfId="40298" xr:uid="{00000000-0005-0000-0000-0000C8610000}"/>
    <cellStyle name="Normal 4 3 2 2 12" xfId="26327" xr:uid="{00000000-0005-0000-0000-0000C9610000}"/>
    <cellStyle name="Normal 4 3 2 2 2" xfId="291" xr:uid="{00000000-0005-0000-0000-0000CA610000}"/>
    <cellStyle name="Normal 4 3 2 2 2 10" xfId="14224" xr:uid="{00000000-0005-0000-0000-0000CB610000}"/>
    <cellStyle name="Normal 4 3 2 2 2 10 2" xfId="40386" xr:uid="{00000000-0005-0000-0000-0000CC610000}"/>
    <cellStyle name="Normal 4 3 2 2 2 11" xfId="26457" xr:uid="{00000000-0005-0000-0000-0000CD610000}"/>
    <cellStyle name="Normal 4 3 2 2 2 2" xfId="498" xr:uid="{00000000-0005-0000-0000-0000CE610000}"/>
    <cellStyle name="Normal 4 3 2 2 2 2 10" xfId="26660" xr:uid="{00000000-0005-0000-0000-0000CF610000}"/>
    <cellStyle name="Normal 4 3 2 2 2 2 2" xfId="613" xr:uid="{00000000-0005-0000-0000-0000D0610000}"/>
    <cellStyle name="Normal 4 3 2 2 2 2 2 2" xfId="1145" xr:uid="{00000000-0005-0000-0000-0000D1610000}"/>
    <cellStyle name="Normal 4 3 2 2 2 2 2 2 2" xfId="1465" xr:uid="{00000000-0005-0000-0000-0000D2610000}"/>
    <cellStyle name="Normal 4 3 2 2 2 2 2 2 2 2" xfId="2105" xr:uid="{00000000-0005-0000-0000-0000D3610000}"/>
    <cellStyle name="Normal 4 3 2 2 2 2 2 2 2 2 2" xfId="4131" xr:uid="{00000000-0005-0000-0000-0000D4610000}"/>
    <cellStyle name="Normal 4 3 2 2 2 2 2 2 2 2 2 2" xfId="8183" xr:uid="{00000000-0005-0000-0000-0000D5610000}"/>
    <cellStyle name="Normal 4 3 2 2 2 2 2 2 2 2 2 2 2" xfId="14073" xr:uid="{00000000-0005-0000-0000-0000D6610000}"/>
    <cellStyle name="Normal 4 3 2 2 2 2 2 2 2 2 2 2 2 2" xfId="26243" xr:uid="{00000000-0005-0000-0000-0000D7610000}"/>
    <cellStyle name="Normal 4 3 2 2 2 2 2 2 2 2 2 2 2 2 2" xfId="52405" xr:uid="{00000000-0005-0000-0000-0000D8610000}"/>
    <cellStyle name="Normal 4 3 2 2 2 2 2 2 2 2 2 2 2 3" xfId="40235" xr:uid="{00000000-0005-0000-0000-0000D9610000}"/>
    <cellStyle name="Normal 4 3 2 2 2 2 2 2 2 2 2 2 3" xfId="21121" xr:uid="{00000000-0005-0000-0000-0000DA610000}"/>
    <cellStyle name="Normal 4 3 2 2 2 2 2 2 2 2 2 2 3 2" xfId="47283" xr:uid="{00000000-0005-0000-0000-0000DB610000}"/>
    <cellStyle name="Normal 4 3 2 2 2 2 2 2 2 2 2 2 4" xfId="34345" xr:uid="{00000000-0005-0000-0000-0000DC610000}"/>
    <cellStyle name="Normal 4 3 2 2 2 2 2 2 2 2 2 3" xfId="11127" xr:uid="{00000000-0005-0000-0000-0000DD610000}"/>
    <cellStyle name="Normal 4 3 2 2 2 2 2 2 2 2 2 3 2" xfId="23681" xr:uid="{00000000-0005-0000-0000-0000DE610000}"/>
    <cellStyle name="Normal 4 3 2 2 2 2 2 2 2 2 2 3 2 2" xfId="49843" xr:uid="{00000000-0005-0000-0000-0000DF610000}"/>
    <cellStyle name="Normal 4 3 2 2 2 2 2 2 2 2 2 3 3" xfId="37289" xr:uid="{00000000-0005-0000-0000-0000E0610000}"/>
    <cellStyle name="Normal 4 3 2 2 2 2 2 2 2 2 2 4" xfId="17597" xr:uid="{00000000-0005-0000-0000-0000E1610000}"/>
    <cellStyle name="Normal 4 3 2 2 2 2 2 2 2 2 2 4 2" xfId="43759" xr:uid="{00000000-0005-0000-0000-0000E2610000}"/>
    <cellStyle name="Normal 4 3 2 2 2 2 2 2 2 2 2 5" xfId="30293" xr:uid="{00000000-0005-0000-0000-0000E3610000}"/>
    <cellStyle name="Normal 4 3 2 2 2 2 2 2 2 2 3" xfId="6157" xr:uid="{00000000-0005-0000-0000-0000E4610000}"/>
    <cellStyle name="Normal 4 3 2 2 2 2 2 2 2 2 3 2" xfId="12601" xr:uid="{00000000-0005-0000-0000-0000E5610000}"/>
    <cellStyle name="Normal 4 3 2 2 2 2 2 2 2 2 3 2 2" xfId="24963" xr:uid="{00000000-0005-0000-0000-0000E6610000}"/>
    <cellStyle name="Normal 4 3 2 2 2 2 2 2 2 2 3 2 2 2" xfId="51125" xr:uid="{00000000-0005-0000-0000-0000E7610000}"/>
    <cellStyle name="Normal 4 3 2 2 2 2 2 2 2 2 3 2 3" xfId="38763" xr:uid="{00000000-0005-0000-0000-0000E8610000}"/>
    <cellStyle name="Normal 4 3 2 2 2 2 2 2 2 2 3 3" xfId="19359" xr:uid="{00000000-0005-0000-0000-0000E9610000}"/>
    <cellStyle name="Normal 4 3 2 2 2 2 2 2 2 2 3 3 2" xfId="45521" xr:uid="{00000000-0005-0000-0000-0000EA610000}"/>
    <cellStyle name="Normal 4 3 2 2 2 2 2 2 2 2 3 4" xfId="32319" xr:uid="{00000000-0005-0000-0000-0000EB610000}"/>
    <cellStyle name="Normal 4 3 2 2 2 2 2 2 2 2 4" xfId="9655" xr:uid="{00000000-0005-0000-0000-0000EC610000}"/>
    <cellStyle name="Normal 4 3 2 2 2 2 2 2 2 2 4 2" xfId="22401" xr:uid="{00000000-0005-0000-0000-0000ED610000}"/>
    <cellStyle name="Normal 4 3 2 2 2 2 2 2 2 2 4 2 2" xfId="48563" xr:uid="{00000000-0005-0000-0000-0000EE610000}"/>
    <cellStyle name="Normal 4 3 2 2 2 2 2 2 2 2 4 3" xfId="35817" xr:uid="{00000000-0005-0000-0000-0000EF610000}"/>
    <cellStyle name="Normal 4 3 2 2 2 2 2 2 2 2 5" xfId="15835" xr:uid="{00000000-0005-0000-0000-0000F0610000}"/>
    <cellStyle name="Normal 4 3 2 2 2 2 2 2 2 2 5 2" xfId="41997" xr:uid="{00000000-0005-0000-0000-0000F1610000}"/>
    <cellStyle name="Normal 4 3 2 2 2 2 2 2 2 2 6" xfId="28267" xr:uid="{00000000-0005-0000-0000-0000F2610000}"/>
    <cellStyle name="Normal 4 3 2 2 2 2 2 2 2 3" xfId="3491" xr:uid="{00000000-0005-0000-0000-0000F3610000}"/>
    <cellStyle name="Normal 4 3 2 2 2 2 2 2 2 3 2" xfId="7543" xr:uid="{00000000-0005-0000-0000-0000F4610000}"/>
    <cellStyle name="Normal 4 3 2 2 2 2 2 2 2 3 2 2" xfId="13433" xr:uid="{00000000-0005-0000-0000-0000F5610000}"/>
    <cellStyle name="Normal 4 3 2 2 2 2 2 2 2 3 2 2 2" xfId="25603" xr:uid="{00000000-0005-0000-0000-0000F6610000}"/>
    <cellStyle name="Normal 4 3 2 2 2 2 2 2 2 3 2 2 2 2" xfId="51765" xr:uid="{00000000-0005-0000-0000-0000F7610000}"/>
    <cellStyle name="Normal 4 3 2 2 2 2 2 2 2 3 2 2 3" xfId="39595" xr:uid="{00000000-0005-0000-0000-0000F8610000}"/>
    <cellStyle name="Normal 4 3 2 2 2 2 2 2 2 3 2 3" xfId="20481" xr:uid="{00000000-0005-0000-0000-0000F9610000}"/>
    <cellStyle name="Normal 4 3 2 2 2 2 2 2 2 3 2 3 2" xfId="46643" xr:uid="{00000000-0005-0000-0000-0000FA610000}"/>
    <cellStyle name="Normal 4 3 2 2 2 2 2 2 2 3 2 4" xfId="33705" xr:uid="{00000000-0005-0000-0000-0000FB610000}"/>
    <cellStyle name="Normal 4 3 2 2 2 2 2 2 2 3 3" xfId="10487" xr:uid="{00000000-0005-0000-0000-0000FC610000}"/>
    <cellStyle name="Normal 4 3 2 2 2 2 2 2 2 3 3 2" xfId="23041" xr:uid="{00000000-0005-0000-0000-0000FD610000}"/>
    <cellStyle name="Normal 4 3 2 2 2 2 2 2 2 3 3 2 2" xfId="49203" xr:uid="{00000000-0005-0000-0000-0000FE610000}"/>
    <cellStyle name="Normal 4 3 2 2 2 2 2 2 2 3 3 3" xfId="36649" xr:uid="{00000000-0005-0000-0000-0000FF610000}"/>
    <cellStyle name="Normal 4 3 2 2 2 2 2 2 2 3 4" xfId="16957" xr:uid="{00000000-0005-0000-0000-000000620000}"/>
    <cellStyle name="Normal 4 3 2 2 2 2 2 2 2 3 4 2" xfId="43119" xr:uid="{00000000-0005-0000-0000-000001620000}"/>
    <cellStyle name="Normal 4 3 2 2 2 2 2 2 2 3 5" xfId="29653" xr:uid="{00000000-0005-0000-0000-000002620000}"/>
    <cellStyle name="Normal 4 3 2 2 2 2 2 2 2 4" xfId="5517" xr:uid="{00000000-0005-0000-0000-000003620000}"/>
    <cellStyle name="Normal 4 3 2 2 2 2 2 2 2 4 2" xfId="11961" xr:uid="{00000000-0005-0000-0000-000004620000}"/>
    <cellStyle name="Normal 4 3 2 2 2 2 2 2 2 4 2 2" xfId="24323" xr:uid="{00000000-0005-0000-0000-000005620000}"/>
    <cellStyle name="Normal 4 3 2 2 2 2 2 2 2 4 2 2 2" xfId="50485" xr:uid="{00000000-0005-0000-0000-000006620000}"/>
    <cellStyle name="Normal 4 3 2 2 2 2 2 2 2 4 2 3" xfId="38123" xr:uid="{00000000-0005-0000-0000-000007620000}"/>
    <cellStyle name="Normal 4 3 2 2 2 2 2 2 2 4 3" xfId="18719" xr:uid="{00000000-0005-0000-0000-000008620000}"/>
    <cellStyle name="Normal 4 3 2 2 2 2 2 2 2 4 3 2" xfId="44881" xr:uid="{00000000-0005-0000-0000-000009620000}"/>
    <cellStyle name="Normal 4 3 2 2 2 2 2 2 2 4 4" xfId="31679" xr:uid="{00000000-0005-0000-0000-00000A620000}"/>
    <cellStyle name="Normal 4 3 2 2 2 2 2 2 2 5" xfId="9015" xr:uid="{00000000-0005-0000-0000-00000B620000}"/>
    <cellStyle name="Normal 4 3 2 2 2 2 2 2 2 5 2" xfId="21761" xr:uid="{00000000-0005-0000-0000-00000C620000}"/>
    <cellStyle name="Normal 4 3 2 2 2 2 2 2 2 5 2 2" xfId="47923" xr:uid="{00000000-0005-0000-0000-00000D620000}"/>
    <cellStyle name="Normal 4 3 2 2 2 2 2 2 2 5 3" xfId="35177" xr:uid="{00000000-0005-0000-0000-00000E620000}"/>
    <cellStyle name="Normal 4 3 2 2 2 2 2 2 2 6" xfId="15195" xr:uid="{00000000-0005-0000-0000-00000F620000}"/>
    <cellStyle name="Normal 4 3 2 2 2 2 2 2 2 6 2" xfId="41357" xr:uid="{00000000-0005-0000-0000-000010620000}"/>
    <cellStyle name="Normal 4 3 2 2 2 2 2 2 2 7" xfId="27627" xr:uid="{00000000-0005-0000-0000-000011620000}"/>
    <cellStyle name="Normal 4 3 2 2 2 2 2 2 3" xfId="1785" xr:uid="{00000000-0005-0000-0000-000012620000}"/>
    <cellStyle name="Normal 4 3 2 2 2 2 2 2 3 2" xfId="3811" xr:uid="{00000000-0005-0000-0000-000013620000}"/>
    <cellStyle name="Normal 4 3 2 2 2 2 2 2 3 2 2" xfId="7863" xr:uid="{00000000-0005-0000-0000-000014620000}"/>
    <cellStyle name="Normal 4 3 2 2 2 2 2 2 3 2 2 2" xfId="13753" xr:uid="{00000000-0005-0000-0000-000015620000}"/>
    <cellStyle name="Normal 4 3 2 2 2 2 2 2 3 2 2 2 2" xfId="25923" xr:uid="{00000000-0005-0000-0000-000016620000}"/>
    <cellStyle name="Normal 4 3 2 2 2 2 2 2 3 2 2 2 2 2" xfId="52085" xr:uid="{00000000-0005-0000-0000-000017620000}"/>
    <cellStyle name="Normal 4 3 2 2 2 2 2 2 3 2 2 2 3" xfId="39915" xr:uid="{00000000-0005-0000-0000-000018620000}"/>
    <cellStyle name="Normal 4 3 2 2 2 2 2 2 3 2 2 3" xfId="20801" xr:uid="{00000000-0005-0000-0000-000019620000}"/>
    <cellStyle name="Normal 4 3 2 2 2 2 2 2 3 2 2 3 2" xfId="46963" xr:uid="{00000000-0005-0000-0000-00001A620000}"/>
    <cellStyle name="Normal 4 3 2 2 2 2 2 2 3 2 2 4" xfId="34025" xr:uid="{00000000-0005-0000-0000-00001B620000}"/>
    <cellStyle name="Normal 4 3 2 2 2 2 2 2 3 2 3" xfId="10807" xr:uid="{00000000-0005-0000-0000-00001C620000}"/>
    <cellStyle name="Normal 4 3 2 2 2 2 2 2 3 2 3 2" xfId="23361" xr:uid="{00000000-0005-0000-0000-00001D620000}"/>
    <cellStyle name="Normal 4 3 2 2 2 2 2 2 3 2 3 2 2" xfId="49523" xr:uid="{00000000-0005-0000-0000-00001E620000}"/>
    <cellStyle name="Normal 4 3 2 2 2 2 2 2 3 2 3 3" xfId="36969" xr:uid="{00000000-0005-0000-0000-00001F620000}"/>
    <cellStyle name="Normal 4 3 2 2 2 2 2 2 3 2 4" xfId="17277" xr:uid="{00000000-0005-0000-0000-000020620000}"/>
    <cellStyle name="Normal 4 3 2 2 2 2 2 2 3 2 4 2" xfId="43439" xr:uid="{00000000-0005-0000-0000-000021620000}"/>
    <cellStyle name="Normal 4 3 2 2 2 2 2 2 3 2 5" xfId="29973" xr:uid="{00000000-0005-0000-0000-000022620000}"/>
    <cellStyle name="Normal 4 3 2 2 2 2 2 2 3 3" xfId="5837" xr:uid="{00000000-0005-0000-0000-000023620000}"/>
    <cellStyle name="Normal 4 3 2 2 2 2 2 2 3 3 2" xfId="12281" xr:uid="{00000000-0005-0000-0000-000024620000}"/>
    <cellStyle name="Normal 4 3 2 2 2 2 2 2 3 3 2 2" xfId="24643" xr:uid="{00000000-0005-0000-0000-000025620000}"/>
    <cellStyle name="Normal 4 3 2 2 2 2 2 2 3 3 2 2 2" xfId="50805" xr:uid="{00000000-0005-0000-0000-000026620000}"/>
    <cellStyle name="Normal 4 3 2 2 2 2 2 2 3 3 2 3" xfId="38443" xr:uid="{00000000-0005-0000-0000-000027620000}"/>
    <cellStyle name="Normal 4 3 2 2 2 2 2 2 3 3 3" xfId="19039" xr:uid="{00000000-0005-0000-0000-000028620000}"/>
    <cellStyle name="Normal 4 3 2 2 2 2 2 2 3 3 3 2" xfId="45201" xr:uid="{00000000-0005-0000-0000-000029620000}"/>
    <cellStyle name="Normal 4 3 2 2 2 2 2 2 3 3 4" xfId="31999" xr:uid="{00000000-0005-0000-0000-00002A620000}"/>
    <cellStyle name="Normal 4 3 2 2 2 2 2 2 3 4" xfId="9335" xr:uid="{00000000-0005-0000-0000-00002B620000}"/>
    <cellStyle name="Normal 4 3 2 2 2 2 2 2 3 4 2" xfId="22081" xr:uid="{00000000-0005-0000-0000-00002C620000}"/>
    <cellStyle name="Normal 4 3 2 2 2 2 2 2 3 4 2 2" xfId="48243" xr:uid="{00000000-0005-0000-0000-00002D620000}"/>
    <cellStyle name="Normal 4 3 2 2 2 2 2 2 3 4 3" xfId="35497" xr:uid="{00000000-0005-0000-0000-00002E620000}"/>
    <cellStyle name="Normal 4 3 2 2 2 2 2 2 3 5" xfId="15515" xr:uid="{00000000-0005-0000-0000-00002F620000}"/>
    <cellStyle name="Normal 4 3 2 2 2 2 2 2 3 5 2" xfId="41677" xr:uid="{00000000-0005-0000-0000-000030620000}"/>
    <cellStyle name="Normal 4 3 2 2 2 2 2 2 3 6" xfId="27947" xr:uid="{00000000-0005-0000-0000-000031620000}"/>
    <cellStyle name="Normal 4 3 2 2 2 2 2 2 4" xfId="3171" xr:uid="{00000000-0005-0000-0000-000032620000}"/>
    <cellStyle name="Normal 4 3 2 2 2 2 2 2 4 2" xfId="7223" xr:uid="{00000000-0005-0000-0000-000033620000}"/>
    <cellStyle name="Normal 4 3 2 2 2 2 2 2 4 2 2" xfId="13113" xr:uid="{00000000-0005-0000-0000-000034620000}"/>
    <cellStyle name="Normal 4 3 2 2 2 2 2 2 4 2 2 2" xfId="25283" xr:uid="{00000000-0005-0000-0000-000035620000}"/>
    <cellStyle name="Normal 4 3 2 2 2 2 2 2 4 2 2 2 2" xfId="51445" xr:uid="{00000000-0005-0000-0000-000036620000}"/>
    <cellStyle name="Normal 4 3 2 2 2 2 2 2 4 2 2 3" xfId="39275" xr:uid="{00000000-0005-0000-0000-000037620000}"/>
    <cellStyle name="Normal 4 3 2 2 2 2 2 2 4 2 3" xfId="20161" xr:uid="{00000000-0005-0000-0000-000038620000}"/>
    <cellStyle name="Normal 4 3 2 2 2 2 2 2 4 2 3 2" xfId="46323" xr:uid="{00000000-0005-0000-0000-000039620000}"/>
    <cellStyle name="Normal 4 3 2 2 2 2 2 2 4 2 4" xfId="33385" xr:uid="{00000000-0005-0000-0000-00003A620000}"/>
    <cellStyle name="Normal 4 3 2 2 2 2 2 2 4 3" xfId="10167" xr:uid="{00000000-0005-0000-0000-00003B620000}"/>
    <cellStyle name="Normal 4 3 2 2 2 2 2 2 4 3 2" xfId="22721" xr:uid="{00000000-0005-0000-0000-00003C620000}"/>
    <cellStyle name="Normal 4 3 2 2 2 2 2 2 4 3 2 2" xfId="48883" xr:uid="{00000000-0005-0000-0000-00003D620000}"/>
    <cellStyle name="Normal 4 3 2 2 2 2 2 2 4 3 3" xfId="36329" xr:uid="{00000000-0005-0000-0000-00003E620000}"/>
    <cellStyle name="Normal 4 3 2 2 2 2 2 2 4 4" xfId="16637" xr:uid="{00000000-0005-0000-0000-00003F620000}"/>
    <cellStyle name="Normal 4 3 2 2 2 2 2 2 4 4 2" xfId="42799" xr:uid="{00000000-0005-0000-0000-000040620000}"/>
    <cellStyle name="Normal 4 3 2 2 2 2 2 2 4 5" xfId="29333" xr:uid="{00000000-0005-0000-0000-000041620000}"/>
    <cellStyle name="Normal 4 3 2 2 2 2 2 2 5" xfId="5197" xr:uid="{00000000-0005-0000-0000-000042620000}"/>
    <cellStyle name="Normal 4 3 2 2 2 2 2 2 5 2" xfId="11641" xr:uid="{00000000-0005-0000-0000-000043620000}"/>
    <cellStyle name="Normal 4 3 2 2 2 2 2 2 5 2 2" xfId="24003" xr:uid="{00000000-0005-0000-0000-000044620000}"/>
    <cellStyle name="Normal 4 3 2 2 2 2 2 2 5 2 2 2" xfId="50165" xr:uid="{00000000-0005-0000-0000-000045620000}"/>
    <cellStyle name="Normal 4 3 2 2 2 2 2 2 5 2 3" xfId="37803" xr:uid="{00000000-0005-0000-0000-000046620000}"/>
    <cellStyle name="Normal 4 3 2 2 2 2 2 2 5 3" xfId="18399" xr:uid="{00000000-0005-0000-0000-000047620000}"/>
    <cellStyle name="Normal 4 3 2 2 2 2 2 2 5 3 2" xfId="44561" xr:uid="{00000000-0005-0000-0000-000048620000}"/>
    <cellStyle name="Normal 4 3 2 2 2 2 2 2 5 4" xfId="31359" xr:uid="{00000000-0005-0000-0000-000049620000}"/>
    <cellStyle name="Normal 4 3 2 2 2 2 2 2 6" xfId="8695" xr:uid="{00000000-0005-0000-0000-00004A620000}"/>
    <cellStyle name="Normal 4 3 2 2 2 2 2 2 6 2" xfId="21441" xr:uid="{00000000-0005-0000-0000-00004B620000}"/>
    <cellStyle name="Normal 4 3 2 2 2 2 2 2 6 2 2" xfId="47603" xr:uid="{00000000-0005-0000-0000-00004C620000}"/>
    <cellStyle name="Normal 4 3 2 2 2 2 2 2 6 3" xfId="34857" xr:uid="{00000000-0005-0000-0000-00004D620000}"/>
    <cellStyle name="Normal 4 3 2 2 2 2 2 2 7" xfId="14875" xr:uid="{00000000-0005-0000-0000-00004E620000}"/>
    <cellStyle name="Normal 4 3 2 2 2 2 2 2 7 2" xfId="41037" xr:uid="{00000000-0005-0000-0000-00004F620000}"/>
    <cellStyle name="Normal 4 3 2 2 2 2 2 2 8" xfId="27307" xr:uid="{00000000-0005-0000-0000-000050620000}"/>
    <cellStyle name="Normal 4 3 2 2 2 2 2 3" xfId="1305" xr:uid="{00000000-0005-0000-0000-000051620000}"/>
    <cellStyle name="Normal 4 3 2 2 2 2 2 3 2" xfId="1945" xr:uid="{00000000-0005-0000-0000-000052620000}"/>
    <cellStyle name="Normal 4 3 2 2 2 2 2 3 2 2" xfId="3971" xr:uid="{00000000-0005-0000-0000-000053620000}"/>
    <cellStyle name="Normal 4 3 2 2 2 2 2 3 2 2 2" xfId="8023" xr:uid="{00000000-0005-0000-0000-000054620000}"/>
    <cellStyle name="Normal 4 3 2 2 2 2 2 3 2 2 2 2" xfId="13913" xr:uid="{00000000-0005-0000-0000-000055620000}"/>
    <cellStyle name="Normal 4 3 2 2 2 2 2 3 2 2 2 2 2" xfId="26083" xr:uid="{00000000-0005-0000-0000-000056620000}"/>
    <cellStyle name="Normal 4 3 2 2 2 2 2 3 2 2 2 2 2 2" xfId="52245" xr:uid="{00000000-0005-0000-0000-000057620000}"/>
    <cellStyle name="Normal 4 3 2 2 2 2 2 3 2 2 2 2 3" xfId="40075" xr:uid="{00000000-0005-0000-0000-000058620000}"/>
    <cellStyle name="Normal 4 3 2 2 2 2 2 3 2 2 2 3" xfId="20961" xr:uid="{00000000-0005-0000-0000-000059620000}"/>
    <cellStyle name="Normal 4 3 2 2 2 2 2 3 2 2 2 3 2" xfId="47123" xr:uid="{00000000-0005-0000-0000-00005A620000}"/>
    <cellStyle name="Normal 4 3 2 2 2 2 2 3 2 2 2 4" xfId="34185" xr:uid="{00000000-0005-0000-0000-00005B620000}"/>
    <cellStyle name="Normal 4 3 2 2 2 2 2 3 2 2 3" xfId="10967" xr:uid="{00000000-0005-0000-0000-00005C620000}"/>
    <cellStyle name="Normal 4 3 2 2 2 2 2 3 2 2 3 2" xfId="23521" xr:uid="{00000000-0005-0000-0000-00005D620000}"/>
    <cellStyle name="Normal 4 3 2 2 2 2 2 3 2 2 3 2 2" xfId="49683" xr:uid="{00000000-0005-0000-0000-00005E620000}"/>
    <cellStyle name="Normal 4 3 2 2 2 2 2 3 2 2 3 3" xfId="37129" xr:uid="{00000000-0005-0000-0000-00005F620000}"/>
    <cellStyle name="Normal 4 3 2 2 2 2 2 3 2 2 4" xfId="17437" xr:uid="{00000000-0005-0000-0000-000060620000}"/>
    <cellStyle name="Normal 4 3 2 2 2 2 2 3 2 2 4 2" xfId="43599" xr:uid="{00000000-0005-0000-0000-000061620000}"/>
    <cellStyle name="Normal 4 3 2 2 2 2 2 3 2 2 5" xfId="30133" xr:uid="{00000000-0005-0000-0000-000062620000}"/>
    <cellStyle name="Normal 4 3 2 2 2 2 2 3 2 3" xfId="5997" xr:uid="{00000000-0005-0000-0000-000063620000}"/>
    <cellStyle name="Normal 4 3 2 2 2 2 2 3 2 3 2" xfId="12441" xr:uid="{00000000-0005-0000-0000-000064620000}"/>
    <cellStyle name="Normal 4 3 2 2 2 2 2 3 2 3 2 2" xfId="24803" xr:uid="{00000000-0005-0000-0000-000065620000}"/>
    <cellStyle name="Normal 4 3 2 2 2 2 2 3 2 3 2 2 2" xfId="50965" xr:uid="{00000000-0005-0000-0000-000066620000}"/>
    <cellStyle name="Normal 4 3 2 2 2 2 2 3 2 3 2 3" xfId="38603" xr:uid="{00000000-0005-0000-0000-000067620000}"/>
    <cellStyle name="Normal 4 3 2 2 2 2 2 3 2 3 3" xfId="19199" xr:uid="{00000000-0005-0000-0000-000068620000}"/>
    <cellStyle name="Normal 4 3 2 2 2 2 2 3 2 3 3 2" xfId="45361" xr:uid="{00000000-0005-0000-0000-000069620000}"/>
    <cellStyle name="Normal 4 3 2 2 2 2 2 3 2 3 4" xfId="32159" xr:uid="{00000000-0005-0000-0000-00006A620000}"/>
    <cellStyle name="Normal 4 3 2 2 2 2 2 3 2 4" xfId="9495" xr:uid="{00000000-0005-0000-0000-00006B620000}"/>
    <cellStyle name="Normal 4 3 2 2 2 2 2 3 2 4 2" xfId="22241" xr:uid="{00000000-0005-0000-0000-00006C620000}"/>
    <cellStyle name="Normal 4 3 2 2 2 2 2 3 2 4 2 2" xfId="48403" xr:uid="{00000000-0005-0000-0000-00006D620000}"/>
    <cellStyle name="Normal 4 3 2 2 2 2 2 3 2 4 3" xfId="35657" xr:uid="{00000000-0005-0000-0000-00006E620000}"/>
    <cellStyle name="Normal 4 3 2 2 2 2 2 3 2 5" xfId="15675" xr:uid="{00000000-0005-0000-0000-00006F620000}"/>
    <cellStyle name="Normal 4 3 2 2 2 2 2 3 2 5 2" xfId="41837" xr:uid="{00000000-0005-0000-0000-000070620000}"/>
    <cellStyle name="Normal 4 3 2 2 2 2 2 3 2 6" xfId="28107" xr:uid="{00000000-0005-0000-0000-000071620000}"/>
    <cellStyle name="Normal 4 3 2 2 2 2 2 3 3" xfId="3331" xr:uid="{00000000-0005-0000-0000-000072620000}"/>
    <cellStyle name="Normal 4 3 2 2 2 2 2 3 3 2" xfId="7383" xr:uid="{00000000-0005-0000-0000-000073620000}"/>
    <cellStyle name="Normal 4 3 2 2 2 2 2 3 3 2 2" xfId="13273" xr:uid="{00000000-0005-0000-0000-000074620000}"/>
    <cellStyle name="Normal 4 3 2 2 2 2 2 3 3 2 2 2" xfId="25443" xr:uid="{00000000-0005-0000-0000-000075620000}"/>
    <cellStyle name="Normal 4 3 2 2 2 2 2 3 3 2 2 2 2" xfId="51605" xr:uid="{00000000-0005-0000-0000-000076620000}"/>
    <cellStyle name="Normal 4 3 2 2 2 2 2 3 3 2 2 3" xfId="39435" xr:uid="{00000000-0005-0000-0000-000077620000}"/>
    <cellStyle name="Normal 4 3 2 2 2 2 2 3 3 2 3" xfId="20321" xr:uid="{00000000-0005-0000-0000-000078620000}"/>
    <cellStyle name="Normal 4 3 2 2 2 2 2 3 3 2 3 2" xfId="46483" xr:uid="{00000000-0005-0000-0000-000079620000}"/>
    <cellStyle name="Normal 4 3 2 2 2 2 2 3 3 2 4" xfId="33545" xr:uid="{00000000-0005-0000-0000-00007A620000}"/>
    <cellStyle name="Normal 4 3 2 2 2 2 2 3 3 3" xfId="10327" xr:uid="{00000000-0005-0000-0000-00007B620000}"/>
    <cellStyle name="Normal 4 3 2 2 2 2 2 3 3 3 2" xfId="22881" xr:uid="{00000000-0005-0000-0000-00007C620000}"/>
    <cellStyle name="Normal 4 3 2 2 2 2 2 3 3 3 2 2" xfId="49043" xr:uid="{00000000-0005-0000-0000-00007D620000}"/>
    <cellStyle name="Normal 4 3 2 2 2 2 2 3 3 3 3" xfId="36489" xr:uid="{00000000-0005-0000-0000-00007E620000}"/>
    <cellStyle name="Normal 4 3 2 2 2 2 2 3 3 4" xfId="16797" xr:uid="{00000000-0005-0000-0000-00007F620000}"/>
    <cellStyle name="Normal 4 3 2 2 2 2 2 3 3 4 2" xfId="42959" xr:uid="{00000000-0005-0000-0000-000080620000}"/>
    <cellStyle name="Normal 4 3 2 2 2 2 2 3 3 5" xfId="29493" xr:uid="{00000000-0005-0000-0000-000081620000}"/>
    <cellStyle name="Normal 4 3 2 2 2 2 2 3 4" xfId="5357" xr:uid="{00000000-0005-0000-0000-000082620000}"/>
    <cellStyle name="Normal 4 3 2 2 2 2 2 3 4 2" xfId="11801" xr:uid="{00000000-0005-0000-0000-000083620000}"/>
    <cellStyle name="Normal 4 3 2 2 2 2 2 3 4 2 2" xfId="24163" xr:uid="{00000000-0005-0000-0000-000084620000}"/>
    <cellStyle name="Normal 4 3 2 2 2 2 2 3 4 2 2 2" xfId="50325" xr:uid="{00000000-0005-0000-0000-000085620000}"/>
    <cellStyle name="Normal 4 3 2 2 2 2 2 3 4 2 3" xfId="37963" xr:uid="{00000000-0005-0000-0000-000086620000}"/>
    <cellStyle name="Normal 4 3 2 2 2 2 2 3 4 3" xfId="18559" xr:uid="{00000000-0005-0000-0000-000087620000}"/>
    <cellStyle name="Normal 4 3 2 2 2 2 2 3 4 3 2" xfId="44721" xr:uid="{00000000-0005-0000-0000-000088620000}"/>
    <cellStyle name="Normal 4 3 2 2 2 2 2 3 4 4" xfId="31519" xr:uid="{00000000-0005-0000-0000-000089620000}"/>
    <cellStyle name="Normal 4 3 2 2 2 2 2 3 5" xfId="8855" xr:uid="{00000000-0005-0000-0000-00008A620000}"/>
    <cellStyle name="Normal 4 3 2 2 2 2 2 3 5 2" xfId="21601" xr:uid="{00000000-0005-0000-0000-00008B620000}"/>
    <cellStyle name="Normal 4 3 2 2 2 2 2 3 5 2 2" xfId="47763" xr:uid="{00000000-0005-0000-0000-00008C620000}"/>
    <cellStyle name="Normal 4 3 2 2 2 2 2 3 5 3" xfId="35017" xr:uid="{00000000-0005-0000-0000-00008D620000}"/>
    <cellStyle name="Normal 4 3 2 2 2 2 2 3 6" xfId="15035" xr:uid="{00000000-0005-0000-0000-00008E620000}"/>
    <cellStyle name="Normal 4 3 2 2 2 2 2 3 6 2" xfId="41197" xr:uid="{00000000-0005-0000-0000-00008F620000}"/>
    <cellStyle name="Normal 4 3 2 2 2 2 2 3 7" xfId="27467" xr:uid="{00000000-0005-0000-0000-000090620000}"/>
    <cellStyle name="Normal 4 3 2 2 2 2 2 4" xfId="1625" xr:uid="{00000000-0005-0000-0000-000091620000}"/>
    <cellStyle name="Normal 4 3 2 2 2 2 2 4 2" xfId="3651" xr:uid="{00000000-0005-0000-0000-000092620000}"/>
    <cellStyle name="Normal 4 3 2 2 2 2 2 4 2 2" xfId="7703" xr:uid="{00000000-0005-0000-0000-000093620000}"/>
    <cellStyle name="Normal 4 3 2 2 2 2 2 4 2 2 2" xfId="13593" xr:uid="{00000000-0005-0000-0000-000094620000}"/>
    <cellStyle name="Normal 4 3 2 2 2 2 2 4 2 2 2 2" xfId="25763" xr:uid="{00000000-0005-0000-0000-000095620000}"/>
    <cellStyle name="Normal 4 3 2 2 2 2 2 4 2 2 2 2 2" xfId="51925" xr:uid="{00000000-0005-0000-0000-000096620000}"/>
    <cellStyle name="Normal 4 3 2 2 2 2 2 4 2 2 2 3" xfId="39755" xr:uid="{00000000-0005-0000-0000-000097620000}"/>
    <cellStyle name="Normal 4 3 2 2 2 2 2 4 2 2 3" xfId="20641" xr:uid="{00000000-0005-0000-0000-000098620000}"/>
    <cellStyle name="Normal 4 3 2 2 2 2 2 4 2 2 3 2" xfId="46803" xr:uid="{00000000-0005-0000-0000-000099620000}"/>
    <cellStyle name="Normal 4 3 2 2 2 2 2 4 2 2 4" xfId="33865" xr:uid="{00000000-0005-0000-0000-00009A620000}"/>
    <cellStyle name="Normal 4 3 2 2 2 2 2 4 2 3" xfId="10647" xr:uid="{00000000-0005-0000-0000-00009B620000}"/>
    <cellStyle name="Normal 4 3 2 2 2 2 2 4 2 3 2" xfId="23201" xr:uid="{00000000-0005-0000-0000-00009C620000}"/>
    <cellStyle name="Normal 4 3 2 2 2 2 2 4 2 3 2 2" xfId="49363" xr:uid="{00000000-0005-0000-0000-00009D620000}"/>
    <cellStyle name="Normal 4 3 2 2 2 2 2 4 2 3 3" xfId="36809" xr:uid="{00000000-0005-0000-0000-00009E620000}"/>
    <cellStyle name="Normal 4 3 2 2 2 2 2 4 2 4" xfId="17117" xr:uid="{00000000-0005-0000-0000-00009F620000}"/>
    <cellStyle name="Normal 4 3 2 2 2 2 2 4 2 4 2" xfId="43279" xr:uid="{00000000-0005-0000-0000-0000A0620000}"/>
    <cellStyle name="Normal 4 3 2 2 2 2 2 4 2 5" xfId="29813" xr:uid="{00000000-0005-0000-0000-0000A1620000}"/>
    <cellStyle name="Normal 4 3 2 2 2 2 2 4 3" xfId="5677" xr:uid="{00000000-0005-0000-0000-0000A2620000}"/>
    <cellStyle name="Normal 4 3 2 2 2 2 2 4 3 2" xfId="12121" xr:uid="{00000000-0005-0000-0000-0000A3620000}"/>
    <cellStyle name="Normal 4 3 2 2 2 2 2 4 3 2 2" xfId="24483" xr:uid="{00000000-0005-0000-0000-0000A4620000}"/>
    <cellStyle name="Normal 4 3 2 2 2 2 2 4 3 2 2 2" xfId="50645" xr:uid="{00000000-0005-0000-0000-0000A5620000}"/>
    <cellStyle name="Normal 4 3 2 2 2 2 2 4 3 2 3" xfId="38283" xr:uid="{00000000-0005-0000-0000-0000A6620000}"/>
    <cellStyle name="Normal 4 3 2 2 2 2 2 4 3 3" xfId="18879" xr:uid="{00000000-0005-0000-0000-0000A7620000}"/>
    <cellStyle name="Normal 4 3 2 2 2 2 2 4 3 3 2" xfId="45041" xr:uid="{00000000-0005-0000-0000-0000A8620000}"/>
    <cellStyle name="Normal 4 3 2 2 2 2 2 4 3 4" xfId="31839" xr:uid="{00000000-0005-0000-0000-0000A9620000}"/>
    <cellStyle name="Normal 4 3 2 2 2 2 2 4 4" xfId="9175" xr:uid="{00000000-0005-0000-0000-0000AA620000}"/>
    <cellStyle name="Normal 4 3 2 2 2 2 2 4 4 2" xfId="21921" xr:uid="{00000000-0005-0000-0000-0000AB620000}"/>
    <cellStyle name="Normal 4 3 2 2 2 2 2 4 4 2 2" xfId="48083" xr:uid="{00000000-0005-0000-0000-0000AC620000}"/>
    <cellStyle name="Normal 4 3 2 2 2 2 2 4 4 3" xfId="35337" xr:uid="{00000000-0005-0000-0000-0000AD620000}"/>
    <cellStyle name="Normal 4 3 2 2 2 2 2 4 5" xfId="15355" xr:uid="{00000000-0005-0000-0000-0000AE620000}"/>
    <cellStyle name="Normal 4 3 2 2 2 2 2 4 5 2" xfId="41517" xr:uid="{00000000-0005-0000-0000-0000AF620000}"/>
    <cellStyle name="Normal 4 3 2 2 2 2 2 4 6" xfId="27787" xr:uid="{00000000-0005-0000-0000-0000B0620000}"/>
    <cellStyle name="Normal 4 3 2 2 2 2 2 5" xfId="2639" xr:uid="{00000000-0005-0000-0000-0000B1620000}"/>
    <cellStyle name="Normal 4 3 2 2 2 2 2 5 2" xfId="6691" xr:uid="{00000000-0005-0000-0000-0000B2620000}"/>
    <cellStyle name="Normal 4 3 2 2 2 2 2 5 2 2" xfId="12857" xr:uid="{00000000-0005-0000-0000-0000B3620000}"/>
    <cellStyle name="Normal 4 3 2 2 2 2 2 5 2 2 2" xfId="25123" xr:uid="{00000000-0005-0000-0000-0000B4620000}"/>
    <cellStyle name="Normal 4 3 2 2 2 2 2 5 2 2 2 2" xfId="51285" xr:uid="{00000000-0005-0000-0000-0000B5620000}"/>
    <cellStyle name="Normal 4 3 2 2 2 2 2 5 2 2 3" xfId="39019" xr:uid="{00000000-0005-0000-0000-0000B6620000}"/>
    <cellStyle name="Normal 4 3 2 2 2 2 2 5 2 3" xfId="19761" xr:uid="{00000000-0005-0000-0000-0000B7620000}"/>
    <cellStyle name="Normal 4 3 2 2 2 2 2 5 2 3 2" xfId="45923" xr:uid="{00000000-0005-0000-0000-0000B8620000}"/>
    <cellStyle name="Normal 4 3 2 2 2 2 2 5 2 4" xfId="32853" xr:uid="{00000000-0005-0000-0000-0000B9620000}"/>
    <cellStyle name="Normal 4 3 2 2 2 2 2 5 3" xfId="9911" xr:uid="{00000000-0005-0000-0000-0000BA620000}"/>
    <cellStyle name="Normal 4 3 2 2 2 2 2 5 3 2" xfId="22561" xr:uid="{00000000-0005-0000-0000-0000BB620000}"/>
    <cellStyle name="Normal 4 3 2 2 2 2 2 5 3 2 2" xfId="48723" xr:uid="{00000000-0005-0000-0000-0000BC620000}"/>
    <cellStyle name="Normal 4 3 2 2 2 2 2 5 3 3" xfId="36073" xr:uid="{00000000-0005-0000-0000-0000BD620000}"/>
    <cellStyle name="Normal 4 3 2 2 2 2 2 5 4" xfId="16237" xr:uid="{00000000-0005-0000-0000-0000BE620000}"/>
    <cellStyle name="Normal 4 3 2 2 2 2 2 5 4 2" xfId="42399" xr:uid="{00000000-0005-0000-0000-0000BF620000}"/>
    <cellStyle name="Normal 4 3 2 2 2 2 2 5 5" xfId="28801" xr:uid="{00000000-0005-0000-0000-0000C0620000}"/>
    <cellStyle name="Normal 4 3 2 2 2 2 2 6" xfId="4665" xr:uid="{00000000-0005-0000-0000-0000C1620000}"/>
    <cellStyle name="Normal 4 3 2 2 2 2 2 6 2" xfId="11385" xr:uid="{00000000-0005-0000-0000-0000C2620000}"/>
    <cellStyle name="Normal 4 3 2 2 2 2 2 6 2 2" xfId="23843" xr:uid="{00000000-0005-0000-0000-0000C3620000}"/>
    <cellStyle name="Normal 4 3 2 2 2 2 2 6 2 2 2" xfId="50005" xr:uid="{00000000-0005-0000-0000-0000C4620000}"/>
    <cellStyle name="Normal 4 3 2 2 2 2 2 6 2 3" xfId="37547" xr:uid="{00000000-0005-0000-0000-0000C5620000}"/>
    <cellStyle name="Normal 4 3 2 2 2 2 2 6 3" xfId="17999" xr:uid="{00000000-0005-0000-0000-0000C6620000}"/>
    <cellStyle name="Normal 4 3 2 2 2 2 2 6 3 2" xfId="44161" xr:uid="{00000000-0005-0000-0000-0000C7620000}"/>
    <cellStyle name="Normal 4 3 2 2 2 2 2 6 4" xfId="30827" xr:uid="{00000000-0005-0000-0000-0000C8620000}"/>
    <cellStyle name="Normal 4 3 2 2 2 2 2 7" xfId="8439" xr:uid="{00000000-0005-0000-0000-0000C9620000}"/>
    <cellStyle name="Normal 4 3 2 2 2 2 2 7 2" xfId="21281" xr:uid="{00000000-0005-0000-0000-0000CA620000}"/>
    <cellStyle name="Normal 4 3 2 2 2 2 2 7 2 2" xfId="47443" xr:uid="{00000000-0005-0000-0000-0000CB620000}"/>
    <cellStyle name="Normal 4 3 2 2 2 2 2 7 3" xfId="34601" xr:uid="{00000000-0005-0000-0000-0000CC620000}"/>
    <cellStyle name="Normal 4 3 2 2 2 2 2 8" xfId="14475" xr:uid="{00000000-0005-0000-0000-0000CD620000}"/>
    <cellStyle name="Normal 4 3 2 2 2 2 2 8 2" xfId="40637" xr:uid="{00000000-0005-0000-0000-0000CE620000}"/>
    <cellStyle name="Normal 4 3 2 2 2 2 2 9" xfId="26775" xr:uid="{00000000-0005-0000-0000-0000CF620000}"/>
    <cellStyle name="Normal 4 3 2 2 2 2 3" xfId="1030" xr:uid="{00000000-0005-0000-0000-0000D0620000}"/>
    <cellStyle name="Normal 4 3 2 2 2 2 3 2" xfId="1385" xr:uid="{00000000-0005-0000-0000-0000D1620000}"/>
    <cellStyle name="Normal 4 3 2 2 2 2 3 2 2" xfId="2025" xr:uid="{00000000-0005-0000-0000-0000D2620000}"/>
    <cellStyle name="Normal 4 3 2 2 2 2 3 2 2 2" xfId="4051" xr:uid="{00000000-0005-0000-0000-0000D3620000}"/>
    <cellStyle name="Normal 4 3 2 2 2 2 3 2 2 2 2" xfId="8103" xr:uid="{00000000-0005-0000-0000-0000D4620000}"/>
    <cellStyle name="Normal 4 3 2 2 2 2 3 2 2 2 2 2" xfId="13993" xr:uid="{00000000-0005-0000-0000-0000D5620000}"/>
    <cellStyle name="Normal 4 3 2 2 2 2 3 2 2 2 2 2 2" xfId="26163" xr:uid="{00000000-0005-0000-0000-0000D6620000}"/>
    <cellStyle name="Normal 4 3 2 2 2 2 3 2 2 2 2 2 2 2" xfId="52325" xr:uid="{00000000-0005-0000-0000-0000D7620000}"/>
    <cellStyle name="Normal 4 3 2 2 2 2 3 2 2 2 2 2 3" xfId="40155" xr:uid="{00000000-0005-0000-0000-0000D8620000}"/>
    <cellStyle name="Normal 4 3 2 2 2 2 3 2 2 2 2 3" xfId="21041" xr:uid="{00000000-0005-0000-0000-0000D9620000}"/>
    <cellStyle name="Normal 4 3 2 2 2 2 3 2 2 2 2 3 2" xfId="47203" xr:uid="{00000000-0005-0000-0000-0000DA620000}"/>
    <cellStyle name="Normal 4 3 2 2 2 2 3 2 2 2 2 4" xfId="34265" xr:uid="{00000000-0005-0000-0000-0000DB620000}"/>
    <cellStyle name="Normal 4 3 2 2 2 2 3 2 2 2 3" xfId="11047" xr:uid="{00000000-0005-0000-0000-0000DC620000}"/>
    <cellStyle name="Normal 4 3 2 2 2 2 3 2 2 2 3 2" xfId="23601" xr:uid="{00000000-0005-0000-0000-0000DD620000}"/>
    <cellStyle name="Normal 4 3 2 2 2 2 3 2 2 2 3 2 2" xfId="49763" xr:uid="{00000000-0005-0000-0000-0000DE620000}"/>
    <cellStyle name="Normal 4 3 2 2 2 2 3 2 2 2 3 3" xfId="37209" xr:uid="{00000000-0005-0000-0000-0000DF620000}"/>
    <cellStyle name="Normal 4 3 2 2 2 2 3 2 2 2 4" xfId="17517" xr:uid="{00000000-0005-0000-0000-0000E0620000}"/>
    <cellStyle name="Normal 4 3 2 2 2 2 3 2 2 2 4 2" xfId="43679" xr:uid="{00000000-0005-0000-0000-0000E1620000}"/>
    <cellStyle name="Normal 4 3 2 2 2 2 3 2 2 2 5" xfId="30213" xr:uid="{00000000-0005-0000-0000-0000E2620000}"/>
    <cellStyle name="Normal 4 3 2 2 2 2 3 2 2 3" xfId="6077" xr:uid="{00000000-0005-0000-0000-0000E3620000}"/>
    <cellStyle name="Normal 4 3 2 2 2 2 3 2 2 3 2" xfId="12521" xr:uid="{00000000-0005-0000-0000-0000E4620000}"/>
    <cellStyle name="Normal 4 3 2 2 2 2 3 2 2 3 2 2" xfId="24883" xr:uid="{00000000-0005-0000-0000-0000E5620000}"/>
    <cellStyle name="Normal 4 3 2 2 2 2 3 2 2 3 2 2 2" xfId="51045" xr:uid="{00000000-0005-0000-0000-0000E6620000}"/>
    <cellStyle name="Normal 4 3 2 2 2 2 3 2 2 3 2 3" xfId="38683" xr:uid="{00000000-0005-0000-0000-0000E7620000}"/>
    <cellStyle name="Normal 4 3 2 2 2 2 3 2 2 3 3" xfId="19279" xr:uid="{00000000-0005-0000-0000-0000E8620000}"/>
    <cellStyle name="Normal 4 3 2 2 2 2 3 2 2 3 3 2" xfId="45441" xr:uid="{00000000-0005-0000-0000-0000E9620000}"/>
    <cellStyle name="Normal 4 3 2 2 2 2 3 2 2 3 4" xfId="32239" xr:uid="{00000000-0005-0000-0000-0000EA620000}"/>
    <cellStyle name="Normal 4 3 2 2 2 2 3 2 2 4" xfId="9575" xr:uid="{00000000-0005-0000-0000-0000EB620000}"/>
    <cellStyle name="Normal 4 3 2 2 2 2 3 2 2 4 2" xfId="22321" xr:uid="{00000000-0005-0000-0000-0000EC620000}"/>
    <cellStyle name="Normal 4 3 2 2 2 2 3 2 2 4 2 2" xfId="48483" xr:uid="{00000000-0005-0000-0000-0000ED620000}"/>
    <cellStyle name="Normal 4 3 2 2 2 2 3 2 2 4 3" xfId="35737" xr:uid="{00000000-0005-0000-0000-0000EE620000}"/>
    <cellStyle name="Normal 4 3 2 2 2 2 3 2 2 5" xfId="15755" xr:uid="{00000000-0005-0000-0000-0000EF620000}"/>
    <cellStyle name="Normal 4 3 2 2 2 2 3 2 2 5 2" xfId="41917" xr:uid="{00000000-0005-0000-0000-0000F0620000}"/>
    <cellStyle name="Normal 4 3 2 2 2 2 3 2 2 6" xfId="28187" xr:uid="{00000000-0005-0000-0000-0000F1620000}"/>
    <cellStyle name="Normal 4 3 2 2 2 2 3 2 3" xfId="3411" xr:uid="{00000000-0005-0000-0000-0000F2620000}"/>
    <cellStyle name="Normal 4 3 2 2 2 2 3 2 3 2" xfId="7463" xr:uid="{00000000-0005-0000-0000-0000F3620000}"/>
    <cellStyle name="Normal 4 3 2 2 2 2 3 2 3 2 2" xfId="13353" xr:uid="{00000000-0005-0000-0000-0000F4620000}"/>
    <cellStyle name="Normal 4 3 2 2 2 2 3 2 3 2 2 2" xfId="25523" xr:uid="{00000000-0005-0000-0000-0000F5620000}"/>
    <cellStyle name="Normal 4 3 2 2 2 2 3 2 3 2 2 2 2" xfId="51685" xr:uid="{00000000-0005-0000-0000-0000F6620000}"/>
    <cellStyle name="Normal 4 3 2 2 2 2 3 2 3 2 2 3" xfId="39515" xr:uid="{00000000-0005-0000-0000-0000F7620000}"/>
    <cellStyle name="Normal 4 3 2 2 2 2 3 2 3 2 3" xfId="20401" xr:uid="{00000000-0005-0000-0000-0000F8620000}"/>
    <cellStyle name="Normal 4 3 2 2 2 2 3 2 3 2 3 2" xfId="46563" xr:uid="{00000000-0005-0000-0000-0000F9620000}"/>
    <cellStyle name="Normal 4 3 2 2 2 2 3 2 3 2 4" xfId="33625" xr:uid="{00000000-0005-0000-0000-0000FA620000}"/>
    <cellStyle name="Normal 4 3 2 2 2 2 3 2 3 3" xfId="10407" xr:uid="{00000000-0005-0000-0000-0000FB620000}"/>
    <cellStyle name="Normal 4 3 2 2 2 2 3 2 3 3 2" xfId="22961" xr:uid="{00000000-0005-0000-0000-0000FC620000}"/>
    <cellStyle name="Normal 4 3 2 2 2 2 3 2 3 3 2 2" xfId="49123" xr:uid="{00000000-0005-0000-0000-0000FD620000}"/>
    <cellStyle name="Normal 4 3 2 2 2 2 3 2 3 3 3" xfId="36569" xr:uid="{00000000-0005-0000-0000-0000FE620000}"/>
    <cellStyle name="Normal 4 3 2 2 2 2 3 2 3 4" xfId="16877" xr:uid="{00000000-0005-0000-0000-0000FF620000}"/>
    <cellStyle name="Normal 4 3 2 2 2 2 3 2 3 4 2" xfId="43039" xr:uid="{00000000-0005-0000-0000-000000630000}"/>
    <cellStyle name="Normal 4 3 2 2 2 2 3 2 3 5" xfId="29573" xr:uid="{00000000-0005-0000-0000-000001630000}"/>
    <cellStyle name="Normal 4 3 2 2 2 2 3 2 4" xfId="5437" xr:uid="{00000000-0005-0000-0000-000002630000}"/>
    <cellStyle name="Normal 4 3 2 2 2 2 3 2 4 2" xfId="11881" xr:uid="{00000000-0005-0000-0000-000003630000}"/>
    <cellStyle name="Normal 4 3 2 2 2 2 3 2 4 2 2" xfId="24243" xr:uid="{00000000-0005-0000-0000-000004630000}"/>
    <cellStyle name="Normal 4 3 2 2 2 2 3 2 4 2 2 2" xfId="50405" xr:uid="{00000000-0005-0000-0000-000005630000}"/>
    <cellStyle name="Normal 4 3 2 2 2 2 3 2 4 2 3" xfId="38043" xr:uid="{00000000-0005-0000-0000-000006630000}"/>
    <cellStyle name="Normal 4 3 2 2 2 2 3 2 4 3" xfId="18639" xr:uid="{00000000-0005-0000-0000-000007630000}"/>
    <cellStyle name="Normal 4 3 2 2 2 2 3 2 4 3 2" xfId="44801" xr:uid="{00000000-0005-0000-0000-000008630000}"/>
    <cellStyle name="Normal 4 3 2 2 2 2 3 2 4 4" xfId="31599" xr:uid="{00000000-0005-0000-0000-000009630000}"/>
    <cellStyle name="Normal 4 3 2 2 2 2 3 2 5" xfId="8935" xr:uid="{00000000-0005-0000-0000-00000A630000}"/>
    <cellStyle name="Normal 4 3 2 2 2 2 3 2 5 2" xfId="21681" xr:uid="{00000000-0005-0000-0000-00000B630000}"/>
    <cellStyle name="Normal 4 3 2 2 2 2 3 2 5 2 2" xfId="47843" xr:uid="{00000000-0005-0000-0000-00000C630000}"/>
    <cellStyle name="Normal 4 3 2 2 2 2 3 2 5 3" xfId="35097" xr:uid="{00000000-0005-0000-0000-00000D630000}"/>
    <cellStyle name="Normal 4 3 2 2 2 2 3 2 6" xfId="15115" xr:uid="{00000000-0005-0000-0000-00000E630000}"/>
    <cellStyle name="Normal 4 3 2 2 2 2 3 2 6 2" xfId="41277" xr:uid="{00000000-0005-0000-0000-00000F630000}"/>
    <cellStyle name="Normal 4 3 2 2 2 2 3 2 7" xfId="27547" xr:uid="{00000000-0005-0000-0000-000010630000}"/>
    <cellStyle name="Normal 4 3 2 2 2 2 3 3" xfId="1705" xr:uid="{00000000-0005-0000-0000-000011630000}"/>
    <cellStyle name="Normal 4 3 2 2 2 2 3 3 2" xfId="3731" xr:uid="{00000000-0005-0000-0000-000012630000}"/>
    <cellStyle name="Normal 4 3 2 2 2 2 3 3 2 2" xfId="7783" xr:uid="{00000000-0005-0000-0000-000013630000}"/>
    <cellStyle name="Normal 4 3 2 2 2 2 3 3 2 2 2" xfId="13673" xr:uid="{00000000-0005-0000-0000-000014630000}"/>
    <cellStyle name="Normal 4 3 2 2 2 2 3 3 2 2 2 2" xfId="25843" xr:uid="{00000000-0005-0000-0000-000015630000}"/>
    <cellStyle name="Normal 4 3 2 2 2 2 3 3 2 2 2 2 2" xfId="52005" xr:uid="{00000000-0005-0000-0000-000016630000}"/>
    <cellStyle name="Normal 4 3 2 2 2 2 3 3 2 2 2 3" xfId="39835" xr:uid="{00000000-0005-0000-0000-000017630000}"/>
    <cellStyle name="Normal 4 3 2 2 2 2 3 3 2 2 3" xfId="20721" xr:uid="{00000000-0005-0000-0000-000018630000}"/>
    <cellStyle name="Normal 4 3 2 2 2 2 3 3 2 2 3 2" xfId="46883" xr:uid="{00000000-0005-0000-0000-000019630000}"/>
    <cellStyle name="Normal 4 3 2 2 2 2 3 3 2 2 4" xfId="33945" xr:uid="{00000000-0005-0000-0000-00001A630000}"/>
    <cellStyle name="Normal 4 3 2 2 2 2 3 3 2 3" xfId="10727" xr:uid="{00000000-0005-0000-0000-00001B630000}"/>
    <cellStyle name="Normal 4 3 2 2 2 2 3 3 2 3 2" xfId="23281" xr:uid="{00000000-0005-0000-0000-00001C630000}"/>
    <cellStyle name="Normal 4 3 2 2 2 2 3 3 2 3 2 2" xfId="49443" xr:uid="{00000000-0005-0000-0000-00001D630000}"/>
    <cellStyle name="Normal 4 3 2 2 2 2 3 3 2 3 3" xfId="36889" xr:uid="{00000000-0005-0000-0000-00001E630000}"/>
    <cellStyle name="Normal 4 3 2 2 2 2 3 3 2 4" xfId="17197" xr:uid="{00000000-0005-0000-0000-00001F630000}"/>
    <cellStyle name="Normal 4 3 2 2 2 2 3 3 2 4 2" xfId="43359" xr:uid="{00000000-0005-0000-0000-000020630000}"/>
    <cellStyle name="Normal 4 3 2 2 2 2 3 3 2 5" xfId="29893" xr:uid="{00000000-0005-0000-0000-000021630000}"/>
    <cellStyle name="Normal 4 3 2 2 2 2 3 3 3" xfId="5757" xr:uid="{00000000-0005-0000-0000-000022630000}"/>
    <cellStyle name="Normal 4 3 2 2 2 2 3 3 3 2" xfId="12201" xr:uid="{00000000-0005-0000-0000-000023630000}"/>
    <cellStyle name="Normal 4 3 2 2 2 2 3 3 3 2 2" xfId="24563" xr:uid="{00000000-0005-0000-0000-000024630000}"/>
    <cellStyle name="Normal 4 3 2 2 2 2 3 3 3 2 2 2" xfId="50725" xr:uid="{00000000-0005-0000-0000-000025630000}"/>
    <cellStyle name="Normal 4 3 2 2 2 2 3 3 3 2 3" xfId="38363" xr:uid="{00000000-0005-0000-0000-000026630000}"/>
    <cellStyle name="Normal 4 3 2 2 2 2 3 3 3 3" xfId="18959" xr:uid="{00000000-0005-0000-0000-000027630000}"/>
    <cellStyle name="Normal 4 3 2 2 2 2 3 3 3 3 2" xfId="45121" xr:uid="{00000000-0005-0000-0000-000028630000}"/>
    <cellStyle name="Normal 4 3 2 2 2 2 3 3 3 4" xfId="31919" xr:uid="{00000000-0005-0000-0000-000029630000}"/>
    <cellStyle name="Normal 4 3 2 2 2 2 3 3 4" xfId="9255" xr:uid="{00000000-0005-0000-0000-00002A630000}"/>
    <cellStyle name="Normal 4 3 2 2 2 2 3 3 4 2" xfId="22001" xr:uid="{00000000-0005-0000-0000-00002B630000}"/>
    <cellStyle name="Normal 4 3 2 2 2 2 3 3 4 2 2" xfId="48163" xr:uid="{00000000-0005-0000-0000-00002C630000}"/>
    <cellStyle name="Normal 4 3 2 2 2 2 3 3 4 3" xfId="35417" xr:uid="{00000000-0005-0000-0000-00002D630000}"/>
    <cellStyle name="Normal 4 3 2 2 2 2 3 3 5" xfId="15435" xr:uid="{00000000-0005-0000-0000-00002E630000}"/>
    <cellStyle name="Normal 4 3 2 2 2 2 3 3 5 2" xfId="41597" xr:uid="{00000000-0005-0000-0000-00002F630000}"/>
    <cellStyle name="Normal 4 3 2 2 2 2 3 3 6" xfId="27867" xr:uid="{00000000-0005-0000-0000-000030630000}"/>
    <cellStyle name="Normal 4 3 2 2 2 2 3 4" xfId="3056" xr:uid="{00000000-0005-0000-0000-000031630000}"/>
    <cellStyle name="Normal 4 3 2 2 2 2 3 4 2" xfId="7108" xr:uid="{00000000-0005-0000-0000-000032630000}"/>
    <cellStyle name="Normal 4 3 2 2 2 2 3 4 2 2" xfId="13021" xr:uid="{00000000-0005-0000-0000-000033630000}"/>
    <cellStyle name="Normal 4 3 2 2 2 2 3 4 2 2 2" xfId="25203" xr:uid="{00000000-0005-0000-0000-000034630000}"/>
    <cellStyle name="Normal 4 3 2 2 2 2 3 4 2 2 2 2" xfId="51365" xr:uid="{00000000-0005-0000-0000-000035630000}"/>
    <cellStyle name="Normal 4 3 2 2 2 2 3 4 2 2 3" xfId="39183" xr:uid="{00000000-0005-0000-0000-000036630000}"/>
    <cellStyle name="Normal 4 3 2 2 2 2 3 4 2 3" xfId="20058" xr:uid="{00000000-0005-0000-0000-000037630000}"/>
    <cellStyle name="Normal 4 3 2 2 2 2 3 4 2 3 2" xfId="46220" xr:uid="{00000000-0005-0000-0000-000038630000}"/>
    <cellStyle name="Normal 4 3 2 2 2 2 3 4 2 4" xfId="33270" xr:uid="{00000000-0005-0000-0000-000039630000}"/>
    <cellStyle name="Normal 4 3 2 2 2 2 3 4 3" xfId="10075" xr:uid="{00000000-0005-0000-0000-00003A630000}"/>
    <cellStyle name="Normal 4 3 2 2 2 2 3 4 3 2" xfId="22641" xr:uid="{00000000-0005-0000-0000-00003B630000}"/>
    <cellStyle name="Normal 4 3 2 2 2 2 3 4 3 2 2" xfId="48803" xr:uid="{00000000-0005-0000-0000-00003C630000}"/>
    <cellStyle name="Normal 4 3 2 2 2 2 3 4 3 3" xfId="36237" xr:uid="{00000000-0005-0000-0000-00003D630000}"/>
    <cellStyle name="Normal 4 3 2 2 2 2 3 4 4" xfId="16534" xr:uid="{00000000-0005-0000-0000-00003E630000}"/>
    <cellStyle name="Normal 4 3 2 2 2 2 3 4 4 2" xfId="42696" xr:uid="{00000000-0005-0000-0000-00003F630000}"/>
    <cellStyle name="Normal 4 3 2 2 2 2 3 4 5" xfId="29218" xr:uid="{00000000-0005-0000-0000-000040630000}"/>
    <cellStyle name="Normal 4 3 2 2 2 2 3 5" xfId="5082" xr:uid="{00000000-0005-0000-0000-000041630000}"/>
    <cellStyle name="Normal 4 3 2 2 2 2 3 5 2" xfId="11549" xr:uid="{00000000-0005-0000-0000-000042630000}"/>
    <cellStyle name="Normal 4 3 2 2 2 2 3 5 2 2" xfId="23923" xr:uid="{00000000-0005-0000-0000-000043630000}"/>
    <cellStyle name="Normal 4 3 2 2 2 2 3 5 2 2 2" xfId="50085" xr:uid="{00000000-0005-0000-0000-000044630000}"/>
    <cellStyle name="Normal 4 3 2 2 2 2 3 5 2 3" xfId="37711" xr:uid="{00000000-0005-0000-0000-000045630000}"/>
    <cellStyle name="Normal 4 3 2 2 2 2 3 5 3" xfId="18296" xr:uid="{00000000-0005-0000-0000-000046630000}"/>
    <cellStyle name="Normal 4 3 2 2 2 2 3 5 3 2" xfId="44458" xr:uid="{00000000-0005-0000-0000-000047630000}"/>
    <cellStyle name="Normal 4 3 2 2 2 2 3 5 4" xfId="31244" xr:uid="{00000000-0005-0000-0000-000048630000}"/>
    <cellStyle name="Normal 4 3 2 2 2 2 3 6" xfId="8603" xr:uid="{00000000-0005-0000-0000-000049630000}"/>
    <cellStyle name="Normal 4 3 2 2 2 2 3 6 2" xfId="21361" xr:uid="{00000000-0005-0000-0000-00004A630000}"/>
    <cellStyle name="Normal 4 3 2 2 2 2 3 6 2 2" xfId="47523" xr:uid="{00000000-0005-0000-0000-00004B630000}"/>
    <cellStyle name="Normal 4 3 2 2 2 2 3 6 3" xfId="34765" xr:uid="{00000000-0005-0000-0000-00004C630000}"/>
    <cellStyle name="Normal 4 3 2 2 2 2 3 7" xfId="14772" xr:uid="{00000000-0005-0000-0000-00004D630000}"/>
    <cellStyle name="Normal 4 3 2 2 2 2 3 7 2" xfId="40934" xr:uid="{00000000-0005-0000-0000-00004E630000}"/>
    <cellStyle name="Normal 4 3 2 2 2 2 3 8" xfId="27192" xr:uid="{00000000-0005-0000-0000-00004F630000}"/>
    <cellStyle name="Normal 4 3 2 2 2 2 4" xfId="1225" xr:uid="{00000000-0005-0000-0000-000050630000}"/>
    <cellStyle name="Normal 4 3 2 2 2 2 4 2" xfId="1865" xr:uid="{00000000-0005-0000-0000-000051630000}"/>
    <cellStyle name="Normal 4 3 2 2 2 2 4 2 2" xfId="3891" xr:uid="{00000000-0005-0000-0000-000052630000}"/>
    <cellStyle name="Normal 4 3 2 2 2 2 4 2 2 2" xfId="7943" xr:uid="{00000000-0005-0000-0000-000053630000}"/>
    <cellStyle name="Normal 4 3 2 2 2 2 4 2 2 2 2" xfId="13833" xr:uid="{00000000-0005-0000-0000-000054630000}"/>
    <cellStyle name="Normal 4 3 2 2 2 2 4 2 2 2 2 2" xfId="26003" xr:uid="{00000000-0005-0000-0000-000055630000}"/>
    <cellStyle name="Normal 4 3 2 2 2 2 4 2 2 2 2 2 2" xfId="52165" xr:uid="{00000000-0005-0000-0000-000056630000}"/>
    <cellStyle name="Normal 4 3 2 2 2 2 4 2 2 2 2 3" xfId="39995" xr:uid="{00000000-0005-0000-0000-000057630000}"/>
    <cellStyle name="Normal 4 3 2 2 2 2 4 2 2 2 3" xfId="20881" xr:uid="{00000000-0005-0000-0000-000058630000}"/>
    <cellStyle name="Normal 4 3 2 2 2 2 4 2 2 2 3 2" xfId="47043" xr:uid="{00000000-0005-0000-0000-000059630000}"/>
    <cellStyle name="Normal 4 3 2 2 2 2 4 2 2 2 4" xfId="34105" xr:uid="{00000000-0005-0000-0000-00005A630000}"/>
    <cellStyle name="Normal 4 3 2 2 2 2 4 2 2 3" xfId="10887" xr:uid="{00000000-0005-0000-0000-00005B630000}"/>
    <cellStyle name="Normal 4 3 2 2 2 2 4 2 2 3 2" xfId="23441" xr:uid="{00000000-0005-0000-0000-00005C630000}"/>
    <cellStyle name="Normal 4 3 2 2 2 2 4 2 2 3 2 2" xfId="49603" xr:uid="{00000000-0005-0000-0000-00005D630000}"/>
    <cellStyle name="Normal 4 3 2 2 2 2 4 2 2 3 3" xfId="37049" xr:uid="{00000000-0005-0000-0000-00005E630000}"/>
    <cellStyle name="Normal 4 3 2 2 2 2 4 2 2 4" xfId="17357" xr:uid="{00000000-0005-0000-0000-00005F630000}"/>
    <cellStyle name="Normal 4 3 2 2 2 2 4 2 2 4 2" xfId="43519" xr:uid="{00000000-0005-0000-0000-000060630000}"/>
    <cellStyle name="Normal 4 3 2 2 2 2 4 2 2 5" xfId="30053" xr:uid="{00000000-0005-0000-0000-000061630000}"/>
    <cellStyle name="Normal 4 3 2 2 2 2 4 2 3" xfId="5917" xr:uid="{00000000-0005-0000-0000-000062630000}"/>
    <cellStyle name="Normal 4 3 2 2 2 2 4 2 3 2" xfId="12361" xr:uid="{00000000-0005-0000-0000-000063630000}"/>
    <cellStyle name="Normal 4 3 2 2 2 2 4 2 3 2 2" xfId="24723" xr:uid="{00000000-0005-0000-0000-000064630000}"/>
    <cellStyle name="Normal 4 3 2 2 2 2 4 2 3 2 2 2" xfId="50885" xr:uid="{00000000-0005-0000-0000-000065630000}"/>
    <cellStyle name="Normal 4 3 2 2 2 2 4 2 3 2 3" xfId="38523" xr:uid="{00000000-0005-0000-0000-000066630000}"/>
    <cellStyle name="Normal 4 3 2 2 2 2 4 2 3 3" xfId="19119" xr:uid="{00000000-0005-0000-0000-000067630000}"/>
    <cellStyle name="Normal 4 3 2 2 2 2 4 2 3 3 2" xfId="45281" xr:uid="{00000000-0005-0000-0000-000068630000}"/>
    <cellStyle name="Normal 4 3 2 2 2 2 4 2 3 4" xfId="32079" xr:uid="{00000000-0005-0000-0000-000069630000}"/>
    <cellStyle name="Normal 4 3 2 2 2 2 4 2 4" xfId="9415" xr:uid="{00000000-0005-0000-0000-00006A630000}"/>
    <cellStyle name="Normal 4 3 2 2 2 2 4 2 4 2" xfId="22161" xr:uid="{00000000-0005-0000-0000-00006B630000}"/>
    <cellStyle name="Normal 4 3 2 2 2 2 4 2 4 2 2" xfId="48323" xr:uid="{00000000-0005-0000-0000-00006C630000}"/>
    <cellStyle name="Normal 4 3 2 2 2 2 4 2 4 3" xfId="35577" xr:uid="{00000000-0005-0000-0000-00006D630000}"/>
    <cellStyle name="Normal 4 3 2 2 2 2 4 2 5" xfId="15595" xr:uid="{00000000-0005-0000-0000-00006E630000}"/>
    <cellStyle name="Normal 4 3 2 2 2 2 4 2 5 2" xfId="41757" xr:uid="{00000000-0005-0000-0000-00006F630000}"/>
    <cellStyle name="Normal 4 3 2 2 2 2 4 2 6" xfId="28027" xr:uid="{00000000-0005-0000-0000-000070630000}"/>
    <cellStyle name="Normal 4 3 2 2 2 2 4 3" xfId="3251" xr:uid="{00000000-0005-0000-0000-000071630000}"/>
    <cellStyle name="Normal 4 3 2 2 2 2 4 3 2" xfId="7303" xr:uid="{00000000-0005-0000-0000-000072630000}"/>
    <cellStyle name="Normal 4 3 2 2 2 2 4 3 2 2" xfId="13193" xr:uid="{00000000-0005-0000-0000-000073630000}"/>
    <cellStyle name="Normal 4 3 2 2 2 2 4 3 2 2 2" xfId="25363" xr:uid="{00000000-0005-0000-0000-000074630000}"/>
    <cellStyle name="Normal 4 3 2 2 2 2 4 3 2 2 2 2" xfId="51525" xr:uid="{00000000-0005-0000-0000-000075630000}"/>
    <cellStyle name="Normal 4 3 2 2 2 2 4 3 2 2 3" xfId="39355" xr:uid="{00000000-0005-0000-0000-000076630000}"/>
    <cellStyle name="Normal 4 3 2 2 2 2 4 3 2 3" xfId="20241" xr:uid="{00000000-0005-0000-0000-000077630000}"/>
    <cellStyle name="Normal 4 3 2 2 2 2 4 3 2 3 2" xfId="46403" xr:uid="{00000000-0005-0000-0000-000078630000}"/>
    <cellStyle name="Normal 4 3 2 2 2 2 4 3 2 4" xfId="33465" xr:uid="{00000000-0005-0000-0000-000079630000}"/>
    <cellStyle name="Normal 4 3 2 2 2 2 4 3 3" xfId="10247" xr:uid="{00000000-0005-0000-0000-00007A630000}"/>
    <cellStyle name="Normal 4 3 2 2 2 2 4 3 3 2" xfId="22801" xr:uid="{00000000-0005-0000-0000-00007B630000}"/>
    <cellStyle name="Normal 4 3 2 2 2 2 4 3 3 2 2" xfId="48963" xr:uid="{00000000-0005-0000-0000-00007C630000}"/>
    <cellStyle name="Normal 4 3 2 2 2 2 4 3 3 3" xfId="36409" xr:uid="{00000000-0005-0000-0000-00007D630000}"/>
    <cellStyle name="Normal 4 3 2 2 2 2 4 3 4" xfId="16717" xr:uid="{00000000-0005-0000-0000-00007E630000}"/>
    <cellStyle name="Normal 4 3 2 2 2 2 4 3 4 2" xfId="42879" xr:uid="{00000000-0005-0000-0000-00007F630000}"/>
    <cellStyle name="Normal 4 3 2 2 2 2 4 3 5" xfId="29413" xr:uid="{00000000-0005-0000-0000-000080630000}"/>
    <cellStyle name="Normal 4 3 2 2 2 2 4 4" xfId="5277" xr:uid="{00000000-0005-0000-0000-000081630000}"/>
    <cellStyle name="Normal 4 3 2 2 2 2 4 4 2" xfId="11721" xr:uid="{00000000-0005-0000-0000-000082630000}"/>
    <cellStyle name="Normal 4 3 2 2 2 2 4 4 2 2" xfId="24083" xr:uid="{00000000-0005-0000-0000-000083630000}"/>
    <cellStyle name="Normal 4 3 2 2 2 2 4 4 2 2 2" xfId="50245" xr:uid="{00000000-0005-0000-0000-000084630000}"/>
    <cellStyle name="Normal 4 3 2 2 2 2 4 4 2 3" xfId="37883" xr:uid="{00000000-0005-0000-0000-000085630000}"/>
    <cellStyle name="Normal 4 3 2 2 2 2 4 4 3" xfId="18479" xr:uid="{00000000-0005-0000-0000-000086630000}"/>
    <cellStyle name="Normal 4 3 2 2 2 2 4 4 3 2" xfId="44641" xr:uid="{00000000-0005-0000-0000-000087630000}"/>
    <cellStyle name="Normal 4 3 2 2 2 2 4 4 4" xfId="31439" xr:uid="{00000000-0005-0000-0000-000088630000}"/>
    <cellStyle name="Normal 4 3 2 2 2 2 4 5" xfId="8775" xr:uid="{00000000-0005-0000-0000-000089630000}"/>
    <cellStyle name="Normal 4 3 2 2 2 2 4 5 2" xfId="21521" xr:uid="{00000000-0005-0000-0000-00008A630000}"/>
    <cellStyle name="Normal 4 3 2 2 2 2 4 5 2 2" xfId="47683" xr:uid="{00000000-0005-0000-0000-00008B630000}"/>
    <cellStyle name="Normal 4 3 2 2 2 2 4 5 3" xfId="34937" xr:uid="{00000000-0005-0000-0000-00008C630000}"/>
    <cellStyle name="Normal 4 3 2 2 2 2 4 6" xfId="14955" xr:uid="{00000000-0005-0000-0000-00008D630000}"/>
    <cellStyle name="Normal 4 3 2 2 2 2 4 6 2" xfId="41117" xr:uid="{00000000-0005-0000-0000-00008E630000}"/>
    <cellStyle name="Normal 4 3 2 2 2 2 4 7" xfId="27387" xr:uid="{00000000-0005-0000-0000-00008F630000}"/>
    <cellStyle name="Normal 4 3 2 2 2 2 5" xfId="1545" xr:uid="{00000000-0005-0000-0000-000090630000}"/>
    <cellStyle name="Normal 4 3 2 2 2 2 5 2" xfId="3571" xr:uid="{00000000-0005-0000-0000-000091630000}"/>
    <cellStyle name="Normal 4 3 2 2 2 2 5 2 2" xfId="7623" xr:uid="{00000000-0005-0000-0000-000092630000}"/>
    <cellStyle name="Normal 4 3 2 2 2 2 5 2 2 2" xfId="13513" xr:uid="{00000000-0005-0000-0000-000093630000}"/>
    <cellStyle name="Normal 4 3 2 2 2 2 5 2 2 2 2" xfId="25683" xr:uid="{00000000-0005-0000-0000-000094630000}"/>
    <cellStyle name="Normal 4 3 2 2 2 2 5 2 2 2 2 2" xfId="51845" xr:uid="{00000000-0005-0000-0000-000095630000}"/>
    <cellStyle name="Normal 4 3 2 2 2 2 5 2 2 2 3" xfId="39675" xr:uid="{00000000-0005-0000-0000-000096630000}"/>
    <cellStyle name="Normal 4 3 2 2 2 2 5 2 2 3" xfId="20561" xr:uid="{00000000-0005-0000-0000-000097630000}"/>
    <cellStyle name="Normal 4 3 2 2 2 2 5 2 2 3 2" xfId="46723" xr:uid="{00000000-0005-0000-0000-000098630000}"/>
    <cellStyle name="Normal 4 3 2 2 2 2 5 2 2 4" xfId="33785" xr:uid="{00000000-0005-0000-0000-000099630000}"/>
    <cellStyle name="Normal 4 3 2 2 2 2 5 2 3" xfId="10567" xr:uid="{00000000-0005-0000-0000-00009A630000}"/>
    <cellStyle name="Normal 4 3 2 2 2 2 5 2 3 2" xfId="23121" xr:uid="{00000000-0005-0000-0000-00009B630000}"/>
    <cellStyle name="Normal 4 3 2 2 2 2 5 2 3 2 2" xfId="49283" xr:uid="{00000000-0005-0000-0000-00009C630000}"/>
    <cellStyle name="Normal 4 3 2 2 2 2 5 2 3 3" xfId="36729" xr:uid="{00000000-0005-0000-0000-00009D630000}"/>
    <cellStyle name="Normal 4 3 2 2 2 2 5 2 4" xfId="17037" xr:uid="{00000000-0005-0000-0000-00009E630000}"/>
    <cellStyle name="Normal 4 3 2 2 2 2 5 2 4 2" xfId="43199" xr:uid="{00000000-0005-0000-0000-00009F630000}"/>
    <cellStyle name="Normal 4 3 2 2 2 2 5 2 5" xfId="29733" xr:uid="{00000000-0005-0000-0000-0000A0630000}"/>
    <cellStyle name="Normal 4 3 2 2 2 2 5 3" xfId="5597" xr:uid="{00000000-0005-0000-0000-0000A1630000}"/>
    <cellStyle name="Normal 4 3 2 2 2 2 5 3 2" xfId="12041" xr:uid="{00000000-0005-0000-0000-0000A2630000}"/>
    <cellStyle name="Normal 4 3 2 2 2 2 5 3 2 2" xfId="24403" xr:uid="{00000000-0005-0000-0000-0000A3630000}"/>
    <cellStyle name="Normal 4 3 2 2 2 2 5 3 2 2 2" xfId="50565" xr:uid="{00000000-0005-0000-0000-0000A4630000}"/>
    <cellStyle name="Normal 4 3 2 2 2 2 5 3 2 3" xfId="38203" xr:uid="{00000000-0005-0000-0000-0000A5630000}"/>
    <cellStyle name="Normal 4 3 2 2 2 2 5 3 3" xfId="18799" xr:uid="{00000000-0005-0000-0000-0000A6630000}"/>
    <cellStyle name="Normal 4 3 2 2 2 2 5 3 3 2" xfId="44961" xr:uid="{00000000-0005-0000-0000-0000A7630000}"/>
    <cellStyle name="Normal 4 3 2 2 2 2 5 3 4" xfId="31759" xr:uid="{00000000-0005-0000-0000-0000A8630000}"/>
    <cellStyle name="Normal 4 3 2 2 2 2 5 4" xfId="9095" xr:uid="{00000000-0005-0000-0000-0000A9630000}"/>
    <cellStyle name="Normal 4 3 2 2 2 2 5 4 2" xfId="21841" xr:uid="{00000000-0005-0000-0000-0000AA630000}"/>
    <cellStyle name="Normal 4 3 2 2 2 2 5 4 2 2" xfId="48003" xr:uid="{00000000-0005-0000-0000-0000AB630000}"/>
    <cellStyle name="Normal 4 3 2 2 2 2 5 4 3" xfId="35257" xr:uid="{00000000-0005-0000-0000-0000AC630000}"/>
    <cellStyle name="Normal 4 3 2 2 2 2 5 5" xfId="15275" xr:uid="{00000000-0005-0000-0000-0000AD630000}"/>
    <cellStyle name="Normal 4 3 2 2 2 2 5 5 2" xfId="41437" xr:uid="{00000000-0005-0000-0000-0000AE630000}"/>
    <cellStyle name="Normal 4 3 2 2 2 2 5 6" xfId="27707" xr:uid="{00000000-0005-0000-0000-0000AF630000}"/>
    <cellStyle name="Normal 4 3 2 2 2 2 6" xfId="2524" xr:uid="{00000000-0005-0000-0000-0000B0630000}"/>
    <cellStyle name="Normal 4 3 2 2 2 2 6 2" xfId="6576" xr:uid="{00000000-0005-0000-0000-0000B1630000}"/>
    <cellStyle name="Normal 4 3 2 2 2 2 6 2 2" xfId="12765" xr:uid="{00000000-0005-0000-0000-0000B2630000}"/>
    <cellStyle name="Normal 4 3 2 2 2 2 6 2 2 2" xfId="25043" xr:uid="{00000000-0005-0000-0000-0000B3630000}"/>
    <cellStyle name="Normal 4 3 2 2 2 2 6 2 2 2 2" xfId="51205" xr:uid="{00000000-0005-0000-0000-0000B4630000}"/>
    <cellStyle name="Normal 4 3 2 2 2 2 6 2 2 3" xfId="38927" xr:uid="{00000000-0005-0000-0000-0000B5630000}"/>
    <cellStyle name="Normal 4 3 2 2 2 2 6 2 3" xfId="19658" xr:uid="{00000000-0005-0000-0000-0000B6630000}"/>
    <cellStyle name="Normal 4 3 2 2 2 2 6 2 3 2" xfId="45820" xr:uid="{00000000-0005-0000-0000-0000B7630000}"/>
    <cellStyle name="Normal 4 3 2 2 2 2 6 2 4" xfId="32738" xr:uid="{00000000-0005-0000-0000-0000B8630000}"/>
    <cellStyle name="Normal 4 3 2 2 2 2 6 3" xfId="9819" xr:uid="{00000000-0005-0000-0000-0000B9630000}"/>
    <cellStyle name="Normal 4 3 2 2 2 2 6 3 2" xfId="22481" xr:uid="{00000000-0005-0000-0000-0000BA630000}"/>
    <cellStyle name="Normal 4 3 2 2 2 2 6 3 2 2" xfId="48643" xr:uid="{00000000-0005-0000-0000-0000BB630000}"/>
    <cellStyle name="Normal 4 3 2 2 2 2 6 3 3" xfId="35981" xr:uid="{00000000-0005-0000-0000-0000BC630000}"/>
    <cellStyle name="Normal 4 3 2 2 2 2 6 4" xfId="16134" xr:uid="{00000000-0005-0000-0000-0000BD630000}"/>
    <cellStyle name="Normal 4 3 2 2 2 2 6 4 2" xfId="42296" xr:uid="{00000000-0005-0000-0000-0000BE630000}"/>
    <cellStyle name="Normal 4 3 2 2 2 2 6 5" xfId="28686" xr:uid="{00000000-0005-0000-0000-0000BF630000}"/>
    <cellStyle name="Normal 4 3 2 2 2 2 7" xfId="4550" xr:uid="{00000000-0005-0000-0000-0000C0630000}"/>
    <cellStyle name="Normal 4 3 2 2 2 2 7 2" xfId="11293" xr:uid="{00000000-0005-0000-0000-0000C1630000}"/>
    <cellStyle name="Normal 4 3 2 2 2 2 7 2 2" xfId="23763" xr:uid="{00000000-0005-0000-0000-0000C2630000}"/>
    <cellStyle name="Normal 4 3 2 2 2 2 7 2 2 2" xfId="49925" xr:uid="{00000000-0005-0000-0000-0000C3630000}"/>
    <cellStyle name="Normal 4 3 2 2 2 2 7 2 3" xfId="37455" xr:uid="{00000000-0005-0000-0000-0000C4630000}"/>
    <cellStyle name="Normal 4 3 2 2 2 2 7 3" xfId="17896" xr:uid="{00000000-0005-0000-0000-0000C5630000}"/>
    <cellStyle name="Normal 4 3 2 2 2 2 7 3 2" xfId="44058" xr:uid="{00000000-0005-0000-0000-0000C6630000}"/>
    <cellStyle name="Normal 4 3 2 2 2 2 7 4" xfId="30712" xr:uid="{00000000-0005-0000-0000-0000C7630000}"/>
    <cellStyle name="Normal 4 3 2 2 2 2 8" xfId="8347" xr:uid="{00000000-0005-0000-0000-0000C8630000}"/>
    <cellStyle name="Normal 4 3 2 2 2 2 8 2" xfId="21201" xr:uid="{00000000-0005-0000-0000-0000C9630000}"/>
    <cellStyle name="Normal 4 3 2 2 2 2 8 2 2" xfId="47363" xr:uid="{00000000-0005-0000-0000-0000CA630000}"/>
    <cellStyle name="Normal 4 3 2 2 2 2 8 3" xfId="34509" xr:uid="{00000000-0005-0000-0000-0000CB630000}"/>
    <cellStyle name="Normal 4 3 2 2 2 2 9" xfId="14372" xr:uid="{00000000-0005-0000-0000-0000CC630000}"/>
    <cellStyle name="Normal 4 3 2 2 2 2 9 2" xfId="40534" xr:uid="{00000000-0005-0000-0000-0000CD630000}"/>
    <cellStyle name="Normal 4 3 2 2 2 3" xfId="573" xr:uid="{00000000-0005-0000-0000-0000CE630000}"/>
    <cellStyle name="Normal 4 3 2 2 2 3 2" xfId="1105" xr:uid="{00000000-0005-0000-0000-0000CF630000}"/>
    <cellStyle name="Normal 4 3 2 2 2 3 2 2" xfId="1425" xr:uid="{00000000-0005-0000-0000-0000D0630000}"/>
    <cellStyle name="Normal 4 3 2 2 2 3 2 2 2" xfId="2065" xr:uid="{00000000-0005-0000-0000-0000D1630000}"/>
    <cellStyle name="Normal 4 3 2 2 2 3 2 2 2 2" xfId="4091" xr:uid="{00000000-0005-0000-0000-0000D2630000}"/>
    <cellStyle name="Normal 4 3 2 2 2 3 2 2 2 2 2" xfId="8143" xr:uid="{00000000-0005-0000-0000-0000D3630000}"/>
    <cellStyle name="Normal 4 3 2 2 2 3 2 2 2 2 2 2" xfId="14033" xr:uid="{00000000-0005-0000-0000-0000D4630000}"/>
    <cellStyle name="Normal 4 3 2 2 2 3 2 2 2 2 2 2 2" xfId="26203" xr:uid="{00000000-0005-0000-0000-0000D5630000}"/>
    <cellStyle name="Normal 4 3 2 2 2 3 2 2 2 2 2 2 2 2" xfId="52365" xr:uid="{00000000-0005-0000-0000-0000D6630000}"/>
    <cellStyle name="Normal 4 3 2 2 2 3 2 2 2 2 2 2 3" xfId="40195" xr:uid="{00000000-0005-0000-0000-0000D7630000}"/>
    <cellStyle name="Normal 4 3 2 2 2 3 2 2 2 2 2 3" xfId="21081" xr:uid="{00000000-0005-0000-0000-0000D8630000}"/>
    <cellStyle name="Normal 4 3 2 2 2 3 2 2 2 2 2 3 2" xfId="47243" xr:uid="{00000000-0005-0000-0000-0000D9630000}"/>
    <cellStyle name="Normal 4 3 2 2 2 3 2 2 2 2 2 4" xfId="34305" xr:uid="{00000000-0005-0000-0000-0000DA630000}"/>
    <cellStyle name="Normal 4 3 2 2 2 3 2 2 2 2 3" xfId="11087" xr:uid="{00000000-0005-0000-0000-0000DB630000}"/>
    <cellStyle name="Normal 4 3 2 2 2 3 2 2 2 2 3 2" xfId="23641" xr:uid="{00000000-0005-0000-0000-0000DC630000}"/>
    <cellStyle name="Normal 4 3 2 2 2 3 2 2 2 2 3 2 2" xfId="49803" xr:uid="{00000000-0005-0000-0000-0000DD630000}"/>
    <cellStyle name="Normal 4 3 2 2 2 3 2 2 2 2 3 3" xfId="37249" xr:uid="{00000000-0005-0000-0000-0000DE630000}"/>
    <cellStyle name="Normal 4 3 2 2 2 3 2 2 2 2 4" xfId="17557" xr:uid="{00000000-0005-0000-0000-0000DF630000}"/>
    <cellStyle name="Normal 4 3 2 2 2 3 2 2 2 2 4 2" xfId="43719" xr:uid="{00000000-0005-0000-0000-0000E0630000}"/>
    <cellStyle name="Normal 4 3 2 2 2 3 2 2 2 2 5" xfId="30253" xr:uid="{00000000-0005-0000-0000-0000E1630000}"/>
    <cellStyle name="Normal 4 3 2 2 2 3 2 2 2 3" xfId="6117" xr:uid="{00000000-0005-0000-0000-0000E2630000}"/>
    <cellStyle name="Normal 4 3 2 2 2 3 2 2 2 3 2" xfId="12561" xr:uid="{00000000-0005-0000-0000-0000E3630000}"/>
    <cellStyle name="Normal 4 3 2 2 2 3 2 2 2 3 2 2" xfId="24923" xr:uid="{00000000-0005-0000-0000-0000E4630000}"/>
    <cellStyle name="Normal 4 3 2 2 2 3 2 2 2 3 2 2 2" xfId="51085" xr:uid="{00000000-0005-0000-0000-0000E5630000}"/>
    <cellStyle name="Normal 4 3 2 2 2 3 2 2 2 3 2 3" xfId="38723" xr:uid="{00000000-0005-0000-0000-0000E6630000}"/>
    <cellStyle name="Normal 4 3 2 2 2 3 2 2 2 3 3" xfId="19319" xr:uid="{00000000-0005-0000-0000-0000E7630000}"/>
    <cellStyle name="Normal 4 3 2 2 2 3 2 2 2 3 3 2" xfId="45481" xr:uid="{00000000-0005-0000-0000-0000E8630000}"/>
    <cellStyle name="Normal 4 3 2 2 2 3 2 2 2 3 4" xfId="32279" xr:uid="{00000000-0005-0000-0000-0000E9630000}"/>
    <cellStyle name="Normal 4 3 2 2 2 3 2 2 2 4" xfId="9615" xr:uid="{00000000-0005-0000-0000-0000EA630000}"/>
    <cellStyle name="Normal 4 3 2 2 2 3 2 2 2 4 2" xfId="22361" xr:uid="{00000000-0005-0000-0000-0000EB630000}"/>
    <cellStyle name="Normal 4 3 2 2 2 3 2 2 2 4 2 2" xfId="48523" xr:uid="{00000000-0005-0000-0000-0000EC630000}"/>
    <cellStyle name="Normal 4 3 2 2 2 3 2 2 2 4 3" xfId="35777" xr:uid="{00000000-0005-0000-0000-0000ED630000}"/>
    <cellStyle name="Normal 4 3 2 2 2 3 2 2 2 5" xfId="15795" xr:uid="{00000000-0005-0000-0000-0000EE630000}"/>
    <cellStyle name="Normal 4 3 2 2 2 3 2 2 2 5 2" xfId="41957" xr:uid="{00000000-0005-0000-0000-0000EF630000}"/>
    <cellStyle name="Normal 4 3 2 2 2 3 2 2 2 6" xfId="28227" xr:uid="{00000000-0005-0000-0000-0000F0630000}"/>
    <cellStyle name="Normal 4 3 2 2 2 3 2 2 3" xfId="3451" xr:uid="{00000000-0005-0000-0000-0000F1630000}"/>
    <cellStyle name="Normal 4 3 2 2 2 3 2 2 3 2" xfId="7503" xr:uid="{00000000-0005-0000-0000-0000F2630000}"/>
    <cellStyle name="Normal 4 3 2 2 2 3 2 2 3 2 2" xfId="13393" xr:uid="{00000000-0005-0000-0000-0000F3630000}"/>
    <cellStyle name="Normal 4 3 2 2 2 3 2 2 3 2 2 2" xfId="25563" xr:uid="{00000000-0005-0000-0000-0000F4630000}"/>
    <cellStyle name="Normal 4 3 2 2 2 3 2 2 3 2 2 2 2" xfId="51725" xr:uid="{00000000-0005-0000-0000-0000F5630000}"/>
    <cellStyle name="Normal 4 3 2 2 2 3 2 2 3 2 2 3" xfId="39555" xr:uid="{00000000-0005-0000-0000-0000F6630000}"/>
    <cellStyle name="Normal 4 3 2 2 2 3 2 2 3 2 3" xfId="20441" xr:uid="{00000000-0005-0000-0000-0000F7630000}"/>
    <cellStyle name="Normal 4 3 2 2 2 3 2 2 3 2 3 2" xfId="46603" xr:uid="{00000000-0005-0000-0000-0000F8630000}"/>
    <cellStyle name="Normal 4 3 2 2 2 3 2 2 3 2 4" xfId="33665" xr:uid="{00000000-0005-0000-0000-0000F9630000}"/>
    <cellStyle name="Normal 4 3 2 2 2 3 2 2 3 3" xfId="10447" xr:uid="{00000000-0005-0000-0000-0000FA630000}"/>
    <cellStyle name="Normal 4 3 2 2 2 3 2 2 3 3 2" xfId="23001" xr:uid="{00000000-0005-0000-0000-0000FB630000}"/>
    <cellStyle name="Normal 4 3 2 2 2 3 2 2 3 3 2 2" xfId="49163" xr:uid="{00000000-0005-0000-0000-0000FC630000}"/>
    <cellStyle name="Normal 4 3 2 2 2 3 2 2 3 3 3" xfId="36609" xr:uid="{00000000-0005-0000-0000-0000FD630000}"/>
    <cellStyle name="Normal 4 3 2 2 2 3 2 2 3 4" xfId="16917" xr:uid="{00000000-0005-0000-0000-0000FE630000}"/>
    <cellStyle name="Normal 4 3 2 2 2 3 2 2 3 4 2" xfId="43079" xr:uid="{00000000-0005-0000-0000-0000FF630000}"/>
    <cellStyle name="Normal 4 3 2 2 2 3 2 2 3 5" xfId="29613" xr:uid="{00000000-0005-0000-0000-000000640000}"/>
    <cellStyle name="Normal 4 3 2 2 2 3 2 2 4" xfId="5477" xr:uid="{00000000-0005-0000-0000-000001640000}"/>
    <cellStyle name="Normal 4 3 2 2 2 3 2 2 4 2" xfId="11921" xr:uid="{00000000-0005-0000-0000-000002640000}"/>
    <cellStyle name="Normal 4 3 2 2 2 3 2 2 4 2 2" xfId="24283" xr:uid="{00000000-0005-0000-0000-000003640000}"/>
    <cellStyle name="Normal 4 3 2 2 2 3 2 2 4 2 2 2" xfId="50445" xr:uid="{00000000-0005-0000-0000-000004640000}"/>
    <cellStyle name="Normal 4 3 2 2 2 3 2 2 4 2 3" xfId="38083" xr:uid="{00000000-0005-0000-0000-000005640000}"/>
    <cellStyle name="Normal 4 3 2 2 2 3 2 2 4 3" xfId="18679" xr:uid="{00000000-0005-0000-0000-000006640000}"/>
    <cellStyle name="Normal 4 3 2 2 2 3 2 2 4 3 2" xfId="44841" xr:uid="{00000000-0005-0000-0000-000007640000}"/>
    <cellStyle name="Normal 4 3 2 2 2 3 2 2 4 4" xfId="31639" xr:uid="{00000000-0005-0000-0000-000008640000}"/>
    <cellStyle name="Normal 4 3 2 2 2 3 2 2 5" xfId="8975" xr:uid="{00000000-0005-0000-0000-000009640000}"/>
    <cellStyle name="Normal 4 3 2 2 2 3 2 2 5 2" xfId="21721" xr:uid="{00000000-0005-0000-0000-00000A640000}"/>
    <cellStyle name="Normal 4 3 2 2 2 3 2 2 5 2 2" xfId="47883" xr:uid="{00000000-0005-0000-0000-00000B640000}"/>
    <cellStyle name="Normal 4 3 2 2 2 3 2 2 5 3" xfId="35137" xr:uid="{00000000-0005-0000-0000-00000C640000}"/>
    <cellStyle name="Normal 4 3 2 2 2 3 2 2 6" xfId="15155" xr:uid="{00000000-0005-0000-0000-00000D640000}"/>
    <cellStyle name="Normal 4 3 2 2 2 3 2 2 6 2" xfId="41317" xr:uid="{00000000-0005-0000-0000-00000E640000}"/>
    <cellStyle name="Normal 4 3 2 2 2 3 2 2 7" xfId="27587" xr:uid="{00000000-0005-0000-0000-00000F640000}"/>
    <cellStyle name="Normal 4 3 2 2 2 3 2 3" xfId="1745" xr:uid="{00000000-0005-0000-0000-000010640000}"/>
    <cellStyle name="Normal 4 3 2 2 2 3 2 3 2" xfId="3771" xr:uid="{00000000-0005-0000-0000-000011640000}"/>
    <cellStyle name="Normal 4 3 2 2 2 3 2 3 2 2" xfId="7823" xr:uid="{00000000-0005-0000-0000-000012640000}"/>
    <cellStyle name="Normal 4 3 2 2 2 3 2 3 2 2 2" xfId="13713" xr:uid="{00000000-0005-0000-0000-000013640000}"/>
    <cellStyle name="Normal 4 3 2 2 2 3 2 3 2 2 2 2" xfId="25883" xr:uid="{00000000-0005-0000-0000-000014640000}"/>
    <cellStyle name="Normal 4 3 2 2 2 3 2 3 2 2 2 2 2" xfId="52045" xr:uid="{00000000-0005-0000-0000-000015640000}"/>
    <cellStyle name="Normal 4 3 2 2 2 3 2 3 2 2 2 3" xfId="39875" xr:uid="{00000000-0005-0000-0000-000016640000}"/>
    <cellStyle name="Normal 4 3 2 2 2 3 2 3 2 2 3" xfId="20761" xr:uid="{00000000-0005-0000-0000-000017640000}"/>
    <cellStyle name="Normal 4 3 2 2 2 3 2 3 2 2 3 2" xfId="46923" xr:uid="{00000000-0005-0000-0000-000018640000}"/>
    <cellStyle name="Normal 4 3 2 2 2 3 2 3 2 2 4" xfId="33985" xr:uid="{00000000-0005-0000-0000-000019640000}"/>
    <cellStyle name="Normal 4 3 2 2 2 3 2 3 2 3" xfId="10767" xr:uid="{00000000-0005-0000-0000-00001A640000}"/>
    <cellStyle name="Normal 4 3 2 2 2 3 2 3 2 3 2" xfId="23321" xr:uid="{00000000-0005-0000-0000-00001B640000}"/>
    <cellStyle name="Normal 4 3 2 2 2 3 2 3 2 3 2 2" xfId="49483" xr:uid="{00000000-0005-0000-0000-00001C640000}"/>
    <cellStyle name="Normal 4 3 2 2 2 3 2 3 2 3 3" xfId="36929" xr:uid="{00000000-0005-0000-0000-00001D640000}"/>
    <cellStyle name="Normal 4 3 2 2 2 3 2 3 2 4" xfId="17237" xr:uid="{00000000-0005-0000-0000-00001E640000}"/>
    <cellStyle name="Normal 4 3 2 2 2 3 2 3 2 4 2" xfId="43399" xr:uid="{00000000-0005-0000-0000-00001F640000}"/>
    <cellStyle name="Normal 4 3 2 2 2 3 2 3 2 5" xfId="29933" xr:uid="{00000000-0005-0000-0000-000020640000}"/>
    <cellStyle name="Normal 4 3 2 2 2 3 2 3 3" xfId="5797" xr:uid="{00000000-0005-0000-0000-000021640000}"/>
    <cellStyle name="Normal 4 3 2 2 2 3 2 3 3 2" xfId="12241" xr:uid="{00000000-0005-0000-0000-000022640000}"/>
    <cellStyle name="Normal 4 3 2 2 2 3 2 3 3 2 2" xfId="24603" xr:uid="{00000000-0005-0000-0000-000023640000}"/>
    <cellStyle name="Normal 4 3 2 2 2 3 2 3 3 2 2 2" xfId="50765" xr:uid="{00000000-0005-0000-0000-000024640000}"/>
    <cellStyle name="Normal 4 3 2 2 2 3 2 3 3 2 3" xfId="38403" xr:uid="{00000000-0005-0000-0000-000025640000}"/>
    <cellStyle name="Normal 4 3 2 2 2 3 2 3 3 3" xfId="18999" xr:uid="{00000000-0005-0000-0000-000026640000}"/>
    <cellStyle name="Normal 4 3 2 2 2 3 2 3 3 3 2" xfId="45161" xr:uid="{00000000-0005-0000-0000-000027640000}"/>
    <cellStyle name="Normal 4 3 2 2 2 3 2 3 3 4" xfId="31959" xr:uid="{00000000-0005-0000-0000-000028640000}"/>
    <cellStyle name="Normal 4 3 2 2 2 3 2 3 4" xfId="9295" xr:uid="{00000000-0005-0000-0000-000029640000}"/>
    <cellStyle name="Normal 4 3 2 2 2 3 2 3 4 2" xfId="22041" xr:uid="{00000000-0005-0000-0000-00002A640000}"/>
    <cellStyle name="Normal 4 3 2 2 2 3 2 3 4 2 2" xfId="48203" xr:uid="{00000000-0005-0000-0000-00002B640000}"/>
    <cellStyle name="Normal 4 3 2 2 2 3 2 3 4 3" xfId="35457" xr:uid="{00000000-0005-0000-0000-00002C640000}"/>
    <cellStyle name="Normal 4 3 2 2 2 3 2 3 5" xfId="15475" xr:uid="{00000000-0005-0000-0000-00002D640000}"/>
    <cellStyle name="Normal 4 3 2 2 2 3 2 3 5 2" xfId="41637" xr:uid="{00000000-0005-0000-0000-00002E640000}"/>
    <cellStyle name="Normal 4 3 2 2 2 3 2 3 6" xfId="27907" xr:uid="{00000000-0005-0000-0000-00002F640000}"/>
    <cellStyle name="Normal 4 3 2 2 2 3 2 4" xfId="3131" xr:uid="{00000000-0005-0000-0000-000030640000}"/>
    <cellStyle name="Normal 4 3 2 2 2 3 2 4 2" xfId="7183" xr:uid="{00000000-0005-0000-0000-000031640000}"/>
    <cellStyle name="Normal 4 3 2 2 2 3 2 4 2 2" xfId="13073" xr:uid="{00000000-0005-0000-0000-000032640000}"/>
    <cellStyle name="Normal 4 3 2 2 2 3 2 4 2 2 2" xfId="25243" xr:uid="{00000000-0005-0000-0000-000033640000}"/>
    <cellStyle name="Normal 4 3 2 2 2 3 2 4 2 2 2 2" xfId="51405" xr:uid="{00000000-0005-0000-0000-000034640000}"/>
    <cellStyle name="Normal 4 3 2 2 2 3 2 4 2 2 3" xfId="39235" xr:uid="{00000000-0005-0000-0000-000035640000}"/>
    <cellStyle name="Normal 4 3 2 2 2 3 2 4 2 3" xfId="20121" xr:uid="{00000000-0005-0000-0000-000036640000}"/>
    <cellStyle name="Normal 4 3 2 2 2 3 2 4 2 3 2" xfId="46283" xr:uid="{00000000-0005-0000-0000-000037640000}"/>
    <cellStyle name="Normal 4 3 2 2 2 3 2 4 2 4" xfId="33345" xr:uid="{00000000-0005-0000-0000-000038640000}"/>
    <cellStyle name="Normal 4 3 2 2 2 3 2 4 3" xfId="10127" xr:uid="{00000000-0005-0000-0000-000039640000}"/>
    <cellStyle name="Normal 4 3 2 2 2 3 2 4 3 2" xfId="22681" xr:uid="{00000000-0005-0000-0000-00003A640000}"/>
    <cellStyle name="Normal 4 3 2 2 2 3 2 4 3 2 2" xfId="48843" xr:uid="{00000000-0005-0000-0000-00003B640000}"/>
    <cellStyle name="Normal 4 3 2 2 2 3 2 4 3 3" xfId="36289" xr:uid="{00000000-0005-0000-0000-00003C640000}"/>
    <cellStyle name="Normal 4 3 2 2 2 3 2 4 4" xfId="16597" xr:uid="{00000000-0005-0000-0000-00003D640000}"/>
    <cellStyle name="Normal 4 3 2 2 2 3 2 4 4 2" xfId="42759" xr:uid="{00000000-0005-0000-0000-00003E640000}"/>
    <cellStyle name="Normal 4 3 2 2 2 3 2 4 5" xfId="29293" xr:uid="{00000000-0005-0000-0000-00003F640000}"/>
    <cellStyle name="Normal 4 3 2 2 2 3 2 5" xfId="5157" xr:uid="{00000000-0005-0000-0000-000040640000}"/>
    <cellStyle name="Normal 4 3 2 2 2 3 2 5 2" xfId="11601" xr:uid="{00000000-0005-0000-0000-000041640000}"/>
    <cellStyle name="Normal 4 3 2 2 2 3 2 5 2 2" xfId="23963" xr:uid="{00000000-0005-0000-0000-000042640000}"/>
    <cellStyle name="Normal 4 3 2 2 2 3 2 5 2 2 2" xfId="50125" xr:uid="{00000000-0005-0000-0000-000043640000}"/>
    <cellStyle name="Normal 4 3 2 2 2 3 2 5 2 3" xfId="37763" xr:uid="{00000000-0005-0000-0000-000044640000}"/>
    <cellStyle name="Normal 4 3 2 2 2 3 2 5 3" xfId="18359" xr:uid="{00000000-0005-0000-0000-000045640000}"/>
    <cellStyle name="Normal 4 3 2 2 2 3 2 5 3 2" xfId="44521" xr:uid="{00000000-0005-0000-0000-000046640000}"/>
    <cellStyle name="Normal 4 3 2 2 2 3 2 5 4" xfId="31319" xr:uid="{00000000-0005-0000-0000-000047640000}"/>
    <cellStyle name="Normal 4 3 2 2 2 3 2 6" xfId="8655" xr:uid="{00000000-0005-0000-0000-000048640000}"/>
    <cellStyle name="Normal 4 3 2 2 2 3 2 6 2" xfId="21401" xr:uid="{00000000-0005-0000-0000-000049640000}"/>
    <cellStyle name="Normal 4 3 2 2 2 3 2 6 2 2" xfId="47563" xr:uid="{00000000-0005-0000-0000-00004A640000}"/>
    <cellStyle name="Normal 4 3 2 2 2 3 2 6 3" xfId="34817" xr:uid="{00000000-0005-0000-0000-00004B640000}"/>
    <cellStyle name="Normal 4 3 2 2 2 3 2 7" xfId="14835" xr:uid="{00000000-0005-0000-0000-00004C640000}"/>
    <cellStyle name="Normal 4 3 2 2 2 3 2 7 2" xfId="40997" xr:uid="{00000000-0005-0000-0000-00004D640000}"/>
    <cellStyle name="Normal 4 3 2 2 2 3 2 8" xfId="27267" xr:uid="{00000000-0005-0000-0000-00004E640000}"/>
    <cellStyle name="Normal 4 3 2 2 2 3 3" xfId="1265" xr:uid="{00000000-0005-0000-0000-00004F640000}"/>
    <cellStyle name="Normal 4 3 2 2 2 3 3 2" xfId="1905" xr:uid="{00000000-0005-0000-0000-000050640000}"/>
    <cellStyle name="Normal 4 3 2 2 2 3 3 2 2" xfId="3931" xr:uid="{00000000-0005-0000-0000-000051640000}"/>
    <cellStyle name="Normal 4 3 2 2 2 3 3 2 2 2" xfId="7983" xr:uid="{00000000-0005-0000-0000-000052640000}"/>
    <cellStyle name="Normal 4 3 2 2 2 3 3 2 2 2 2" xfId="13873" xr:uid="{00000000-0005-0000-0000-000053640000}"/>
    <cellStyle name="Normal 4 3 2 2 2 3 3 2 2 2 2 2" xfId="26043" xr:uid="{00000000-0005-0000-0000-000054640000}"/>
    <cellStyle name="Normal 4 3 2 2 2 3 3 2 2 2 2 2 2" xfId="52205" xr:uid="{00000000-0005-0000-0000-000055640000}"/>
    <cellStyle name="Normal 4 3 2 2 2 3 3 2 2 2 2 3" xfId="40035" xr:uid="{00000000-0005-0000-0000-000056640000}"/>
    <cellStyle name="Normal 4 3 2 2 2 3 3 2 2 2 3" xfId="20921" xr:uid="{00000000-0005-0000-0000-000057640000}"/>
    <cellStyle name="Normal 4 3 2 2 2 3 3 2 2 2 3 2" xfId="47083" xr:uid="{00000000-0005-0000-0000-000058640000}"/>
    <cellStyle name="Normal 4 3 2 2 2 3 3 2 2 2 4" xfId="34145" xr:uid="{00000000-0005-0000-0000-000059640000}"/>
    <cellStyle name="Normal 4 3 2 2 2 3 3 2 2 3" xfId="10927" xr:uid="{00000000-0005-0000-0000-00005A640000}"/>
    <cellStyle name="Normal 4 3 2 2 2 3 3 2 2 3 2" xfId="23481" xr:uid="{00000000-0005-0000-0000-00005B640000}"/>
    <cellStyle name="Normal 4 3 2 2 2 3 3 2 2 3 2 2" xfId="49643" xr:uid="{00000000-0005-0000-0000-00005C640000}"/>
    <cellStyle name="Normal 4 3 2 2 2 3 3 2 2 3 3" xfId="37089" xr:uid="{00000000-0005-0000-0000-00005D640000}"/>
    <cellStyle name="Normal 4 3 2 2 2 3 3 2 2 4" xfId="17397" xr:uid="{00000000-0005-0000-0000-00005E640000}"/>
    <cellStyle name="Normal 4 3 2 2 2 3 3 2 2 4 2" xfId="43559" xr:uid="{00000000-0005-0000-0000-00005F640000}"/>
    <cellStyle name="Normal 4 3 2 2 2 3 3 2 2 5" xfId="30093" xr:uid="{00000000-0005-0000-0000-000060640000}"/>
    <cellStyle name="Normal 4 3 2 2 2 3 3 2 3" xfId="5957" xr:uid="{00000000-0005-0000-0000-000061640000}"/>
    <cellStyle name="Normal 4 3 2 2 2 3 3 2 3 2" xfId="12401" xr:uid="{00000000-0005-0000-0000-000062640000}"/>
    <cellStyle name="Normal 4 3 2 2 2 3 3 2 3 2 2" xfId="24763" xr:uid="{00000000-0005-0000-0000-000063640000}"/>
    <cellStyle name="Normal 4 3 2 2 2 3 3 2 3 2 2 2" xfId="50925" xr:uid="{00000000-0005-0000-0000-000064640000}"/>
    <cellStyle name="Normal 4 3 2 2 2 3 3 2 3 2 3" xfId="38563" xr:uid="{00000000-0005-0000-0000-000065640000}"/>
    <cellStyle name="Normal 4 3 2 2 2 3 3 2 3 3" xfId="19159" xr:uid="{00000000-0005-0000-0000-000066640000}"/>
    <cellStyle name="Normal 4 3 2 2 2 3 3 2 3 3 2" xfId="45321" xr:uid="{00000000-0005-0000-0000-000067640000}"/>
    <cellStyle name="Normal 4 3 2 2 2 3 3 2 3 4" xfId="32119" xr:uid="{00000000-0005-0000-0000-000068640000}"/>
    <cellStyle name="Normal 4 3 2 2 2 3 3 2 4" xfId="9455" xr:uid="{00000000-0005-0000-0000-000069640000}"/>
    <cellStyle name="Normal 4 3 2 2 2 3 3 2 4 2" xfId="22201" xr:uid="{00000000-0005-0000-0000-00006A640000}"/>
    <cellStyle name="Normal 4 3 2 2 2 3 3 2 4 2 2" xfId="48363" xr:uid="{00000000-0005-0000-0000-00006B640000}"/>
    <cellStyle name="Normal 4 3 2 2 2 3 3 2 4 3" xfId="35617" xr:uid="{00000000-0005-0000-0000-00006C640000}"/>
    <cellStyle name="Normal 4 3 2 2 2 3 3 2 5" xfId="15635" xr:uid="{00000000-0005-0000-0000-00006D640000}"/>
    <cellStyle name="Normal 4 3 2 2 2 3 3 2 5 2" xfId="41797" xr:uid="{00000000-0005-0000-0000-00006E640000}"/>
    <cellStyle name="Normal 4 3 2 2 2 3 3 2 6" xfId="28067" xr:uid="{00000000-0005-0000-0000-00006F640000}"/>
    <cellStyle name="Normal 4 3 2 2 2 3 3 3" xfId="3291" xr:uid="{00000000-0005-0000-0000-000070640000}"/>
    <cellStyle name="Normal 4 3 2 2 2 3 3 3 2" xfId="7343" xr:uid="{00000000-0005-0000-0000-000071640000}"/>
    <cellStyle name="Normal 4 3 2 2 2 3 3 3 2 2" xfId="13233" xr:uid="{00000000-0005-0000-0000-000072640000}"/>
    <cellStyle name="Normal 4 3 2 2 2 3 3 3 2 2 2" xfId="25403" xr:uid="{00000000-0005-0000-0000-000073640000}"/>
    <cellStyle name="Normal 4 3 2 2 2 3 3 3 2 2 2 2" xfId="51565" xr:uid="{00000000-0005-0000-0000-000074640000}"/>
    <cellStyle name="Normal 4 3 2 2 2 3 3 3 2 2 3" xfId="39395" xr:uid="{00000000-0005-0000-0000-000075640000}"/>
    <cellStyle name="Normal 4 3 2 2 2 3 3 3 2 3" xfId="20281" xr:uid="{00000000-0005-0000-0000-000076640000}"/>
    <cellStyle name="Normal 4 3 2 2 2 3 3 3 2 3 2" xfId="46443" xr:uid="{00000000-0005-0000-0000-000077640000}"/>
    <cellStyle name="Normal 4 3 2 2 2 3 3 3 2 4" xfId="33505" xr:uid="{00000000-0005-0000-0000-000078640000}"/>
    <cellStyle name="Normal 4 3 2 2 2 3 3 3 3" xfId="10287" xr:uid="{00000000-0005-0000-0000-000079640000}"/>
    <cellStyle name="Normal 4 3 2 2 2 3 3 3 3 2" xfId="22841" xr:uid="{00000000-0005-0000-0000-00007A640000}"/>
    <cellStyle name="Normal 4 3 2 2 2 3 3 3 3 2 2" xfId="49003" xr:uid="{00000000-0005-0000-0000-00007B640000}"/>
    <cellStyle name="Normal 4 3 2 2 2 3 3 3 3 3" xfId="36449" xr:uid="{00000000-0005-0000-0000-00007C640000}"/>
    <cellStyle name="Normal 4 3 2 2 2 3 3 3 4" xfId="16757" xr:uid="{00000000-0005-0000-0000-00007D640000}"/>
    <cellStyle name="Normal 4 3 2 2 2 3 3 3 4 2" xfId="42919" xr:uid="{00000000-0005-0000-0000-00007E640000}"/>
    <cellStyle name="Normal 4 3 2 2 2 3 3 3 5" xfId="29453" xr:uid="{00000000-0005-0000-0000-00007F640000}"/>
    <cellStyle name="Normal 4 3 2 2 2 3 3 4" xfId="5317" xr:uid="{00000000-0005-0000-0000-000080640000}"/>
    <cellStyle name="Normal 4 3 2 2 2 3 3 4 2" xfId="11761" xr:uid="{00000000-0005-0000-0000-000081640000}"/>
    <cellStyle name="Normal 4 3 2 2 2 3 3 4 2 2" xfId="24123" xr:uid="{00000000-0005-0000-0000-000082640000}"/>
    <cellStyle name="Normal 4 3 2 2 2 3 3 4 2 2 2" xfId="50285" xr:uid="{00000000-0005-0000-0000-000083640000}"/>
    <cellStyle name="Normal 4 3 2 2 2 3 3 4 2 3" xfId="37923" xr:uid="{00000000-0005-0000-0000-000084640000}"/>
    <cellStyle name="Normal 4 3 2 2 2 3 3 4 3" xfId="18519" xr:uid="{00000000-0005-0000-0000-000085640000}"/>
    <cellStyle name="Normal 4 3 2 2 2 3 3 4 3 2" xfId="44681" xr:uid="{00000000-0005-0000-0000-000086640000}"/>
    <cellStyle name="Normal 4 3 2 2 2 3 3 4 4" xfId="31479" xr:uid="{00000000-0005-0000-0000-000087640000}"/>
    <cellStyle name="Normal 4 3 2 2 2 3 3 5" xfId="8815" xr:uid="{00000000-0005-0000-0000-000088640000}"/>
    <cellStyle name="Normal 4 3 2 2 2 3 3 5 2" xfId="21561" xr:uid="{00000000-0005-0000-0000-000089640000}"/>
    <cellStyle name="Normal 4 3 2 2 2 3 3 5 2 2" xfId="47723" xr:uid="{00000000-0005-0000-0000-00008A640000}"/>
    <cellStyle name="Normal 4 3 2 2 2 3 3 5 3" xfId="34977" xr:uid="{00000000-0005-0000-0000-00008B640000}"/>
    <cellStyle name="Normal 4 3 2 2 2 3 3 6" xfId="14995" xr:uid="{00000000-0005-0000-0000-00008C640000}"/>
    <cellStyle name="Normal 4 3 2 2 2 3 3 6 2" xfId="41157" xr:uid="{00000000-0005-0000-0000-00008D640000}"/>
    <cellStyle name="Normal 4 3 2 2 2 3 3 7" xfId="27427" xr:uid="{00000000-0005-0000-0000-00008E640000}"/>
    <cellStyle name="Normal 4 3 2 2 2 3 4" xfId="1585" xr:uid="{00000000-0005-0000-0000-00008F640000}"/>
    <cellStyle name="Normal 4 3 2 2 2 3 4 2" xfId="3611" xr:uid="{00000000-0005-0000-0000-000090640000}"/>
    <cellStyle name="Normal 4 3 2 2 2 3 4 2 2" xfId="7663" xr:uid="{00000000-0005-0000-0000-000091640000}"/>
    <cellStyle name="Normal 4 3 2 2 2 3 4 2 2 2" xfId="13553" xr:uid="{00000000-0005-0000-0000-000092640000}"/>
    <cellStyle name="Normal 4 3 2 2 2 3 4 2 2 2 2" xfId="25723" xr:uid="{00000000-0005-0000-0000-000093640000}"/>
    <cellStyle name="Normal 4 3 2 2 2 3 4 2 2 2 2 2" xfId="51885" xr:uid="{00000000-0005-0000-0000-000094640000}"/>
    <cellStyle name="Normal 4 3 2 2 2 3 4 2 2 2 3" xfId="39715" xr:uid="{00000000-0005-0000-0000-000095640000}"/>
    <cellStyle name="Normal 4 3 2 2 2 3 4 2 2 3" xfId="20601" xr:uid="{00000000-0005-0000-0000-000096640000}"/>
    <cellStyle name="Normal 4 3 2 2 2 3 4 2 2 3 2" xfId="46763" xr:uid="{00000000-0005-0000-0000-000097640000}"/>
    <cellStyle name="Normal 4 3 2 2 2 3 4 2 2 4" xfId="33825" xr:uid="{00000000-0005-0000-0000-000098640000}"/>
    <cellStyle name="Normal 4 3 2 2 2 3 4 2 3" xfId="10607" xr:uid="{00000000-0005-0000-0000-000099640000}"/>
    <cellStyle name="Normal 4 3 2 2 2 3 4 2 3 2" xfId="23161" xr:uid="{00000000-0005-0000-0000-00009A640000}"/>
    <cellStyle name="Normal 4 3 2 2 2 3 4 2 3 2 2" xfId="49323" xr:uid="{00000000-0005-0000-0000-00009B640000}"/>
    <cellStyle name="Normal 4 3 2 2 2 3 4 2 3 3" xfId="36769" xr:uid="{00000000-0005-0000-0000-00009C640000}"/>
    <cellStyle name="Normal 4 3 2 2 2 3 4 2 4" xfId="17077" xr:uid="{00000000-0005-0000-0000-00009D640000}"/>
    <cellStyle name="Normal 4 3 2 2 2 3 4 2 4 2" xfId="43239" xr:uid="{00000000-0005-0000-0000-00009E640000}"/>
    <cellStyle name="Normal 4 3 2 2 2 3 4 2 5" xfId="29773" xr:uid="{00000000-0005-0000-0000-00009F640000}"/>
    <cellStyle name="Normal 4 3 2 2 2 3 4 3" xfId="5637" xr:uid="{00000000-0005-0000-0000-0000A0640000}"/>
    <cellStyle name="Normal 4 3 2 2 2 3 4 3 2" xfId="12081" xr:uid="{00000000-0005-0000-0000-0000A1640000}"/>
    <cellStyle name="Normal 4 3 2 2 2 3 4 3 2 2" xfId="24443" xr:uid="{00000000-0005-0000-0000-0000A2640000}"/>
    <cellStyle name="Normal 4 3 2 2 2 3 4 3 2 2 2" xfId="50605" xr:uid="{00000000-0005-0000-0000-0000A3640000}"/>
    <cellStyle name="Normal 4 3 2 2 2 3 4 3 2 3" xfId="38243" xr:uid="{00000000-0005-0000-0000-0000A4640000}"/>
    <cellStyle name="Normal 4 3 2 2 2 3 4 3 3" xfId="18839" xr:uid="{00000000-0005-0000-0000-0000A5640000}"/>
    <cellStyle name="Normal 4 3 2 2 2 3 4 3 3 2" xfId="45001" xr:uid="{00000000-0005-0000-0000-0000A6640000}"/>
    <cellStyle name="Normal 4 3 2 2 2 3 4 3 4" xfId="31799" xr:uid="{00000000-0005-0000-0000-0000A7640000}"/>
    <cellStyle name="Normal 4 3 2 2 2 3 4 4" xfId="9135" xr:uid="{00000000-0005-0000-0000-0000A8640000}"/>
    <cellStyle name="Normal 4 3 2 2 2 3 4 4 2" xfId="21881" xr:uid="{00000000-0005-0000-0000-0000A9640000}"/>
    <cellStyle name="Normal 4 3 2 2 2 3 4 4 2 2" xfId="48043" xr:uid="{00000000-0005-0000-0000-0000AA640000}"/>
    <cellStyle name="Normal 4 3 2 2 2 3 4 4 3" xfId="35297" xr:uid="{00000000-0005-0000-0000-0000AB640000}"/>
    <cellStyle name="Normal 4 3 2 2 2 3 4 5" xfId="15315" xr:uid="{00000000-0005-0000-0000-0000AC640000}"/>
    <cellStyle name="Normal 4 3 2 2 2 3 4 5 2" xfId="41477" xr:uid="{00000000-0005-0000-0000-0000AD640000}"/>
    <cellStyle name="Normal 4 3 2 2 2 3 4 6" xfId="27747" xr:uid="{00000000-0005-0000-0000-0000AE640000}"/>
    <cellStyle name="Normal 4 3 2 2 2 3 5" xfId="2599" xr:uid="{00000000-0005-0000-0000-0000AF640000}"/>
    <cellStyle name="Normal 4 3 2 2 2 3 5 2" xfId="6651" xr:uid="{00000000-0005-0000-0000-0000B0640000}"/>
    <cellStyle name="Normal 4 3 2 2 2 3 5 2 2" xfId="12817" xr:uid="{00000000-0005-0000-0000-0000B1640000}"/>
    <cellStyle name="Normal 4 3 2 2 2 3 5 2 2 2" xfId="25083" xr:uid="{00000000-0005-0000-0000-0000B2640000}"/>
    <cellStyle name="Normal 4 3 2 2 2 3 5 2 2 2 2" xfId="51245" xr:uid="{00000000-0005-0000-0000-0000B3640000}"/>
    <cellStyle name="Normal 4 3 2 2 2 3 5 2 2 3" xfId="38979" xr:uid="{00000000-0005-0000-0000-0000B4640000}"/>
    <cellStyle name="Normal 4 3 2 2 2 3 5 2 3" xfId="19721" xr:uid="{00000000-0005-0000-0000-0000B5640000}"/>
    <cellStyle name="Normal 4 3 2 2 2 3 5 2 3 2" xfId="45883" xr:uid="{00000000-0005-0000-0000-0000B6640000}"/>
    <cellStyle name="Normal 4 3 2 2 2 3 5 2 4" xfId="32813" xr:uid="{00000000-0005-0000-0000-0000B7640000}"/>
    <cellStyle name="Normal 4 3 2 2 2 3 5 3" xfId="9871" xr:uid="{00000000-0005-0000-0000-0000B8640000}"/>
    <cellStyle name="Normal 4 3 2 2 2 3 5 3 2" xfId="22521" xr:uid="{00000000-0005-0000-0000-0000B9640000}"/>
    <cellStyle name="Normal 4 3 2 2 2 3 5 3 2 2" xfId="48683" xr:uid="{00000000-0005-0000-0000-0000BA640000}"/>
    <cellStyle name="Normal 4 3 2 2 2 3 5 3 3" xfId="36033" xr:uid="{00000000-0005-0000-0000-0000BB640000}"/>
    <cellStyle name="Normal 4 3 2 2 2 3 5 4" xfId="16197" xr:uid="{00000000-0005-0000-0000-0000BC640000}"/>
    <cellStyle name="Normal 4 3 2 2 2 3 5 4 2" xfId="42359" xr:uid="{00000000-0005-0000-0000-0000BD640000}"/>
    <cellStyle name="Normal 4 3 2 2 2 3 5 5" xfId="28761" xr:uid="{00000000-0005-0000-0000-0000BE640000}"/>
    <cellStyle name="Normal 4 3 2 2 2 3 6" xfId="4625" xr:uid="{00000000-0005-0000-0000-0000BF640000}"/>
    <cellStyle name="Normal 4 3 2 2 2 3 6 2" xfId="11345" xr:uid="{00000000-0005-0000-0000-0000C0640000}"/>
    <cellStyle name="Normal 4 3 2 2 2 3 6 2 2" xfId="23803" xr:uid="{00000000-0005-0000-0000-0000C1640000}"/>
    <cellStyle name="Normal 4 3 2 2 2 3 6 2 2 2" xfId="49965" xr:uid="{00000000-0005-0000-0000-0000C2640000}"/>
    <cellStyle name="Normal 4 3 2 2 2 3 6 2 3" xfId="37507" xr:uid="{00000000-0005-0000-0000-0000C3640000}"/>
    <cellStyle name="Normal 4 3 2 2 2 3 6 3" xfId="17959" xr:uid="{00000000-0005-0000-0000-0000C4640000}"/>
    <cellStyle name="Normal 4 3 2 2 2 3 6 3 2" xfId="44121" xr:uid="{00000000-0005-0000-0000-0000C5640000}"/>
    <cellStyle name="Normal 4 3 2 2 2 3 6 4" xfId="30787" xr:uid="{00000000-0005-0000-0000-0000C6640000}"/>
    <cellStyle name="Normal 4 3 2 2 2 3 7" xfId="8399" xr:uid="{00000000-0005-0000-0000-0000C7640000}"/>
    <cellStyle name="Normal 4 3 2 2 2 3 7 2" xfId="21241" xr:uid="{00000000-0005-0000-0000-0000C8640000}"/>
    <cellStyle name="Normal 4 3 2 2 2 3 7 2 2" xfId="47403" xr:uid="{00000000-0005-0000-0000-0000C9640000}"/>
    <cellStyle name="Normal 4 3 2 2 2 3 7 3" xfId="34561" xr:uid="{00000000-0005-0000-0000-0000CA640000}"/>
    <cellStyle name="Normal 4 3 2 2 2 3 8" xfId="14435" xr:uid="{00000000-0005-0000-0000-0000CB640000}"/>
    <cellStyle name="Normal 4 3 2 2 2 3 8 2" xfId="40597" xr:uid="{00000000-0005-0000-0000-0000CC640000}"/>
    <cellStyle name="Normal 4 3 2 2 2 3 9" xfId="26735" xr:uid="{00000000-0005-0000-0000-0000CD640000}"/>
    <cellStyle name="Normal 4 3 2 2 2 4" xfId="827" xr:uid="{00000000-0005-0000-0000-0000CE640000}"/>
    <cellStyle name="Normal 4 3 2 2 2 4 2" xfId="1345" xr:uid="{00000000-0005-0000-0000-0000CF640000}"/>
    <cellStyle name="Normal 4 3 2 2 2 4 2 2" xfId="1985" xr:uid="{00000000-0005-0000-0000-0000D0640000}"/>
    <cellStyle name="Normal 4 3 2 2 2 4 2 2 2" xfId="4011" xr:uid="{00000000-0005-0000-0000-0000D1640000}"/>
    <cellStyle name="Normal 4 3 2 2 2 4 2 2 2 2" xfId="8063" xr:uid="{00000000-0005-0000-0000-0000D2640000}"/>
    <cellStyle name="Normal 4 3 2 2 2 4 2 2 2 2 2" xfId="13953" xr:uid="{00000000-0005-0000-0000-0000D3640000}"/>
    <cellStyle name="Normal 4 3 2 2 2 4 2 2 2 2 2 2" xfId="26123" xr:uid="{00000000-0005-0000-0000-0000D4640000}"/>
    <cellStyle name="Normal 4 3 2 2 2 4 2 2 2 2 2 2 2" xfId="52285" xr:uid="{00000000-0005-0000-0000-0000D5640000}"/>
    <cellStyle name="Normal 4 3 2 2 2 4 2 2 2 2 2 3" xfId="40115" xr:uid="{00000000-0005-0000-0000-0000D6640000}"/>
    <cellStyle name="Normal 4 3 2 2 2 4 2 2 2 2 3" xfId="21001" xr:uid="{00000000-0005-0000-0000-0000D7640000}"/>
    <cellStyle name="Normal 4 3 2 2 2 4 2 2 2 2 3 2" xfId="47163" xr:uid="{00000000-0005-0000-0000-0000D8640000}"/>
    <cellStyle name="Normal 4 3 2 2 2 4 2 2 2 2 4" xfId="34225" xr:uid="{00000000-0005-0000-0000-0000D9640000}"/>
    <cellStyle name="Normal 4 3 2 2 2 4 2 2 2 3" xfId="11007" xr:uid="{00000000-0005-0000-0000-0000DA640000}"/>
    <cellStyle name="Normal 4 3 2 2 2 4 2 2 2 3 2" xfId="23561" xr:uid="{00000000-0005-0000-0000-0000DB640000}"/>
    <cellStyle name="Normal 4 3 2 2 2 4 2 2 2 3 2 2" xfId="49723" xr:uid="{00000000-0005-0000-0000-0000DC640000}"/>
    <cellStyle name="Normal 4 3 2 2 2 4 2 2 2 3 3" xfId="37169" xr:uid="{00000000-0005-0000-0000-0000DD640000}"/>
    <cellStyle name="Normal 4 3 2 2 2 4 2 2 2 4" xfId="17477" xr:uid="{00000000-0005-0000-0000-0000DE640000}"/>
    <cellStyle name="Normal 4 3 2 2 2 4 2 2 2 4 2" xfId="43639" xr:uid="{00000000-0005-0000-0000-0000DF640000}"/>
    <cellStyle name="Normal 4 3 2 2 2 4 2 2 2 5" xfId="30173" xr:uid="{00000000-0005-0000-0000-0000E0640000}"/>
    <cellStyle name="Normal 4 3 2 2 2 4 2 2 3" xfId="6037" xr:uid="{00000000-0005-0000-0000-0000E1640000}"/>
    <cellStyle name="Normal 4 3 2 2 2 4 2 2 3 2" xfId="12481" xr:uid="{00000000-0005-0000-0000-0000E2640000}"/>
    <cellStyle name="Normal 4 3 2 2 2 4 2 2 3 2 2" xfId="24843" xr:uid="{00000000-0005-0000-0000-0000E3640000}"/>
    <cellStyle name="Normal 4 3 2 2 2 4 2 2 3 2 2 2" xfId="51005" xr:uid="{00000000-0005-0000-0000-0000E4640000}"/>
    <cellStyle name="Normal 4 3 2 2 2 4 2 2 3 2 3" xfId="38643" xr:uid="{00000000-0005-0000-0000-0000E5640000}"/>
    <cellStyle name="Normal 4 3 2 2 2 4 2 2 3 3" xfId="19239" xr:uid="{00000000-0005-0000-0000-0000E6640000}"/>
    <cellStyle name="Normal 4 3 2 2 2 4 2 2 3 3 2" xfId="45401" xr:uid="{00000000-0005-0000-0000-0000E7640000}"/>
    <cellStyle name="Normal 4 3 2 2 2 4 2 2 3 4" xfId="32199" xr:uid="{00000000-0005-0000-0000-0000E8640000}"/>
    <cellStyle name="Normal 4 3 2 2 2 4 2 2 4" xfId="9535" xr:uid="{00000000-0005-0000-0000-0000E9640000}"/>
    <cellStyle name="Normal 4 3 2 2 2 4 2 2 4 2" xfId="22281" xr:uid="{00000000-0005-0000-0000-0000EA640000}"/>
    <cellStyle name="Normal 4 3 2 2 2 4 2 2 4 2 2" xfId="48443" xr:uid="{00000000-0005-0000-0000-0000EB640000}"/>
    <cellStyle name="Normal 4 3 2 2 2 4 2 2 4 3" xfId="35697" xr:uid="{00000000-0005-0000-0000-0000EC640000}"/>
    <cellStyle name="Normal 4 3 2 2 2 4 2 2 5" xfId="15715" xr:uid="{00000000-0005-0000-0000-0000ED640000}"/>
    <cellStyle name="Normal 4 3 2 2 2 4 2 2 5 2" xfId="41877" xr:uid="{00000000-0005-0000-0000-0000EE640000}"/>
    <cellStyle name="Normal 4 3 2 2 2 4 2 2 6" xfId="28147" xr:uid="{00000000-0005-0000-0000-0000EF640000}"/>
    <cellStyle name="Normal 4 3 2 2 2 4 2 3" xfId="3371" xr:uid="{00000000-0005-0000-0000-0000F0640000}"/>
    <cellStyle name="Normal 4 3 2 2 2 4 2 3 2" xfId="7423" xr:uid="{00000000-0005-0000-0000-0000F1640000}"/>
    <cellStyle name="Normal 4 3 2 2 2 4 2 3 2 2" xfId="13313" xr:uid="{00000000-0005-0000-0000-0000F2640000}"/>
    <cellStyle name="Normal 4 3 2 2 2 4 2 3 2 2 2" xfId="25483" xr:uid="{00000000-0005-0000-0000-0000F3640000}"/>
    <cellStyle name="Normal 4 3 2 2 2 4 2 3 2 2 2 2" xfId="51645" xr:uid="{00000000-0005-0000-0000-0000F4640000}"/>
    <cellStyle name="Normal 4 3 2 2 2 4 2 3 2 2 3" xfId="39475" xr:uid="{00000000-0005-0000-0000-0000F5640000}"/>
    <cellStyle name="Normal 4 3 2 2 2 4 2 3 2 3" xfId="20361" xr:uid="{00000000-0005-0000-0000-0000F6640000}"/>
    <cellStyle name="Normal 4 3 2 2 2 4 2 3 2 3 2" xfId="46523" xr:uid="{00000000-0005-0000-0000-0000F7640000}"/>
    <cellStyle name="Normal 4 3 2 2 2 4 2 3 2 4" xfId="33585" xr:uid="{00000000-0005-0000-0000-0000F8640000}"/>
    <cellStyle name="Normal 4 3 2 2 2 4 2 3 3" xfId="10367" xr:uid="{00000000-0005-0000-0000-0000F9640000}"/>
    <cellStyle name="Normal 4 3 2 2 2 4 2 3 3 2" xfId="22921" xr:uid="{00000000-0005-0000-0000-0000FA640000}"/>
    <cellStyle name="Normal 4 3 2 2 2 4 2 3 3 2 2" xfId="49083" xr:uid="{00000000-0005-0000-0000-0000FB640000}"/>
    <cellStyle name="Normal 4 3 2 2 2 4 2 3 3 3" xfId="36529" xr:uid="{00000000-0005-0000-0000-0000FC640000}"/>
    <cellStyle name="Normal 4 3 2 2 2 4 2 3 4" xfId="16837" xr:uid="{00000000-0005-0000-0000-0000FD640000}"/>
    <cellStyle name="Normal 4 3 2 2 2 4 2 3 4 2" xfId="42999" xr:uid="{00000000-0005-0000-0000-0000FE640000}"/>
    <cellStyle name="Normal 4 3 2 2 2 4 2 3 5" xfId="29533" xr:uid="{00000000-0005-0000-0000-0000FF640000}"/>
    <cellStyle name="Normal 4 3 2 2 2 4 2 4" xfId="5397" xr:uid="{00000000-0005-0000-0000-000000650000}"/>
    <cellStyle name="Normal 4 3 2 2 2 4 2 4 2" xfId="11841" xr:uid="{00000000-0005-0000-0000-000001650000}"/>
    <cellStyle name="Normal 4 3 2 2 2 4 2 4 2 2" xfId="24203" xr:uid="{00000000-0005-0000-0000-000002650000}"/>
    <cellStyle name="Normal 4 3 2 2 2 4 2 4 2 2 2" xfId="50365" xr:uid="{00000000-0005-0000-0000-000003650000}"/>
    <cellStyle name="Normal 4 3 2 2 2 4 2 4 2 3" xfId="38003" xr:uid="{00000000-0005-0000-0000-000004650000}"/>
    <cellStyle name="Normal 4 3 2 2 2 4 2 4 3" xfId="18599" xr:uid="{00000000-0005-0000-0000-000005650000}"/>
    <cellStyle name="Normal 4 3 2 2 2 4 2 4 3 2" xfId="44761" xr:uid="{00000000-0005-0000-0000-000006650000}"/>
    <cellStyle name="Normal 4 3 2 2 2 4 2 4 4" xfId="31559" xr:uid="{00000000-0005-0000-0000-000007650000}"/>
    <cellStyle name="Normal 4 3 2 2 2 4 2 5" xfId="8895" xr:uid="{00000000-0005-0000-0000-000008650000}"/>
    <cellStyle name="Normal 4 3 2 2 2 4 2 5 2" xfId="21641" xr:uid="{00000000-0005-0000-0000-000009650000}"/>
    <cellStyle name="Normal 4 3 2 2 2 4 2 5 2 2" xfId="47803" xr:uid="{00000000-0005-0000-0000-00000A650000}"/>
    <cellStyle name="Normal 4 3 2 2 2 4 2 5 3" xfId="35057" xr:uid="{00000000-0005-0000-0000-00000B650000}"/>
    <cellStyle name="Normal 4 3 2 2 2 4 2 6" xfId="15075" xr:uid="{00000000-0005-0000-0000-00000C650000}"/>
    <cellStyle name="Normal 4 3 2 2 2 4 2 6 2" xfId="41237" xr:uid="{00000000-0005-0000-0000-00000D650000}"/>
    <cellStyle name="Normal 4 3 2 2 2 4 2 7" xfId="27507" xr:uid="{00000000-0005-0000-0000-00000E650000}"/>
    <cellStyle name="Normal 4 3 2 2 2 4 3" xfId="1665" xr:uid="{00000000-0005-0000-0000-00000F650000}"/>
    <cellStyle name="Normal 4 3 2 2 2 4 3 2" xfId="3691" xr:uid="{00000000-0005-0000-0000-000010650000}"/>
    <cellStyle name="Normal 4 3 2 2 2 4 3 2 2" xfId="7743" xr:uid="{00000000-0005-0000-0000-000011650000}"/>
    <cellStyle name="Normal 4 3 2 2 2 4 3 2 2 2" xfId="13633" xr:uid="{00000000-0005-0000-0000-000012650000}"/>
    <cellStyle name="Normal 4 3 2 2 2 4 3 2 2 2 2" xfId="25803" xr:uid="{00000000-0005-0000-0000-000013650000}"/>
    <cellStyle name="Normal 4 3 2 2 2 4 3 2 2 2 2 2" xfId="51965" xr:uid="{00000000-0005-0000-0000-000014650000}"/>
    <cellStyle name="Normal 4 3 2 2 2 4 3 2 2 2 3" xfId="39795" xr:uid="{00000000-0005-0000-0000-000015650000}"/>
    <cellStyle name="Normal 4 3 2 2 2 4 3 2 2 3" xfId="20681" xr:uid="{00000000-0005-0000-0000-000016650000}"/>
    <cellStyle name="Normal 4 3 2 2 2 4 3 2 2 3 2" xfId="46843" xr:uid="{00000000-0005-0000-0000-000017650000}"/>
    <cellStyle name="Normal 4 3 2 2 2 4 3 2 2 4" xfId="33905" xr:uid="{00000000-0005-0000-0000-000018650000}"/>
    <cellStyle name="Normal 4 3 2 2 2 4 3 2 3" xfId="10687" xr:uid="{00000000-0005-0000-0000-000019650000}"/>
    <cellStyle name="Normal 4 3 2 2 2 4 3 2 3 2" xfId="23241" xr:uid="{00000000-0005-0000-0000-00001A650000}"/>
    <cellStyle name="Normal 4 3 2 2 2 4 3 2 3 2 2" xfId="49403" xr:uid="{00000000-0005-0000-0000-00001B650000}"/>
    <cellStyle name="Normal 4 3 2 2 2 4 3 2 3 3" xfId="36849" xr:uid="{00000000-0005-0000-0000-00001C650000}"/>
    <cellStyle name="Normal 4 3 2 2 2 4 3 2 4" xfId="17157" xr:uid="{00000000-0005-0000-0000-00001D650000}"/>
    <cellStyle name="Normal 4 3 2 2 2 4 3 2 4 2" xfId="43319" xr:uid="{00000000-0005-0000-0000-00001E650000}"/>
    <cellStyle name="Normal 4 3 2 2 2 4 3 2 5" xfId="29853" xr:uid="{00000000-0005-0000-0000-00001F650000}"/>
    <cellStyle name="Normal 4 3 2 2 2 4 3 3" xfId="5717" xr:uid="{00000000-0005-0000-0000-000020650000}"/>
    <cellStyle name="Normal 4 3 2 2 2 4 3 3 2" xfId="12161" xr:uid="{00000000-0005-0000-0000-000021650000}"/>
    <cellStyle name="Normal 4 3 2 2 2 4 3 3 2 2" xfId="24523" xr:uid="{00000000-0005-0000-0000-000022650000}"/>
    <cellStyle name="Normal 4 3 2 2 2 4 3 3 2 2 2" xfId="50685" xr:uid="{00000000-0005-0000-0000-000023650000}"/>
    <cellStyle name="Normal 4 3 2 2 2 4 3 3 2 3" xfId="38323" xr:uid="{00000000-0005-0000-0000-000024650000}"/>
    <cellStyle name="Normal 4 3 2 2 2 4 3 3 3" xfId="18919" xr:uid="{00000000-0005-0000-0000-000025650000}"/>
    <cellStyle name="Normal 4 3 2 2 2 4 3 3 3 2" xfId="45081" xr:uid="{00000000-0005-0000-0000-000026650000}"/>
    <cellStyle name="Normal 4 3 2 2 2 4 3 3 4" xfId="31879" xr:uid="{00000000-0005-0000-0000-000027650000}"/>
    <cellStyle name="Normal 4 3 2 2 2 4 3 4" xfId="9215" xr:uid="{00000000-0005-0000-0000-000028650000}"/>
    <cellStyle name="Normal 4 3 2 2 2 4 3 4 2" xfId="21961" xr:uid="{00000000-0005-0000-0000-000029650000}"/>
    <cellStyle name="Normal 4 3 2 2 2 4 3 4 2 2" xfId="48123" xr:uid="{00000000-0005-0000-0000-00002A650000}"/>
    <cellStyle name="Normal 4 3 2 2 2 4 3 4 3" xfId="35377" xr:uid="{00000000-0005-0000-0000-00002B650000}"/>
    <cellStyle name="Normal 4 3 2 2 2 4 3 5" xfId="15395" xr:uid="{00000000-0005-0000-0000-00002C650000}"/>
    <cellStyle name="Normal 4 3 2 2 2 4 3 5 2" xfId="41557" xr:uid="{00000000-0005-0000-0000-00002D650000}"/>
    <cellStyle name="Normal 4 3 2 2 2 4 3 6" xfId="27827" xr:uid="{00000000-0005-0000-0000-00002E650000}"/>
    <cellStyle name="Normal 4 3 2 2 2 4 4" xfId="2853" xr:uid="{00000000-0005-0000-0000-00002F650000}"/>
    <cellStyle name="Normal 4 3 2 2 2 4 4 2" xfId="6905" xr:uid="{00000000-0005-0000-0000-000030650000}"/>
    <cellStyle name="Normal 4 3 2 2 2 4 4 2 2" xfId="12933" xr:uid="{00000000-0005-0000-0000-000031650000}"/>
    <cellStyle name="Normal 4 3 2 2 2 4 4 2 2 2" xfId="25163" xr:uid="{00000000-0005-0000-0000-000032650000}"/>
    <cellStyle name="Normal 4 3 2 2 2 4 4 2 2 2 2" xfId="51325" xr:uid="{00000000-0005-0000-0000-000033650000}"/>
    <cellStyle name="Normal 4 3 2 2 2 4 4 2 2 3" xfId="39095" xr:uid="{00000000-0005-0000-0000-000034650000}"/>
    <cellStyle name="Normal 4 3 2 2 2 4 4 2 3" xfId="19910" xr:uid="{00000000-0005-0000-0000-000035650000}"/>
    <cellStyle name="Normal 4 3 2 2 2 4 4 2 3 2" xfId="46072" xr:uid="{00000000-0005-0000-0000-000036650000}"/>
    <cellStyle name="Normal 4 3 2 2 2 4 4 2 4" xfId="33067" xr:uid="{00000000-0005-0000-0000-000037650000}"/>
    <cellStyle name="Normal 4 3 2 2 2 4 4 3" xfId="9987" xr:uid="{00000000-0005-0000-0000-000038650000}"/>
    <cellStyle name="Normal 4 3 2 2 2 4 4 3 2" xfId="22601" xr:uid="{00000000-0005-0000-0000-000039650000}"/>
    <cellStyle name="Normal 4 3 2 2 2 4 4 3 2 2" xfId="48763" xr:uid="{00000000-0005-0000-0000-00003A650000}"/>
    <cellStyle name="Normal 4 3 2 2 2 4 4 3 3" xfId="36149" xr:uid="{00000000-0005-0000-0000-00003B650000}"/>
    <cellStyle name="Normal 4 3 2 2 2 4 4 4" xfId="16386" xr:uid="{00000000-0005-0000-0000-00003C650000}"/>
    <cellStyle name="Normal 4 3 2 2 2 4 4 4 2" xfId="42548" xr:uid="{00000000-0005-0000-0000-00003D650000}"/>
    <cellStyle name="Normal 4 3 2 2 2 4 4 5" xfId="29015" xr:uid="{00000000-0005-0000-0000-00003E650000}"/>
    <cellStyle name="Normal 4 3 2 2 2 4 5" xfId="4879" xr:uid="{00000000-0005-0000-0000-00003F650000}"/>
    <cellStyle name="Normal 4 3 2 2 2 4 5 2" xfId="11461" xr:uid="{00000000-0005-0000-0000-000040650000}"/>
    <cellStyle name="Normal 4 3 2 2 2 4 5 2 2" xfId="23883" xr:uid="{00000000-0005-0000-0000-000041650000}"/>
    <cellStyle name="Normal 4 3 2 2 2 4 5 2 2 2" xfId="50045" xr:uid="{00000000-0005-0000-0000-000042650000}"/>
    <cellStyle name="Normal 4 3 2 2 2 4 5 2 3" xfId="37623" xr:uid="{00000000-0005-0000-0000-000043650000}"/>
    <cellStyle name="Normal 4 3 2 2 2 4 5 3" xfId="18148" xr:uid="{00000000-0005-0000-0000-000044650000}"/>
    <cellStyle name="Normal 4 3 2 2 2 4 5 3 2" xfId="44310" xr:uid="{00000000-0005-0000-0000-000045650000}"/>
    <cellStyle name="Normal 4 3 2 2 2 4 5 4" xfId="31041" xr:uid="{00000000-0005-0000-0000-000046650000}"/>
    <cellStyle name="Normal 4 3 2 2 2 4 6" xfId="8515" xr:uid="{00000000-0005-0000-0000-000047650000}"/>
    <cellStyle name="Normal 4 3 2 2 2 4 6 2" xfId="21321" xr:uid="{00000000-0005-0000-0000-000048650000}"/>
    <cellStyle name="Normal 4 3 2 2 2 4 6 2 2" xfId="47483" xr:uid="{00000000-0005-0000-0000-000049650000}"/>
    <cellStyle name="Normal 4 3 2 2 2 4 6 3" xfId="34677" xr:uid="{00000000-0005-0000-0000-00004A650000}"/>
    <cellStyle name="Normal 4 3 2 2 2 4 7" xfId="14624" xr:uid="{00000000-0005-0000-0000-00004B650000}"/>
    <cellStyle name="Normal 4 3 2 2 2 4 7 2" xfId="40786" xr:uid="{00000000-0005-0000-0000-00004C650000}"/>
    <cellStyle name="Normal 4 3 2 2 2 4 8" xfId="26989" xr:uid="{00000000-0005-0000-0000-00004D650000}"/>
    <cellStyle name="Normal 4 3 2 2 2 5" xfId="1185" xr:uid="{00000000-0005-0000-0000-00004E650000}"/>
    <cellStyle name="Normal 4 3 2 2 2 5 2" xfId="1825" xr:uid="{00000000-0005-0000-0000-00004F650000}"/>
    <cellStyle name="Normal 4 3 2 2 2 5 2 2" xfId="3851" xr:uid="{00000000-0005-0000-0000-000050650000}"/>
    <cellStyle name="Normal 4 3 2 2 2 5 2 2 2" xfId="7903" xr:uid="{00000000-0005-0000-0000-000051650000}"/>
    <cellStyle name="Normal 4 3 2 2 2 5 2 2 2 2" xfId="13793" xr:uid="{00000000-0005-0000-0000-000052650000}"/>
    <cellStyle name="Normal 4 3 2 2 2 5 2 2 2 2 2" xfId="25963" xr:uid="{00000000-0005-0000-0000-000053650000}"/>
    <cellStyle name="Normal 4 3 2 2 2 5 2 2 2 2 2 2" xfId="52125" xr:uid="{00000000-0005-0000-0000-000054650000}"/>
    <cellStyle name="Normal 4 3 2 2 2 5 2 2 2 2 3" xfId="39955" xr:uid="{00000000-0005-0000-0000-000055650000}"/>
    <cellStyle name="Normal 4 3 2 2 2 5 2 2 2 3" xfId="20841" xr:uid="{00000000-0005-0000-0000-000056650000}"/>
    <cellStyle name="Normal 4 3 2 2 2 5 2 2 2 3 2" xfId="47003" xr:uid="{00000000-0005-0000-0000-000057650000}"/>
    <cellStyle name="Normal 4 3 2 2 2 5 2 2 2 4" xfId="34065" xr:uid="{00000000-0005-0000-0000-000058650000}"/>
    <cellStyle name="Normal 4 3 2 2 2 5 2 2 3" xfId="10847" xr:uid="{00000000-0005-0000-0000-000059650000}"/>
    <cellStyle name="Normal 4 3 2 2 2 5 2 2 3 2" xfId="23401" xr:uid="{00000000-0005-0000-0000-00005A650000}"/>
    <cellStyle name="Normal 4 3 2 2 2 5 2 2 3 2 2" xfId="49563" xr:uid="{00000000-0005-0000-0000-00005B650000}"/>
    <cellStyle name="Normal 4 3 2 2 2 5 2 2 3 3" xfId="37009" xr:uid="{00000000-0005-0000-0000-00005C650000}"/>
    <cellStyle name="Normal 4 3 2 2 2 5 2 2 4" xfId="17317" xr:uid="{00000000-0005-0000-0000-00005D650000}"/>
    <cellStyle name="Normal 4 3 2 2 2 5 2 2 4 2" xfId="43479" xr:uid="{00000000-0005-0000-0000-00005E650000}"/>
    <cellStyle name="Normal 4 3 2 2 2 5 2 2 5" xfId="30013" xr:uid="{00000000-0005-0000-0000-00005F650000}"/>
    <cellStyle name="Normal 4 3 2 2 2 5 2 3" xfId="5877" xr:uid="{00000000-0005-0000-0000-000060650000}"/>
    <cellStyle name="Normal 4 3 2 2 2 5 2 3 2" xfId="12321" xr:uid="{00000000-0005-0000-0000-000061650000}"/>
    <cellStyle name="Normal 4 3 2 2 2 5 2 3 2 2" xfId="24683" xr:uid="{00000000-0005-0000-0000-000062650000}"/>
    <cellStyle name="Normal 4 3 2 2 2 5 2 3 2 2 2" xfId="50845" xr:uid="{00000000-0005-0000-0000-000063650000}"/>
    <cellStyle name="Normal 4 3 2 2 2 5 2 3 2 3" xfId="38483" xr:uid="{00000000-0005-0000-0000-000064650000}"/>
    <cellStyle name="Normal 4 3 2 2 2 5 2 3 3" xfId="19079" xr:uid="{00000000-0005-0000-0000-000065650000}"/>
    <cellStyle name="Normal 4 3 2 2 2 5 2 3 3 2" xfId="45241" xr:uid="{00000000-0005-0000-0000-000066650000}"/>
    <cellStyle name="Normal 4 3 2 2 2 5 2 3 4" xfId="32039" xr:uid="{00000000-0005-0000-0000-000067650000}"/>
    <cellStyle name="Normal 4 3 2 2 2 5 2 4" xfId="9375" xr:uid="{00000000-0005-0000-0000-000068650000}"/>
    <cellStyle name="Normal 4 3 2 2 2 5 2 4 2" xfId="22121" xr:uid="{00000000-0005-0000-0000-000069650000}"/>
    <cellStyle name="Normal 4 3 2 2 2 5 2 4 2 2" xfId="48283" xr:uid="{00000000-0005-0000-0000-00006A650000}"/>
    <cellStyle name="Normal 4 3 2 2 2 5 2 4 3" xfId="35537" xr:uid="{00000000-0005-0000-0000-00006B650000}"/>
    <cellStyle name="Normal 4 3 2 2 2 5 2 5" xfId="15555" xr:uid="{00000000-0005-0000-0000-00006C650000}"/>
    <cellStyle name="Normal 4 3 2 2 2 5 2 5 2" xfId="41717" xr:uid="{00000000-0005-0000-0000-00006D650000}"/>
    <cellStyle name="Normal 4 3 2 2 2 5 2 6" xfId="27987" xr:uid="{00000000-0005-0000-0000-00006E650000}"/>
    <cellStyle name="Normal 4 3 2 2 2 5 3" xfId="3211" xr:uid="{00000000-0005-0000-0000-00006F650000}"/>
    <cellStyle name="Normal 4 3 2 2 2 5 3 2" xfId="7263" xr:uid="{00000000-0005-0000-0000-000070650000}"/>
    <cellStyle name="Normal 4 3 2 2 2 5 3 2 2" xfId="13153" xr:uid="{00000000-0005-0000-0000-000071650000}"/>
    <cellStyle name="Normal 4 3 2 2 2 5 3 2 2 2" xfId="25323" xr:uid="{00000000-0005-0000-0000-000072650000}"/>
    <cellStyle name="Normal 4 3 2 2 2 5 3 2 2 2 2" xfId="51485" xr:uid="{00000000-0005-0000-0000-000073650000}"/>
    <cellStyle name="Normal 4 3 2 2 2 5 3 2 2 3" xfId="39315" xr:uid="{00000000-0005-0000-0000-000074650000}"/>
    <cellStyle name="Normal 4 3 2 2 2 5 3 2 3" xfId="20201" xr:uid="{00000000-0005-0000-0000-000075650000}"/>
    <cellStyle name="Normal 4 3 2 2 2 5 3 2 3 2" xfId="46363" xr:uid="{00000000-0005-0000-0000-000076650000}"/>
    <cellStyle name="Normal 4 3 2 2 2 5 3 2 4" xfId="33425" xr:uid="{00000000-0005-0000-0000-000077650000}"/>
    <cellStyle name="Normal 4 3 2 2 2 5 3 3" xfId="10207" xr:uid="{00000000-0005-0000-0000-000078650000}"/>
    <cellStyle name="Normal 4 3 2 2 2 5 3 3 2" xfId="22761" xr:uid="{00000000-0005-0000-0000-000079650000}"/>
    <cellStyle name="Normal 4 3 2 2 2 5 3 3 2 2" xfId="48923" xr:uid="{00000000-0005-0000-0000-00007A650000}"/>
    <cellStyle name="Normal 4 3 2 2 2 5 3 3 3" xfId="36369" xr:uid="{00000000-0005-0000-0000-00007B650000}"/>
    <cellStyle name="Normal 4 3 2 2 2 5 3 4" xfId="16677" xr:uid="{00000000-0005-0000-0000-00007C650000}"/>
    <cellStyle name="Normal 4 3 2 2 2 5 3 4 2" xfId="42839" xr:uid="{00000000-0005-0000-0000-00007D650000}"/>
    <cellStyle name="Normal 4 3 2 2 2 5 3 5" xfId="29373" xr:uid="{00000000-0005-0000-0000-00007E650000}"/>
    <cellStyle name="Normal 4 3 2 2 2 5 4" xfId="5237" xr:uid="{00000000-0005-0000-0000-00007F650000}"/>
    <cellStyle name="Normal 4 3 2 2 2 5 4 2" xfId="11681" xr:uid="{00000000-0005-0000-0000-000080650000}"/>
    <cellStyle name="Normal 4 3 2 2 2 5 4 2 2" xfId="24043" xr:uid="{00000000-0005-0000-0000-000081650000}"/>
    <cellStyle name="Normal 4 3 2 2 2 5 4 2 2 2" xfId="50205" xr:uid="{00000000-0005-0000-0000-000082650000}"/>
    <cellStyle name="Normal 4 3 2 2 2 5 4 2 3" xfId="37843" xr:uid="{00000000-0005-0000-0000-000083650000}"/>
    <cellStyle name="Normal 4 3 2 2 2 5 4 3" xfId="18439" xr:uid="{00000000-0005-0000-0000-000084650000}"/>
    <cellStyle name="Normal 4 3 2 2 2 5 4 3 2" xfId="44601" xr:uid="{00000000-0005-0000-0000-000085650000}"/>
    <cellStyle name="Normal 4 3 2 2 2 5 4 4" xfId="31399" xr:uid="{00000000-0005-0000-0000-000086650000}"/>
    <cellStyle name="Normal 4 3 2 2 2 5 5" xfId="8735" xr:uid="{00000000-0005-0000-0000-000087650000}"/>
    <cellStyle name="Normal 4 3 2 2 2 5 5 2" xfId="21481" xr:uid="{00000000-0005-0000-0000-000088650000}"/>
    <cellStyle name="Normal 4 3 2 2 2 5 5 2 2" xfId="47643" xr:uid="{00000000-0005-0000-0000-000089650000}"/>
    <cellStyle name="Normal 4 3 2 2 2 5 5 3" xfId="34897" xr:uid="{00000000-0005-0000-0000-00008A650000}"/>
    <cellStyle name="Normal 4 3 2 2 2 5 6" xfId="14915" xr:uid="{00000000-0005-0000-0000-00008B650000}"/>
    <cellStyle name="Normal 4 3 2 2 2 5 6 2" xfId="41077" xr:uid="{00000000-0005-0000-0000-00008C650000}"/>
    <cellStyle name="Normal 4 3 2 2 2 5 7" xfId="27347" xr:uid="{00000000-0005-0000-0000-00008D650000}"/>
    <cellStyle name="Normal 4 3 2 2 2 6" xfId="1505" xr:uid="{00000000-0005-0000-0000-00008E650000}"/>
    <cellStyle name="Normal 4 3 2 2 2 6 2" xfId="3531" xr:uid="{00000000-0005-0000-0000-00008F650000}"/>
    <cellStyle name="Normal 4 3 2 2 2 6 2 2" xfId="7583" xr:uid="{00000000-0005-0000-0000-000090650000}"/>
    <cellStyle name="Normal 4 3 2 2 2 6 2 2 2" xfId="13473" xr:uid="{00000000-0005-0000-0000-000091650000}"/>
    <cellStyle name="Normal 4 3 2 2 2 6 2 2 2 2" xfId="25643" xr:uid="{00000000-0005-0000-0000-000092650000}"/>
    <cellStyle name="Normal 4 3 2 2 2 6 2 2 2 2 2" xfId="51805" xr:uid="{00000000-0005-0000-0000-000093650000}"/>
    <cellStyle name="Normal 4 3 2 2 2 6 2 2 2 3" xfId="39635" xr:uid="{00000000-0005-0000-0000-000094650000}"/>
    <cellStyle name="Normal 4 3 2 2 2 6 2 2 3" xfId="20521" xr:uid="{00000000-0005-0000-0000-000095650000}"/>
    <cellStyle name="Normal 4 3 2 2 2 6 2 2 3 2" xfId="46683" xr:uid="{00000000-0005-0000-0000-000096650000}"/>
    <cellStyle name="Normal 4 3 2 2 2 6 2 2 4" xfId="33745" xr:uid="{00000000-0005-0000-0000-000097650000}"/>
    <cellStyle name="Normal 4 3 2 2 2 6 2 3" xfId="10527" xr:uid="{00000000-0005-0000-0000-000098650000}"/>
    <cellStyle name="Normal 4 3 2 2 2 6 2 3 2" xfId="23081" xr:uid="{00000000-0005-0000-0000-000099650000}"/>
    <cellStyle name="Normal 4 3 2 2 2 6 2 3 2 2" xfId="49243" xr:uid="{00000000-0005-0000-0000-00009A650000}"/>
    <cellStyle name="Normal 4 3 2 2 2 6 2 3 3" xfId="36689" xr:uid="{00000000-0005-0000-0000-00009B650000}"/>
    <cellStyle name="Normal 4 3 2 2 2 6 2 4" xfId="16997" xr:uid="{00000000-0005-0000-0000-00009C650000}"/>
    <cellStyle name="Normal 4 3 2 2 2 6 2 4 2" xfId="43159" xr:uid="{00000000-0005-0000-0000-00009D650000}"/>
    <cellStyle name="Normal 4 3 2 2 2 6 2 5" xfId="29693" xr:uid="{00000000-0005-0000-0000-00009E650000}"/>
    <cellStyle name="Normal 4 3 2 2 2 6 3" xfId="5557" xr:uid="{00000000-0005-0000-0000-00009F650000}"/>
    <cellStyle name="Normal 4 3 2 2 2 6 3 2" xfId="12001" xr:uid="{00000000-0005-0000-0000-0000A0650000}"/>
    <cellStyle name="Normal 4 3 2 2 2 6 3 2 2" xfId="24363" xr:uid="{00000000-0005-0000-0000-0000A1650000}"/>
    <cellStyle name="Normal 4 3 2 2 2 6 3 2 2 2" xfId="50525" xr:uid="{00000000-0005-0000-0000-0000A2650000}"/>
    <cellStyle name="Normal 4 3 2 2 2 6 3 2 3" xfId="38163" xr:uid="{00000000-0005-0000-0000-0000A3650000}"/>
    <cellStyle name="Normal 4 3 2 2 2 6 3 3" xfId="18759" xr:uid="{00000000-0005-0000-0000-0000A4650000}"/>
    <cellStyle name="Normal 4 3 2 2 2 6 3 3 2" xfId="44921" xr:uid="{00000000-0005-0000-0000-0000A5650000}"/>
    <cellStyle name="Normal 4 3 2 2 2 6 3 4" xfId="31719" xr:uid="{00000000-0005-0000-0000-0000A6650000}"/>
    <cellStyle name="Normal 4 3 2 2 2 6 4" xfId="9055" xr:uid="{00000000-0005-0000-0000-0000A7650000}"/>
    <cellStyle name="Normal 4 3 2 2 2 6 4 2" xfId="21801" xr:uid="{00000000-0005-0000-0000-0000A8650000}"/>
    <cellStyle name="Normal 4 3 2 2 2 6 4 2 2" xfId="47963" xr:uid="{00000000-0005-0000-0000-0000A9650000}"/>
    <cellStyle name="Normal 4 3 2 2 2 6 4 3" xfId="35217" xr:uid="{00000000-0005-0000-0000-0000AA650000}"/>
    <cellStyle name="Normal 4 3 2 2 2 6 5" xfId="15235" xr:uid="{00000000-0005-0000-0000-0000AB650000}"/>
    <cellStyle name="Normal 4 3 2 2 2 6 5 2" xfId="41397" xr:uid="{00000000-0005-0000-0000-0000AC650000}"/>
    <cellStyle name="Normal 4 3 2 2 2 6 6" xfId="27667" xr:uid="{00000000-0005-0000-0000-0000AD650000}"/>
    <cellStyle name="Normal 4 3 2 2 2 7" xfId="2321" xr:uid="{00000000-0005-0000-0000-0000AE650000}"/>
    <cellStyle name="Normal 4 3 2 2 2 7 2" xfId="6373" xr:uid="{00000000-0005-0000-0000-0000AF650000}"/>
    <cellStyle name="Normal 4 3 2 2 2 7 2 2" xfId="12677" xr:uid="{00000000-0005-0000-0000-0000B0650000}"/>
    <cellStyle name="Normal 4 3 2 2 2 7 2 2 2" xfId="25003" xr:uid="{00000000-0005-0000-0000-0000B1650000}"/>
    <cellStyle name="Normal 4 3 2 2 2 7 2 2 2 2" xfId="51165" xr:uid="{00000000-0005-0000-0000-0000B2650000}"/>
    <cellStyle name="Normal 4 3 2 2 2 7 2 2 3" xfId="38839" xr:uid="{00000000-0005-0000-0000-0000B3650000}"/>
    <cellStyle name="Normal 4 3 2 2 2 7 2 3" xfId="19510" xr:uid="{00000000-0005-0000-0000-0000B4650000}"/>
    <cellStyle name="Normal 4 3 2 2 2 7 2 3 2" xfId="45672" xr:uid="{00000000-0005-0000-0000-0000B5650000}"/>
    <cellStyle name="Normal 4 3 2 2 2 7 2 4" xfId="32535" xr:uid="{00000000-0005-0000-0000-0000B6650000}"/>
    <cellStyle name="Normal 4 3 2 2 2 7 3" xfId="9731" xr:uid="{00000000-0005-0000-0000-0000B7650000}"/>
    <cellStyle name="Normal 4 3 2 2 2 7 3 2" xfId="22441" xr:uid="{00000000-0005-0000-0000-0000B8650000}"/>
    <cellStyle name="Normal 4 3 2 2 2 7 3 2 2" xfId="48603" xr:uid="{00000000-0005-0000-0000-0000B9650000}"/>
    <cellStyle name="Normal 4 3 2 2 2 7 3 3" xfId="35893" xr:uid="{00000000-0005-0000-0000-0000BA650000}"/>
    <cellStyle name="Normal 4 3 2 2 2 7 4" xfId="15986" xr:uid="{00000000-0005-0000-0000-0000BB650000}"/>
    <cellStyle name="Normal 4 3 2 2 2 7 4 2" xfId="42148" xr:uid="{00000000-0005-0000-0000-0000BC650000}"/>
    <cellStyle name="Normal 4 3 2 2 2 7 5" xfId="28483" xr:uid="{00000000-0005-0000-0000-0000BD650000}"/>
    <cellStyle name="Normal 4 3 2 2 2 8" xfId="4347" xr:uid="{00000000-0005-0000-0000-0000BE650000}"/>
    <cellStyle name="Normal 4 3 2 2 2 8 2" xfId="11205" xr:uid="{00000000-0005-0000-0000-0000BF650000}"/>
    <cellStyle name="Normal 4 3 2 2 2 8 2 2" xfId="23723" xr:uid="{00000000-0005-0000-0000-0000C0650000}"/>
    <cellStyle name="Normal 4 3 2 2 2 8 2 2 2" xfId="49885" xr:uid="{00000000-0005-0000-0000-0000C1650000}"/>
    <cellStyle name="Normal 4 3 2 2 2 8 2 3" xfId="37367" xr:uid="{00000000-0005-0000-0000-0000C2650000}"/>
    <cellStyle name="Normal 4 3 2 2 2 8 3" xfId="17748" xr:uid="{00000000-0005-0000-0000-0000C3650000}"/>
    <cellStyle name="Normal 4 3 2 2 2 8 3 2" xfId="43910" xr:uid="{00000000-0005-0000-0000-0000C4650000}"/>
    <cellStyle name="Normal 4 3 2 2 2 8 4" xfId="30509" xr:uid="{00000000-0005-0000-0000-0000C5650000}"/>
    <cellStyle name="Normal 4 3 2 2 2 9" xfId="8259" xr:uid="{00000000-0005-0000-0000-0000C6650000}"/>
    <cellStyle name="Normal 4 3 2 2 2 9 2" xfId="21161" xr:uid="{00000000-0005-0000-0000-0000C7650000}"/>
    <cellStyle name="Normal 4 3 2 2 2 9 2 2" xfId="47323" xr:uid="{00000000-0005-0000-0000-0000C8650000}"/>
    <cellStyle name="Normal 4 3 2 2 2 9 3" xfId="34421" xr:uid="{00000000-0005-0000-0000-0000C9650000}"/>
    <cellStyle name="Normal 4 3 2 2 3" xfId="410" xr:uid="{00000000-0005-0000-0000-0000CA650000}"/>
    <cellStyle name="Normal 4 3 2 2 3 10" xfId="26572" xr:uid="{00000000-0005-0000-0000-0000CB650000}"/>
    <cellStyle name="Normal 4 3 2 2 3 2" xfId="597" xr:uid="{00000000-0005-0000-0000-0000CC650000}"/>
    <cellStyle name="Normal 4 3 2 2 3 2 2" xfId="1129" xr:uid="{00000000-0005-0000-0000-0000CD650000}"/>
    <cellStyle name="Normal 4 3 2 2 3 2 2 2" xfId="1449" xr:uid="{00000000-0005-0000-0000-0000CE650000}"/>
    <cellStyle name="Normal 4 3 2 2 3 2 2 2 2" xfId="2089" xr:uid="{00000000-0005-0000-0000-0000CF650000}"/>
    <cellStyle name="Normal 4 3 2 2 3 2 2 2 2 2" xfId="4115" xr:uid="{00000000-0005-0000-0000-0000D0650000}"/>
    <cellStyle name="Normal 4 3 2 2 3 2 2 2 2 2 2" xfId="8167" xr:uid="{00000000-0005-0000-0000-0000D1650000}"/>
    <cellStyle name="Normal 4 3 2 2 3 2 2 2 2 2 2 2" xfId="14057" xr:uid="{00000000-0005-0000-0000-0000D2650000}"/>
    <cellStyle name="Normal 4 3 2 2 3 2 2 2 2 2 2 2 2" xfId="26227" xr:uid="{00000000-0005-0000-0000-0000D3650000}"/>
    <cellStyle name="Normal 4 3 2 2 3 2 2 2 2 2 2 2 2 2" xfId="52389" xr:uid="{00000000-0005-0000-0000-0000D4650000}"/>
    <cellStyle name="Normal 4 3 2 2 3 2 2 2 2 2 2 2 3" xfId="40219" xr:uid="{00000000-0005-0000-0000-0000D5650000}"/>
    <cellStyle name="Normal 4 3 2 2 3 2 2 2 2 2 2 3" xfId="21105" xr:uid="{00000000-0005-0000-0000-0000D6650000}"/>
    <cellStyle name="Normal 4 3 2 2 3 2 2 2 2 2 2 3 2" xfId="47267" xr:uid="{00000000-0005-0000-0000-0000D7650000}"/>
    <cellStyle name="Normal 4 3 2 2 3 2 2 2 2 2 2 4" xfId="34329" xr:uid="{00000000-0005-0000-0000-0000D8650000}"/>
    <cellStyle name="Normal 4 3 2 2 3 2 2 2 2 2 3" xfId="11111" xr:uid="{00000000-0005-0000-0000-0000D9650000}"/>
    <cellStyle name="Normal 4 3 2 2 3 2 2 2 2 2 3 2" xfId="23665" xr:uid="{00000000-0005-0000-0000-0000DA650000}"/>
    <cellStyle name="Normal 4 3 2 2 3 2 2 2 2 2 3 2 2" xfId="49827" xr:uid="{00000000-0005-0000-0000-0000DB650000}"/>
    <cellStyle name="Normal 4 3 2 2 3 2 2 2 2 2 3 3" xfId="37273" xr:uid="{00000000-0005-0000-0000-0000DC650000}"/>
    <cellStyle name="Normal 4 3 2 2 3 2 2 2 2 2 4" xfId="17581" xr:uid="{00000000-0005-0000-0000-0000DD650000}"/>
    <cellStyle name="Normal 4 3 2 2 3 2 2 2 2 2 4 2" xfId="43743" xr:uid="{00000000-0005-0000-0000-0000DE650000}"/>
    <cellStyle name="Normal 4 3 2 2 3 2 2 2 2 2 5" xfId="30277" xr:uid="{00000000-0005-0000-0000-0000DF650000}"/>
    <cellStyle name="Normal 4 3 2 2 3 2 2 2 2 3" xfId="6141" xr:uid="{00000000-0005-0000-0000-0000E0650000}"/>
    <cellStyle name="Normal 4 3 2 2 3 2 2 2 2 3 2" xfId="12585" xr:uid="{00000000-0005-0000-0000-0000E1650000}"/>
    <cellStyle name="Normal 4 3 2 2 3 2 2 2 2 3 2 2" xfId="24947" xr:uid="{00000000-0005-0000-0000-0000E2650000}"/>
    <cellStyle name="Normal 4 3 2 2 3 2 2 2 2 3 2 2 2" xfId="51109" xr:uid="{00000000-0005-0000-0000-0000E3650000}"/>
    <cellStyle name="Normal 4 3 2 2 3 2 2 2 2 3 2 3" xfId="38747" xr:uid="{00000000-0005-0000-0000-0000E4650000}"/>
    <cellStyle name="Normal 4 3 2 2 3 2 2 2 2 3 3" xfId="19343" xr:uid="{00000000-0005-0000-0000-0000E5650000}"/>
    <cellStyle name="Normal 4 3 2 2 3 2 2 2 2 3 3 2" xfId="45505" xr:uid="{00000000-0005-0000-0000-0000E6650000}"/>
    <cellStyle name="Normal 4 3 2 2 3 2 2 2 2 3 4" xfId="32303" xr:uid="{00000000-0005-0000-0000-0000E7650000}"/>
    <cellStyle name="Normal 4 3 2 2 3 2 2 2 2 4" xfId="9639" xr:uid="{00000000-0005-0000-0000-0000E8650000}"/>
    <cellStyle name="Normal 4 3 2 2 3 2 2 2 2 4 2" xfId="22385" xr:uid="{00000000-0005-0000-0000-0000E9650000}"/>
    <cellStyle name="Normal 4 3 2 2 3 2 2 2 2 4 2 2" xfId="48547" xr:uid="{00000000-0005-0000-0000-0000EA650000}"/>
    <cellStyle name="Normal 4 3 2 2 3 2 2 2 2 4 3" xfId="35801" xr:uid="{00000000-0005-0000-0000-0000EB650000}"/>
    <cellStyle name="Normal 4 3 2 2 3 2 2 2 2 5" xfId="15819" xr:uid="{00000000-0005-0000-0000-0000EC650000}"/>
    <cellStyle name="Normal 4 3 2 2 3 2 2 2 2 5 2" xfId="41981" xr:uid="{00000000-0005-0000-0000-0000ED650000}"/>
    <cellStyle name="Normal 4 3 2 2 3 2 2 2 2 6" xfId="28251" xr:uid="{00000000-0005-0000-0000-0000EE650000}"/>
    <cellStyle name="Normal 4 3 2 2 3 2 2 2 3" xfId="3475" xr:uid="{00000000-0005-0000-0000-0000EF650000}"/>
    <cellStyle name="Normal 4 3 2 2 3 2 2 2 3 2" xfId="7527" xr:uid="{00000000-0005-0000-0000-0000F0650000}"/>
    <cellStyle name="Normal 4 3 2 2 3 2 2 2 3 2 2" xfId="13417" xr:uid="{00000000-0005-0000-0000-0000F1650000}"/>
    <cellStyle name="Normal 4 3 2 2 3 2 2 2 3 2 2 2" xfId="25587" xr:uid="{00000000-0005-0000-0000-0000F2650000}"/>
    <cellStyle name="Normal 4 3 2 2 3 2 2 2 3 2 2 2 2" xfId="51749" xr:uid="{00000000-0005-0000-0000-0000F3650000}"/>
    <cellStyle name="Normal 4 3 2 2 3 2 2 2 3 2 2 3" xfId="39579" xr:uid="{00000000-0005-0000-0000-0000F4650000}"/>
    <cellStyle name="Normal 4 3 2 2 3 2 2 2 3 2 3" xfId="20465" xr:uid="{00000000-0005-0000-0000-0000F5650000}"/>
    <cellStyle name="Normal 4 3 2 2 3 2 2 2 3 2 3 2" xfId="46627" xr:uid="{00000000-0005-0000-0000-0000F6650000}"/>
    <cellStyle name="Normal 4 3 2 2 3 2 2 2 3 2 4" xfId="33689" xr:uid="{00000000-0005-0000-0000-0000F7650000}"/>
    <cellStyle name="Normal 4 3 2 2 3 2 2 2 3 3" xfId="10471" xr:uid="{00000000-0005-0000-0000-0000F8650000}"/>
    <cellStyle name="Normal 4 3 2 2 3 2 2 2 3 3 2" xfId="23025" xr:uid="{00000000-0005-0000-0000-0000F9650000}"/>
    <cellStyle name="Normal 4 3 2 2 3 2 2 2 3 3 2 2" xfId="49187" xr:uid="{00000000-0005-0000-0000-0000FA650000}"/>
    <cellStyle name="Normal 4 3 2 2 3 2 2 2 3 3 3" xfId="36633" xr:uid="{00000000-0005-0000-0000-0000FB650000}"/>
    <cellStyle name="Normal 4 3 2 2 3 2 2 2 3 4" xfId="16941" xr:uid="{00000000-0005-0000-0000-0000FC650000}"/>
    <cellStyle name="Normal 4 3 2 2 3 2 2 2 3 4 2" xfId="43103" xr:uid="{00000000-0005-0000-0000-0000FD650000}"/>
    <cellStyle name="Normal 4 3 2 2 3 2 2 2 3 5" xfId="29637" xr:uid="{00000000-0005-0000-0000-0000FE650000}"/>
    <cellStyle name="Normal 4 3 2 2 3 2 2 2 4" xfId="5501" xr:uid="{00000000-0005-0000-0000-0000FF650000}"/>
    <cellStyle name="Normal 4 3 2 2 3 2 2 2 4 2" xfId="11945" xr:uid="{00000000-0005-0000-0000-000000660000}"/>
    <cellStyle name="Normal 4 3 2 2 3 2 2 2 4 2 2" xfId="24307" xr:uid="{00000000-0005-0000-0000-000001660000}"/>
    <cellStyle name="Normal 4 3 2 2 3 2 2 2 4 2 2 2" xfId="50469" xr:uid="{00000000-0005-0000-0000-000002660000}"/>
    <cellStyle name="Normal 4 3 2 2 3 2 2 2 4 2 3" xfId="38107" xr:uid="{00000000-0005-0000-0000-000003660000}"/>
    <cellStyle name="Normal 4 3 2 2 3 2 2 2 4 3" xfId="18703" xr:uid="{00000000-0005-0000-0000-000004660000}"/>
    <cellStyle name="Normal 4 3 2 2 3 2 2 2 4 3 2" xfId="44865" xr:uid="{00000000-0005-0000-0000-000005660000}"/>
    <cellStyle name="Normal 4 3 2 2 3 2 2 2 4 4" xfId="31663" xr:uid="{00000000-0005-0000-0000-000006660000}"/>
    <cellStyle name="Normal 4 3 2 2 3 2 2 2 5" xfId="8999" xr:uid="{00000000-0005-0000-0000-000007660000}"/>
    <cellStyle name="Normal 4 3 2 2 3 2 2 2 5 2" xfId="21745" xr:uid="{00000000-0005-0000-0000-000008660000}"/>
    <cellStyle name="Normal 4 3 2 2 3 2 2 2 5 2 2" xfId="47907" xr:uid="{00000000-0005-0000-0000-000009660000}"/>
    <cellStyle name="Normal 4 3 2 2 3 2 2 2 5 3" xfId="35161" xr:uid="{00000000-0005-0000-0000-00000A660000}"/>
    <cellStyle name="Normal 4 3 2 2 3 2 2 2 6" xfId="15179" xr:uid="{00000000-0005-0000-0000-00000B660000}"/>
    <cellStyle name="Normal 4 3 2 2 3 2 2 2 6 2" xfId="41341" xr:uid="{00000000-0005-0000-0000-00000C660000}"/>
    <cellStyle name="Normal 4 3 2 2 3 2 2 2 7" xfId="27611" xr:uid="{00000000-0005-0000-0000-00000D660000}"/>
    <cellStyle name="Normal 4 3 2 2 3 2 2 3" xfId="1769" xr:uid="{00000000-0005-0000-0000-00000E660000}"/>
    <cellStyle name="Normal 4 3 2 2 3 2 2 3 2" xfId="3795" xr:uid="{00000000-0005-0000-0000-00000F660000}"/>
    <cellStyle name="Normal 4 3 2 2 3 2 2 3 2 2" xfId="7847" xr:uid="{00000000-0005-0000-0000-000010660000}"/>
    <cellStyle name="Normal 4 3 2 2 3 2 2 3 2 2 2" xfId="13737" xr:uid="{00000000-0005-0000-0000-000011660000}"/>
    <cellStyle name="Normal 4 3 2 2 3 2 2 3 2 2 2 2" xfId="25907" xr:uid="{00000000-0005-0000-0000-000012660000}"/>
    <cellStyle name="Normal 4 3 2 2 3 2 2 3 2 2 2 2 2" xfId="52069" xr:uid="{00000000-0005-0000-0000-000013660000}"/>
    <cellStyle name="Normal 4 3 2 2 3 2 2 3 2 2 2 3" xfId="39899" xr:uid="{00000000-0005-0000-0000-000014660000}"/>
    <cellStyle name="Normal 4 3 2 2 3 2 2 3 2 2 3" xfId="20785" xr:uid="{00000000-0005-0000-0000-000015660000}"/>
    <cellStyle name="Normal 4 3 2 2 3 2 2 3 2 2 3 2" xfId="46947" xr:uid="{00000000-0005-0000-0000-000016660000}"/>
    <cellStyle name="Normal 4 3 2 2 3 2 2 3 2 2 4" xfId="34009" xr:uid="{00000000-0005-0000-0000-000017660000}"/>
    <cellStyle name="Normal 4 3 2 2 3 2 2 3 2 3" xfId="10791" xr:uid="{00000000-0005-0000-0000-000018660000}"/>
    <cellStyle name="Normal 4 3 2 2 3 2 2 3 2 3 2" xfId="23345" xr:uid="{00000000-0005-0000-0000-000019660000}"/>
    <cellStyle name="Normal 4 3 2 2 3 2 2 3 2 3 2 2" xfId="49507" xr:uid="{00000000-0005-0000-0000-00001A660000}"/>
    <cellStyle name="Normal 4 3 2 2 3 2 2 3 2 3 3" xfId="36953" xr:uid="{00000000-0005-0000-0000-00001B660000}"/>
    <cellStyle name="Normal 4 3 2 2 3 2 2 3 2 4" xfId="17261" xr:uid="{00000000-0005-0000-0000-00001C660000}"/>
    <cellStyle name="Normal 4 3 2 2 3 2 2 3 2 4 2" xfId="43423" xr:uid="{00000000-0005-0000-0000-00001D660000}"/>
    <cellStyle name="Normal 4 3 2 2 3 2 2 3 2 5" xfId="29957" xr:uid="{00000000-0005-0000-0000-00001E660000}"/>
    <cellStyle name="Normal 4 3 2 2 3 2 2 3 3" xfId="5821" xr:uid="{00000000-0005-0000-0000-00001F660000}"/>
    <cellStyle name="Normal 4 3 2 2 3 2 2 3 3 2" xfId="12265" xr:uid="{00000000-0005-0000-0000-000020660000}"/>
    <cellStyle name="Normal 4 3 2 2 3 2 2 3 3 2 2" xfId="24627" xr:uid="{00000000-0005-0000-0000-000021660000}"/>
    <cellStyle name="Normal 4 3 2 2 3 2 2 3 3 2 2 2" xfId="50789" xr:uid="{00000000-0005-0000-0000-000022660000}"/>
    <cellStyle name="Normal 4 3 2 2 3 2 2 3 3 2 3" xfId="38427" xr:uid="{00000000-0005-0000-0000-000023660000}"/>
    <cellStyle name="Normal 4 3 2 2 3 2 2 3 3 3" xfId="19023" xr:uid="{00000000-0005-0000-0000-000024660000}"/>
    <cellStyle name="Normal 4 3 2 2 3 2 2 3 3 3 2" xfId="45185" xr:uid="{00000000-0005-0000-0000-000025660000}"/>
    <cellStyle name="Normal 4 3 2 2 3 2 2 3 3 4" xfId="31983" xr:uid="{00000000-0005-0000-0000-000026660000}"/>
    <cellStyle name="Normal 4 3 2 2 3 2 2 3 4" xfId="9319" xr:uid="{00000000-0005-0000-0000-000027660000}"/>
    <cellStyle name="Normal 4 3 2 2 3 2 2 3 4 2" xfId="22065" xr:uid="{00000000-0005-0000-0000-000028660000}"/>
    <cellStyle name="Normal 4 3 2 2 3 2 2 3 4 2 2" xfId="48227" xr:uid="{00000000-0005-0000-0000-000029660000}"/>
    <cellStyle name="Normal 4 3 2 2 3 2 2 3 4 3" xfId="35481" xr:uid="{00000000-0005-0000-0000-00002A660000}"/>
    <cellStyle name="Normal 4 3 2 2 3 2 2 3 5" xfId="15499" xr:uid="{00000000-0005-0000-0000-00002B660000}"/>
    <cellStyle name="Normal 4 3 2 2 3 2 2 3 5 2" xfId="41661" xr:uid="{00000000-0005-0000-0000-00002C660000}"/>
    <cellStyle name="Normal 4 3 2 2 3 2 2 3 6" xfId="27931" xr:uid="{00000000-0005-0000-0000-00002D660000}"/>
    <cellStyle name="Normal 4 3 2 2 3 2 2 4" xfId="3155" xr:uid="{00000000-0005-0000-0000-00002E660000}"/>
    <cellStyle name="Normal 4 3 2 2 3 2 2 4 2" xfId="7207" xr:uid="{00000000-0005-0000-0000-00002F660000}"/>
    <cellStyle name="Normal 4 3 2 2 3 2 2 4 2 2" xfId="13097" xr:uid="{00000000-0005-0000-0000-000030660000}"/>
    <cellStyle name="Normal 4 3 2 2 3 2 2 4 2 2 2" xfId="25267" xr:uid="{00000000-0005-0000-0000-000031660000}"/>
    <cellStyle name="Normal 4 3 2 2 3 2 2 4 2 2 2 2" xfId="51429" xr:uid="{00000000-0005-0000-0000-000032660000}"/>
    <cellStyle name="Normal 4 3 2 2 3 2 2 4 2 2 3" xfId="39259" xr:uid="{00000000-0005-0000-0000-000033660000}"/>
    <cellStyle name="Normal 4 3 2 2 3 2 2 4 2 3" xfId="20145" xr:uid="{00000000-0005-0000-0000-000034660000}"/>
    <cellStyle name="Normal 4 3 2 2 3 2 2 4 2 3 2" xfId="46307" xr:uid="{00000000-0005-0000-0000-000035660000}"/>
    <cellStyle name="Normal 4 3 2 2 3 2 2 4 2 4" xfId="33369" xr:uid="{00000000-0005-0000-0000-000036660000}"/>
    <cellStyle name="Normal 4 3 2 2 3 2 2 4 3" xfId="10151" xr:uid="{00000000-0005-0000-0000-000037660000}"/>
    <cellStyle name="Normal 4 3 2 2 3 2 2 4 3 2" xfId="22705" xr:uid="{00000000-0005-0000-0000-000038660000}"/>
    <cellStyle name="Normal 4 3 2 2 3 2 2 4 3 2 2" xfId="48867" xr:uid="{00000000-0005-0000-0000-000039660000}"/>
    <cellStyle name="Normal 4 3 2 2 3 2 2 4 3 3" xfId="36313" xr:uid="{00000000-0005-0000-0000-00003A660000}"/>
    <cellStyle name="Normal 4 3 2 2 3 2 2 4 4" xfId="16621" xr:uid="{00000000-0005-0000-0000-00003B660000}"/>
    <cellStyle name="Normal 4 3 2 2 3 2 2 4 4 2" xfId="42783" xr:uid="{00000000-0005-0000-0000-00003C660000}"/>
    <cellStyle name="Normal 4 3 2 2 3 2 2 4 5" xfId="29317" xr:uid="{00000000-0005-0000-0000-00003D660000}"/>
    <cellStyle name="Normal 4 3 2 2 3 2 2 5" xfId="5181" xr:uid="{00000000-0005-0000-0000-00003E660000}"/>
    <cellStyle name="Normal 4 3 2 2 3 2 2 5 2" xfId="11625" xr:uid="{00000000-0005-0000-0000-00003F660000}"/>
    <cellStyle name="Normal 4 3 2 2 3 2 2 5 2 2" xfId="23987" xr:uid="{00000000-0005-0000-0000-000040660000}"/>
    <cellStyle name="Normal 4 3 2 2 3 2 2 5 2 2 2" xfId="50149" xr:uid="{00000000-0005-0000-0000-000041660000}"/>
    <cellStyle name="Normal 4 3 2 2 3 2 2 5 2 3" xfId="37787" xr:uid="{00000000-0005-0000-0000-000042660000}"/>
    <cellStyle name="Normal 4 3 2 2 3 2 2 5 3" xfId="18383" xr:uid="{00000000-0005-0000-0000-000043660000}"/>
    <cellStyle name="Normal 4 3 2 2 3 2 2 5 3 2" xfId="44545" xr:uid="{00000000-0005-0000-0000-000044660000}"/>
    <cellStyle name="Normal 4 3 2 2 3 2 2 5 4" xfId="31343" xr:uid="{00000000-0005-0000-0000-000045660000}"/>
    <cellStyle name="Normal 4 3 2 2 3 2 2 6" xfId="8679" xr:uid="{00000000-0005-0000-0000-000046660000}"/>
    <cellStyle name="Normal 4 3 2 2 3 2 2 6 2" xfId="21425" xr:uid="{00000000-0005-0000-0000-000047660000}"/>
    <cellStyle name="Normal 4 3 2 2 3 2 2 6 2 2" xfId="47587" xr:uid="{00000000-0005-0000-0000-000048660000}"/>
    <cellStyle name="Normal 4 3 2 2 3 2 2 6 3" xfId="34841" xr:uid="{00000000-0005-0000-0000-000049660000}"/>
    <cellStyle name="Normal 4 3 2 2 3 2 2 7" xfId="14859" xr:uid="{00000000-0005-0000-0000-00004A660000}"/>
    <cellStyle name="Normal 4 3 2 2 3 2 2 7 2" xfId="41021" xr:uid="{00000000-0005-0000-0000-00004B660000}"/>
    <cellStyle name="Normal 4 3 2 2 3 2 2 8" xfId="27291" xr:uid="{00000000-0005-0000-0000-00004C660000}"/>
    <cellStyle name="Normal 4 3 2 2 3 2 3" xfId="1289" xr:uid="{00000000-0005-0000-0000-00004D660000}"/>
    <cellStyle name="Normal 4 3 2 2 3 2 3 2" xfId="1929" xr:uid="{00000000-0005-0000-0000-00004E660000}"/>
    <cellStyle name="Normal 4 3 2 2 3 2 3 2 2" xfId="3955" xr:uid="{00000000-0005-0000-0000-00004F660000}"/>
    <cellStyle name="Normal 4 3 2 2 3 2 3 2 2 2" xfId="8007" xr:uid="{00000000-0005-0000-0000-000050660000}"/>
    <cellStyle name="Normal 4 3 2 2 3 2 3 2 2 2 2" xfId="13897" xr:uid="{00000000-0005-0000-0000-000051660000}"/>
    <cellStyle name="Normal 4 3 2 2 3 2 3 2 2 2 2 2" xfId="26067" xr:uid="{00000000-0005-0000-0000-000052660000}"/>
    <cellStyle name="Normal 4 3 2 2 3 2 3 2 2 2 2 2 2" xfId="52229" xr:uid="{00000000-0005-0000-0000-000053660000}"/>
    <cellStyle name="Normal 4 3 2 2 3 2 3 2 2 2 2 3" xfId="40059" xr:uid="{00000000-0005-0000-0000-000054660000}"/>
    <cellStyle name="Normal 4 3 2 2 3 2 3 2 2 2 3" xfId="20945" xr:uid="{00000000-0005-0000-0000-000055660000}"/>
    <cellStyle name="Normal 4 3 2 2 3 2 3 2 2 2 3 2" xfId="47107" xr:uid="{00000000-0005-0000-0000-000056660000}"/>
    <cellStyle name="Normal 4 3 2 2 3 2 3 2 2 2 4" xfId="34169" xr:uid="{00000000-0005-0000-0000-000057660000}"/>
    <cellStyle name="Normal 4 3 2 2 3 2 3 2 2 3" xfId="10951" xr:uid="{00000000-0005-0000-0000-000058660000}"/>
    <cellStyle name="Normal 4 3 2 2 3 2 3 2 2 3 2" xfId="23505" xr:uid="{00000000-0005-0000-0000-000059660000}"/>
    <cellStyle name="Normal 4 3 2 2 3 2 3 2 2 3 2 2" xfId="49667" xr:uid="{00000000-0005-0000-0000-00005A660000}"/>
    <cellStyle name="Normal 4 3 2 2 3 2 3 2 2 3 3" xfId="37113" xr:uid="{00000000-0005-0000-0000-00005B660000}"/>
    <cellStyle name="Normal 4 3 2 2 3 2 3 2 2 4" xfId="17421" xr:uid="{00000000-0005-0000-0000-00005C660000}"/>
    <cellStyle name="Normal 4 3 2 2 3 2 3 2 2 4 2" xfId="43583" xr:uid="{00000000-0005-0000-0000-00005D660000}"/>
    <cellStyle name="Normal 4 3 2 2 3 2 3 2 2 5" xfId="30117" xr:uid="{00000000-0005-0000-0000-00005E660000}"/>
    <cellStyle name="Normal 4 3 2 2 3 2 3 2 3" xfId="5981" xr:uid="{00000000-0005-0000-0000-00005F660000}"/>
    <cellStyle name="Normal 4 3 2 2 3 2 3 2 3 2" xfId="12425" xr:uid="{00000000-0005-0000-0000-000060660000}"/>
    <cellStyle name="Normal 4 3 2 2 3 2 3 2 3 2 2" xfId="24787" xr:uid="{00000000-0005-0000-0000-000061660000}"/>
    <cellStyle name="Normal 4 3 2 2 3 2 3 2 3 2 2 2" xfId="50949" xr:uid="{00000000-0005-0000-0000-000062660000}"/>
    <cellStyle name="Normal 4 3 2 2 3 2 3 2 3 2 3" xfId="38587" xr:uid="{00000000-0005-0000-0000-000063660000}"/>
    <cellStyle name="Normal 4 3 2 2 3 2 3 2 3 3" xfId="19183" xr:uid="{00000000-0005-0000-0000-000064660000}"/>
    <cellStyle name="Normal 4 3 2 2 3 2 3 2 3 3 2" xfId="45345" xr:uid="{00000000-0005-0000-0000-000065660000}"/>
    <cellStyle name="Normal 4 3 2 2 3 2 3 2 3 4" xfId="32143" xr:uid="{00000000-0005-0000-0000-000066660000}"/>
    <cellStyle name="Normal 4 3 2 2 3 2 3 2 4" xfId="9479" xr:uid="{00000000-0005-0000-0000-000067660000}"/>
    <cellStyle name="Normal 4 3 2 2 3 2 3 2 4 2" xfId="22225" xr:uid="{00000000-0005-0000-0000-000068660000}"/>
    <cellStyle name="Normal 4 3 2 2 3 2 3 2 4 2 2" xfId="48387" xr:uid="{00000000-0005-0000-0000-000069660000}"/>
    <cellStyle name="Normal 4 3 2 2 3 2 3 2 4 3" xfId="35641" xr:uid="{00000000-0005-0000-0000-00006A660000}"/>
    <cellStyle name="Normal 4 3 2 2 3 2 3 2 5" xfId="15659" xr:uid="{00000000-0005-0000-0000-00006B660000}"/>
    <cellStyle name="Normal 4 3 2 2 3 2 3 2 5 2" xfId="41821" xr:uid="{00000000-0005-0000-0000-00006C660000}"/>
    <cellStyle name="Normal 4 3 2 2 3 2 3 2 6" xfId="28091" xr:uid="{00000000-0005-0000-0000-00006D660000}"/>
    <cellStyle name="Normal 4 3 2 2 3 2 3 3" xfId="3315" xr:uid="{00000000-0005-0000-0000-00006E660000}"/>
    <cellStyle name="Normal 4 3 2 2 3 2 3 3 2" xfId="7367" xr:uid="{00000000-0005-0000-0000-00006F660000}"/>
    <cellStyle name="Normal 4 3 2 2 3 2 3 3 2 2" xfId="13257" xr:uid="{00000000-0005-0000-0000-000070660000}"/>
    <cellStyle name="Normal 4 3 2 2 3 2 3 3 2 2 2" xfId="25427" xr:uid="{00000000-0005-0000-0000-000071660000}"/>
    <cellStyle name="Normal 4 3 2 2 3 2 3 3 2 2 2 2" xfId="51589" xr:uid="{00000000-0005-0000-0000-000072660000}"/>
    <cellStyle name="Normal 4 3 2 2 3 2 3 3 2 2 3" xfId="39419" xr:uid="{00000000-0005-0000-0000-000073660000}"/>
    <cellStyle name="Normal 4 3 2 2 3 2 3 3 2 3" xfId="20305" xr:uid="{00000000-0005-0000-0000-000074660000}"/>
    <cellStyle name="Normal 4 3 2 2 3 2 3 3 2 3 2" xfId="46467" xr:uid="{00000000-0005-0000-0000-000075660000}"/>
    <cellStyle name="Normal 4 3 2 2 3 2 3 3 2 4" xfId="33529" xr:uid="{00000000-0005-0000-0000-000076660000}"/>
    <cellStyle name="Normal 4 3 2 2 3 2 3 3 3" xfId="10311" xr:uid="{00000000-0005-0000-0000-000077660000}"/>
    <cellStyle name="Normal 4 3 2 2 3 2 3 3 3 2" xfId="22865" xr:uid="{00000000-0005-0000-0000-000078660000}"/>
    <cellStyle name="Normal 4 3 2 2 3 2 3 3 3 2 2" xfId="49027" xr:uid="{00000000-0005-0000-0000-000079660000}"/>
    <cellStyle name="Normal 4 3 2 2 3 2 3 3 3 3" xfId="36473" xr:uid="{00000000-0005-0000-0000-00007A660000}"/>
    <cellStyle name="Normal 4 3 2 2 3 2 3 3 4" xfId="16781" xr:uid="{00000000-0005-0000-0000-00007B660000}"/>
    <cellStyle name="Normal 4 3 2 2 3 2 3 3 4 2" xfId="42943" xr:uid="{00000000-0005-0000-0000-00007C660000}"/>
    <cellStyle name="Normal 4 3 2 2 3 2 3 3 5" xfId="29477" xr:uid="{00000000-0005-0000-0000-00007D660000}"/>
    <cellStyle name="Normal 4 3 2 2 3 2 3 4" xfId="5341" xr:uid="{00000000-0005-0000-0000-00007E660000}"/>
    <cellStyle name="Normal 4 3 2 2 3 2 3 4 2" xfId="11785" xr:uid="{00000000-0005-0000-0000-00007F660000}"/>
    <cellStyle name="Normal 4 3 2 2 3 2 3 4 2 2" xfId="24147" xr:uid="{00000000-0005-0000-0000-000080660000}"/>
    <cellStyle name="Normal 4 3 2 2 3 2 3 4 2 2 2" xfId="50309" xr:uid="{00000000-0005-0000-0000-000081660000}"/>
    <cellStyle name="Normal 4 3 2 2 3 2 3 4 2 3" xfId="37947" xr:uid="{00000000-0005-0000-0000-000082660000}"/>
    <cellStyle name="Normal 4 3 2 2 3 2 3 4 3" xfId="18543" xr:uid="{00000000-0005-0000-0000-000083660000}"/>
    <cellStyle name="Normal 4 3 2 2 3 2 3 4 3 2" xfId="44705" xr:uid="{00000000-0005-0000-0000-000084660000}"/>
    <cellStyle name="Normal 4 3 2 2 3 2 3 4 4" xfId="31503" xr:uid="{00000000-0005-0000-0000-000085660000}"/>
    <cellStyle name="Normal 4 3 2 2 3 2 3 5" xfId="8839" xr:uid="{00000000-0005-0000-0000-000086660000}"/>
    <cellStyle name="Normal 4 3 2 2 3 2 3 5 2" xfId="21585" xr:uid="{00000000-0005-0000-0000-000087660000}"/>
    <cellStyle name="Normal 4 3 2 2 3 2 3 5 2 2" xfId="47747" xr:uid="{00000000-0005-0000-0000-000088660000}"/>
    <cellStyle name="Normal 4 3 2 2 3 2 3 5 3" xfId="35001" xr:uid="{00000000-0005-0000-0000-000089660000}"/>
    <cellStyle name="Normal 4 3 2 2 3 2 3 6" xfId="15019" xr:uid="{00000000-0005-0000-0000-00008A660000}"/>
    <cellStyle name="Normal 4 3 2 2 3 2 3 6 2" xfId="41181" xr:uid="{00000000-0005-0000-0000-00008B660000}"/>
    <cellStyle name="Normal 4 3 2 2 3 2 3 7" xfId="27451" xr:uid="{00000000-0005-0000-0000-00008C660000}"/>
    <cellStyle name="Normal 4 3 2 2 3 2 4" xfId="1609" xr:uid="{00000000-0005-0000-0000-00008D660000}"/>
    <cellStyle name="Normal 4 3 2 2 3 2 4 2" xfId="3635" xr:uid="{00000000-0005-0000-0000-00008E660000}"/>
    <cellStyle name="Normal 4 3 2 2 3 2 4 2 2" xfId="7687" xr:uid="{00000000-0005-0000-0000-00008F660000}"/>
    <cellStyle name="Normal 4 3 2 2 3 2 4 2 2 2" xfId="13577" xr:uid="{00000000-0005-0000-0000-000090660000}"/>
    <cellStyle name="Normal 4 3 2 2 3 2 4 2 2 2 2" xfId="25747" xr:uid="{00000000-0005-0000-0000-000091660000}"/>
    <cellStyle name="Normal 4 3 2 2 3 2 4 2 2 2 2 2" xfId="51909" xr:uid="{00000000-0005-0000-0000-000092660000}"/>
    <cellStyle name="Normal 4 3 2 2 3 2 4 2 2 2 3" xfId="39739" xr:uid="{00000000-0005-0000-0000-000093660000}"/>
    <cellStyle name="Normal 4 3 2 2 3 2 4 2 2 3" xfId="20625" xr:uid="{00000000-0005-0000-0000-000094660000}"/>
    <cellStyle name="Normal 4 3 2 2 3 2 4 2 2 3 2" xfId="46787" xr:uid="{00000000-0005-0000-0000-000095660000}"/>
    <cellStyle name="Normal 4 3 2 2 3 2 4 2 2 4" xfId="33849" xr:uid="{00000000-0005-0000-0000-000096660000}"/>
    <cellStyle name="Normal 4 3 2 2 3 2 4 2 3" xfId="10631" xr:uid="{00000000-0005-0000-0000-000097660000}"/>
    <cellStyle name="Normal 4 3 2 2 3 2 4 2 3 2" xfId="23185" xr:uid="{00000000-0005-0000-0000-000098660000}"/>
    <cellStyle name="Normal 4 3 2 2 3 2 4 2 3 2 2" xfId="49347" xr:uid="{00000000-0005-0000-0000-000099660000}"/>
    <cellStyle name="Normal 4 3 2 2 3 2 4 2 3 3" xfId="36793" xr:uid="{00000000-0005-0000-0000-00009A660000}"/>
    <cellStyle name="Normal 4 3 2 2 3 2 4 2 4" xfId="17101" xr:uid="{00000000-0005-0000-0000-00009B660000}"/>
    <cellStyle name="Normal 4 3 2 2 3 2 4 2 4 2" xfId="43263" xr:uid="{00000000-0005-0000-0000-00009C660000}"/>
    <cellStyle name="Normal 4 3 2 2 3 2 4 2 5" xfId="29797" xr:uid="{00000000-0005-0000-0000-00009D660000}"/>
    <cellStyle name="Normal 4 3 2 2 3 2 4 3" xfId="5661" xr:uid="{00000000-0005-0000-0000-00009E660000}"/>
    <cellStyle name="Normal 4 3 2 2 3 2 4 3 2" xfId="12105" xr:uid="{00000000-0005-0000-0000-00009F660000}"/>
    <cellStyle name="Normal 4 3 2 2 3 2 4 3 2 2" xfId="24467" xr:uid="{00000000-0005-0000-0000-0000A0660000}"/>
    <cellStyle name="Normal 4 3 2 2 3 2 4 3 2 2 2" xfId="50629" xr:uid="{00000000-0005-0000-0000-0000A1660000}"/>
    <cellStyle name="Normal 4 3 2 2 3 2 4 3 2 3" xfId="38267" xr:uid="{00000000-0005-0000-0000-0000A2660000}"/>
    <cellStyle name="Normal 4 3 2 2 3 2 4 3 3" xfId="18863" xr:uid="{00000000-0005-0000-0000-0000A3660000}"/>
    <cellStyle name="Normal 4 3 2 2 3 2 4 3 3 2" xfId="45025" xr:uid="{00000000-0005-0000-0000-0000A4660000}"/>
    <cellStyle name="Normal 4 3 2 2 3 2 4 3 4" xfId="31823" xr:uid="{00000000-0005-0000-0000-0000A5660000}"/>
    <cellStyle name="Normal 4 3 2 2 3 2 4 4" xfId="9159" xr:uid="{00000000-0005-0000-0000-0000A6660000}"/>
    <cellStyle name="Normal 4 3 2 2 3 2 4 4 2" xfId="21905" xr:uid="{00000000-0005-0000-0000-0000A7660000}"/>
    <cellStyle name="Normal 4 3 2 2 3 2 4 4 2 2" xfId="48067" xr:uid="{00000000-0005-0000-0000-0000A8660000}"/>
    <cellStyle name="Normal 4 3 2 2 3 2 4 4 3" xfId="35321" xr:uid="{00000000-0005-0000-0000-0000A9660000}"/>
    <cellStyle name="Normal 4 3 2 2 3 2 4 5" xfId="15339" xr:uid="{00000000-0005-0000-0000-0000AA660000}"/>
    <cellStyle name="Normal 4 3 2 2 3 2 4 5 2" xfId="41501" xr:uid="{00000000-0005-0000-0000-0000AB660000}"/>
    <cellStyle name="Normal 4 3 2 2 3 2 4 6" xfId="27771" xr:uid="{00000000-0005-0000-0000-0000AC660000}"/>
    <cellStyle name="Normal 4 3 2 2 3 2 5" xfId="2623" xr:uid="{00000000-0005-0000-0000-0000AD660000}"/>
    <cellStyle name="Normal 4 3 2 2 3 2 5 2" xfId="6675" xr:uid="{00000000-0005-0000-0000-0000AE660000}"/>
    <cellStyle name="Normal 4 3 2 2 3 2 5 2 2" xfId="12841" xr:uid="{00000000-0005-0000-0000-0000AF660000}"/>
    <cellStyle name="Normal 4 3 2 2 3 2 5 2 2 2" xfId="25107" xr:uid="{00000000-0005-0000-0000-0000B0660000}"/>
    <cellStyle name="Normal 4 3 2 2 3 2 5 2 2 2 2" xfId="51269" xr:uid="{00000000-0005-0000-0000-0000B1660000}"/>
    <cellStyle name="Normal 4 3 2 2 3 2 5 2 2 3" xfId="39003" xr:uid="{00000000-0005-0000-0000-0000B2660000}"/>
    <cellStyle name="Normal 4 3 2 2 3 2 5 2 3" xfId="19745" xr:uid="{00000000-0005-0000-0000-0000B3660000}"/>
    <cellStyle name="Normal 4 3 2 2 3 2 5 2 3 2" xfId="45907" xr:uid="{00000000-0005-0000-0000-0000B4660000}"/>
    <cellStyle name="Normal 4 3 2 2 3 2 5 2 4" xfId="32837" xr:uid="{00000000-0005-0000-0000-0000B5660000}"/>
    <cellStyle name="Normal 4 3 2 2 3 2 5 3" xfId="9895" xr:uid="{00000000-0005-0000-0000-0000B6660000}"/>
    <cellStyle name="Normal 4 3 2 2 3 2 5 3 2" xfId="22545" xr:uid="{00000000-0005-0000-0000-0000B7660000}"/>
    <cellStyle name="Normal 4 3 2 2 3 2 5 3 2 2" xfId="48707" xr:uid="{00000000-0005-0000-0000-0000B8660000}"/>
    <cellStyle name="Normal 4 3 2 2 3 2 5 3 3" xfId="36057" xr:uid="{00000000-0005-0000-0000-0000B9660000}"/>
    <cellStyle name="Normal 4 3 2 2 3 2 5 4" xfId="16221" xr:uid="{00000000-0005-0000-0000-0000BA660000}"/>
    <cellStyle name="Normal 4 3 2 2 3 2 5 4 2" xfId="42383" xr:uid="{00000000-0005-0000-0000-0000BB660000}"/>
    <cellStyle name="Normal 4 3 2 2 3 2 5 5" xfId="28785" xr:uid="{00000000-0005-0000-0000-0000BC660000}"/>
    <cellStyle name="Normal 4 3 2 2 3 2 6" xfId="4649" xr:uid="{00000000-0005-0000-0000-0000BD660000}"/>
    <cellStyle name="Normal 4 3 2 2 3 2 6 2" xfId="11369" xr:uid="{00000000-0005-0000-0000-0000BE660000}"/>
    <cellStyle name="Normal 4 3 2 2 3 2 6 2 2" xfId="23827" xr:uid="{00000000-0005-0000-0000-0000BF660000}"/>
    <cellStyle name="Normal 4 3 2 2 3 2 6 2 2 2" xfId="49989" xr:uid="{00000000-0005-0000-0000-0000C0660000}"/>
    <cellStyle name="Normal 4 3 2 2 3 2 6 2 3" xfId="37531" xr:uid="{00000000-0005-0000-0000-0000C1660000}"/>
    <cellStyle name="Normal 4 3 2 2 3 2 6 3" xfId="17983" xr:uid="{00000000-0005-0000-0000-0000C2660000}"/>
    <cellStyle name="Normal 4 3 2 2 3 2 6 3 2" xfId="44145" xr:uid="{00000000-0005-0000-0000-0000C3660000}"/>
    <cellStyle name="Normal 4 3 2 2 3 2 6 4" xfId="30811" xr:uid="{00000000-0005-0000-0000-0000C4660000}"/>
    <cellStyle name="Normal 4 3 2 2 3 2 7" xfId="8423" xr:uid="{00000000-0005-0000-0000-0000C5660000}"/>
    <cellStyle name="Normal 4 3 2 2 3 2 7 2" xfId="21265" xr:uid="{00000000-0005-0000-0000-0000C6660000}"/>
    <cellStyle name="Normal 4 3 2 2 3 2 7 2 2" xfId="47427" xr:uid="{00000000-0005-0000-0000-0000C7660000}"/>
    <cellStyle name="Normal 4 3 2 2 3 2 7 3" xfId="34585" xr:uid="{00000000-0005-0000-0000-0000C8660000}"/>
    <cellStyle name="Normal 4 3 2 2 3 2 8" xfId="14459" xr:uid="{00000000-0005-0000-0000-0000C9660000}"/>
    <cellStyle name="Normal 4 3 2 2 3 2 8 2" xfId="40621" xr:uid="{00000000-0005-0000-0000-0000CA660000}"/>
    <cellStyle name="Normal 4 3 2 2 3 2 9" xfId="26759" xr:uid="{00000000-0005-0000-0000-0000CB660000}"/>
    <cellStyle name="Normal 4 3 2 2 3 3" xfId="942" xr:uid="{00000000-0005-0000-0000-0000CC660000}"/>
    <cellStyle name="Normal 4 3 2 2 3 3 2" xfId="1369" xr:uid="{00000000-0005-0000-0000-0000CD660000}"/>
    <cellStyle name="Normal 4 3 2 2 3 3 2 2" xfId="2009" xr:uid="{00000000-0005-0000-0000-0000CE660000}"/>
    <cellStyle name="Normal 4 3 2 2 3 3 2 2 2" xfId="4035" xr:uid="{00000000-0005-0000-0000-0000CF660000}"/>
    <cellStyle name="Normal 4 3 2 2 3 3 2 2 2 2" xfId="8087" xr:uid="{00000000-0005-0000-0000-0000D0660000}"/>
    <cellStyle name="Normal 4 3 2 2 3 3 2 2 2 2 2" xfId="13977" xr:uid="{00000000-0005-0000-0000-0000D1660000}"/>
    <cellStyle name="Normal 4 3 2 2 3 3 2 2 2 2 2 2" xfId="26147" xr:uid="{00000000-0005-0000-0000-0000D2660000}"/>
    <cellStyle name="Normal 4 3 2 2 3 3 2 2 2 2 2 2 2" xfId="52309" xr:uid="{00000000-0005-0000-0000-0000D3660000}"/>
    <cellStyle name="Normal 4 3 2 2 3 3 2 2 2 2 2 3" xfId="40139" xr:uid="{00000000-0005-0000-0000-0000D4660000}"/>
    <cellStyle name="Normal 4 3 2 2 3 3 2 2 2 2 3" xfId="21025" xr:uid="{00000000-0005-0000-0000-0000D5660000}"/>
    <cellStyle name="Normal 4 3 2 2 3 3 2 2 2 2 3 2" xfId="47187" xr:uid="{00000000-0005-0000-0000-0000D6660000}"/>
    <cellStyle name="Normal 4 3 2 2 3 3 2 2 2 2 4" xfId="34249" xr:uid="{00000000-0005-0000-0000-0000D7660000}"/>
    <cellStyle name="Normal 4 3 2 2 3 3 2 2 2 3" xfId="11031" xr:uid="{00000000-0005-0000-0000-0000D8660000}"/>
    <cellStyle name="Normal 4 3 2 2 3 3 2 2 2 3 2" xfId="23585" xr:uid="{00000000-0005-0000-0000-0000D9660000}"/>
    <cellStyle name="Normal 4 3 2 2 3 3 2 2 2 3 2 2" xfId="49747" xr:uid="{00000000-0005-0000-0000-0000DA660000}"/>
    <cellStyle name="Normal 4 3 2 2 3 3 2 2 2 3 3" xfId="37193" xr:uid="{00000000-0005-0000-0000-0000DB660000}"/>
    <cellStyle name="Normal 4 3 2 2 3 3 2 2 2 4" xfId="17501" xr:uid="{00000000-0005-0000-0000-0000DC660000}"/>
    <cellStyle name="Normal 4 3 2 2 3 3 2 2 2 4 2" xfId="43663" xr:uid="{00000000-0005-0000-0000-0000DD660000}"/>
    <cellStyle name="Normal 4 3 2 2 3 3 2 2 2 5" xfId="30197" xr:uid="{00000000-0005-0000-0000-0000DE660000}"/>
    <cellStyle name="Normal 4 3 2 2 3 3 2 2 3" xfId="6061" xr:uid="{00000000-0005-0000-0000-0000DF660000}"/>
    <cellStyle name="Normal 4 3 2 2 3 3 2 2 3 2" xfId="12505" xr:uid="{00000000-0005-0000-0000-0000E0660000}"/>
    <cellStyle name="Normal 4 3 2 2 3 3 2 2 3 2 2" xfId="24867" xr:uid="{00000000-0005-0000-0000-0000E1660000}"/>
    <cellStyle name="Normal 4 3 2 2 3 3 2 2 3 2 2 2" xfId="51029" xr:uid="{00000000-0005-0000-0000-0000E2660000}"/>
    <cellStyle name="Normal 4 3 2 2 3 3 2 2 3 2 3" xfId="38667" xr:uid="{00000000-0005-0000-0000-0000E3660000}"/>
    <cellStyle name="Normal 4 3 2 2 3 3 2 2 3 3" xfId="19263" xr:uid="{00000000-0005-0000-0000-0000E4660000}"/>
    <cellStyle name="Normal 4 3 2 2 3 3 2 2 3 3 2" xfId="45425" xr:uid="{00000000-0005-0000-0000-0000E5660000}"/>
    <cellStyle name="Normal 4 3 2 2 3 3 2 2 3 4" xfId="32223" xr:uid="{00000000-0005-0000-0000-0000E6660000}"/>
    <cellStyle name="Normal 4 3 2 2 3 3 2 2 4" xfId="9559" xr:uid="{00000000-0005-0000-0000-0000E7660000}"/>
    <cellStyle name="Normal 4 3 2 2 3 3 2 2 4 2" xfId="22305" xr:uid="{00000000-0005-0000-0000-0000E8660000}"/>
    <cellStyle name="Normal 4 3 2 2 3 3 2 2 4 2 2" xfId="48467" xr:uid="{00000000-0005-0000-0000-0000E9660000}"/>
    <cellStyle name="Normal 4 3 2 2 3 3 2 2 4 3" xfId="35721" xr:uid="{00000000-0005-0000-0000-0000EA660000}"/>
    <cellStyle name="Normal 4 3 2 2 3 3 2 2 5" xfId="15739" xr:uid="{00000000-0005-0000-0000-0000EB660000}"/>
    <cellStyle name="Normal 4 3 2 2 3 3 2 2 5 2" xfId="41901" xr:uid="{00000000-0005-0000-0000-0000EC660000}"/>
    <cellStyle name="Normal 4 3 2 2 3 3 2 2 6" xfId="28171" xr:uid="{00000000-0005-0000-0000-0000ED660000}"/>
    <cellStyle name="Normal 4 3 2 2 3 3 2 3" xfId="3395" xr:uid="{00000000-0005-0000-0000-0000EE660000}"/>
    <cellStyle name="Normal 4 3 2 2 3 3 2 3 2" xfId="7447" xr:uid="{00000000-0005-0000-0000-0000EF660000}"/>
    <cellStyle name="Normal 4 3 2 2 3 3 2 3 2 2" xfId="13337" xr:uid="{00000000-0005-0000-0000-0000F0660000}"/>
    <cellStyle name="Normal 4 3 2 2 3 3 2 3 2 2 2" xfId="25507" xr:uid="{00000000-0005-0000-0000-0000F1660000}"/>
    <cellStyle name="Normal 4 3 2 2 3 3 2 3 2 2 2 2" xfId="51669" xr:uid="{00000000-0005-0000-0000-0000F2660000}"/>
    <cellStyle name="Normal 4 3 2 2 3 3 2 3 2 2 3" xfId="39499" xr:uid="{00000000-0005-0000-0000-0000F3660000}"/>
    <cellStyle name="Normal 4 3 2 2 3 3 2 3 2 3" xfId="20385" xr:uid="{00000000-0005-0000-0000-0000F4660000}"/>
    <cellStyle name="Normal 4 3 2 2 3 3 2 3 2 3 2" xfId="46547" xr:uid="{00000000-0005-0000-0000-0000F5660000}"/>
    <cellStyle name="Normal 4 3 2 2 3 3 2 3 2 4" xfId="33609" xr:uid="{00000000-0005-0000-0000-0000F6660000}"/>
    <cellStyle name="Normal 4 3 2 2 3 3 2 3 3" xfId="10391" xr:uid="{00000000-0005-0000-0000-0000F7660000}"/>
    <cellStyle name="Normal 4 3 2 2 3 3 2 3 3 2" xfId="22945" xr:uid="{00000000-0005-0000-0000-0000F8660000}"/>
    <cellStyle name="Normal 4 3 2 2 3 3 2 3 3 2 2" xfId="49107" xr:uid="{00000000-0005-0000-0000-0000F9660000}"/>
    <cellStyle name="Normal 4 3 2 2 3 3 2 3 3 3" xfId="36553" xr:uid="{00000000-0005-0000-0000-0000FA660000}"/>
    <cellStyle name="Normal 4 3 2 2 3 3 2 3 4" xfId="16861" xr:uid="{00000000-0005-0000-0000-0000FB660000}"/>
    <cellStyle name="Normal 4 3 2 2 3 3 2 3 4 2" xfId="43023" xr:uid="{00000000-0005-0000-0000-0000FC660000}"/>
    <cellStyle name="Normal 4 3 2 2 3 3 2 3 5" xfId="29557" xr:uid="{00000000-0005-0000-0000-0000FD660000}"/>
    <cellStyle name="Normal 4 3 2 2 3 3 2 4" xfId="5421" xr:uid="{00000000-0005-0000-0000-0000FE660000}"/>
    <cellStyle name="Normal 4 3 2 2 3 3 2 4 2" xfId="11865" xr:uid="{00000000-0005-0000-0000-0000FF660000}"/>
    <cellStyle name="Normal 4 3 2 2 3 3 2 4 2 2" xfId="24227" xr:uid="{00000000-0005-0000-0000-000000670000}"/>
    <cellStyle name="Normal 4 3 2 2 3 3 2 4 2 2 2" xfId="50389" xr:uid="{00000000-0005-0000-0000-000001670000}"/>
    <cellStyle name="Normal 4 3 2 2 3 3 2 4 2 3" xfId="38027" xr:uid="{00000000-0005-0000-0000-000002670000}"/>
    <cellStyle name="Normal 4 3 2 2 3 3 2 4 3" xfId="18623" xr:uid="{00000000-0005-0000-0000-000003670000}"/>
    <cellStyle name="Normal 4 3 2 2 3 3 2 4 3 2" xfId="44785" xr:uid="{00000000-0005-0000-0000-000004670000}"/>
    <cellStyle name="Normal 4 3 2 2 3 3 2 4 4" xfId="31583" xr:uid="{00000000-0005-0000-0000-000005670000}"/>
    <cellStyle name="Normal 4 3 2 2 3 3 2 5" xfId="8919" xr:uid="{00000000-0005-0000-0000-000006670000}"/>
    <cellStyle name="Normal 4 3 2 2 3 3 2 5 2" xfId="21665" xr:uid="{00000000-0005-0000-0000-000007670000}"/>
    <cellStyle name="Normal 4 3 2 2 3 3 2 5 2 2" xfId="47827" xr:uid="{00000000-0005-0000-0000-000008670000}"/>
    <cellStyle name="Normal 4 3 2 2 3 3 2 5 3" xfId="35081" xr:uid="{00000000-0005-0000-0000-000009670000}"/>
    <cellStyle name="Normal 4 3 2 2 3 3 2 6" xfId="15099" xr:uid="{00000000-0005-0000-0000-00000A670000}"/>
    <cellStyle name="Normal 4 3 2 2 3 3 2 6 2" xfId="41261" xr:uid="{00000000-0005-0000-0000-00000B670000}"/>
    <cellStyle name="Normal 4 3 2 2 3 3 2 7" xfId="27531" xr:uid="{00000000-0005-0000-0000-00000C670000}"/>
    <cellStyle name="Normal 4 3 2 2 3 3 3" xfId="1689" xr:uid="{00000000-0005-0000-0000-00000D670000}"/>
    <cellStyle name="Normal 4 3 2 2 3 3 3 2" xfId="3715" xr:uid="{00000000-0005-0000-0000-00000E670000}"/>
    <cellStyle name="Normal 4 3 2 2 3 3 3 2 2" xfId="7767" xr:uid="{00000000-0005-0000-0000-00000F670000}"/>
    <cellStyle name="Normal 4 3 2 2 3 3 3 2 2 2" xfId="13657" xr:uid="{00000000-0005-0000-0000-000010670000}"/>
    <cellStyle name="Normal 4 3 2 2 3 3 3 2 2 2 2" xfId="25827" xr:uid="{00000000-0005-0000-0000-000011670000}"/>
    <cellStyle name="Normal 4 3 2 2 3 3 3 2 2 2 2 2" xfId="51989" xr:uid="{00000000-0005-0000-0000-000012670000}"/>
    <cellStyle name="Normal 4 3 2 2 3 3 3 2 2 2 3" xfId="39819" xr:uid="{00000000-0005-0000-0000-000013670000}"/>
    <cellStyle name="Normal 4 3 2 2 3 3 3 2 2 3" xfId="20705" xr:uid="{00000000-0005-0000-0000-000014670000}"/>
    <cellStyle name="Normal 4 3 2 2 3 3 3 2 2 3 2" xfId="46867" xr:uid="{00000000-0005-0000-0000-000015670000}"/>
    <cellStyle name="Normal 4 3 2 2 3 3 3 2 2 4" xfId="33929" xr:uid="{00000000-0005-0000-0000-000016670000}"/>
    <cellStyle name="Normal 4 3 2 2 3 3 3 2 3" xfId="10711" xr:uid="{00000000-0005-0000-0000-000017670000}"/>
    <cellStyle name="Normal 4 3 2 2 3 3 3 2 3 2" xfId="23265" xr:uid="{00000000-0005-0000-0000-000018670000}"/>
    <cellStyle name="Normal 4 3 2 2 3 3 3 2 3 2 2" xfId="49427" xr:uid="{00000000-0005-0000-0000-000019670000}"/>
    <cellStyle name="Normal 4 3 2 2 3 3 3 2 3 3" xfId="36873" xr:uid="{00000000-0005-0000-0000-00001A670000}"/>
    <cellStyle name="Normal 4 3 2 2 3 3 3 2 4" xfId="17181" xr:uid="{00000000-0005-0000-0000-00001B670000}"/>
    <cellStyle name="Normal 4 3 2 2 3 3 3 2 4 2" xfId="43343" xr:uid="{00000000-0005-0000-0000-00001C670000}"/>
    <cellStyle name="Normal 4 3 2 2 3 3 3 2 5" xfId="29877" xr:uid="{00000000-0005-0000-0000-00001D670000}"/>
    <cellStyle name="Normal 4 3 2 2 3 3 3 3" xfId="5741" xr:uid="{00000000-0005-0000-0000-00001E670000}"/>
    <cellStyle name="Normal 4 3 2 2 3 3 3 3 2" xfId="12185" xr:uid="{00000000-0005-0000-0000-00001F670000}"/>
    <cellStyle name="Normal 4 3 2 2 3 3 3 3 2 2" xfId="24547" xr:uid="{00000000-0005-0000-0000-000020670000}"/>
    <cellStyle name="Normal 4 3 2 2 3 3 3 3 2 2 2" xfId="50709" xr:uid="{00000000-0005-0000-0000-000021670000}"/>
    <cellStyle name="Normal 4 3 2 2 3 3 3 3 2 3" xfId="38347" xr:uid="{00000000-0005-0000-0000-000022670000}"/>
    <cellStyle name="Normal 4 3 2 2 3 3 3 3 3" xfId="18943" xr:uid="{00000000-0005-0000-0000-000023670000}"/>
    <cellStyle name="Normal 4 3 2 2 3 3 3 3 3 2" xfId="45105" xr:uid="{00000000-0005-0000-0000-000024670000}"/>
    <cellStyle name="Normal 4 3 2 2 3 3 3 3 4" xfId="31903" xr:uid="{00000000-0005-0000-0000-000025670000}"/>
    <cellStyle name="Normal 4 3 2 2 3 3 3 4" xfId="9239" xr:uid="{00000000-0005-0000-0000-000026670000}"/>
    <cellStyle name="Normal 4 3 2 2 3 3 3 4 2" xfId="21985" xr:uid="{00000000-0005-0000-0000-000027670000}"/>
    <cellStyle name="Normal 4 3 2 2 3 3 3 4 2 2" xfId="48147" xr:uid="{00000000-0005-0000-0000-000028670000}"/>
    <cellStyle name="Normal 4 3 2 2 3 3 3 4 3" xfId="35401" xr:uid="{00000000-0005-0000-0000-000029670000}"/>
    <cellStyle name="Normal 4 3 2 2 3 3 3 5" xfId="15419" xr:uid="{00000000-0005-0000-0000-00002A670000}"/>
    <cellStyle name="Normal 4 3 2 2 3 3 3 5 2" xfId="41581" xr:uid="{00000000-0005-0000-0000-00002B670000}"/>
    <cellStyle name="Normal 4 3 2 2 3 3 3 6" xfId="27851" xr:uid="{00000000-0005-0000-0000-00002C670000}"/>
    <cellStyle name="Normal 4 3 2 2 3 3 4" xfId="2968" xr:uid="{00000000-0005-0000-0000-00002D670000}"/>
    <cellStyle name="Normal 4 3 2 2 3 3 4 2" xfId="7020" xr:uid="{00000000-0005-0000-0000-00002E670000}"/>
    <cellStyle name="Normal 4 3 2 2 3 3 4 2 2" xfId="12981" xr:uid="{00000000-0005-0000-0000-00002F670000}"/>
    <cellStyle name="Normal 4 3 2 2 3 3 4 2 2 2" xfId="25187" xr:uid="{00000000-0005-0000-0000-000030670000}"/>
    <cellStyle name="Normal 4 3 2 2 3 3 4 2 2 2 2" xfId="51349" xr:uid="{00000000-0005-0000-0000-000031670000}"/>
    <cellStyle name="Normal 4 3 2 2 3 3 4 2 2 3" xfId="39143" xr:uid="{00000000-0005-0000-0000-000032670000}"/>
    <cellStyle name="Normal 4 3 2 2 3 3 4 2 3" xfId="19994" xr:uid="{00000000-0005-0000-0000-000033670000}"/>
    <cellStyle name="Normal 4 3 2 2 3 3 4 2 3 2" xfId="46156" xr:uid="{00000000-0005-0000-0000-000034670000}"/>
    <cellStyle name="Normal 4 3 2 2 3 3 4 2 4" xfId="33182" xr:uid="{00000000-0005-0000-0000-000035670000}"/>
    <cellStyle name="Normal 4 3 2 2 3 3 4 3" xfId="10035" xr:uid="{00000000-0005-0000-0000-000036670000}"/>
    <cellStyle name="Normal 4 3 2 2 3 3 4 3 2" xfId="22625" xr:uid="{00000000-0005-0000-0000-000037670000}"/>
    <cellStyle name="Normal 4 3 2 2 3 3 4 3 2 2" xfId="48787" xr:uid="{00000000-0005-0000-0000-000038670000}"/>
    <cellStyle name="Normal 4 3 2 2 3 3 4 3 3" xfId="36197" xr:uid="{00000000-0005-0000-0000-000039670000}"/>
    <cellStyle name="Normal 4 3 2 2 3 3 4 4" xfId="16470" xr:uid="{00000000-0005-0000-0000-00003A670000}"/>
    <cellStyle name="Normal 4 3 2 2 3 3 4 4 2" xfId="42632" xr:uid="{00000000-0005-0000-0000-00003B670000}"/>
    <cellStyle name="Normal 4 3 2 2 3 3 4 5" xfId="29130" xr:uid="{00000000-0005-0000-0000-00003C670000}"/>
    <cellStyle name="Normal 4 3 2 2 3 3 5" xfId="4994" xr:uid="{00000000-0005-0000-0000-00003D670000}"/>
    <cellStyle name="Normal 4 3 2 2 3 3 5 2" xfId="11509" xr:uid="{00000000-0005-0000-0000-00003E670000}"/>
    <cellStyle name="Normal 4 3 2 2 3 3 5 2 2" xfId="23907" xr:uid="{00000000-0005-0000-0000-00003F670000}"/>
    <cellStyle name="Normal 4 3 2 2 3 3 5 2 2 2" xfId="50069" xr:uid="{00000000-0005-0000-0000-000040670000}"/>
    <cellStyle name="Normal 4 3 2 2 3 3 5 2 3" xfId="37671" xr:uid="{00000000-0005-0000-0000-000041670000}"/>
    <cellStyle name="Normal 4 3 2 2 3 3 5 3" xfId="18232" xr:uid="{00000000-0005-0000-0000-000042670000}"/>
    <cellStyle name="Normal 4 3 2 2 3 3 5 3 2" xfId="44394" xr:uid="{00000000-0005-0000-0000-000043670000}"/>
    <cellStyle name="Normal 4 3 2 2 3 3 5 4" xfId="31156" xr:uid="{00000000-0005-0000-0000-000044670000}"/>
    <cellStyle name="Normal 4 3 2 2 3 3 6" xfId="8563" xr:uid="{00000000-0005-0000-0000-000045670000}"/>
    <cellStyle name="Normal 4 3 2 2 3 3 6 2" xfId="21345" xr:uid="{00000000-0005-0000-0000-000046670000}"/>
    <cellStyle name="Normal 4 3 2 2 3 3 6 2 2" xfId="47507" xr:uid="{00000000-0005-0000-0000-000047670000}"/>
    <cellStyle name="Normal 4 3 2 2 3 3 6 3" xfId="34725" xr:uid="{00000000-0005-0000-0000-000048670000}"/>
    <cellStyle name="Normal 4 3 2 2 3 3 7" xfId="14708" xr:uid="{00000000-0005-0000-0000-000049670000}"/>
    <cellStyle name="Normal 4 3 2 2 3 3 7 2" xfId="40870" xr:uid="{00000000-0005-0000-0000-00004A670000}"/>
    <cellStyle name="Normal 4 3 2 2 3 3 8" xfId="27104" xr:uid="{00000000-0005-0000-0000-00004B670000}"/>
    <cellStyle name="Normal 4 3 2 2 3 4" xfId="1209" xr:uid="{00000000-0005-0000-0000-00004C670000}"/>
    <cellStyle name="Normal 4 3 2 2 3 4 2" xfId="1849" xr:uid="{00000000-0005-0000-0000-00004D670000}"/>
    <cellStyle name="Normal 4 3 2 2 3 4 2 2" xfId="3875" xr:uid="{00000000-0005-0000-0000-00004E670000}"/>
    <cellStyle name="Normal 4 3 2 2 3 4 2 2 2" xfId="7927" xr:uid="{00000000-0005-0000-0000-00004F670000}"/>
    <cellStyle name="Normal 4 3 2 2 3 4 2 2 2 2" xfId="13817" xr:uid="{00000000-0005-0000-0000-000050670000}"/>
    <cellStyle name="Normal 4 3 2 2 3 4 2 2 2 2 2" xfId="25987" xr:uid="{00000000-0005-0000-0000-000051670000}"/>
    <cellStyle name="Normal 4 3 2 2 3 4 2 2 2 2 2 2" xfId="52149" xr:uid="{00000000-0005-0000-0000-000052670000}"/>
    <cellStyle name="Normal 4 3 2 2 3 4 2 2 2 2 3" xfId="39979" xr:uid="{00000000-0005-0000-0000-000053670000}"/>
    <cellStyle name="Normal 4 3 2 2 3 4 2 2 2 3" xfId="20865" xr:uid="{00000000-0005-0000-0000-000054670000}"/>
    <cellStyle name="Normal 4 3 2 2 3 4 2 2 2 3 2" xfId="47027" xr:uid="{00000000-0005-0000-0000-000055670000}"/>
    <cellStyle name="Normal 4 3 2 2 3 4 2 2 2 4" xfId="34089" xr:uid="{00000000-0005-0000-0000-000056670000}"/>
    <cellStyle name="Normal 4 3 2 2 3 4 2 2 3" xfId="10871" xr:uid="{00000000-0005-0000-0000-000057670000}"/>
    <cellStyle name="Normal 4 3 2 2 3 4 2 2 3 2" xfId="23425" xr:uid="{00000000-0005-0000-0000-000058670000}"/>
    <cellStyle name="Normal 4 3 2 2 3 4 2 2 3 2 2" xfId="49587" xr:uid="{00000000-0005-0000-0000-000059670000}"/>
    <cellStyle name="Normal 4 3 2 2 3 4 2 2 3 3" xfId="37033" xr:uid="{00000000-0005-0000-0000-00005A670000}"/>
    <cellStyle name="Normal 4 3 2 2 3 4 2 2 4" xfId="17341" xr:uid="{00000000-0005-0000-0000-00005B670000}"/>
    <cellStyle name="Normal 4 3 2 2 3 4 2 2 4 2" xfId="43503" xr:uid="{00000000-0005-0000-0000-00005C670000}"/>
    <cellStyle name="Normal 4 3 2 2 3 4 2 2 5" xfId="30037" xr:uid="{00000000-0005-0000-0000-00005D670000}"/>
    <cellStyle name="Normal 4 3 2 2 3 4 2 3" xfId="5901" xr:uid="{00000000-0005-0000-0000-00005E670000}"/>
    <cellStyle name="Normal 4 3 2 2 3 4 2 3 2" xfId="12345" xr:uid="{00000000-0005-0000-0000-00005F670000}"/>
    <cellStyle name="Normal 4 3 2 2 3 4 2 3 2 2" xfId="24707" xr:uid="{00000000-0005-0000-0000-000060670000}"/>
    <cellStyle name="Normal 4 3 2 2 3 4 2 3 2 2 2" xfId="50869" xr:uid="{00000000-0005-0000-0000-000061670000}"/>
    <cellStyle name="Normal 4 3 2 2 3 4 2 3 2 3" xfId="38507" xr:uid="{00000000-0005-0000-0000-000062670000}"/>
    <cellStyle name="Normal 4 3 2 2 3 4 2 3 3" xfId="19103" xr:uid="{00000000-0005-0000-0000-000063670000}"/>
    <cellStyle name="Normal 4 3 2 2 3 4 2 3 3 2" xfId="45265" xr:uid="{00000000-0005-0000-0000-000064670000}"/>
    <cellStyle name="Normal 4 3 2 2 3 4 2 3 4" xfId="32063" xr:uid="{00000000-0005-0000-0000-000065670000}"/>
    <cellStyle name="Normal 4 3 2 2 3 4 2 4" xfId="9399" xr:uid="{00000000-0005-0000-0000-000066670000}"/>
    <cellStyle name="Normal 4 3 2 2 3 4 2 4 2" xfId="22145" xr:uid="{00000000-0005-0000-0000-000067670000}"/>
    <cellStyle name="Normal 4 3 2 2 3 4 2 4 2 2" xfId="48307" xr:uid="{00000000-0005-0000-0000-000068670000}"/>
    <cellStyle name="Normal 4 3 2 2 3 4 2 4 3" xfId="35561" xr:uid="{00000000-0005-0000-0000-000069670000}"/>
    <cellStyle name="Normal 4 3 2 2 3 4 2 5" xfId="15579" xr:uid="{00000000-0005-0000-0000-00006A670000}"/>
    <cellStyle name="Normal 4 3 2 2 3 4 2 5 2" xfId="41741" xr:uid="{00000000-0005-0000-0000-00006B670000}"/>
    <cellStyle name="Normal 4 3 2 2 3 4 2 6" xfId="28011" xr:uid="{00000000-0005-0000-0000-00006C670000}"/>
    <cellStyle name="Normal 4 3 2 2 3 4 3" xfId="3235" xr:uid="{00000000-0005-0000-0000-00006D670000}"/>
    <cellStyle name="Normal 4 3 2 2 3 4 3 2" xfId="7287" xr:uid="{00000000-0005-0000-0000-00006E670000}"/>
    <cellStyle name="Normal 4 3 2 2 3 4 3 2 2" xfId="13177" xr:uid="{00000000-0005-0000-0000-00006F670000}"/>
    <cellStyle name="Normal 4 3 2 2 3 4 3 2 2 2" xfId="25347" xr:uid="{00000000-0005-0000-0000-000070670000}"/>
    <cellStyle name="Normal 4 3 2 2 3 4 3 2 2 2 2" xfId="51509" xr:uid="{00000000-0005-0000-0000-000071670000}"/>
    <cellStyle name="Normal 4 3 2 2 3 4 3 2 2 3" xfId="39339" xr:uid="{00000000-0005-0000-0000-000072670000}"/>
    <cellStyle name="Normal 4 3 2 2 3 4 3 2 3" xfId="20225" xr:uid="{00000000-0005-0000-0000-000073670000}"/>
    <cellStyle name="Normal 4 3 2 2 3 4 3 2 3 2" xfId="46387" xr:uid="{00000000-0005-0000-0000-000074670000}"/>
    <cellStyle name="Normal 4 3 2 2 3 4 3 2 4" xfId="33449" xr:uid="{00000000-0005-0000-0000-000075670000}"/>
    <cellStyle name="Normal 4 3 2 2 3 4 3 3" xfId="10231" xr:uid="{00000000-0005-0000-0000-000076670000}"/>
    <cellStyle name="Normal 4 3 2 2 3 4 3 3 2" xfId="22785" xr:uid="{00000000-0005-0000-0000-000077670000}"/>
    <cellStyle name="Normal 4 3 2 2 3 4 3 3 2 2" xfId="48947" xr:uid="{00000000-0005-0000-0000-000078670000}"/>
    <cellStyle name="Normal 4 3 2 2 3 4 3 3 3" xfId="36393" xr:uid="{00000000-0005-0000-0000-000079670000}"/>
    <cellStyle name="Normal 4 3 2 2 3 4 3 4" xfId="16701" xr:uid="{00000000-0005-0000-0000-00007A670000}"/>
    <cellStyle name="Normal 4 3 2 2 3 4 3 4 2" xfId="42863" xr:uid="{00000000-0005-0000-0000-00007B670000}"/>
    <cellStyle name="Normal 4 3 2 2 3 4 3 5" xfId="29397" xr:uid="{00000000-0005-0000-0000-00007C670000}"/>
    <cellStyle name="Normal 4 3 2 2 3 4 4" xfId="5261" xr:uid="{00000000-0005-0000-0000-00007D670000}"/>
    <cellStyle name="Normal 4 3 2 2 3 4 4 2" xfId="11705" xr:uid="{00000000-0005-0000-0000-00007E670000}"/>
    <cellStyle name="Normal 4 3 2 2 3 4 4 2 2" xfId="24067" xr:uid="{00000000-0005-0000-0000-00007F670000}"/>
    <cellStyle name="Normal 4 3 2 2 3 4 4 2 2 2" xfId="50229" xr:uid="{00000000-0005-0000-0000-000080670000}"/>
    <cellStyle name="Normal 4 3 2 2 3 4 4 2 3" xfId="37867" xr:uid="{00000000-0005-0000-0000-000081670000}"/>
    <cellStyle name="Normal 4 3 2 2 3 4 4 3" xfId="18463" xr:uid="{00000000-0005-0000-0000-000082670000}"/>
    <cellStyle name="Normal 4 3 2 2 3 4 4 3 2" xfId="44625" xr:uid="{00000000-0005-0000-0000-000083670000}"/>
    <cellStyle name="Normal 4 3 2 2 3 4 4 4" xfId="31423" xr:uid="{00000000-0005-0000-0000-000084670000}"/>
    <cellStyle name="Normal 4 3 2 2 3 4 5" xfId="8759" xr:uid="{00000000-0005-0000-0000-000085670000}"/>
    <cellStyle name="Normal 4 3 2 2 3 4 5 2" xfId="21505" xr:uid="{00000000-0005-0000-0000-000086670000}"/>
    <cellStyle name="Normal 4 3 2 2 3 4 5 2 2" xfId="47667" xr:uid="{00000000-0005-0000-0000-000087670000}"/>
    <cellStyle name="Normal 4 3 2 2 3 4 5 3" xfId="34921" xr:uid="{00000000-0005-0000-0000-000088670000}"/>
    <cellStyle name="Normal 4 3 2 2 3 4 6" xfId="14939" xr:uid="{00000000-0005-0000-0000-000089670000}"/>
    <cellStyle name="Normal 4 3 2 2 3 4 6 2" xfId="41101" xr:uid="{00000000-0005-0000-0000-00008A670000}"/>
    <cellStyle name="Normal 4 3 2 2 3 4 7" xfId="27371" xr:uid="{00000000-0005-0000-0000-00008B670000}"/>
    <cellStyle name="Normal 4 3 2 2 3 5" xfId="1529" xr:uid="{00000000-0005-0000-0000-00008C670000}"/>
    <cellStyle name="Normal 4 3 2 2 3 5 2" xfId="3555" xr:uid="{00000000-0005-0000-0000-00008D670000}"/>
    <cellStyle name="Normal 4 3 2 2 3 5 2 2" xfId="7607" xr:uid="{00000000-0005-0000-0000-00008E670000}"/>
    <cellStyle name="Normal 4 3 2 2 3 5 2 2 2" xfId="13497" xr:uid="{00000000-0005-0000-0000-00008F670000}"/>
    <cellStyle name="Normal 4 3 2 2 3 5 2 2 2 2" xfId="25667" xr:uid="{00000000-0005-0000-0000-000090670000}"/>
    <cellStyle name="Normal 4 3 2 2 3 5 2 2 2 2 2" xfId="51829" xr:uid="{00000000-0005-0000-0000-000091670000}"/>
    <cellStyle name="Normal 4 3 2 2 3 5 2 2 2 3" xfId="39659" xr:uid="{00000000-0005-0000-0000-000092670000}"/>
    <cellStyle name="Normal 4 3 2 2 3 5 2 2 3" xfId="20545" xr:uid="{00000000-0005-0000-0000-000093670000}"/>
    <cellStyle name="Normal 4 3 2 2 3 5 2 2 3 2" xfId="46707" xr:uid="{00000000-0005-0000-0000-000094670000}"/>
    <cellStyle name="Normal 4 3 2 2 3 5 2 2 4" xfId="33769" xr:uid="{00000000-0005-0000-0000-000095670000}"/>
    <cellStyle name="Normal 4 3 2 2 3 5 2 3" xfId="10551" xr:uid="{00000000-0005-0000-0000-000096670000}"/>
    <cellStyle name="Normal 4 3 2 2 3 5 2 3 2" xfId="23105" xr:uid="{00000000-0005-0000-0000-000097670000}"/>
    <cellStyle name="Normal 4 3 2 2 3 5 2 3 2 2" xfId="49267" xr:uid="{00000000-0005-0000-0000-000098670000}"/>
    <cellStyle name="Normal 4 3 2 2 3 5 2 3 3" xfId="36713" xr:uid="{00000000-0005-0000-0000-000099670000}"/>
    <cellStyle name="Normal 4 3 2 2 3 5 2 4" xfId="17021" xr:uid="{00000000-0005-0000-0000-00009A670000}"/>
    <cellStyle name="Normal 4 3 2 2 3 5 2 4 2" xfId="43183" xr:uid="{00000000-0005-0000-0000-00009B670000}"/>
    <cellStyle name="Normal 4 3 2 2 3 5 2 5" xfId="29717" xr:uid="{00000000-0005-0000-0000-00009C670000}"/>
    <cellStyle name="Normal 4 3 2 2 3 5 3" xfId="5581" xr:uid="{00000000-0005-0000-0000-00009D670000}"/>
    <cellStyle name="Normal 4 3 2 2 3 5 3 2" xfId="12025" xr:uid="{00000000-0005-0000-0000-00009E670000}"/>
    <cellStyle name="Normal 4 3 2 2 3 5 3 2 2" xfId="24387" xr:uid="{00000000-0005-0000-0000-00009F670000}"/>
    <cellStyle name="Normal 4 3 2 2 3 5 3 2 2 2" xfId="50549" xr:uid="{00000000-0005-0000-0000-0000A0670000}"/>
    <cellStyle name="Normal 4 3 2 2 3 5 3 2 3" xfId="38187" xr:uid="{00000000-0005-0000-0000-0000A1670000}"/>
    <cellStyle name="Normal 4 3 2 2 3 5 3 3" xfId="18783" xr:uid="{00000000-0005-0000-0000-0000A2670000}"/>
    <cellStyle name="Normal 4 3 2 2 3 5 3 3 2" xfId="44945" xr:uid="{00000000-0005-0000-0000-0000A3670000}"/>
    <cellStyle name="Normal 4 3 2 2 3 5 3 4" xfId="31743" xr:uid="{00000000-0005-0000-0000-0000A4670000}"/>
    <cellStyle name="Normal 4 3 2 2 3 5 4" xfId="9079" xr:uid="{00000000-0005-0000-0000-0000A5670000}"/>
    <cellStyle name="Normal 4 3 2 2 3 5 4 2" xfId="21825" xr:uid="{00000000-0005-0000-0000-0000A6670000}"/>
    <cellStyle name="Normal 4 3 2 2 3 5 4 2 2" xfId="47987" xr:uid="{00000000-0005-0000-0000-0000A7670000}"/>
    <cellStyle name="Normal 4 3 2 2 3 5 4 3" xfId="35241" xr:uid="{00000000-0005-0000-0000-0000A8670000}"/>
    <cellStyle name="Normal 4 3 2 2 3 5 5" xfId="15259" xr:uid="{00000000-0005-0000-0000-0000A9670000}"/>
    <cellStyle name="Normal 4 3 2 2 3 5 5 2" xfId="41421" xr:uid="{00000000-0005-0000-0000-0000AA670000}"/>
    <cellStyle name="Normal 4 3 2 2 3 5 6" xfId="27691" xr:uid="{00000000-0005-0000-0000-0000AB670000}"/>
    <cellStyle name="Normal 4 3 2 2 3 6" xfId="2436" xr:uid="{00000000-0005-0000-0000-0000AC670000}"/>
    <cellStyle name="Normal 4 3 2 2 3 6 2" xfId="6488" xr:uid="{00000000-0005-0000-0000-0000AD670000}"/>
    <cellStyle name="Normal 4 3 2 2 3 6 2 2" xfId="12725" xr:uid="{00000000-0005-0000-0000-0000AE670000}"/>
    <cellStyle name="Normal 4 3 2 2 3 6 2 2 2" xfId="25027" xr:uid="{00000000-0005-0000-0000-0000AF670000}"/>
    <cellStyle name="Normal 4 3 2 2 3 6 2 2 2 2" xfId="51189" xr:uid="{00000000-0005-0000-0000-0000B0670000}"/>
    <cellStyle name="Normal 4 3 2 2 3 6 2 2 3" xfId="38887" xr:uid="{00000000-0005-0000-0000-0000B1670000}"/>
    <cellStyle name="Normal 4 3 2 2 3 6 2 3" xfId="19594" xr:uid="{00000000-0005-0000-0000-0000B2670000}"/>
    <cellStyle name="Normal 4 3 2 2 3 6 2 3 2" xfId="45756" xr:uid="{00000000-0005-0000-0000-0000B3670000}"/>
    <cellStyle name="Normal 4 3 2 2 3 6 2 4" xfId="32650" xr:uid="{00000000-0005-0000-0000-0000B4670000}"/>
    <cellStyle name="Normal 4 3 2 2 3 6 3" xfId="9779" xr:uid="{00000000-0005-0000-0000-0000B5670000}"/>
    <cellStyle name="Normal 4 3 2 2 3 6 3 2" xfId="22465" xr:uid="{00000000-0005-0000-0000-0000B6670000}"/>
    <cellStyle name="Normal 4 3 2 2 3 6 3 2 2" xfId="48627" xr:uid="{00000000-0005-0000-0000-0000B7670000}"/>
    <cellStyle name="Normal 4 3 2 2 3 6 3 3" xfId="35941" xr:uid="{00000000-0005-0000-0000-0000B8670000}"/>
    <cellStyle name="Normal 4 3 2 2 3 6 4" xfId="16070" xr:uid="{00000000-0005-0000-0000-0000B9670000}"/>
    <cellStyle name="Normal 4 3 2 2 3 6 4 2" xfId="42232" xr:uid="{00000000-0005-0000-0000-0000BA670000}"/>
    <cellStyle name="Normal 4 3 2 2 3 6 5" xfId="28598" xr:uid="{00000000-0005-0000-0000-0000BB670000}"/>
    <cellStyle name="Normal 4 3 2 2 3 7" xfId="4462" xr:uid="{00000000-0005-0000-0000-0000BC670000}"/>
    <cellStyle name="Normal 4 3 2 2 3 7 2" xfId="11253" xr:uid="{00000000-0005-0000-0000-0000BD670000}"/>
    <cellStyle name="Normal 4 3 2 2 3 7 2 2" xfId="23747" xr:uid="{00000000-0005-0000-0000-0000BE670000}"/>
    <cellStyle name="Normal 4 3 2 2 3 7 2 2 2" xfId="49909" xr:uid="{00000000-0005-0000-0000-0000BF670000}"/>
    <cellStyle name="Normal 4 3 2 2 3 7 2 3" xfId="37415" xr:uid="{00000000-0005-0000-0000-0000C0670000}"/>
    <cellStyle name="Normal 4 3 2 2 3 7 3" xfId="17832" xr:uid="{00000000-0005-0000-0000-0000C1670000}"/>
    <cellStyle name="Normal 4 3 2 2 3 7 3 2" xfId="43994" xr:uid="{00000000-0005-0000-0000-0000C2670000}"/>
    <cellStyle name="Normal 4 3 2 2 3 7 4" xfId="30624" xr:uid="{00000000-0005-0000-0000-0000C3670000}"/>
    <cellStyle name="Normal 4 3 2 2 3 8" xfId="8307" xr:uid="{00000000-0005-0000-0000-0000C4670000}"/>
    <cellStyle name="Normal 4 3 2 2 3 8 2" xfId="21185" xr:uid="{00000000-0005-0000-0000-0000C5670000}"/>
    <cellStyle name="Normal 4 3 2 2 3 8 2 2" xfId="47347" xr:uid="{00000000-0005-0000-0000-0000C6670000}"/>
    <cellStyle name="Normal 4 3 2 2 3 8 3" xfId="34469" xr:uid="{00000000-0005-0000-0000-0000C7670000}"/>
    <cellStyle name="Normal 4 3 2 2 3 9" xfId="14308" xr:uid="{00000000-0005-0000-0000-0000C8670000}"/>
    <cellStyle name="Normal 4 3 2 2 3 9 2" xfId="40470" xr:uid="{00000000-0005-0000-0000-0000C9670000}"/>
    <cellStyle name="Normal 4 3 2 2 4" xfId="557" xr:uid="{00000000-0005-0000-0000-0000CA670000}"/>
    <cellStyle name="Normal 4 3 2 2 4 2" xfId="1089" xr:uid="{00000000-0005-0000-0000-0000CB670000}"/>
    <cellStyle name="Normal 4 3 2 2 4 2 2" xfId="1409" xr:uid="{00000000-0005-0000-0000-0000CC670000}"/>
    <cellStyle name="Normal 4 3 2 2 4 2 2 2" xfId="2049" xr:uid="{00000000-0005-0000-0000-0000CD670000}"/>
    <cellStyle name="Normal 4 3 2 2 4 2 2 2 2" xfId="4075" xr:uid="{00000000-0005-0000-0000-0000CE670000}"/>
    <cellStyle name="Normal 4 3 2 2 4 2 2 2 2 2" xfId="8127" xr:uid="{00000000-0005-0000-0000-0000CF670000}"/>
    <cellStyle name="Normal 4 3 2 2 4 2 2 2 2 2 2" xfId="14017" xr:uid="{00000000-0005-0000-0000-0000D0670000}"/>
    <cellStyle name="Normal 4 3 2 2 4 2 2 2 2 2 2 2" xfId="26187" xr:uid="{00000000-0005-0000-0000-0000D1670000}"/>
    <cellStyle name="Normal 4 3 2 2 4 2 2 2 2 2 2 2 2" xfId="52349" xr:uid="{00000000-0005-0000-0000-0000D2670000}"/>
    <cellStyle name="Normal 4 3 2 2 4 2 2 2 2 2 2 3" xfId="40179" xr:uid="{00000000-0005-0000-0000-0000D3670000}"/>
    <cellStyle name="Normal 4 3 2 2 4 2 2 2 2 2 3" xfId="21065" xr:uid="{00000000-0005-0000-0000-0000D4670000}"/>
    <cellStyle name="Normal 4 3 2 2 4 2 2 2 2 2 3 2" xfId="47227" xr:uid="{00000000-0005-0000-0000-0000D5670000}"/>
    <cellStyle name="Normal 4 3 2 2 4 2 2 2 2 2 4" xfId="34289" xr:uid="{00000000-0005-0000-0000-0000D6670000}"/>
    <cellStyle name="Normal 4 3 2 2 4 2 2 2 2 3" xfId="11071" xr:uid="{00000000-0005-0000-0000-0000D7670000}"/>
    <cellStyle name="Normal 4 3 2 2 4 2 2 2 2 3 2" xfId="23625" xr:uid="{00000000-0005-0000-0000-0000D8670000}"/>
    <cellStyle name="Normal 4 3 2 2 4 2 2 2 2 3 2 2" xfId="49787" xr:uid="{00000000-0005-0000-0000-0000D9670000}"/>
    <cellStyle name="Normal 4 3 2 2 4 2 2 2 2 3 3" xfId="37233" xr:uid="{00000000-0005-0000-0000-0000DA670000}"/>
    <cellStyle name="Normal 4 3 2 2 4 2 2 2 2 4" xfId="17541" xr:uid="{00000000-0005-0000-0000-0000DB670000}"/>
    <cellStyle name="Normal 4 3 2 2 4 2 2 2 2 4 2" xfId="43703" xr:uid="{00000000-0005-0000-0000-0000DC670000}"/>
    <cellStyle name="Normal 4 3 2 2 4 2 2 2 2 5" xfId="30237" xr:uid="{00000000-0005-0000-0000-0000DD670000}"/>
    <cellStyle name="Normal 4 3 2 2 4 2 2 2 3" xfId="6101" xr:uid="{00000000-0005-0000-0000-0000DE670000}"/>
    <cellStyle name="Normal 4 3 2 2 4 2 2 2 3 2" xfId="12545" xr:uid="{00000000-0005-0000-0000-0000DF670000}"/>
    <cellStyle name="Normal 4 3 2 2 4 2 2 2 3 2 2" xfId="24907" xr:uid="{00000000-0005-0000-0000-0000E0670000}"/>
    <cellStyle name="Normal 4 3 2 2 4 2 2 2 3 2 2 2" xfId="51069" xr:uid="{00000000-0005-0000-0000-0000E1670000}"/>
    <cellStyle name="Normal 4 3 2 2 4 2 2 2 3 2 3" xfId="38707" xr:uid="{00000000-0005-0000-0000-0000E2670000}"/>
    <cellStyle name="Normal 4 3 2 2 4 2 2 2 3 3" xfId="19303" xr:uid="{00000000-0005-0000-0000-0000E3670000}"/>
    <cellStyle name="Normal 4 3 2 2 4 2 2 2 3 3 2" xfId="45465" xr:uid="{00000000-0005-0000-0000-0000E4670000}"/>
    <cellStyle name="Normal 4 3 2 2 4 2 2 2 3 4" xfId="32263" xr:uid="{00000000-0005-0000-0000-0000E5670000}"/>
    <cellStyle name="Normal 4 3 2 2 4 2 2 2 4" xfId="9599" xr:uid="{00000000-0005-0000-0000-0000E6670000}"/>
    <cellStyle name="Normal 4 3 2 2 4 2 2 2 4 2" xfId="22345" xr:uid="{00000000-0005-0000-0000-0000E7670000}"/>
    <cellStyle name="Normal 4 3 2 2 4 2 2 2 4 2 2" xfId="48507" xr:uid="{00000000-0005-0000-0000-0000E8670000}"/>
    <cellStyle name="Normal 4 3 2 2 4 2 2 2 4 3" xfId="35761" xr:uid="{00000000-0005-0000-0000-0000E9670000}"/>
    <cellStyle name="Normal 4 3 2 2 4 2 2 2 5" xfId="15779" xr:uid="{00000000-0005-0000-0000-0000EA670000}"/>
    <cellStyle name="Normal 4 3 2 2 4 2 2 2 5 2" xfId="41941" xr:uid="{00000000-0005-0000-0000-0000EB670000}"/>
    <cellStyle name="Normal 4 3 2 2 4 2 2 2 6" xfId="28211" xr:uid="{00000000-0005-0000-0000-0000EC670000}"/>
    <cellStyle name="Normal 4 3 2 2 4 2 2 3" xfId="3435" xr:uid="{00000000-0005-0000-0000-0000ED670000}"/>
    <cellStyle name="Normal 4 3 2 2 4 2 2 3 2" xfId="7487" xr:uid="{00000000-0005-0000-0000-0000EE670000}"/>
    <cellStyle name="Normal 4 3 2 2 4 2 2 3 2 2" xfId="13377" xr:uid="{00000000-0005-0000-0000-0000EF670000}"/>
    <cellStyle name="Normal 4 3 2 2 4 2 2 3 2 2 2" xfId="25547" xr:uid="{00000000-0005-0000-0000-0000F0670000}"/>
    <cellStyle name="Normal 4 3 2 2 4 2 2 3 2 2 2 2" xfId="51709" xr:uid="{00000000-0005-0000-0000-0000F1670000}"/>
    <cellStyle name="Normal 4 3 2 2 4 2 2 3 2 2 3" xfId="39539" xr:uid="{00000000-0005-0000-0000-0000F2670000}"/>
    <cellStyle name="Normal 4 3 2 2 4 2 2 3 2 3" xfId="20425" xr:uid="{00000000-0005-0000-0000-0000F3670000}"/>
    <cellStyle name="Normal 4 3 2 2 4 2 2 3 2 3 2" xfId="46587" xr:uid="{00000000-0005-0000-0000-0000F4670000}"/>
    <cellStyle name="Normal 4 3 2 2 4 2 2 3 2 4" xfId="33649" xr:uid="{00000000-0005-0000-0000-0000F5670000}"/>
    <cellStyle name="Normal 4 3 2 2 4 2 2 3 3" xfId="10431" xr:uid="{00000000-0005-0000-0000-0000F6670000}"/>
    <cellStyle name="Normal 4 3 2 2 4 2 2 3 3 2" xfId="22985" xr:uid="{00000000-0005-0000-0000-0000F7670000}"/>
    <cellStyle name="Normal 4 3 2 2 4 2 2 3 3 2 2" xfId="49147" xr:uid="{00000000-0005-0000-0000-0000F8670000}"/>
    <cellStyle name="Normal 4 3 2 2 4 2 2 3 3 3" xfId="36593" xr:uid="{00000000-0005-0000-0000-0000F9670000}"/>
    <cellStyle name="Normal 4 3 2 2 4 2 2 3 4" xfId="16901" xr:uid="{00000000-0005-0000-0000-0000FA670000}"/>
    <cellStyle name="Normal 4 3 2 2 4 2 2 3 4 2" xfId="43063" xr:uid="{00000000-0005-0000-0000-0000FB670000}"/>
    <cellStyle name="Normal 4 3 2 2 4 2 2 3 5" xfId="29597" xr:uid="{00000000-0005-0000-0000-0000FC670000}"/>
    <cellStyle name="Normal 4 3 2 2 4 2 2 4" xfId="5461" xr:uid="{00000000-0005-0000-0000-0000FD670000}"/>
    <cellStyle name="Normal 4 3 2 2 4 2 2 4 2" xfId="11905" xr:uid="{00000000-0005-0000-0000-0000FE670000}"/>
    <cellStyle name="Normal 4 3 2 2 4 2 2 4 2 2" xfId="24267" xr:uid="{00000000-0005-0000-0000-0000FF670000}"/>
    <cellStyle name="Normal 4 3 2 2 4 2 2 4 2 2 2" xfId="50429" xr:uid="{00000000-0005-0000-0000-000000680000}"/>
    <cellStyle name="Normal 4 3 2 2 4 2 2 4 2 3" xfId="38067" xr:uid="{00000000-0005-0000-0000-000001680000}"/>
    <cellStyle name="Normal 4 3 2 2 4 2 2 4 3" xfId="18663" xr:uid="{00000000-0005-0000-0000-000002680000}"/>
    <cellStyle name="Normal 4 3 2 2 4 2 2 4 3 2" xfId="44825" xr:uid="{00000000-0005-0000-0000-000003680000}"/>
    <cellStyle name="Normal 4 3 2 2 4 2 2 4 4" xfId="31623" xr:uid="{00000000-0005-0000-0000-000004680000}"/>
    <cellStyle name="Normal 4 3 2 2 4 2 2 5" xfId="8959" xr:uid="{00000000-0005-0000-0000-000005680000}"/>
    <cellStyle name="Normal 4 3 2 2 4 2 2 5 2" xfId="21705" xr:uid="{00000000-0005-0000-0000-000006680000}"/>
    <cellStyle name="Normal 4 3 2 2 4 2 2 5 2 2" xfId="47867" xr:uid="{00000000-0005-0000-0000-000007680000}"/>
    <cellStyle name="Normal 4 3 2 2 4 2 2 5 3" xfId="35121" xr:uid="{00000000-0005-0000-0000-000008680000}"/>
    <cellStyle name="Normal 4 3 2 2 4 2 2 6" xfId="15139" xr:uid="{00000000-0005-0000-0000-000009680000}"/>
    <cellStyle name="Normal 4 3 2 2 4 2 2 6 2" xfId="41301" xr:uid="{00000000-0005-0000-0000-00000A680000}"/>
    <cellStyle name="Normal 4 3 2 2 4 2 2 7" xfId="27571" xr:uid="{00000000-0005-0000-0000-00000B680000}"/>
    <cellStyle name="Normal 4 3 2 2 4 2 3" xfId="1729" xr:uid="{00000000-0005-0000-0000-00000C680000}"/>
    <cellStyle name="Normal 4 3 2 2 4 2 3 2" xfId="3755" xr:uid="{00000000-0005-0000-0000-00000D680000}"/>
    <cellStyle name="Normal 4 3 2 2 4 2 3 2 2" xfId="7807" xr:uid="{00000000-0005-0000-0000-00000E680000}"/>
    <cellStyle name="Normal 4 3 2 2 4 2 3 2 2 2" xfId="13697" xr:uid="{00000000-0005-0000-0000-00000F680000}"/>
    <cellStyle name="Normal 4 3 2 2 4 2 3 2 2 2 2" xfId="25867" xr:uid="{00000000-0005-0000-0000-000010680000}"/>
    <cellStyle name="Normal 4 3 2 2 4 2 3 2 2 2 2 2" xfId="52029" xr:uid="{00000000-0005-0000-0000-000011680000}"/>
    <cellStyle name="Normal 4 3 2 2 4 2 3 2 2 2 3" xfId="39859" xr:uid="{00000000-0005-0000-0000-000012680000}"/>
    <cellStyle name="Normal 4 3 2 2 4 2 3 2 2 3" xfId="20745" xr:uid="{00000000-0005-0000-0000-000013680000}"/>
    <cellStyle name="Normal 4 3 2 2 4 2 3 2 2 3 2" xfId="46907" xr:uid="{00000000-0005-0000-0000-000014680000}"/>
    <cellStyle name="Normal 4 3 2 2 4 2 3 2 2 4" xfId="33969" xr:uid="{00000000-0005-0000-0000-000015680000}"/>
    <cellStyle name="Normal 4 3 2 2 4 2 3 2 3" xfId="10751" xr:uid="{00000000-0005-0000-0000-000016680000}"/>
    <cellStyle name="Normal 4 3 2 2 4 2 3 2 3 2" xfId="23305" xr:uid="{00000000-0005-0000-0000-000017680000}"/>
    <cellStyle name="Normal 4 3 2 2 4 2 3 2 3 2 2" xfId="49467" xr:uid="{00000000-0005-0000-0000-000018680000}"/>
    <cellStyle name="Normal 4 3 2 2 4 2 3 2 3 3" xfId="36913" xr:uid="{00000000-0005-0000-0000-000019680000}"/>
    <cellStyle name="Normal 4 3 2 2 4 2 3 2 4" xfId="17221" xr:uid="{00000000-0005-0000-0000-00001A680000}"/>
    <cellStyle name="Normal 4 3 2 2 4 2 3 2 4 2" xfId="43383" xr:uid="{00000000-0005-0000-0000-00001B680000}"/>
    <cellStyle name="Normal 4 3 2 2 4 2 3 2 5" xfId="29917" xr:uid="{00000000-0005-0000-0000-00001C680000}"/>
    <cellStyle name="Normal 4 3 2 2 4 2 3 3" xfId="5781" xr:uid="{00000000-0005-0000-0000-00001D680000}"/>
    <cellStyle name="Normal 4 3 2 2 4 2 3 3 2" xfId="12225" xr:uid="{00000000-0005-0000-0000-00001E680000}"/>
    <cellStyle name="Normal 4 3 2 2 4 2 3 3 2 2" xfId="24587" xr:uid="{00000000-0005-0000-0000-00001F680000}"/>
    <cellStyle name="Normal 4 3 2 2 4 2 3 3 2 2 2" xfId="50749" xr:uid="{00000000-0005-0000-0000-000020680000}"/>
    <cellStyle name="Normal 4 3 2 2 4 2 3 3 2 3" xfId="38387" xr:uid="{00000000-0005-0000-0000-000021680000}"/>
    <cellStyle name="Normal 4 3 2 2 4 2 3 3 3" xfId="18983" xr:uid="{00000000-0005-0000-0000-000022680000}"/>
    <cellStyle name="Normal 4 3 2 2 4 2 3 3 3 2" xfId="45145" xr:uid="{00000000-0005-0000-0000-000023680000}"/>
    <cellStyle name="Normal 4 3 2 2 4 2 3 3 4" xfId="31943" xr:uid="{00000000-0005-0000-0000-000024680000}"/>
    <cellStyle name="Normal 4 3 2 2 4 2 3 4" xfId="9279" xr:uid="{00000000-0005-0000-0000-000025680000}"/>
    <cellStyle name="Normal 4 3 2 2 4 2 3 4 2" xfId="22025" xr:uid="{00000000-0005-0000-0000-000026680000}"/>
    <cellStyle name="Normal 4 3 2 2 4 2 3 4 2 2" xfId="48187" xr:uid="{00000000-0005-0000-0000-000027680000}"/>
    <cellStyle name="Normal 4 3 2 2 4 2 3 4 3" xfId="35441" xr:uid="{00000000-0005-0000-0000-000028680000}"/>
    <cellStyle name="Normal 4 3 2 2 4 2 3 5" xfId="15459" xr:uid="{00000000-0005-0000-0000-000029680000}"/>
    <cellStyle name="Normal 4 3 2 2 4 2 3 5 2" xfId="41621" xr:uid="{00000000-0005-0000-0000-00002A680000}"/>
    <cellStyle name="Normal 4 3 2 2 4 2 3 6" xfId="27891" xr:uid="{00000000-0005-0000-0000-00002B680000}"/>
    <cellStyle name="Normal 4 3 2 2 4 2 4" xfId="3115" xr:uid="{00000000-0005-0000-0000-00002C680000}"/>
    <cellStyle name="Normal 4 3 2 2 4 2 4 2" xfId="7167" xr:uid="{00000000-0005-0000-0000-00002D680000}"/>
    <cellStyle name="Normal 4 3 2 2 4 2 4 2 2" xfId="13057" xr:uid="{00000000-0005-0000-0000-00002E680000}"/>
    <cellStyle name="Normal 4 3 2 2 4 2 4 2 2 2" xfId="25227" xr:uid="{00000000-0005-0000-0000-00002F680000}"/>
    <cellStyle name="Normal 4 3 2 2 4 2 4 2 2 2 2" xfId="51389" xr:uid="{00000000-0005-0000-0000-000030680000}"/>
    <cellStyle name="Normal 4 3 2 2 4 2 4 2 2 3" xfId="39219" xr:uid="{00000000-0005-0000-0000-000031680000}"/>
    <cellStyle name="Normal 4 3 2 2 4 2 4 2 3" xfId="20105" xr:uid="{00000000-0005-0000-0000-000032680000}"/>
    <cellStyle name="Normal 4 3 2 2 4 2 4 2 3 2" xfId="46267" xr:uid="{00000000-0005-0000-0000-000033680000}"/>
    <cellStyle name="Normal 4 3 2 2 4 2 4 2 4" xfId="33329" xr:uid="{00000000-0005-0000-0000-000034680000}"/>
    <cellStyle name="Normal 4 3 2 2 4 2 4 3" xfId="10111" xr:uid="{00000000-0005-0000-0000-000035680000}"/>
    <cellStyle name="Normal 4 3 2 2 4 2 4 3 2" xfId="22665" xr:uid="{00000000-0005-0000-0000-000036680000}"/>
    <cellStyle name="Normal 4 3 2 2 4 2 4 3 2 2" xfId="48827" xr:uid="{00000000-0005-0000-0000-000037680000}"/>
    <cellStyle name="Normal 4 3 2 2 4 2 4 3 3" xfId="36273" xr:uid="{00000000-0005-0000-0000-000038680000}"/>
    <cellStyle name="Normal 4 3 2 2 4 2 4 4" xfId="16581" xr:uid="{00000000-0005-0000-0000-000039680000}"/>
    <cellStyle name="Normal 4 3 2 2 4 2 4 4 2" xfId="42743" xr:uid="{00000000-0005-0000-0000-00003A680000}"/>
    <cellStyle name="Normal 4 3 2 2 4 2 4 5" xfId="29277" xr:uid="{00000000-0005-0000-0000-00003B680000}"/>
    <cellStyle name="Normal 4 3 2 2 4 2 5" xfId="5141" xr:uid="{00000000-0005-0000-0000-00003C680000}"/>
    <cellStyle name="Normal 4 3 2 2 4 2 5 2" xfId="11585" xr:uid="{00000000-0005-0000-0000-00003D680000}"/>
    <cellStyle name="Normal 4 3 2 2 4 2 5 2 2" xfId="23947" xr:uid="{00000000-0005-0000-0000-00003E680000}"/>
    <cellStyle name="Normal 4 3 2 2 4 2 5 2 2 2" xfId="50109" xr:uid="{00000000-0005-0000-0000-00003F680000}"/>
    <cellStyle name="Normal 4 3 2 2 4 2 5 2 3" xfId="37747" xr:uid="{00000000-0005-0000-0000-000040680000}"/>
    <cellStyle name="Normal 4 3 2 2 4 2 5 3" xfId="18343" xr:uid="{00000000-0005-0000-0000-000041680000}"/>
    <cellStyle name="Normal 4 3 2 2 4 2 5 3 2" xfId="44505" xr:uid="{00000000-0005-0000-0000-000042680000}"/>
    <cellStyle name="Normal 4 3 2 2 4 2 5 4" xfId="31303" xr:uid="{00000000-0005-0000-0000-000043680000}"/>
    <cellStyle name="Normal 4 3 2 2 4 2 6" xfId="8639" xr:uid="{00000000-0005-0000-0000-000044680000}"/>
    <cellStyle name="Normal 4 3 2 2 4 2 6 2" xfId="21385" xr:uid="{00000000-0005-0000-0000-000045680000}"/>
    <cellStyle name="Normal 4 3 2 2 4 2 6 2 2" xfId="47547" xr:uid="{00000000-0005-0000-0000-000046680000}"/>
    <cellStyle name="Normal 4 3 2 2 4 2 6 3" xfId="34801" xr:uid="{00000000-0005-0000-0000-000047680000}"/>
    <cellStyle name="Normal 4 3 2 2 4 2 7" xfId="14819" xr:uid="{00000000-0005-0000-0000-000048680000}"/>
    <cellStyle name="Normal 4 3 2 2 4 2 7 2" xfId="40981" xr:uid="{00000000-0005-0000-0000-000049680000}"/>
    <cellStyle name="Normal 4 3 2 2 4 2 8" xfId="27251" xr:uid="{00000000-0005-0000-0000-00004A680000}"/>
    <cellStyle name="Normal 4 3 2 2 4 3" xfId="1249" xr:uid="{00000000-0005-0000-0000-00004B680000}"/>
    <cellStyle name="Normal 4 3 2 2 4 3 2" xfId="1889" xr:uid="{00000000-0005-0000-0000-00004C680000}"/>
    <cellStyle name="Normal 4 3 2 2 4 3 2 2" xfId="3915" xr:uid="{00000000-0005-0000-0000-00004D680000}"/>
    <cellStyle name="Normal 4 3 2 2 4 3 2 2 2" xfId="7967" xr:uid="{00000000-0005-0000-0000-00004E680000}"/>
    <cellStyle name="Normal 4 3 2 2 4 3 2 2 2 2" xfId="13857" xr:uid="{00000000-0005-0000-0000-00004F680000}"/>
    <cellStyle name="Normal 4 3 2 2 4 3 2 2 2 2 2" xfId="26027" xr:uid="{00000000-0005-0000-0000-000050680000}"/>
    <cellStyle name="Normal 4 3 2 2 4 3 2 2 2 2 2 2" xfId="52189" xr:uid="{00000000-0005-0000-0000-000051680000}"/>
    <cellStyle name="Normal 4 3 2 2 4 3 2 2 2 2 3" xfId="40019" xr:uid="{00000000-0005-0000-0000-000052680000}"/>
    <cellStyle name="Normal 4 3 2 2 4 3 2 2 2 3" xfId="20905" xr:uid="{00000000-0005-0000-0000-000053680000}"/>
    <cellStyle name="Normal 4 3 2 2 4 3 2 2 2 3 2" xfId="47067" xr:uid="{00000000-0005-0000-0000-000054680000}"/>
    <cellStyle name="Normal 4 3 2 2 4 3 2 2 2 4" xfId="34129" xr:uid="{00000000-0005-0000-0000-000055680000}"/>
    <cellStyle name="Normal 4 3 2 2 4 3 2 2 3" xfId="10911" xr:uid="{00000000-0005-0000-0000-000056680000}"/>
    <cellStyle name="Normal 4 3 2 2 4 3 2 2 3 2" xfId="23465" xr:uid="{00000000-0005-0000-0000-000057680000}"/>
    <cellStyle name="Normal 4 3 2 2 4 3 2 2 3 2 2" xfId="49627" xr:uid="{00000000-0005-0000-0000-000058680000}"/>
    <cellStyle name="Normal 4 3 2 2 4 3 2 2 3 3" xfId="37073" xr:uid="{00000000-0005-0000-0000-000059680000}"/>
    <cellStyle name="Normal 4 3 2 2 4 3 2 2 4" xfId="17381" xr:uid="{00000000-0005-0000-0000-00005A680000}"/>
    <cellStyle name="Normal 4 3 2 2 4 3 2 2 4 2" xfId="43543" xr:uid="{00000000-0005-0000-0000-00005B680000}"/>
    <cellStyle name="Normal 4 3 2 2 4 3 2 2 5" xfId="30077" xr:uid="{00000000-0005-0000-0000-00005C680000}"/>
    <cellStyle name="Normal 4 3 2 2 4 3 2 3" xfId="5941" xr:uid="{00000000-0005-0000-0000-00005D680000}"/>
    <cellStyle name="Normal 4 3 2 2 4 3 2 3 2" xfId="12385" xr:uid="{00000000-0005-0000-0000-00005E680000}"/>
    <cellStyle name="Normal 4 3 2 2 4 3 2 3 2 2" xfId="24747" xr:uid="{00000000-0005-0000-0000-00005F680000}"/>
    <cellStyle name="Normal 4 3 2 2 4 3 2 3 2 2 2" xfId="50909" xr:uid="{00000000-0005-0000-0000-000060680000}"/>
    <cellStyle name="Normal 4 3 2 2 4 3 2 3 2 3" xfId="38547" xr:uid="{00000000-0005-0000-0000-000061680000}"/>
    <cellStyle name="Normal 4 3 2 2 4 3 2 3 3" xfId="19143" xr:uid="{00000000-0005-0000-0000-000062680000}"/>
    <cellStyle name="Normal 4 3 2 2 4 3 2 3 3 2" xfId="45305" xr:uid="{00000000-0005-0000-0000-000063680000}"/>
    <cellStyle name="Normal 4 3 2 2 4 3 2 3 4" xfId="32103" xr:uid="{00000000-0005-0000-0000-000064680000}"/>
    <cellStyle name="Normal 4 3 2 2 4 3 2 4" xfId="9439" xr:uid="{00000000-0005-0000-0000-000065680000}"/>
    <cellStyle name="Normal 4 3 2 2 4 3 2 4 2" xfId="22185" xr:uid="{00000000-0005-0000-0000-000066680000}"/>
    <cellStyle name="Normal 4 3 2 2 4 3 2 4 2 2" xfId="48347" xr:uid="{00000000-0005-0000-0000-000067680000}"/>
    <cellStyle name="Normal 4 3 2 2 4 3 2 4 3" xfId="35601" xr:uid="{00000000-0005-0000-0000-000068680000}"/>
    <cellStyle name="Normal 4 3 2 2 4 3 2 5" xfId="15619" xr:uid="{00000000-0005-0000-0000-000069680000}"/>
    <cellStyle name="Normal 4 3 2 2 4 3 2 5 2" xfId="41781" xr:uid="{00000000-0005-0000-0000-00006A680000}"/>
    <cellStyle name="Normal 4 3 2 2 4 3 2 6" xfId="28051" xr:uid="{00000000-0005-0000-0000-00006B680000}"/>
    <cellStyle name="Normal 4 3 2 2 4 3 3" xfId="3275" xr:uid="{00000000-0005-0000-0000-00006C680000}"/>
    <cellStyle name="Normal 4 3 2 2 4 3 3 2" xfId="7327" xr:uid="{00000000-0005-0000-0000-00006D680000}"/>
    <cellStyle name="Normal 4 3 2 2 4 3 3 2 2" xfId="13217" xr:uid="{00000000-0005-0000-0000-00006E680000}"/>
    <cellStyle name="Normal 4 3 2 2 4 3 3 2 2 2" xfId="25387" xr:uid="{00000000-0005-0000-0000-00006F680000}"/>
    <cellStyle name="Normal 4 3 2 2 4 3 3 2 2 2 2" xfId="51549" xr:uid="{00000000-0005-0000-0000-000070680000}"/>
    <cellStyle name="Normal 4 3 2 2 4 3 3 2 2 3" xfId="39379" xr:uid="{00000000-0005-0000-0000-000071680000}"/>
    <cellStyle name="Normal 4 3 2 2 4 3 3 2 3" xfId="20265" xr:uid="{00000000-0005-0000-0000-000072680000}"/>
    <cellStyle name="Normal 4 3 2 2 4 3 3 2 3 2" xfId="46427" xr:uid="{00000000-0005-0000-0000-000073680000}"/>
    <cellStyle name="Normal 4 3 2 2 4 3 3 2 4" xfId="33489" xr:uid="{00000000-0005-0000-0000-000074680000}"/>
    <cellStyle name="Normal 4 3 2 2 4 3 3 3" xfId="10271" xr:uid="{00000000-0005-0000-0000-000075680000}"/>
    <cellStyle name="Normal 4 3 2 2 4 3 3 3 2" xfId="22825" xr:uid="{00000000-0005-0000-0000-000076680000}"/>
    <cellStyle name="Normal 4 3 2 2 4 3 3 3 2 2" xfId="48987" xr:uid="{00000000-0005-0000-0000-000077680000}"/>
    <cellStyle name="Normal 4 3 2 2 4 3 3 3 3" xfId="36433" xr:uid="{00000000-0005-0000-0000-000078680000}"/>
    <cellStyle name="Normal 4 3 2 2 4 3 3 4" xfId="16741" xr:uid="{00000000-0005-0000-0000-000079680000}"/>
    <cellStyle name="Normal 4 3 2 2 4 3 3 4 2" xfId="42903" xr:uid="{00000000-0005-0000-0000-00007A680000}"/>
    <cellStyle name="Normal 4 3 2 2 4 3 3 5" xfId="29437" xr:uid="{00000000-0005-0000-0000-00007B680000}"/>
    <cellStyle name="Normal 4 3 2 2 4 3 4" xfId="5301" xr:uid="{00000000-0005-0000-0000-00007C680000}"/>
    <cellStyle name="Normal 4 3 2 2 4 3 4 2" xfId="11745" xr:uid="{00000000-0005-0000-0000-00007D680000}"/>
    <cellStyle name="Normal 4 3 2 2 4 3 4 2 2" xfId="24107" xr:uid="{00000000-0005-0000-0000-00007E680000}"/>
    <cellStyle name="Normal 4 3 2 2 4 3 4 2 2 2" xfId="50269" xr:uid="{00000000-0005-0000-0000-00007F680000}"/>
    <cellStyle name="Normal 4 3 2 2 4 3 4 2 3" xfId="37907" xr:uid="{00000000-0005-0000-0000-000080680000}"/>
    <cellStyle name="Normal 4 3 2 2 4 3 4 3" xfId="18503" xr:uid="{00000000-0005-0000-0000-000081680000}"/>
    <cellStyle name="Normal 4 3 2 2 4 3 4 3 2" xfId="44665" xr:uid="{00000000-0005-0000-0000-000082680000}"/>
    <cellStyle name="Normal 4 3 2 2 4 3 4 4" xfId="31463" xr:uid="{00000000-0005-0000-0000-000083680000}"/>
    <cellStyle name="Normal 4 3 2 2 4 3 5" xfId="8799" xr:uid="{00000000-0005-0000-0000-000084680000}"/>
    <cellStyle name="Normal 4 3 2 2 4 3 5 2" xfId="21545" xr:uid="{00000000-0005-0000-0000-000085680000}"/>
    <cellStyle name="Normal 4 3 2 2 4 3 5 2 2" xfId="47707" xr:uid="{00000000-0005-0000-0000-000086680000}"/>
    <cellStyle name="Normal 4 3 2 2 4 3 5 3" xfId="34961" xr:uid="{00000000-0005-0000-0000-000087680000}"/>
    <cellStyle name="Normal 4 3 2 2 4 3 6" xfId="14979" xr:uid="{00000000-0005-0000-0000-000088680000}"/>
    <cellStyle name="Normal 4 3 2 2 4 3 6 2" xfId="41141" xr:uid="{00000000-0005-0000-0000-000089680000}"/>
    <cellStyle name="Normal 4 3 2 2 4 3 7" xfId="27411" xr:uid="{00000000-0005-0000-0000-00008A680000}"/>
    <cellStyle name="Normal 4 3 2 2 4 4" xfId="1569" xr:uid="{00000000-0005-0000-0000-00008B680000}"/>
    <cellStyle name="Normal 4 3 2 2 4 4 2" xfId="3595" xr:uid="{00000000-0005-0000-0000-00008C680000}"/>
    <cellStyle name="Normal 4 3 2 2 4 4 2 2" xfId="7647" xr:uid="{00000000-0005-0000-0000-00008D680000}"/>
    <cellStyle name="Normal 4 3 2 2 4 4 2 2 2" xfId="13537" xr:uid="{00000000-0005-0000-0000-00008E680000}"/>
    <cellStyle name="Normal 4 3 2 2 4 4 2 2 2 2" xfId="25707" xr:uid="{00000000-0005-0000-0000-00008F680000}"/>
    <cellStyle name="Normal 4 3 2 2 4 4 2 2 2 2 2" xfId="51869" xr:uid="{00000000-0005-0000-0000-000090680000}"/>
    <cellStyle name="Normal 4 3 2 2 4 4 2 2 2 3" xfId="39699" xr:uid="{00000000-0005-0000-0000-000091680000}"/>
    <cellStyle name="Normal 4 3 2 2 4 4 2 2 3" xfId="20585" xr:uid="{00000000-0005-0000-0000-000092680000}"/>
    <cellStyle name="Normal 4 3 2 2 4 4 2 2 3 2" xfId="46747" xr:uid="{00000000-0005-0000-0000-000093680000}"/>
    <cellStyle name="Normal 4 3 2 2 4 4 2 2 4" xfId="33809" xr:uid="{00000000-0005-0000-0000-000094680000}"/>
    <cellStyle name="Normal 4 3 2 2 4 4 2 3" xfId="10591" xr:uid="{00000000-0005-0000-0000-000095680000}"/>
    <cellStyle name="Normal 4 3 2 2 4 4 2 3 2" xfId="23145" xr:uid="{00000000-0005-0000-0000-000096680000}"/>
    <cellStyle name="Normal 4 3 2 2 4 4 2 3 2 2" xfId="49307" xr:uid="{00000000-0005-0000-0000-000097680000}"/>
    <cellStyle name="Normal 4 3 2 2 4 4 2 3 3" xfId="36753" xr:uid="{00000000-0005-0000-0000-000098680000}"/>
    <cellStyle name="Normal 4 3 2 2 4 4 2 4" xfId="17061" xr:uid="{00000000-0005-0000-0000-000099680000}"/>
    <cellStyle name="Normal 4 3 2 2 4 4 2 4 2" xfId="43223" xr:uid="{00000000-0005-0000-0000-00009A680000}"/>
    <cellStyle name="Normal 4 3 2 2 4 4 2 5" xfId="29757" xr:uid="{00000000-0005-0000-0000-00009B680000}"/>
    <cellStyle name="Normal 4 3 2 2 4 4 3" xfId="5621" xr:uid="{00000000-0005-0000-0000-00009C680000}"/>
    <cellStyle name="Normal 4 3 2 2 4 4 3 2" xfId="12065" xr:uid="{00000000-0005-0000-0000-00009D680000}"/>
    <cellStyle name="Normal 4 3 2 2 4 4 3 2 2" xfId="24427" xr:uid="{00000000-0005-0000-0000-00009E680000}"/>
    <cellStyle name="Normal 4 3 2 2 4 4 3 2 2 2" xfId="50589" xr:uid="{00000000-0005-0000-0000-00009F680000}"/>
    <cellStyle name="Normal 4 3 2 2 4 4 3 2 3" xfId="38227" xr:uid="{00000000-0005-0000-0000-0000A0680000}"/>
    <cellStyle name="Normal 4 3 2 2 4 4 3 3" xfId="18823" xr:uid="{00000000-0005-0000-0000-0000A1680000}"/>
    <cellStyle name="Normal 4 3 2 2 4 4 3 3 2" xfId="44985" xr:uid="{00000000-0005-0000-0000-0000A2680000}"/>
    <cellStyle name="Normal 4 3 2 2 4 4 3 4" xfId="31783" xr:uid="{00000000-0005-0000-0000-0000A3680000}"/>
    <cellStyle name="Normal 4 3 2 2 4 4 4" xfId="9119" xr:uid="{00000000-0005-0000-0000-0000A4680000}"/>
    <cellStyle name="Normal 4 3 2 2 4 4 4 2" xfId="21865" xr:uid="{00000000-0005-0000-0000-0000A5680000}"/>
    <cellStyle name="Normal 4 3 2 2 4 4 4 2 2" xfId="48027" xr:uid="{00000000-0005-0000-0000-0000A6680000}"/>
    <cellStyle name="Normal 4 3 2 2 4 4 4 3" xfId="35281" xr:uid="{00000000-0005-0000-0000-0000A7680000}"/>
    <cellStyle name="Normal 4 3 2 2 4 4 5" xfId="15299" xr:uid="{00000000-0005-0000-0000-0000A8680000}"/>
    <cellStyle name="Normal 4 3 2 2 4 4 5 2" xfId="41461" xr:uid="{00000000-0005-0000-0000-0000A9680000}"/>
    <cellStyle name="Normal 4 3 2 2 4 4 6" xfId="27731" xr:uid="{00000000-0005-0000-0000-0000AA680000}"/>
    <cellStyle name="Normal 4 3 2 2 4 5" xfId="2583" xr:uid="{00000000-0005-0000-0000-0000AB680000}"/>
    <cellStyle name="Normal 4 3 2 2 4 5 2" xfId="6635" xr:uid="{00000000-0005-0000-0000-0000AC680000}"/>
    <cellStyle name="Normal 4 3 2 2 4 5 2 2" xfId="12801" xr:uid="{00000000-0005-0000-0000-0000AD680000}"/>
    <cellStyle name="Normal 4 3 2 2 4 5 2 2 2" xfId="25067" xr:uid="{00000000-0005-0000-0000-0000AE680000}"/>
    <cellStyle name="Normal 4 3 2 2 4 5 2 2 2 2" xfId="51229" xr:uid="{00000000-0005-0000-0000-0000AF680000}"/>
    <cellStyle name="Normal 4 3 2 2 4 5 2 2 3" xfId="38963" xr:uid="{00000000-0005-0000-0000-0000B0680000}"/>
    <cellStyle name="Normal 4 3 2 2 4 5 2 3" xfId="19705" xr:uid="{00000000-0005-0000-0000-0000B1680000}"/>
    <cellStyle name="Normal 4 3 2 2 4 5 2 3 2" xfId="45867" xr:uid="{00000000-0005-0000-0000-0000B2680000}"/>
    <cellStyle name="Normal 4 3 2 2 4 5 2 4" xfId="32797" xr:uid="{00000000-0005-0000-0000-0000B3680000}"/>
    <cellStyle name="Normal 4 3 2 2 4 5 3" xfId="9855" xr:uid="{00000000-0005-0000-0000-0000B4680000}"/>
    <cellStyle name="Normal 4 3 2 2 4 5 3 2" xfId="22505" xr:uid="{00000000-0005-0000-0000-0000B5680000}"/>
    <cellStyle name="Normal 4 3 2 2 4 5 3 2 2" xfId="48667" xr:uid="{00000000-0005-0000-0000-0000B6680000}"/>
    <cellStyle name="Normal 4 3 2 2 4 5 3 3" xfId="36017" xr:uid="{00000000-0005-0000-0000-0000B7680000}"/>
    <cellStyle name="Normal 4 3 2 2 4 5 4" xfId="16181" xr:uid="{00000000-0005-0000-0000-0000B8680000}"/>
    <cellStyle name="Normal 4 3 2 2 4 5 4 2" xfId="42343" xr:uid="{00000000-0005-0000-0000-0000B9680000}"/>
    <cellStyle name="Normal 4 3 2 2 4 5 5" xfId="28745" xr:uid="{00000000-0005-0000-0000-0000BA680000}"/>
    <cellStyle name="Normal 4 3 2 2 4 6" xfId="4609" xr:uid="{00000000-0005-0000-0000-0000BB680000}"/>
    <cellStyle name="Normal 4 3 2 2 4 6 2" xfId="11329" xr:uid="{00000000-0005-0000-0000-0000BC680000}"/>
    <cellStyle name="Normal 4 3 2 2 4 6 2 2" xfId="23787" xr:uid="{00000000-0005-0000-0000-0000BD680000}"/>
    <cellStyle name="Normal 4 3 2 2 4 6 2 2 2" xfId="49949" xr:uid="{00000000-0005-0000-0000-0000BE680000}"/>
    <cellStyle name="Normal 4 3 2 2 4 6 2 3" xfId="37491" xr:uid="{00000000-0005-0000-0000-0000BF680000}"/>
    <cellStyle name="Normal 4 3 2 2 4 6 3" xfId="17943" xr:uid="{00000000-0005-0000-0000-0000C0680000}"/>
    <cellStyle name="Normal 4 3 2 2 4 6 3 2" xfId="44105" xr:uid="{00000000-0005-0000-0000-0000C1680000}"/>
    <cellStyle name="Normal 4 3 2 2 4 6 4" xfId="30771" xr:uid="{00000000-0005-0000-0000-0000C2680000}"/>
    <cellStyle name="Normal 4 3 2 2 4 7" xfId="8383" xr:uid="{00000000-0005-0000-0000-0000C3680000}"/>
    <cellStyle name="Normal 4 3 2 2 4 7 2" xfId="21225" xr:uid="{00000000-0005-0000-0000-0000C4680000}"/>
    <cellStyle name="Normal 4 3 2 2 4 7 2 2" xfId="47387" xr:uid="{00000000-0005-0000-0000-0000C5680000}"/>
    <cellStyle name="Normal 4 3 2 2 4 7 3" xfId="34545" xr:uid="{00000000-0005-0000-0000-0000C6680000}"/>
    <cellStyle name="Normal 4 3 2 2 4 8" xfId="14419" xr:uid="{00000000-0005-0000-0000-0000C7680000}"/>
    <cellStyle name="Normal 4 3 2 2 4 8 2" xfId="40581" xr:uid="{00000000-0005-0000-0000-0000C8680000}"/>
    <cellStyle name="Normal 4 3 2 2 4 9" xfId="26719" xr:uid="{00000000-0005-0000-0000-0000C9680000}"/>
    <cellStyle name="Normal 4 3 2 2 5" xfId="697" xr:uid="{00000000-0005-0000-0000-0000CA680000}"/>
    <cellStyle name="Normal 4 3 2 2 5 2" xfId="1329" xr:uid="{00000000-0005-0000-0000-0000CB680000}"/>
    <cellStyle name="Normal 4 3 2 2 5 2 2" xfId="1969" xr:uid="{00000000-0005-0000-0000-0000CC680000}"/>
    <cellStyle name="Normal 4 3 2 2 5 2 2 2" xfId="3995" xr:uid="{00000000-0005-0000-0000-0000CD680000}"/>
    <cellStyle name="Normal 4 3 2 2 5 2 2 2 2" xfId="8047" xr:uid="{00000000-0005-0000-0000-0000CE680000}"/>
    <cellStyle name="Normal 4 3 2 2 5 2 2 2 2 2" xfId="13937" xr:uid="{00000000-0005-0000-0000-0000CF680000}"/>
    <cellStyle name="Normal 4 3 2 2 5 2 2 2 2 2 2" xfId="26107" xr:uid="{00000000-0005-0000-0000-0000D0680000}"/>
    <cellStyle name="Normal 4 3 2 2 5 2 2 2 2 2 2 2" xfId="52269" xr:uid="{00000000-0005-0000-0000-0000D1680000}"/>
    <cellStyle name="Normal 4 3 2 2 5 2 2 2 2 2 3" xfId="40099" xr:uid="{00000000-0005-0000-0000-0000D2680000}"/>
    <cellStyle name="Normal 4 3 2 2 5 2 2 2 2 3" xfId="20985" xr:uid="{00000000-0005-0000-0000-0000D3680000}"/>
    <cellStyle name="Normal 4 3 2 2 5 2 2 2 2 3 2" xfId="47147" xr:uid="{00000000-0005-0000-0000-0000D4680000}"/>
    <cellStyle name="Normal 4 3 2 2 5 2 2 2 2 4" xfId="34209" xr:uid="{00000000-0005-0000-0000-0000D5680000}"/>
    <cellStyle name="Normal 4 3 2 2 5 2 2 2 3" xfId="10991" xr:uid="{00000000-0005-0000-0000-0000D6680000}"/>
    <cellStyle name="Normal 4 3 2 2 5 2 2 2 3 2" xfId="23545" xr:uid="{00000000-0005-0000-0000-0000D7680000}"/>
    <cellStyle name="Normal 4 3 2 2 5 2 2 2 3 2 2" xfId="49707" xr:uid="{00000000-0005-0000-0000-0000D8680000}"/>
    <cellStyle name="Normal 4 3 2 2 5 2 2 2 3 3" xfId="37153" xr:uid="{00000000-0005-0000-0000-0000D9680000}"/>
    <cellStyle name="Normal 4 3 2 2 5 2 2 2 4" xfId="17461" xr:uid="{00000000-0005-0000-0000-0000DA680000}"/>
    <cellStyle name="Normal 4 3 2 2 5 2 2 2 4 2" xfId="43623" xr:uid="{00000000-0005-0000-0000-0000DB680000}"/>
    <cellStyle name="Normal 4 3 2 2 5 2 2 2 5" xfId="30157" xr:uid="{00000000-0005-0000-0000-0000DC680000}"/>
    <cellStyle name="Normal 4 3 2 2 5 2 2 3" xfId="6021" xr:uid="{00000000-0005-0000-0000-0000DD680000}"/>
    <cellStyle name="Normal 4 3 2 2 5 2 2 3 2" xfId="12465" xr:uid="{00000000-0005-0000-0000-0000DE680000}"/>
    <cellStyle name="Normal 4 3 2 2 5 2 2 3 2 2" xfId="24827" xr:uid="{00000000-0005-0000-0000-0000DF680000}"/>
    <cellStyle name="Normal 4 3 2 2 5 2 2 3 2 2 2" xfId="50989" xr:uid="{00000000-0005-0000-0000-0000E0680000}"/>
    <cellStyle name="Normal 4 3 2 2 5 2 2 3 2 3" xfId="38627" xr:uid="{00000000-0005-0000-0000-0000E1680000}"/>
    <cellStyle name="Normal 4 3 2 2 5 2 2 3 3" xfId="19223" xr:uid="{00000000-0005-0000-0000-0000E2680000}"/>
    <cellStyle name="Normal 4 3 2 2 5 2 2 3 3 2" xfId="45385" xr:uid="{00000000-0005-0000-0000-0000E3680000}"/>
    <cellStyle name="Normal 4 3 2 2 5 2 2 3 4" xfId="32183" xr:uid="{00000000-0005-0000-0000-0000E4680000}"/>
    <cellStyle name="Normal 4 3 2 2 5 2 2 4" xfId="9519" xr:uid="{00000000-0005-0000-0000-0000E5680000}"/>
    <cellStyle name="Normal 4 3 2 2 5 2 2 4 2" xfId="22265" xr:uid="{00000000-0005-0000-0000-0000E6680000}"/>
    <cellStyle name="Normal 4 3 2 2 5 2 2 4 2 2" xfId="48427" xr:uid="{00000000-0005-0000-0000-0000E7680000}"/>
    <cellStyle name="Normal 4 3 2 2 5 2 2 4 3" xfId="35681" xr:uid="{00000000-0005-0000-0000-0000E8680000}"/>
    <cellStyle name="Normal 4 3 2 2 5 2 2 5" xfId="15699" xr:uid="{00000000-0005-0000-0000-0000E9680000}"/>
    <cellStyle name="Normal 4 3 2 2 5 2 2 5 2" xfId="41861" xr:uid="{00000000-0005-0000-0000-0000EA680000}"/>
    <cellStyle name="Normal 4 3 2 2 5 2 2 6" xfId="28131" xr:uid="{00000000-0005-0000-0000-0000EB680000}"/>
    <cellStyle name="Normal 4 3 2 2 5 2 3" xfId="3355" xr:uid="{00000000-0005-0000-0000-0000EC680000}"/>
    <cellStyle name="Normal 4 3 2 2 5 2 3 2" xfId="7407" xr:uid="{00000000-0005-0000-0000-0000ED680000}"/>
    <cellStyle name="Normal 4 3 2 2 5 2 3 2 2" xfId="13297" xr:uid="{00000000-0005-0000-0000-0000EE680000}"/>
    <cellStyle name="Normal 4 3 2 2 5 2 3 2 2 2" xfId="25467" xr:uid="{00000000-0005-0000-0000-0000EF680000}"/>
    <cellStyle name="Normal 4 3 2 2 5 2 3 2 2 2 2" xfId="51629" xr:uid="{00000000-0005-0000-0000-0000F0680000}"/>
    <cellStyle name="Normal 4 3 2 2 5 2 3 2 2 3" xfId="39459" xr:uid="{00000000-0005-0000-0000-0000F1680000}"/>
    <cellStyle name="Normal 4 3 2 2 5 2 3 2 3" xfId="20345" xr:uid="{00000000-0005-0000-0000-0000F2680000}"/>
    <cellStyle name="Normal 4 3 2 2 5 2 3 2 3 2" xfId="46507" xr:uid="{00000000-0005-0000-0000-0000F3680000}"/>
    <cellStyle name="Normal 4 3 2 2 5 2 3 2 4" xfId="33569" xr:uid="{00000000-0005-0000-0000-0000F4680000}"/>
    <cellStyle name="Normal 4 3 2 2 5 2 3 3" xfId="10351" xr:uid="{00000000-0005-0000-0000-0000F5680000}"/>
    <cellStyle name="Normal 4 3 2 2 5 2 3 3 2" xfId="22905" xr:uid="{00000000-0005-0000-0000-0000F6680000}"/>
    <cellStyle name="Normal 4 3 2 2 5 2 3 3 2 2" xfId="49067" xr:uid="{00000000-0005-0000-0000-0000F7680000}"/>
    <cellStyle name="Normal 4 3 2 2 5 2 3 3 3" xfId="36513" xr:uid="{00000000-0005-0000-0000-0000F8680000}"/>
    <cellStyle name="Normal 4 3 2 2 5 2 3 4" xfId="16821" xr:uid="{00000000-0005-0000-0000-0000F9680000}"/>
    <cellStyle name="Normal 4 3 2 2 5 2 3 4 2" xfId="42983" xr:uid="{00000000-0005-0000-0000-0000FA680000}"/>
    <cellStyle name="Normal 4 3 2 2 5 2 3 5" xfId="29517" xr:uid="{00000000-0005-0000-0000-0000FB680000}"/>
    <cellStyle name="Normal 4 3 2 2 5 2 4" xfId="5381" xr:uid="{00000000-0005-0000-0000-0000FC680000}"/>
    <cellStyle name="Normal 4 3 2 2 5 2 4 2" xfId="11825" xr:uid="{00000000-0005-0000-0000-0000FD680000}"/>
    <cellStyle name="Normal 4 3 2 2 5 2 4 2 2" xfId="24187" xr:uid="{00000000-0005-0000-0000-0000FE680000}"/>
    <cellStyle name="Normal 4 3 2 2 5 2 4 2 2 2" xfId="50349" xr:uid="{00000000-0005-0000-0000-0000FF680000}"/>
    <cellStyle name="Normal 4 3 2 2 5 2 4 2 3" xfId="37987" xr:uid="{00000000-0005-0000-0000-000000690000}"/>
    <cellStyle name="Normal 4 3 2 2 5 2 4 3" xfId="18583" xr:uid="{00000000-0005-0000-0000-000001690000}"/>
    <cellStyle name="Normal 4 3 2 2 5 2 4 3 2" xfId="44745" xr:uid="{00000000-0005-0000-0000-000002690000}"/>
    <cellStyle name="Normal 4 3 2 2 5 2 4 4" xfId="31543" xr:uid="{00000000-0005-0000-0000-000003690000}"/>
    <cellStyle name="Normal 4 3 2 2 5 2 5" xfId="8879" xr:uid="{00000000-0005-0000-0000-000004690000}"/>
    <cellStyle name="Normal 4 3 2 2 5 2 5 2" xfId="21625" xr:uid="{00000000-0005-0000-0000-000005690000}"/>
    <cellStyle name="Normal 4 3 2 2 5 2 5 2 2" xfId="47787" xr:uid="{00000000-0005-0000-0000-000006690000}"/>
    <cellStyle name="Normal 4 3 2 2 5 2 5 3" xfId="35041" xr:uid="{00000000-0005-0000-0000-000007690000}"/>
    <cellStyle name="Normal 4 3 2 2 5 2 6" xfId="15059" xr:uid="{00000000-0005-0000-0000-000008690000}"/>
    <cellStyle name="Normal 4 3 2 2 5 2 6 2" xfId="41221" xr:uid="{00000000-0005-0000-0000-000009690000}"/>
    <cellStyle name="Normal 4 3 2 2 5 2 7" xfId="27491" xr:uid="{00000000-0005-0000-0000-00000A690000}"/>
    <cellStyle name="Normal 4 3 2 2 5 3" xfId="1649" xr:uid="{00000000-0005-0000-0000-00000B690000}"/>
    <cellStyle name="Normal 4 3 2 2 5 3 2" xfId="3675" xr:uid="{00000000-0005-0000-0000-00000C690000}"/>
    <cellStyle name="Normal 4 3 2 2 5 3 2 2" xfId="7727" xr:uid="{00000000-0005-0000-0000-00000D690000}"/>
    <cellStyle name="Normal 4 3 2 2 5 3 2 2 2" xfId="13617" xr:uid="{00000000-0005-0000-0000-00000E690000}"/>
    <cellStyle name="Normal 4 3 2 2 5 3 2 2 2 2" xfId="25787" xr:uid="{00000000-0005-0000-0000-00000F690000}"/>
    <cellStyle name="Normal 4 3 2 2 5 3 2 2 2 2 2" xfId="51949" xr:uid="{00000000-0005-0000-0000-000010690000}"/>
    <cellStyle name="Normal 4 3 2 2 5 3 2 2 2 3" xfId="39779" xr:uid="{00000000-0005-0000-0000-000011690000}"/>
    <cellStyle name="Normal 4 3 2 2 5 3 2 2 3" xfId="20665" xr:uid="{00000000-0005-0000-0000-000012690000}"/>
    <cellStyle name="Normal 4 3 2 2 5 3 2 2 3 2" xfId="46827" xr:uid="{00000000-0005-0000-0000-000013690000}"/>
    <cellStyle name="Normal 4 3 2 2 5 3 2 2 4" xfId="33889" xr:uid="{00000000-0005-0000-0000-000014690000}"/>
    <cellStyle name="Normal 4 3 2 2 5 3 2 3" xfId="10671" xr:uid="{00000000-0005-0000-0000-000015690000}"/>
    <cellStyle name="Normal 4 3 2 2 5 3 2 3 2" xfId="23225" xr:uid="{00000000-0005-0000-0000-000016690000}"/>
    <cellStyle name="Normal 4 3 2 2 5 3 2 3 2 2" xfId="49387" xr:uid="{00000000-0005-0000-0000-000017690000}"/>
    <cellStyle name="Normal 4 3 2 2 5 3 2 3 3" xfId="36833" xr:uid="{00000000-0005-0000-0000-000018690000}"/>
    <cellStyle name="Normal 4 3 2 2 5 3 2 4" xfId="17141" xr:uid="{00000000-0005-0000-0000-000019690000}"/>
    <cellStyle name="Normal 4 3 2 2 5 3 2 4 2" xfId="43303" xr:uid="{00000000-0005-0000-0000-00001A690000}"/>
    <cellStyle name="Normal 4 3 2 2 5 3 2 5" xfId="29837" xr:uid="{00000000-0005-0000-0000-00001B690000}"/>
    <cellStyle name="Normal 4 3 2 2 5 3 3" xfId="5701" xr:uid="{00000000-0005-0000-0000-00001C690000}"/>
    <cellStyle name="Normal 4 3 2 2 5 3 3 2" xfId="12145" xr:uid="{00000000-0005-0000-0000-00001D690000}"/>
    <cellStyle name="Normal 4 3 2 2 5 3 3 2 2" xfId="24507" xr:uid="{00000000-0005-0000-0000-00001E690000}"/>
    <cellStyle name="Normal 4 3 2 2 5 3 3 2 2 2" xfId="50669" xr:uid="{00000000-0005-0000-0000-00001F690000}"/>
    <cellStyle name="Normal 4 3 2 2 5 3 3 2 3" xfId="38307" xr:uid="{00000000-0005-0000-0000-000020690000}"/>
    <cellStyle name="Normal 4 3 2 2 5 3 3 3" xfId="18903" xr:uid="{00000000-0005-0000-0000-000021690000}"/>
    <cellStyle name="Normal 4 3 2 2 5 3 3 3 2" xfId="45065" xr:uid="{00000000-0005-0000-0000-000022690000}"/>
    <cellStyle name="Normal 4 3 2 2 5 3 3 4" xfId="31863" xr:uid="{00000000-0005-0000-0000-000023690000}"/>
    <cellStyle name="Normal 4 3 2 2 5 3 4" xfId="9199" xr:uid="{00000000-0005-0000-0000-000024690000}"/>
    <cellStyle name="Normal 4 3 2 2 5 3 4 2" xfId="21945" xr:uid="{00000000-0005-0000-0000-000025690000}"/>
    <cellStyle name="Normal 4 3 2 2 5 3 4 2 2" xfId="48107" xr:uid="{00000000-0005-0000-0000-000026690000}"/>
    <cellStyle name="Normal 4 3 2 2 5 3 4 3" xfId="35361" xr:uid="{00000000-0005-0000-0000-000027690000}"/>
    <cellStyle name="Normal 4 3 2 2 5 3 5" xfId="15379" xr:uid="{00000000-0005-0000-0000-000028690000}"/>
    <cellStyle name="Normal 4 3 2 2 5 3 5 2" xfId="41541" xr:uid="{00000000-0005-0000-0000-000029690000}"/>
    <cellStyle name="Normal 4 3 2 2 5 3 6" xfId="27811" xr:uid="{00000000-0005-0000-0000-00002A690000}"/>
    <cellStyle name="Normal 4 3 2 2 5 4" xfId="2723" xr:uid="{00000000-0005-0000-0000-00002B690000}"/>
    <cellStyle name="Normal 4 3 2 2 5 4 2" xfId="6775" xr:uid="{00000000-0005-0000-0000-00002C690000}"/>
    <cellStyle name="Normal 4 3 2 2 5 4 2 2" xfId="12893" xr:uid="{00000000-0005-0000-0000-00002D690000}"/>
    <cellStyle name="Normal 4 3 2 2 5 4 2 2 2" xfId="25147" xr:uid="{00000000-0005-0000-0000-00002E690000}"/>
    <cellStyle name="Normal 4 3 2 2 5 4 2 2 2 2" xfId="51309" xr:uid="{00000000-0005-0000-0000-00002F690000}"/>
    <cellStyle name="Normal 4 3 2 2 5 4 2 2 3" xfId="39055" xr:uid="{00000000-0005-0000-0000-000030690000}"/>
    <cellStyle name="Normal 4 3 2 2 5 4 2 3" xfId="19822" xr:uid="{00000000-0005-0000-0000-000031690000}"/>
    <cellStyle name="Normal 4 3 2 2 5 4 2 3 2" xfId="45984" xr:uid="{00000000-0005-0000-0000-000032690000}"/>
    <cellStyle name="Normal 4 3 2 2 5 4 2 4" xfId="32937" xr:uid="{00000000-0005-0000-0000-000033690000}"/>
    <cellStyle name="Normal 4 3 2 2 5 4 3" xfId="9947" xr:uid="{00000000-0005-0000-0000-000034690000}"/>
    <cellStyle name="Normal 4 3 2 2 5 4 3 2" xfId="22585" xr:uid="{00000000-0005-0000-0000-000035690000}"/>
    <cellStyle name="Normal 4 3 2 2 5 4 3 2 2" xfId="48747" xr:uid="{00000000-0005-0000-0000-000036690000}"/>
    <cellStyle name="Normal 4 3 2 2 5 4 3 3" xfId="36109" xr:uid="{00000000-0005-0000-0000-000037690000}"/>
    <cellStyle name="Normal 4 3 2 2 5 4 4" xfId="16298" xr:uid="{00000000-0005-0000-0000-000038690000}"/>
    <cellStyle name="Normal 4 3 2 2 5 4 4 2" xfId="42460" xr:uid="{00000000-0005-0000-0000-000039690000}"/>
    <cellStyle name="Normal 4 3 2 2 5 4 5" xfId="28885" xr:uid="{00000000-0005-0000-0000-00003A690000}"/>
    <cellStyle name="Normal 4 3 2 2 5 5" xfId="4749" xr:uid="{00000000-0005-0000-0000-00003B690000}"/>
    <cellStyle name="Normal 4 3 2 2 5 5 2" xfId="11421" xr:uid="{00000000-0005-0000-0000-00003C690000}"/>
    <cellStyle name="Normal 4 3 2 2 5 5 2 2" xfId="23867" xr:uid="{00000000-0005-0000-0000-00003D690000}"/>
    <cellStyle name="Normal 4 3 2 2 5 5 2 2 2" xfId="50029" xr:uid="{00000000-0005-0000-0000-00003E690000}"/>
    <cellStyle name="Normal 4 3 2 2 5 5 2 3" xfId="37583" xr:uid="{00000000-0005-0000-0000-00003F690000}"/>
    <cellStyle name="Normal 4 3 2 2 5 5 3" xfId="18060" xr:uid="{00000000-0005-0000-0000-000040690000}"/>
    <cellStyle name="Normal 4 3 2 2 5 5 3 2" xfId="44222" xr:uid="{00000000-0005-0000-0000-000041690000}"/>
    <cellStyle name="Normal 4 3 2 2 5 5 4" xfId="30911" xr:uid="{00000000-0005-0000-0000-000042690000}"/>
    <cellStyle name="Normal 4 3 2 2 5 6" xfId="8475" xr:uid="{00000000-0005-0000-0000-000043690000}"/>
    <cellStyle name="Normal 4 3 2 2 5 6 2" xfId="21305" xr:uid="{00000000-0005-0000-0000-000044690000}"/>
    <cellStyle name="Normal 4 3 2 2 5 6 2 2" xfId="47467" xr:uid="{00000000-0005-0000-0000-000045690000}"/>
    <cellStyle name="Normal 4 3 2 2 5 6 3" xfId="34637" xr:uid="{00000000-0005-0000-0000-000046690000}"/>
    <cellStyle name="Normal 4 3 2 2 5 7" xfId="14536" xr:uid="{00000000-0005-0000-0000-000047690000}"/>
    <cellStyle name="Normal 4 3 2 2 5 7 2" xfId="40698" xr:uid="{00000000-0005-0000-0000-000048690000}"/>
    <cellStyle name="Normal 4 3 2 2 5 8" xfId="26859" xr:uid="{00000000-0005-0000-0000-000049690000}"/>
    <cellStyle name="Normal 4 3 2 2 6" xfId="1169" xr:uid="{00000000-0005-0000-0000-00004A690000}"/>
    <cellStyle name="Normal 4 3 2 2 6 2" xfId="1809" xr:uid="{00000000-0005-0000-0000-00004B690000}"/>
    <cellStyle name="Normal 4 3 2 2 6 2 2" xfId="3835" xr:uid="{00000000-0005-0000-0000-00004C690000}"/>
    <cellStyle name="Normal 4 3 2 2 6 2 2 2" xfId="7887" xr:uid="{00000000-0005-0000-0000-00004D690000}"/>
    <cellStyle name="Normal 4 3 2 2 6 2 2 2 2" xfId="13777" xr:uid="{00000000-0005-0000-0000-00004E690000}"/>
    <cellStyle name="Normal 4 3 2 2 6 2 2 2 2 2" xfId="25947" xr:uid="{00000000-0005-0000-0000-00004F690000}"/>
    <cellStyle name="Normal 4 3 2 2 6 2 2 2 2 2 2" xfId="52109" xr:uid="{00000000-0005-0000-0000-000050690000}"/>
    <cellStyle name="Normal 4 3 2 2 6 2 2 2 2 3" xfId="39939" xr:uid="{00000000-0005-0000-0000-000051690000}"/>
    <cellStyle name="Normal 4 3 2 2 6 2 2 2 3" xfId="20825" xr:uid="{00000000-0005-0000-0000-000052690000}"/>
    <cellStyle name="Normal 4 3 2 2 6 2 2 2 3 2" xfId="46987" xr:uid="{00000000-0005-0000-0000-000053690000}"/>
    <cellStyle name="Normal 4 3 2 2 6 2 2 2 4" xfId="34049" xr:uid="{00000000-0005-0000-0000-000054690000}"/>
    <cellStyle name="Normal 4 3 2 2 6 2 2 3" xfId="10831" xr:uid="{00000000-0005-0000-0000-000055690000}"/>
    <cellStyle name="Normal 4 3 2 2 6 2 2 3 2" xfId="23385" xr:uid="{00000000-0005-0000-0000-000056690000}"/>
    <cellStyle name="Normal 4 3 2 2 6 2 2 3 2 2" xfId="49547" xr:uid="{00000000-0005-0000-0000-000057690000}"/>
    <cellStyle name="Normal 4 3 2 2 6 2 2 3 3" xfId="36993" xr:uid="{00000000-0005-0000-0000-000058690000}"/>
    <cellStyle name="Normal 4 3 2 2 6 2 2 4" xfId="17301" xr:uid="{00000000-0005-0000-0000-000059690000}"/>
    <cellStyle name="Normal 4 3 2 2 6 2 2 4 2" xfId="43463" xr:uid="{00000000-0005-0000-0000-00005A690000}"/>
    <cellStyle name="Normal 4 3 2 2 6 2 2 5" xfId="29997" xr:uid="{00000000-0005-0000-0000-00005B690000}"/>
    <cellStyle name="Normal 4 3 2 2 6 2 3" xfId="5861" xr:uid="{00000000-0005-0000-0000-00005C690000}"/>
    <cellStyle name="Normal 4 3 2 2 6 2 3 2" xfId="12305" xr:uid="{00000000-0005-0000-0000-00005D690000}"/>
    <cellStyle name="Normal 4 3 2 2 6 2 3 2 2" xfId="24667" xr:uid="{00000000-0005-0000-0000-00005E690000}"/>
    <cellStyle name="Normal 4 3 2 2 6 2 3 2 2 2" xfId="50829" xr:uid="{00000000-0005-0000-0000-00005F690000}"/>
    <cellStyle name="Normal 4 3 2 2 6 2 3 2 3" xfId="38467" xr:uid="{00000000-0005-0000-0000-000060690000}"/>
    <cellStyle name="Normal 4 3 2 2 6 2 3 3" xfId="19063" xr:uid="{00000000-0005-0000-0000-000061690000}"/>
    <cellStyle name="Normal 4 3 2 2 6 2 3 3 2" xfId="45225" xr:uid="{00000000-0005-0000-0000-000062690000}"/>
    <cellStyle name="Normal 4 3 2 2 6 2 3 4" xfId="32023" xr:uid="{00000000-0005-0000-0000-000063690000}"/>
    <cellStyle name="Normal 4 3 2 2 6 2 4" xfId="9359" xr:uid="{00000000-0005-0000-0000-000064690000}"/>
    <cellStyle name="Normal 4 3 2 2 6 2 4 2" xfId="22105" xr:uid="{00000000-0005-0000-0000-000065690000}"/>
    <cellStyle name="Normal 4 3 2 2 6 2 4 2 2" xfId="48267" xr:uid="{00000000-0005-0000-0000-000066690000}"/>
    <cellStyle name="Normal 4 3 2 2 6 2 4 3" xfId="35521" xr:uid="{00000000-0005-0000-0000-000067690000}"/>
    <cellStyle name="Normal 4 3 2 2 6 2 5" xfId="15539" xr:uid="{00000000-0005-0000-0000-000068690000}"/>
    <cellStyle name="Normal 4 3 2 2 6 2 5 2" xfId="41701" xr:uid="{00000000-0005-0000-0000-000069690000}"/>
    <cellStyle name="Normal 4 3 2 2 6 2 6" xfId="27971" xr:uid="{00000000-0005-0000-0000-00006A690000}"/>
    <cellStyle name="Normal 4 3 2 2 6 3" xfId="3195" xr:uid="{00000000-0005-0000-0000-00006B690000}"/>
    <cellStyle name="Normal 4 3 2 2 6 3 2" xfId="7247" xr:uid="{00000000-0005-0000-0000-00006C690000}"/>
    <cellStyle name="Normal 4 3 2 2 6 3 2 2" xfId="13137" xr:uid="{00000000-0005-0000-0000-00006D690000}"/>
    <cellStyle name="Normal 4 3 2 2 6 3 2 2 2" xfId="25307" xr:uid="{00000000-0005-0000-0000-00006E690000}"/>
    <cellStyle name="Normal 4 3 2 2 6 3 2 2 2 2" xfId="51469" xr:uid="{00000000-0005-0000-0000-00006F690000}"/>
    <cellStyle name="Normal 4 3 2 2 6 3 2 2 3" xfId="39299" xr:uid="{00000000-0005-0000-0000-000070690000}"/>
    <cellStyle name="Normal 4 3 2 2 6 3 2 3" xfId="20185" xr:uid="{00000000-0005-0000-0000-000071690000}"/>
    <cellStyle name="Normal 4 3 2 2 6 3 2 3 2" xfId="46347" xr:uid="{00000000-0005-0000-0000-000072690000}"/>
    <cellStyle name="Normal 4 3 2 2 6 3 2 4" xfId="33409" xr:uid="{00000000-0005-0000-0000-000073690000}"/>
    <cellStyle name="Normal 4 3 2 2 6 3 3" xfId="10191" xr:uid="{00000000-0005-0000-0000-000074690000}"/>
    <cellStyle name="Normal 4 3 2 2 6 3 3 2" xfId="22745" xr:uid="{00000000-0005-0000-0000-000075690000}"/>
    <cellStyle name="Normal 4 3 2 2 6 3 3 2 2" xfId="48907" xr:uid="{00000000-0005-0000-0000-000076690000}"/>
    <cellStyle name="Normal 4 3 2 2 6 3 3 3" xfId="36353" xr:uid="{00000000-0005-0000-0000-000077690000}"/>
    <cellStyle name="Normal 4 3 2 2 6 3 4" xfId="16661" xr:uid="{00000000-0005-0000-0000-000078690000}"/>
    <cellStyle name="Normal 4 3 2 2 6 3 4 2" xfId="42823" xr:uid="{00000000-0005-0000-0000-000079690000}"/>
    <cellStyle name="Normal 4 3 2 2 6 3 5" xfId="29357" xr:uid="{00000000-0005-0000-0000-00007A690000}"/>
    <cellStyle name="Normal 4 3 2 2 6 4" xfId="5221" xr:uid="{00000000-0005-0000-0000-00007B690000}"/>
    <cellStyle name="Normal 4 3 2 2 6 4 2" xfId="11665" xr:uid="{00000000-0005-0000-0000-00007C690000}"/>
    <cellStyle name="Normal 4 3 2 2 6 4 2 2" xfId="24027" xr:uid="{00000000-0005-0000-0000-00007D690000}"/>
    <cellStyle name="Normal 4 3 2 2 6 4 2 2 2" xfId="50189" xr:uid="{00000000-0005-0000-0000-00007E690000}"/>
    <cellStyle name="Normal 4 3 2 2 6 4 2 3" xfId="37827" xr:uid="{00000000-0005-0000-0000-00007F690000}"/>
    <cellStyle name="Normal 4 3 2 2 6 4 3" xfId="18423" xr:uid="{00000000-0005-0000-0000-000080690000}"/>
    <cellStyle name="Normal 4 3 2 2 6 4 3 2" xfId="44585" xr:uid="{00000000-0005-0000-0000-000081690000}"/>
    <cellStyle name="Normal 4 3 2 2 6 4 4" xfId="31383" xr:uid="{00000000-0005-0000-0000-000082690000}"/>
    <cellStyle name="Normal 4 3 2 2 6 5" xfId="8719" xr:uid="{00000000-0005-0000-0000-000083690000}"/>
    <cellStyle name="Normal 4 3 2 2 6 5 2" xfId="21465" xr:uid="{00000000-0005-0000-0000-000084690000}"/>
    <cellStyle name="Normal 4 3 2 2 6 5 2 2" xfId="47627" xr:uid="{00000000-0005-0000-0000-000085690000}"/>
    <cellStyle name="Normal 4 3 2 2 6 5 3" xfId="34881" xr:uid="{00000000-0005-0000-0000-000086690000}"/>
    <cellStyle name="Normal 4 3 2 2 6 6" xfId="14899" xr:uid="{00000000-0005-0000-0000-000087690000}"/>
    <cellStyle name="Normal 4 3 2 2 6 6 2" xfId="41061" xr:uid="{00000000-0005-0000-0000-000088690000}"/>
    <cellStyle name="Normal 4 3 2 2 6 7" xfId="27331" xr:uid="{00000000-0005-0000-0000-000089690000}"/>
    <cellStyle name="Normal 4 3 2 2 7" xfId="1489" xr:uid="{00000000-0005-0000-0000-00008A690000}"/>
    <cellStyle name="Normal 4 3 2 2 7 2" xfId="3515" xr:uid="{00000000-0005-0000-0000-00008B690000}"/>
    <cellStyle name="Normal 4 3 2 2 7 2 2" xfId="7567" xr:uid="{00000000-0005-0000-0000-00008C690000}"/>
    <cellStyle name="Normal 4 3 2 2 7 2 2 2" xfId="13457" xr:uid="{00000000-0005-0000-0000-00008D690000}"/>
    <cellStyle name="Normal 4 3 2 2 7 2 2 2 2" xfId="25627" xr:uid="{00000000-0005-0000-0000-00008E690000}"/>
    <cellStyle name="Normal 4 3 2 2 7 2 2 2 2 2" xfId="51789" xr:uid="{00000000-0005-0000-0000-00008F690000}"/>
    <cellStyle name="Normal 4 3 2 2 7 2 2 2 3" xfId="39619" xr:uid="{00000000-0005-0000-0000-000090690000}"/>
    <cellStyle name="Normal 4 3 2 2 7 2 2 3" xfId="20505" xr:uid="{00000000-0005-0000-0000-000091690000}"/>
    <cellStyle name="Normal 4 3 2 2 7 2 2 3 2" xfId="46667" xr:uid="{00000000-0005-0000-0000-000092690000}"/>
    <cellStyle name="Normal 4 3 2 2 7 2 2 4" xfId="33729" xr:uid="{00000000-0005-0000-0000-000093690000}"/>
    <cellStyle name="Normal 4 3 2 2 7 2 3" xfId="10511" xr:uid="{00000000-0005-0000-0000-000094690000}"/>
    <cellStyle name="Normal 4 3 2 2 7 2 3 2" xfId="23065" xr:uid="{00000000-0005-0000-0000-000095690000}"/>
    <cellStyle name="Normal 4 3 2 2 7 2 3 2 2" xfId="49227" xr:uid="{00000000-0005-0000-0000-000096690000}"/>
    <cellStyle name="Normal 4 3 2 2 7 2 3 3" xfId="36673" xr:uid="{00000000-0005-0000-0000-000097690000}"/>
    <cellStyle name="Normal 4 3 2 2 7 2 4" xfId="16981" xr:uid="{00000000-0005-0000-0000-000098690000}"/>
    <cellStyle name="Normal 4 3 2 2 7 2 4 2" xfId="43143" xr:uid="{00000000-0005-0000-0000-000099690000}"/>
    <cellStyle name="Normal 4 3 2 2 7 2 5" xfId="29677" xr:uid="{00000000-0005-0000-0000-00009A690000}"/>
    <cellStyle name="Normal 4 3 2 2 7 3" xfId="5541" xr:uid="{00000000-0005-0000-0000-00009B690000}"/>
    <cellStyle name="Normal 4 3 2 2 7 3 2" xfId="11985" xr:uid="{00000000-0005-0000-0000-00009C690000}"/>
    <cellStyle name="Normal 4 3 2 2 7 3 2 2" xfId="24347" xr:uid="{00000000-0005-0000-0000-00009D690000}"/>
    <cellStyle name="Normal 4 3 2 2 7 3 2 2 2" xfId="50509" xr:uid="{00000000-0005-0000-0000-00009E690000}"/>
    <cellStyle name="Normal 4 3 2 2 7 3 2 3" xfId="38147" xr:uid="{00000000-0005-0000-0000-00009F690000}"/>
    <cellStyle name="Normal 4 3 2 2 7 3 3" xfId="18743" xr:uid="{00000000-0005-0000-0000-0000A0690000}"/>
    <cellStyle name="Normal 4 3 2 2 7 3 3 2" xfId="44905" xr:uid="{00000000-0005-0000-0000-0000A1690000}"/>
    <cellStyle name="Normal 4 3 2 2 7 3 4" xfId="31703" xr:uid="{00000000-0005-0000-0000-0000A2690000}"/>
    <cellStyle name="Normal 4 3 2 2 7 4" xfId="9039" xr:uid="{00000000-0005-0000-0000-0000A3690000}"/>
    <cellStyle name="Normal 4 3 2 2 7 4 2" xfId="21785" xr:uid="{00000000-0005-0000-0000-0000A4690000}"/>
    <cellStyle name="Normal 4 3 2 2 7 4 2 2" xfId="47947" xr:uid="{00000000-0005-0000-0000-0000A5690000}"/>
    <cellStyle name="Normal 4 3 2 2 7 4 3" xfId="35201" xr:uid="{00000000-0005-0000-0000-0000A6690000}"/>
    <cellStyle name="Normal 4 3 2 2 7 5" xfId="15219" xr:uid="{00000000-0005-0000-0000-0000A7690000}"/>
    <cellStyle name="Normal 4 3 2 2 7 5 2" xfId="41381" xr:uid="{00000000-0005-0000-0000-0000A8690000}"/>
    <cellStyle name="Normal 4 3 2 2 7 6" xfId="27651" xr:uid="{00000000-0005-0000-0000-0000A9690000}"/>
    <cellStyle name="Normal 4 3 2 2 8" xfId="2191" xr:uid="{00000000-0005-0000-0000-0000AA690000}"/>
    <cellStyle name="Normal 4 3 2 2 8 2" xfId="6243" xr:uid="{00000000-0005-0000-0000-0000AB690000}"/>
    <cellStyle name="Normal 4 3 2 2 8 2 2" xfId="12637" xr:uid="{00000000-0005-0000-0000-0000AC690000}"/>
    <cellStyle name="Normal 4 3 2 2 8 2 2 2" xfId="24987" xr:uid="{00000000-0005-0000-0000-0000AD690000}"/>
    <cellStyle name="Normal 4 3 2 2 8 2 2 2 2" xfId="51149" xr:uid="{00000000-0005-0000-0000-0000AE690000}"/>
    <cellStyle name="Normal 4 3 2 2 8 2 2 3" xfId="38799" xr:uid="{00000000-0005-0000-0000-0000AF690000}"/>
    <cellStyle name="Normal 4 3 2 2 8 2 3" xfId="19422" xr:uid="{00000000-0005-0000-0000-0000B0690000}"/>
    <cellStyle name="Normal 4 3 2 2 8 2 3 2" xfId="45584" xr:uid="{00000000-0005-0000-0000-0000B1690000}"/>
    <cellStyle name="Normal 4 3 2 2 8 2 4" xfId="32405" xr:uid="{00000000-0005-0000-0000-0000B2690000}"/>
    <cellStyle name="Normal 4 3 2 2 8 3" xfId="9691" xr:uid="{00000000-0005-0000-0000-0000B3690000}"/>
    <cellStyle name="Normal 4 3 2 2 8 3 2" xfId="22425" xr:uid="{00000000-0005-0000-0000-0000B4690000}"/>
    <cellStyle name="Normal 4 3 2 2 8 3 2 2" xfId="48587" xr:uid="{00000000-0005-0000-0000-0000B5690000}"/>
    <cellStyle name="Normal 4 3 2 2 8 3 3" xfId="35853" xr:uid="{00000000-0005-0000-0000-0000B6690000}"/>
    <cellStyle name="Normal 4 3 2 2 8 4" xfId="15898" xr:uid="{00000000-0005-0000-0000-0000B7690000}"/>
    <cellStyle name="Normal 4 3 2 2 8 4 2" xfId="42060" xr:uid="{00000000-0005-0000-0000-0000B8690000}"/>
    <cellStyle name="Normal 4 3 2 2 8 5" xfId="28353" xr:uid="{00000000-0005-0000-0000-0000B9690000}"/>
    <cellStyle name="Normal 4 3 2 2 9" xfId="4217" xr:uid="{00000000-0005-0000-0000-0000BA690000}"/>
    <cellStyle name="Normal 4 3 2 2 9 2" xfId="11165" xr:uid="{00000000-0005-0000-0000-0000BB690000}"/>
    <cellStyle name="Normal 4 3 2 2 9 2 2" xfId="23707" xr:uid="{00000000-0005-0000-0000-0000BC690000}"/>
    <cellStyle name="Normal 4 3 2 2 9 2 2 2" xfId="49869" xr:uid="{00000000-0005-0000-0000-0000BD690000}"/>
    <cellStyle name="Normal 4 3 2 2 9 2 3" xfId="37327" xr:uid="{00000000-0005-0000-0000-0000BE690000}"/>
    <cellStyle name="Normal 4 3 2 2 9 3" xfId="17660" xr:uid="{00000000-0005-0000-0000-0000BF690000}"/>
    <cellStyle name="Normal 4 3 2 2 9 3 2" xfId="43822" xr:uid="{00000000-0005-0000-0000-0000C0690000}"/>
    <cellStyle name="Normal 4 3 2 2 9 4" xfId="30379" xr:uid="{00000000-0005-0000-0000-0000C1690000}"/>
    <cellStyle name="Normal 4 3 2 3" xfId="245" xr:uid="{00000000-0005-0000-0000-0000C2690000}"/>
    <cellStyle name="Normal 4 3 2 3 10" xfId="14192" xr:uid="{00000000-0005-0000-0000-0000C3690000}"/>
    <cellStyle name="Normal 4 3 2 3 10 2" xfId="40354" xr:uid="{00000000-0005-0000-0000-0000C4690000}"/>
    <cellStyle name="Normal 4 3 2 3 11" xfId="26411" xr:uid="{00000000-0005-0000-0000-0000C5690000}"/>
    <cellStyle name="Normal 4 3 2 3 2" xfId="466" xr:uid="{00000000-0005-0000-0000-0000C6690000}"/>
    <cellStyle name="Normal 4 3 2 3 2 10" xfId="26628" xr:uid="{00000000-0005-0000-0000-0000C7690000}"/>
    <cellStyle name="Normal 4 3 2 3 2 2" xfId="605" xr:uid="{00000000-0005-0000-0000-0000C8690000}"/>
    <cellStyle name="Normal 4 3 2 3 2 2 2" xfId="1137" xr:uid="{00000000-0005-0000-0000-0000C9690000}"/>
    <cellStyle name="Normal 4 3 2 3 2 2 2 2" xfId="1457" xr:uid="{00000000-0005-0000-0000-0000CA690000}"/>
    <cellStyle name="Normal 4 3 2 3 2 2 2 2 2" xfId="2097" xr:uid="{00000000-0005-0000-0000-0000CB690000}"/>
    <cellStyle name="Normal 4 3 2 3 2 2 2 2 2 2" xfId="4123" xr:uid="{00000000-0005-0000-0000-0000CC690000}"/>
    <cellStyle name="Normal 4 3 2 3 2 2 2 2 2 2 2" xfId="8175" xr:uid="{00000000-0005-0000-0000-0000CD690000}"/>
    <cellStyle name="Normal 4 3 2 3 2 2 2 2 2 2 2 2" xfId="14065" xr:uid="{00000000-0005-0000-0000-0000CE690000}"/>
    <cellStyle name="Normal 4 3 2 3 2 2 2 2 2 2 2 2 2" xfId="26235" xr:uid="{00000000-0005-0000-0000-0000CF690000}"/>
    <cellStyle name="Normal 4 3 2 3 2 2 2 2 2 2 2 2 2 2" xfId="52397" xr:uid="{00000000-0005-0000-0000-0000D0690000}"/>
    <cellStyle name="Normal 4 3 2 3 2 2 2 2 2 2 2 2 3" xfId="40227" xr:uid="{00000000-0005-0000-0000-0000D1690000}"/>
    <cellStyle name="Normal 4 3 2 3 2 2 2 2 2 2 2 3" xfId="21113" xr:uid="{00000000-0005-0000-0000-0000D2690000}"/>
    <cellStyle name="Normal 4 3 2 3 2 2 2 2 2 2 2 3 2" xfId="47275" xr:uid="{00000000-0005-0000-0000-0000D3690000}"/>
    <cellStyle name="Normal 4 3 2 3 2 2 2 2 2 2 2 4" xfId="34337" xr:uid="{00000000-0005-0000-0000-0000D4690000}"/>
    <cellStyle name="Normal 4 3 2 3 2 2 2 2 2 2 3" xfId="11119" xr:uid="{00000000-0005-0000-0000-0000D5690000}"/>
    <cellStyle name="Normal 4 3 2 3 2 2 2 2 2 2 3 2" xfId="23673" xr:uid="{00000000-0005-0000-0000-0000D6690000}"/>
    <cellStyle name="Normal 4 3 2 3 2 2 2 2 2 2 3 2 2" xfId="49835" xr:uid="{00000000-0005-0000-0000-0000D7690000}"/>
    <cellStyle name="Normal 4 3 2 3 2 2 2 2 2 2 3 3" xfId="37281" xr:uid="{00000000-0005-0000-0000-0000D8690000}"/>
    <cellStyle name="Normal 4 3 2 3 2 2 2 2 2 2 4" xfId="17589" xr:uid="{00000000-0005-0000-0000-0000D9690000}"/>
    <cellStyle name="Normal 4 3 2 3 2 2 2 2 2 2 4 2" xfId="43751" xr:uid="{00000000-0005-0000-0000-0000DA690000}"/>
    <cellStyle name="Normal 4 3 2 3 2 2 2 2 2 2 5" xfId="30285" xr:uid="{00000000-0005-0000-0000-0000DB690000}"/>
    <cellStyle name="Normal 4 3 2 3 2 2 2 2 2 3" xfId="6149" xr:uid="{00000000-0005-0000-0000-0000DC690000}"/>
    <cellStyle name="Normal 4 3 2 3 2 2 2 2 2 3 2" xfId="12593" xr:uid="{00000000-0005-0000-0000-0000DD690000}"/>
    <cellStyle name="Normal 4 3 2 3 2 2 2 2 2 3 2 2" xfId="24955" xr:uid="{00000000-0005-0000-0000-0000DE690000}"/>
    <cellStyle name="Normal 4 3 2 3 2 2 2 2 2 3 2 2 2" xfId="51117" xr:uid="{00000000-0005-0000-0000-0000DF690000}"/>
    <cellStyle name="Normal 4 3 2 3 2 2 2 2 2 3 2 3" xfId="38755" xr:uid="{00000000-0005-0000-0000-0000E0690000}"/>
    <cellStyle name="Normal 4 3 2 3 2 2 2 2 2 3 3" xfId="19351" xr:uid="{00000000-0005-0000-0000-0000E1690000}"/>
    <cellStyle name="Normal 4 3 2 3 2 2 2 2 2 3 3 2" xfId="45513" xr:uid="{00000000-0005-0000-0000-0000E2690000}"/>
    <cellStyle name="Normal 4 3 2 3 2 2 2 2 2 3 4" xfId="32311" xr:uid="{00000000-0005-0000-0000-0000E3690000}"/>
    <cellStyle name="Normal 4 3 2 3 2 2 2 2 2 4" xfId="9647" xr:uid="{00000000-0005-0000-0000-0000E4690000}"/>
    <cellStyle name="Normal 4 3 2 3 2 2 2 2 2 4 2" xfId="22393" xr:uid="{00000000-0005-0000-0000-0000E5690000}"/>
    <cellStyle name="Normal 4 3 2 3 2 2 2 2 2 4 2 2" xfId="48555" xr:uid="{00000000-0005-0000-0000-0000E6690000}"/>
    <cellStyle name="Normal 4 3 2 3 2 2 2 2 2 4 3" xfId="35809" xr:uid="{00000000-0005-0000-0000-0000E7690000}"/>
    <cellStyle name="Normal 4 3 2 3 2 2 2 2 2 5" xfId="15827" xr:uid="{00000000-0005-0000-0000-0000E8690000}"/>
    <cellStyle name="Normal 4 3 2 3 2 2 2 2 2 5 2" xfId="41989" xr:uid="{00000000-0005-0000-0000-0000E9690000}"/>
    <cellStyle name="Normal 4 3 2 3 2 2 2 2 2 6" xfId="28259" xr:uid="{00000000-0005-0000-0000-0000EA690000}"/>
    <cellStyle name="Normal 4 3 2 3 2 2 2 2 3" xfId="3483" xr:uid="{00000000-0005-0000-0000-0000EB690000}"/>
    <cellStyle name="Normal 4 3 2 3 2 2 2 2 3 2" xfId="7535" xr:uid="{00000000-0005-0000-0000-0000EC690000}"/>
    <cellStyle name="Normal 4 3 2 3 2 2 2 2 3 2 2" xfId="13425" xr:uid="{00000000-0005-0000-0000-0000ED690000}"/>
    <cellStyle name="Normal 4 3 2 3 2 2 2 2 3 2 2 2" xfId="25595" xr:uid="{00000000-0005-0000-0000-0000EE690000}"/>
    <cellStyle name="Normal 4 3 2 3 2 2 2 2 3 2 2 2 2" xfId="51757" xr:uid="{00000000-0005-0000-0000-0000EF690000}"/>
    <cellStyle name="Normal 4 3 2 3 2 2 2 2 3 2 2 3" xfId="39587" xr:uid="{00000000-0005-0000-0000-0000F0690000}"/>
    <cellStyle name="Normal 4 3 2 3 2 2 2 2 3 2 3" xfId="20473" xr:uid="{00000000-0005-0000-0000-0000F1690000}"/>
    <cellStyle name="Normal 4 3 2 3 2 2 2 2 3 2 3 2" xfId="46635" xr:uid="{00000000-0005-0000-0000-0000F2690000}"/>
    <cellStyle name="Normal 4 3 2 3 2 2 2 2 3 2 4" xfId="33697" xr:uid="{00000000-0005-0000-0000-0000F3690000}"/>
    <cellStyle name="Normal 4 3 2 3 2 2 2 2 3 3" xfId="10479" xr:uid="{00000000-0005-0000-0000-0000F4690000}"/>
    <cellStyle name="Normal 4 3 2 3 2 2 2 2 3 3 2" xfId="23033" xr:uid="{00000000-0005-0000-0000-0000F5690000}"/>
    <cellStyle name="Normal 4 3 2 3 2 2 2 2 3 3 2 2" xfId="49195" xr:uid="{00000000-0005-0000-0000-0000F6690000}"/>
    <cellStyle name="Normal 4 3 2 3 2 2 2 2 3 3 3" xfId="36641" xr:uid="{00000000-0005-0000-0000-0000F7690000}"/>
    <cellStyle name="Normal 4 3 2 3 2 2 2 2 3 4" xfId="16949" xr:uid="{00000000-0005-0000-0000-0000F8690000}"/>
    <cellStyle name="Normal 4 3 2 3 2 2 2 2 3 4 2" xfId="43111" xr:uid="{00000000-0005-0000-0000-0000F9690000}"/>
    <cellStyle name="Normal 4 3 2 3 2 2 2 2 3 5" xfId="29645" xr:uid="{00000000-0005-0000-0000-0000FA690000}"/>
    <cellStyle name="Normal 4 3 2 3 2 2 2 2 4" xfId="5509" xr:uid="{00000000-0005-0000-0000-0000FB690000}"/>
    <cellStyle name="Normal 4 3 2 3 2 2 2 2 4 2" xfId="11953" xr:uid="{00000000-0005-0000-0000-0000FC690000}"/>
    <cellStyle name="Normal 4 3 2 3 2 2 2 2 4 2 2" xfId="24315" xr:uid="{00000000-0005-0000-0000-0000FD690000}"/>
    <cellStyle name="Normal 4 3 2 3 2 2 2 2 4 2 2 2" xfId="50477" xr:uid="{00000000-0005-0000-0000-0000FE690000}"/>
    <cellStyle name="Normal 4 3 2 3 2 2 2 2 4 2 3" xfId="38115" xr:uid="{00000000-0005-0000-0000-0000FF690000}"/>
    <cellStyle name="Normal 4 3 2 3 2 2 2 2 4 3" xfId="18711" xr:uid="{00000000-0005-0000-0000-0000006A0000}"/>
    <cellStyle name="Normal 4 3 2 3 2 2 2 2 4 3 2" xfId="44873" xr:uid="{00000000-0005-0000-0000-0000016A0000}"/>
    <cellStyle name="Normal 4 3 2 3 2 2 2 2 4 4" xfId="31671" xr:uid="{00000000-0005-0000-0000-0000026A0000}"/>
    <cellStyle name="Normal 4 3 2 3 2 2 2 2 5" xfId="9007" xr:uid="{00000000-0005-0000-0000-0000036A0000}"/>
    <cellStyle name="Normal 4 3 2 3 2 2 2 2 5 2" xfId="21753" xr:uid="{00000000-0005-0000-0000-0000046A0000}"/>
    <cellStyle name="Normal 4 3 2 3 2 2 2 2 5 2 2" xfId="47915" xr:uid="{00000000-0005-0000-0000-0000056A0000}"/>
    <cellStyle name="Normal 4 3 2 3 2 2 2 2 5 3" xfId="35169" xr:uid="{00000000-0005-0000-0000-0000066A0000}"/>
    <cellStyle name="Normal 4 3 2 3 2 2 2 2 6" xfId="15187" xr:uid="{00000000-0005-0000-0000-0000076A0000}"/>
    <cellStyle name="Normal 4 3 2 3 2 2 2 2 6 2" xfId="41349" xr:uid="{00000000-0005-0000-0000-0000086A0000}"/>
    <cellStyle name="Normal 4 3 2 3 2 2 2 2 7" xfId="27619" xr:uid="{00000000-0005-0000-0000-0000096A0000}"/>
    <cellStyle name="Normal 4 3 2 3 2 2 2 3" xfId="1777" xr:uid="{00000000-0005-0000-0000-00000A6A0000}"/>
    <cellStyle name="Normal 4 3 2 3 2 2 2 3 2" xfId="3803" xr:uid="{00000000-0005-0000-0000-00000B6A0000}"/>
    <cellStyle name="Normal 4 3 2 3 2 2 2 3 2 2" xfId="7855" xr:uid="{00000000-0005-0000-0000-00000C6A0000}"/>
    <cellStyle name="Normal 4 3 2 3 2 2 2 3 2 2 2" xfId="13745" xr:uid="{00000000-0005-0000-0000-00000D6A0000}"/>
    <cellStyle name="Normal 4 3 2 3 2 2 2 3 2 2 2 2" xfId="25915" xr:uid="{00000000-0005-0000-0000-00000E6A0000}"/>
    <cellStyle name="Normal 4 3 2 3 2 2 2 3 2 2 2 2 2" xfId="52077" xr:uid="{00000000-0005-0000-0000-00000F6A0000}"/>
    <cellStyle name="Normal 4 3 2 3 2 2 2 3 2 2 2 3" xfId="39907" xr:uid="{00000000-0005-0000-0000-0000106A0000}"/>
    <cellStyle name="Normal 4 3 2 3 2 2 2 3 2 2 3" xfId="20793" xr:uid="{00000000-0005-0000-0000-0000116A0000}"/>
    <cellStyle name="Normal 4 3 2 3 2 2 2 3 2 2 3 2" xfId="46955" xr:uid="{00000000-0005-0000-0000-0000126A0000}"/>
    <cellStyle name="Normal 4 3 2 3 2 2 2 3 2 2 4" xfId="34017" xr:uid="{00000000-0005-0000-0000-0000136A0000}"/>
    <cellStyle name="Normal 4 3 2 3 2 2 2 3 2 3" xfId="10799" xr:uid="{00000000-0005-0000-0000-0000146A0000}"/>
    <cellStyle name="Normal 4 3 2 3 2 2 2 3 2 3 2" xfId="23353" xr:uid="{00000000-0005-0000-0000-0000156A0000}"/>
    <cellStyle name="Normal 4 3 2 3 2 2 2 3 2 3 2 2" xfId="49515" xr:uid="{00000000-0005-0000-0000-0000166A0000}"/>
    <cellStyle name="Normal 4 3 2 3 2 2 2 3 2 3 3" xfId="36961" xr:uid="{00000000-0005-0000-0000-0000176A0000}"/>
    <cellStyle name="Normal 4 3 2 3 2 2 2 3 2 4" xfId="17269" xr:uid="{00000000-0005-0000-0000-0000186A0000}"/>
    <cellStyle name="Normal 4 3 2 3 2 2 2 3 2 4 2" xfId="43431" xr:uid="{00000000-0005-0000-0000-0000196A0000}"/>
    <cellStyle name="Normal 4 3 2 3 2 2 2 3 2 5" xfId="29965" xr:uid="{00000000-0005-0000-0000-00001A6A0000}"/>
    <cellStyle name="Normal 4 3 2 3 2 2 2 3 3" xfId="5829" xr:uid="{00000000-0005-0000-0000-00001B6A0000}"/>
    <cellStyle name="Normal 4 3 2 3 2 2 2 3 3 2" xfId="12273" xr:uid="{00000000-0005-0000-0000-00001C6A0000}"/>
    <cellStyle name="Normal 4 3 2 3 2 2 2 3 3 2 2" xfId="24635" xr:uid="{00000000-0005-0000-0000-00001D6A0000}"/>
    <cellStyle name="Normal 4 3 2 3 2 2 2 3 3 2 2 2" xfId="50797" xr:uid="{00000000-0005-0000-0000-00001E6A0000}"/>
    <cellStyle name="Normal 4 3 2 3 2 2 2 3 3 2 3" xfId="38435" xr:uid="{00000000-0005-0000-0000-00001F6A0000}"/>
    <cellStyle name="Normal 4 3 2 3 2 2 2 3 3 3" xfId="19031" xr:uid="{00000000-0005-0000-0000-0000206A0000}"/>
    <cellStyle name="Normal 4 3 2 3 2 2 2 3 3 3 2" xfId="45193" xr:uid="{00000000-0005-0000-0000-0000216A0000}"/>
    <cellStyle name="Normal 4 3 2 3 2 2 2 3 3 4" xfId="31991" xr:uid="{00000000-0005-0000-0000-0000226A0000}"/>
    <cellStyle name="Normal 4 3 2 3 2 2 2 3 4" xfId="9327" xr:uid="{00000000-0005-0000-0000-0000236A0000}"/>
    <cellStyle name="Normal 4 3 2 3 2 2 2 3 4 2" xfId="22073" xr:uid="{00000000-0005-0000-0000-0000246A0000}"/>
    <cellStyle name="Normal 4 3 2 3 2 2 2 3 4 2 2" xfId="48235" xr:uid="{00000000-0005-0000-0000-0000256A0000}"/>
    <cellStyle name="Normal 4 3 2 3 2 2 2 3 4 3" xfId="35489" xr:uid="{00000000-0005-0000-0000-0000266A0000}"/>
    <cellStyle name="Normal 4 3 2 3 2 2 2 3 5" xfId="15507" xr:uid="{00000000-0005-0000-0000-0000276A0000}"/>
    <cellStyle name="Normal 4 3 2 3 2 2 2 3 5 2" xfId="41669" xr:uid="{00000000-0005-0000-0000-0000286A0000}"/>
    <cellStyle name="Normal 4 3 2 3 2 2 2 3 6" xfId="27939" xr:uid="{00000000-0005-0000-0000-0000296A0000}"/>
    <cellStyle name="Normal 4 3 2 3 2 2 2 4" xfId="3163" xr:uid="{00000000-0005-0000-0000-00002A6A0000}"/>
    <cellStyle name="Normal 4 3 2 3 2 2 2 4 2" xfId="7215" xr:uid="{00000000-0005-0000-0000-00002B6A0000}"/>
    <cellStyle name="Normal 4 3 2 3 2 2 2 4 2 2" xfId="13105" xr:uid="{00000000-0005-0000-0000-00002C6A0000}"/>
    <cellStyle name="Normal 4 3 2 3 2 2 2 4 2 2 2" xfId="25275" xr:uid="{00000000-0005-0000-0000-00002D6A0000}"/>
    <cellStyle name="Normal 4 3 2 3 2 2 2 4 2 2 2 2" xfId="51437" xr:uid="{00000000-0005-0000-0000-00002E6A0000}"/>
    <cellStyle name="Normal 4 3 2 3 2 2 2 4 2 2 3" xfId="39267" xr:uid="{00000000-0005-0000-0000-00002F6A0000}"/>
    <cellStyle name="Normal 4 3 2 3 2 2 2 4 2 3" xfId="20153" xr:uid="{00000000-0005-0000-0000-0000306A0000}"/>
    <cellStyle name="Normal 4 3 2 3 2 2 2 4 2 3 2" xfId="46315" xr:uid="{00000000-0005-0000-0000-0000316A0000}"/>
    <cellStyle name="Normal 4 3 2 3 2 2 2 4 2 4" xfId="33377" xr:uid="{00000000-0005-0000-0000-0000326A0000}"/>
    <cellStyle name="Normal 4 3 2 3 2 2 2 4 3" xfId="10159" xr:uid="{00000000-0005-0000-0000-0000336A0000}"/>
    <cellStyle name="Normal 4 3 2 3 2 2 2 4 3 2" xfId="22713" xr:uid="{00000000-0005-0000-0000-0000346A0000}"/>
    <cellStyle name="Normal 4 3 2 3 2 2 2 4 3 2 2" xfId="48875" xr:uid="{00000000-0005-0000-0000-0000356A0000}"/>
    <cellStyle name="Normal 4 3 2 3 2 2 2 4 3 3" xfId="36321" xr:uid="{00000000-0005-0000-0000-0000366A0000}"/>
    <cellStyle name="Normal 4 3 2 3 2 2 2 4 4" xfId="16629" xr:uid="{00000000-0005-0000-0000-0000376A0000}"/>
    <cellStyle name="Normal 4 3 2 3 2 2 2 4 4 2" xfId="42791" xr:uid="{00000000-0005-0000-0000-0000386A0000}"/>
    <cellStyle name="Normal 4 3 2 3 2 2 2 4 5" xfId="29325" xr:uid="{00000000-0005-0000-0000-0000396A0000}"/>
    <cellStyle name="Normal 4 3 2 3 2 2 2 5" xfId="5189" xr:uid="{00000000-0005-0000-0000-00003A6A0000}"/>
    <cellStyle name="Normal 4 3 2 3 2 2 2 5 2" xfId="11633" xr:uid="{00000000-0005-0000-0000-00003B6A0000}"/>
    <cellStyle name="Normal 4 3 2 3 2 2 2 5 2 2" xfId="23995" xr:uid="{00000000-0005-0000-0000-00003C6A0000}"/>
    <cellStyle name="Normal 4 3 2 3 2 2 2 5 2 2 2" xfId="50157" xr:uid="{00000000-0005-0000-0000-00003D6A0000}"/>
    <cellStyle name="Normal 4 3 2 3 2 2 2 5 2 3" xfId="37795" xr:uid="{00000000-0005-0000-0000-00003E6A0000}"/>
    <cellStyle name="Normal 4 3 2 3 2 2 2 5 3" xfId="18391" xr:uid="{00000000-0005-0000-0000-00003F6A0000}"/>
    <cellStyle name="Normal 4 3 2 3 2 2 2 5 3 2" xfId="44553" xr:uid="{00000000-0005-0000-0000-0000406A0000}"/>
    <cellStyle name="Normal 4 3 2 3 2 2 2 5 4" xfId="31351" xr:uid="{00000000-0005-0000-0000-0000416A0000}"/>
    <cellStyle name="Normal 4 3 2 3 2 2 2 6" xfId="8687" xr:uid="{00000000-0005-0000-0000-0000426A0000}"/>
    <cellStyle name="Normal 4 3 2 3 2 2 2 6 2" xfId="21433" xr:uid="{00000000-0005-0000-0000-0000436A0000}"/>
    <cellStyle name="Normal 4 3 2 3 2 2 2 6 2 2" xfId="47595" xr:uid="{00000000-0005-0000-0000-0000446A0000}"/>
    <cellStyle name="Normal 4 3 2 3 2 2 2 6 3" xfId="34849" xr:uid="{00000000-0005-0000-0000-0000456A0000}"/>
    <cellStyle name="Normal 4 3 2 3 2 2 2 7" xfId="14867" xr:uid="{00000000-0005-0000-0000-0000466A0000}"/>
    <cellStyle name="Normal 4 3 2 3 2 2 2 7 2" xfId="41029" xr:uid="{00000000-0005-0000-0000-0000476A0000}"/>
    <cellStyle name="Normal 4 3 2 3 2 2 2 8" xfId="27299" xr:uid="{00000000-0005-0000-0000-0000486A0000}"/>
    <cellStyle name="Normal 4 3 2 3 2 2 3" xfId="1297" xr:uid="{00000000-0005-0000-0000-0000496A0000}"/>
    <cellStyle name="Normal 4 3 2 3 2 2 3 2" xfId="1937" xr:uid="{00000000-0005-0000-0000-00004A6A0000}"/>
    <cellStyle name="Normal 4 3 2 3 2 2 3 2 2" xfId="3963" xr:uid="{00000000-0005-0000-0000-00004B6A0000}"/>
    <cellStyle name="Normal 4 3 2 3 2 2 3 2 2 2" xfId="8015" xr:uid="{00000000-0005-0000-0000-00004C6A0000}"/>
    <cellStyle name="Normal 4 3 2 3 2 2 3 2 2 2 2" xfId="13905" xr:uid="{00000000-0005-0000-0000-00004D6A0000}"/>
    <cellStyle name="Normal 4 3 2 3 2 2 3 2 2 2 2 2" xfId="26075" xr:uid="{00000000-0005-0000-0000-00004E6A0000}"/>
    <cellStyle name="Normal 4 3 2 3 2 2 3 2 2 2 2 2 2" xfId="52237" xr:uid="{00000000-0005-0000-0000-00004F6A0000}"/>
    <cellStyle name="Normal 4 3 2 3 2 2 3 2 2 2 2 3" xfId="40067" xr:uid="{00000000-0005-0000-0000-0000506A0000}"/>
    <cellStyle name="Normal 4 3 2 3 2 2 3 2 2 2 3" xfId="20953" xr:uid="{00000000-0005-0000-0000-0000516A0000}"/>
    <cellStyle name="Normal 4 3 2 3 2 2 3 2 2 2 3 2" xfId="47115" xr:uid="{00000000-0005-0000-0000-0000526A0000}"/>
    <cellStyle name="Normal 4 3 2 3 2 2 3 2 2 2 4" xfId="34177" xr:uid="{00000000-0005-0000-0000-0000536A0000}"/>
    <cellStyle name="Normal 4 3 2 3 2 2 3 2 2 3" xfId="10959" xr:uid="{00000000-0005-0000-0000-0000546A0000}"/>
    <cellStyle name="Normal 4 3 2 3 2 2 3 2 2 3 2" xfId="23513" xr:uid="{00000000-0005-0000-0000-0000556A0000}"/>
    <cellStyle name="Normal 4 3 2 3 2 2 3 2 2 3 2 2" xfId="49675" xr:uid="{00000000-0005-0000-0000-0000566A0000}"/>
    <cellStyle name="Normal 4 3 2 3 2 2 3 2 2 3 3" xfId="37121" xr:uid="{00000000-0005-0000-0000-0000576A0000}"/>
    <cellStyle name="Normal 4 3 2 3 2 2 3 2 2 4" xfId="17429" xr:uid="{00000000-0005-0000-0000-0000586A0000}"/>
    <cellStyle name="Normal 4 3 2 3 2 2 3 2 2 4 2" xfId="43591" xr:uid="{00000000-0005-0000-0000-0000596A0000}"/>
    <cellStyle name="Normal 4 3 2 3 2 2 3 2 2 5" xfId="30125" xr:uid="{00000000-0005-0000-0000-00005A6A0000}"/>
    <cellStyle name="Normal 4 3 2 3 2 2 3 2 3" xfId="5989" xr:uid="{00000000-0005-0000-0000-00005B6A0000}"/>
    <cellStyle name="Normal 4 3 2 3 2 2 3 2 3 2" xfId="12433" xr:uid="{00000000-0005-0000-0000-00005C6A0000}"/>
    <cellStyle name="Normal 4 3 2 3 2 2 3 2 3 2 2" xfId="24795" xr:uid="{00000000-0005-0000-0000-00005D6A0000}"/>
    <cellStyle name="Normal 4 3 2 3 2 2 3 2 3 2 2 2" xfId="50957" xr:uid="{00000000-0005-0000-0000-00005E6A0000}"/>
    <cellStyle name="Normal 4 3 2 3 2 2 3 2 3 2 3" xfId="38595" xr:uid="{00000000-0005-0000-0000-00005F6A0000}"/>
    <cellStyle name="Normal 4 3 2 3 2 2 3 2 3 3" xfId="19191" xr:uid="{00000000-0005-0000-0000-0000606A0000}"/>
    <cellStyle name="Normal 4 3 2 3 2 2 3 2 3 3 2" xfId="45353" xr:uid="{00000000-0005-0000-0000-0000616A0000}"/>
    <cellStyle name="Normal 4 3 2 3 2 2 3 2 3 4" xfId="32151" xr:uid="{00000000-0005-0000-0000-0000626A0000}"/>
    <cellStyle name="Normal 4 3 2 3 2 2 3 2 4" xfId="9487" xr:uid="{00000000-0005-0000-0000-0000636A0000}"/>
    <cellStyle name="Normal 4 3 2 3 2 2 3 2 4 2" xfId="22233" xr:uid="{00000000-0005-0000-0000-0000646A0000}"/>
    <cellStyle name="Normal 4 3 2 3 2 2 3 2 4 2 2" xfId="48395" xr:uid="{00000000-0005-0000-0000-0000656A0000}"/>
    <cellStyle name="Normal 4 3 2 3 2 2 3 2 4 3" xfId="35649" xr:uid="{00000000-0005-0000-0000-0000666A0000}"/>
    <cellStyle name="Normal 4 3 2 3 2 2 3 2 5" xfId="15667" xr:uid="{00000000-0005-0000-0000-0000676A0000}"/>
    <cellStyle name="Normal 4 3 2 3 2 2 3 2 5 2" xfId="41829" xr:uid="{00000000-0005-0000-0000-0000686A0000}"/>
    <cellStyle name="Normal 4 3 2 3 2 2 3 2 6" xfId="28099" xr:uid="{00000000-0005-0000-0000-0000696A0000}"/>
    <cellStyle name="Normal 4 3 2 3 2 2 3 3" xfId="3323" xr:uid="{00000000-0005-0000-0000-00006A6A0000}"/>
    <cellStyle name="Normal 4 3 2 3 2 2 3 3 2" xfId="7375" xr:uid="{00000000-0005-0000-0000-00006B6A0000}"/>
    <cellStyle name="Normal 4 3 2 3 2 2 3 3 2 2" xfId="13265" xr:uid="{00000000-0005-0000-0000-00006C6A0000}"/>
    <cellStyle name="Normal 4 3 2 3 2 2 3 3 2 2 2" xfId="25435" xr:uid="{00000000-0005-0000-0000-00006D6A0000}"/>
    <cellStyle name="Normal 4 3 2 3 2 2 3 3 2 2 2 2" xfId="51597" xr:uid="{00000000-0005-0000-0000-00006E6A0000}"/>
    <cellStyle name="Normal 4 3 2 3 2 2 3 3 2 2 3" xfId="39427" xr:uid="{00000000-0005-0000-0000-00006F6A0000}"/>
    <cellStyle name="Normal 4 3 2 3 2 2 3 3 2 3" xfId="20313" xr:uid="{00000000-0005-0000-0000-0000706A0000}"/>
    <cellStyle name="Normal 4 3 2 3 2 2 3 3 2 3 2" xfId="46475" xr:uid="{00000000-0005-0000-0000-0000716A0000}"/>
    <cellStyle name="Normal 4 3 2 3 2 2 3 3 2 4" xfId="33537" xr:uid="{00000000-0005-0000-0000-0000726A0000}"/>
    <cellStyle name="Normal 4 3 2 3 2 2 3 3 3" xfId="10319" xr:uid="{00000000-0005-0000-0000-0000736A0000}"/>
    <cellStyle name="Normal 4 3 2 3 2 2 3 3 3 2" xfId="22873" xr:uid="{00000000-0005-0000-0000-0000746A0000}"/>
    <cellStyle name="Normal 4 3 2 3 2 2 3 3 3 2 2" xfId="49035" xr:uid="{00000000-0005-0000-0000-0000756A0000}"/>
    <cellStyle name="Normal 4 3 2 3 2 2 3 3 3 3" xfId="36481" xr:uid="{00000000-0005-0000-0000-0000766A0000}"/>
    <cellStyle name="Normal 4 3 2 3 2 2 3 3 4" xfId="16789" xr:uid="{00000000-0005-0000-0000-0000776A0000}"/>
    <cellStyle name="Normal 4 3 2 3 2 2 3 3 4 2" xfId="42951" xr:uid="{00000000-0005-0000-0000-0000786A0000}"/>
    <cellStyle name="Normal 4 3 2 3 2 2 3 3 5" xfId="29485" xr:uid="{00000000-0005-0000-0000-0000796A0000}"/>
    <cellStyle name="Normal 4 3 2 3 2 2 3 4" xfId="5349" xr:uid="{00000000-0005-0000-0000-00007A6A0000}"/>
    <cellStyle name="Normal 4 3 2 3 2 2 3 4 2" xfId="11793" xr:uid="{00000000-0005-0000-0000-00007B6A0000}"/>
    <cellStyle name="Normal 4 3 2 3 2 2 3 4 2 2" xfId="24155" xr:uid="{00000000-0005-0000-0000-00007C6A0000}"/>
    <cellStyle name="Normal 4 3 2 3 2 2 3 4 2 2 2" xfId="50317" xr:uid="{00000000-0005-0000-0000-00007D6A0000}"/>
    <cellStyle name="Normal 4 3 2 3 2 2 3 4 2 3" xfId="37955" xr:uid="{00000000-0005-0000-0000-00007E6A0000}"/>
    <cellStyle name="Normal 4 3 2 3 2 2 3 4 3" xfId="18551" xr:uid="{00000000-0005-0000-0000-00007F6A0000}"/>
    <cellStyle name="Normal 4 3 2 3 2 2 3 4 3 2" xfId="44713" xr:uid="{00000000-0005-0000-0000-0000806A0000}"/>
    <cellStyle name="Normal 4 3 2 3 2 2 3 4 4" xfId="31511" xr:uid="{00000000-0005-0000-0000-0000816A0000}"/>
    <cellStyle name="Normal 4 3 2 3 2 2 3 5" xfId="8847" xr:uid="{00000000-0005-0000-0000-0000826A0000}"/>
    <cellStyle name="Normal 4 3 2 3 2 2 3 5 2" xfId="21593" xr:uid="{00000000-0005-0000-0000-0000836A0000}"/>
    <cellStyle name="Normal 4 3 2 3 2 2 3 5 2 2" xfId="47755" xr:uid="{00000000-0005-0000-0000-0000846A0000}"/>
    <cellStyle name="Normal 4 3 2 3 2 2 3 5 3" xfId="35009" xr:uid="{00000000-0005-0000-0000-0000856A0000}"/>
    <cellStyle name="Normal 4 3 2 3 2 2 3 6" xfId="15027" xr:uid="{00000000-0005-0000-0000-0000866A0000}"/>
    <cellStyle name="Normal 4 3 2 3 2 2 3 6 2" xfId="41189" xr:uid="{00000000-0005-0000-0000-0000876A0000}"/>
    <cellStyle name="Normal 4 3 2 3 2 2 3 7" xfId="27459" xr:uid="{00000000-0005-0000-0000-0000886A0000}"/>
    <cellStyle name="Normal 4 3 2 3 2 2 4" xfId="1617" xr:uid="{00000000-0005-0000-0000-0000896A0000}"/>
    <cellStyle name="Normal 4 3 2 3 2 2 4 2" xfId="3643" xr:uid="{00000000-0005-0000-0000-00008A6A0000}"/>
    <cellStyle name="Normal 4 3 2 3 2 2 4 2 2" xfId="7695" xr:uid="{00000000-0005-0000-0000-00008B6A0000}"/>
    <cellStyle name="Normal 4 3 2 3 2 2 4 2 2 2" xfId="13585" xr:uid="{00000000-0005-0000-0000-00008C6A0000}"/>
    <cellStyle name="Normal 4 3 2 3 2 2 4 2 2 2 2" xfId="25755" xr:uid="{00000000-0005-0000-0000-00008D6A0000}"/>
    <cellStyle name="Normal 4 3 2 3 2 2 4 2 2 2 2 2" xfId="51917" xr:uid="{00000000-0005-0000-0000-00008E6A0000}"/>
    <cellStyle name="Normal 4 3 2 3 2 2 4 2 2 2 3" xfId="39747" xr:uid="{00000000-0005-0000-0000-00008F6A0000}"/>
    <cellStyle name="Normal 4 3 2 3 2 2 4 2 2 3" xfId="20633" xr:uid="{00000000-0005-0000-0000-0000906A0000}"/>
    <cellStyle name="Normal 4 3 2 3 2 2 4 2 2 3 2" xfId="46795" xr:uid="{00000000-0005-0000-0000-0000916A0000}"/>
    <cellStyle name="Normal 4 3 2 3 2 2 4 2 2 4" xfId="33857" xr:uid="{00000000-0005-0000-0000-0000926A0000}"/>
    <cellStyle name="Normal 4 3 2 3 2 2 4 2 3" xfId="10639" xr:uid="{00000000-0005-0000-0000-0000936A0000}"/>
    <cellStyle name="Normal 4 3 2 3 2 2 4 2 3 2" xfId="23193" xr:uid="{00000000-0005-0000-0000-0000946A0000}"/>
    <cellStyle name="Normal 4 3 2 3 2 2 4 2 3 2 2" xfId="49355" xr:uid="{00000000-0005-0000-0000-0000956A0000}"/>
    <cellStyle name="Normal 4 3 2 3 2 2 4 2 3 3" xfId="36801" xr:uid="{00000000-0005-0000-0000-0000966A0000}"/>
    <cellStyle name="Normal 4 3 2 3 2 2 4 2 4" xfId="17109" xr:uid="{00000000-0005-0000-0000-0000976A0000}"/>
    <cellStyle name="Normal 4 3 2 3 2 2 4 2 4 2" xfId="43271" xr:uid="{00000000-0005-0000-0000-0000986A0000}"/>
    <cellStyle name="Normal 4 3 2 3 2 2 4 2 5" xfId="29805" xr:uid="{00000000-0005-0000-0000-0000996A0000}"/>
    <cellStyle name="Normal 4 3 2 3 2 2 4 3" xfId="5669" xr:uid="{00000000-0005-0000-0000-00009A6A0000}"/>
    <cellStyle name="Normal 4 3 2 3 2 2 4 3 2" xfId="12113" xr:uid="{00000000-0005-0000-0000-00009B6A0000}"/>
    <cellStyle name="Normal 4 3 2 3 2 2 4 3 2 2" xfId="24475" xr:uid="{00000000-0005-0000-0000-00009C6A0000}"/>
    <cellStyle name="Normal 4 3 2 3 2 2 4 3 2 2 2" xfId="50637" xr:uid="{00000000-0005-0000-0000-00009D6A0000}"/>
    <cellStyle name="Normal 4 3 2 3 2 2 4 3 2 3" xfId="38275" xr:uid="{00000000-0005-0000-0000-00009E6A0000}"/>
    <cellStyle name="Normal 4 3 2 3 2 2 4 3 3" xfId="18871" xr:uid="{00000000-0005-0000-0000-00009F6A0000}"/>
    <cellStyle name="Normal 4 3 2 3 2 2 4 3 3 2" xfId="45033" xr:uid="{00000000-0005-0000-0000-0000A06A0000}"/>
    <cellStyle name="Normal 4 3 2 3 2 2 4 3 4" xfId="31831" xr:uid="{00000000-0005-0000-0000-0000A16A0000}"/>
    <cellStyle name="Normal 4 3 2 3 2 2 4 4" xfId="9167" xr:uid="{00000000-0005-0000-0000-0000A26A0000}"/>
    <cellStyle name="Normal 4 3 2 3 2 2 4 4 2" xfId="21913" xr:uid="{00000000-0005-0000-0000-0000A36A0000}"/>
    <cellStyle name="Normal 4 3 2 3 2 2 4 4 2 2" xfId="48075" xr:uid="{00000000-0005-0000-0000-0000A46A0000}"/>
    <cellStyle name="Normal 4 3 2 3 2 2 4 4 3" xfId="35329" xr:uid="{00000000-0005-0000-0000-0000A56A0000}"/>
    <cellStyle name="Normal 4 3 2 3 2 2 4 5" xfId="15347" xr:uid="{00000000-0005-0000-0000-0000A66A0000}"/>
    <cellStyle name="Normal 4 3 2 3 2 2 4 5 2" xfId="41509" xr:uid="{00000000-0005-0000-0000-0000A76A0000}"/>
    <cellStyle name="Normal 4 3 2 3 2 2 4 6" xfId="27779" xr:uid="{00000000-0005-0000-0000-0000A86A0000}"/>
    <cellStyle name="Normal 4 3 2 3 2 2 5" xfId="2631" xr:uid="{00000000-0005-0000-0000-0000A96A0000}"/>
    <cellStyle name="Normal 4 3 2 3 2 2 5 2" xfId="6683" xr:uid="{00000000-0005-0000-0000-0000AA6A0000}"/>
    <cellStyle name="Normal 4 3 2 3 2 2 5 2 2" xfId="12849" xr:uid="{00000000-0005-0000-0000-0000AB6A0000}"/>
    <cellStyle name="Normal 4 3 2 3 2 2 5 2 2 2" xfId="25115" xr:uid="{00000000-0005-0000-0000-0000AC6A0000}"/>
    <cellStyle name="Normal 4 3 2 3 2 2 5 2 2 2 2" xfId="51277" xr:uid="{00000000-0005-0000-0000-0000AD6A0000}"/>
    <cellStyle name="Normal 4 3 2 3 2 2 5 2 2 3" xfId="39011" xr:uid="{00000000-0005-0000-0000-0000AE6A0000}"/>
    <cellStyle name="Normal 4 3 2 3 2 2 5 2 3" xfId="19753" xr:uid="{00000000-0005-0000-0000-0000AF6A0000}"/>
    <cellStyle name="Normal 4 3 2 3 2 2 5 2 3 2" xfId="45915" xr:uid="{00000000-0005-0000-0000-0000B06A0000}"/>
    <cellStyle name="Normal 4 3 2 3 2 2 5 2 4" xfId="32845" xr:uid="{00000000-0005-0000-0000-0000B16A0000}"/>
    <cellStyle name="Normal 4 3 2 3 2 2 5 3" xfId="9903" xr:uid="{00000000-0005-0000-0000-0000B26A0000}"/>
    <cellStyle name="Normal 4 3 2 3 2 2 5 3 2" xfId="22553" xr:uid="{00000000-0005-0000-0000-0000B36A0000}"/>
    <cellStyle name="Normal 4 3 2 3 2 2 5 3 2 2" xfId="48715" xr:uid="{00000000-0005-0000-0000-0000B46A0000}"/>
    <cellStyle name="Normal 4 3 2 3 2 2 5 3 3" xfId="36065" xr:uid="{00000000-0005-0000-0000-0000B56A0000}"/>
    <cellStyle name="Normal 4 3 2 3 2 2 5 4" xfId="16229" xr:uid="{00000000-0005-0000-0000-0000B66A0000}"/>
    <cellStyle name="Normal 4 3 2 3 2 2 5 4 2" xfId="42391" xr:uid="{00000000-0005-0000-0000-0000B76A0000}"/>
    <cellStyle name="Normal 4 3 2 3 2 2 5 5" xfId="28793" xr:uid="{00000000-0005-0000-0000-0000B86A0000}"/>
    <cellStyle name="Normal 4 3 2 3 2 2 6" xfId="4657" xr:uid="{00000000-0005-0000-0000-0000B96A0000}"/>
    <cellStyle name="Normal 4 3 2 3 2 2 6 2" xfId="11377" xr:uid="{00000000-0005-0000-0000-0000BA6A0000}"/>
    <cellStyle name="Normal 4 3 2 3 2 2 6 2 2" xfId="23835" xr:uid="{00000000-0005-0000-0000-0000BB6A0000}"/>
    <cellStyle name="Normal 4 3 2 3 2 2 6 2 2 2" xfId="49997" xr:uid="{00000000-0005-0000-0000-0000BC6A0000}"/>
    <cellStyle name="Normal 4 3 2 3 2 2 6 2 3" xfId="37539" xr:uid="{00000000-0005-0000-0000-0000BD6A0000}"/>
    <cellStyle name="Normal 4 3 2 3 2 2 6 3" xfId="17991" xr:uid="{00000000-0005-0000-0000-0000BE6A0000}"/>
    <cellStyle name="Normal 4 3 2 3 2 2 6 3 2" xfId="44153" xr:uid="{00000000-0005-0000-0000-0000BF6A0000}"/>
    <cellStyle name="Normal 4 3 2 3 2 2 6 4" xfId="30819" xr:uid="{00000000-0005-0000-0000-0000C06A0000}"/>
    <cellStyle name="Normal 4 3 2 3 2 2 7" xfId="8431" xr:uid="{00000000-0005-0000-0000-0000C16A0000}"/>
    <cellStyle name="Normal 4 3 2 3 2 2 7 2" xfId="21273" xr:uid="{00000000-0005-0000-0000-0000C26A0000}"/>
    <cellStyle name="Normal 4 3 2 3 2 2 7 2 2" xfId="47435" xr:uid="{00000000-0005-0000-0000-0000C36A0000}"/>
    <cellStyle name="Normal 4 3 2 3 2 2 7 3" xfId="34593" xr:uid="{00000000-0005-0000-0000-0000C46A0000}"/>
    <cellStyle name="Normal 4 3 2 3 2 2 8" xfId="14467" xr:uid="{00000000-0005-0000-0000-0000C56A0000}"/>
    <cellStyle name="Normal 4 3 2 3 2 2 8 2" xfId="40629" xr:uid="{00000000-0005-0000-0000-0000C66A0000}"/>
    <cellStyle name="Normal 4 3 2 3 2 2 9" xfId="26767" xr:uid="{00000000-0005-0000-0000-0000C76A0000}"/>
    <cellStyle name="Normal 4 3 2 3 2 3" xfId="998" xr:uid="{00000000-0005-0000-0000-0000C86A0000}"/>
    <cellStyle name="Normal 4 3 2 3 2 3 2" xfId="1377" xr:uid="{00000000-0005-0000-0000-0000C96A0000}"/>
    <cellStyle name="Normal 4 3 2 3 2 3 2 2" xfId="2017" xr:uid="{00000000-0005-0000-0000-0000CA6A0000}"/>
    <cellStyle name="Normal 4 3 2 3 2 3 2 2 2" xfId="4043" xr:uid="{00000000-0005-0000-0000-0000CB6A0000}"/>
    <cellStyle name="Normal 4 3 2 3 2 3 2 2 2 2" xfId="8095" xr:uid="{00000000-0005-0000-0000-0000CC6A0000}"/>
    <cellStyle name="Normal 4 3 2 3 2 3 2 2 2 2 2" xfId="13985" xr:uid="{00000000-0005-0000-0000-0000CD6A0000}"/>
    <cellStyle name="Normal 4 3 2 3 2 3 2 2 2 2 2 2" xfId="26155" xr:uid="{00000000-0005-0000-0000-0000CE6A0000}"/>
    <cellStyle name="Normal 4 3 2 3 2 3 2 2 2 2 2 2 2" xfId="52317" xr:uid="{00000000-0005-0000-0000-0000CF6A0000}"/>
    <cellStyle name="Normal 4 3 2 3 2 3 2 2 2 2 2 3" xfId="40147" xr:uid="{00000000-0005-0000-0000-0000D06A0000}"/>
    <cellStyle name="Normal 4 3 2 3 2 3 2 2 2 2 3" xfId="21033" xr:uid="{00000000-0005-0000-0000-0000D16A0000}"/>
    <cellStyle name="Normal 4 3 2 3 2 3 2 2 2 2 3 2" xfId="47195" xr:uid="{00000000-0005-0000-0000-0000D26A0000}"/>
    <cellStyle name="Normal 4 3 2 3 2 3 2 2 2 2 4" xfId="34257" xr:uid="{00000000-0005-0000-0000-0000D36A0000}"/>
    <cellStyle name="Normal 4 3 2 3 2 3 2 2 2 3" xfId="11039" xr:uid="{00000000-0005-0000-0000-0000D46A0000}"/>
    <cellStyle name="Normal 4 3 2 3 2 3 2 2 2 3 2" xfId="23593" xr:uid="{00000000-0005-0000-0000-0000D56A0000}"/>
    <cellStyle name="Normal 4 3 2 3 2 3 2 2 2 3 2 2" xfId="49755" xr:uid="{00000000-0005-0000-0000-0000D66A0000}"/>
    <cellStyle name="Normal 4 3 2 3 2 3 2 2 2 3 3" xfId="37201" xr:uid="{00000000-0005-0000-0000-0000D76A0000}"/>
    <cellStyle name="Normal 4 3 2 3 2 3 2 2 2 4" xfId="17509" xr:uid="{00000000-0005-0000-0000-0000D86A0000}"/>
    <cellStyle name="Normal 4 3 2 3 2 3 2 2 2 4 2" xfId="43671" xr:uid="{00000000-0005-0000-0000-0000D96A0000}"/>
    <cellStyle name="Normal 4 3 2 3 2 3 2 2 2 5" xfId="30205" xr:uid="{00000000-0005-0000-0000-0000DA6A0000}"/>
    <cellStyle name="Normal 4 3 2 3 2 3 2 2 3" xfId="6069" xr:uid="{00000000-0005-0000-0000-0000DB6A0000}"/>
    <cellStyle name="Normal 4 3 2 3 2 3 2 2 3 2" xfId="12513" xr:uid="{00000000-0005-0000-0000-0000DC6A0000}"/>
    <cellStyle name="Normal 4 3 2 3 2 3 2 2 3 2 2" xfId="24875" xr:uid="{00000000-0005-0000-0000-0000DD6A0000}"/>
    <cellStyle name="Normal 4 3 2 3 2 3 2 2 3 2 2 2" xfId="51037" xr:uid="{00000000-0005-0000-0000-0000DE6A0000}"/>
    <cellStyle name="Normal 4 3 2 3 2 3 2 2 3 2 3" xfId="38675" xr:uid="{00000000-0005-0000-0000-0000DF6A0000}"/>
    <cellStyle name="Normal 4 3 2 3 2 3 2 2 3 3" xfId="19271" xr:uid="{00000000-0005-0000-0000-0000E06A0000}"/>
    <cellStyle name="Normal 4 3 2 3 2 3 2 2 3 3 2" xfId="45433" xr:uid="{00000000-0005-0000-0000-0000E16A0000}"/>
    <cellStyle name="Normal 4 3 2 3 2 3 2 2 3 4" xfId="32231" xr:uid="{00000000-0005-0000-0000-0000E26A0000}"/>
    <cellStyle name="Normal 4 3 2 3 2 3 2 2 4" xfId="9567" xr:uid="{00000000-0005-0000-0000-0000E36A0000}"/>
    <cellStyle name="Normal 4 3 2 3 2 3 2 2 4 2" xfId="22313" xr:uid="{00000000-0005-0000-0000-0000E46A0000}"/>
    <cellStyle name="Normal 4 3 2 3 2 3 2 2 4 2 2" xfId="48475" xr:uid="{00000000-0005-0000-0000-0000E56A0000}"/>
    <cellStyle name="Normal 4 3 2 3 2 3 2 2 4 3" xfId="35729" xr:uid="{00000000-0005-0000-0000-0000E66A0000}"/>
    <cellStyle name="Normal 4 3 2 3 2 3 2 2 5" xfId="15747" xr:uid="{00000000-0005-0000-0000-0000E76A0000}"/>
    <cellStyle name="Normal 4 3 2 3 2 3 2 2 5 2" xfId="41909" xr:uid="{00000000-0005-0000-0000-0000E86A0000}"/>
    <cellStyle name="Normal 4 3 2 3 2 3 2 2 6" xfId="28179" xr:uid="{00000000-0005-0000-0000-0000E96A0000}"/>
    <cellStyle name="Normal 4 3 2 3 2 3 2 3" xfId="3403" xr:uid="{00000000-0005-0000-0000-0000EA6A0000}"/>
    <cellStyle name="Normal 4 3 2 3 2 3 2 3 2" xfId="7455" xr:uid="{00000000-0005-0000-0000-0000EB6A0000}"/>
    <cellStyle name="Normal 4 3 2 3 2 3 2 3 2 2" xfId="13345" xr:uid="{00000000-0005-0000-0000-0000EC6A0000}"/>
    <cellStyle name="Normal 4 3 2 3 2 3 2 3 2 2 2" xfId="25515" xr:uid="{00000000-0005-0000-0000-0000ED6A0000}"/>
    <cellStyle name="Normal 4 3 2 3 2 3 2 3 2 2 2 2" xfId="51677" xr:uid="{00000000-0005-0000-0000-0000EE6A0000}"/>
    <cellStyle name="Normal 4 3 2 3 2 3 2 3 2 2 3" xfId="39507" xr:uid="{00000000-0005-0000-0000-0000EF6A0000}"/>
    <cellStyle name="Normal 4 3 2 3 2 3 2 3 2 3" xfId="20393" xr:uid="{00000000-0005-0000-0000-0000F06A0000}"/>
    <cellStyle name="Normal 4 3 2 3 2 3 2 3 2 3 2" xfId="46555" xr:uid="{00000000-0005-0000-0000-0000F16A0000}"/>
    <cellStyle name="Normal 4 3 2 3 2 3 2 3 2 4" xfId="33617" xr:uid="{00000000-0005-0000-0000-0000F26A0000}"/>
    <cellStyle name="Normal 4 3 2 3 2 3 2 3 3" xfId="10399" xr:uid="{00000000-0005-0000-0000-0000F36A0000}"/>
    <cellStyle name="Normal 4 3 2 3 2 3 2 3 3 2" xfId="22953" xr:uid="{00000000-0005-0000-0000-0000F46A0000}"/>
    <cellStyle name="Normal 4 3 2 3 2 3 2 3 3 2 2" xfId="49115" xr:uid="{00000000-0005-0000-0000-0000F56A0000}"/>
    <cellStyle name="Normal 4 3 2 3 2 3 2 3 3 3" xfId="36561" xr:uid="{00000000-0005-0000-0000-0000F66A0000}"/>
    <cellStyle name="Normal 4 3 2 3 2 3 2 3 4" xfId="16869" xr:uid="{00000000-0005-0000-0000-0000F76A0000}"/>
    <cellStyle name="Normal 4 3 2 3 2 3 2 3 4 2" xfId="43031" xr:uid="{00000000-0005-0000-0000-0000F86A0000}"/>
    <cellStyle name="Normal 4 3 2 3 2 3 2 3 5" xfId="29565" xr:uid="{00000000-0005-0000-0000-0000F96A0000}"/>
    <cellStyle name="Normal 4 3 2 3 2 3 2 4" xfId="5429" xr:uid="{00000000-0005-0000-0000-0000FA6A0000}"/>
    <cellStyle name="Normal 4 3 2 3 2 3 2 4 2" xfId="11873" xr:uid="{00000000-0005-0000-0000-0000FB6A0000}"/>
    <cellStyle name="Normal 4 3 2 3 2 3 2 4 2 2" xfId="24235" xr:uid="{00000000-0005-0000-0000-0000FC6A0000}"/>
    <cellStyle name="Normal 4 3 2 3 2 3 2 4 2 2 2" xfId="50397" xr:uid="{00000000-0005-0000-0000-0000FD6A0000}"/>
    <cellStyle name="Normal 4 3 2 3 2 3 2 4 2 3" xfId="38035" xr:uid="{00000000-0005-0000-0000-0000FE6A0000}"/>
    <cellStyle name="Normal 4 3 2 3 2 3 2 4 3" xfId="18631" xr:uid="{00000000-0005-0000-0000-0000FF6A0000}"/>
    <cellStyle name="Normal 4 3 2 3 2 3 2 4 3 2" xfId="44793" xr:uid="{00000000-0005-0000-0000-0000006B0000}"/>
    <cellStyle name="Normal 4 3 2 3 2 3 2 4 4" xfId="31591" xr:uid="{00000000-0005-0000-0000-0000016B0000}"/>
    <cellStyle name="Normal 4 3 2 3 2 3 2 5" xfId="8927" xr:uid="{00000000-0005-0000-0000-0000026B0000}"/>
    <cellStyle name="Normal 4 3 2 3 2 3 2 5 2" xfId="21673" xr:uid="{00000000-0005-0000-0000-0000036B0000}"/>
    <cellStyle name="Normal 4 3 2 3 2 3 2 5 2 2" xfId="47835" xr:uid="{00000000-0005-0000-0000-0000046B0000}"/>
    <cellStyle name="Normal 4 3 2 3 2 3 2 5 3" xfId="35089" xr:uid="{00000000-0005-0000-0000-0000056B0000}"/>
    <cellStyle name="Normal 4 3 2 3 2 3 2 6" xfId="15107" xr:uid="{00000000-0005-0000-0000-0000066B0000}"/>
    <cellStyle name="Normal 4 3 2 3 2 3 2 6 2" xfId="41269" xr:uid="{00000000-0005-0000-0000-0000076B0000}"/>
    <cellStyle name="Normal 4 3 2 3 2 3 2 7" xfId="27539" xr:uid="{00000000-0005-0000-0000-0000086B0000}"/>
    <cellStyle name="Normal 4 3 2 3 2 3 3" xfId="1697" xr:uid="{00000000-0005-0000-0000-0000096B0000}"/>
    <cellStyle name="Normal 4 3 2 3 2 3 3 2" xfId="3723" xr:uid="{00000000-0005-0000-0000-00000A6B0000}"/>
    <cellStyle name="Normal 4 3 2 3 2 3 3 2 2" xfId="7775" xr:uid="{00000000-0005-0000-0000-00000B6B0000}"/>
    <cellStyle name="Normal 4 3 2 3 2 3 3 2 2 2" xfId="13665" xr:uid="{00000000-0005-0000-0000-00000C6B0000}"/>
    <cellStyle name="Normal 4 3 2 3 2 3 3 2 2 2 2" xfId="25835" xr:uid="{00000000-0005-0000-0000-00000D6B0000}"/>
    <cellStyle name="Normal 4 3 2 3 2 3 3 2 2 2 2 2" xfId="51997" xr:uid="{00000000-0005-0000-0000-00000E6B0000}"/>
    <cellStyle name="Normal 4 3 2 3 2 3 3 2 2 2 3" xfId="39827" xr:uid="{00000000-0005-0000-0000-00000F6B0000}"/>
    <cellStyle name="Normal 4 3 2 3 2 3 3 2 2 3" xfId="20713" xr:uid="{00000000-0005-0000-0000-0000106B0000}"/>
    <cellStyle name="Normal 4 3 2 3 2 3 3 2 2 3 2" xfId="46875" xr:uid="{00000000-0005-0000-0000-0000116B0000}"/>
    <cellStyle name="Normal 4 3 2 3 2 3 3 2 2 4" xfId="33937" xr:uid="{00000000-0005-0000-0000-0000126B0000}"/>
    <cellStyle name="Normal 4 3 2 3 2 3 3 2 3" xfId="10719" xr:uid="{00000000-0005-0000-0000-0000136B0000}"/>
    <cellStyle name="Normal 4 3 2 3 2 3 3 2 3 2" xfId="23273" xr:uid="{00000000-0005-0000-0000-0000146B0000}"/>
    <cellStyle name="Normal 4 3 2 3 2 3 3 2 3 2 2" xfId="49435" xr:uid="{00000000-0005-0000-0000-0000156B0000}"/>
    <cellStyle name="Normal 4 3 2 3 2 3 3 2 3 3" xfId="36881" xr:uid="{00000000-0005-0000-0000-0000166B0000}"/>
    <cellStyle name="Normal 4 3 2 3 2 3 3 2 4" xfId="17189" xr:uid="{00000000-0005-0000-0000-0000176B0000}"/>
    <cellStyle name="Normal 4 3 2 3 2 3 3 2 4 2" xfId="43351" xr:uid="{00000000-0005-0000-0000-0000186B0000}"/>
    <cellStyle name="Normal 4 3 2 3 2 3 3 2 5" xfId="29885" xr:uid="{00000000-0005-0000-0000-0000196B0000}"/>
    <cellStyle name="Normal 4 3 2 3 2 3 3 3" xfId="5749" xr:uid="{00000000-0005-0000-0000-00001A6B0000}"/>
    <cellStyle name="Normal 4 3 2 3 2 3 3 3 2" xfId="12193" xr:uid="{00000000-0005-0000-0000-00001B6B0000}"/>
    <cellStyle name="Normal 4 3 2 3 2 3 3 3 2 2" xfId="24555" xr:uid="{00000000-0005-0000-0000-00001C6B0000}"/>
    <cellStyle name="Normal 4 3 2 3 2 3 3 3 2 2 2" xfId="50717" xr:uid="{00000000-0005-0000-0000-00001D6B0000}"/>
    <cellStyle name="Normal 4 3 2 3 2 3 3 3 2 3" xfId="38355" xr:uid="{00000000-0005-0000-0000-00001E6B0000}"/>
    <cellStyle name="Normal 4 3 2 3 2 3 3 3 3" xfId="18951" xr:uid="{00000000-0005-0000-0000-00001F6B0000}"/>
    <cellStyle name="Normal 4 3 2 3 2 3 3 3 3 2" xfId="45113" xr:uid="{00000000-0005-0000-0000-0000206B0000}"/>
    <cellStyle name="Normal 4 3 2 3 2 3 3 3 4" xfId="31911" xr:uid="{00000000-0005-0000-0000-0000216B0000}"/>
    <cellStyle name="Normal 4 3 2 3 2 3 3 4" xfId="9247" xr:uid="{00000000-0005-0000-0000-0000226B0000}"/>
    <cellStyle name="Normal 4 3 2 3 2 3 3 4 2" xfId="21993" xr:uid="{00000000-0005-0000-0000-0000236B0000}"/>
    <cellStyle name="Normal 4 3 2 3 2 3 3 4 2 2" xfId="48155" xr:uid="{00000000-0005-0000-0000-0000246B0000}"/>
    <cellStyle name="Normal 4 3 2 3 2 3 3 4 3" xfId="35409" xr:uid="{00000000-0005-0000-0000-0000256B0000}"/>
    <cellStyle name="Normal 4 3 2 3 2 3 3 5" xfId="15427" xr:uid="{00000000-0005-0000-0000-0000266B0000}"/>
    <cellStyle name="Normal 4 3 2 3 2 3 3 5 2" xfId="41589" xr:uid="{00000000-0005-0000-0000-0000276B0000}"/>
    <cellStyle name="Normal 4 3 2 3 2 3 3 6" xfId="27859" xr:uid="{00000000-0005-0000-0000-0000286B0000}"/>
    <cellStyle name="Normal 4 3 2 3 2 3 4" xfId="3024" xr:uid="{00000000-0005-0000-0000-0000296B0000}"/>
    <cellStyle name="Normal 4 3 2 3 2 3 4 2" xfId="7076" xr:uid="{00000000-0005-0000-0000-00002A6B0000}"/>
    <cellStyle name="Normal 4 3 2 3 2 3 4 2 2" xfId="13005" xr:uid="{00000000-0005-0000-0000-00002B6B0000}"/>
    <cellStyle name="Normal 4 3 2 3 2 3 4 2 2 2" xfId="25195" xr:uid="{00000000-0005-0000-0000-00002C6B0000}"/>
    <cellStyle name="Normal 4 3 2 3 2 3 4 2 2 2 2" xfId="51357" xr:uid="{00000000-0005-0000-0000-00002D6B0000}"/>
    <cellStyle name="Normal 4 3 2 3 2 3 4 2 2 3" xfId="39167" xr:uid="{00000000-0005-0000-0000-00002E6B0000}"/>
    <cellStyle name="Normal 4 3 2 3 2 3 4 2 3" xfId="20034" xr:uid="{00000000-0005-0000-0000-00002F6B0000}"/>
    <cellStyle name="Normal 4 3 2 3 2 3 4 2 3 2" xfId="46196" xr:uid="{00000000-0005-0000-0000-0000306B0000}"/>
    <cellStyle name="Normal 4 3 2 3 2 3 4 2 4" xfId="33238" xr:uid="{00000000-0005-0000-0000-0000316B0000}"/>
    <cellStyle name="Normal 4 3 2 3 2 3 4 3" xfId="10059" xr:uid="{00000000-0005-0000-0000-0000326B0000}"/>
    <cellStyle name="Normal 4 3 2 3 2 3 4 3 2" xfId="22633" xr:uid="{00000000-0005-0000-0000-0000336B0000}"/>
    <cellStyle name="Normal 4 3 2 3 2 3 4 3 2 2" xfId="48795" xr:uid="{00000000-0005-0000-0000-0000346B0000}"/>
    <cellStyle name="Normal 4 3 2 3 2 3 4 3 3" xfId="36221" xr:uid="{00000000-0005-0000-0000-0000356B0000}"/>
    <cellStyle name="Normal 4 3 2 3 2 3 4 4" xfId="16510" xr:uid="{00000000-0005-0000-0000-0000366B0000}"/>
    <cellStyle name="Normal 4 3 2 3 2 3 4 4 2" xfId="42672" xr:uid="{00000000-0005-0000-0000-0000376B0000}"/>
    <cellStyle name="Normal 4 3 2 3 2 3 4 5" xfId="29186" xr:uid="{00000000-0005-0000-0000-0000386B0000}"/>
    <cellStyle name="Normal 4 3 2 3 2 3 5" xfId="5050" xr:uid="{00000000-0005-0000-0000-0000396B0000}"/>
    <cellStyle name="Normal 4 3 2 3 2 3 5 2" xfId="11533" xr:uid="{00000000-0005-0000-0000-00003A6B0000}"/>
    <cellStyle name="Normal 4 3 2 3 2 3 5 2 2" xfId="23915" xr:uid="{00000000-0005-0000-0000-00003B6B0000}"/>
    <cellStyle name="Normal 4 3 2 3 2 3 5 2 2 2" xfId="50077" xr:uid="{00000000-0005-0000-0000-00003C6B0000}"/>
    <cellStyle name="Normal 4 3 2 3 2 3 5 2 3" xfId="37695" xr:uid="{00000000-0005-0000-0000-00003D6B0000}"/>
    <cellStyle name="Normal 4 3 2 3 2 3 5 3" xfId="18272" xr:uid="{00000000-0005-0000-0000-00003E6B0000}"/>
    <cellStyle name="Normal 4 3 2 3 2 3 5 3 2" xfId="44434" xr:uid="{00000000-0005-0000-0000-00003F6B0000}"/>
    <cellStyle name="Normal 4 3 2 3 2 3 5 4" xfId="31212" xr:uid="{00000000-0005-0000-0000-0000406B0000}"/>
    <cellStyle name="Normal 4 3 2 3 2 3 6" xfId="8587" xr:uid="{00000000-0005-0000-0000-0000416B0000}"/>
    <cellStyle name="Normal 4 3 2 3 2 3 6 2" xfId="21353" xr:uid="{00000000-0005-0000-0000-0000426B0000}"/>
    <cellStyle name="Normal 4 3 2 3 2 3 6 2 2" xfId="47515" xr:uid="{00000000-0005-0000-0000-0000436B0000}"/>
    <cellStyle name="Normal 4 3 2 3 2 3 6 3" xfId="34749" xr:uid="{00000000-0005-0000-0000-0000446B0000}"/>
    <cellStyle name="Normal 4 3 2 3 2 3 7" xfId="14748" xr:uid="{00000000-0005-0000-0000-0000456B0000}"/>
    <cellStyle name="Normal 4 3 2 3 2 3 7 2" xfId="40910" xr:uid="{00000000-0005-0000-0000-0000466B0000}"/>
    <cellStyle name="Normal 4 3 2 3 2 3 8" xfId="27160" xr:uid="{00000000-0005-0000-0000-0000476B0000}"/>
    <cellStyle name="Normal 4 3 2 3 2 4" xfId="1217" xr:uid="{00000000-0005-0000-0000-0000486B0000}"/>
    <cellStyle name="Normal 4 3 2 3 2 4 2" xfId="1857" xr:uid="{00000000-0005-0000-0000-0000496B0000}"/>
    <cellStyle name="Normal 4 3 2 3 2 4 2 2" xfId="3883" xr:uid="{00000000-0005-0000-0000-00004A6B0000}"/>
    <cellStyle name="Normal 4 3 2 3 2 4 2 2 2" xfId="7935" xr:uid="{00000000-0005-0000-0000-00004B6B0000}"/>
    <cellStyle name="Normal 4 3 2 3 2 4 2 2 2 2" xfId="13825" xr:uid="{00000000-0005-0000-0000-00004C6B0000}"/>
    <cellStyle name="Normal 4 3 2 3 2 4 2 2 2 2 2" xfId="25995" xr:uid="{00000000-0005-0000-0000-00004D6B0000}"/>
    <cellStyle name="Normal 4 3 2 3 2 4 2 2 2 2 2 2" xfId="52157" xr:uid="{00000000-0005-0000-0000-00004E6B0000}"/>
    <cellStyle name="Normal 4 3 2 3 2 4 2 2 2 2 3" xfId="39987" xr:uid="{00000000-0005-0000-0000-00004F6B0000}"/>
    <cellStyle name="Normal 4 3 2 3 2 4 2 2 2 3" xfId="20873" xr:uid="{00000000-0005-0000-0000-0000506B0000}"/>
    <cellStyle name="Normal 4 3 2 3 2 4 2 2 2 3 2" xfId="47035" xr:uid="{00000000-0005-0000-0000-0000516B0000}"/>
    <cellStyle name="Normal 4 3 2 3 2 4 2 2 2 4" xfId="34097" xr:uid="{00000000-0005-0000-0000-0000526B0000}"/>
    <cellStyle name="Normal 4 3 2 3 2 4 2 2 3" xfId="10879" xr:uid="{00000000-0005-0000-0000-0000536B0000}"/>
    <cellStyle name="Normal 4 3 2 3 2 4 2 2 3 2" xfId="23433" xr:uid="{00000000-0005-0000-0000-0000546B0000}"/>
    <cellStyle name="Normal 4 3 2 3 2 4 2 2 3 2 2" xfId="49595" xr:uid="{00000000-0005-0000-0000-0000556B0000}"/>
    <cellStyle name="Normal 4 3 2 3 2 4 2 2 3 3" xfId="37041" xr:uid="{00000000-0005-0000-0000-0000566B0000}"/>
    <cellStyle name="Normal 4 3 2 3 2 4 2 2 4" xfId="17349" xr:uid="{00000000-0005-0000-0000-0000576B0000}"/>
    <cellStyle name="Normal 4 3 2 3 2 4 2 2 4 2" xfId="43511" xr:uid="{00000000-0005-0000-0000-0000586B0000}"/>
    <cellStyle name="Normal 4 3 2 3 2 4 2 2 5" xfId="30045" xr:uid="{00000000-0005-0000-0000-0000596B0000}"/>
    <cellStyle name="Normal 4 3 2 3 2 4 2 3" xfId="5909" xr:uid="{00000000-0005-0000-0000-00005A6B0000}"/>
    <cellStyle name="Normal 4 3 2 3 2 4 2 3 2" xfId="12353" xr:uid="{00000000-0005-0000-0000-00005B6B0000}"/>
    <cellStyle name="Normal 4 3 2 3 2 4 2 3 2 2" xfId="24715" xr:uid="{00000000-0005-0000-0000-00005C6B0000}"/>
    <cellStyle name="Normal 4 3 2 3 2 4 2 3 2 2 2" xfId="50877" xr:uid="{00000000-0005-0000-0000-00005D6B0000}"/>
    <cellStyle name="Normal 4 3 2 3 2 4 2 3 2 3" xfId="38515" xr:uid="{00000000-0005-0000-0000-00005E6B0000}"/>
    <cellStyle name="Normal 4 3 2 3 2 4 2 3 3" xfId="19111" xr:uid="{00000000-0005-0000-0000-00005F6B0000}"/>
    <cellStyle name="Normal 4 3 2 3 2 4 2 3 3 2" xfId="45273" xr:uid="{00000000-0005-0000-0000-0000606B0000}"/>
    <cellStyle name="Normal 4 3 2 3 2 4 2 3 4" xfId="32071" xr:uid="{00000000-0005-0000-0000-0000616B0000}"/>
    <cellStyle name="Normal 4 3 2 3 2 4 2 4" xfId="9407" xr:uid="{00000000-0005-0000-0000-0000626B0000}"/>
    <cellStyle name="Normal 4 3 2 3 2 4 2 4 2" xfId="22153" xr:uid="{00000000-0005-0000-0000-0000636B0000}"/>
    <cellStyle name="Normal 4 3 2 3 2 4 2 4 2 2" xfId="48315" xr:uid="{00000000-0005-0000-0000-0000646B0000}"/>
    <cellStyle name="Normal 4 3 2 3 2 4 2 4 3" xfId="35569" xr:uid="{00000000-0005-0000-0000-0000656B0000}"/>
    <cellStyle name="Normal 4 3 2 3 2 4 2 5" xfId="15587" xr:uid="{00000000-0005-0000-0000-0000666B0000}"/>
    <cellStyle name="Normal 4 3 2 3 2 4 2 5 2" xfId="41749" xr:uid="{00000000-0005-0000-0000-0000676B0000}"/>
    <cellStyle name="Normal 4 3 2 3 2 4 2 6" xfId="28019" xr:uid="{00000000-0005-0000-0000-0000686B0000}"/>
    <cellStyle name="Normal 4 3 2 3 2 4 3" xfId="3243" xr:uid="{00000000-0005-0000-0000-0000696B0000}"/>
    <cellStyle name="Normal 4 3 2 3 2 4 3 2" xfId="7295" xr:uid="{00000000-0005-0000-0000-00006A6B0000}"/>
    <cellStyle name="Normal 4 3 2 3 2 4 3 2 2" xfId="13185" xr:uid="{00000000-0005-0000-0000-00006B6B0000}"/>
    <cellStyle name="Normal 4 3 2 3 2 4 3 2 2 2" xfId="25355" xr:uid="{00000000-0005-0000-0000-00006C6B0000}"/>
    <cellStyle name="Normal 4 3 2 3 2 4 3 2 2 2 2" xfId="51517" xr:uid="{00000000-0005-0000-0000-00006D6B0000}"/>
    <cellStyle name="Normal 4 3 2 3 2 4 3 2 2 3" xfId="39347" xr:uid="{00000000-0005-0000-0000-00006E6B0000}"/>
    <cellStyle name="Normal 4 3 2 3 2 4 3 2 3" xfId="20233" xr:uid="{00000000-0005-0000-0000-00006F6B0000}"/>
    <cellStyle name="Normal 4 3 2 3 2 4 3 2 3 2" xfId="46395" xr:uid="{00000000-0005-0000-0000-0000706B0000}"/>
    <cellStyle name="Normal 4 3 2 3 2 4 3 2 4" xfId="33457" xr:uid="{00000000-0005-0000-0000-0000716B0000}"/>
    <cellStyle name="Normal 4 3 2 3 2 4 3 3" xfId="10239" xr:uid="{00000000-0005-0000-0000-0000726B0000}"/>
    <cellStyle name="Normal 4 3 2 3 2 4 3 3 2" xfId="22793" xr:uid="{00000000-0005-0000-0000-0000736B0000}"/>
    <cellStyle name="Normal 4 3 2 3 2 4 3 3 2 2" xfId="48955" xr:uid="{00000000-0005-0000-0000-0000746B0000}"/>
    <cellStyle name="Normal 4 3 2 3 2 4 3 3 3" xfId="36401" xr:uid="{00000000-0005-0000-0000-0000756B0000}"/>
    <cellStyle name="Normal 4 3 2 3 2 4 3 4" xfId="16709" xr:uid="{00000000-0005-0000-0000-0000766B0000}"/>
    <cellStyle name="Normal 4 3 2 3 2 4 3 4 2" xfId="42871" xr:uid="{00000000-0005-0000-0000-0000776B0000}"/>
    <cellStyle name="Normal 4 3 2 3 2 4 3 5" xfId="29405" xr:uid="{00000000-0005-0000-0000-0000786B0000}"/>
    <cellStyle name="Normal 4 3 2 3 2 4 4" xfId="5269" xr:uid="{00000000-0005-0000-0000-0000796B0000}"/>
    <cellStyle name="Normal 4 3 2 3 2 4 4 2" xfId="11713" xr:uid="{00000000-0005-0000-0000-00007A6B0000}"/>
    <cellStyle name="Normal 4 3 2 3 2 4 4 2 2" xfId="24075" xr:uid="{00000000-0005-0000-0000-00007B6B0000}"/>
    <cellStyle name="Normal 4 3 2 3 2 4 4 2 2 2" xfId="50237" xr:uid="{00000000-0005-0000-0000-00007C6B0000}"/>
    <cellStyle name="Normal 4 3 2 3 2 4 4 2 3" xfId="37875" xr:uid="{00000000-0005-0000-0000-00007D6B0000}"/>
    <cellStyle name="Normal 4 3 2 3 2 4 4 3" xfId="18471" xr:uid="{00000000-0005-0000-0000-00007E6B0000}"/>
    <cellStyle name="Normal 4 3 2 3 2 4 4 3 2" xfId="44633" xr:uid="{00000000-0005-0000-0000-00007F6B0000}"/>
    <cellStyle name="Normal 4 3 2 3 2 4 4 4" xfId="31431" xr:uid="{00000000-0005-0000-0000-0000806B0000}"/>
    <cellStyle name="Normal 4 3 2 3 2 4 5" xfId="8767" xr:uid="{00000000-0005-0000-0000-0000816B0000}"/>
    <cellStyle name="Normal 4 3 2 3 2 4 5 2" xfId="21513" xr:uid="{00000000-0005-0000-0000-0000826B0000}"/>
    <cellStyle name="Normal 4 3 2 3 2 4 5 2 2" xfId="47675" xr:uid="{00000000-0005-0000-0000-0000836B0000}"/>
    <cellStyle name="Normal 4 3 2 3 2 4 5 3" xfId="34929" xr:uid="{00000000-0005-0000-0000-0000846B0000}"/>
    <cellStyle name="Normal 4 3 2 3 2 4 6" xfId="14947" xr:uid="{00000000-0005-0000-0000-0000856B0000}"/>
    <cellStyle name="Normal 4 3 2 3 2 4 6 2" xfId="41109" xr:uid="{00000000-0005-0000-0000-0000866B0000}"/>
    <cellStyle name="Normal 4 3 2 3 2 4 7" xfId="27379" xr:uid="{00000000-0005-0000-0000-0000876B0000}"/>
    <cellStyle name="Normal 4 3 2 3 2 5" xfId="1537" xr:uid="{00000000-0005-0000-0000-0000886B0000}"/>
    <cellStyle name="Normal 4 3 2 3 2 5 2" xfId="3563" xr:uid="{00000000-0005-0000-0000-0000896B0000}"/>
    <cellStyle name="Normal 4 3 2 3 2 5 2 2" xfId="7615" xr:uid="{00000000-0005-0000-0000-00008A6B0000}"/>
    <cellStyle name="Normal 4 3 2 3 2 5 2 2 2" xfId="13505" xr:uid="{00000000-0005-0000-0000-00008B6B0000}"/>
    <cellStyle name="Normal 4 3 2 3 2 5 2 2 2 2" xfId="25675" xr:uid="{00000000-0005-0000-0000-00008C6B0000}"/>
    <cellStyle name="Normal 4 3 2 3 2 5 2 2 2 2 2" xfId="51837" xr:uid="{00000000-0005-0000-0000-00008D6B0000}"/>
    <cellStyle name="Normal 4 3 2 3 2 5 2 2 2 3" xfId="39667" xr:uid="{00000000-0005-0000-0000-00008E6B0000}"/>
    <cellStyle name="Normal 4 3 2 3 2 5 2 2 3" xfId="20553" xr:uid="{00000000-0005-0000-0000-00008F6B0000}"/>
    <cellStyle name="Normal 4 3 2 3 2 5 2 2 3 2" xfId="46715" xr:uid="{00000000-0005-0000-0000-0000906B0000}"/>
    <cellStyle name="Normal 4 3 2 3 2 5 2 2 4" xfId="33777" xr:uid="{00000000-0005-0000-0000-0000916B0000}"/>
    <cellStyle name="Normal 4 3 2 3 2 5 2 3" xfId="10559" xr:uid="{00000000-0005-0000-0000-0000926B0000}"/>
    <cellStyle name="Normal 4 3 2 3 2 5 2 3 2" xfId="23113" xr:uid="{00000000-0005-0000-0000-0000936B0000}"/>
    <cellStyle name="Normal 4 3 2 3 2 5 2 3 2 2" xfId="49275" xr:uid="{00000000-0005-0000-0000-0000946B0000}"/>
    <cellStyle name="Normal 4 3 2 3 2 5 2 3 3" xfId="36721" xr:uid="{00000000-0005-0000-0000-0000956B0000}"/>
    <cellStyle name="Normal 4 3 2 3 2 5 2 4" xfId="17029" xr:uid="{00000000-0005-0000-0000-0000966B0000}"/>
    <cellStyle name="Normal 4 3 2 3 2 5 2 4 2" xfId="43191" xr:uid="{00000000-0005-0000-0000-0000976B0000}"/>
    <cellStyle name="Normal 4 3 2 3 2 5 2 5" xfId="29725" xr:uid="{00000000-0005-0000-0000-0000986B0000}"/>
    <cellStyle name="Normal 4 3 2 3 2 5 3" xfId="5589" xr:uid="{00000000-0005-0000-0000-0000996B0000}"/>
    <cellStyle name="Normal 4 3 2 3 2 5 3 2" xfId="12033" xr:uid="{00000000-0005-0000-0000-00009A6B0000}"/>
    <cellStyle name="Normal 4 3 2 3 2 5 3 2 2" xfId="24395" xr:uid="{00000000-0005-0000-0000-00009B6B0000}"/>
    <cellStyle name="Normal 4 3 2 3 2 5 3 2 2 2" xfId="50557" xr:uid="{00000000-0005-0000-0000-00009C6B0000}"/>
    <cellStyle name="Normal 4 3 2 3 2 5 3 2 3" xfId="38195" xr:uid="{00000000-0005-0000-0000-00009D6B0000}"/>
    <cellStyle name="Normal 4 3 2 3 2 5 3 3" xfId="18791" xr:uid="{00000000-0005-0000-0000-00009E6B0000}"/>
    <cellStyle name="Normal 4 3 2 3 2 5 3 3 2" xfId="44953" xr:uid="{00000000-0005-0000-0000-00009F6B0000}"/>
    <cellStyle name="Normal 4 3 2 3 2 5 3 4" xfId="31751" xr:uid="{00000000-0005-0000-0000-0000A06B0000}"/>
    <cellStyle name="Normal 4 3 2 3 2 5 4" xfId="9087" xr:uid="{00000000-0005-0000-0000-0000A16B0000}"/>
    <cellStyle name="Normal 4 3 2 3 2 5 4 2" xfId="21833" xr:uid="{00000000-0005-0000-0000-0000A26B0000}"/>
    <cellStyle name="Normal 4 3 2 3 2 5 4 2 2" xfId="47995" xr:uid="{00000000-0005-0000-0000-0000A36B0000}"/>
    <cellStyle name="Normal 4 3 2 3 2 5 4 3" xfId="35249" xr:uid="{00000000-0005-0000-0000-0000A46B0000}"/>
    <cellStyle name="Normal 4 3 2 3 2 5 5" xfId="15267" xr:uid="{00000000-0005-0000-0000-0000A56B0000}"/>
    <cellStyle name="Normal 4 3 2 3 2 5 5 2" xfId="41429" xr:uid="{00000000-0005-0000-0000-0000A66B0000}"/>
    <cellStyle name="Normal 4 3 2 3 2 5 6" xfId="27699" xr:uid="{00000000-0005-0000-0000-0000A76B0000}"/>
    <cellStyle name="Normal 4 3 2 3 2 6" xfId="2492" xr:uid="{00000000-0005-0000-0000-0000A86B0000}"/>
    <cellStyle name="Normal 4 3 2 3 2 6 2" xfId="6544" xr:uid="{00000000-0005-0000-0000-0000A96B0000}"/>
    <cellStyle name="Normal 4 3 2 3 2 6 2 2" xfId="12749" xr:uid="{00000000-0005-0000-0000-0000AA6B0000}"/>
    <cellStyle name="Normal 4 3 2 3 2 6 2 2 2" xfId="25035" xr:uid="{00000000-0005-0000-0000-0000AB6B0000}"/>
    <cellStyle name="Normal 4 3 2 3 2 6 2 2 2 2" xfId="51197" xr:uid="{00000000-0005-0000-0000-0000AC6B0000}"/>
    <cellStyle name="Normal 4 3 2 3 2 6 2 2 3" xfId="38911" xr:uid="{00000000-0005-0000-0000-0000AD6B0000}"/>
    <cellStyle name="Normal 4 3 2 3 2 6 2 3" xfId="19634" xr:uid="{00000000-0005-0000-0000-0000AE6B0000}"/>
    <cellStyle name="Normal 4 3 2 3 2 6 2 3 2" xfId="45796" xr:uid="{00000000-0005-0000-0000-0000AF6B0000}"/>
    <cellStyle name="Normal 4 3 2 3 2 6 2 4" xfId="32706" xr:uid="{00000000-0005-0000-0000-0000B06B0000}"/>
    <cellStyle name="Normal 4 3 2 3 2 6 3" xfId="9803" xr:uid="{00000000-0005-0000-0000-0000B16B0000}"/>
    <cellStyle name="Normal 4 3 2 3 2 6 3 2" xfId="22473" xr:uid="{00000000-0005-0000-0000-0000B26B0000}"/>
    <cellStyle name="Normal 4 3 2 3 2 6 3 2 2" xfId="48635" xr:uid="{00000000-0005-0000-0000-0000B36B0000}"/>
    <cellStyle name="Normal 4 3 2 3 2 6 3 3" xfId="35965" xr:uid="{00000000-0005-0000-0000-0000B46B0000}"/>
    <cellStyle name="Normal 4 3 2 3 2 6 4" xfId="16110" xr:uid="{00000000-0005-0000-0000-0000B56B0000}"/>
    <cellStyle name="Normal 4 3 2 3 2 6 4 2" xfId="42272" xr:uid="{00000000-0005-0000-0000-0000B66B0000}"/>
    <cellStyle name="Normal 4 3 2 3 2 6 5" xfId="28654" xr:uid="{00000000-0005-0000-0000-0000B76B0000}"/>
    <cellStyle name="Normal 4 3 2 3 2 7" xfId="4518" xr:uid="{00000000-0005-0000-0000-0000B86B0000}"/>
    <cellStyle name="Normal 4 3 2 3 2 7 2" xfId="11277" xr:uid="{00000000-0005-0000-0000-0000B96B0000}"/>
    <cellStyle name="Normal 4 3 2 3 2 7 2 2" xfId="23755" xr:uid="{00000000-0005-0000-0000-0000BA6B0000}"/>
    <cellStyle name="Normal 4 3 2 3 2 7 2 2 2" xfId="49917" xr:uid="{00000000-0005-0000-0000-0000BB6B0000}"/>
    <cellStyle name="Normal 4 3 2 3 2 7 2 3" xfId="37439" xr:uid="{00000000-0005-0000-0000-0000BC6B0000}"/>
    <cellStyle name="Normal 4 3 2 3 2 7 3" xfId="17872" xr:uid="{00000000-0005-0000-0000-0000BD6B0000}"/>
    <cellStyle name="Normal 4 3 2 3 2 7 3 2" xfId="44034" xr:uid="{00000000-0005-0000-0000-0000BE6B0000}"/>
    <cellStyle name="Normal 4 3 2 3 2 7 4" xfId="30680" xr:uid="{00000000-0005-0000-0000-0000BF6B0000}"/>
    <cellStyle name="Normal 4 3 2 3 2 8" xfId="8331" xr:uid="{00000000-0005-0000-0000-0000C06B0000}"/>
    <cellStyle name="Normal 4 3 2 3 2 8 2" xfId="21193" xr:uid="{00000000-0005-0000-0000-0000C16B0000}"/>
    <cellStyle name="Normal 4 3 2 3 2 8 2 2" xfId="47355" xr:uid="{00000000-0005-0000-0000-0000C26B0000}"/>
    <cellStyle name="Normal 4 3 2 3 2 8 3" xfId="34493" xr:uid="{00000000-0005-0000-0000-0000C36B0000}"/>
    <cellStyle name="Normal 4 3 2 3 2 9" xfId="14348" xr:uid="{00000000-0005-0000-0000-0000C46B0000}"/>
    <cellStyle name="Normal 4 3 2 3 2 9 2" xfId="40510" xr:uid="{00000000-0005-0000-0000-0000C56B0000}"/>
    <cellStyle name="Normal 4 3 2 3 3" xfId="565" xr:uid="{00000000-0005-0000-0000-0000C66B0000}"/>
    <cellStyle name="Normal 4 3 2 3 3 2" xfId="1097" xr:uid="{00000000-0005-0000-0000-0000C76B0000}"/>
    <cellStyle name="Normal 4 3 2 3 3 2 2" xfId="1417" xr:uid="{00000000-0005-0000-0000-0000C86B0000}"/>
    <cellStyle name="Normal 4 3 2 3 3 2 2 2" xfId="2057" xr:uid="{00000000-0005-0000-0000-0000C96B0000}"/>
    <cellStyle name="Normal 4 3 2 3 3 2 2 2 2" xfId="4083" xr:uid="{00000000-0005-0000-0000-0000CA6B0000}"/>
    <cellStyle name="Normal 4 3 2 3 3 2 2 2 2 2" xfId="8135" xr:uid="{00000000-0005-0000-0000-0000CB6B0000}"/>
    <cellStyle name="Normal 4 3 2 3 3 2 2 2 2 2 2" xfId="14025" xr:uid="{00000000-0005-0000-0000-0000CC6B0000}"/>
    <cellStyle name="Normal 4 3 2 3 3 2 2 2 2 2 2 2" xfId="26195" xr:uid="{00000000-0005-0000-0000-0000CD6B0000}"/>
    <cellStyle name="Normal 4 3 2 3 3 2 2 2 2 2 2 2 2" xfId="52357" xr:uid="{00000000-0005-0000-0000-0000CE6B0000}"/>
    <cellStyle name="Normal 4 3 2 3 3 2 2 2 2 2 2 3" xfId="40187" xr:uid="{00000000-0005-0000-0000-0000CF6B0000}"/>
    <cellStyle name="Normal 4 3 2 3 3 2 2 2 2 2 3" xfId="21073" xr:uid="{00000000-0005-0000-0000-0000D06B0000}"/>
    <cellStyle name="Normal 4 3 2 3 3 2 2 2 2 2 3 2" xfId="47235" xr:uid="{00000000-0005-0000-0000-0000D16B0000}"/>
    <cellStyle name="Normal 4 3 2 3 3 2 2 2 2 2 4" xfId="34297" xr:uid="{00000000-0005-0000-0000-0000D26B0000}"/>
    <cellStyle name="Normal 4 3 2 3 3 2 2 2 2 3" xfId="11079" xr:uid="{00000000-0005-0000-0000-0000D36B0000}"/>
    <cellStyle name="Normal 4 3 2 3 3 2 2 2 2 3 2" xfId="23633" xr:uid="{00000000-0005-0000-0000-0000D46B0000}"/>
    <cellStyle name="Normal 4 3 2 3 3 2 2 2 2 3 2 2" xfId="49795" xr:uid="{00000000-0005-0000-0000-0000D56B0000}"/>
    <cellStyle name="Normal 4 3 2 3 3 2 2 2 2 3 3" xfId="37241" xr:uid="{00000000-0005-0000-0000-0000D66B0000}"/>
    <cellStyle name="Normal 4 3 2 3 3 2 2 2 2 4" xfId="17549" xr:uid="{00000000-0005-0000-0000-0000D76B0000}"/>
    <cellStyle name="Normal 4 3 2 3 3 2 2 2 2 4 2" xfId="43711" xr:uid="{00000000-0005-0000-0000-0000D86B0000}"/>
    <cellStyle name="Normal 4 3 2 3 3 2 2 2 2 5" xfId="30245" xr:uid="{00000000-0005-0000-0000-0000D96B0000}"/>
    <cellStyle name="Normal 4 3 2 3 3 2 2 2 3" xfId="6109" xr:uid="{00000000-0005-0000-0000-0000DA6B0000}"/>
    <cellStyle name="Normal 4 3 2 3 3 2 2 2 3 2" xfId="12553" xr:uid="{00000000-0005-0000-0000-0000DB6B0000}"/>
    <cellStyle name="Normal 4 3 2 3 3 2 2 2 3 2 2" xfId="24915" xr:uid="{00000000-0005-0000-0000-0000DC6B0000}"/>
    <cellStyle name="Normal 4 3 2 3 3 2 2 2 3 2 2 2" xfId="51077" xr:uid="{00000000-0005-0000-0000-0000DD6B0000}"/>
    <cellStyle name="Normal 4 3 2 3 3 2 2 2 3 2 3" xfId="38715" xr:uid="{00000000-0005-0000-0000-0000DE6B0000}"/>
    <cellStyle name="Normal 4 3 2 3 3 2 2 2 3 3" xfId="19311" xr:uid="{00000000-0005-0000-0000-0000DF6B0000}"/>
    <cellStyle name="Normal 4 3 2 3 3 2 2 2 3 3 2" xfId="45473" xr:uid="{00000000-0005-0000-0000-0000E06B0000}"/>
    <cellStyle name="Normal 4 3 2 3 3 2 2 2 3 4" xfId="32271" xr:uid="{00000000-0005-0000-0000-0000E16B0000}"/>
    <cellStyle name="Normal 4 3 2 3 3 2 2 2 4" xfId="9607" xr:uid="{00000000-0005-0000-0000-0000E26B0000}"/>
    <cellStyle name="Normal 4 3 2 3 3 2 2 2 4 2" xfId="22353" xr:uid="{00000000-0005-0000-0000-0000E36B0000}"/>
    <cellStyle name="Normal 4 3 2 3 3 2 2 2 4 2 2" xfId="48515" xr:uid="{00000000-0005-0000-0000-0000E46B0000}"/>
    <cellStyle name="Normal 4 3 2 3 3 2 2 2 4 3" xfId="35769" xr:uid="{00000000-0005-0000-0000-0000E56B0000}"/>
    <cellStyle name="Normal 4 3 2 3 3 2 2 2 5" xfId="15787" xr:uid="{00000000-0005-0000-0000-0000E66B0000}"/>
    <cellStyle name="Normal 4 3 2 3 3 2 2 2 5 2" xfId="41949" xr:uid="{00000000-0005-0000-0000-0000E76B0000}"/>
    <cellStyle name="Normal 4 3 2 3 3 2 2 2 6" xfId="28219" xr:uid="{00000000-0005-0000-0000-0000E86B0000}"/>
    <cellStyle name="Normal 4 3 2 3 3 2 2 3" xfId="3443" xr:uid="{00000000-0005-0000-0000-0000E96B0000}"/>
    <cellStyle name="Normal 4 3 2 3 3 2 2 3 2" xfId="7495" xr:uid="{00000000-0005-0000-0000-0000EA6B0000}"/>
    <cellStyle name="Normal 4 3 2 3 3 2 2 3 2 2" xfId="13385" xr:uid="{00000000-0005-0000-0000-0000EB6B0000}"/>
    <cellStyle name="Normal 4 3 2 3 3 2 2 3 2 2 2" xfId="25555" xr:uid="{00000000-0005-0000-0000-0000EC6B0000}"/>
    <cellStyle name="Normal 4 3 2 3 3 2 2 3 2 2 2 2" xfId="51717" xr:uid="{00000000-0005-0000-0000-0000ED6B0000}"/>
    <cellStyle name="Normal 4 3 2 3 3 2 2 3 2 2 3" xfId="39547" xr:uid="{00000000-0005-0000-0000-0000EE6B0000}"/>
    <cellStyle name="Normal 4 3 2 3 3 2 2 3 2 3" xfId="20433" xr:uid="{00000000-0005-0000-0000-0000EF6B0000}"/>
    <cellStyle name="Normal 4 3 2 3 3 2 2 3 2 3 2" xfId="46595" xr:uid="{00000000-0005-0000-0000-0000F06B0000}"/>
    <cellStyle name="Normal 4 3 2 3 3 2 2 3 2 4" xfId="33657" xr:uid="{00000000-0005-0000-0000-0000F16B0000}"/>
    <cellStyle name="Normal 4 3 2 3 3 2 2 3 3" xfId="10439" xr:uid="{00000000-0005-0000-0000-0000F26B0000}"/>
    <cellStyle name="Normal 4 3 2 3 3 2 2 3 3 2" xfId="22993" xr:uid="{00000000-0005-0000-0000-0000F36B0000}"/>
    <cellStyle name="Normal 4 3 2 3 3 2 2 3 3 2 2" xfId="49155" xr:uid="{00000000-0005-0000-0000-0000F46B0000}"/>
    <cellStyle name="Normal 4 3 2 3 3 2 2 3 3 3" xfId="36601" xr:uid="{00000000-0005-0000-0000-0000F56B0000}"/>
    <cellStyle name="Normal 4 3 2 3 3 2 2 3 4" xfId="16909" xr:uid="{00000000-0005-0000-0000-0000F66B0000}"/>
    <cellStyle name="Normal 4 3 2 3 3 2 2 3 4 2" xfId="43071" xr:uid="{00000000-0005-0000-0000-0000F76B0000}"/>
    <cellStyle name="Normal 4 3 2 3 3 2 2 3 5" xfId="29605" xr:uid="{00000000-0005-0000-0000-0000F86B0000}"/>
    <cellStyle name="Normal 4 3 2 3 3 2 2 4" xfId="5469" xr:uid="{00000000-0005-0000-0000-0000F96B0000}"/>
    <cellStyle name="Normal 4 3 2 3 3 2 2 4 2" xfId="11913" xr:uid="{00000000-0005-0000-0000-0000FA6B0000}"/>
    <cellStyle name="Normal 4 3 2 3 3 2 2 4 2 2" xfId="24275" xr:uid="{00000000-0005-0000-0000-0000FB6B0000}"/>
    <cellStyle name="Normal 4 3 2 3 3 2 2 4 2 2 2" xfId="50437" xr:uid="{00000000-0005-0000-0000-0000FC6B0000}"/>
    <cellStyle name="Normal 4 3 2 3 3 2 2 4 2 3" xfId="38075" xr:uid="{00000000-0005-0000-0000-0000FD6B0000}"/>
    <cellStyle name="Normal 4 3 2 3 3 2 2 4 3" xfId="18671" xr:uid="{00000000-0005-0000-0000-0000FE6B0000}"/>
    <cellStyle name="Normal 4 3 2 3 3 2 2 4 3 2" xfId="44833" xr:uid="{00000000-0005-0000-0000-0000FF6B0000}"/>
    <cellStyle name="Normal 4 3 2 3 3 2 2 4 4" xfId="31631" xr:uid="{00000000-0005-0000-0000-0000006C0000}"/>
    <cellStyle name="Normal 4 3 2 3 3 2 2 5" xfId="8967" xr:uid="{00000000-0005-0000-0000-0000016C0000}"/>
    <cellStyle name="Normal 4 3 2 3 3 2 2 5 2" xfId="21713" xr:uid="{00000000-0005-0000-0000-0000026C0000}"/>
    <cellStyle name="Normal 4 3 2 3 3 2 2 5 2 2" xfId="47875" xr:uid="{00000000-0005-0000-0000-0000036C0000}"/>
    <cellStyle name="Normal 4 3 2 3 3 2 2 5 3" xfId="35129" xr:uid="{00000000-0005-0000-0000-0000046C0000}"/>
    <cellStyle name="Normal 4 3 2 3 3 2 2 6" xfId="15147" xr:uid="{00000000-0005-0000-0000-0000056C0000}"/>
    <cellStyle name="Normal 4 3 2 3 3 2 2 6 2" xfId="41309" xr:uid="{00000000-0005-0000-0000-0000066C0000}"/>
    <cellStyle name="Normal 4 3 2 3 3 2 2 7" xfId="27579" xr:uid="{00000000-0005-0000-0000-0000076C0000}"/>
    <cellStyle name="Normal 4 3 2 3 3 2 3" xfId="1737" xr:uid="{00000000-0005-0000-0000-0000086C0000}"/>
    <cellStyle name="Normal 4 3 2 3 3 2 3 2" xfId="3763" xr:uid="{00000000-0005-0000-0000-0000096C0000}"/>
    <cellStyle name="Normal 4 3 2 3 3 2 3 2 2" xfId="7815" xr:uid="{00000000-0005-0000-0000-00000A6C0000}"/>
    <cellStyle name="Normal 4 3 2 3 3 2 3 2 2 2" xfId="13705" xr:uid="{00000000-0005-0000-0000-00000B6C0000}"/>
    <cellStyle name="Normal 4 3 2 3 3 2 3 2 2 2 2" xfId="25875" xr:uid="{00000000-0005-0000-0000-00000C6C0000}"/>
    <cellStyle name="Normal 4 3 2 3 3 2 3 2 2 2 2 2" xfId="52037" xr:uid="{00000000-0005-0000-0000-00000D6C0000}"/>
    <cellStyle name="Normal 4 3 2 3 3 2 3 2 2 2 3" xfId="39867" xr:uid="{00000000-0005-0000-0000-00000E6C0000}"/>
    <cellStyle name="Normal 4 3 2 3 3 2 3 2 2 3" xfId="20753" xr:uid="{00000000-0005-0000-0000-00000F6C0000}"/>
    <cellStyle name="Normal 4 3 2 3 3 2 3 2 2 3 2" xfId="46915" xr:uid="{00000000-0005-0000-0000-0000106C0000}"/>
    <cellStyle name="Normal 4 3 2 3 3 2 3 2 2 4" xfId="33977" xr:uid="{00000000-0005-0000-0000-0000116C0000}"/>
    <cellStyle name="Normal 4 3 2 3 3 2 3 2 3" xfId="10759" xr:uid="{00000000-0005-0000-0000-0000126C0000}"/>
    <cellStyle name="Normal 4 3 2 3 3 2 3 2 3 2" xfId="23313" xr:uid="{00000000-0005-0000-0000-0000136C0000}"/>
    <cellStyle name="Normal 4 3 2 3 3 2 3 2 3 2 2" xfId="49475" xr:uid="{00000000-0005-0000-0000-0000146C0000}"/>
    <cellStyle name="Normal 4 3 2 3 3 2 3 2 3 3" xfId="36921" xr:uid="{00000000-0005-0000-0000-0000156C0000}"/>
    <cellStyle name="Normal 4 3 2 3 3 2 3 2 4" xfId="17229" xr:uid="{00000000-0005-0000-0000-0000166C0000}"/>
    <cellStyle name="Normal 4 3 2 3 3 2 3 2 4 2" xfId="43391" xr:uid="{00000000-0005-0000-0000-0000176C0000}"/>
    <cellStyle name="Normal 4 3 2 3 3 2 3 2 5" xfId="29925" xr:uid="{00000000-0005-0000-0000-0000186C0000}"/>
    <cellStyle name="Normal 4 3 2 3 3 2 3 3" xfId="5789" xr:uid="{00000000-0005-0000-0000-0000196C0000}"/>
    <cellStyle name="Normal 4 3 2 3 3 2 3 3 2" xfId="12233" xr:uid="{00000000-0005-0000-0000-00001A6C0000}"/>
    <cellStyle name="Normal 4 3 2 3 3 2 3 3 2 2" xfId="24595" xr:uid="{00000000-0005-0000-0000-00001B6C0000}"/>
    <cellStyle name="Normal 4 3 2 3 3 2 3 3 2 2 2" xfId="50757" xr:uid="{00000000-0005-0000-0000-00001C6C0000}"/>
    <cellStyle name="Normal 4 3 2 3 3 2 3 3 2 3" xfId="38395" xr:uid="{00000000-0005-0000-0000-00001D6C0000}"/>
    <cellStyle name="Normal 4 3 2 3 3 2 3 3 3" xfId="18991" xr:uid="{00000000-0005-0000-0000-00001E6C0000}"/>
    <cellStyle name="Normal 4 3 2 3 3 2 3 3 3 2" xfId="45153" xr:uid="{00000000-0005-0000-0000-00001F6C0000}"/>
    <cellStyle name="Normal 4 3 2 3 3 2 3 3 4" xfId="31951" xr:uid="{00000000-0005-0000-0000-0000206C0000}"/>
    <cellStyle name="Normal 4 3 2 3 3 2 3 4" xfId="9287" xr:uid="{00000000-0005-0000-0000-0000216C0000}"/>
    <cellStyle name="Normal 4 3 2 3 3 2 3 4 2" xfId="22033" xr:uid="{00000000-0005-0000-0000-0000226C0000}"/>
    <cellStyle name="Normal 4 3 2 3 3 2 3 4 2 2" xfId="48195" xr:uid="{00000000-0005-0000-0000-0000236C0000}"/>
    <cellStyle name="Normal 4 3 2 3 3 2 3 4 3" xfId="35449" xr:uid="{00000000-0005-0000-0000-0000246C0000}"/>
    <cellStyle name="Normal 4 3 2 3 3 2 3 5" xfId="15467" xr:uid="{00000000-0005-0000-0000-0000256C0000}"/>
    <cellStyle name="Normal 4 3 2 3 3 2 3 5 2" xfId="41629" xr:uid="{00000000-0005-0000-0000-0000266C0000}"/>
    <cellStyle name="Normal 4 3 2 3 3 2 3 6" xfId="27899" xr:uid="{00000000-0005-0000-0000-0000276C0000}"/>
    <cellStyle name="Normal 4 3 2 3 3 2 4" xfId="3123" xr:uid="{00000000-0005-0000-0000-0000286C0000}"/>
    <cellStyle name="Normal 4 3 2 3 3 2 4 2" xfId="7175" xr:uid="{00000000-0005-0000-0000-0000296C0000}"/>
    <cellStyle name="Normal 4 3 2 3 3 2 4 2 2" xfId="13065" xr:uid="{00000000-0005-0000-0000-00002A6C0000}"/>
    <cellStyle name="Normal 4 3 2 3 3 2 4 2 2 2" xfId="25235" xr:uid="{00000000-0005-0000-0000-00002B6C0000}"/>
    <cellStyle name="Normal 4 3 2 3 3 2 4 2 2 2 2" xfId="51397" xr:uid="{00000000-0005-0000-0000-00002C6C0000}"/>
    <cellStyle name="Normal 4 3 2 3 3 2 4 2 2 3" xfId="39227" xr:uid="{00000000-0005-0000-0000-00002D6C0000}"/>
    <cellStyle name="Normal 4 3 2 3 3 2 4 2 3" xfId="20113" xr:uid="{00000000-0005-0000-0000-00002E6C0000}"/>
    <cellStyle name="Normal 4 3 2 3 3 2 4 2 3 2" xfId="46275" xr:uid="{00000000-0005-0000-0000-00002F6C0000}"/>
    <cellStyle name="Normal 4 3 2 3 3 2 4 2 4" xfId="33337" xr:uid="{00000000-0005-0000-0000-0000306C0000}"/>
    <cellStyle name="Normal 4 3 2 3 3 2 4 3" xfId="10119" xr:uid="{00000000-0005-0000-0000-0000316C0000}"/>
    <cellStyle name="Normal 4 3 2 3 3 2 4 3 2" xfId="22673" xr:uid="{00000000-0005-0000-0000-0000326C0000}"/>
    <cellStyle name="Normal 4 3 2 3 3 2 4 3 2 2" xfId="48835" xr:uid="{00000000-0005-0000-0000-0000336C0000}"/>
    <cellStyle name="Normal 4 3 2 3 3 2 4 3 3" xfId="36281" xr:uid="{00000000-0005-0000-0000-0000346C0000}"/>
    <cellStyle name="Normal 4 3 2 3 3 2 4 4" xfId="16589" xr:uid="{00000000-0005-0000-0000-0000356C0000}"/>
    <cellStyle name="Normal 4 3 2 3 3 2 4 4 2" xfId="42751" xr:uid="{00000000-0005-0000-0000-0000366C0000}"/>
    <cellStyle name="Normal 4 3 2 3 3 2 4 5" xfId="29285" xr:uid="{00000000-0005-0000-0000-0000376C0000}"/>
    <cellStyle name="Normal 4 3 2 3 3 2 5" xfId="5149" xr:uid="{00000000-0005-0000-0000-0000386C0000}"/>
    <cellStyle name="Normal 4 3 2 3 3 2 5 2" xfId="11593" xr:uid="{00000000-0005-0000-0000-0000396C0000}"/>
    <cellStyle name="Normal 4 3 2 3 3 2 5 2 2" xfId="23955" xr:uid="{00000000-0005-0000-0000-00003A6C0000}"/>
    <cellStyle name="Normal 4 3 2 3 3 2 5 2 2 2" xfId="50117" xr:uid="{00000000-0005-0000-0000-00003B6C0000}"/>
    <cellStyle name="Normal 4 3 2 3 3 2 5 2 3" xfId="37755" xr:uid="{00000000-0005-0000-0000-00003C6C0000}"/>
    <cellStyle name="Normal 4 3 2 3 3 2 5 3" xfId="18351" xr:uid="{00000000-0005-0000-0000-00003D6C0000}"/>
    <cellStyle name="Normal 4 3 2 3 3 2 5 3 2" xfId="44513" xr:uid="{00000000-0005-0000-0000-00003E6C0000}"/>
    <cellStyle name="Normal 4 3 2 3 3 2 5 4" xfId="31311" xr:uid="{00000000-0005-0000-0000-00003F6C0000}"/>
    <cellStyle name="Normal 4 3 2 3 3 2 6" xfId="8647" xr:uid="{00000000-0005-0000-0000-0000406C0000}"/>
    <cellStyle name="Normal 4 3 2 3 3 2 6 2" xfId="21393" xr:uid="{00000000-0005-0000-0000-0000416C0000}"/>
    <cellStyle name="Normal 4 3 2 3 3 2 6 2 2" xfId="47555" xr:uid="{00000000-0005-0000-0000-0000426C0000}"/>
    <cellStyle name="Normal 4 3 2 3 3 2 6 3" xfId="34809" xr:uid="{00000000-0005-0000-0000-0000436C0000}"/>
    <cellStyle name="Normal 4 3 2 3 3 2 7" xfId="14827" xr:uid="{00000000-0005-0000-0000-0000446C0000}"/>
    <cellStyle name="Normal 4 3 2 3 3 2 7 2" xfId="40989" xr:uid="{00000000-0005-0000-0000-0000456C0000}"/>
    <cellStyle name="Normal 4 3 2 3 3 2 8" xfId="27259" xr:uid="{00000000-0005-0000-0000-0000466C0000}"/>
    <cellStyle name="Normal 4 3 2 3 3 3" xfId="1257" xr:uid="{00000000-0005-0000-0000-0000476C0000}"/>
    <cellStyle name="Normal 4 3 2 3 3 3 2" xfId="1897" xr:uid="{00000000-0005-0000-0000-0000486C0000}"/>
    <cellStyle name="Normal 4 3 2 3 3 3 2 2" xfId="3923" xr:uid="{00000000-0005-0000-0000-0000496C0000}"/>
    <cellStyle name="Normal 4 3 2 3 3 3 2 2 2" xfId="7975" xr:uid="{00000000-0005-0000-0000-00004A6C0000}"/>
    <cellStyle name="Normal 4 3 2 3 3 3 2 2 2 2" xfId="13865" xr:uid="{00000000-0005-0000-0000-00004B6C0000}"/>
    <cellStyle name="Normal 4 3 2 3 3 3 2 2 2 2 2" xfId="26035" xr:uid="{00000000-0005-0000-0000-00004C6C0000}"/>
    <cellStyle name="Normal 4 3 2 3 3 3 2 2 2 2 2 2" xfId="52197" xr:uid="{00000000-0005-0000-0000-00004D6C0000}"/>
    <cellStyle name="Normal 4 3 2 3 3 3 2 2 2 2 3" xfId="40027" xr:uid="{00000000-0005-0000-0000-00004E6C0000}"/>
    <cellStyle name="Normal 4 3 2 3 3 3 2 2 2 3" xfId="20913" xr:uid="{00000000-0005-0000-0000-00004F6C0000}"/>
    <cellStyle name="Normal 4 3 2 3 3 3 2 2 2 3 2" xfId="47075" xr:uid="{00000000-0005-0000-0000-0000506C0000}"/>
    <cellStyle name="Normal 4 3 2 3 3 3 2 2 2 4" xfId="34137" xr:uid="{00000000-0005-0000-0000-0000516C0000}"/>
    <cellStyle name="Normal 4 3 2 3 3 3 2 2 3" xfId="10919" xr:uid="{00000000-0005-0000-0000-0000526C0000}"/>
    <cellStyle name="Normal 4 3 2 3 3 3 2 2 3 2" xfId="23473" xr:uid="{00000000-0005-0000-0000-0000536C0000}"/>
    <cellStyle name="Normal 4 3 2 3 3 3 2 2 3 2 2" xfId="49635" xr:uid="{00000000-0005-0000-0000-0000546C0000}"/>
    <cellStyle name="Normal 4 3 2 3 3 3 2 2 3 3" xfId="37081" xr:uid="{00000000-0005-0000-0000-0000556C0000}"/>
    <cellStyle name="Normal 4 3 2 3 3 3 2 2 4" xfId="17389" xr:uid="{00000000-0005-0000-0000-0000566C0000}"/>
    <cellStyle name="Normal 4 3 2 3 3 3 2 2 4 2" xfId="43551" xr:uid="{00000000-0005-0000-0000-0000576C0000}"/>
    <cellStyle name="Normal 4 3 2 3 3 3 2 2 5" xfId="30085" xr:uid="{00000000-0005-0000-0000-0000586C0000}"/>
    <cellStyle name="Normal 4 3 2 3 3 3 2 3" xfId="5949" xr:uid="{00000000-0005-0000-0000-0000596C0000}"/>
    <cellStyle name="Normal 4 3 2 3 3 3 2 3 2" xfId="12393" xr:uid="{00000000-0005-0000-0000-00005A6C0000}"/>
    <cellStyle name="Normal 4 3 2 3 3 3 2 3 2 2" xfId="24755" xr:uid="{00000000-0005-0000-0000-00005B6C0000}"/>
    <cellStyle name="Normal 4 3 2 3 3 3 2 3 2 2 2" xfId="50917" xr:uid="{00000000-0005-0000-0000-00005C6C0000}"/>
    <cellStyle name="Normal 4 3 2 3 3 3 2 3 2 3" xfId="38555" xr:uid="{00000000-0005-0000-0000-00005D6C0000}"/>
    <cellStyle name="Normal 4 3 2 3 3 3 2 3 3" xfId="19151" xr:uid="{00000000-0005-0000-0000-00005E6C0000}"/>
    <cellStyle name="Normal 4 3 2 3 3 3 2 3 3 2" xfId="45313" xr:uid="{00000000-0005-0000-0000-00005F6C0000}"/>
    <cellStyle name="Normal 4 3 2 3 3 3 2 3 4" xfId="32111" xr:uid="{00000000-0005-0000-0000-0000606C0000}"/>
    <cellStyle name="Normal 4 3 2 3 3 3 2 4" xfId="9447" xr:uid="{00000000-0005-0000-0000-0000616C0000}"/>
    <cellStyle name="Normal 4 3 2 3 3 3 2 4 2" xfId="22193" xr:uid="{00000000-0005-0000-0000-0000626C0000}"/>
    <cellStyle name="Normal 4 3 2 3 3 3 2 4 2 2" xfId="48355" xr:uid="{00000000-0005-0000-0000-0000636C0000}"/>
    <cellStyle name="Normal 4 3 2 3 3 3 2 4 3" xfId="35609" xr:uid="{00000000-0005-0000-0000-0000646C0000}"/>
    <cellStyle name="Normal 4 3 2 3 3 3 2 5" xfId="15627" xr:uid="{00000000-0005-0000-0000-0000656C0000}"/>
    <cellStyle name="Normal 4 3 2 3 3 3 2 5 2" xfId="41789" xr:uid="{00000000-0005-0000-0000-0000666C0000}"/>
    <cellStyle name="Normal 4 3 2 3 3 3 2 6" xfId="28059" xr:uid="{00000000-0005-0000-0000-0000676C0000}"/>
    <cellStyle name="Normal 4 3 2 3 3 3 3" xfId="3283" xr:uid="{00000000-0005-0000-0000-0000686C0000}"/>
    <cellStyle name="Normal 4 3 2 3 3 3 3 2" xfId="7335" xr:uid="{00000000-0005-0000-0000-0000696C0000}"/>
    <cellStyle name="Normal 4 3 2 3 3 3 3 2 2" xfId="13225" xr:uid="{00000000-0005-0000-0000-00006A6C0000}"/>
    <cellStyle name="Normal 4 3 2 3 3 3 3 2 2 2" xfId="25395" xr:uid="{00000000-0005-0000-0000-00006B6C0000}"/>
    <cellStyle name="Normal 4 3 2 3 3 3 3 2 2 2 2" xfId="51557" xr:uid="{00000000-0005-0000-0000-00006C6C0000}"/>
    <cellStyle name="Normal 4 3 2 3 3 3 3 2 2 3" xfId="39387" xr:uid="{00000000-0005-0000-0000-00006D6C0000}"/>
    <cellStyle name="Normal 4 3 2 3 3 3 3 2 3" xfId="20273" xr:uid="{00000000-0005-0000-0000-00006E6C0000}"/>
    <cellStyle name="Normal 4 3 2 3 3 3 3 2 3 2" xfId="46435" xr:uid="{00000000-0005-0000-0000-00006F6C0000}"/>
    <cellStyle name="Normal 4 3 2 3 3 3 3 2 4" xfId="33497" xr:uid="{00000000-0005-0000-0000-0000706C0000}"/>
    <cellStyle name="Normal 4 3 2 3 3 3 3 3" xfId="10279" xr:uid="{00000000-0005-0000-0000-0000716C0000}"/>
    <cellStyle name="Normal 4 3 2 3 3 3 3 3 2" xfId="22833" xr:uid="{00000000-0005-0000-0000-0000726C0000}"/>
    <cellStyle name="Normal 4 3 2 3 3 3 3 3 2 2" xfId="48995" xr:uid="{00000000-0005-0000-0000-0000736C0000}"/>
    <cellStyle name="Normal 4 3 2 3 3 3 3 3 3" xfId="36441" xr:uid="{00000000-0005-0000-0000-0000746C0000}"/>
    <cellStyle name="Normal 4 3 2 3 3 3 3 4" xfId="16749" xr:uid="{00000000-0005-0000-0000-0000756C0000}"/>
    <cellStyle name="Normal 4 3 2 3 3 3 3 4 2" xfId="42911" xr:uid="{00000000-0005-0000-0000-0000766C0000}"/>
    <cellStyle name="Normal 4 3 2 3 3 3 3 5" xfId="29445" xr:uid="{00000000-0005-0000-0000-0000776C0000}"/>
    <cellStyle name="Normal 4 3 2 3 3 3 4" xfId="5309" xr:uid="{00000000-0005-0000-0000-0000786C0000}"/>
    <cellStyle name="Normal 4 3 2 3 3 3 4 2" xfId="11753" xr:uid="{00000000-0005-0000-0000-0000796C0000}"/>
    <cellStyle name="Normal 4 3 2 3 3 3 4 2 2" xfId="24115" xr:uid="{00000000-0005-0000-0000-00007A6C0000}"/>
    <cellStyle name="Normal 4 3 2 3 3 3 4 2 2 2" xfId="50277" xr:uid="{00000000-0005-0000-0000-00007B6C0000}"/>
    <cellStyle name="Normal 4 3 2 3 3 3 4 2 3" xfId="37915" xr:uid="{00000000-0005-0000-0000-00007C6C0000}"/>
    <cellStyle name="Normal 4 3 2 3 3 3 4 3" xfId="18511" xr:uid="{00000000-0005-0000-0000-00007D6C0000}"/>
    <cellStyle name="Normal 4 3 2 3 3 3 4 3 2" xfId="44673" xr:uid="{00000000-0005-0000-0000-00007E6C0000}"/>
    <cellStyle name="Normal 4 3 2 3 3 3 4 4" xfId="31471" xr:uid="{00000000-0005-0000-0000-00007F6C0000}"/>
    <cellStyle name="Normal 4 3 2 3 3 3 5" xfId="8807" xr:uid="{00000000-0005-0000-0000-0000806C0000}"/>
    <cellStyle name="Normal 4 3 2 3 3 3 5 2" xfId="21553" xr:uid="{00000000-0005-0000-0000-0000816C0000}"/>
    <cellStyle name="Normal 4 3 2 3 3 3 5 2 2" xfId="47715" xr:uid="{00000000-0005-0000-0000-0000826C0000}"/>
    <cellStyle name="Normal 4 3 2 3 3 3 5 3" xfId="34969" xr:uid="{00000000-0005-0000-0000-0000836C0000}"/>
    <cellStyle name="Normal 4 3 2 3 3 3 6" xfId="14987" xr:uid="{00000000-0005-0000-0000-0000846C0000}"/>
    <cellStyle name="Normal 4 3 2 3 3 3 6 2" xfId="41149" xr:uid="{00000000-0005-0000-0000-0000856C0000}"/>
    <cellStyle name="Normal 4 3 2 3 3 3 7" xfId="27419" xr:uid="{00000000-0005-0000-0000-0000866C0000}"/>
    <cellStyle name="Normal 4 3 2 3 3 4" xfId="1577" xr:uid="{00000000-0005-0000-0000-0000876C0000}"/>
    <cellStyle name="Normal 4 3 2 3 3 4 2" xfId="3603" xr:uid="{00000000-0005-0000-0000-0000886C0000}"/>
    <cellStyle name="Normal 4 3 2 3 3 4 2 2" xfId="7655" xr:uid="{00000000-0005-0000-0000-0000896C0000}"/>
    <cellStyle name="Normal 4 3 2 3 3 4 2 2 2" xfId="13545" xr:uid="{00000000-0005-0000-0000-00008A6C0000}"/>
    <cellStyle name="Normal 4 3 2 3 3 4 2 2 2 2" xfId="25715" xr:uid="{00000000-0005-0000-0000-00008B6C0000}"/>
    <cellStyle name="Normal 4 3 2 3 3 4 2 2 2 2 2" xfId="51877" xr:uid="{00000000-0005-0000-0000-00008C6C0000}"/>
    <cellStyle name="Normal 4 3 2 3 3 4 2 2 2 3" xfId="39707" xr:uid="{00000000-0005-0000-0000-00008D6C0000}"/>
    <cellStyle name="Normal 4 3 2 3 3 4 2 2 3" xfId="20593" xr:uid="{00000000-0005-0000-0000-00008E6C0000}"/>
    <cellStyle name="Normal 4 3 2 3 3 4 2 2 3 2" xfId="46755" xr:uid="{00000000-0005-0000-0000-00008F6C0000}"/>
    <cellStyle name="Normal 4 3 2 3 3 4 2 2 4" xfId="33817" xr:uid="{00000000-0005-0000-0000-0000906C0000}"/>
    <cellStyle name="Normal 4 3 2 3 3 4 2 3" xfId="10599" xr:uid="{00000000-0005-0000-0000-0000916C0000}"/>
    <cellStyle name="Normal 4 3 2 3 3 4 2 3 2" xfId="23153" xr:uid="{00000000-0005-0000-0000-0000926C0000}"/>
    <cellStyle name="Normal 4 3 2 3 3 4 2 3 2 2" xfId="49315" xr:uid="{00000000-0005-0000-0000-0000936C0000}"/>
    <cellStyle name="Normal 4 3 2 3 3 4 2 3 3" xfId="36761" xr:uid="{00000000-0005-0000-0000-0000946C0000}"/>
    <cellStyle name="Normal 4 3 2 3 3 4 2 4" xfId="17069" xr:uid="{00000000-0005-0000-0000-0000956C0000}"/>
    <cellStyle name="Normal 4 3 2 3 3 4 2 4 2" xfId="43231" xr:uid="{00000000-0005-0000-0000-0000966C0000}"/>
    <cellStyle name="Normal 4 3 2 3 3 4 2 5" xfId="29765" xr:uid="{00000000-0005-0000-0000-0000976C0000}"/>
    <cellStyle name="Normal 4 3 2 3 3 4 3" xfId="5629" xr:uid="{00000000-0005-0000-0000-0000986C0000}"/>
    <cellStyle name="Normal 4 3 2 3 3 4 3 2" xfId="12073" xr:uid="{00000000-0005-0000-0000-0000996C0000}"/>
    <cellStyle name="Normal 4 3 2 3 3 4 3 2 2" xfId="24435" xr:uid="{00000000-0005-0000-0000-00009A6C0000}"/>
    <cellStyle name="Normal 4 3 2 3 3 4 3 2 2 2" xfId="50597" xr:uid="{00000000-0005-0000-0000-00009B6C0000}"/>
    <cellStyle name="Normal 4 3 2 3 3 4 3 2 3" xfId="38235" xr:uid="{00000000-0005-0000-0000-00009C6C0000}"/>
    <cellStyle name="Normal 4 3 2 3 3 4 3 3" xfId="18831" xr:uid="{00000000-0005-0000-0000-00009D6C0000}"/>
    <cellStyle name="Normal 4 3 2 3 3 4 3 3 2" xfId="44993" xr:uid="{00000000-0005-0000-0000-00009E6C0000}"/>
    <cellStyle name="Normal 4 3 2 3 3 4 3 4" xfId="31791" xr:uid="{00000000-0005-0000-0000-00009F6C0000}"/>
    <cellStyle name="Normal 4 3 2 3 3 4 4" xfId="9127" xr:uid="{00000000-0005-0000-0000-0000A06C0000}"/>
    <cellStyle name="Normal 4 3 2 3 3 4 4 2" xfId="21873" xr:uid="{00000000-0005-0000-0000-0000A16C0000}"/>
    <cellStyle name="Normal 4 3 2 3 3 4 4 2 2" xfId="48035" xr:uid="{00000000-0005-0000-0000-0000A26C0000}"/>
    <cellStyle name="Normal 4 3 2 3 3 4 4 3" xfId="35289" xr:uid="{00000000-0005-0000-0000-0000A36C0000}"/>
    <cellStyle name="Normal 4 3 2 3 3 4 5" xfId="15307" xr:uid="{00000000-0005-0000-0000-0000A46C0000}"/>
    <cellStyle name="Normal 4 3 2 3 3 4 5 2" xfId="41469" xr:uid="{00000000-0005-0000-0000-0000A56C0000}"/>
    <cellStyle name="Normal 4 3 2 3 3 4 6" xfId="27739" xr:uid="{00000000-0005-0000-0000-0000A66C0000}"/>
    <cellStyle name="Normal 4 3 2 3 3 5" xfId="2591" xr:uid="{00000000-0005-0000-0000-0000A76C0000}"/>
    <cellStyle name="Normal 4 3 2 3 3 5 2" xfId="6643" xr:uid="{00000000-0005-0000-0000-0000A86C0000}"/>
    <cellStyle name="Normal 4 3 2 3 3 5 2 2" xfId="12809" xr:uid="{00000000-0005-0000-0000-0000A96C0000}"/>
    <cellStyle name="Normal 4 3 2 3 3 5 2 2 2" xfId="25075" xr:uid="{00000000-0005-0000-0000-0000AA6C0000}"/>
    <cellStyle name="Normal 4 3 2 3 3 5 2 2 2 2" xfId="51237" xr:uid="{00000000-0005-0000-0000-0000AB6C0000}"/>
    <cellStyle name="Normal 4 3 2 3 3 5 2 2 3" xfId="38971" xr:uid="{00000000-0005-0000-0000-0000AC6C0000}"/>
    <cellStyle name="Normal 4 3 2 3 3 5 2 3" xfId="19713" xr:uid="{00000000-0005-0000-0000-0000AD6C0000}"/>
    <cellStyle name="Normal 4 3 2 3 3 5 2 3 2" xfId="45875" xr:uid="{00000000-0005-0000-0000-0000AE6C0000}"/>
    <cellStyle name="Normal 4 3 2 3 3 5 2 4" xfId="32805" xr:uid="{00000000-0005-0000-0000-0000AF6C0000}"/>
    <cellStyle name="Normal 4 3 2 3 3 5 3" xfId="9863" xr:uid="{00000000-0005-0000-0000-0000B06C0000}"/>
    <cellStyle name="Normal 4 3 2 3 3 5 3 2" xfId="22513" xr:uid="{00000000-0005-0000-0000-0000B16C0000}"/>
    <cellStyle name="Normal 4 3 2 3 3 5 3 2 2" xfId="48675" xr:uid="{00000000-0005-0000-0000-0000B26C0000}"/>
    <cellStyle name="Normal 4 3 2 3 3 5 3 3" xfId="36025" xr:uid="{00000000-0005-0000-0000-0000B36C0000}"/>
    <cellStyle name="Normal 4 3 2 3 3 5 4" xfId="16189" xr:uid="{00000000-0005-0000-0000-0000B46C0000}"/>
    <cellStyle name="Normal 4 3 2 3 3 5 4 2" xfId="42351" xr:uid="{00000000-0005-0000-0000-0000B56C0000}"/>
    <cellStyle name="Normal 4 3 2 3 3 5 5" xfId="28753" xr:uid="{00000000-0005-0000-0000-0000B66C0000}"/>
    <cellStyle name="Normal 4 3 2 3 3 6" xfId="4617" xr:uid="{00000000-0005-0000-0000-0000B76C0000}"/>
    <cellStyle name="Normal 4 3 2 3 3 6 2" xfId="11337" xr:uid="{00000000-0005-0000-0000-0000B86C0000}"/>
    <cellStyle name="Normal 4 3 2 3 3 6 2 2" xfId="23795" xr:uid="{00000000-0005-0000-0000-0000B96C0000}"/>
    <cellStyle name="Normal 4 3 2 3 3 6 2 2 2" xfId="49957" xr:uid="{00000000-0005-0000-0000-0000BA6C0000}"/>
    <cellStyle name="Normal 4 3 2 3 3 6 2 3" xfId="37499" xr:uid="{00000000-0005-0000-0000-0000BB6C0000}"/>
    <cellStyle name="Normal 4 3 2 3 3 6 3" xfId="17951" xr:uid="{00000000-0005-0000-0000-0000BC6C0000}"/>
    <cellStyle name="Normal 4 3 2 3 3 6 3 2" xfId="44113" xr:uid="{00000000-0005-0000-0000-0000BD6C0000}"/>
    <cellStyle name="Normal 4 3 2 3 3 6 4" xfId="30779" xr:uid="{00000000-0005-0000-0000-0000BE6C0000}"/>
    <cellStyle name="Normal 4 3 2 3 3 7" xfId="8391" xr:uid="{00000000-0005-0000-0000-0000BF6C0000}"/>
    <cellStyle name="Normal 4 3 2 3 3 7 2" xfId="21233" xr:uid="{00000000-0005-0000-0000-0000C06C0000}"/>
    <cellStyle name="Normal 4 3 2 3 3 7 2 2" xfId="47395" xr:uid="{00000000-0005-0000-0000-0000C16C0000}"/>
    <cellStyle name="Normal 4 3 2 3 3 7 3" xfId="34553" xr:uid="{00000000-0005-0000-0000-0000C26C0000}"/>
    <cellStyle name="Normal 4 3 2 3 3 8" xfId="14427" xr:uid="{00000000-0005-0000-0000-0000C36C0000}"/>
    <cellStyle name="Normal 4 3 2 3 3 8 2" xfId="40589" xr:uid="{00000000-0005-0000-0000-0000C46C0000}"/>
    <cellStyle name="Normal 4 3 2 3 3 9" xfId="26727" xr:uid="{00000000-0005-0000-0000-0000C56C0000}"/>
    <cellStyle name="Normal 4 3 2 3 4" xfId="781" xr:uid="{00000000-0005-0000-0000-0000C66C0000}"/>
    <cellStyle name="Normal 4 3 2 3 4 2" xfId="1337" xr:uid="{00000000-0005-0000-0000-0000C76C0000}"/>
    <cellStyle name="Normal 4 3 2 3 4 2 2" xfId="1977" xr:uid="{00000000-0005-0000-0000-0000C86C0000}"/>
    <cellStyle name="Normal 4 3 2 3 4 2 2 2" xfId="4003" xr:uid="{00000000-0005-0000-0000-0000C96C0000}"/>
    <cellStyle name="Normal 4 3 2 3 4 2 2 2 2" xfId="8055" xr:uid="{00000000-0005-0000-0000-0000CA6C0000}"/>
    <cellStyle name="Normal 4 3 2 3 4 2 2 2 2 2" xfId="13945" xr:uid="{00000000-0005-0000-0000-0000CB6C0000}"/>
    <cellStyle name="Normal 4 3 2 3 4 2 2 2 2 2 2" xfId="26115" xr:uid="{00000000-0005-0000-0000-0000CC6C0000}"/>
    <cellStyle name="Normal 4 3 2 3 4 2 2 2 2 2 2 2" xfId="52277" xr:uid="{00000000-0005-0000-0000-0000CD6C0000}"/>
    <cellStyle name="Normal 4 3 2 3 4 2 2 2 2 2 3" xfId="40107" xr:uid="{00000000-0005-0000-0000-0000CE6C0000}"/>
    <cellStyle name="Normal 4 3 2 3 4 2 2 2 2 3" xfId="20993" xr:uid="{00000000-0005-0000-0000-0000CF6C0000}"/>
    <cellStyle name="Normal 4 3 2 3 4 2 2 2 2 3 2" xfId="47155" xr:uid="{00000000-0005-0000-0000-0000D06C0000}"/>
    <cellStyle name="Normal 4 3 2 3 4 2 2 2 2 4" xfId="34217" xr:uid="{00000000-0005-0000-0000-0000D16C0000}"/>
    <cellStyle name="Normal 4 3 2 3 4 2 2 2 3" xfId="10999" xr:uid="{00000000-0005-0000-0000-0000D26C0000}"/>
    <cellStyle name="Normal 4 3 2 3 4 2 2 2 3 2" xfId="23553" xr:uid="{00000000-0005-0000-0000-0000D36C0000}"/>
    <cellStyle name="Normal 4 3 2 3 4 2 2 2 3 2 2" xfId="49715" xr:uid="{00000000-0005-0000-0000-0000D46C0000}"/>
    <cellStyle name="Normal 4 3 2 3 4 2 2 2 3 3" xfId="37161" xr:uid="{00000000-0005-0000-0000-0000D56C0000}"/>
    <cellStyle name="Normal 4 3 2 3 4 2 2 2 4" xfId="17469" xr:uid="{00000000-0005-0000-0000-0000D66C0000}"/>
    <cellStyle name="Normal 4 3 2 3 4 2 2 2 4 2" xfId="43631" xr:uid="{00000000-0005-0000-0000-0000D76C0000}"/>
    <cellStyle name="Normal 4 3 2 3 4 2 2 2 5" xfId="30165" xr:uid="{00000000-0005-0000-0000-0000D86C0000}"/>
    <cellStyle name="Normal 4 3 2 3 4 2 2 3" xfId="6029" xr:uid="{00000000-0005-0000-0000-0000D96C0000}"/>
    <cellStyle name="Normal 4 3 2 3 4 2 2 3 2" xfId="12473" xr:uid="{00000000-0005-0000-0000-0000DA6C0000}"/>
    <cellStyle name="Normal 4 3 2 3 4 2 2 3 2 2" xfId="24835" xr:uid="{00000000-0005-0000-0000-0000DB6C0000}"/>
    <cellStyle name="Normal 4 3 2 3 4 2 2 3 2 2 2" xfId="50997" xr:uid="{00000000-0005-0000-0000-0000DC6C0000}"/>
    <cellStyle name="Normal 4 3 2 3 4 2 2 3 2 3" xfId="38635" xr:uid="{00000000-0005-0000-0000-0000DD6C0000}"/>
    <cellStyle name="Normal 4 3 2 3 4 2 2 3 3" xfId="19231" xr:uid="{00000000-0005-0000-0000-0000DE6C0000}"/>
    <cellStyle name="Normal 4 3 2 3 4 2 2 3 3 2" xfId="45393" xr:uid="{00000000-0005-0000-0000-0000DF6C0000}"/>
    <cellStyle name="Normal 4 3 2 3 4 2 2 3 4" xfId="32191" xr:uid="{00000000-0005-0000-0000-0000E06C0000}"/>
    <cellStyle name="Normal 4 3 2 3 4 2 2 4" xfId="9527" xr:uid="{00000000-0005-0000-0000-0000E16C0000}"/>
    <cellStyle name="Normal 4 3 2 3 4 2 2 4 2" xfId="22273" xr:uid="{00000000-0005-0000-0000-0000E26C0000}"/>
    <cellStyle name="Normal 4 3 2 3 4 2 2 4 2 2" xfId="48435" xr:uid="{00000000-0005-0000-0000-0000E36C0000}"/>
    <cellStyle name="Normal 4 3 2 3 4 2 2 4 3" xfId="35689" xr:uid="{00000000-0005-0000-0000-0000E46C0000}"/>
    <cellStyle name="Normal 4 3 2 3 4 2 2 5" xfId="15707" xr:uid="{00000000-0005-0000-0000-0000E56C0000}"/>
    <cellStyle name="Normal 4 3 2 3 4 2 2 5 2" xfId="41869" xr:uid="{00000000-0005-0000-0000-0000E66C0000}"/>
    <cellStyle name="Normal 4 3 2 3 4 2 2 6" xfId="28139" xr:uid="{00000000-0005-0000-0000-0000E76C0000}"/>
    <cellStyle name="Normal 4 3 2 3 4 2 3" xfId="3363" xr:uid="{00000000-0005-0000-0000-0000E86C0000}"/>
    <cellStyle name="Normal 4 3 2 3 4 2 3 2" xfId="7415" xr:uid="{00000000-0005-0000-0000-0000E96C0000}"/>
    <cellStyle name="Normal 4 3 2 3 4 2 3 2 2" xfId="13305" xr:uid="{00000000-0005-0000-0000-0000EA6C0000}"/>
    <cellStyle name="Normal 4 3 2 3 4 2 3 2 2 2" xfId="25475" xr:uid="{00000000-0005-0000-0000-0000EB6C0000}"/>
    <cellStyle name="Normal 4 3 2 3 4 2 3 2 2 2 2" xfId="51637" xr:uid="{00000000-0005-0000-0000-0000EC6C0000}"/>
    <cellStyle name="Normal 4 3 2 3 4 2 3 2 2 3" xfId="39467" xr:uid="{00000000-0005-0000-0000-0000ED6C0000}"/>
    <cellStyle name="Normal 4 3 2 3 4 2 3 2 3" xfId="20353" xr:uid="{00000000-0005-0000-0000-0000EE6C0000}"/>
    <cellStyle name="Normal 4 3 2 3 4 2 3 2 3 2" xfId="46515" xr:uid="{00000000-0005-0000-0000-0000EF6C0000}"/>
    <cellStyle name="Normal 4 3 2 3 4 2 3 2 4" xfId="33577" xr:uid="{00000000-0005-0000-0000-0000F06C0000}"/>
    <cellStyle name="Normal 4 3 2 3 4 2 3 3" xfId="10359" xr:uid="{00000000-0005-0000-0000-0000F16C0000}"/>
    <cellStyle name="Normal 4 3 2 3 4 2 3 3 2" xfId="22913" xr:uid="{00000000-0005-0000-0000-0000F26C0000}"/>
    <cellStyle name="Normal 4 3 2 3 4 2 3 3 2 2" xfId="49075" xr:uid="{00000000-0005-0000-0000-0000F36C0000}"/>
    <cellStyle name="Normal 4 3 2 3 4 2 3 3 3" xfId="36521" xr:uid="{00000000-0005-0000-0000-0000F46C0000}"/>
    <cellStyle name="Normal 4 3 2 3 4 2 3 4" xfId="16829" xr:uid="{00000000-0005-0000-0000-0000F56C0000}"/>
    <cellStyle name="Normal 4 3 2 3 4 2 3 4 2" xfId="42991" xr:uid="{00000000-0005-0000-0000-0000F66C0000}"/>
    <cellStyle name="Normal 4 3 2 3 4 2 3 5" xfId="29525" xr:uid="{00000000-0005-0000-0000-0000F76C0000}"/>
    <cellStyle name="Normal 4 3 2 3 4 2 4" xfId="5389" xr:uid="{00000000-0005-0000-0000-0000F86C0000}"/>
    <cellStyle name="Normal 4 3 2 3 4 2 4 2" xfId="11833" xr:uid="{00000000-0005-0000-0000-0000F96C0000}"/>
    <cellStyle name="Normal 4 3 2 3 4 2 4 2 2" xfId="24195" xr:uid="{00000000-0005-0000-0000-0000FA6C0000}"/>
    <cellStyle name="Normal 4 3 2 3 4 2 4 2 2 2" xfId="50357" xr:uid="{00000000-0005-0000-0000-0000FB6C0000}"/>
    <cellStyle name="Normal 4 3 2 3 4 2 4 2 3" xfId="37995" xr:uid="{00000000-0005-0000-0000-0000FC6C0000}"/>
    <cellStyle name="Normal 4 3 2 3 4 2 4 3" xfId="18591" xr:uid="{00000000-0005-0000-0000-0000FD6C0000}"/>
    <cellStyle name="Normal 4 3 2 3 4 2 4 3 2" xfId="44753" xr:uid="{00000000-0005-0000-0000-0000FE6C0000}"/>
    <cellStyle name="Normal 4 3 2 3 4 2 4 4" xfId="31551" xr:uid="{00000000-0005-0000-0000-0000FF6C0000}"/>
    <cellStyle name="Normal 4 3 2 3 4 2 5" xfId="8887" xr:uid="{00000000-0005-0000-0000-0000006D0000}"/>
    <cellStyle name="Normal 4 3 2 3 4 2 5 2" xfId="21633" xr:uid="{00000000-0005-0000-0000-0000016D0000}"/>
    <cellStyle name="Normal 4 3 2 3 4 2 5 2 2" xfId="47795" xr:uid="{00000000-0005-0000-0000-0000026D0000}"/>
    <cellStyle name="Normal 4 3 2 3 4 2 5 3" xfId="35049" xr:uid="{00000000-0005-0000-0000-0000036D0000}"/>
    <cellStyle name="Normal 4 3 2 3 4 2 6" xfId="15067" xr:uid="{00000000-0005-0000-0000-0000046D0000}"/>
    <cellStyle name="Normal 4 3 2 3 4 2 6 2" xfId="41229" xr:uid="{00000000-0005-0000-0000-0000056D0000}"/>
    <cellStyle name="Normal 4 3 2 3 4 2 7" xfId="27499" xr:uid="{00000000-0005-0000-0000-0000066D0000}"/>
    <cellStyle name="Normal 4 3 2 3 4 3" xfId="1657" xr:uid="{00000000-0005-0000-0000-0000076D0000}"/>
    <cellStyle name="Normal 4 3 2 3 4 3 2" xfId="3683" xr:uid="{00000000-0005-0000-0000-0000086D0000}"/>
    <cellStyle name="Normal 4 3 2 3 4 3 2 2" xfId="7735" xr:uid="{00000000-0005-0000-0000-0000096D0000}"/>
    <cellStyle name="Normal 4 3 2 3 4 3 2 2 2" xfId="13625" xr:uid="{00000000-0005-0000-0000-00000A6D0000}"/>
    <cellStyle name="Normal 4 3 2 3 4 3 2 2 2 2" xfId="25795" xr:uid="{00000000-0005-0000-0000-00000B6D0000}"/>
    <cellStyle name="Normal 4 3 2 3 4 3 2 2 2 2 2" xfId="51957" xr:uid="{00000000-0005-0000-0000-00000C6D0000}"/>
    <cellStyle name="Normal 4 3 2 3 4 3 2 2 2 3" xfId="39787" xr:uid="{00000000-0005-0000-0000-00000D6D0000}"/>
    <cellStyle name="Normal 4 3 2 3 4 3 2 2 3" xfId="20673" xr:uid="{00000000-0005-0000-0000-00000E6D0000}"/>
    <cellStyle name="Normal 4 3 2 3 4 3 2 2 3 2" xfId="46835" xr:uid="{00000000-0005-0000-0000-00000F6D0000}"/>
    <cellStyle name="Normal 4 3 2 3 4 3 2 2 4" xfId="33897" xr:uid="{00000000-0005-0000-0000-0000106D0000}"/>
    <cellStyle name="Normal 4 3 2 3 4 3 2 3" xfId="10679" xr:uid="{00000000-0005-0000-0000-0000116D0000}"/>
    <cellStyle name="Normal 4 3 2 3 4 3 2 3 2" xfId="23233" xr:uid="{00000000-0005-0000-0000-0000126D0000}"/>
    <cellStyle name="Normal 4 3 2 3 4 3 2 3 2 2" xfId="49395" xr:uid="{00000000-0005-0000-0000-0000136D0000}"/>
    <cellStyle name="Normal 4 3 2 3 4 3 2 3 3" xfId="36841" xr:uid="{00000000-0005-0000-0000-0000146D0000}"/>
    <cellStyle name="Normal 4 3 2 3 4 3 2 4" xfId="17149" xr:uid="{00000000-0005-0000-0000-0000156D0000}"/>
    <cellStyle name="Normal 4 3 2 3 4 3 2 4 2" xfId="43311" xr:uid="{00000000-0005-0000-0000-0000166D0000}"/>
    <cellStyle name="Normal 4 3 2 3 4 3 2 5" xfId="29845" xr:uid="{00000000-0005-0000-0000-0000176D0000}"/>
    <cellStyle name="Normal 4 3 2 3 4 3 3" xfId="5709" xr:uid="{00000000-0005-0000-0000-0000186D0000}"/>
    <cellStyle name="Normal 4 3 2 3 4 3 3 2" xfId="12153" xr:uid="{00000000-0005-0000-0000-0000196D0000}"/>
    <cellStyle name="Normal 4 3 2 3 4 3 3 2 2" xfId="24515" xr:uid="{00000000-0005-0000-0000-00001A6D0000}"/>
    <cellStyle name="Normal 4 3 2 3 4 3 3 2 2 2" xfId="50677" xr:uid="{00000000-0005-0000-0000-00001B6D0000}"/>
    <cellStyle name="Normal 4 3 2 3 4 3 3 2 3" xfId="38315" xr:uid="{00000000-0005-0000-0000-00001C6D0000}"/>
    <cellStyle name="Normal 4 3 2 3 4 3 3 3" xfId="18911" xr:uid="{00000000-0005-0000-0000-00001D6D0000}"/>
    <cellStyle name="Normal 4 3 2 3 4 3 3 3 2" xfId="45073" xr:uid="{00000000-0005-0000-0000-00001E6D0000}"/>
    <cellStyle name="Normal 4 3 2 3 4 3 3 4" xfId="31871" xr:uid="{00000000-0005-0000-0000-00001F6D0000}"/>
    <cellStyle name="Normal 4 3 2 3 4 3 4" xfId="9207" xr:uid="{00000000-0005-0000-0000-0000206D0000}"/>
    <cellStyle name="Normal 4 3 2 3 4 3 4 2" xfId="21953" xr:uid="{00000000-0005-0000-0000-0000216D0000}"/>
    <cellStyle name="Normal 4 3 2 3 4 3 4 2 2" xfId="48115" xr:uid="{00000000-0005-0000-0000-0000226D0000}"/>
    <cellStyle name="Normal 4 3 2 3 4 3 4 3" xfId="35369" xr:uid="{00000000-0005-0000-0000-0000236D0000}"/>
    <cellStyle name="Normal 4 3 2 3 4 3 5" xfId="15387" xr:uid="{00000000-0005-0000-0000-0000246D0000}"/>
    <cellStyle name="Normal 4 3 2 3 4 3 5 2" xfId="41549" xr:uid="{00000000-0005-0000-0000-0000256D0000}"/>
    <cellStyle name="Normal 4 3 2 3 4 3 6" xfId="27819" xr:uid="{00000000-0005-0000-0000-0000266D0000}"/>
    <cellStyle name="Normal 4 3 2 3 4 4" xfId="2807" xr:uid="{00000000-0005-0000-0000-0000276D0000}"/>
    <cellStyle name="Normal 4 3 2 3 4 4 2" xfId="6859" xr:uid="{00000000-0005-0000-0000-0000286D0000}"/>
    <cellStyle name="Normal 4 3 2 3 4 4 2 2" xfId="12917" xr:uid="{00000000-0005-0000-0000-0000296D0000}"/>
    <cellStyle name="Normal 4 3 2 3 4 4 2 2 2" xfId="25155" xr:uid="{00000000-0005-0000-0000-00002A6D0000}"/>
    <cellStyle name="Normal 4 3 2 3 4 4 2 2 2 2" xfId="51317" xr:uid="{00000000-0005-0000-0000-00002B6D0000}"/>
    <cellStyle name="Normal 4 3 2 3 4 4 2 2 3" xfId="39079" xr:uid="{00000000-0005-0000-0000-00002C6D0000}"/>
    <cellStyle name="Normal 4 3 2 3 4 4 2 3" xfId="19878" xr:uid="{00000000-0005-0000-0000-00002D6D0000}"/>
    <cellStyle name="Normal 4 3 2 3 4 4 2 3 2" xfId="46040" xr:uid="{00000000-0005-0000-0000-00002E6D0000}"/>
    <cellStyle name="Normal 4 3 2 3 4 4 2 4" xfId="33021" xr:uid="{00000000-0005-0000-0000-00002F6D0000}"/>
    <cellStyle name="Normal 4 3 2 3 4 4 3" xfId="9971" xr:uid="{00000000-0005-0000-0000-0000306D0000}"/>
    <cellStyle name="Normal 4 3 2 3 4 4 3 2" xfId="22593" xr:uid="{00000000-0005-0000-0000-0000316D0000}"/>
    <cellStyle name="Normal 4 3 2 3 4 4 3 2 2" xfId="48755" xr:uid="{00000000-0005-0000-0000-0000326D0000}"/>
    <cellStyle name="Normal 4 3 2 3 4 4 3 3" xfId="36133" xr:uid="{00000000-0005-0000-0000-0000336D0000}"/>
    <cellStyle name="Normal 4 3 2 3 4 4 4" xfId="16354" xr:uid="{00000000-0005-0000-0000-0000346D0000}"/>
    <cellStyle name="Normal 4 3 2 3 4 4 4 2" xfId="42516" xr:uid="{00000000-0005-0000-0000-0000356D0000}"/>
    <cellStyle name="Normal 4 3 2 3 4 4 5" xfId="28969" xr:uid="{00000000-0005-0000-0000-0000366D0000}"/>
    <cellStyle name="Normal 4 3 2 3 4 5" xfId="4833" xr:uid="{00000000-0005-0000-0000-0000376D0000}"/>
    <cellStyle name="Normal 4 3 2 3 4 5 2" xfId="11445" xr:uid="{00000000-0005-0000-0000-0000386D0000}"/>
    <cellStyle name="Normal 4 3 2 3 4 5 2 2" xfId="23875" xr:uid="{00000000-0005-0000-0000-0000396D0000}"/>
    <cellStyle name="Normal 4 3 2 3 4 5 2 2 2" xfId="50037" xr:uid="{00000000-0005-0000-0000-00003A6D0000}"/>
    <cellStyle name="Normal 4 3 2 3 4 5 2 3" xfId="37607" xr:uid="{00000000-0005-0000-0000-00003B6D0000}"/>
    <cellStyle name="Normal 4 3 2 3 4 5 3" xfId="18116" xr:uid="{00000000-0005-0000-0000-00003C6D0000}"/>
    <cellStyle name="Normal 4 3 2 3 4 5 3 2" xfId="44278" xr:uid="{00000000-0005-0000-0000-00003D6D0000}"/>
    <cellStyle name="Normal 4 3 2 3 4 5 4" xfId="30995" xr:uid="{00000000-0005-0000-0000-00003E6D0000}"/>
    <cellStyle name="Normal 4 3 2 3 4 6" xfId="8499" xr:uid="{00000000-0005-0000-0000-00003F6D0000}"/>
    <cellStyle name="Normal 4 3 2 3 4 6 2" xfId="21313" xr:uid="{00000000-0005-0000-0000-0000406D0000}"/>
    <cellStyle name="Normal 4 3 2 3 4 6 2 2" xfId="47475" xr:uid="{00000000-0005-0000-0000-0000416D0000}"/>
    <cellStyle name="Normal 4 3 2 3 4 6 3" xfId="34661" xr:uid="{00000000-0005-0000-0000-0000426D0000}"/>
    <cellStyle name="Normal 4 3 2 3 4 7" xfId="14592" xr:uid="{00000000-0005-0000-0000-0000436D0000}"/>
    <cellStyle name="Normal 4 3 2 3 4 7 2" xfId="40754" xr:uid="{00000000-0005-0000-0000-0000446D0000}"/>
    <cellStyle name="Normal 4 3 2 3 4 8" xfId="26943" xr:uid="{00000000-0005-0000-0000-0000456D0000}"/>
    <cellStyle name="Normal 4 3 2 3 5" xfId="1177" xr:uid="{00000000-0005-0000-0000-0000466D0000}"/>
    <cellStyle name="Normal 4 3 2 3 5 2" xfId="1817" xr:uid="{00000000-0005-0000-0000-0000476D0000}"/>
    <cellStyle name="Normal 4 3 2 3 5 2 2" xfId="3843" xr:uid="{00000000-0005-0000-0000-0000486D0000}"/>
    <cellStyle name="Normal 4 3 2 3 5 2 2 2" xfId="7895" xr:uid="{00000000-0005-0000-0000-0000496D0000}"/>
    <cellStyle name="Normal 4 3 2 3 5 2 2 2 2" xfId="13785" xr:uid="{00000000-0005-0000-0000-00004A6D0000}"/>
    <cellStyle name="Normal 4 3 2 3 5 2 2 2 2 2" xfId="25955" xr:uid="{00000000-0005-0000-0000-00004B6D0000}"/>
    <cellStyle name="Normal 4 3 2 3 5 2 2 2 2 2 2" xfId="52117" xr:uid="{00000000-0005-0000-0000-00004C6D0000}"/>
    <cellStyle name="Normal 4 3 2 3 5 2 2 2 2 3" xfId="39947" xr:uid="{00000000-0005-0000-0000-00004D6D0000}"/>
    <cellStyle name="Normal 4 3 2 3 5 2 2 2 3" xfId="20833" xr:uid="{00000000-0005-0000-0000-00004E6D0000}"/>
    <cellStyle name="Normal 4 3 2 3 5 2 2 2 3 2" xfId="46995" xr:uid="{00000000-0005-0000-0000-00004F6D0000}"/>
    <cellStyle name="Normal 4 3 2 3 5 2 2 2 4" xfId="34057" xr:uid="{00000000-0005-0000-0000-0000506D0000}"/>
    <cellStyle name="Normal 4 3 2 3 5 2 2 3" xfId="10839" xr:uid="{00000000-0005-0000-0000-0000516D0000}"/>
    <cellStyle name="Normal 4 3 2 3 5 2 2 3 2" xfId="23393" xr:uid="{00000000-0005-0000-0000-0000526D0000}"/>
    <cellStyle name="Normal 4 3 2 3 5 2 2 3 2 2" xfId="49555" xr:uid="{00000000-0005-0000-0000-0000536D0000}"/>
    <cellStyle name="Normal 4 3 2 3 5 2 2 3 3" xfId="37001" xr:uid="{00000000-0005-0000-0000-0000546D0000}"/>
    <cellStyle name="Normal 4 3 2 3 5 2 2 4" xfId="17309" xr:uid="{00000000-0005-0000-0000-0000556D0000}"/>
    <cellStyle name="Normal 4 3 2 3 5 2 2 4 2" xfId="43471" xr:uid="{00000000-0005-0000-0000-0000566D0000}"/>
    <cellStyle name="Normal 4 3 2 3 5 2 2 5" xfId="30005" xr:uid="{00000000-0005-0000-0000-0000576D0000}"/>
    <cellStyle name="Normal 4 3 2 3 5 2 3" xfId="5869" xr:uid="{00000000-0005-0000-0000-0000586D0000}"/>
    <cellStyle name="Normal 4 3 2 3 5 2 3 2" xfId="12313" xr:uid="{00000000-0005-0000-0000-0000596D0000}"/>
    <cellStyle name="Normal 4 3 2 3 5 2 3 2 2" xfId="24675" xr:uid="{00000000-0005-0000-0000-00005A6D0000}"/>
    <cellStyle name="Normal 4 3 2 3 5 2 3 2 2 2" xfId="50837" xr:uid="{00000000-0005-0000-0000-00005B6D0000}"/>
    <cellStyle name="Normal 4 3 2 3 5 2 3 2 3" xfId="38475" xr:uid="{00000000-0005-0000-0000-00005C6D0000}"/>
    <cellStyle name="Normal 4 3 2 3 5 2 3 3" xfId="19071" xr:uid="{00000000-0005-0000-0000-00005D6D0000}"/>
    <cellStyle name="Normal 4 3 2 3 5 2 3 3 2" xfId="45233" xr:uid="{00000000-0005-0000-0000-00005E6D0000}"/>
    <cellStyle name="Normal 4 3 2 3 5 2 3 4" xfId="32031" xr:uid="{00000000-0005-0000-0000-00005F6D0000}"/>
    <cellStyle name="Normal 4 3 2 3 5 2 4" xfId="9367" xr:uid="{00000000-0005-0000-0000-0000606D0000}"/>
    <cellStyle name="Normal 4 3 2 3 5 2 4 2" xfId="22113" xr:uid="{00000000-0005-0000-0000-0000616D0000}"/>
    <cellStyle name="Normal 4 3 2 3 5 2 4 2 2" xfId="48275" xr:uid="{00000000-0005-0000-0000-0000626D0000}"/>
    <cellStyle name="Normal 4 3 2 3 5 2 4 3" xfId="35529" xr:uid="{00000000-0005-0000-0000-0000636D0000}"/>
    <cellStyle name="Normal 4 3 2 3 5 2 5" xfId="15547" xr:uid="{00000000-0005-0000-0000-0000646D0000}"/>
    <cellStyle name="Normal 4 3 2 3 5 2 5 2" xfId="41709" xr:uid="{00000000-0005-0000-0000-0000656D0000}"/>
    <cellStyle name="Normal 4 3 2 3 5 2 6" xfId="27979" xr:uid="{00000000-0005-0000-0000-0000666D0000}"/>
    <cellStyle name="Normal 4 3 2 3 5 3" xfId="3203" xr:uid="{00000000-0005-0000-0000-0000676D0000}"/>
    <cellStyle name="Normal 4 3 2 3 5 3 2" xfId="7255" xr:uid="{00000000-0005-0000-0000-0000686D0000}"/>
    <cellStyle name="Normal 4 3 2 3 5 3 2 2" xfId="13145" xr:uid="{00000000-0005-0000-0000-0000696D0000}"/>
    <cellStyle name="Normal 4 3 2 3 5 3 2 2 2" xfId="25315" xr:uid="{00000000-0005-0000-0000-00006A6D0000}"/>
    <cellStyle name="Normal 4 3 2 3 5 3 2 2 2 2" xfId="51477" xr:uid="{00000000-0005-0000-0000-00006B6D0000}"/>
    <cellStyle name="Normal 4 3 2 3 5 3 2 2 3" xfId="39307" xr:uid="{00000000-0005-0000-0000-00006C6D0000}"/>
    <cellStyle name="Normal 4 3 2 3 5 3 2 3" xfId="20193" xr:uid="{00000000-0005-0000-0000-00006D6D0000}"/>
    <cellStyle name="Normal 4 3 2 3 5 3 2 3 2" xfId="46355" xr:uid="{00000000-0005-0000-0000-00006E6D0000}"/>
    <cellStyle name="Normal 4 3 2 3 5 3 2 4" xfId="33417" xr:uid="{00000000-0005-0000-0000-00006F6D0000}"/>
    <cellStyle name="Normal 4 3 2 3 5 3 3" xfId="10199" xr:uid="{00000000-0005-0000-0000-0000706D0000}"/>
    <cellStyle name="Normal 4 3 2 3 5 3 3 2" xfId="22753" xr:uid="{00000000-0005-0000-0000-0000716D0000}"/>
    <cellStyle name="Normal 4 3 2 3 5 3 3 2 2" xfId="48915" xr:uid="{00000000-0005-0000-0000-0000726D0000}"/>
    <cellStyle name="Normal 4 3 2 3 5 3 3 3" xfId="36361" xr:uid="{00000000-0005-0000-0000-0000736D0000}"/>
    <cellStyle name="Normal 4 3 2 3 5 3 4" xfId="16669" xr:uid="{00000000-0005-0000-0000-0000746D0000}"/>
    <cellStyle name="Normal 4 3 2 3 5 3 4 2" xfId="42831" xr:uid="{00000000-0005-0000-0000-0000756D0000}"/>
    <cellStyle name="Normal 4 3 2 3 5 3 5" xfId="29365" xr:uid="{00000000-0005-0000-0000-0000766D0000}"/>
    <cellStyle name="Normal 4 3 2 3 5 4" xfId="5229" xr:uid="{00000000-0005-0000-0000-0000776D0000}"/>
    <cellStyle name="Normal 4 3 2 3 5 4 2" xfId="11673" xr:uid="{00000000-0005-0000-0000-0000786D0000}"/>
    <cellStyle name="Normal 4 3 2 3 5 4 2 2" xfId="24035" xr:uid="{00000000-0005-0000-0000-0000796D0000}"/>
    <cellStyle name="Normal 4 3 2 3 5 4 2 2 2" xfId="50197" xr:uid="{00000000-0005-0000-0000-00007A6D0000}"/>
    <cellStyle name="Normal 4 3 2 3 5 4 2 3" xfId="37835" xr:uid="{00000000-0005-0000-0000-00007B6D0000}"/>
    <cellStyle name="Normal 4 3 2 3 5 4 3" xfId="18431" xr:uid="{00000000-0005-0000-0000-00007C6D0000}"/>
    <cellStyle name="Normal 4 3 2 3 5 4 3 2" xfId="44593" xr:uid="{00000000-0005-0000-0000-00007D6D0000}"/>
    <cellStyle name="Normal 4 3 2 3 5 4 4" xfId="31391" xr:uid="{00000000-0005-0000-0000-00007E6D0000}"/>
    <cellStyle name="Normal 4 3 2 3 5 5" xfId="8727" xr:uid="{00000000-0005-0000-0000-00007F6D0000}"/>
    <cellStyle name="Normal 4 3 2 3 5 5 2" xfId="21473" xr:uid="{00000000-0005-0000-0000-0000806D0000}"/>
    <cellStyle name="Normal 4 3 2 3 5 5 2 2" xfId="47635" xr:uid="{00000000-0005-0000-0000-0000816D0000}"/>
    <cellStyle name="Normal 4 3 2 3 5 5 3" xfId="34889" xr:uid="{00000000-0005-0000-0000-0000826D0000}"/>
    <cellStyle name="Normal 4 3 2 3 5 6" xfId="14907" xr:uid="{00000000-0005-0000-0000-0000836D0000}"/>
    <cellStyle name="Normal 4 3 2 3 5 6 2" xfId="41069" xr:uid="{00000000-0005-0000-0000-0000846D0000}"/>
    <cellStyle name="Normal 4 3 2 3 5 7" xfId="27339" xr:uid="{00000000-0005-0000-0000-0000856D0000}"/>
    <cellStyle name="Normal 4 3 2 3 6" xfId="1497" xr:uid="{00000000-0005-0000-0000-0000866D0000}"/>
    <cellStyle name="Normal 4 3 2 3 6 2" xfId="3523" xr:uid="{00000000-0005-0000-0000-0000876D0000}"/>
    <cellStyle name="Normal 4 3 2 3 6 2 2" xfId="7575" xr:uid="{00000000-0005-0000-0000-0000886D0000}"/>
    <cellStyle name="Normal 4 3 2 3 6 2 2 2" xfId="13465" xr:uid="{00000000-0005-0000-0000-0000896D0000}"/>
    <cellStyle name="Normal 4 3 2 3 6 2 2 2 2" xfId="25635" xr:uid="{00000000-0005-0000-0000-00008A6D0000}"/>
    <cellStyle name="Normal 4 3 2 3 6 2 2 2 2 2" xfId="51797" xr:uid="{00000000-0005-0000-0000-00008B6D0000}"/>
    <cellStyle name="Normal 4 3 2 3 6 2 2 2 3" xfId="39627" xr:uid="{00000000-0005-0000-0000-00008C6D0000}"/>
    <cellStyle name="Normal 4 3 2 3 6 2 2 3" xfId="20513" xr:uid="{00000000-0005-0000-0000-00008D6D0000}"/>
    <cellStyle name="Normal 4 3 2 3 6 2 2 3 2" xfId="46675" xr:uid="{00000000-0005-0000-0000-00008E6D0000}"/>
    <cellStyle name="Normal 4 3 2 3 6 2 2 4" xfId="33737" xr:uid="{00000000-0005-0000-0000-00008F6D0000}"/>
    <cellStyle name="Normal 4 3 2 3 6 2 3" xfId="10519" xr:uid="{00000000-0005-0000-0000-0000906D0000}"/>
    <cellStyle name="Normal 4 3 2 3 6 2 3 2" xfId="23073" xr:uid="{00000000-0005-0000-0000-0000916D0000}"/>
    <cellStyle name="Normal 4 3 2 3 6 2 3 2 2" xfId="49235" xr:uid="{00000000-0005-0000-0000-0000926D0000}"/>
    <cellStyle name="Normal 4 3 2 3 6 2 3 3" xfId="36681" xr:uid="{00000000-0005-0000-0000-0000936D0000}"/>
    <cellStyle name="Normal 4 3 2 3 6 2 4" xfId="16989" xr:uid="{00000000-0005-0000-0000-0000946D0000}"/>
    <cellStyle name="Normal 4 3 2 3 6 2 4 2" xfId="43151" xr:uid="{00000000-0005-0000-0000-0000956D0000}"/>
    <cellStyle name="Normal 4 3 2 3 6 2 5" xfId="29685" xr:uid="{00000000-0005-0000-0000-0000966D0000}"/>
    <cellStyle name="Normal 4 3 2 3 6 3" xfId="5549" xr:uid="{00000000-0005-0000-0000-0000976D0000}"/>
    <cellStyle name="Normal 4 3 2 3 6 3 2" xfId="11993" xr:uid="{00000000-0005-0000-0000-0000986D0000}"/>
    <cellStyle name="Normal 4 3 2 3 6 3 2 2" xfId="24355" xr:uid="{00000000-0005-0000-0000-0000996D0000}"/>
    <cellStyle name="Normal 4 3 2 3 6 3 2 2 2" xfId="50517" xr:uid="{00000000-0005-0000-0000-00009A6D0000}"/>
    <cellStyle name="Normal 4 3 2 3 6 3 2 3" xfId="38155" xr:uid="{00000000-0005-0000-0000-00009B6D0000}"/>
    <cellStyle name="Normal 4 3 2 3 6 3 3" xfId="18751" xr:uid="{00000000-0005-0000-0000-00009C6D0000}"/>
    <cellStyle name="Normal 4 3 2 3 6 3 3 2" xfId="44913" xr:uid="{00000000-0005-0000-0000-00009D6D0000}"/>
    <cellStyle name="Normal 4 3 2 3 6 3 4" xfId="31711" xr:uid="{00000000-0005-0000-0000-00009E6D0000}"/>
    <cellStyle name="Normal 4 3 2 3 6 4" xfId="9047" xr:uid="{00000000-0005-0000-0000-00009F6D0000}"/>
    <cellStyle name="Normal 4 3 2 3 6 4 2" xfId="21793" xr:uid="{00000000-0005-0000-0000-0000A06D0000}"/>
    <cellStyle name="Normal 4 3 2 3 6 4 2 2" xfId="47955" xr:uid="{00000000-0005-0000-0000-0000A16D0000}"/>
    <cellStyle name="Normal 4 3 2 3 6 4 3" xfId="35209" xr:uid="{00000000-0005-0000-0000-0000A26D0000}"/>
    <cellStyle name="Normal 4 3 2 3 6 5" xfId="15227" xr:uid="{00000000-0005-0000-0000-0000A36D0000}"/>
    <cellStyle name="Normal 4 3 2 3 6 5 2" xfId="41389" xr:uid="{00000000-0005-0000-0000-0000A46D0000}"/>
    <cellStyle name="Normal 4 3 2 3 6 6" xfId="27659" xr:uid="{00000000-0005-0000-0000-0000A56D0000}"/>
    <cellStyle name="Normal 4 3 2 3 7" xfId="2275" xr:uid="{00000000-0005-0000-0000-0000A66D0000}"/>
    <cellStyle name="Normal 4 3 2 3 7 2" xfId="6327" xr:uid="{00000000-0005-0000-0000-0000A76D0000}"/>
    <cellStyle name="Normal 4 3 2 3 7 2 2" xfId="12661" xr:uid="{00000000-0005-0000-0000-0000A86D0000}"/>
    <cellStyle name="Normal 4 3 2 3 7 2 2 2" xfId="24995" xr:uid="{00000000-0005-0000-0000-0000A96D0000}"/>
    <cellStyle name="Normal 4 3 2 3 7 2 2 2 2" xfId="51157" xr:uid="{00000000-0005-0000-0000-0000AA6D0000}"/>
    <cellStyle name="Normal 4 3 2 3 7 2 2 3" xfId="38823" xr:uid="{00000000-0005-0000-0000-0000AB6D0000}"/>
    <cellStyle name="Normal 4 3 2 3 7 2 3" xfId="19478" xr:uid="{00000000-0005-0000-0000-0000AC6D0000}"/>
    <cellStyle name="Normal 4 3 2 3 7 2 3 2" xfId="45640" xr:uid="{00000000-0005-0000-0000-0000AD6D0000}"/>
    <cellStyle name="Normal 4 3 2 3 7 2 4" xfId="32489" xr:uid="{00000000-0005-0000-0000-0000AE6D0000}"/>
    <cellStyle name="Normal 4 3 2 3 7 3" xfId="9715" xr:uid="{00000000-0005-0000-0000-0000AF6D0000}"/>
    <cellStyle name="Normal 4 3 2 3 7 3 2" xfId="22433" xr:uid="{00000000-0005-0000-0000-0000B06D0000}"/>
    <cellStyle name="Normal 4 3 2 3 7 3 2 2" xfId="48595" xr:uid="{00000000-0005-0000-0000-0000B16D0000}"/>
    <cellStyle name="Normal 4 3 2 3 7 3 3" xfId="35877" xr:uid="{00000000-0005-0000-0000-0000B26D0000}"/>
    <cellStyle name="Normal 4 3 2 3 7 4" xfId="15954" xr:uid="{00000000-0005-0000-0000-0000B36D0000}"/>
    <cellStyle name="Normal 4 3 2 3 7 4 2" xfId="42116" xr:uid="{00000000-0005-0000-0000-0000B46D0000}"/>
    <cellStyle name="Normal 4 3 2 3 7 5" xfId="28437" xr:uid="{00000000-0005-0000-0000-0000B56D0000}"/>
    <cellStyle name="Normal 4 3 2 3 8" xfId="4301" xr:uid="{00000000-0005-0000-0000-0000B66D0000}"/>
    <cellStyle name="Normal 4 3 2 3 8 2" xfId="11189" xr:uid="{00000000-0005-0000-0000-0000B76D0000}"/>
    <cellStyle name="Normal 4 3 2 3 8 2 2" xfId="23715" xr:uid="{00000000-0005-0000-0000-0000B86D0000}"/>
    <cellStyle name="Normal 4 3 2 3 8 2 2 2" xfId="49877" xr:uid="{00000000-0005-0000-0000-0000B96D0000}"/>
    <cellStyle name="Normal 4 3 2 3 8 2 3" xfId="37351" xr:uid="{00000000-0005-0000-0000-0000BA6D0000}"/>
    <cellStyle name="Normal 4 3 2 3 8 3" xfId="17716" xr:uid="{00000000-0005-0000-0000-0000BB6D0000}"/>
    <cellStyle name="Normal 4 3 2 3 8 3 2" xfId="43878" xr:uid="{00000000-0005-0000-0000-0000BC6D0000}"/>
    <cellStyle name="Normal 4 3 2 3 8 4" xfId="30463" xr:uid="{00000000-0005-0000-0000-0000BD6D0000}"/>
    <cellStyle name="Normal 4 3 2 3 9" xfId="8243" xr:uid="{00000000-0005-0000-0000-0000BE6D0000}"/>
    <cellStyle name="Normal 4 3 2 3 9 2" xfId="21153" xr:uid="{00000000-0005-0000-0000-0000BF6D0000}"/>
    <cellStyle name="Normal 4 3 2 3 9 2 2" xfId="47315" xr:uid="{00000000-0005-0000-0000-0000C06D0000}"/>
    <cellStyle name="Normal 4 3 2 3 9 3" xfId="34405" xr:uid="{00000000-0005-0000-0000-0000C16D0000}"/>
    <cellStyle name="Normal 4 3 2 4" xfId="378" xr:uid="{00000000-0005-0000-0000-0000C26D0000}"/>
    <cellStyle name="Normal 4 3 2 4 10" xfId="26540" xr:uid="{00000000-0005-0000-0000-0000C36D0000}"/>
    <cellStyle name="Normal 4 3 2 4 2" xfId="589" xr:uid="{00000000-0005-0000-0000-0000C46D0000}"/>
    <cellStyle name="Normal 4 3 2 4 2 2" xfId="1121" xr:uid="{00000000-0005-0000-0000-0000C56D0000}"/>
    <cellStyle name="Normal 4 3 2 4 2 2 2" xfId="1441" xr:uid="{00000000-0005-0000-0000-0000C66D0000}"/>
    <cellStyle name="Normal 4 3 2 4 2 2 2 2" xfId="2081" xr:uid="{00000000-0005-0000-0000-0000C76D0000}"/>
    <cellStyle name="Normal 4 3 2 4 2 2 2 2 2" xfId="4107" xr:uid="{00000000-0005-0000-0000-0000C86D0000}"/>
    <cellStyle name="Normal 4 3 2 4 2 2 2 2 2 2" xfId="8159" xr:uid="{00000000-0005-0000-0000-0000C96D0000}"/>
    <cellStyle name="Normal 4 3 2 4 2 2 2 2 2 2 2" xfId="14049" xr:uid="{00000000-0005-0000-0000-0000CA6D0000}"/>
    <cellStyle name="Normal 4 3 2 4 2 2 2 2 2 2 2 2" xfId="26219" xr:uid="{00000000-0005-0000-0000-0000CB6D0000}"/>
    <cellStyle name="Normal 4 3 2 4 2 2 2 2 2 2 2 2 2" xfId="52381" xr:uid="{00000000-0005-0000-0000-0000CC6D0000}"/>
    <cellStyle name="Normal 4 3 2 4 2 2 2 2 2 2 2 3" xfId="40211" xr:uid="{00000000-0005-0000-0000-0000CD6D0000}"/>
    <cellStyle name="Normal 4 3 2 4 2 2 2 2 2 2 3" xfId="21097" xr:uid="{00000000-0005-0000-0000-0000CE6D0000}"/>
    <cellStyle name="Normal 4 3 2 4 2 2 2 2 2 2 3 2" xfId="47259" xr:uid="{00000000-0005-0000-0000-0000CF6D0000}"/>
    <cellStyle name="Normal 4 3 2 4 2 2 2 2 2 2 4" xfId="34321" xr:uid="{00000000-0005-0000-0000-0000D06D0000}"/>
    <cellStyle name="Normal 4 3 2 4 2 2 2 2 2 3" xfId="11103" xr:uid="{00000000-0005-0000-0000-0000D16D0000}"/>
    <cellStyle name="Normal 4 3 2 4 2 2 2 2 2 3 2" xfId="23657" xr:uid="{00000000-0005-0000-0000-0000D26D0000}"/>
    <cellStyle name="Normal 4 3 2 4 2 2 2 2 2 3 2 2" xfId="49819" xr:uid="{00000000-0005-0000-0000-0000D36D0000}"/>
    <cellStyle name="Normal 4 3 2 4 2 2 2 2 2 3 3" xfId="37265" xr:uid="{00000000-0005-0000-0000-0000D46D0000}"/>
    <cellStyle name="Normal 4 3 2 4 2 2 2 2 2 4" xfId="17573" xr:uid="{00000000-0005-0000-0000-0000D56D0000}"/>
    <cellStyle name="Normal 4 3 2 4 2 2 2 2 2 4 2" xfId="43735" xr:uid="{00000000-0005-0000-0000-0000D66D0000}"/>
    <cellStyle name="Normal 4 3 2 4 2 2 2 2 2 5" xfId="30269" xr:uid="{00000000-0005-0000-0000-0000D76D0000}"/>
    <cellStyle name="Normal 4 3 2 4 2 2 2 2 3" xfId="6133" xr:uid="{00000000-0005-0000-0000-0000D86D0000}"/>
    <cellStyle name="Normal 4 3 2 4 2 2 2 2 3 2" xfId="12577" xr:uid="{00000000-0005-0000-0000-0000D96D0000}"/>
    <cellStyle name="Normal 4 3 2 4 2 2 2 2 3 2 2" xfId="24939" xr:uid="{00000000-0005-0000-0000-0000DA6D0000}"/>
    <cellStyle name="Normal 4 3 2 4 2 2 2 2 3 2 2 2" xfId="51101" xr:uid="{00000000-0005-0000-0000-0000DB6D0000}"/>
    <cellStyle name="Normal 4 3 2 4 2 2 2 2 3 2 3" xfId="38739" xr:uid="{00000000-0005-0000-0000-0000DC6D0000}"/>
    <cellStyle name="Normal 4 3 2 4 2 2 2 2 3 3" xfId="19335" xr:uid="{00000000-0005-0000-0000-0000DD6D0000}"/>
    <cellStyle name="Normal 4 3 2 4 2 2 2 2 3 3 2" xfId="45497" xr:uid="{00000000-0005-0000-0000-0000DE6D0000}"/>
    <cellStyle name="Normal 4 3 2 4 2 2 2 2 3 4" xfId="32295" xr:uid="{00000000-0005-0000-0000-0000DF6D0000}"/>
    <cellStyle name="Normal 4 3 2 4 2 2 2 2 4" xfId="9631" xr:uid="{00000000-0005-0000-0000-0000E06D0000}"/>
    <cellStyle name="Normal 4 3 2 4 2 2 2 2 4 2" xfId="22377" xr:uid="{00000000-0005-0000-0000-0000E16D0000}"/>
    <cellStyle name="Normal 4 3 2 4 2 2 2 2 4 2 2" xfId="48539" xr:uid="{00000000-0005-0000-0000-0000E26D0000}"/>
    <cellStyle name="Normal 4 3 2 4 2 2 2 2 4 3" xfId="35793" xr:uid="{00000000-0005-0000-0000-0000E36D0000}"/>
    <cellStyle name="Normal 4 3 2 4 2 2 2 2 5" xfId="15811" xr:uid="{00000000-0005-0000-0000-0000E46D0000}"/>
    <cellStyle name="Normal 4 3 2 4 2 2 2 2 5 2" xfId="41973" xr:uid="{00000000-0005-0000-0000-0000E56D0000}"/>
    <cellStyle name="Normal 4 3 2 4 2 2 2 2 6" xfId="28243" xr:uid="{00000000-0005-0000-0000-0000E66D0000}"/>
    <cellStyle name="Normal 4 3 2 4 2 2 2 3" xfId="3467" xr:uid="{00000000-0005-0000-0000-0000E76D0000}"/>
    <cellStyle name="Normal 4 3 2 4 2 2 2 3 2" xfId="7519" xr:uid="{00000000-0005-0000-0000-0000E86D0000}"/>
    <cellStyle name="Normal 4 3 2 4 2 2 2 3 2 2" xfId="13409" xr:uid="{00000000-0005-0000-0000-0000E96D0000}"/>
    <cellStyle name="Normal 4 3 2 4 2 2 2 3 2 2 2" xfId="25579" xr:uid="{00000000-0005-0000-0000-0000EA6D0000}"/>
    <cellStyle name="Normal 4 3 2 4 2 2 2 3 2 2 2 2" xfId="51741" xr:uid="{00000000-0005-0000-0000-0000EB6D0000}"/>
    <cellStyle name="Normal 4 3 2 4 2 2 2 3 2 2 3" xfId="39571" xr:uid="{00000000-0005-0000-0000-0000EC6D0000}"/>
    <cellStyle name="Normal 4 3 2 4 2 2 2 3 2 3" xfId="20457" xr:uid="{00000000-0005-0000-0000-0000ED6D0000}"/>
    <cellStyle name="Normal 4 3 2 4 2 2 2 3 2 3 2" xfId="46619" xr:uid="{00000000-0005-0000-0000-0000EE6D0000}"/>
    <cellStyle name="Normal 4 3 2 4 2 2 2 3 2 4" xfId="33681" xr:uid="{00000000-0005-0000-0000-0000EF6D0000}"/>
    <cellStyle name="Normal 4 3 2 4 2 2 2 3 3" xfId="10463" xr:uid="{00000000-0005-0000-0000-0000F06D0000}"/>
    <cellStyle name="Normal 4 3 2 4 2 2 2 3 3 2" xfId="23017" xr:uid="{00000000-0005-0000-0000-0000F16D0000}"/>
    <cellStyle name="Normal 4 3 2 4 2 2 2 3 3 2 2" xfId="49179" xr:uid="{00000000-0005-0000-0000-0000F26D0000}"/>
    <cellStyle name="Normal 4 3 2 4 2 2 2 3 3 3" xfId="36625" xr:uid="{00000000-0005-0000-0000-0000F36D0000}"/>
    <cellStyle name="Normal 4 3 2 4 2 2 2 3 4" xfId="16933" xr:uid="{00000000-0005-0000-0000-0000F46D0000}"/>
    <cellStyle name="Normal 4 3 2 4 2 2 2 3 4 2" xfId="43095" xr:uid="{00000000-0005-0000-0000-0000F56D0000}"/>
    <cellStyle name="Normal 4 3 2 4 2 2 2 3 5" xfId="29629" xr:uid="{00000000-0005-0000-0000-0000F66D0000}"/>
    <cellStyle name="Normal 4 3 2 4 2 2 2 4" xfId="5493" xr:uid="{00000000-0005-0000-0000-0000F76D0000}"/>
    <cellStyle name="Normal 4 3 2 4 2 2 2 4 2" xfId="11937" xr:uid="{00000000-0005-0000-0000-0000F86D0000}"/>
    <cellStyle name="Normal 4 3 2 4 2 2 2 4 2 2" xfId="24299" xr:uid="{00000000-0005-0000-0000-0000F96D0000}"/>
    <cellStyle name="Normal 4 3 2 4 2 2 2 4 2 2 2" xfId="50461" xr:uid="{00000000-0005-0000-0000-0000FA6D0000}"/>
    <cellStyle name="Normal 4 3 2 4 2 2 2 4 2 3" xfId="38099" xr:uid="{00000000-0005-0000-0000-0000FB6D0000}"/>
    <cellStyle name="Normal 4 3 2 4 2 2 2 4 3" xfId="18695" xr:uid="{00000000-0005-0000-0000-0000FC6D0000}"/>
    <cellStyle name="Normal 4 3 2 4 2 2 2 4 3 2" xfId="44857" xr:uid="{00000000-0005-0000-0000-0000FD6D0000}"/>
    <cellStyle name="Normal 4 3 2 4 2 2 2 4 4" xfId="31655" xr:uid="{00000000-0005-0000-0000-0000FE6D0000}"/>
    <cellStyle name="Normal 4 3 2 4 2 2 2 5" xfId="8991" xr:uid="{00000000-0005-0000-0000-0000FF6D0000}"/>
    <cellStyle name="Normal 4 3 2 4 2 2 2 5 2" xfId="21737" xr:uid="{00000000-0005-0000-0000-0000006E0000}"/>
    <cellStyle name="Normal 4 3 2 4 2 2 2 5 2 2" xfId="47899" xr:uid="{00000000-0005-0000-0000-0000016E0000}"/>
    <cellStyle name="Normal 4 3 2 4 2 2 2 5 3" xfId="35153" xr:uid="{00000000-0005-0000-0000-0000026E0000}"/>
    <cellStyle name="Normal 4 3 2 4 2 2 2 6" xfId="15171" xr:uid="{00000000-0005-0000-0000-0000036E0000}"/>
    <cellStyle name="Normal 4 3 2 4 2 2 2 6 2" xfId="41333" xr:uid="{00000000-0005-0000-0000-0000046E0000}"/>
    <cellStyle name="Normal 4 3 2 4 2 2 2 7" xfId="27603" xr:uid="{00000000-0005-0000-0000-0000056E0000}"/>
    <cellStyle name="Normal 4 3 2 4 2 2 3" xfId="1761" xr:uid="{00000000-0005-0000-0000-0000066E0000}"/>
    <cellStyle name="Normal 4 3 2 4 2 2 3 2" xfId="3787" xr:uid="{00000000-0005-0000-0000-0000076E0000}"/>
    <cellStyle name="Normal 4 3 2 4 2 2 3 2 2" xfId="7839" xr:uid="{00000000-0005-0000-0000-0000086E0000}"/>
    <cellStyle name="Normal 4 3 2 4 2 2 3 2 2 2" xfId="13729" xr:uid="{00000000-0005-0000-0000-0000096E0000}"/>
    <cellStyle name="Normal 4 3 2 4 2 2 3 2 2 2 2" xfId="25899" xr:uid="{00000000-0005-0000-0000-00000A6E0000}"/>
    <cellStyle name="Normal 4 3 2 4 2 2 3 2 2 2 2 2" xfId="52061" xr:uid="{00000000-0005-0000-0000-00000B6E0000}"/>
    <cellStyle name="Normal 4 3 2 4 2 2 3 2 2 2 3" xfId="39891" xr:uid="{00000000-0005-0000-0000-00000C6E0000}"/>
    <cellStyle name="Normal 4 3 2 4 2 2 3 2 2 3" xfId="20777" xr:uid="{00000000-0005-0000-0000-00000D6E0000}"/>
    <cellStyle name="Normal 4 3 2 4 2 2 3 2 2 3 2" xfId="46939" xr:uid="{00000000-0005-0000-0000-00000E6E0000}"/>
    <cellStyle name="Normal 4 3 2 4 2 2 3 2 2 4" xfId="34001" xr:uid="{00000000-0005-0000-0000-00000F6E0000}"/>
    <cellStyle name="Normal 4 3 2 4 2 2 3 2 3" xfId="10783" xr:uid="{00000000-0005-0000-0000-0000106E0000}"/>
    <cellStyle name="Normal 4 3 2 4 2 2 3 2 3 2" xfId="23337" xr:uid="{00000000-0005-0000-0000-0000116E0000}"/>
    <cellStyle name="Normal 4 3 2 4 2 2 3 2 3 2 2" xfId="49499" xr:uid="{00000000-0005-0000-0000-0000126E0000}"/>
    <cellStyle name="Normal 4 3 2 4 2 2 3 2 3 3" xfId="36945" xr:uid="{00000000-0005-0000-0000-0000136E0000}"/>
    <cellStyle name="Normal 4 3 2 4 2 2 3 2 4" xfId="17253" xr:uid="{00000000-0005-0000-0000-0000146E0000}"/>
    <cellStyle name="Normal 4 3 2 4 2 2 3 2 4 2" xfId="43415" xr:uid="{00000000-0005-0000-0000-0000156E0000}"/>
    <cellStyle name="Normal 4 3 2 4 2 2 3 2 5" xfId="29949" xr:uid="{00000000-0005-0000-0000-0000166E0000}"/>
    <cellStyle name="Normal 4 3 2 4 2 2 3 3" xfId="5813" xr:uid="{00000000-0005-0000-0000-0000176E0000}"/>
    <cellStyle name="Normal 4 3 2 4 2 2 3 3 2" xfId="12257" xr:uid="{00000000-0005-0000-0000-0000186E0000}"/>
    <cellStyle name="Normal 4 3 2 4 2 2 3 3 2 2" xfId="24619" xr:uid="{00000000-0005-0000-0000-0000196E0000}"/>
    <cellStyle name="Normal 4 3 2 4 2 2 3 3 2 2 2" xfId="50781" xr:uid="{00000000-0005-0000-0000-00001A6E0000}"/>
    <cellStyle name="Normal 4 3 2 4 2 2 3 3 2 3" xfId="38419" xr:uid="{00000000-0005-0000-0000-00001B6E0000}"/>
    <cellStyle name="Normal 4 3 2 4 2 2 3 3 3" xfId="19015" xr:uid="{00000000-0005-0000-0000-00001C6E0000}"/>
    <cellStyle name="Normal 4 3 2 4 2 2 3 3 3 2" xfId="45177" xr:uid="{00000000-0005-0000-0000-00001D6E0000}"/>
    <cellStyle name="Normal 4 3 2 4 2 2 3 3 4" xfId="31975" xr:uid="{00000000-0005-0000-0000-00001E6E0000}"/>
    <cellStyle name="Normal 4 3 2 4 2 2 3 4" xfId="9311" xr:uid="{00000000-0005-0000-0000-00001F6E0000}"/>
    <cellStyle name="Normal 4 3 2 4 2 2 3 4 2" xfId="22057" xr:uid="{00000000-0005-0000-0000-0000206E0000}"/>
    <cellStyle name="Normal 4 3 2 4 2 2 3 4 2 2" xfId="48219" xr:uid="{00000000-0005-0000-0000-0000216E0000}"/>
    <cellStyle name="Normal 4 3 2 4 2 2 3 4 3" xfId="35473" xr:uid="{00000000-0005-0000-0000-0000226E0000}"/>
    <cellStyle name="Normal 4 3 2 4 2 2 3 5" xfId="15491" xr:uid="{00000000-0005-0000-0000-0000236E0000}"/>
    <cellStyle name="Normal 4 3 2 4 2 2 3 5 2" xfId="41653" xr:uid="{00000000-0005-0000-0000-0000246E0000}"/>
    <cellStyle name="Normal 4 3 2 4 2 2 3 6" xfId="27923" xr:uid="{00000000-0005-0000-0000-0000256E0000}"/>
    <cellStyle name="Normal 4 3 2 4 2 2 4" xfId="3147" xr:uid="{00000000-0005-0000-0000-0000266E0000}"/>
    <cellStyle name="Normal 4 3 2 4 2 2 4 2" xfId="7199" xr:uid="{00000000-0005-0000-0000-0000276E0000}"/>
    <cellStyle name="Normal 4 3 2 4 2 2 4 2 2" xfId="13089" xr:uid="{00000000-0005-0000-0000-0000286E0000}"/>
    <cellStyle name="Normal 4 3 2 4 2 2 4 2 2 2" xfId="25259" xr:uid="{00000000-0005-0000-0000-0000296E0000}"/>
    <cellStyle name="Normal 4 3 2 4 2 2 4 2 2 2 2" xfId="51421" xr:uid="{00000000-0005-0000-0000-00002A6E0000}"/>
    <cellStyle name="Normal 4 3 2 4 2 2 4 2 2 3" xfId="39251" xr:uid="{00000000-0005-0000-0000-00002B6E0000}"/>
    <cellStyle name="Normal 4 3 2 4 2 2 4 2 3" xfId="20137" xr:uid="{00000000-0005-0000-0000-00002C6E0000}"/>
    <cellStyle name="Normal 4 3 2 4 2 2 4 2 3 2" xfId="46299" xr:uid="{00000000-0005-0000-0000-00002D6E0000}"/>
    <cellStyle name="Normal 4 3 2 4 2 2 4 2 4" xfId="33361" xr:uid="{00000000-0005-0000-0000-00002E6E0000}"/>
    <cellStyle name="Normal 4 3 2 4 2 2 4 3" xfId="10143" xr:uid="{00000000-0005-0000-0000-00002F6E0000}"/>
    <cellStyle name="Normal 4 3 2 4 2 2 4 3 2" xfId="22697" xr:uid="{00000000-0005-0000-0000-0000306E0000}"/>
    <cellStyle name="Normal 4 3 2 4 2 2 4 3 2 2" xfId="48859" xr:uid="{00000000-0005-0000-0000-0000316E0000}"/>
    <cellStyle name="Normal 4 3 2 4 2 2 4 3 3" xfId="36305" xr:uid="{00000000-0005-0000-0000-0000326E0000}"/>
    <cellStyle name="Normal 4 3 2 4 2 2 4 4" xfId="16613" xr:uid="{00000000-0005-0000-0000-0000336E0000}"/>
    <cellStyle name="Normal 4 3 2 4 2 2 4 4 2" xfId="42775" xr:uid="{00000000-0005-0000-0000-0000346E0000}"/>
    <cellStyle name="Normal 4 3 2 4 2 2 4 5" xfId="29309" xr:uid="{00000000-0005-0000-0000-0000356E0000}"/>
    <cellStyle name="Normal 4 3 2 4 2 2 5" xfId="5173" xr:uid="{00000000-0005-0000-0000-0000366E0000}"/>
    <cellStyle name="Normal 4 3 2 4 2 2 5 2" xfId="11617" xr:uid="{00000000-0005-0000-0000-0000376E0000}"/>
    <cellStyle name="Normal 4 3 2 4 2 2 5 2 2" xfId="23979" xr:uid="{00000000-0005-0000-0000-0000386E0000}"/>
    <cellStyle name="Normal 4 3 2 4 2 2 5 2 2 2" xfId="50141" xr:uid="{00000000-0005-0000-0000-0000396E0000}"/>
    <cellStyle name="Normal 4 3 2 4 2 2 5 2 3" xfId="37779" xr:uid="{00000000-0005-0000-0000-00003A6E0000}"/>
    <cellStyle name="Normal 4 3 2 4 2 2 5 3" xfId="18375" xr:uid="{00000000-0005-0000-0000-00003B6E0000}"/>
    <cellStyle name="Normal 4 3 2 4 2 2 5 3 2" xfId="44537" xr:uid="{00000000-0005-0000-0000-00003C6E0000}"/>
    <cellStyle name="Normal 4 3 2 4 2 2 5 4" xfId="31335" xr:uid="{00000000-0005-0000-0000-00003D6E0000}"/>
    <cellStyle name="Normal 4 3 2 4 2 2 6" xfId="8671" xr:uid="{00000000-0005-0000-0000-00003E6E0000}"/>
    <cellStyle name="Normal 4 3 2 4 2 2 6 2" xfId="21417" xr:uid="{00000000-0005-0000-0000-00003F6E0000}"/>
    <cellStyle name="Normal 4 3 2 4 2 2 6 2 2" xfId="47579" xr:uid="{00000000-0005-0000-0000-0000406E0000}"/>
    <cellStyle name="Normal 4 3 2 4 2 2 6 3" xfId="34833" xr:uid="{00000000-0005-0000-0000-0000416E0000}"/>
    <cellStyle name="Normal 4 3 2 4 2 2 7" xfId="14851" xr:uid="{00000000-0005-0000-0000-0000426E0000}"/>
    <cellStyle name="Normal 4 3 2 4 2 2 7 2" xfId="41013" xr:uid="{00000000-0005-0000-0000-0000436E0000}"/>
    <cellStyle name="Normal 4 3 2 4 2 2 8" xfId="27283" xr:uid="{00000000-0005-0000-0000-0000446E0000}"/>
    <cellStyle name="Normal 4 3 2 4 2 3" xfId="1281" xr:uid="{00000000-0005-0000-0000-0000456E0000}"/>
    <cellStyle name="Normal 4 3 2 4 2 3 2" xfId="1921" xr:uid="{00000000-0005-0000-0000-0000466E0000}"/>
    <cellStyle name="Normal 4 3 2 4 2 3 2 2" xfId="3947" xr:uid="{00000000-0005-0000-0000-0000476E0000}"/>
    <cellStyle name="Normal 4 3 2 4 2 3 2 2 2" xfId="7999" xr:uid="{00000000-0005-0000-0000-0000486E0000}"/>
    <cellStyle name="Normal 4 3 2 4 2 3 2 2 2 2" xfId="13889" xr:uid="{00000000-0005-0000-0000-0000496E0000}"/>
    <cellStyle name="Normal 4 3 2 4 2 3 2 2 2 2 2" xfId="26059" xr:uid="{00000000-0005-0000-0000-00004A6E0000}"/>
    <cellStyle name="Normal 4 3 2 4 2 3 2 2 2 2 2 2" xfId="52221" xr:uid="{00000000-0005-0000-0000-00004B6E0000}"/>
    <cellStyle name="Normal 4 3 2 4 2 3 2 2 2 2 3" xfId="40051" xr:uid="{00000000-0005-0000-0000-00004C6E0000}"/>
    <cellStyle name="Normal 4 3 2 4 2 3 2 2 2 3" xfId="20937" xr:uid="{00000000-0005-0000-0000-00004D6E0000}"/>
    <cellStyle name="Normal 4 3 2 4 2 3 2 2 2 3 2" xfId="47099" xr:uid="{00000000-0005-0000-0000-00004E6E0000}"/>
    <cellStyle name="Normal 4 3 2 4 2 3 2 2 2 4" xfId="34161" xr:uid="{00000000-0005-0000-0000-00004F6E0000}"/>
    <cellStyle name="Normal 4 3 2 4 2 3 2 2 3" xfId="10943" xr:uid="{00000000-0005-0000-0000-0000506E0000}"/>
    <cellStyle name="Normal 4 3 2 4 2 3 2 2 3 2" xfId="23497" xr:uid="{00000000-0005-0000-0000-0000516E0000}"/>
    <cellStyle name="Normal 4 3 2 4 2 3 2 2 3 2 2" xfId="49659" xr:uid="{00000000-0005-0000-0000-0000526E0000}"/>
    <cellStyle name="Normal 4 3 2 4 2 3 2 2 3 3" xfId="37105" xr:uid="{00000000-0005-0000-0000-0000536E0000}"/>
    <cellStyle name="Normal 4 3 2 4 2 3 2 2 4" xfId="17413" xr:uid="{00000000-0005-0000-0000-0000546E0000}"/>
    <cellStyle name="Normal 4 3 2 4 2 3 2 2 4 2" xfId="43575" xr:uid="{00000000-0005-0000-0000-0000556E0000}"/>
    <cellStyle name="Normal 4 3 2 4 2 3 2 2 5" xfId="30109" xr:uid="{00000000-0005-0000-0000-0000566E0000}"/>
    <cellStyle name="Normal 4 3 2 4 2 3 2 3" xfId="5973" xr:uid="{00000000-0005-0000-0000-0000576E0000}"/>
    <cellStyle name="Normal 4 3 2 4 2 3 2 3 2" xfId="12417" xr:uid="{00000000-0005-0000-0000-0000586E0000}"/>
    <cellStyle name="Normal 4 3 2 4 2 3 2 3 2 2" xfId="24779" xr:uid="{00000000-0005-0000-0000-0000596E0000}"/>
    <cellStyle name="Normal 4 3 2 4 2 3 2 3 2 2 2" xfId="50941" xr:uid="{00000000-0005-0000-0000-00005A6E0000}"/>
    <cellStyle name="Normal 4 3 2 4 2 3 2 3 2 3" xfId="38579" xr:uid="{00000000-0005-0000-0000-00005B6E0000}"/>
    <cellStyle name="Normal 4 3 2 4 2 3 2 3 3" xfId="19175" xr:uid="{00000000-0005-0000-0000-00005C6E0000}"/>
    <cellStyle name="Normal 4 3 2 4 2 3 2 3 3 2" xfId="45337" xr:uid="{00000000-0005-0000-0000-00005D6E0000}"/>
    <cellStyle name="Normal 4 3 2 4 2 3 2 3 4" xfId="32135" xr:uid="{00000000-0005-0000-0000-00005E6E0000}"/>
    <cellStyle name="Normal 4 3 2 4 2 3 2 4" xfId="9471" xr:uid="{00000000-0005-0000-0000-00005F6E0000}"/>
    <cellStyle name="Normal 4 3 2 4 2 3 2 4 2" xfId="22217" xr:uid="{00000000-0005-0000-0000-0000606E0000}"/>
    <cellStyle name="Normal 4 3 2 4 2 3 2 4 2 2" xfId="48379" xr:uid="{00000000-0005-0000-0000-0000616E0000}"/>
    <cellStyle name="Normal 4 3 2 4 2 3 2 4 3" xfId="35633" xr:uid="{00000000-0005-0000-0000-0000626E0000}"/>
    <cellStyle name="Normal 4 3 2 4 2 3 2 5" xfId="15651" xr:uid="{00000000-0005-0000-0000-0000636E0000}"/>
    <cellStyle name="Normal 4 3 2 4 2 3 2 5 2" xfId="41813" xr:uid="{00000000-0005-0000-0000-0000646E0000}"/>
    <cellStyle name="Normal 4 3 2 4 2 3 2 6" xfId="28083" xr:uid="{00000000-0005-0000-0000-0000656E0000}"/>
    <cellStyle name="Normal 4 3 2 4 2 3 3" xfId="3307" xr:uid="{00000000-0005-0000-0000-0000666E0000}"/>
    <cellStyle name="Normal 4 3 2 4 2 3 3 2" xfId="7359" xr:uid="{00000000-0005-0000-0000-0000676E0000}"/>
    <cellStyle name="Normal 4 3 2 4 2 3 3 2 2" xfId="13249" xr:uid="{00000000-0005-0000-0000-0000686E0000}"/>
    <cellStyle name="Normal 4 3 2 4 2 3 3 2 2 2" xfId="25419" xr:uid="{00000000-0005-0000-0000-0000696E0000}"/>
    <cellStyle name="Normal 4 3 2 4 2 3 3 2 2 2 2" xfId="51581" xr:uid="{00000000-0005-0000-0000-00006A6E0000}"/>
    <cellStyle name="Normal 4 3 2 4 2 3 3 2 2 3" xfId="39411" xr:uid="{00000000-0005-0000-0000-00006B6E0000}"/>
    <cellStyle name="Normal 4 3 2 4 2 3 3 2 3" xfId="20297" xr:uid="{00000000-0005-0000-0000-00006C6E0000}"/>
    <cellStyle name="Normal 4 3 2 4 2 3 3 2 3 2" xfId="46459" xr:uid="{00000000-0005-0000-0000-00006D6E0000}"/>
    <cellStyle name="Normal 4 3 2 4 2 3 3 2 4" xfId="33521" xr:uid="{00000000-0005-0000-0000-00006E6E0000}"/>
    <cellStyle name="Normal 4 3 2 4 2 3 3 3" xfId="10303" xr:uid="{00000000-0005-0000-0000-00006F6E0000}"/>
    <cellStyle name="Normal 4 3 2 4 2 3 3 3 2" xfId="22857" xr:uid="{00000000-0005-0000-0000-0000706E0000}"/>
    <cellStyle name="Normal 4 3 2 4 2 3 3 3 2 2" xfId="49019" xr:uid="{00000000-0005-0000-0000-0000716E0000}"/>
    <cellStyle name="Normal 4 3 2 4 2 3 3 3 3" xfId="36465" xr:uid="{00000000-0005-0000-0000-0000726E0000}"/>
    <cellStyle name="Normal 4 3 2 4 2 3 3 4" xfId="16773" xr:uid="{00000000-0005-0000-0000-0000736E0000}"/>
    <cellStyle name="Normal 4 3 2 4 2 3 3 4 2" xfId="42935" xr:uid="{00000000-0005-0000-0000-0000746E0000}"/>
    <cellStyle name="Normal 4 3 2 4 2 3 3 5" xfId="29469" xr:uid="{00000000-0005-0000-0000-0000756E0000}"/>
    <cellStyle name="Normal 4 3 2 4 2 3 4" xfId="5333" xr:uid="{00000000-0005-0000-0000-0000766E0000}"/>
    <cellStyle name="Normal 4 3 2 4 2 3 4 2" xfId="11777" xr:uid="{00000000-0005-0000-0000-0000776E0000}"/>
    <cellStyle name="Normal 4 3 2 4 2 3 4 2 2" xfId="24139" xr:uid="{00000000-0005-0000-0000-0000786E0000}"/>
    <cellStyle name="Normal 4 3 2 4 2 3 4 2 2 2" xfId="50301" xr:uid="{00000000-0005-0000-0000-0000796E0000}"/>
    <cellStyle name="Normal 4 3 2 4 2 3 4 2 3" xfId="37939" xr:uid="{00000000-0005-0000-0000-00007A6E0000}"/>
    <cellStyle name="Normal 4 3 2 4 2 3 4 3" xfId="18535" xr:uid="{00000000-0005-0000-0000-00007B6E0000}"/>
    <cellStyle name="Normal 4 3 2 4 2 3 4 3 2" xfId="44697" xr:uid="{00000000-0005-0000-0000-00007C6E0000}"/>
    <cellStyle name="Normal 4 3 2 4 2 3 4 4" xfId="31495" xr:uid="{00000000-0005-0000-0000-00007D6E0000}"/>
    <cellStyle name="Normal 4 3 2 4 2 3 5" xfId="8831" xr:uid="{00000000-0005-0000-0000-00007E6E0000}"/>
    <cellStyle name="Normal 4 3 2 4 2 3 5 2" xfId="21577" xr:uid="{00000000-0005-0000-0000-00007F6E0000}"/>
    <cellStyle name="Normal 4 3 2 4 2 3 5 2 2" xfId="47739" xr:uid="{00000000-0005-0000-0000-0000806E0000}"/>
    <cellStyle name="Normal 4 3 2 4 2 3 5 3" xfId="34993" xr:uid="{00000000-0005-0000-0000-0000816E0000}"/>
    <cellStyle name="Normal 4 3 2 4 2 3 6" xfId="15011" xr:uid="{00000000-0005-0000-0000-0000826E0000}"/>
    <cellStyle name="Normal 4 3 2 4 2 3 6 2" xfId="41173" xr:uid="{00000000-0005-0000-0000-0000836E0000}"/>
    <cellStyle name="Normal 4 3 2 4 2 3 7" xfId="27443" xr:uid="{00000000-0005-0000-0000-0000846E0000}"/>
    <cellStyle name="Normal 4 3 2 4 2 4" xfId="1601" xr:uid="{00000000-0005-0000-0000-0000856E0000}"/>
    <cellStyle name="Normal 4 3 2 4 2 4 2" xfId="3627" xr:uid="{00000000-0005-0000-0000-0000866E0000}"/>
    <cellStyle name="Normal 4 3 2 4 2 4 2 2" xfId="7679" xr:uid="{00000000-0005-0000-0000-0000876E0000}"/>
    <cellStyle name="Normal 4 3 2 4 2 4 2 2 2" xfId="13569" xr:uid="{00000000-0005-0000-0000-0000886E0000}"/>
    <cellStyle name="Normal 4 3 2 4 2 4 2 2 2 2" xfId="25739" xr:uid="{00000000-0005-0000-0000-0000896E0000}"/>
    <cellStyle name="Normal 4 3 2 4 2 4 2 2 2 2 2" xfId="51901" xr:uid="{00000000-0005-0000-0000-00008A6E0000}"/>
    <cellStyle name="Normal 4 3 2 4 2 4 2 2 2 3" xfId="39731" xr:uid="{00000000-0005-0000-0000-00008B6E0000}"/>
    <cellStyle name="Normal 4 3 2 4 2 4 2 2 3" xfId="20617" xr:uid="{00000000-0005-0000-0000-00008C6E0000}"/>
    <cellStyle name="Normal 4 3 2 4 2 4 2 2 3 2" xfId="46779" xr:uid="{00000000-0005-0000-0000-00008D6E0000}"/>
    <cellStyle name="Normal 4 3 2 4 2 4 2 2 4" xfId="33841" xr:uid="{00000000-0005-0000-0000-00008E6E0000}"/>
    <cellStyle name="Normal 4 3 2 4 2 4 2 3" xfId="10623" xr:uid="{00000000-0005-0000-0000-00008F6E0000}"/>
    <cellStyle name="Normal 4 3 2 4 2 4 2 3 2" xfId="23177" xr:uid="{00000000-0005-0000-0000-0000906E0000}"/>
    <cellStyle name="Normal 4 3 2 4 2 4 2 3 2 2" xfId="49339" xr:uid="{00000000-0005-0000-0000-0000916E0000}"/>
    <cellStyle name="Normal 4 3 2 4 2 4 2 3 3" xfId="36785" xr:uid="{00000000-0005-0000-0000-0000926E0000}"/>
    <cellStyle name="Normal 4 3 2 4 2 4 2 4" xfId="17093" xr:uid="{00000000-0005-0000-0000-0000936E0000}"/>
    <cellStyle name="Normal 4 3 2 4 2 4 2 4 2" xfId="43255" xr:uid="{00000000-0005-0000-0000-0000946E0000}"/>
    <cellStyle name="Normal 4 3 2 4 2 4 2 5" xfId="29789" xr:uid="{00000000-0005-0000-0000-0000956E0000}"/>
    <cellStyle name="Normal 4 3 2 4 2 4 3" xfId="5653" xr:uid="{00000000-0005-0000-0000-0000966E0000}"/>
    <cellStyle name="Normal 4 3 2 4 2 4 3 2" xfId="12097" xr:uid="{00000000-0005-0000-0000-0000976E0000}"/>
    <cellStyle name="Normal 4 3 2 4 2 4 3 2 2" xfId="24459" xr:uid="{00000000-0005-0000-0000-0000986E0000}"/>
    <cellStyle name="Normal 4 3 2 4 2 4 3 2 2 2" xfId="50621" xr:uid="{00000000-0005-0000-0000-0000996E0000}"/>
    <cellStyle name="Normal 4 3 2 4 2 4 3 2 3" xfId="38259" xr:uid="{00000000-0005-0000-0000-00009A6E0000}"/>
    <cellStyle name="Normal 4 3 2 4 2 4 3 3" xfId="18855" xr:uid="{00000000-0005-0000-0000-00009B6E0000}"/>
    <cellStyle name="Normal 4 3 2 4 2 4 3 3 2" xfId="45017" xr:uid="{00000000-0005-0000-0000-00009C6E0000}"/>
    <cellStyle name="Normal 4 3 2 4 2 4 3 4" xfId="31815" xr:uid="{00000000-0005-0000-0000-00009D6E0000}"/>
    <cellStyle name="Normal 4 3 2 4 2 4 4" xfId="9151" xr:uid="{00000000-0005-0000-0000-00009E6E0000}"/>
    <cellStyle name="Normal 4 3 2 4 2 4 4 2" xfId="21897" xr:uid="{00000000-0005-0000-0000-00009F6E0000}"/>
    <cellStyle name="Normal 4 3 2 4 2 4 4 2 2" xfId="48059" xr:uid="{00000000-0005-0000-0000-0000A06E0000}"/>
    <cellStyle name="Normal 4 3 2 4 2 4 4 3" xfId="35313" xr:uid="{00000000-0005-0000-0000-0000A16E0000}"/>
    <cellStyle name="Normal 4 3 2 4 2 4 5" xfId="15331" xr:uid="{00000000-0005-0000-0000-0000A26E0000}"/>
    <cellStyle name="Normal 4 3 2 4 2 4 5 2" xfId="41493" xr:uid="{00000000-0005-0000-0000-0000A36E0000}"/>
    <cellStyle name="Normal 4 3 2 4 2 4 6" xfId="27763" xr:uid="{00000000-0005-0000-0000-0000A46E0000}"/>
    <cellStyle name="Normal 4 3 2 4 2 5" xfId="2615" xr:uid="{00000000-0005-0000-0000-0000A56E0000}"/>
    <cellStyle name="Normal 4 3 2 4 2 5 2" xfId="6667" xr:uid="{00000000-0005-0000-0000-0000A66E0000}"/>
    <cellStyle name="Normal 4 3 2 4 2 5 2 2" xfId="12833" xr:uid="{00000000-0005-0000-0000-0000A76E0000}"/>
    <cellStyle name="Normal 4 3 2 4 2 5 2 2 2" xfId="25099" xr:uid="{00000000-0005-0000-0000-0000A86E0000}"/>
    <cellStyle name="Normal 4 3 2 4 2 5 2 2 2 2" xfId="51261" xr:uid="{00000000-0005-0000-0000-0000A96E0000}"/>
    <cellStyle name="Normal 4 3 2 4 2 5 2 2 3" xfId="38995" xr:uid="{00000000-0005-0000-0000-0000AA6E0000}"/>
    <cellStyle name="Normal 4 3 2 4 2 5 2 3" xfId="19737" xr:uid="{00000000-0005-0000-0000-0000AB6E0000}"/>
    <cellStyle name="Normal 4 3 2 4 2 5 2 3 2" xfId="45899" xr:uid="{00000000-0005-0000-0000-0000AC6E0000}"/>
    <cellStyle name="Normal 4 3 2 4 2 5 2 4" xfId="32829" xr:uid="{00000000-0005-0000-0000-0000AD6E0000}"/>
    <cellStyle name="Normal 4 3 2 4 2 5 3" xfId="9887" xr:uid="{00000000-0005-0000-0000-0000AE6E0000}"/>
    <cellStyle name="Normal 4 3 2 4 2 5 3 2" xfId="22537" xr:uid="{00000000-0005-0000-0000-0000AF6E0000}"/>
    <cellStyle name="Normal 4 3 2 4 2 5 3 2 2" xfId="48699" xr:uid="{00000000-0005-0000-0000-0000B06E0000}"/>
    <cellStyle name="Normal 4 3 2 4 2 5 3 3" xfId="36049" xr:uid="{00000000-0005-0000-0000-0000B16E0000}"/>
    <cellStyle name="Normal 4 3 2 4 2 5 4" xfId="16213" xr:uid="{00000000-0005-0000-0000-0000B26E0000}"/>
    <cellStyle name="Normal 4 3 2 4 2 5 4 2" xfId="42375" xr:uid="{00000000-0005-0000-0000-0000B36E0000}"/>
    <cellStyle name="Normal 4 3 2 4 2 5 5" xfId="28777" xr:uid="{00000000-0005-0000-0000-0000B46E0000}"/>
    <cellStyle name="Normal 4 3 2 4 2 6" xfId="4641" xr:uid="{00000000-0005-0000-0000-0000B56E0000}"/>
    <cellStyle name="Normal 4 3 2 4 2 6 2" xfId="11361" xr:uid="{00000000-0005-0000-0000-0000B66E0000}"/>
    <cellStyle name="Normal 4 3 2 4 2 6 2 2" xfId="23819" xr:uid="{00000000-0005-0000-0000-0000B76E0000}"/>
    <cellStyle name="Normal 4 3 2 4 2 6 2 2 2" xfId="49981" xr:uid="{00000000-0005-0000-0000-0000B86E0000}"/>
    <cellStyle name="Normal 4 3 2 4 2 6 2 3" xfId="37523" xr:uid="{00000000-0005-0000-0000-0000B96E0000}"/>
    <cellStyle name="Normal 4 3 2 4 2 6 3" xfId="17975" xr:uid="{00000000-0005-0000-0000-0000BA6E0000}"/>
    <cellStyle name="Normal 4 3 2 4 2 6 3 2" xfId="44137" xr:uid="{00000000-0005-0000-0000-0000BB6E0000}"/>
    <cellStyle name="Normal 4 3 2 4 2 6 4" xfId="30803" xr:uid="{00000000-0005-0000-0000-0000BC6E0000}"/>
    <cellStyle name="Normal 4 3 2 4 2 7" xfId="8415" xr:uid="{00000000-0005-0000-0000-0000BD6E0000}"/>
    <cellStyle name="Normal 4 3 2 4 2 7 2" xfId="21257" xr:uid="{00000000-0005-0000-0000-0000BE6E0000}"/>
    <cellStyle name="Normal 4 3 2 4 2 7 2 2" xfId="47419" xr:uid="{00000000-0005-0000-0000-0000BF6E0000}"/>
    <cellStyle name="Normal 4 3 2 4 2 7 3" xfId="34577" xr:uid="{00000000-0005-0000-0000-0000C06E0000}"/>
    <cellStyle name="Normal 4 3 2 4 2 8" xfId="14451" xr:uid="{00000000-0005-0000-0000-0000C16E0000}"/>
    <cellStyle name="Normal 4 3 2 4 2 8 2" xfId="40613" xr:uid="{00000000-0005-0000-0000-0000C26E0000}"/>
    <cellStyle name="Normal 4 3 2 4 2 9" xfId="26751" xr:uid="{00000000-0005-0000-0000-0000C36E0000}"/>
    <cellStyle name="Normal 4 3 2 4 3" xfId="910" xr:uid="{00000000-0005-0000-0000-0000C46E0000}"/>
    <cellStyle name="Normal 4 3 2 4 3 2" xfId="1361" xr:uid="{00000000-0005-0000-0000-0000C56E0000}"/>
    <cellStyle name="Normal 4 3 2 4 3 2 2" xfId="2001" xr:uid="{00000000-0005-0000-0000-0000C66E0000}"/>
    <cellStyle name="Normal 4 3 2 4 3 2 2 2" xfId="4027" xr:uid="{00000000-0005-0000-0000-0000C76E0000}"/>
    <cellStyle name="Normal 4 3 2 4 3 2 2 2 2" xfId="8079" xr:uid="{00000000-0005-0000-0000-0000C86E0000}"/>
    <cellStyle name="Normal 4 3 2 4 3 2 2 2 2 2" xfId="13969" xr:uid="{00000000-0005-0000-0000-0000C96E0000}"/>
    <cellStyle name="Normal 4 3 2 4 3 2 2 2 2 2 2" xfId="26139" xr:uid="{00000000-0005-0000-0000-0000CA6E0000}"/>
    <cellStyle name="Normal 4 3 2 4 3 2 2 2 2 2 2 2" xfId="52301" xr:uid="{00000000-0005-0000-0000-0000CB6E0000}"/>
    <cellStyle name="Normal 4 3 2 4 3 2 2 2 2 2 3" xfId="40131" xr:uid="{00000000-0005-0000-0000-0000CC6E0000}"/>
    <cellStyle name="Normal 4 3 2 4 3 2 2 2 2 3" xfId="21017" xr:uid="{00000000-0005-0000-0000-0000CD6E0000}"/>
    <cellStyle name="Normal 4 3 2 4 3 2 2 2 2 3 2" xfId="47179" xr:uid="{00000000-0005-0000-0000-0000CE6E0000}"/>
    <cellStyle name="Normal 4 3 2 4 3 2 2 2 2 4" xfId="34241" xr:uid="{00000000-0005-0000-0000-0000CF6E0000}"/>
    <cellStyle name="Normal 4 3 2 4 3 2 2 2 3" xfId="11023" xr:uid="{00000000-0005-0000-0000-0000D06E0000}"/>
    <cellStyle name="Normal 4 3 2 4 3 2 2 2 3 2" xfId="23577" xr:uid="{00000000-0005-0000-0000-0000D16E0000}"/>
    <cellStyle name="Normal 4 3 2 4 3 2 2 2 3 2 2" xfId="49739" xr:uid="{00000000-0005-0000-0000-0000D26E0000}"/>
    <cellStyle name="Normal 4 3 2 4 3 2 2 2 3 3" xfId="37185" xr:uid="{00000000-0005-0000-0000-0000D36E0000}"/>
    <cellStyle name="Normal 4 3 2 4 3 2 2 2 4" xfId="17493" xr:uid="{00000000-0005-0000-0000-0000D46E0000}"/>
    <cellStyle name="Normal 4 3 2 4 3 2 2 2 4 2" xfId="43655" xr:uid="{00000000-0005-0000-0000-0000D56E0000}"/>
    <cellStyle name="Normal 4 3 2 4 3 2 2 2 5" xfId="30189" xr:uid="{00000000-0005-0000-0000-0000D66E0000}"/>
    <cellStyle name="Normal 4 3 2 4 3 2 2 3" xfId="6053" xr:uid="{00000000-0005-0000-0000-0000D76E0000}"/>
    <cellStyle name="Normal 4 3 2 4 3 2 2 3 2" xfId="12497" xr:uid="{00000000-0005-0000-0000-0000D86E0000}"/>
    <cellStyle name="Normal 4 3 2 4 3 2 2 3 2 2" xfId="24859" xr:uid="{00000000-0005-0000-0000-0000D96E0000}"/>
    <cellStyle name="Normal 4 3 2 4 3 2 2 3 2 2 2" xfId="51021" xr:uid="{00000000-0005-0000-0000-0000DA6E0000}"/>
    <cellStyle name="Normal 4 3 2 4 3 2 2 3 2 3" xfId="38659" xr:uid="{00000000-0005-0000-0000-0000DB6E0000}"/>
    <cellStyle name="Normal 4 3 2 4 3 2 2 3 3" xfId="19255" xr:uid="{00000000-0005-0000-0000-0000DC6E0000}"/>
    <cellStyle name="Normal 4 3 2 4 3 2 2 3 3 2" xfId="45417" xr:uid="{00000000-0005-0000-0000-0000DD6E0000}"/>
    <cellStyle name="Normal 4 3 2 4 3 2 2 3 4" xfId="32215" xr:uid="{00000000-0005-0000-0000-0000DE6E0000}"/>
    <cellStyle name="Normal 4 3 2 4 3 2 2 4" xfId="9551" xr:uid="{00000000-0005-0000-0000-0000DF6E0000}"/>
    <cellStyle name="Normal 4 3 2 4 3 2 2 4 2" xfId="22297" xr:uid="{00000000-0005-0000-0000-0000E06E0000}"/>
    <cellStyle name="Normal 4 3 2 4 3 2 2 4 2 2" xfId="48459" xr:uid="{00000000-0005-0000-0000-0000E16E0000}"/>
    <cellStyle name="Normal 4 3 2 4 3 2 2 4 3" xfId="35713" xr:uid="{00000000-0005-0000-0000-0000E26E0000}"/>
    <cellStyle name="Normal 4 3 2 4 3 2 2 5" xfId="15731" xr:uid="{00000000-0005-0000-0000-0000E36E0000}"/>
    <cellStyle name="Normal 4 3 2 4 3 2 2 5 2" xfId="41893" xr:uid="{00000000-0005-0000-0000-0000E46E0000}"/>
    <cellStyle name="Normal 4 3 2 4 3 2 2 6" xfId="28163" xr:uid="{00000000-0005-0000-0000-0000E56E0000}"/>
    <cellStyle name="Normal 4 3 2 4 3 2 3" xfId="3387" xr:uid="{00000000-0005-0000-0000-0000E66E0000}"/>
    <cellStyle name="Normal 4 3 2 4 3 2 3 2" xfId="7439" xr:uid="{00000000-0005-0000-0000-0000E76E0000}"/>
    <cellStyle name="Normal 4 3 2 4 3 2 3 2 2" xfId="13329" xr:uid="{00000000-0005-0000-0000-0000E86E0000}"/>
    <cellStyle name="Normal 4 3 2 4 3 2 3 2 2 2" xfId="25499" xr:uid="{00000000-0005-0000-0000-0000E96E0000}"/>
    <cellStyle name="Normal 4 3 2 4 3 2 3 2 2 2 2" xfId="51661" xr:uid="{00000000-0005-0000-0000-0000EA6E0000}"/>
    <cellStyle name="Normal 4 3 2 4 3 2 3 2 2 3" xfId="39491" xr:uid="{00000000-0005-0000-0000-0000EB6E0000}"/>
    <cellStyle name="Normal 4 3 2 4 3 2 3 2 3" xfId="20377" xr:uid="{00000000-0005-0000-0000-0000EC6E0000}"/>
    <cellStyle name="Normal 4 3 2 4 3 2 3 2 3 2" xfId="46539" xr:uid="{00000000-0005-0000-0000-0000ED6E0000}"/>
    <cellStyle name="Normal 4 3 2 4 3 2 3 2 4" xfId="33601" xr:uid="{00000000-0005-0000-0000-0000EE6E0000}"/>
    <cellStyle name="Normal 4 3 2 4 3 2 3 3" xfId="10383" xr:uid="{00000000-0005-0000-0000-0000EF6E0000}"/>
    <cellStyle name="Normal 4 3 2 4 3 2 3 3 2" xfId="22937" xr:uid="{00000000-0005-0000-0000-0000F06E0000}"/>
    <cellStyle name="Normal 4 3 2 4 3 2 3 3 2 2" xfId="49099" xr:uid="{00000000-0005-0000-0000-0000F16E0000}"/>
    <cellStyle name="Normal 4 3 2 4 3 2 3 3 3" xfId="36545" xr:uid="{00000000-0005-0000-0000-0000F26E0000}"/>
    <cellStyle name="Normal 4 3 2 4 3 2 3 4" xfId="16853" xr:uid="{00000000-0005-0000-0000-0000F36E0000}"/>
    <cellStyle name="Normal 4 3 2 4 3 2 3 4 2" xfId="43015" xr:uid="{00000000-0005-0000-0000-0000F46E0000}"/>
    <cellStyle name="Normal 4 3 2 4 3 2 3 5" xfId="29549" xr:uid="{00000000-0005-0000-0000-0000F56E0000}"/>
    <cellStyle name="Normal 4 3 2 4 3 2 4" xfId="5413" xr:uid="{00000000-0005-0000-0000-0000F66E0000}"/>
    <cellStyle name="Normal 4 3 2 4 3 2 4 2" xfId="11857" xr:uid="{00000000-0005-0000-0000-0000F76E0000}"/>
    <cellStyle name="Normal 4 3 2 4 3 2 4 2 2" xfId="24219" xr:uid="{00000000-0005-0000-0000-0000F86E0000}"/>
    <cellStyle name="Normal 4 3 2 4 3 2 4 2 2 2" xfId="50381" xr:uid="{00000000-0005-0000-0000-0000F96E0000}"/>
    <cellStyle name="Normal 4 3 2 4 3 2 4 2 3" xfId="38019" xr:uid="{00000000-0005-0000-0000-0000FA6E0000}"/>
    <cellStyle name="Normal 4 3 2 4 3 2 4 3" xfId="18615" xr:uid="{00000000-0005-0000-0000-0000FB6E0000}"/>
    <cellStyle name="Normal 4 3 2 4 3 2 4 3 2" xfId="44777" xr:uid="{00000000-0005-0000-0000-0000FC6E0000}"/>
    <cellStyle name="Normal 4 3 2 4 3 2 4 4" xfId="31575" xr:uid="{00000000-0005-0000-0000-0000FD6E0000}"/>
    <cellStyle name="Normal 4 3 2 4 3 2 5" xfId="8911" xr:uid="{00000000-0005-0000-0000-0000FE6E0000}"/>
    <cellStyle name="Normal 4 3 2 4 3 2 5 2" xfId="21657" xr:uid="{00000000-0005-0000-0000-0000FF6E0000}"/>
    <cellStyle name="Normal 4 3 2 4 3 2 5 2 2" xfId="47819" xr:uid="{00000000-0005-0000-0000-0000006F0000}"/>
    <cellStyle name="Normal 4 3 2 4 3 2 5 3" xfId="35073" xr:uid="{00000000-0005-0000-0000-0000016F0000}"/>
    <cellStyle name="Normal 4 3 2 4 3 2 6" xfId="15091" xr:uid="{00000000-0005-0000-0000-0000026F0000}"/>
    <cellStyle name="Normal 4 3 2 4 3 2 6 2" xfId="41253" xr:uid="{00000000-0005-0000-0000-0000036F0000}"/>
    <cellStyle name="Normal 4 3 2 4 3 2 7" xfId="27523" xr:uid="{00000000-0005-0000-0000-0000046F0000}"/>
    <cellStyle name="Normal 4 3 2 4 3 3" xfId="1681" xr:uid="{00000000-0005-0000-0000-0000056F0000}"/>
    <cellStyle name="Normal 4 3 2 4 3 3 2" xfId="3707" xr:uid="{00000000-0005-0000-0000-0000066F0000}"/>
    <cellStyle name="Normal 4 3 2 4 3 3 2 2" xfId="7759" xr:uid="{00000000-0005-0000-0000-0000076F0000}"/>
    <cellStyle name="Normal 4 3 2 4 3 3 2 2 2" xfId="13649" xr:uid="{00000000-0005-0000-0000-0000086F0000}"/>
    <cellStyle name="Normal 4 3 2 4 3 3 2 2 2 2" xfId="25819" xr:uid="{00000000-0005-0000-0000-0000096F0000}"/>
    <cellStyle name="Normal 4 3 2 4 3 3 2 2 2 2 2" xfId="51981" xr:uid="{00000000-0005-0000-0000-00000A6F0000}"/>
    <cellStyle name="Normal 4 3 2 4 3 3 2 2 2 3" xfId="39811" xr:uid="{00000000-0005-0000-0000-00000B6F0000}"/>
    <cellStyle name="Normal 4 3 2 4 3 3 2 2 3" xfId="20697" xr:uid="{00000000-0005-0000-0000-00000C6F0000}"/>
    <cellStyle name="Normal 4 3 2 4 3 3 2 2 3 2" xfId="46859" xr:uid="{00000000-0005-0000-0000-00000D6F0000}"/>
    <cellStyle name="Normal 4 3 2 4 3 3 2 2 4" xfId="33921" xr:uid="{00000000-0005-0000-0000-00000E6F0000}"/>
    <cellStyle name="Normal 4 3 2 4 3 3 2 3" xfId="10703" xr:uid="{00000000-0005-0000-0000-00000F6F0000}"/>
    <cellStyle name="Normal 4 3 2 4 3 3 2 3 2" xfId="23257" xr:uid="{00000000-0005-0000-0000-0000106F0000}"/>
    <cellStyle name="Normal 4 3 2 4 3 3 2 3 2 2" xfId="49419" xr:uid="{00000000-0005-0000-0000-0000116F0000}"/>
    <cellStyle name="Normal 4 3 2 4 3 3 2 3 3" xfId="36865" xr:uid="{00000000-0005-0000-0000-0000126F0000}"/>
    <cellStyle name="Normal 4 3 2 4 3 3 2 4" xfId="17173" xr:uid="{00000000-0005-0000-0000-0000136F0000}"/>
    <cellStyle name="Normal 4 3 2 4 3 3 2 4 2" xfId="43335" xr:uid="{00000000-0005-0000-0000-0000146F0000}"/>
    <cellStyle name="Normal 4 3 2 4 3 3 2 5" xfId="29869" xr:uid="{00000000-0005-0000-0000-0000156F0000}"/>
    <cellStyle name="Normal 4 3 2 4 3 3 3" xfId="5733" xr:uid="{00000000-0005-0000-0000-0000166F0000}"/>
    <cellStyle name="Normal 4 3 2 4 3 3 3 2" xfId="12177" xr:uid="{00000000-0005-0000-0000-0000176F0000}"/>
    <cellStyle name="Normal 4 3 2 4 3 3 3 2 2" xfId="24539" xr:uid="{00000000-0005-0000-0000-0000186F0000}"/>
    <cellStyle name="Normal 4 3 2 4 3 3 3 2 2 2" xfId="50701" xr:uid="{00000000-0005-0000-0000-0000196F0000}"/>
    <cellStyle name="Normal 4 3 2 4 3 3 3 2 3" xfId="38339" xr:uid="{00000000-0005-0000-0000-00001A6F0000}"/>
    <cellStyle name="Normal 4 3 2 4 3 3 3 3" xfId="18935" xr:uid="{00000000-0005-0000-0000-00001B6F0000}"/>
    <cellStyle name="Normal 4 3 2 4 3 3 3 3 2" xfId="45097" xr:uid="{00000000-0005-0000-0000-00001C6F0000}"/>
    <cellStyle name="Normal 4 3 2 4 3 3 3 4" xfId="31895" xr:uid="{00000000-0005-0000-0000-00001D6F0000}"/>
    <cellStyle name="Normal 4 3 2 4 3 3 4" xfId="9231" xr:uid="{00000000-0005-0000-0000-00001E6F0000}"/>
    <cellStyle name="Normal 4 3 2 4 3 3 4 2" xfId="21977" xr:uid="{00000000-0005-0000-0000-00001F6F0000}"/>
    <cellStyle name="Normal 4 3 2 4 3 3 4 2 2" xfId="48139" xr:uid="{00000000-0005-0000-0000-0000206F0000}"/>
    <cellStyle name="Normal 4 3 2 4 3 3 4 3" xfId="35393" xr:uid="{00000000-0005-0000-0000-0000216F0000}"/>
    <cellStyle name="Normal 4 3 2 4 3 3 5" xfId="15411" xr:uid="{00000000-0005-0000-0000-0000226F0000}"/>
    <cellStyle name="Normal 4 3 2 4 3 3 5 2" xfId="41573" xr:uid="{00000000-0005-0000-0000-0000236F0000}"/>
    <cellStyle name="Normal 4 3 2 4 3 3 6" xfId="27843" xr:uid="{00000000-0005-0000-0000-0000246F0000}"/>
    <cellStyle name="Normal 4 3 2 4 3 4" xfId="2936" xr:uid="{00000000-0005-0000-0000-0000256F0000}"/>
    <cellStyle name="Normal 4 3 2 4 3 4 2" xfId="6988" xr:uid="{00000000-0005-0000-0000-0000266F0000}"/>
    <cellStyle name="Normal 4 3 2 4 3 4 2 2" xfId="12965" xr:uid="{00000000-0005-0000-0000-0000276F0000}"/>
    <cellStyle name="Normal 4 3 2 4 3 4 2 2 2" xfId="25179" xr:uid="{00000000-0005-0000-0000-0000286F0000}"/>
    <cellStyle name="Normal 4 3 2 4 3 4 2 2 2 2" xfId="51341" xr:uid="{00000000-0005-0000-0000-0000296F0000}"/>
    <cellStyle name="Normal 4 3 2 4 3 4 2 2 3" xfId="39127" xr:uid="{00000000-0005-0000-0000-00002A6F0000}"/>
    <cellStyle name="Normal 4 3 2 4 3 4 2 3" xfId="19970" xr:uid="{00000000-0005-0000-0000-00002B6F0000}"/>
    <cellStyle name="Normal 4 3 2 4 3 4 2 3 2" xfId="46132" xr:uid="{00000000-0005-0000-0000-00002C6F0000}"/>
    <cellStyle name="Normal 4 3 2 4 3 4 2 4" xfId="33150" xr:uid="{00000000-0005-0000-0000-00002D6F0000}"/>
    <cellStyle name="Normal 4 3 2 4 3 4 3" xfId="10019" xr:uid="{00000000-0005-0000-0000-00002E6F0000}"/>
    <cellStyle name="Normal 4 3 2 4 3 4 3 2" xfId="22617" xr:uid="{00000000-0005-0000-0000-00002F6F0000}"/>
    <cellStyle name="Normal 4 3 2 4 3 4 3 2 2" xfId="48779" xr:uid="{00000000-0005-0000-0000-0000306F0000}"/>
    <cellStyle name="Normal 4 3 2 4 3 4 3 3" xfId="36181" xr:uid="{00000000-0005-0000-0000-0000316F0000}"/>
    <cellStyle name="Normal 4 3 2 4 3 4 4" xfId="16446" xr:uid="{00000000-0005-0000-0000-0000326F0000}"/>
    <cellStyle name="Normal 4 3 2 4 3 4 4 2" xfId="42608" xr:uid="{00000000-0005-0000-0000-0000336F0000}"/>
    <cellStyle name="Normal 4 3 2 4 3 4 5" xfId="29098" xr:uid="{00000000-0005-0000-0000-0000346F0000}"/>
    <cellStyle name="Normal 4 3 2 4 3 5" xfId="4962" xr:uid="{00000000-0005-0000-0000-0000356F0000}"/>
    <cellStyle name="Normal 4 3 2 4 3 5 2" xfId="11493" xr:uid="{00000000-0005-0000-0000-0000366F0000}"/>
    <cellStyle name="Normal 4 3 2 4 3 5 2 2" xfId="23899" xr:uid="{00000000-0005-0000-0000-0000376F0000}"/>
    <cellStyle name="Normal 4 3 2 4 3 5 2 2 2" xfId="50061" xr:uid="{00000000-0005-0000-0000-0000386F0000}"/>
    <cellStyle name="Normal 4 3 2 4 3 5 2 3" xfId="37655" xr:uid="{00000000-0005-0000-0000-0000396F0000}"/>
    <cellStyle name="Normal 4 3 2 4 3 5 3" xfId="18208" xr:uid="{00000000-0005-0000-0000-00003A6F0000}"/>
    <cellStyle name="Normal 4 3 2 4 3 5 3 2" xfId="44370" xr:uid="{00000000-0005-0000-0000-00003B6F0000}"/>
    <cellStyle name="Normal 4 3 2 4 3 5 4" xfId="31124" xr:uid="{00000000-0005-0000-0000-00003C6F0000}"/>
    <cellStyle name="Normal 4 3 2 4 3 6" xfId="8547" xr:uid="{00000000-0005-0000-0000-00003D6F0000}"/>
    <cellStyle name="Normal 4 3 2 4 3 6 2" xfId="21337" xr:uid="{00000000-0005-0000-0000-00003E6F0000}"/>
    <cellStyle name="Normal 4 3 2 4 3 6 2 2" xfId="47499" xr:uid="{00000000-0005-0000-0000-00003F6F0000}"/>
    <cellStyle name="Normal 4 3 2 4 3 6 3" xfId="34709" xr:uid="{00000000-0005-0000-0000-0000406F0000}"/>
    <cellStyle name="Normal 4 3 2 4 3 7" xfId="14684" xr:uid="{00000000-0005-0000-0000-0000416F0000}"/>
    <cellStyle name="Normal 4 3 2 4 3 7 2" xfId="40846" xr:uid="{00000000-0005-0000-0000-0000426F0000}"/>
    <cellStyle name="Normal 4 3 2 4 3 8" xfId="27072" xr:uid="{00000000-0005-0000-0000-0000436F0000}"/>
    <cellStyle name="Normal 4 3 2 4 4" xfId="1201" xr:uid="{00000000-0005-0000-0000-0000446F0000}"/>
    <cellStyle name="Normal 4 3 2 4 4 2" xfId="1841" xr:uid="{00000000-0005-0000-0000-0000456F0000}"/>
    <cellStyle name="Normal 4 3 2 4 4 2 2" xfId="3867" xr:uid="{00000000-0005-0000-0000-0000466F0000}"/>
    <cellStyle name="Normal 4 3 2 4 4 2 2 2" xfId="7919" xr:uid="{00000000-0005-0000-0000-0000476F0000}"/>
    <cellStyle name="Normal 4 3 2 4 4 2 2 2 2" xfId="13809" xr:uid="{00000000-0005-0000-0000-0000486F0000}"/>
    <cellStyle name="Normal 4 3 2 4 4 2 2 2 2 2" xfId="25979" xr:uid="{00000000-0005-0000-0000-0000496F0000}"/>
    <cellStyle name="Normal 4 3 2 4 4 2 2 2 2 2 2" xfId="52141" xr:uid="{00000000-0005-0000-0000-00004A6F0000}"/>
    <cellStyle name="Normal 4 3 2 4 4 2 2 2 2 3" xfId="39971" xr:uid="{00000000-0005-0000-0000-00004B6F0000}"/>
    <cellStyle name="Normal 4 3 2 4 4 2 2 2 3" xfId="20857" xr:uid="{00000000-0005-0000-0000-00004C6F0000}"/>
    <cellStyle name="Normal 4 3 2 4 4 2 2 2 3 2" xfId="47019" xr:uid="{00000000-0005-0000-0000-00004D6F0000}"/>
    <cellStyle name="Normal 4 3 2 4 4 2 2 2 4" xfId="34081" xr:uid="{00000000-0005-0000-0000-00004E6F0000}"/>
    <cellStyle name="Normal 4 3 2 4 4 2 2 3" xfId="10863" xr:uid="{00000000-0005-0000-0000-00004F6F0000}"/>
    <cellStyle name="Normal 4 3 2 4 4 2 2 3 2" xfId="23417" xr:uid="{00000000-0005-0000-0000-0000506F0000}"/>
    <cellStyle name="Normal 4 3 2 4 4 2 2 3 2 2" xfId="49579" xr:uid="{00000000-0005-0000-0000-0000516F0000}"/>
    <cellStyle name="Normal 4 3 2 4 4 2 2 3 3" xfId="37025" xr:uid="{00000000-0005-0000-0000-0000526F0000}"/>
    <cellStyle name="Normal 4 3 2 4 4 2 2 4" xfId="17333" xr:uid="{00000000-0005-0000-0000-0000536F0000}"/>
    <cellStyle name="Normal 4 3 2 4 4 2 2 4 2" xfId="43495" xr:uid="{00000000-0005-0000-0000-0000546F0000}"/>
    <cellStyle name="Normal 4 3 2 4 4 2 2 5" xfId="30029" xr:uid="{00000000-0005-0000-0000-0000556F0000}"/>
    <cellStyle name="Normal 4 3 2 4 4 2 3" xfId="5893" xr:uid="{00000000-0005-0000-0000-0000566F0000}"/>
    <cellStyle name="Normal 4 3 2 4 4 2 3 2" xfId="12337" xr:uid="{00000000-0005-0000-0000-0000576F0000}"/>
    <cellStyle name="Normal 4 3 2 4 4 2 3 2 2" xfId="24699" xr:uid="{00000000-0005-0000-0000-0000586F0000}"/>
    <cellStyle name="Normal 4 3 2 4 4 2 3 2 2 2" xfId="50861" xr:uid="{00000000-0005-0000-0000-0000596F0000}"/>
    <cellStyle name="Normal 4 3 2 4 4 2 3 2 3" xfId="38499" xr:uid="{00000000-0005-0000-0000-00005A6F0000}"/>
    <cellStyle name="Normal 4 3 2 4 4 2 3 3" xfId="19095" xr:uid="{00000000-0005-0000-0000-00005B6F0000}"/>
    <cellStyle name="Normal 4 3 2 4 4 2 3 3 2" xfId="45257" xr:uid="{00000000-0005-0000-0000-00005C6F0000}"/>
    <cellStyle name="Normal 4 3 2 4 4 2 3 4" xfId="32055" xr:uid="{00000000-0005-0000-0000-00005D6F0000}"/>
    <cellStyle name="Normal 4 3 2 4 4 2 4" xfId="9391" xr:uid="{00000000-0005-0000-0000-00005E6F0000}"/>
    <cellStyle name="Normal 4 3 2 4 4 2 4 2" xfId="22137" xr:uid="{00000000-0005-0000-0000-00005F6F0000}"/>
    <cellStyle name="Normal 4 3 2 4 4 2 4 2 2" xfId="48299" xr:uid="{00000000-0005-0000-0000-0000606F0000}"/>
    <cellStyle name="Normal 4 3 2 4 4 2 4 3" xfId="35553" xr:uid="{00000000-0005-0000-0000-0000616F0000}"/>
    <cellStyle name="Normal 4 3 2 4 4 2 5" xfId="15571" xr:uid="{00000000-0005-0000-0000-0000626F0000}"/>
    <cellStyle name="Normal 4 3 2 4 4 2 5 2" xfId="41733" xr:uid="{00000000-0005-0000-0000-0000636F0000}"/>
    <cellStyle name="Normal 4 3 2 4 4 2 6" xfId="28003" xr:uid="{00000000-0005-0000-0000-0000646F0000}"/>
    <cellStyle name="Normal 4 3 2 4 4 3" xfId="3227" xr:uid="{00000000-0005-0000-0000-0000656F0000}"/>
    <cellStyle name="Normal 4 3 2 4 4 3 2" xfId="7279" xr:uid="{00000000-0005-0000-0000-0000666F0000}"/>
    <cellStyle name="Normal 4 3 2 4 4 3 2 2" xfId="13169" xr:uid="{00000000-0005-0000-0000-0000676F0000}"/>
    <cellStyle name="Normal 4 3 2 4 4 3 2 2 2" xfId="25339" xr:uid="{00000000-0005-0000-0000-0000686F0000}"/>
    <cellStyle name="Normal 4 3 2 4 4 3 2 2 2 2" xfId="51501" xr:uid="{00000000-0005-0000-0000-0000696F0000}"/>
    <cellStyle name="Normal 4 3 2 4 4 3 2 2 3" xfId="39331" xr:uid="{00000000-0005-0000-0000-00006A6F0000}"/>
    <cellStyle name="Normal 4 3 2 4 4 3 2 3" xfId="20217" xr:uid="{00000000-0005-0000-0000-00006B6F0000}"/>
    <cellStyle name="Normal 4 3 2 4 4 3 2 3 2" xfId="46379" xr:uid="{00000000-0005-0000-0000-00006C6F0000}"/>
    <cellStyle name="Normal 4 3 2 4 4 3 2 4" xfId="33441" xr:uid="{00000000-0005-0000-0000-00006D6F0000}"/>
    <cellStyle name="Normal 4 3 2 4 4 3 3" xfId="10223" xr:uid="{00000000-0005-0000-0000-00006E6F0000}"/>
    <cellStyle name="Normal 4 3 2 4 4 3 3 2" xfId="22777" xr:uid="{00000000-0005-0000-0000-00006F6F0000}"/>
    <cellStyle name="Normal 4 3 2 4 4 3 3 2 2" xfId="48939" xr:uid="{00000000-0005-0000-0000-0000706F0000}"/>
    <cellStyle name="Normal 4 3 2 4 4 3 3 3" xfId="36385" xr:uid="{00000000-0005-0000-0000-0000716F0000}"/>
    <cellStyle name="Normal 4 3 2 4 4 3 4" xfId="16693" xr:uid="{00000000-0005-0000-0000-0000726F0000}"/>
    <cellStyle name="Normal 4 3 2 4 4 3 4 2" xfId="42855" xr:uid="{00000000-0005-0000-0000-0000736F0000}"/>
    <cellStyle name="Normal 4 3 2 4 4 3 5" xfId="29389" xr:uid="{00000000-0005-0000-0000-0000746F0000}"/>
    <cellStyle name="Normal 4 3 2 4 4 4" xfId="5253" xr:uid="{00000000-0005-0000-0000-0000756F0000}"/>
    <cellStyle name="Normal 4 3 2 4 4 4 2" xfId="11697" xr:uid="{00000000-0005-0000-0000-0000766F0000}"/>
    <cellStyle name="Normal 4 3 2 4 4 4 2 2" xfId="24059" xr:uid="{00000000-0005-0000-0000-0000776F0000}"/>
    <cellStyle name="Normal 4 3 2 4 4 4 2 2 2" xfId="50221" xr:uid="{00000000-0005-0000-0000-0000786F0000}"/>
    <cellStyle name="Normal 4 3 2 4 4 4 2 3" xfId="37859" xr:uid="{00000000-0005-0000-0000-0000796F0000}"/>
    <cellStyle name="Normal 4 3 2 4 4 4 3" xfId="18455" xr:uid="{00000000-0005-0000-0000-00007A6F0000}"/>
    <cellStyle name="Normal 4 3 2 4 4 4 3 2" xfId="44617" xr:uid="{00000000-0005-0000-0000-00007B6F0000}"/>
    <cellStyle name="Normal 4 3 2 4 4 4 4" xfId="31415" xr:uid="{00000000-0005-0000-0000-00007C6F0000}"/>
    <cellStyle name="Normal 4 3 2 4 4 5" xfId="8751" xr:uid="{00000000-0005-0000-0000-00007D6F0000}"/>
    <cellStyle name="Normal 4 3 2 4 4 5 2" xfId="21497" xr:uid="{00000000-0005-0000-0000-00007E6F0000}"/>
    <cellStyle name="Normal 4 3 2 4 4 5 2 2" xfId="47659" xr:uid="{00000000-0005-0000-0000-00007F6F0000}"/>
    <cellStyle name="Normal 4 3 2 4 4 5 3" xfId="34913" xr:uid="{00000000-0005-0000-0000-0000806F0000}"/>
    <cellStyle name="Normal 4 3 2 4 4 6" xfId="14931" xr:uid="{00000000-0005-0000-0000-0000816F0000}"/>
    <cellStyle name="Normal 4 3 2 4 4 6 2" xfId="41093" xr:uid="{00000000-0005-0000-0000-0000826F0000}"/>
    <cellStyle name="Normal 4 3 2 4 4 7" xfId="27363" xr:uid="{00000000-0005-0000-0000-0000836F0000}"/>
    <cellStyle name="Normal 4 3 2 4 5" xfId="1521" xr:uid="{00000000-0005-0000-0000-0000846F0000}"/>
    <cellStyle name="Normal 4 3 2 4 5 2" xfId="3547" xr:uid="{00000000-0005-0000-0000-0000856F0000}"/>
    <cellStyle name="Normal 4 3 2 4 5 2 2" xfId="7599" xr:uid="{00000000-0005-0000-0000-0000866F0000}"/>
    <cellStyle name="Normal 4 3 2 4 5 2 2 2" xfId="13489" xr:uid="{00000000-0005-0000-0000-0000876F0000}"/>
    <cellStyle name="Normal 4 3 2 4 5 2 2 2 2" xfId="25659" xr:uid="{00000000-0005-0000-0000-0000886F0000}"/>
    <cellStyle name="Normal 4 3 2 4 5 2 2 2 2 2" xfId="51821" xr:uid="{00000000-0005-0000-0000-0000896F0000}"/>
    <cellStyle name="Normal 4 3 2 4 5 2 2 2 3" xfId="39651" xr:uid="{00000000-0005-0000-0000-00008A6F0000}"/>
    <cellStyle name="Normal 4 3 2 4 5 2 2 3" xfId="20537" xr:uid="{00000000-0005-0000-0000-00008B6F0000}"/>
    <cellStyle name="Normal 4 3 2 4 5 2 2 3 2" xfId="46699" xr:uid="{00000000-0005-0000-0000-00008C6F0000}"/>
    <cellStyle name="Normal 4 3 2 4 5 2 2 4" xfId="33761" xr:uid="{00000000-0005-0000-0000-00008D6F0000}"/>
    <cellStyle name="Normal 4 3 2 4 5 2 3" xfId="10543" xr:uid="{00000000-0005-0000-0000-00008E6F0000}"/>
    <cellStyle name="Normal 4 3 2 4 5 2 3 2" xfId="23097" xr:uid="{00000000-0005-0000-0000-00008F6F0000}"/>
    <cellStyle name="Normal 4 3 2 4 5 2 3 2 2" xfId="49259" xr:uid="{00000000-0005-0000-0000-0000906F0000}"/>
    <cellStyle name="Normal 4 3 2 4 5 2 3 3" xfId="36705" xr:uid="{00000000-0005-0000-0000-0000916F0000}"/>
    <cellStyle name="Normal 4 3 2 4 5 2 4" xfId="17013" xr:uid="{00000000-0005-0000-0000-0000926F0000}"/>
    <cellStyle name="Normal 4 3 2 4 5 2 4 2" xfId="43175" xr:uid="{00000000-0005-0000-0000-0000936F0000}"/>
    <cellStyle name="Normal 4 3 2 4 5 2 5" xfId="29709" xr:uid="{00000000-0005-0000-0000-0000946F0000}"/>
    <cellStyle name="Normal 4 3 2 4 5 3" xfId="5573" xr:uid="{00000000-0005-0000-0000-0000956F0000}"/>
    <cellStyle name="Normal 4 3 2 4 5 3 2" xfId="12017" xr:uid="{00000000-0005-0000-0000-0000966F0000}"/>
    <cellStyle name="Normal 4 3 2 4 5 3 2 2" xfId="24379" xr:uid="{00000000-0005-0000-0000-0000976F0000}"/>
    <cellStyle name="Normal 4 3 2 4 5 3 2 2 2" xfId="50541" xr:uid="{00000000-0005-0000-0000-0000986F0000}"/>
    <cellStyle name="Normal 4 3 2 4 5 3 2 3" xfId="38179" xr:uid="{00000000-0005-0000-0000-0000996F0000}"/>
    <cellStyle name="Normal 4 3 2 4 5 3 3" xfId="18775" xr:uid="{00000000-0005-0000-0000-00009A6F0000}"/>
    <cellStyle name="Normal 4 3 2 4 5 3 3 2" xfId="44937" xr:uid="{00000000-0005-0000-0000-00009B6F0000}"/>
    <cellStyle name="Normal 4 3 2 4 5 3 4" xfId="31735" xr:uid="{00000000-0005-0000-0000-00009C6F0000}"/>
    <cellStyle name="Normal 4 3 2 4 5 4" xfId="9071" xr:uid="{00000000-0005-0000-0000-00009D6F0000}"/>
    <cellStyle name="Normal 4 3 2 4 5 4 2" xfId="21817" xr:uid="{00000000-0005-0000-0000-00009E6F0000}"/>
    <cellStyle name="Normal 4 3 2 4 5 4 2 2" xfId="47979" xr:uid="{00000000-0005-0000-0000-00009F6F0000}"/>
    <cellStyle name="Normal 4 3 2 4 5 4 3" xfId="35233" xr:uid="{00000000-0005-0000-0000-0000A06F0000}"/>
    <cellStyle name="Normal 4 3 2 4 5 5" xfId="15251" xr:uid="{00000000-0005-0000-0000-0000A16F0000}"/>
    <cellStyle name="Normal 4 3 2 4 5 5 2" xfId="41413" xr:uid="{00000000-0005-0000-0000-0000A26F0000}"/>
    <cellStyle name="Normal 4 3 2 4 5 6" xfId="27683" xr:uid="{00000000-0005-0000-0000-0000A36F0000}"/>
    <cellStyle name="Normal 4 3 2 4 6" xfId="2404" xr:uid="{00000000-0005-0000-0000-0000A46F0000}"/>
    <cellStyle name="Normal 4 3 2 4 6 2" xfId="6456" xr:uid="{00000000-0005-0000-0000-0000A56F0000}"/>
    <cellStyle name="Normal 4 3 2 4 6 2 2" xfId="12709" xr:uid="{00000000-0005-0000-0000-0000A66F0000}"/>
    <cellStyle name="Normal 4 3 2 4 6 2 2 2" xfId="25019" xr:uid="{00000000-0005-0000-0000-0000A76F0000}"/>
    <cellStyle name="Normal 4 3 2 4 6 2 2 2 2" xfId="51181" xr:uid="{00000000-0005-0000-0000-0000A86F0000}"/>
    <cellStyle name="Normal 4 3 2 4 6 2 2 3" xfId="38871" xr:uid="{00000000-0005-0000-0000-0000A96F0000}"/>
    <cellStyle name="Normal 4 3 2 4 6 2 3" xfId="19570" xr:uid="{00000000-0005-0000-0000-0000AA6F0000}"/>
    <cellStyle name="Normal 4 3 2 4 6 2 3 2" xfId="45732" xr:uid="{00000000-0005-0000-0000-0000AB6F0000}"/>
    <cellStyle name="Normal 4 3 2 4 6 2 4" xfId="32618" xr:uid="{00000000-0005-0000-0000-0000AC6F0000}"/>
    <cellStyle name="Normal 4 3 2 4 6 3" xfId="9763" xr:uid="{00000000-0005-0000-0000-0000AD6F0000}"/>
    <cellStyle name="Normal 4 3 2 4 6 3 2" xfId="22457" xr:uid="{00000000-0005-0000-0000-0000AE6F0000}"/>
    <cellStyle name="Normal 4 3 2 4 6 3 2 2" xfId="48619" xr:uid="{00000000-0005-0000-0000-0000AF6F0000}"/>
    <cellStyle name="Normal 4 3 2 4 6 3 3" xfId="35925" xr:uid="{00000000-0005-0000-0000-0000B06F0000}"/>
    <cellStyle name="Normal 4 3 2 4 6 4" xfId="16046" xr:uid="{00000000-0005-0000-0000-0000B16F0000}"/>
    <cellStyle name="Normal 4 3 2 4 6 4 2" xfId="42208" xr:uid="{00000000-0005-0000-0000-0000B26F0000}"/>
    <cellStyle name="Normal 4 3 2 4 6 5" xfId="28566" xr:uid="{00000000-0005-0000-0000-0000B36F0000}"/>
    <cellStyle name="Normal 4 3 2 4 7" xfId="4430" xr:uid="{00000000-0005-0000-0000-0000B46F0000}"/>
    <cellStyle name="Normal 4 3 2 4 7 2" xfId="11237" xr:uid="{00000000-0005-0000-0000-0000B56F0000}"/>
    <cellStyle name="Normal 4 3 2 4 7 2 2" xfId="23739" xr:uid="{00000000-0005-0000-0000-0000B66F0000}"/>
    <cellStyle name="Normal 4 3 2 4 7 2 2 2" xfId="49901" xr:uid="{00000000-0005-0000-0000-0000B76F0000}"/>
    <cellStyle name="Normal 4 3 2 4 7 2 3" xfId="37399" xr:uid="{00000000-0005-0000-0000-0000B86F0000}"/>
    <cellStyle name="Normal 4 3 2 4 7 3" xfId="17808" xr:uid="{00000000-0005-0000-0000-0000B96F0000}"/>
    <cellStyle name="Normal 4 3 2 4 7 3 2" xfId="43970" xr:uid="{00000000-0005-0000-0000-0000BA6F0000}"/>
    <cellStyle name="Normal 4 3 2 4 7 4" xfId="30592" xr:uid="{00000000-0005-0000-0000-0000BB6F0000}"/>
    <cellStyle name="Normal 4 3 2 4 8" xfId="8291" xr:uid="{00000000-0005-0000-0000-0000BC6F0000}"/>
    <cellStyle name="Normal 4 3 2 4 8 2" xfId="21177" xr:uid="{00000000-0005-0000-0000-0000BD6F0000}"/>
    <cellStyle name="Normal 4 3 2 4 8 2 2" xfId="47339" xr:uid="{00000000-0005-0000-0000-0000BE6F0000}"/>
    <cellStyle name="Normal 4 3 2 4 8 3" xfId="34453" xr:uid="{00000000-0005-0000-0000-0000BF6F0000}"/>
    <cellStyle name="Normal 4 3 2 4 9" xfId="14284" xr:uid="{00000000-0005-0000-0000-0000C06F0000}"/>
    <cellStyle name="Normal 4 3 2 4 9 2" xfId="40446" xr:uid="{00000000-0005-0000-0000-0000C16F0000}"/>
    <cellStyle name="Normal 4 3 2 5" xfId="549" xr:uid="{00000000-0005-0000-0000-0000C26F0000}"/>
    <cellStyle name="Normal 4 3 2 5 2" xfId="1081" xr:uid="{00000000-0005-0000-0000-0000C36F0000}"/>
    <cellStyle name="Normal 4 3 2 5 2 2" xfId="1401" xr:uid="{00000000-0005-0000-0000-0000C46F0000}"/>
    <cellStyle name="Normal 4 3 2 5 2 2 2" xfId="2041" xr:uid="{00000000-0005-0000-0000-0000C56F0000}"/>
    <cellStyle name="Normal 4 3 2 5 2 2 2 2" xfId="4067" xr:uid="{00000000-0005-0000-0000-0000C66F0000}"/>
    <cellStyle name="Normal 4 3 2 5 2 2 2 2 2" xfId="8119" xr:uid="{00000000-0005-0000-0000-0000C76F0000}"/>
    <cellStyle name="Normal 4 3 2 5 2 2 2 2 2 2" xfId="14009" xr:uid="{00000000-0005-0000-0000-0000C86F0000}"/>
    <cellStyle name="Normal 4 3 2 5 2 2 2 2 2 2 2" xfId="26179" xr:uid="{00000000-0005-0000-0000-0000C96F0000}"/>
    <cellStyle name="Normal 4 3 2 5 2 2 2 2 2 2 2 2" xfId="52341" xr:uid="{00000000-0005-0000-0000-0000CA6F0000}"/>
    <cellStyle name="Normal 4 3 2 5 2 2 2 2 2 2 3" xfId="40171" xr:uid="{00000000-0005-0000-0000-0000CB6F0000}"/>
    <cellStyle name="Normal 4 3 2 5 2 2 2 2 2 3" xfId="21057" xr:uid="{00000000-0005-0000-0000-0000CC6F0000}"/>
    <cellStyle name="Normal 4 3 2 5 2 2 2 2 2 3 2" xfId="47219" xr:uid="{00000000-0005-0000-0000-0000CD6F0000}"/>
    <cellStyle name="Normal 4 3 2 5 2 2 2 2 2 4" xfId="34281" xr:uid="{00000000-0005-0000-0000-0000CE6F0000}"/>
    <cellStyle name="Normal 4 3 2 5 2 2 2 2 3" xfId="11063" xr:uid="{00000000-0005-0000-0000-0000CF6F0000}"/>
    <cellStyle name="Normal 4 3 2 5 2 2 2 2 3 2" xfId="23617" xr:uid="{00000000-0005-0000-0000-0000D06F0000}"/>
    <cellStyle name="Normal 4 3 2 5 2 2 2 2 3 2 2" xfId="49779" xr:uid="{00000000-0005-0000-0000-0000D16F0000}"/>
    <cellStyle name="Normal 4 3 2 5 2 2 2 2 3 3" xfId="37225" xr:uid="{00000000-0005-0000-0000-0000D26F0000}"/>
    <cellStyle name="Normal 4 3 2 5 2 2 2 2 4" xfId="17533" xr:uid="{00000000-0005-0000-0000-0000D36F0000}"/>
    <cellStyle name="Normal 4 3 2 5 2 2 2 2 4 2" xfId="43695" xr:uid="{00000000-0005-0000-0000-0000D46F0000}"/>
    <cellStyle name="Normal 4 3 2 5 2 2 2 2 5" xfId="30229" xr:uid="{00000000-0005-0000-0000-0000D56F0000}"/>
    <cellStyle name="Normal 4 3 2 5 2 2 2 3" xfId="6093" xr:uid="{00000000-0005-0000-0000-0000D66F0000}"/>
    <cellStyle name="Normal 4 3 2 5 2 2 2 3 2" xfId="12537" xr:uid="{00000000-0005-0000-0000-0000D76F0000}"/>
    <cellStyle name="Normal 4 3 2 5 2 2 2 3 2 2" xfId="24899" xr:uid="{00000000-0005-0000-0000-0000D86F0000}"/>
    <cellStyle name="Normal 4 3 2 5 2 2 2 3 2 2 2" xfId="51061" xr:uid="{00000000-0005-0000-0000-0000D96F0000}"/>
    <cellStyle name="Normal 4 3 2 5 2 2 2 3 2 3" xfId="38699" xr:uid="{00000000-0005-0000-0000-0000DA6F0000}"/>
    <cellStyle name="Normal 4 3 2 5 2 2 2 3 3" xfId="19295" xr:uid="{00000000-0005-0000-0000-0000DB6F0000}"/>
    <cellStyle name="Normal 4 3 2 5 2 2 2 3 3 2" xfId="45457" xr:uid="{00000000-0005-0000-0000-0000DC6F0000}"/>
    <cellStyle name="Normal 4 3 2 5 2 2 2 3 4" xfId="32255" xr:uid="{00000000-0005-0000-0000-0000DD6F0000}"/>
    <cellStyle name="Normal 4 3 2 5 2 2 2 4" xfId="9591" xr:uid="{00000000-0005-0000-0000-0000DE6F0000}"/>
    <cellStyle name="Normal 4 3 2 5 2 2 2 4 2" xfId="22337" xr:uid="{00000000-0005-0000-0000-0000DF6F0000}"/>
    <cellStyle name="Normal 4 3 2 5 2 2 2 4 2 2" xfId="48499" xr:uid="{00000000-0005-0000-0000-0000E06F0000}"/>
    <cellStyle name="Normal 4 3 2 5 2 2 2 4 3" xfId="35753" xr:uid="{00000000-0005-0000-0000-0000E16F0000}"/>
    <cellStyle name="Normal 4 3 2 5 2 2 2 5" xfId="15771" xr:uid="{00000000-0005-0000-0000-0000E26F0000}"/>
    <cellStyle name="Normal 4 3 2 5 2 2 2 5 2" xfId="41933" xr:uid="{00000000-0005-0000-0000-0000E36F0000}"/>
    <cellStyle name="Normal 4 3 2 5 2 2 2 6" xfId="28203" xr:uid="{00000000-0005-0000-0000-0000E46F0000}"/>
    <cellStyle name="Normal 4 3 2 5 2 2 3" xfId="3427" xr:uid="{00000000-0005-0000-0000-0000E56F0000}"/>
    <cellStyle name="Normal 4 3 2 5 2 2 3 2" xfId="7479" xr:uid="{00000000-0005-0000-0000-0000E66F0000}"/>
    <cellStyle name="Normal 4 3 2 5 2 2 3 2 2" xfId="13369" xr:uid="{00000000-0005-0000-0000-0000E76F0000}"/>
    <cellStyle name="Normal 4 3 2 5 2 2 3 2 2 2" xfId="25539" xr:uid="{00000000-0005-0000-0000-0000E86F0000}"/>
    <cellStyle name="Normal 4 3 2 5 2 2 3 2 2 2 2" xfId="51701" xr:uid="{00000000-0005-0000-0000-0000E96F0000}"/>
    <cellStyle name="Normal 4 3 2 5 2 2 3 2 2 3" xfId="39531" xr:uid="{00000000-0005-0000-0000-0000EA6F0000}"/>
    <cellStyle name="Normal 4 3 2 5 2 2 3 2 3" xfId="20417" xr:uid="{00000000-0005-0000-0000-0000EB6F0000}"/>
    <cellStyle name="Normal 4 3 2 5 2 2 3 2 3 2" xfId="46579" xr:uid="{00000000-0005-0000-0000-0000EC6F0000}"/>
    <cellStyle name="Normal 4 3 2 5 2 2 3 2 4" xfId="33641" xr:uid="{00000000-0005-0000-0000-0000ED6F0000}"/>
    <cellStyle name="Normal 4 3 2 5 2 2 3 3" xfId="10423" xr:uid="{00000000-0005-0000-0000-0000EE6F0000}"/>
    <cellStyle name="Normal 4 3 2 5 2 2 3 3 2" xfId="22977" xr:uid="{00000000-0005-0000-0000-0000EF6F0000}"/>
    <cellStyle name="Normal 4 3 2 5 2 2 3 3 2 2" xfId="49139" xr:uid="{00000000-0005-0000-0000-0000F06F0000}"/>
    <cellStyle name="Normal 4 3 2 5 2 2 3 3 3" xfId="36585" xr:uid="{00000000-0005-0000-0000-0000F16F0000}"/>
    <cellStyle name="Normal 4 3 2 5 2 2 3 4" xfId="16893" xr:uid="{00000000-0005-0000-0000-0000F26F0000}"/>
    <cellStyle name="Normal 4 3 2 5 2 2 3 4 2" xfId="43055" xr:uid="{00000000-0005-0000-0000-0000F36F0000}"/>
    <cellStyle name="Normal 4 3 2 5 2 2 3 5" xfId="29589" xr:uid="{00000000-0005-0000-0000-0000F46F0000}"/>
    <cellStyle name="Normal 4 3 2 5 2 2 4" xfId="5453" xr:uid="{00000000-0005-0000-0000-0000F56F0000}"/>
    <cellStyle name="Normal 4 3 2 5 2 2 4 2" xfId="11897" xr:uid="{00000000-0005-0000-0000-0000F66F0000}"/>
    <cellStyle name="Normal 4 3 2 5 2 2 4 2 2" xfId="24259" xr:uid="{00000000-0005-0000-0000-0000F76F0000}"/>
    <cellStyle name="Normal 4 3 2 5 2 2 4 2 2 2" xfId="50421" xr:uid="{00000000-0005-0000-0000-0000F86F0000}"/>
    <cellStyle name="Normal 4 3 2 5 2 2 4 2 3" xfId="38059" xr:uid="{00000000-0005-0000-0000-0000F96F0000}"/>
    <cellStyle name="Normal 4 3 2 5 2 2 4 3" xfId="18655" xr:uid="{00000000-0005-0000-0000-0000FA6F0000}"/>
    <cellStyle name="Normal 4 3 2 5 2 2 4 3 2" xfId="44817" xr:uid="{00000000-0005-0000-0000-0000FB6F0000}"/>
    <cellStyle name="Normal 4 3 2 5 2 2 4 4" xfId="31615" xr:uid="{00000000-0005-0000-0000-0000FC6F0000}"/>
    <cellStyle name="Normal 4 3 2 5 2 2 5" xfId="8951" xr:uid="{00000000-0005-0000-0000-0000FD6F0000}"/>
    <cellStyle name="Normal 4 3 2 5 2 2 5 2" xfId="21697" xr:uid="{00000000-0005-0000-0000-0000FE6F0000}"/>
    <cellStyle name="Normal 4 3 2 5 2 2 5 2 2" xfId="47859" xr:uid="{00000000-0005-0000-0000-0000FF6F0000}"/>
    <cellStyle name="Normal 4 3 2 5 2 2 5 3" xfId="35113" xr:uid="{00000000-0005-0000-0000-000000700000}"/>
    <cellStyle name="Normal 4 3 2 5 2 2 6" xfId="15131" xr:uid="{00000000-0005-0000-0000-000001700000}"/>
    <cellStyle name="Normal 4 3 2 5 2 2 6 2" xfId="41293" xr:uid="{00000000-0005-0000-0000-000002700000}"/>
    <cellStyle name="Normal 4 3 2 5 2 2 7" xfId="27563" xr:uid="{00000000-0005-0000-0000-000003700000}"/>
    <cellStyle name="Normal 4 3 2 5 2 3" xfId="1721" xr:uid="{00000000-0005-0000-0000-000004700000}"/>
    <cellStyle name="Normal 4 3 2 5 2 3 2" xfId="3747" xr:uid="{00000000-0005-0000-0000-000005700000}"/>
    <cellStyle name="Normal 4 3 2 5 2 3 2 2" xfId="7799" xr:uid="{00000000-0005-0000-0000-000006700000}"/>
    <cellStyle name="Normal 4 3 2 5 2 3 2 2 2" xfId="13689" xr:uid="{00000000-0005-0000-0000-000007700000}"/>
    <cellStyle name="Normal 4 3 2 5 2 3 2 2 2 2" xfId="25859" xr:uid="{00000000-0005-0000-0000-000008700000}"/>
    <cellStyle name="Normal 4 3 2 5 2 3 2 2 2 2 2" xfId="52021" xr:uid="{00000000-0005-0000-0000-000009700000}"/>
    <cellStyle name="Normal 4 3 2 5 2 3 2 2 2 3" xfId="39851" xr:uid="{00000000-0005-0000-0000-00000A700000}"/>
    <cellStyle name="Normal 4 3 2 5 2 3 2 2 3" xfId="20737" xr:uid="{00000000-0005-0000-0000-00000B700000}"/>
    <cellStyle name="Normal 4 3 2 5 2 3 2 2 3 2" xfId="46899" xr:uid="{00000000-0005-0000-0000-00000C700000}"/>
    <cellStyle name="Normal 4 3 2 5 2 3 2 2 4" xfId="33961" xr:uid="{00000000-0005-0000-0000-00000D700000}"/>
    <cellStyle name="Normal 4 3 2 5 2 3 2 3" xfId="10743" xr:uid="{00000000-0005-0000-0000-00000E700000}"/>
    <cellStyle name="Normal 4 3 2 5 2 3 2 3 2" xfId="23297" xr:uid="{00000000-0005-0000-0000-00000F700000}"/>
    <cellStyle name="Normal 4 3 2 5 2 3 2 3 2 2" xfId="49459" xr:uid="{00000000-0005-0000-0000-000010700000}"/>
    <cellStyle name="Normal 4 3 2 5 2 3 2 3 3" xfId="36905" xr:uid="{00000000-0005-0000-0000-000011700000}"/>
    <cellStyle name="Normal 4 3 2 5 2 3 2 4" xfId="17213" xr:uid="{00000000-0005-0000-0000-000012700000}"/>
    <cellStyle name="Normal 4 3 2 5 2 3 2 4 2" xfId="43375" xr:uid="{00000000-0005-0000-0000-000013700000}"/>
    <cellStyle name="Normal 4 3 2 5 2 3 2 5" xfId="29909" xr:uid="{00000000-0005-0000-0000-000014700000}"/>
    <cellStyle name="Normal 4 3 2 5 2 3 3" xfId="5773" xr:uid="{00000000-0005-0000-0000-000015700000}"/>
    <cellStyle name="Normal 4 3 2 5 2 3 3 2" xfId="12217" xr:uid="{00000000-0005-0000-0000-000016700000}"/>
    <cellStyle name="Normal 4 3 2 5 2 3 3 2 2" xfId="24579" xr:uid="{00000000-0005-0000-0000-000017700000}"/>
    <cellStyle name="Normal 4 3 2 5 2 3 3 2 2 2" xfId="50741" xr:uid="{00000000-0005-0000-0000-000018700000}"/>
    <cellStyle name="Normal 4 3 2 5 2 3 3 2 3" xfId="38379" xr:uid="{00000000-0005-0000-0000-000019700000}"/>
    <cellStyle name="Normal 4 3 2 5 2 3 3 3" xfId="18975" xr:uid="{00000000-0005-0000-0000-00001A700000}"/>
    <cellStyle name="Normal 4 3 2 5 2 3 3 3 2" xfId="45137" xr:uid="{00000000-0005-0000-0000-00001B700000}"/>
    <cellStyle name="Normal 4 3 2 5 2 3 3 4" xfId="31935" xr:uid="{00000000-0005-0000-0000-00001C700000}"/>
    <cellStyle name="Normal 4 3 2 5 2 3 4" xfId="9271" xr:uid="{00000000-0005-0000-0000-00001D700000}"/>
    <cellStyle name="Normal 4 3 2 5 2 3 4 2" xfId="22017" xr:uid="{00000000-0005-0000-0000-00001E700000}"/>
    <cellStyle name="Normal 4 3 2 5 2 3 4 2 2" xfId="48179" xr:uid="{00000000-0005-0000-0000-00001F700000}"/>
    <cellStyle name="Normal 4 3 2 5 2 3 4 3" xfId="35433" xr:uid="{00000000-0005-0000-0000-000020700000}"/>
    <cellStyle name="Normal 4 3 2 5 2 3 5" xfId="15451" xr:uid="{00000000-0005-0000-0000-000021700000}"/>
    <cellStyle name="Normal 4 3 2 5 2 3 5 2" xfId="41613" xr:uid="{00000000-0005-0000-0000-000022700000}"/>
    <cellStyle name="Normal 4 3 2 5 2 3 6" xfId="27883" xr:uid="{00000000-0005-0000-0000-000023700000}"/>
    <cellStyle name="Normal 4 3 2 5 2 4" xfId="3107" xr:uid="{00000000-0005-0000-0000-000024700000}"/>
    <cellStyle name="Normal 4 3 2 5 2 4 2" xfId="7159" xr:uid="{00000000-0005-0000-0000-000025700000}"/>
    <cellStyle name="Normal 4 3 2 5 2 4 2 2" xfId="13049" xr:uid="{00000000-0005-0000-0000-000026700000}"/>
    <cellStyle name="Normal 4 3 2 5 2 4 2 2 2" xfId="25219" xr:uid="{00000000-0005-0000-0000-000027700000}"/>
    <cellStyle name="Normal 4 3 2 5 2 4 2 2 2 2" xfId="51381" xr:uid="{00000000-0005-0000-0000-000028700000}"/>
    <cellStyle name="Normal 4 3 2 5 2 4 2 2 3" xfId="39211" xr:uid="{00000000-0005-0000-0000-000029700000}"/>
    <cellStyle name="Normal 4 3 2 5 2 4 2 3" xfId="20097" xr:uid="{00000000-0005-0000-0000-00002A700000}"/>
    <cellStyle name="Normal 4 3 2 5 2 4 2 3 2" xfId="46259" xr:uid="{00000000-0005-0000-0000-00002B700000}"/>
    <cellStyle name="Normal 4 3 2 5 2 4 2 4" xfId="33321" xr:uid="{00000000-0005-0000-0000-00002C700000}"/>
    <cellStyle name="Normal 4 3 2 5 2 4 3" xfId="10103" xr:uid="{00000000-0005-0000-0000-00002D700000}"/>
    <cellStyle name="Normal 4 3 2 5 2 4 3 2" xfId="22657" xr:uid="{00000000-0005-0000-0000-00002E700000}"/>
    <cellStyle name="Normal 4 3 2 5 2 4 3 2 2" xfId="48819" xr:uid="{00000000-0005-0000-0000-00002F700000}"/>
    <cellStyle name="Normal 4 3 2 5 2 4 3 3" xfId="36265" xr:uid="{00000000-0005-0000-0000-000030700000}"/>
    <cellStyle name="Normal 4 3 2 5 2 4 4" xfId="16573" xr:uid="{00000000-0005-0000-0000-000031700000}"/>
    <cellStyle name="Normal 4 3 2 5 2 4 4 2" xfId="42735" xr:uid="{00000000-0005-0000-0000-000032700000}"/>
    <cellStyle name="Normal 4 3 2 5 2 4 5" xfId="29269" xr:uid="{00000000-0005-0000-0000-000033700000}"/>
    <cellStyle name="Normal 4 3 2 5 2 5" xfId="5133" xr:uid="{00000000-0005-0000-0000-000034700000}"/>
    <cellStyle name="Normal 4 3 2 5 2 5 2" xfId="11577" xr:uid="{00000000-0005-0000-0000-000035700000}"/>
    <cellStyle name="Normal 4 3 2 5 2 5 2 2" xfId="23939" xr:uid="{00000000-0005-0000-0000-000036700000}"/>
    <cellStyle name="Normal 4 3 2 5 2 5 2 2 2" xfId="50101" xr:uid="{00000000-0005-0000-0000-000037700000}"/>
    <cellStyle name="Normal 4 3 2 5 2 5 2 3" xfId="37739" xr:uid="{00000000-0005-0000-0000-000038700000}"/>
    <cellStyle name="Normal 4 3 2 5 2 5 3" xfId="18335" xr:uid="{00000000-0005-0000-0000-000039700000}"/>
    <cellStyle name="Normal 4 3 2 5 2 5 3 2" xfId="44497" xr:uid="{00000000-0005-0000-0000-00003A700000}"/>
    <cellStyle name="Normal 4 3 2 5 2 5 4" xfId="31295" xr:uid="{00000000-0005-0000-0000-00003B700000}"/>
    <cellStyle name="Normal 4 3 2 5 2 6" xfId="8631" xr:uid="{00000000-0005-0000-0000-00003C700000}"/>
    <cellStyle name="Normal 4 3 2 5 2 6 2" xfId="21377" xr:uid="{00000000-0005-0000-0000-00003D700000}"/>
    <cellStyle name="Normal 4 3 2 5 2 6 2 2" xfId="47539" xr:uid="{00000000-0005-0000-0000-00003E700000}"/>
    <cellStyle name="Normal 4 3 2 5 2 6 3" xfId="34793" xr:uid="{00000000-0005-0000-0000-00003F700000}"/>
    <cellStyle name="Normal 4 3 2 5 2 7" xfId="14811" xr:uid="{00000000-0005-0000-0000-000040700000}"/>
    <cellStyle name="Normal 4 3 2 5 2 7 2" xfId="40973" xr:uid="{00000000-0005-0000-0000-000041700000}"/>
    <cellStyle name="Normal 4 3 2 5 2 8" xfId="27243" xr:uid="{00000000-0005-0000-0000-000042700000}"/>
    <cellStyle name="Normal 4 3 2 5 3" xfId="1241" xr:uid="{00000000-0005-0000-0000-000043700000}"/>
    <cellStyle name="Normal 4 3 2 5 3 2" xfId="1881" xr:uid="{00000000-0005-0000-0000-000044700000}"/>
    <cellStyle name="Normal 4 3 2 5 3 2 2" xfId="3907" xr:uid="{00000000-0005-0000-0000-000045700000}"/>
    <cellStyle name="Normal 4 3 2 5 3 2 2 2" xfId="7959" xr:uid="{00000000-0005-0000-0000-000046700000}"/>
    <cellStyle name="Normal 4 3 2 5 3 2 2 2 2" xfId="13849" xr:uid="{00000000-0005-0000-0000-000047700000}"/>
    <cellStyle name="Normal 4 3 2 5 3 2 2 2 2 2" xfId="26019" xr:uid="{00000000-0005-0000-0000-000048700000}"/>
    <cellStyle name="Normal 4 3 2 5 3 2 2 2 2 2 2" xfId="52181" xr:uid="{00000000-0005-0000-0000-000049700000}"/>
    <cellStyle name="Normal 4 3 2 5 3 2 2 2 2 3" xfId="40011" xr:uid="{00000000-0005-0000-0000-00004A700000}"/>
    <cellStyle name="Normal 4 3 2 5 3 2 2 2 3" xfId="20897" xr:uid="{00000000-0005-0000-0000-00004B700000}"/>
    <cellStyle name="Normal 4 3 2 5 3 2 2 2 3 2" xfId="47059" xr:uid="{00000000-0005-0000-0000-00004C700000}"/>
    <cellStyle name="Normal 4 3 2 5 3 2 2 2 4" xfId="34121" xr:uid="{00000000-0005-0000-0000-00004D700000}"/>
    <cellStyle name="Normal 4 3 2 5 3 2 2 3" xfId="10903" xr:uid="{00000000-0005-0000-0000-00004E700000}"/>
    <cellStyle name="Normal 4 3 2 5 3 2 2 3 2" xfId="23457" xr:uid="{00000000-0005-0000-0000-00004F700000}"/>
    <cellStyle name="Normal 4 3 2 5 3 2 2 3 2 2" xfId="49619" xr:uid="{00000000-0005-0000-0000-000050700000}"/>
    <cellStyle name="Normal 4 3 2 5 3 2 2 3 3" xfId="37065" xr:uid="{00000000-0005-0000-0000-000051700000}"/>
    <cellStyle name="Normal 4 3 2 5 3 2 2 4" xfId="17373" xr:uid="{00000000-0005-0000-0000-000052700000}"/>
    <cellStyle name="Normal 4 3 2 5 3 2 2 4 2" xfId="43535" xr:uid="{00000000-0005-0000-0000-000053700000}"/>
    <cellStyle name="Normal 4 3 2 5 3 2 2 5" xfId="30069" xr:uid="{00000000-0005-0000-0000-000054700000}"/>
    <cellStyle name="Normal 4 3 2 5 3 2 3" xfId="5933" xr:uid="{00000000-0005-0000-0000-000055700000}"/>
    <cellStyle name="Normal 4 3 2 5 3 2 3 2" xfId="12377" xr:uid="{00000000-0005-0000-0000-000056700000}"/>
    <cellStyle name="Normal 4 3 2 5 3 2 3 2 2" xfId="24739" xr:uid="{00000000-0005-0000-0000-000057700000}"/>
    <cellStyle name="Normal 4 3 2 5 3 2 3 2 2 2" xfId="50901" xr:uid="{00000000-0005-0000-0000-000058700000}"/>
    <cellStyle name="Normal 4 3 2 5 3 2 3 2 3" xfId="38539" xr:uid="{00000000-0005-0000-0000-000059700000}"/>
    <cellStyle name="Normal 4 3 2 5 3 2 3 3" xfId="19135" xr:uid="{00000000-0005-0000-0000-00005A700000}"/>
    <cellStyle name="Normal 4 3 2 5 3 2 3 3 2" xfId="45297" xr:uid="{00000000-0005-0000-0000-00005B700000}"/>
    <cellStyle name="Normal 4 3 2 5 3 2 3 4" xfId="32095" xr:uid="{00000000-0005-0000-0000-00005C700000}"/>
    <cellStyle name="Normal 4 3 2 5 3 2 4" xfId="9431" xr:uid="{00000000-0005-0000-0000-00005D700000}"/>
    <cellStyle name="Normal 4 3 2 5 3 2 4 2" xfId="22177" xr:uid="{00000000-0005-0000-0000-00005E700000}"/>
    <cellStyle name="Normal 4 3 2 5 3 2 4 2 2" xfId="48339" xr:uid="{00000000-0005-0000-0000-00005F700000}"/>
    <cellStyle name="Normal 4 3 2 5 3 2 4 3" xfId="35593" xr:uid="{00000000-0005-0000-0000-000060700000}"/>
    <cellStyle name="Normal 4 3 2 5 3 2 5" xfId="15611" xr:uid="{00000000-0005-0000-0000-000061700000}"/>
    <cellStyle name="Normal 4 3 2 5 3 2 5 2" xfId="41773" xr:uid="{00000000-0005-0000-0000-000062700000}"/>
    <cellStyle name="Normal 4 3 2 5 3 2 6" xfId="28043" xr:uid="{00000000-0005-0000-0000-000063700000}"/>
    <cellStyle name="Normal 4 3 2 5 3 3" xfId="3267" xr:uid="{00000000-0005-0000-0000-000064700000}"/>
    <cellStyle name="Normal 4 3 2 5 3 3 2" xfId="7319" xr:uid="{00000000-0005-0000-0000-000065700000}"/>
    <cellStyle name="Normal 4 3 2 5 3 3 2 2" xfId="13209" xr:uid="{00000000-0005-0000-0000-000066700000}"/>
    <cellStyle name="Normal 4 3 2 5 3 3 2 2 2" xfId="25379" xr:uid="{00000000-0005-0000-0000-000067700000}"/>
    <cellStyle name="Normal 4 3 2 5 3 3 2 2 2 2" xfId="51541" xr:uid="{00000000-0005-0000-0000-000068700000}"/>
    <cellStyle name="Normal 4 3 2 5 3 3 2 2 3" xfId="39371" xr:uid="{00000000-0005-0000-0000-000069700000}"/>
    <cellStyle name="Normal 4 3 2 5 3 3 2 3" xfId="20257" xr:uid="{00000000-0005-0000-0000-00006A700000}"/>
    <cellStyle name="Normal 4 3 2 5 3 3 2 3 2" xfId="46419" xr:uid="{00000000-0005-0000-0000-00006B700000}"/>
    <cellStyle name="Normal 4 3 2 5 3 3 2 4" xfId="33481" xr:uid="{00000000-0005-0000-0000-00006C700000}"/>
    <cellStyle name="Normal 4 3 2 5 3 3 3" xfId="10263" xr:uid="{00000000-0005-0000-0000-00006D700000}"/>
    <cellStyle name="Normal 4 3 2 5 3 3 3 2" xfId="22817" xr:uid="{00000000-0005-0000-0000-00006E700000}"/>
    <cellStyle name="Normal 4 3 2 5 3 3 3 2 2" xfId="48979" xr:uid="{00000000-0005-0000-0000-00006F700000}"/>
    <cellStyle name="Normal 4 3 2 5 3 3 3 3" xfId="36425" xr:uid="{00000000-0005-0000-0000-000070700000}"/>
    <cellStyle name="Normal 4 3 2 5 3 3 4" xfId="16733" xr:uid="{00000000-0005-0000-0000-000071700000}"/>
    <cellStyle name="Normal 4 3 2 5 3 3 4 2" xfId="42895" xr:uid="{00000000-0005-0000-0000-000072700000}"/>
    <cellStyle name="Normal 4 3 2 5 3 3 5" xfId="29429" xr:uid="{00000000-0005-0000-0000-000073700000}"/>
    <cellStyle name="Normal 4 3 2 5 3 4" xfId="5293" xr:uid="{00000000-0005-0000-0000-000074700000}"/>
    <cellStyle name="Normal 4 3 2 5 3 4 2" xfId="11737" xr:uid="{00000000-0005-0000-0000-000075700000}"/>
    <cellStyle name="Normal 4 3 2 5 3 4 2 2" xfId="24099" xr:uid="{00000000-0005-0000-0000-000076700000}"/>
    <cellStyle name="Normal 4 3 2 5 3 4 2 2 2" xfId="50261" xr:uid="{00000000-0005-0000-0000-000077700000}"/>
    <cellStyle name="Normal 4 3 2 5 3 4 2 3" xfId="37899" xr:uid="{00000000-0005-0000-0000-000078700000}"/>
    <cellStyle name="Normal 4 3 2 5 3 4 3" xfId="18495" xr:uid="{00000000-0005-0000-0000-000079700000}"/>
    <cellStyle name="Normal 4 3 2 5 3 4 3 2" xfId="44657" xr:uid="{00000000-0005-0000-0000-00007A700000}"/>
    <cellStyle name="Normal 4 3 2 5 3 4 4" xfId="31455" xr:uid="{00000000-0005-0000-0000-00007B700000}"/>
    <cellStyle name="Normal 4 3 2 5 3 5" xfId="8791" xr:uid="{00000000-0005-0000-0000-00007C700000}"/>
    <cellStyle name="Normal 4 3 2 5 3 5 2" xfId="21537" xr:uid="{00000000-0005-0000-0000-00007D700000}"/>
    <cellStyle name="Normal 4 3 2 5 3 5 2 2" xfId="47699" xr:uid="{00000000-0005-0000-0000-00007E700000}"/>
    <cellStyle name="Normal 4 3 2 5 3 5 3" xfId="34953" xr:uid="{00000000-0005-0000-0000-00007F700000}"/>
    <cellStyle name="Normal 4 3 2 5 3 6" xfId="14971" xr:uid="{00000000-0005-0000-0000-000080700000}"/>
    <cellStyle name="Normal 4 3 2 5 3 6 2" xfId="41133" xr:uid="{00000000-0005-0000-0000-000081700000}"/>
    <cellStyle name="Normal 4 3 2 5 3 7" xfId="27403" xr:uid="{00000000-0005-0000-0000-000082700000}"/>
    <cellStyle name="Normal 4 3 2 5 4" xfId="1561" xr:uid="{00000000-0005-0000-0000-000083700000}"/>
    <cellStyle name="Normal 4 3 2 5 4 2" xfId="3587" xr:uid="{00000000-0005-0000-0000-000084700000}"/>
    <cellStyle name="Normal 4 3 2 5 4 2 2" xfId="7639" xr:uid="{00000000-0005-0000-0000-000085700000}"/>
    <cellStyle name="Normal 4 3 2 5 4 2 2 2" xfId="13529" xr:uid="{00000000-0005-0000-0000-000086700000}"/>
    <cellStyle name="Normal 4 3 2 5 4 2 2 2 2" xfId="25699" xr:uid="{00000000-0005-0000-0000-000087700000}"/>
    <cellStyle name="Normal 4 3 2 5 4 2 2 2 2 2" xfId="51861" xr:uid="{00000000-0005-0000-0000-000088700000}"/>
    <cellStyle name="Normal 4 3 2 5 4 2 2 2 3" xfId="39691" xr:uid="{00000000-0005-0000-0000-000089700000}"/>
    <cellStyle name="Normal 4 3 2 5 4 2 2 3" xfId="20577" xr:uid="{00000000-0005-0000-0000-00008A700000}"/>
    <cellStyle name="Normal 4 3 2 5 4 2 2 3 2" xfId="46739" xr:uid="{00000000-0005-0000-0000-00008B700000}"/>
    <cellStyle name="Normal 4 3 2 5 4 2 2 4" xfId="33801" xr:uid="{00000000-0005-0000-0000-00008C700000}"/>
    <cellStyle name="Normal 4 3 2 5 4 2 3" xfId="10583" xr:uid="{00000000-0005-0000-0000-00008D700000}"/>
    <cellStyle name="Normal 4 3 2 5 4 2 3 2" xfId="23137" xr:uid="{00000000-0005-0000-0000-00008E700000}"/>
    <cellStyle name="Normal 4 3 2 5 4 2 3 2 2" xfId="49299" xr:uid="{00000000-0005-0000-0000-00008F700000}"/>
    <cellStyle name="Normal 4 3 2 5 4 2 3 3" xfId="36745" xr:uid="{00000000-0005-0000-0000-000090700000}"/>
    <cellStyle name="Normal 4 3 2 5 4 2 4" xfId="17053" xr:uid="{00000000-0005-0000-0000-000091700000}"/>
    <cellStyle name="Normal 4 3 2 5 4 2 4 2" xfId="43215" xr:uid="{00000000-0005-0000-0000-000092700000}"/>
    <cellStyle name="Normal 4 3 2 5 4 2 5" xfId="29749" xr:uid="{00000000-0005-0000-0000-000093700000}"/>
    <cellStyle name="Normal 4 3 2 5 4 3" xfId="5613" xr:uid="{00000000-0005-0000-0000-000094700000}"/>
    <cellStyle name="Normal 4 3 2 5 4 3 2" xfId="12057" xr:uid="{00000000-0005-0000-0000-000095700000}"/>
    <cellStyle name="Normal 4 3 2 5 4 3 2 2" xfId="24419" xr:uid="{00000000-0005-0000-0000-000096700000}"/>
    <cellStyle name="Normal 4 3 2 5 4 3 2 2 2" xfId="50581" xr:uid="{00000000-0005-0000-0000-000097700000}"/>
    <cellStyle name="Normal 4 3 2 5 4 3 2 3" xfId="38219" xr:uid="{00000000-0005-0000-0000-000098700000}"/>
    <cellStyle name="Normal 4 3 2 5 4 3 3" xfId="18815" xr:uid="{00000000-0005-0000-0000-000099700000}"/>
    <cellStyle name="Normal 4 3 2 5 4 3 3 2" xfId="44977" xr:uid="{00000000-0005-0000-0000-00009A700000}"/>
    <cellStyle name="Normal 4 3 2 5 4 3 4" xfId="31775" xr:uid="{00000000-0005-0000-0000-00009B700000}"/>
    <cellStyle name="Normal 4 3 2 5 4 4" xfId="9111" xr:uid="{00000000-0005-0000-0000-00009C700000}"/>
    <cellStyle name="Normal 4 3 2 5 4 4 2" xfId="21857" xr:uid="{00000000-0005-0000-0000-00009D700000}"/>
    <cellStyle name="Normal 4 3 2 5 4 4 2 2" xfId="48019" xr:uid="{00000000-0005-0000-0000-00009E700000}"/>
    <cellStyle name="Normal 4 3 2 5 4 4 3" xfId="35273" xr:uid="{00000000-0005-0000-0000-00009F700000}"/>
    <cellStyle name="Normal 4 3 2 5 4 5" xfId="15291" xr:uid="{00000000-0005-0000-0000-0000A0700000}"/>
    <cellStyle name="Normal 4 3 2 5 4 5 2" xfId="41453" xr:uid="{00000000-0005-0000-0000-0000A1700000}"/>
    <cellStyle name="Normal 4 3 2 5 4 6" xfId="27723" xr:uid="{00000000-0005-0000-0000-0000A2700000}"/>
    <cellStyle name="Normal 4 3 2 5 5" xfId="2575" xr:uid="{00000000-0005-0000-0000-0000A3700000}"/>
    <cellStyle name="Normal 4 3 2 5 5 2" xfId="6627" xr:uid="{00000000-0005-0000-0000-0000A4700000}"/>
    <cellStyle name="Normal 4 3 2 5 5 2 2" xfId="12793" xr:uid="{00000000-0005-0000-0000-0000A5700000}"/>
    <cellStyle name="Normal 4 3 2 5 5 2 2 2" xfId="25059" xr:uid="{00000000-0005-0000-0000-0000A6700000}"/>
    <cellStyle name="Normal 4 3 2 5 5 2 2 2 2" xfId="51221" xr:uid="{00000000-0005-0000-0000-0000A7700000}"/>
    <cellStyle name="Normal 4 3 2 5 5 2 2 3" xfId="38955" xr:uid="{00000000-0005-0000-0000-0000A8700000}"/>
    <cellStyle name="Normal 4 3 2 5 5 2 3" xfId="19697" xr:uid="{00000000-0005-0000-0000-0000A9700000}"/>
    <cellStyle name="Normal 4 3 2 5 5 2 3 2" xfId="45859" xr:uid="{00000000-0005-0000-0000-0000AA700000}"/>
    <cellStyle name="Normal 4 3 2 5 5 2 4" xfId="32789" xr:uid="{00000000-0005-0000-0000-0000AB700000}"/>
    <cellStyle name="Normal 4 3 2 5 5 3" xfId="9847" xr:uid="{00000000-0005-0000-0000-0000AC700000}"/>
    <cellStyle name="Normal 4 3 2 5 5 3 2" xfId="22497" xr:uid="{00000000-0005-0000-0000-0000AD700000}"/>
    <cellStyle name="Normal 4 3 2 5 5 3 2 2" xfId="48659" xr:uid="{00000000-0005-0000-0000-0000AE700000}"/>
    <cellStyle name="Normal 4 3 2 5 5 3 3" xfId="36009" xr:uid="{00000000-0005-0000-0000-0000AF700000}"/>
    <cellStyle name="Normal 4 3 2 5 5 4" xfId="16173" xr:uid="{00000000-0005-0000-0000-0000B0700000}"/>
    <cellStyle name="Normal 4 3 2 5 5 4 2" xfId="42335" xr:uid="{00000000-0005-0000-0000-0000B1700000}"/>
    <cellStyle name="Normal 4 3 2 5 5 5" xfId="28737" xr:uid="{00000000-0005-0000-0000-0000B2700000}"/>
    <cellStyle name="Normal 4 3 2 5 6" xfId="4601" xr:uid="{00000000-0005-0000-0000-0000B3700000}"/>
    <cellStyle name="Normal 4 3 2 5 6 2" xfId="11321" xr:uid="{00000000-0005-0000-0000-0000B4700000}"/>
    <cellStyle name="Normal 4 3 2 5 6 2 2" xfId="23779" xr:uid="{00000000-0005-0000-0000-0000B5700000}"/>
    <cellStyle name="Normal 4 3 2 5 6 2 2 2" xfId="49941" xr:uid="{00000000-0005-0000-0000-0000B6700000}"/>
    <cellStyle name="Normal 4 3 2 5 6 2 3" xfId="37483" xr:uid="{00000000-0005-0000-0000-0000B7700000}"/>
    <cellStyle name="Normal 4 3 2 5 6 3" xfId="17935" xr:uid="{00000000-0005-0000-0000-0000B8700000}"/>
    <cellStyle name="Normal 4 3 2 5 6 3 2" xfId="44097" xr:uid="{00000000-0005-0000-0000-0000B9700000}"/>
    <cellStyle name="Normal 4 3 2 5 6 4" xfId="30763" xr:uid="{00000000-0005-0000-0000-0000BA700000}"/>
    <cellStyle name="Normal 4 3 2 5 7" xfId="8375" xr:uid="{00000000-0005-0000-0000-0000BB700000}"/>
    <cellStyle name="Normal 4 3 2 5 7 2" xfId="21217" xr:uid="{00000000-0005-0000-0000-0000BC700000}"/>
    <cellStyle name="Normal 4 3 2 5 7 2 2" xfId="47379" xr:uid="{00000000-0005-0000-0000-0000BD700000}"/>
    <cellStyle name="Normal 4 3 2 5 7 3" xfId="34537" xr:uid="{00000000-0005-0000-0000-0000BE700000}"/>
    <cellStyle name="Normal 4 3 2 5 8" xfId="14411" xr:uid="{00000000-0005-0000-0000-0000BF700000}"/>
    <cellStyle name="Normal 4 3 2 5 8 2" xfId="40573" xr:uid="{00000000-0005-0000-0000-0000C0700000}"/>
    <cellStyle name="Normal 4 3 2 5 9" xfId="26711" xr:uid="{00000000-0005-0000-0000-0000C1700000}"/>
    <cellStyle name="Normal 4 3 2 6" xfId="651" xr:uid="{00000000-0005-0000-0000-0000C2700000}"/>
    <cellStyle name="Normal 4 3 2 6 2" xfId="1321" xr:uid="{00000000-0005-0000-0000-0000C3700000}"/>
    <cellStyle name="Normal 4 3 2 6 2 2" xfId="1961" xr:uid="{00000000-0005-0000-0000-0000C4700000}"/>
    <cellStyle name="Normal 4 3 2 6 2 2 2" xfId="3987" xr:uid="{00000000-0005-0000-0000-0000C5700000}"/>
    <cellStyle name="Normal 4 3 2 6 2 2 2 2" xfId="8039" xr:uid="{00000000-0005-0000-0000-0000C6700000}"/>
    <cellStyle name="Normal 4 3 2 6 2 2 2 2 2" xfId="13929" xr:uid="{00000000-0005-0000-0000-0000C7700000}"/>
    <cellStyle name="Normal 4 3 2 6 2 2 2 2 2 2" xfId="26099" xr:uid="{00000000-0005-0000-0000-0000C8700000}"/>
    <cellStyle name="Normal 4 3 2 6 2 2 2 2 2 2 2" xfId="52261" xr:uid="{00000000-0005-0000-0000-0000C9700000}"/>
    <cellStyle name="Normal 4 3 2 6 2 2 2 2 2 3" xfId="40091" xr:uid="{00000000-0005-0000-0000-0000CA700000}"/>
    <cellStyle name="Normal 4 3 2 6 2 2 2 2 3" xfId="20977" xr:uid="{00000000-0005-0000-0000-0000CB700000}"/>
    <cellStyle name="Normal 4 3 2 6 2 2 2 2 3 2" xfId="47139" xr:uid="{00000000-0005-0000-0000-0000CC700000}"/>
    <cellStyle name="Normal 4 3 2 6 2 2 2 2 4" xfId="34201" xr:uid="{00000000-0005-0000-0000-0000CD700000}"/>
    <cellStyle name="Normal 4 3 2 6 2 2 2 3" xfId="10983" xr:uid="{00000000-0005-0000-0000-0000CE700000}"/>
    <cellStyle name="Normal 4 3 2 6 2 2 2 3 2" xfId="23537" xr:uid="{00000000-0005-0000-0000-0000CF700000}"/>
    <cellStyle name="Normal 4 3 2 6 2 2 2 3 2 2" xfId="49699" xr:uid="{00000000-0005-0000-0000-0000D0700000}"/>
    <cellStyle name="Normal 4 3 2 6 2 2 2 3 3" xfId="37145" xr:uid="{00000000-0005-0000-0000-0000D1700000}"/>
    <cellStyle name="Normal 4 3 2 6 2 2 2 4" xfId="17453" xr:uid="{00000000-0005-0000-0000-0000D2700000}"/>
    <cellStyle name="Normal 4 3 2 6 2 2 2 4 2" xfId="43615" xr:uid="{00000000-0005-0000-0000-0000D3700000}"/>
    <cellStyle name="Normal 4 3 2 6 2 2 2 5" xfId="30149" xr:uid="{00000000-0005-0000-0000-0000D4700000}"/>
    <cellStyle name="Normal 4 3 2 6 2 2 3" xfId="6013" xr:uid="{00000000-0005-0000-0000-0000D5700000}"/>
    <cellStyle name="Normal 4 3 2 6 2 2 3 2" xfId="12457" xr:uid="{00000000-0005-0000-0000-0000D6700000}"/>
    <cellStyle name="Normal 4 3 2 6 2 2 3 2 2" xfId="24819" xr:uid="{00000000-0005-0000-0000-0000D7700000}"/>
    <cellStyle name="Normal 4 3 2 6 2 2 3 2 2 2" xfId="50981" xr:uid="{00000000-0005-0000-0000-0000D8700000}"/>
    <cellStyle name="Normal 4 3 2 6 2 2 3 2 3" xfId="38619" xr:uid="{00000000-0005-0000-0000-0000D9700000}"/>
    <cellStyle name="Normal 4 3 2 6 2 2 3 3" xfId="19215" xr:uid="{00000000-0005-0000-0000-0000DA700000}"/>
    <cellStyle name="Normal 4 3 2 6 2 2 3 3 2" xfId="45377" xr:uid="{00000000-0005-0000-0000-0000DB700000}"/>
    <cellStyle name="Normal 4 3 2 6 2 2 3 4" xfId="32175" xr:uid="{00000000-0005-0000-0000-0000DC700000}"/>
    <cellStyle name="Normal 4 3 2 6 2 2 4" xfId="9511" xr:uid="{00000000-0005-0000-0000-0000DD700000}"/>
    <cellStyle name="Normal 4 3 2 6 2 2 4 2" xfId="22257" xr:uid="{00000000-0005-0000-0000-0000DE700000}"/>
    <cellStyle name="Normal 4 3 2 6 2 2 4 2 2" xfId="48419" xr:uid="{00000000-0005-0000-0000-0000DF700000}"/>
    <cellStyle name="Normal 4 3 2 6 2 2 4 3" xfId="35673" xr:uid="{00000000-0005-0000-0000-0000E0700000}"/>
    <cellStyle name="Normal 4 3 2 6 2 2 5" xfId="15691" xr:uid="{00000000-0005-0000-0000-0000E1700000}"/>
    <cellStyle name="Normal 4 3 2 6 2 2 5 2" xfId="41853" xr:uid="{00000000-0005-0000-0000-0000E2700000}"/>
    <cellStyle name="Normal 4 3 2 6 2 2 6" xfId="28123" xr:uid="{00000000-0005-0000-0000-0000E3700000}"/>
    <cellStyle name="Normal 4 3 2 6 2 3" xfId="3347" xr:uid="{00000000-0005-0000-0000-0000E4700000}"/>
    <cellStyle name="Normal 4 3 2 6 2 3 2" xfId="7399" xr:uid="{00000000-0005-0000-0000-0000E5700000}"/>
    <cellStyle name="Normal 4 3 2 6 2 3 2 2" xfId="13289" xr:uid="{00000000-0005-0000-0000-0000E6700000}"/>
    <cellStyle name="Normal 4 3 2 6 2 3 2 2 2" xfId="25459" xr:uid="{00000000-0005-0000-0000-0000E7700000}"/>
    <cellStyle name="Normal 4 3 2 6 2 3 2 2 2 2" xfId="51621" xr:uid="{00000000-0005-0000-0000-0000E8700000}"/>
    <cellStyle name="Normal 4 3 2 6 2 3 2 2 3" xfId="39451" xr:uid="{00000000-0005-0000-0000-0000E9700000}"/>
    <cellStyle name="Normal 4 3 2 6 2 3 2 3" xfId="20337" xr:uid="{00000000-0005-0000-0000-0000EA700000}"/>
    <cellStyle name="Normal 4 3 2 6 2 3 2 3 2" xfId="46499" xr:uid="{00000000-0005-0000-0000-0000EB700000}"/>
    <cellStyle name="Normal 4 3 2 6 2 3 2 4" xfId="33561" xr:uid="{00000000-0005-0000-0000-0000EC700000}"/>
    <cellStyle name="Normal 4 3 2 6 2 3 3" xfId="10343" xr:uid="{00000000-0005-0000-0000-0000ED700000}"/>
    <cellStyle name="Normal 4 3 2 6 2 3 3 2" xfId="22897" xr:uid="{00000000-0005-0000-0000-0000EE700000}"/>
    <cellStyle name="Normal 4 3 2 6 2 3 3 2 2" xfId="49059" xr:uid="{00000000-0005-0000-0000-0000EF700000}"/>
    <cellStyle name="Normal 4 3 2 6 2 3 3 3" xfId="36505" xr:uid="{00000000-0005-0000-0000-0000F0700000}"/>
    <cellStyle name="Normal 4 3 2 6 2 3 4" xfId="16813" xr:uid="{00000000-0005-0000-0000-0000F1700000}"/>
    <cellStyle name="Normal 4 3 2 6 2 3 4 2" xfId="42975" xr:uid="{00000000-0005-0000-0000-0000F2700000}"/>
    <cellStyle name="Normal 4 3 2 6 2 3 5" xfId="29509" xr:uid="{00000000-0005-0000-0000-0000F3700000}"/>
    <cellStyle name="Normal 4 3 2 6 2 4" xfId="5373" xr:uid="{00000000-0005-0000-0000-0000F4700000}"/>
    <cellStyle name="Normal 4 3 2 6 2 4 2" xfId="11817" xr:uid="{00000000-0005-0000-0000-0000F5700000}"/>
    <cellStyle name="Normal 4 3 2 6 2 4 2 2" xfId="24179" xr:uid="{00000000-0005-0000-0000-0000F6700000}"/>
    <cellStyle name="Normal 4 3 2 6 2 4 2 2 2" xfId="50341" xr:uid="{00000000-0005-0000-0000-0000F7700000}"/>
    <cellStyle name="Normal 4 3 2 6 2 4 2 3" xfId="37979" xr:uid="{00000000-0005-0000-0000-0000F8700000}"/>
    <cellStyle name="Normal 4 3 2 6 2 4 3" xfId="18575" xr:uid="{00000000-0005-0000-0000-0000F9700000}"/>
    <cellStyle name="Normal 4 3 2 6 2 4 3 2" xfId="44737" xr:uid="{00000000-0005-0000-0000-0000FA700000}"/>
    <cellStyle name="Normal 4 3 2 6 2 4 4" xfId="31535" xr:uid="{00000000-0005-0000-0000-0000FB700000}"/>
    <cellStyle name="Normal 4 3 2 6 2 5" xfId="8871" xr:uid="{00000000-0005-0000-0000-0000FC700000}"/>
    <cellStyle name="Normal 4 3 2 6 2 5 2" xfId="21617" xr:uid="{00000000-0005-0000-0000-0000FD700000}"/>
    <cellStyle name="Normal 4 3 2 6 2 5 2 2" xfId="47779" xr:uid="{00000000-0005-0000-0000-0000FE700000}"/>
    <cellStyle name="Normal 4 3 2 6 2 5 3" xfId="35033" xr:uid="{00000000-0005-0000-0000-0000FF700000}"/>
    <cellStyle name="Normal 4 3 2 6 2 6" xfId="15051" xr:uid="{00000000-0005-0000-0000-000000710000}"/>
    <cellStyle name="Normal 4 3 2 6 2 6 2" xfId="41213" xr:uid="{00000000-0005-0000-0000-000001710000}"/>
    <cellStyle name="Normal 4 3 2 6 2 7" xfId="27483" xr:uid="{00000000-0005-0000-0000-000002710000}"/>
    <cellStyle name="Normal 4 3 2 6 3" xfId="1641" xr:uid="{00000000-0005-0000-0000-000003710000}"/>
    <cellStyle name="Normal 4 3 2 6 3 2" xfId="3667" xr:uid="{00000000-0005-0000-0000-000004710000}"/>
    <cellStyle name="Normal 4 3 2 6 3 2 2" xfId="7719" xr:uid="{00000000-0005-0000-0000-000005710000}"/>
    <cellStyle name="Normal 4 3 2 6 3 2 2 2" xfId="13609" xr:uid="{00000000-0005-0000-0000-000006710000}"/>
    <cellStyle name="Normal 4 3 2 6 3 2 2 2 2" xfId="25779" xr:uid="{00000000-0005-0000-0000-000007710000}"/>
    <cellStyle name="Normal 4 3 2 6 3 2 2 2 2 2" xfId="51941" xr:uid="{00000000-0005-0000-0000-000008710000}"/>
    <cellStyle name="Normal 4 3 2 6 3 2 2 2 3" xfId="39771" xr:uid="{00000000-0005-0000-0000-000009710000}"/>
    <cellStyle name="Normal 4 3 2 6 3 2 2 3" xfId="20657" xr:uid="{00000000-0005-0000-0000-00000A710000}"/>
    <cellStyle name="Normal 4 3 2 6 3 2 2 3 2" xfId="46819" xr:uid="{00000000-0005-0000-0000-00000B710000}"/>
    <cellStyle name="Normal 4 3 2 6 3 2 2 4" xfId="33881" xr:uid="{00000000-0005-0000-0000-00000C710000}"/>
    <cellStyle name="Normal 4 3 2 6 3 2 3" xfId="10663" xr:uid="{00000000-0005-0000-0000-00000D710000}"/>
    <cellStyle name="Normal 4 3 2 6 3 2 3 2" xfId="23217" xr:uid="{00000000-0005-0000-0000-00000E710000}"/>
    <cellStyle name="Normal 4 3 2 6 3 2 3 2 2" xfId="49379" xr:uid="{00000000-0005-0000-0000-00000F710000}"/>
    <cellStyle name="Normal 4 3 2 6 3 2 3 3" xfId="36825" xr:uid="{00000000-0005-0000-0000-000010710000}"/>
    <cellStyle name="Normal 4 3 2 6 3 2 4" xfId="17133" xr:uid="{00000000-0005-0000-0000-000011710000}"/>
    <cellStyle name="Normal 4 3 2 6 3 2 4 2" xfId="43295" xr:uid="{00000000-0005-0000-0000-000012710000}"/>
    <cellStyle name="Normal 4 3 2 6 3 2 5" xfId="29829" xr:uid="{00000000-0005-0000-0000-000013710000}"/>
    <cellStyle name="Normal 4 3 2 6 3 3" xfId="5693" xr:uid="{00000000-0005-0000-0000-000014710000}"/>
    <cellStyle name="Normal 4 3 2 6 3 3 2" xfId="12137" xr:uid="{00000000-0005-0000-0000-000015710000}"/>
    <cellStyle name="Normal 4 3 2 6 3 3 2 2" xfId="24499" xr:uid="{00000000-0005-0000-0000-000016710000}"/>
    <cellStyle name="Normal 4 3 2 6 3 3 2 2 2" xfId="50661" xr:uid="{00000000-0005-0000-0000-000017710000}"/>
    <cellStyle name="Normal 4 3 2 6 3 3 2 3" xfId="38299" xr:uid="{00000000-0005-0000-0000-000018710000}"/>
    <cellStyle name="Normal 4 3 2 6 3 3 3" xfId="18895" xr:uid="{00000000-0005-0000-0000-000019710000}"/>
    <cellStyle name="Normal 4 3 2 6 3 3 3 2" xfId="45057" xr:uid="{00000000-0005-0000-0000-00001A710000}"/>
    <cellStyle name="Normal 4 3 2 6 3 3 4" xfId="31855" xr:uid="{00000000-0005-0000-0000-00001B710000}"/>
    <cellStyle name="Normal 4 3 2 6 3 4" xfId="9191" xr:uid="{00000000-0005-0000-0000-00001C710000}"/>
    <cellStyle name="Normal 4 3 2 6 3 4 2" xfId="21937" xr:uid="{00000000-0005-0000-0000-00001D710000}"/>
    <cellStyle name="Normal 4 3 2 6 3 4 2 2" xfId="48099" xr:uid="{00000000-0005-0000-0000-00001E710000}"/>
    <cellStyle name="Normal 4 3 2 6 3 4 3" xfId="35353" xr:uid="{00000000-0005-0000-0000-00001F710000}"/>
    <cellStyle name="Normal 4 3 2 6 3 5" xfId="15371" xr:uid="{00000000-0005-0000-0000-000020710000}"/>
    <cellStyle name="Normal 4 3 2 6 3 5 2" xfId="41533" xr:uid="{00000000-0005-0000-0000-000021710000}"/>
    <cellStyle name="Normal 4 3 2 6 3 6" xfId="27803" xr:uid="{00000000-0005-0000-0000-000022710000}"/>
    <cellStyle name="Normal 4 3 2 6 4" xfId="2677" xr:uid="{00000000-0005-0000-0000-000023710000}"/>
    <cellStyle name="Normal 4 3 2 6 4 2" xfId="6729" xr:uid="{00000000-0005-0000-0000-000024710000}"/>
    <cellStyle name="Normal 4 3 2 6 4 2 2" xfId="12877" xr:uid="{00000000-0005-0000-0000-000025710000}"/>
    <cellStyle name="Normal 4 3 2 6 4 2 2 2" xfId="25139" xr:uid="{00000000-0005-0000-0000-000026710000}"/>
    <cellStyle name="Normal 4 3 2 6 4 2 2 2 2" xfId="51301" xr:uid="{00000000-0005-0000-0000-000027710000}"/>
    <cellStyle name="Normal 4 3 2 6 4 2 2 3" xfId="39039" xr:uid="{00000000-0005-0000-0000-000028710000}"/>
    <cellStyle name="Normal 4 3 2 6 4 2 3" xfId="19790" xr:uid="{00000000-0005-0000-0000-000029710000}"/>
    <cellStyle name="Normal 4 3 2 6 4 2 3 2" xfId="45952" xr:uid="{00000000-0005-0000-0000-00002A710000}"/>
    <cellStyle name="Normal 4 3 2 6 4 2 4" xfId="32891" xr:uid="{00000000-0005-0000-0000-00002B710000}"/>
    <cellStyle name="Normal 4 3 2 6 4 3" xfId="9931" xr:uid="{00000000-0005-0000-0000-00002C710000}"/>
    <cellStyle name="Normal 4 3 2 6 4 3 2" xfId="22577" xr:uid="{00000000-0005-0000-0000-00002D710000}"/>
    <cellStyle name="Normal 4 3 2 6 4 3 2 2" xfId="48739" xr:uid="{00000000-0005-0000-0000-00002E710000}"/>
    <cellStyle name="Normal 4 3 2 6 4 3 3" xfId="36093" xr:uid="{00000000-0005-0000-0000-00002F710000}"/>
    <cellStyle name="Normal 4 3 2 6 4 4" xfId="16266" xr:uid="{00000000-0005-0000-0000-000030710000}"/>
    <cellStyle name="Normal 4 3 2 6 4 4 2" xfId="42428" xr:uid="{00000000-0005-0000-0000-000031710000}"/>
    <cellStyle name="Normal 4 3 2 6 4 5" xfId="28839" xr:uid="{00000000-0005-0000-0000-000032710000}"/>
    <cellStyle name="Normal 4 3 2 6 5" xfId="4703" xr:uid="{00000000-0005-0000-0000-000033710000}"/>
    <cellStyle name="Normal 4 3 2 6 5 2" xfId="11405" xr:uid="{00000000-0005-0000-0000-000034710000}"/>
    <cellStyle name="Normal 4 3 2 6 5 2 2" xfId="23859" xr:uid="{00000000-0005-0000-0000-000035710000}"/>
    <cellStyle name="Normal 4 3 2 6 5 2 2 2" xfId="50021" xr:uid="{00000000-0005-0000-0000-000036710000}"/>
    <cellStyle name="Normal 4 3 2 6 5 2 3" xfId="37567" xr:uid="{00000000-0005-0000-0000-000037710000}"/>
    <cellStyle name="Normal 4 3 2 6 5 3" xfId="18028" xr:uid="{00000000-0005-0000-0000-000038710000}"/>
    <cellStyle name="Normal 4 3 2 6 5 3 2" xfId="44190" xr:uid="{00000000-0005-0000-0000-000039710000}"/>
    <cellStyle name="Normal 4 3 2 6 5 4" xfId="30865" xr:uid="{00000000-0005-0000-0000-00003A710000}"/>
    <cellStyle name="Normal 4 3 2 6 6" xfId="8459" xr:uid="{00000000-0005-0000-0000-00003B710000}"/>
    <cellStyle name="Normal 4 3 2 6 6 2" xfId="21297" xr:uid="{00000000-0005-0000-0000-00003C710000}"/>
    <cellStyle name="Normal 4 3 2 6 6 2 2" xfId="47459" xr:uid="{00000000-0005-0000-0000-00003D710000}"/>
    <cellStyle name="Normal 4 3 2 6 6 3" xfId="34621" xr:uid="{00000000-0005-0000-0000-00003E710000}"/>
    <cellStyle name="Normal 4 3 2 6 7" xfId="14504" xr:uid="{00000000-0005-0000-0000-00003F710000}"/>
    <cellStyle name="Normal 4 3 2 6 7 2" xfId="40666" xr:uid="{00000000-0005-0000-0000-000040710000}"/>
    <cellStyle name="Normal 4 3 2 6 8" xfId="26813" xr:uid="{00000000-0005-0000-0000-000041710000}"/>
    <cellStyle name="Normal 4 3 2 7" xfId="1161" xr:uid="{00000000-0005-0000-0000-000042710000}"/>
    <cellStyle name="Normal 4 3 2 7 2" xfId="1801" xr:uid="{00000000-0005-0000-0000-000043710000}"/>
    <cellStyle name="Normal 4 3 2 7 2 2" xfId="3827" xr:uid="{00000000-0005-0000-0000-000044710000}"/>
    <cellStyle name="Normal 4 3 2 7 2 2 2" xfId="7879" xr:uid="{00000000-0005-0000-0000-000045710000}"/>
    <cellStyle name="Normal 4 3 2 7 2 2 2 2" xfId="13769" xr:uid="{00000000-0005-0000-0000-000046710000}"/>
    <cellStyle name="Normal 4 3 2 7 2 2 2 2 2" xfId="25939" xr:uid="{00000000-0005-0000-0000-000047710000}"/>
    <cellStyle name="Normal 4 3 2 7 2 2 2 2 2 2" xfId="52101" xr:uid="{00000000-0005-0000-0000-000048710000}"/>
    <cellStyle name="Normal 4 3 2 7 2 2 2 2 3" xfId="39931" xr:uid="{00000000-0005-0000-0000-000049710000}"/>
    <cellStyle name="Normal 4 3 2 7 2 2 2 3" xfId="20817" xr:uid="{00000000-0005-0000-0000-00004A710000}"/>
    <cellStyle name="Normal 4 3 2 7 2 2 2 3 2" xfId="46979" xr:uid="{00000000-0005-0000-0000-00004B710000}"/>
    <cellStyle name="Normal 4 3 2 7 2 2 2 4" xfId="34041" xr:uid="{00000000-0005-0000-0000-00004C710000}"/>
    <cellStyle name="Normal 4 3 2 7 2 2 3" xfId="10823" xr:uid="{00000000-0005-0000-0000-00004D710000}"/>
    <cellStyle name="Normal 4 3 2 7 2 2 3 2" xfId="23377" xr:uid="{00000000-0005-0000-0000-00004E710000}"/>
    <cellStyle name="Normal 4 3 2 7 2 2 3 2 2" xfId="49539" xr:uid="{00000000-0005-0000-0000-00004F710000}"/>
    <cellStyle name="Normal 4 3 2 7 2 2 3 3" xfId="36985" xr:uid="{00000000-0005-0000-0000-000050710000}"/>
    <cellStyle name="Normal 4 3 2 7 2 2 4" xfId="17293" xr:uid="{00000000-0005-0000-0000-000051710000}"/>
    <cellStyle name="Normal 4 3 2 7 2 2 4 2" xfId="43455" xr:uid="{00000000-0005-0000-0000-000052710000}"/>
    <cellStyle name="Normal 4 3 2 7 2 2 5" xfId="29989" xr:uid="{00000000-0005-0000-0000-000053710000}"/>
    <cellStyle name="Normal 4 3 2 7 2 3" xfId="5853" xr:uid="{00000000-0005-0000-0000-000054710000}"/>
    <cellStyle name="Normal 4 3 2 7 2 3 2" xfId="12297" xr:uid="{00000000-0005-0000-0000-000055710000}"/>
    <cellStyle name="Normal 4 3 2 7 2 3 2 2" xfId="24659" xr:uid="{00000000-0005-0000-0000-000056710000}"/>
    <cellStyle name="Normal 4 3 2 7 2 3 2 2 2" xfId="50821" xr:uid="{00000000-0005-0000-0000-000057710000}"/>
    <cellStyle name="Normal 4 3 2 7 2 3 2 3" xfId="38459" xr:uid="{00000000-0005-0000-0000-000058710000}"/>
    <cellStyle name="Normal 4 3 2 7 2 3 3" xfId="19055" xr:uid="{00000000-0005-0000-0000-000059710000}"/>
    <cellStyle name="Normal 4 3 2 7 2 3 3 2" xfId="45217" xr:uid="{00000000-0005-0000-0000-00005A710000}"/>
    <cellStyle name="Normal 4 3 2 7 2 3 4" xfId="32015" xr:uid="{00000000-0005-0000-0000-00005B710000}"/>
    <cellStyle name="Normal 4 3 2 7 2 4" xfId="9351" xr:uid="{00000000-0005-0000-0000-00005C710000}"/>
    <cellStyle name="Normal 4 3 2 7 2 4 2" xfId="22097" xr:uid="{00000000-0005-0000-0000-00005D710000}"/>
    <cellStyle name="Normal 4 3 2 7 2 4 2 2" xfId="48259" xr:uid="{00000000-0005-0000-0000-00005E710000}"/>
    <cellStyle name="Normal 4 3 2 7 2 4 3" xfId="35513" xr:uid="{00000000-0005-0000-0000-00005F710000}"/>
    <cellStyle name="Normal 4 3 2 7 2 5" xfId="15531" xr:uid="{00000000-0005-0000-0000-000060710000}"/>
    <cellStyle name="Normal 4 3 2 7 2 5 2" xfId="41693" xr:uid="{00000000-0005-0000-0000-000061710000}"/>
    <cellStyle name="Normal 4 3 2 7 2 6" xfId="27963" xr:uid="{00000000-0005-0000-0000-000062710000}"/>
    <cellStyle name="Normal 4 3 2 7 3" xfId="3187" xr:uid="{00000000-0005-0000-0000-000063710000}"/>
    <cellStyle name="Normal 4 3 2 7 3 2" xfId="7239" xr:uid="{00000000-0005-0000-0000-000064710000}"/>
    <cellStyle name="Normal 4 3 2 7 3 2 2" xfId="13129" xr:uid="{00000000-0005-0000-0000-000065710000}"/>
    <cellStyle name="Normal 4 3 2 7 3 2 2 2" xfId="25299" xr:uid="{00000000-0005-0000-0000-000066710000}"/>
    <cellStyle name="Normal 4 3 2 7 3 2 2 2 2" xfId="51461" xr:uid="{00000000-0005-0000-0000-000067710000}"/>
    <cellStyle name="Normal 4 3 2 7 3 2 2 3" xfId="39291" xr:uid="{00000000-0005-0000-0000-000068710000}"/>
    <cellStyle name="Normal 4 3 2 7 3 2 3" xfId="20177" xr:uid="{00000000-0005-0000-0000-000069710000}"/>
    <cellStyle name="Normal 4 3 2 7 3 2 3 2" xfId="46339" xr:uid="{00000000-0005-0000-0000-00006A710000}"/>
    <cellStyle name="Normal 4 3 2 7 3 2 4" xfId="33401" xr:uid="{00000000-0005-0000-0000-00006B710000}"/>
    <cellStyle name="Normal 4 3 2 7 3 3" xfId="10183" xr:uid="{00000000-0005-0000-0000-00006C710000}"/>
    <cellStyle name="Normal 4 3 2 7 3 3 2" xfId="22737" xr:uid="{00000000-0005-0000-0000-00006D710000}"/>
    <cellStyle name="Normal 4 3 2 7 3 3 2 2" xfId="48899" xr:uid="{00000000-0005-0000-0000-00006E710000}"/>
    <cellStyle name="Normal 4 3 2 7 3 3 3" xfId="36345" xr:uid="{00000000-0005-0000-0000-00006F710000}"/>
    <cellStyle name="Normal 4 3 2 7 3 4" xfId="16653" xr:uid="{00000000-0005-0000-0000-000070710000}"/>
    <cellStyle name="Normal 4 3 2 7 3 4 2" xfId="42815" xr:uid="{00000000-0005-0000-0000-000071710000}"/>
    <cellStyle name="Normal 4 3 2 7 3 5" xfId="29349" xr:uid="{00000000-0005-0000-0000-000072710000}"/>
    <cellStyle name="Normal 4 3 2 7 4" xfId="5213" xr:uid="{00000000-0005-0000-0000-000073710000}"/>
    <cellStyle name="Normal 4 3 2 7 4 2" xfId="11657" xr:uid="{00000000-0005-0000-0000-000074710000}"/>
    <cellStyle name="Normal 4 3 2 7 4 2 2" xfId="24019" xr:uid="{00000000-0005-0000-0000-000075710000}"/>
    <cellStyle name="Normal 4 3 2 7 4 2 2 2" xfId="50181" xr:uid="{00000000-0005-0000-0000-000076710000}"/>
    <cellStyle name="Normal 4 3 2 7 4 2 3" xfId="37819" xr:uid="{00000000-0005-0000-0000-000077710000}"/>
    <cellStyle name="Normal 4 3 2 7 4 3" xfId="18415" xr:uid="{00000000-0005-0000-0000-000078710000}"/>
    <cellStyle name="Normal 4 3 2 7 4 3 2" xfId="44577" xr:uid="{00000000-0005-0000-0000-000079710000}"/>
    <cellStyle name="Normal 4 3 2 7 4 4" xfId="31375" xr:uid="{00000000-0005-0000-0000-00007A710000}"/>
    <cellStyle name="Normal 4 3 2 7 5" xfId="8711" xr:uid="{00000000-0005-0000-0000-00007B710000}"/>
    <cellStyle name="Normal 4 3 2 7 5 2" xfId="21457" xr:uid="{00000000-0005-0000-0000-00007C710000}"/>
    <cellStyle name="Normal 4 3 2 7 5 2 2" xfId="47619" xr:uid="{00000000-0005-0000-0000-00007D710000}"/>
    <cellStyle name="Normal 4 3 2 7 5 3" xfId="34873" xr:uid="{00000000-0005-0000-0000-00007E710000}"/>
    <cellStyle name="Normal 4 3 2 7 6" xfId="14891" xr:uid="{00000000-0005-0000-0000-00007F710000}"/>
    <cellStyle name="Normal 4 3 2 7 6 2" xfId="41053" xr:uid="{00000000-0005-0000-0000-000080710000}"/>
    <cellStyle name="Normal 4 3 2 7 7" xfId="27323" xr:uid="{00000000-0005-0000-0000-000081710000}"/>
    <cellStyle name="Normal 4 3 2 8" xfId="1481" xr:uid="{00000000-0005-0000-0000-000082710000}"/>
    <cellStyle name="Normal 4 3 2 8 2" xfId="3507" xr:uid="{00000000-0005-0000-0000-000083710000}"/>
    <cellStyle name="Normal 4 3 2 8 2 2" xfId="7559" xr:uid="{00000000-0005-0000-0000-000084710000}"/>
    <cellStyle name="Normal 4 3 2 8 2 2 2" xfId="13449" xr:uid="{00000000-0005-0000-0000-000085710000}"/>
    <cellStyle name="Normal 4 3 2 8 2 2 2 2" xfId="25619" xr:uid="{00000000-0005-0000-0000-000086710000}"/>
    <cellStyle name="Normal 4 3 2 8 2 2 2 2 2" xfId="51781" xr:uid="{00000000-0005-0000-0000-000087710000}"/>
    <cellStyle name="Normal 4 3 2 8 2 2 2 3" xfId="39611" xr:uid="{00000000-0005-0000-0000-000088710000}"/>
    <cellStyle name="Normal 4 3 2 8 2 2 3" xfId="20497" xr:uid="{00000000-0005-0000-0000-000089710000}"/>
    <cellStyle name="Normal 4 3 2 8 2 2 3 2" xfId="46659" xr:uid="{00000000-0005-0000-0000-00008A710000}"/>
    <cellStyle name="Normal 4 3 2 8 2 2 4" xfId="33721" xr:uid="{00000000-0005-0000-0000-00008B710000}"/>
    <cellStyle name="Normal 4 3 2 8 2 3" xfId="10503" xr:uid="{00000000-0005-0000-0000-00008C710000}"/>
    <cellStyle name="Normal 4 3 2 8 2 3 2" xfId="23057" xr:uid="{00000000-0005-0000-0000-00008D710000}"/>
    <cellStyle name="Normal 4 3 2 8 2 3 2 2" xfId="49219" xr:uid="{00000000-0005-0000-0000-00008E710000}"/>
    <cellStyle name="Normal 4 3 2 8 2 3 3" xfId="36665" xr:uid="{00000000-0005-0000-0000-00008F710000}"/>
    <cellStyle name="Normal 4 3 2 8 2 4" xfId="16973" xr:uid="{00000000-0005-0000-0000-000090710000}"/>
    <cellStyle name="Normal 4 3 2 8 2 4 2" xfId="43135" xr:uid="{00000000-0005-0000-0000-000091710000}"/>
    <cellStyle name="Normal 4 3 2 8 2 5" xfId="29669" xr:uid="{00000000-0005-0000-0000-000092710000}"/>
    <cellStyle name="Normal 4 3 2 8 3" xfId="5533" xr:uid="{00000000-0005-0000-0000-000093710000}"/>
    <cellStyle name="Normal 4 3 2 8 3 2" xfId="11977" xr:uid="{00000000-0005-0000-0000-000094710000}"/>
    <cellStyle name="Normal 4 3 2 8 3 2 2" xfId="24339" xr:uid="{00000000-0005-0000-0000-000095710000}"/>
    <cellStyle name="Normal 4 3 2 8 3 2 2 2" xfId="50501" xr:uid="{00000000-0005-0000-0000-000096710000}"/>
    <cellStyle name="Normal 4 3 2 8 3 2 3" xfId="38139" xr:uid="{00000000-0005-0000-0000-000097710000}"/>
    <cellStyle name="Normal 4 3 2 8 3 3" xfId="18735" xr:uid="{00000000-0005-0000-0000-000098710000}"/>
    <cellStyle name="Normal 4 3 2 8 3 3 2" xfId="44897" xr:uid="{00000000-0005-0000-0000-000099710000}"/>
    <cellStyle name="Normal 4 3 2 8 3 4" xfId="31695" xr:uid="{00000000-0005-0000-0000-00009A710000}"/>
    <cellStyle name="Normal 4 3 2 8 4" xfId="9031" xr:uid="{00000000-0005-0000-0000-00009B710000}"/>
    <cellStyle name="Normal 4 3 2 8 4 2" xfId="21777" xr:uid="{00000000-0005-0000-0000-00009C710000}"/>
    <cellStyle name="Normal 4 3 2 8 4 2 2" xfId="47939" xr:uid="{00000000-0005-0000-0000-00009D710000}"/>
    <cellStyle name="Normal 4 3 2 8 4 3" xfId="35193" xr:uid="{00000000-0005-0000-0000-00009E710000}"/>
    <cellStyle name="Normal 4 3 2 8 5" xfId="15211" xr:uid="{00000000-0005-0000-0000-00009F710000}"/>
    <cellStyle name="Normal 4 3 2 8 5 2" xfId="41373" xr:uid="{00000000-0005-0000-0000-0000A0710000}"/>
    <cellStyle name="Normal 4 3 2 8 6" xfId="27643" xr:uid="{00000000-0005-0000-0000-0000A1710000}"/>
    <cellStyle name="Normal 4 3 2 9" xfId="2145" xr:uid="{00000000-0005-0000-0000-0000A2710000}"/>
    <cellStyle name="Normal 4 3 2 9 2" xfId="6197" xr:uid="{00000000-0005-0000-0000-0000A3710000}"/>
    <cellStyle name="Normal 4 3 2 9 2 2" xfId="12621" xr:uid="{00000000-0005-0000-0000-0000A4710000}"/>
    <cellStyle name="Normal 4 3 2 9 2 2 2" xfId="24979" xr:uid="{00000000-0005-0000-0000-0000A5710000}"/>
    <cellStyle name="Normal 4 3 2 9 2 2 2 2" xfId="51141" xr:uid="{00000000-0005-0000-0000-0000A6710000}"/>
    <cellStyle name="Normal 4 3 2 9 2 2 3" xfId="38783" xr:uid="{00000000-0005-0000-0000-0000A7710000}"/>
    <cellStyle name="Normal 4 3 2 9 2 3" xfId="19390" xr:uid="{00000000-0005-0000-0000-0000A8710000}"/>
    <cellStyle name="Normal 4 3 2 9 2 3 2" xfId="45552" xr:uid="{00000000-0005-0000-0000-0000A9710000}"/>
    <cellStyle name="Normal 4 3 2 9 2 4" xfId="32359" xr:uid="{00000000-0005-0000-0000-0000AA710000}"/>
    <cellStyle name="Normal 4 3 2 9 3" xfId="9675" xr:uid="{00000000-0005-0000-0000-0000AB710000}"/>
    <cellStyle name="Normal 4 3 2 9 3 2" xfId="22417" xr:uid="{00000000-0005-0000-0000-0000AC710000}"/>
    <cellStyle name="Normal 4 3 2 9 3 2 2" xfId="48579" xr:uid="{00000000-0005-0000-0000-0000AD710000}"/>
    <cellStyle name="Normal 4 3 2 9 3 3" xfId="35837" xr:uid="{00000000-0005-0000-0000-0000AE710000}"/>
    <cellStyle name="Normal 4 3 2 9 4" xfId="15866" xr:uid="{00000000-0005-0000-0000-0000AF710000}"/>
    <cellStyle name="Normal 4 3 2 9 4 2" xfId="42028" xr:uid="{00000000-0005-0000-0000-0000B0710000}"/>
    <cellStyle name="Normal 4 3 2 9 5" xfId="28307" xr:uid="{00000000-0005-0000-0000-0000B1710000}"/>
    <cellStyle name="Normal 4 3 3" xfId="143" xr:uid="{00000000-0005-0000-0000-0000B2710000}"/>
    <cellStyle name="Normal 4 3 3 10" xfId="8213" xr:uid="{00000000-0005-0000-0000-0000B3710000}"/>
    <cellStyle name="Normal 4 3 3 10 2" xfId="21141" xr:uid="{00000000-0005-0000-0000-0000B4710000}"/>
    <cellStyle name="Normal 4 3 3 10 2 2" xfId="47303" xr:uid="{00000000-0005-0000-0000-0000B5710000}"/>
    <cellStyle name="Normal 4 3 3 10 3" xfId="34375" xr:uid="{00000000-0005-0000-0000-0000B6710000}"/>
    <cellStyle name="Normal 4 3 3 11" xfId="14125" xr:uid="{00000000-0005-0000-0000-0000B7710000}"/>
    <cellStyle name="Normal 4 3 3 11 2" xfId="40287" xr:uid="{00000000-0005-0000-0000-0000B8710000}"/>
    <cellStyle name="Normal 4 3 3 12" xfId="26309" xr:uid="{00000000-0005-0000-0000-0000B9710000}"/>
    <cellStyle name="Normal 4 3 3 2" xfId="273" xr:uid="{00000000-0005-0000-0000-0000BA710000}"/>
    <cellStyle name="Normal 4 3 3 2 10" xfId="14213" xr:uid="{00000000-0005-0000-0000-0000BB710000}"/>
    <cellStyle name="Normal 4 3 3 2 10 2" xfId="40375" xr:uid="{00000000-0005-0000-0000-0000BC710000}"/>
    <cellStyle name="Normal 4 3 3 2 11" xfId="26439" xr:uid="{00000000-0005-0000-0000-0000BD710000}"/>
    <cellStyle name="Normal 4 3 3 2 2" xfId="487" xr:uid="{00000000-0005-0000-0000-0000BE710000}"/>
    <cellStyle name="Normal 4 3 3 2 2 10" xfId="26649" xr:uid="{00000000-0005-0000-0000-0000BF710000}"/>
    <cellStyle name="Normal 4 3 3 2 2 2" xfId="609" xr:uid="{00000000-0005-0000-0000-0000C0710000}"/>
    <cellStyle name="Normal 4 3 3 2 2 2 2" xfId="1141" xr:uid="{00000000-0005-0000-0000-0000C1710000}"/>
    <cellStyle name="Normal 4 3 3 2 2 2 2 2" xfId="1461" xr:uid="{00000000-0005-0000-0000-0000C2710000}"/>
    <cellStyle name="Normal 4 3 3 2 2 2 2 2 2" xfId="2101" xr:uid="{00000000-0005-0000-0000-0000C3710000}"/>
    <cellStyle name="Normal 4 3 3 2 2 2 2 2 2 2" xfId="4127" xr:uid="{00000000-0005-0000-0000-0000C4710000}"/>
    <cellStyle name="Normal 4 3 3 2 2 2 2 2 2 2 2" xfId="8179" xr:uid="{00000000-0005-0000-0000-0000C5710000}"/>
    <cellStyle name="Normal 4 3 3 2 2 2 2 2 2 2 2 2" xfId="14069" xr:uid="{00000000-0005-0000-0000-0000C6710000}"/>
    <cellStyle name="Normal 4 3 3 2 2 2 2 2 2 2 2 2 2" xfId="26239" xr:uid="{00000000-0005-0000-0000-0000C7710000}"/>
    <cellStyle name="Normal 4 3 3 2 2 2 2 2 2 2 2 2 2 2" xfId="52401" xr:uid="{00000000-0005-0000-0000-0000C8710000}"/>
    <cellStyle name="Normal 4 3 3 2 2 2 2 2 2 2 2 2 3" xfId="40231" xr:uid="{00000000-0005-0000-0000-0000C9710000}"/>
    <cellStyle name="Normal 4 3 3 2 2 2 2 2 2 2 2 3" xfId="21117" xr:uid="{00000000-0005-0000-0000-0000CA710000}"/>
    <cellStyle name="Normal 4 3 3 2 2 2 2 2 2 2 2 3 2" xfId="47279" xr:uid="{00000000-0005-0000-0000-0000CB710000}"/>
    <cellStyle name="Normal 4 3 3 2 2 2 2 2 2 2 2 4" xfId="34341" xr:uid="{00000000-0005-0000-0000-0000CC710000}"/>
    <cellStyle name="Normal 4 3 3 2 2 2 2 2 2 2 3" xfId="11123" xr:uid="{00000000-0005-0000-0000-0000CD710000}"/>
    <cellStyle name="Normal 4 3 3 2 2 2 2 2 2 2 3 2" xfId="23677" xr:uid="{00000000-0005-0000-0000-0000CE710000}"/>
    <cellStyle name="Normal 4 3 3 2 2 2 2 2 2 2 3 2 2" xfId="49839" xr:uid="{00000000-0005-0000-0000-0000CF710000}"/>
    <cellStyle name="Normal 4 3 3 2 2 2 2 2 2 2 3 3" xfId="37285" xr:uid="{00000000-0005-0000-0000-0000D0710000}"/>
    <cellStyle name="Normal 4 3 3 2 2 2 2 2 2 2 4" xfId="17593" xr:uid="{00000000-0005-0000-0000-0000D1710000}"/>
    <cellStyle name="Normal 4 3 3 2 2 2 2 2 2 2 4 2" xfId="43755" xr:uid="{00000000-0005-0000-0000-0000D2710000}"/>
    <cellStyle name="Normal 4 3 3 2 2 2 2 2 2 2 5" xfId="30289" xr:uid="{00000000-0005-0000-0000-0000D3710000}"/>
    <cellStyle name="Normal 4 3 3 2 2 2 2 2 2 3" xfId="6153" xr:uid="{00000000-0005-0000-0000-0000D4710000}"/>
    <cellStyle name="Normal 4 3 3 2 2 2 2 2 2 3 2" xfId="12597" xr:uid="{00000000-0005-0000-0000-0000D5710000}"/>
    <cellStyle name="Normal 4 3 3 2 2 2 2 2 2 3 2 2" xfId="24959" xr:uid="{00000000-0005-0000-0000-0000D6710000}"/>
    <cellStyle name="Normal 4 3 3 2 2 2 2 2 2 3 2 2 2" xfId="51121" xr:uid="{00000000-0005-0000-0000-0000D7710000}"/>
    <cellStyle name="Normal 4 3 3 2 2 2 2 2 2 3 2 3" xfId="38759" xr:uid="{00000000-0005-0000-0000-0000D8710000}"/>
    <cellStyle name="Normal 4 3 3 2 2 2 2 2 2 3 3" xfId="19355" xr:uid="{00000000-0005-0000-0000-0000D9710000}"/>
    <cellStyle name="Normal 4 3 3 2 2 2 2 2 2 3 3 2" xfId="45517" xr:uid="{00000000-0005-0000-0000-0000DA710000}"/>
    <cellStyle name="Normal 4 3 3 2 2 2 2 2 2 3 4" xfId="32315" xr:uid="{00000000-0005-0000-0000-0000DB710000}"/>
    <cellStyle name="Normal 4 3 3 2 2 2 2 2 2 4" xfId="9651" xr:uid="{00000000-0005-0000-0000-0000DC710000}"/>
    <cellStyle name="Normal 4 3 3 2 2 2 2 2 2 4 2" xfId="22397" xr:uid="{00000000-0005-0000-0000-0000DD710000}"/>
    <cellStyle name="Normal 4 3 3 2 2 2 2 2 2 4 2 2" xfId="48559" xr:uid="{00000000-0005-0000-0000-0000DE710000}"/>
    <cellStyle name="Normal 4 3 3 2 2 2 2 2 2 4 3" xfId="35813" xr:uid="{00000000-0005-0000-0000-0000DF710000}"/>
    <cellStyle name="Normal 4 3 3 2 2 2 2 2 2 5" xfId="15831" xr:uid="{00000000-0005-0000-0000-0000E0710000}"/>
    <cellStyle name="Normal 4 3 3 2 2 2 2 2 2 5 2" xfId="41993" xr:uid="{00000000-0005-0000-0000-0000E1710000}"/>
    <cellStyle name="Normal 4 3 3 2 2 2 2 2 2 6" xfId="28263" xr:uid="{00000000-0005-0000-0000-0000E2710000}"/>
    <cellStyle name="Normal 4 3 3 2 2 2 2 2 3" xfId="3487" xr:uid="{00000000-0005-0000-0000-0000E3710000}"/>
    <cellStyle name="Normal 4 3 3 2 2 2 2 2 3 2" xfId="7539" xr:uid="{00000000-0005-0000-0000-0000E4710000}"/>
    <cellStyle name="Normal 4 3 3 2 2 2 2 2 3 2 2" xfId="13429" xr:uid="{00000000-0005-0000-0000-0000E5710000}"/>
    <cellStyle name="Normal 4 3 3 2 2 2 2 2 3 2 2 2" xfId="25599" xr:uid="{00000000-0005-0000-0000-0000E6710000}"/>
    <cellStyle name="Normal 4 3 3 2 2 2 2 2 3 2 2 2 2" xfId="51761" xr:uid="{00000000-0005-0000-0000-0000E7710000}"/>
    <cellStyle name="Normal 4 3 3 2 2 2 2 2 3 2 2 3" xfId="39591" xr:uid="{00000000-0005-0000-0000-0000E8710000}"/>
    <cellStyle name="Normal 4 3 3 2 2 2 2 2 3 2 3" xfId="20477" xr:uid="{00000000-0005-0000-0000-0000E9710000}"/>
    <cellStyle name="Normal 4 3 3 2 2 2 2 2 3 2 3 2" xfId="46639" xr:uid="{00000000-0005-0000-0000-0000EA710000}"/>
    <cellStyle name="Normal 4 3 3 2 2 2 2 2 3 2 4" xfId="33701" xr:uid="{00000000-0005-0000-0000-0000EB710000}"/>
    <cellStyle name="Normal 4 3 3 2 2 2 2 2 3 3" xfId="10483" xr:uid="{00000000-0005-0000-0000-0000EC710000}"/>
    <cellStyle name="Normal 4 3 3 2 2 2 2 2 3 3 2" xfId="23037" xr:uid="{00000000-0005-0000-0000-0000ED710000}"/>
    <cellStyle name="Normal 4 3 3 2 2 2 2 2 3 3 2 2" xfId="49199" xr:uid="{00000000-0005-0000-0000-0000EE710000}"/>
    <cellStyle name="Normal 4 3 3 2 2 2 2 2 3 3 3" xfId="36645" xr:uid="{00000000-0005-0000-0000-0000EF710000}"/>
    <cellStyle name="Normal 4 3 3 2 2 2 2 2 3 4" xfId="16953" xr:uid="{00000000-0005-0000-0000-0000F0710000}"/>
    <cellStyle name="Normal 4 3 3 2 2 2 2 2 3 4 2" xfId="43115" xr:uid="{00000000-0005-0000-0000-0000F1710000}"/>
    <cellStyle name="Normal 4 3 3 2 2 2 2 2 3 5" xfId="29649" xr:uid="{00000000-0005-0000-0000-0000F2710000}"/>
    <cellStyle name="Normal 4 3 3 2 2 2 2 2 4" xfId="5513" xr:uid="{00000000-0005-0000-0000-0000F3710000}"/>
    <cellStyle name="Normal 4 3 3 2 2 2 2 2 4 2" xfId="11957" xr:uid="{00000000-0005-0000-0000-0000F4710000}"/>
    <cellStyle name="Normal 4 3 3 2 2 2 2 2 4 2 2" xfId="24319" xr:uid="{00000000-0005-0000-0000-0000F5710000}"/>
    <cellStyle name="Normal 4 3 3 2 2 2 2 2 4 2 2 2" xfId="50481" xr:uid="{00000000-0005-0000-0000-0000F6710000}"/>
    <cellStyle name="Normal 4 3 3 2 2 2 2 2 4 2 3" xfId="38119" xr:uid="{00000000-0005-0000-0000-0000F7710000}"/>
    <cellStyle name="Normal 4 3 3 2 2 2 2 2 4 3" xfId="18715" xr:uid="{00000000-0005-0000-0000-0000F8710000}"/>
    <cellStyle name="Normal 4 3 3 2 2 2 2 2 4 3 2" xfId="44877" xr:uid="{00000000-0005-0000-0000-0000F9710000}"/>
    <cellStyle name="Normal 4 3 3 2 2 2 2 2 4 4" xfId="31675" xr:uid="{00000000-0005-0000-0000-0000FA710000}"/>
    <cellStyle name="Normal 4 3 3 2 2 2 2 2 5" xfId="9011" xr:uid="{00000000-0005-0000-0000-0000FB710000}"/>
    <cellStyle name="Normal 4 3 3 2 2 2 2 2 5 2" xfId="21757" xr:uid="{00000000-0005-0000-0000-0000FC710000}"/>
    <cellStyle name="Normal 4 3 3 2 2 2 2 2 5 2 2" xfId="47919" xr:uid="{00000000-0005-0000-0000-0000FD710000}"/>
    <cellStyle name="Normal 4 3 3 2 2 2 2 2 5 3" xfId="35173" xr:uid="{00000000-0005-0000-0000-0000FE710000}"/>
    <cellStyle name="Normal 4 3 3 2 2 2 2 2 6" xfId="15191" xr:uid="{00000000-0005-0000-0000-0000FF710000}"/>
    <cellStyle name="Normal 4 3 3 2 2 2 2 2 6 2" xfId="41353" xr:uid="{00000000-0005-0000-0000-000000720000}"/>
    <cellStyle name="Normal 4 3 3 2 2 2 2 2 7" xfId="27623" xr:uid="{00000000-0005-0000-0000-000001720000}"/>
    <cellStyle name="Normal 4 3 3 2 2 2 2 3" xfId="1781" xr:uid="{00000000-0005-0000-0000-000002720000}"/>
    <cellStyle name="Normal 4 3 3 2 2 2 2 3 2" xfId="3807" xr:uid="{00000000-0005-0000-0000-000003720000}"/>
    <cellStyle name="Normal 4 3 3 2 2 2 2 3 2 2" xfId="7859" xr:uid="{00000000-0005-0000-0000-000004720000}"/>
    <cellStyle name="Normal 4 3 3 2 2 2 2 3 2 2 2" xfId="13749" xr:uid="{00000000-0005-0000-0000-000005720000}"/>
    <cellStyle name="Normal 4 3 3 2 2 2 2 3 2 2 2 2" xfId="25919" xr:uid="{00000000-0005-0000-0000-000006720000}"/>
    <cellStyle name="Normal 4 3 3 2 2 2 2 3 2 2 2 2 2" xfId="52081" xr:uid="{00000000-0005-0000-0000-000007720000}"/>
    <cellStyle name="Normal 4 3 3 2 2 2 2 3 2 2 2 3" xfId="39911" xr:uid="{00000000-0005-0000-0000-000008720000}"/>
    <cellStyle name="Normal 4 3 3 2 2 2 2 3 2 2 3" xfId="20797" xr:uid="{00000000-0005-0000-0000-000009720000}"/>
    <cellStyle name="Normal 4 3 3 2 2 2 2 3 2 2 3 2" xfId="46959" xr:uid="{00000000-0005-0000-0000-00000A720000}"/>
    <cellStyle name="Normal 4 3 3 2 2 2 2 3 2 2 4" xfId="34021" xr:uid="{00000000-0005-0000-0000-00000B720000}"/>
    <cellStyle name="Normal 4 3 3 2 2 2 2 3 2 3" xfId="10803" xr:uid="{00000000-0005-0000-0000-00000C720000}"/>
    <cellStyle name="Normal 4 3 3 2 2 2 2 3 2 3 2" xfId="23357" xr:uid="{00000000-0005-0000-0000-00000D720000}"/>
    <cellStyle name="Normal 4 3 3 2 2 2 2 3 2 3 2 2" xfId="49519" xr:uid="{00000000-0005-0000-0000-00000E720000}"/>
    <cellStyle name="Normal 4 3 3 2 2 2 2 3 2 3 3" xfId="36965" xr:uid="{00000000-0005-0000-0000-00000F720000}"/>
    <cellStyle name="Normal 4 3 3 2 2 2 2 3 2 4" xfId="17273" xr:uid="{00000000-0005-0000-0000-000010720000}"/>
    <cellStyle name="Normal 4 3 3 2 2 2 2 3 2 4 2" xfId="43435" xr:uid="{00000000-0005-0000-0000-000011720000}"/>
    <cellStyle name="Normal 4 3 3 2 2 2 2 3 2 5" xfId="29969" xr:uid="{00000000-0005-0000-0000-000012720000}"/>
    <cellStyle name="Normal 4 3 3 2 2 2 2 3 3" xfId="5833" xr:uid="{00000000-0005-0000-0000-000013720000}"/>
    <cellStyle name="Normal 4 3 3 2 2 2 2 3 3 2" xfId="12277" xr:uid="{00000000-0005-0000-0000-000014720000}"/>
    <cellStyle name="Normal 4 3 3 2 2 2 2 3 3 2 2" xfId="24639" xr:uid="{00000000-0005-0000-0000-000015720000}"/>
    <cellStyle name="Normal 4 3 3 2 2 2 2 3 3 2 2 2" xfId="50801" xr:uid="{00000000-0005-0000-0000-000016720000}"/>
    <cellStyle name="Normal 4 3 3 2 2 2 2 3 3 2 3" xfId="38439" xr:uid="{00000000-0005-0000-0000-000017720000}"/>
    <cellStyle name="Normal 4 3 3 2 2 2 2 3 3 3" xfId="19035" xr:uid="{00000000-0005-0000-0000-000018720000}"/>
    <cellStyle name="Normal 4 3 3 2 2 2 2 3 3 3 2" xfId="45197" xr:uid="{00000000-0005-0000-0000-000019720000}"/>
    <cellStyle name="Normal 4 3 3 2 2 2 2 3 3 4" xfId="31995" xr:uid="{00000000-0005-0000-0000-00001A720000}"/>
    <cellStyle name="Normal 4 3 3 2 2 2 2 3 4" xfId="9331" xr:uid="{00000000-0005-0000-0000-00001B720000}"/>
    <cellStyle name="Normal 4 3 3 2 2 2 2 3 4 2" xfId="22077" xr:uid="{00000000-0005-0000-0000-00001C720000}"/>
    <cellStyle name="Normal 4 3 3 2 2 2 2 3 4 2 2" xfId="48239" xr:uid="{00000000-0005-0000-0000-00001D720000}"/>
    <cellStyle name="Normal 4 3 3 2 2 2 2 3 4 3" xfId="35493" xr:uid="{00000000-0005-0000-0000-00001E720000}"/>
    <cellStyle name="Normal 4 3 3 2 2 2 2 3 5" xfId="15511" xr:uid="{00000000-0005-0000-0000-00001F720000}"/>
    <cellStyle name="Normal 4 3 3 2 2 2 2 3 5 2" xfId="41673" xr:uid="{00000000-0005-0000-0000-000020720000}"/>
    <cellStyle name="Normal 4 3 3 2 2 2 2 3 6" xfId="27943" xr:uid="{00000000-0005-0000-0000-000021720000}"/>
    <cellStyle name="Normal 4 3 3 2 2 2 2 4" xfId="3167" xr:uid="{00000000-0005-0000-0000-000022720000}"/>
    <cellStyle name="Normal 4 3 3 2 2 2 2 4 2" xfId="7219" xr:uid="{00000000-0005-0000-0000-000023720000}"/>
    <cellStyle name="Normal 4 3 3 2 2 2 2 4 2 2" xfId="13109" xr:uid="{00000000-0005-0000-0000-000024720000}"/>
    <cellStyle name="Normal 4 3 3 2 2 2 2 4 2 2 2" xfId="25279" xr:uid="{00000000-0005-0000-0000-000025720000}"/>
    <cellStyle name="Normal 4 3 3 2 2 2 2 4 2 2 2 2" xfId="51441" xr:uid="{00000000-0005-0000-0000-000026720000}"/>
    <cellStyle name="Normal 4 3 3 2 2 2 2 4 2 2 3" xfId="39271" xr:uid="{00000000-0005-0000-0000-000027720000}"/>
    <cellStyle name="Normal 4 3 3 2 2 2 2 4 2 3" xfId="20157" xr:uid="{00000000-0005-0000-0000-000028720000}"/>
    <cellStyle name="Normal 4 3 3 2 2 2 2 4 2 3 2" xfId="46319" xr:uid="{00000000-0005-0000-0000-000029720000}"/>
    <cellStyle name="Normal 4 3 3 2 2 2 2 4 2 4" xfId="33381" xr:uid="{00000000-0005-0000-0000-00002A720000}"/>
    <cellStyle name="Normal 4 3 3 2 2 2 2 4 3" xfId="10163" xr:uid="{00000000-0005-0000-0000-00002B720000}"/>
    <cellStyle name="Normal 4 3 3 2 2 2 2 4 3 2" xfId="22717" xr:uid="{00000000-0005-0000-0000-00002C720000}"/>
    <cellStyle name="Normal 4 3 3 2 2 2 2 4 3 2 2" xfId="48879" xr:uid="{00000000-0005-0000-0000-00002D720000}"/>
    <cellStyle name="Normal 4 3 3 2 2 2 2 4 3 3" xfId="36325" xr:uid="{00000000-0005-0000-0000-00002E720000}"/>
    <cellStyle name="Normal 4 3 3 2 2 2 2 4 4" xfId="16633" xr:uid="{00000000-0005-0000-0000-00002F720000}"/>
    <cellStyle name="Normal 4 3 3 2 2 2 2 4 4 2" xfId="42795" xr:uid="{00000000-0005-0000-0000-000030720000}"/>
    <cellStyle name="Normal 4 3 3 2 2 2 2 4 5" xfId="29329" xr:uid="{00000000-0005-0000-0000-000031720000}"/>
    <cellStyle name="Normal 4 3 3 2 2 2 2 5" xfId="5193" xr:uid="{00000000-0005-0000-0000-000032720000}"/>
    <cellStyle name="Normal 4 3 3 2 2 2 2 5 2" xfId="11637" xr:uid="{00000000-0005-0000-0000-000033720000}"/>
    <cellStyle name="Normal 4 3 3 2 2 2 2 5 2 2" xfId="23999" xr:uid="{00000000-0005-0000-0000-000034720000}"/>
    <cellStyle name="Normal 4 3 3 2 2 2 2 5 2 2 2" xfId="50161" xr:uid="{00000000-0005-0000-0000-000035720000}"/>
    <cellStyle name="Normal 4 3 3 2 2 2 2 5 2 3" xfId="37799" xr:uid="{00000000-0005-0000-0000-000036720000}"/>
    <cellStyle name="Normal 4 3 3 2 2 2 2 5 3" xfId="18395" xr:uid="{00000000-0005-0000-0000-000037720000}"/>
    <cellStyle name="Normal 4 3 3 2 2 2 2 5 3 2" xfId="44557" xr:uid="{00000000-0005-0000-0000-000038720000}"/>
    <cellStyle name="Normal 4 3 3 2 2 2 2 5 4" xfId="31355" xr:uid="{00000000-0005-0000-0000-000039720000}"/>
    <cellStyle name="Normal 4 3 3 2 2 2 2 6" xfId="8691" xr:uid="{00000000-0005-0000-0000-00003A720000}"/>
    <cellStyle name="Normal 4 3 3 2 2 2 2 6 2" xfId="21437" xr:uid="{00000000-0005-0000-0000-00003B720000}"/>
    <cellStyle name="Normal 4 3 3 2 2 2 2 6 2 2" xfId="47599" xr:uid="{00000000-0005-0000-0000-00003C720000}"/>
    <cellStyle name="Normal 4 3 3 2 2 2 2 6 3" xfId="34853" xr:uid="{00000000-0005-0000-0000-00003D720000}"/>
    <cellStyle name="Normal 4 3 3 2 2 2 2 7" xfId="14871" xr:uid="{00000000-0005-0000-0000-00003E720000}"/>
    <cellStyle name="Normal 4 3 3 2 2 2 2 7 2" xfId="41033" xr:uid="{00000000-0005-0000-0000-00003F720000}"/>
    <cellStyle name="Normal 4 3 3 2 2 2 2 8" xfId="27303" xr:uid="{00000000-0005-0000-0000-000040720000}"/>
    <cellStyle name="Normal 4 3 3 2 2 2 3" xfId="1301" xr:uid="{00000000-0005-0000-0000-000041720000}"/>
    <cellStyle name="Normal 4 3 3 2 2 2 3 2" xfId="1941" xr:uid="{00000000-0005-0000-0000-000042720000}"/>
    <cellStyle name="Normal 4 3 3 2 2 2 3 2 2" xfId="3967" xr:uid="{00000000-0005-0000-0000-000043720000}"/>
    <cellStyle name="Normal 4 3 3 2 2 2 3 2 2 2" xfId="8019" xr:uid="{00000000-0005-0000-0000-000044720000}"/>
    <cellStyle name="Normal 4 3 3 2 2 2 3 2 2 2 2" xfId="13909" xr:uid="{00000000-0005-0000-0000-000045720000}"/>
    <cellStyle name="Normal 4 3 3 2 2 2 3 2 2 2 2 2" xfId="26079" xr:uid="{00000000-0005-0000-0000-000046720000}"/>
    <cellStyle name="Normal 4 3 3 2 2 2 3 2 2 2 2 2 2" xfId="52241" xr:uid="{00000000-0005-0000-0000-000047720000}"/>
    <cellStyle name="Normal 4 3 3 2 2 2 3 2 2 2 2 3" xfId="40071" xr:uid="{00000000-0005-0000-0000-000048720000}"/>
    <cellStyle name="Normal 4 3 3 2 2 2 3 2 2 2 3" xfId="20957" xr:uid="{00000000-0005-0000-0000-000049720000}"/>
    <cellStyle name="Normal 4 3 3 2 2 2 3 2 2 2 3 2" xfId="47119" xr:uid="{00000000-0005-0000-0000-00004A720000}"/>
    <cellStyle name="Normal 4 3 3 2 2 2 3 2 2 2 4" xfId="34181" xr:uid="{00000000-0005-0000-0000-00004B720000}"/>
    <cellStyle name="Normal 4 3 3 2 2 2 3 2 2 3" xfId="10963" xr:uid="{00000000-0005-0000-0000-00004C720000}"/>
    <cellStyle name="Normal 4 3 3 2 2 2 3 2 2 3 2" xfId="23517" xr:uid="{00000000-0005-0000-0000-00004D720000}"/>
    <cellStyle name="Normal 4 3 3 2 2 2 3 2 2 3 2 2" xfId="49679" xr:uid="{00000000-0005-0000-0000-00004E720000}"/>
    <cellStyle name="Normal 4 3 3 2 2 2 3 2 2 3 3" xfId="37125" xr:uid="{00000000-0005-0000-0000-00004F720000}"/>
    <cellStyle name="Normal 4 3 3 2 2 2 3 2 2 4" xfId="17433" xr:uid="{00000000-0005-0000-0000-000050720000}"/>
    <cellStyle name="Normal 4 3 3 2 2 2 3 2 2 4 2" xfId="43595" xr:uid="{00000000-0005-0000-0000-000051720000}"/>
    <cellStyle name="Normal 4 3 3 2 2 2 3 2 2 5" xfId="30129" xr:uid="{00000000-0005-0000-0000-000052720000}"/>
    <cellStyle name="Normal 4 3 3 2 2 2 3 2 3" xfId="5993" xr:uid="{00000000-0005-0000-0000-000053720000}"/>
    <cellStyle name="Normal 4 3 3 2 2 2 3 2 3 2" xfId="12437" xr:uid="{00000000-0005-0000-0000-000054720000}"/>
    <cellStyle name="Normal 4 3 3 2 2 2 3 2 3 2 2" xfId="24799" xr:uid="{00000000-0005-0000-0000-000055720000}"/>
    <cellStyle name="Normal 4 3 3 2 2 2 3 2 3 2 2 2" xfId="50961" xr:uid="{00000000-0005-0000-0000-000056720000}"/>
    <cellStyle name="Normal 4 3 3 2 2 2 3 2 3 2 3" xfId="38599" xr:uid="{00000000-0005-0000-0000-000057720000}"/>
    <cellStyle name="Normal 4 3 3 2 2 2 3 2 3 3" xfId="19195" xr:uid="{00000000-0005-0000-0000-000058720000}"/>
    <cellStyle name="Normal 4 3 3 2 2 2 3 2 3 3 2" xfId="45357" xr:uid="{00000000-0005-0000-0000-000059720000}"/>
    <cellStyle name="Normal 4 3 3 2 2 2 3 2 3 4" xfId="32155" xr:uid="{00000000-0005-0000-0000-00005A720000}"/>
    <cellStyle name="Normal 4 3 3 2 2 2 3 2 4" xfId="9491" xr:uid="{00000000-0005-0000-0000-00005B720000}"/>
    <cellStyle name="Normal 4 3 3 2 2 2 3 2 4 2" xfId="22237" xr:uid="{00000000-0005-0000-0000-00005C720000}"/>
    <cellStyle name="Normal 4 3 3 2 2 2 3 2 4 2 2" xfId="48399" xr:uid="{00000000-0005-0000-0000-00005D720000}"/>
    <cellStyle name="Normal 4 3 3 2 2 2 3 2 4 3" xfId="35653" xr:uid="{00000000-0005-0000-0000-00005E720000}"/>
    <cellStyle name="Normal 4 3 3 2 2 2 3 2 5" xfId="15671" xr:uid="{00000000-0005-0000-0000-00005F720000}"/>
    <cellStyle name="Normal 4 3 3 2 2 2 3 2 5 2" xfId="41833" xr:uid="{00000000-0005-0000-0000-000060720000}"/>
    <cellStyle name="Normal 4 3 3 2 2 2 3 2 6" xfId="28103" xr:uid="{00000000-0005-0000-0000-000061720000}"/>
    <cellStyle name="Normal 4 3 3 2 2 2 3 3" xfId="3327" xr:uid="{00000000-0005-0000-0000-000062720000}"/>
    <cellStyle name="Normal 4 3 3 2 2 2 3 3 2" xfId="7379" xr:uid="{00000000-0005-0000-0000-000063720000}"/>
    <cellStyle name="Normal 4 3 3 2 2 2 3 3 2 2" xfId="13269" xr:uid="{00000000-0005-0000-0000-000064720000}"/>
    <cellStyle name="Normal 4 3 3 2 2 2 3 3 2 2 2" xfId="25439" xr:uid="{00000000-0005-0000-0000-000065720000}"/>
    <cellStyle name="Normal 4 3 3 2 2 2 3 3 2 2 2 2" xfId="51601" xr:uid="{00000000-0005-0000-0000-000066720000}"/>
    <cellStyle name="Normal 4 3 3 2 2 2 3 3 2 2 3" xfId="39431" xr:uid="{00000000-0005-0000-0000-000067720000}"/>
    <cellStyle name="Normal 4 3 3 2 2 2 3 3 2 3" xfId="20317" xr:uid="{00000000-0005-0000-0000-000068720000}"/>
    <cellStyle name="Normal 4 3 3 2 2 2 3 3 2 3 2" xfId="46479" xr:uid="{00000000-0005-0000-0000-000069720000}"/>
    <cellStyle name="Normal 4 3 3 2 2 2 3 3 2 4" xfId="33541" xr:uid="{00000000-0005-0000-0000-00006A720000}"/>
    <cellStyle name="Normal 4 3 3 2 2 2 3 3 3" xfId="10323" xr:uid="{00000000-0005-0000-0000-00006B720000}"/>
    <cellStyle name="Normal 4 3 3 2 2 2 3 3 3 2" xfId="22877" xr:uid="{00000000-0005-0000-0000-00006C720000}"/>
    <cellStyle name="Normal 4 3 3 2 2 2 3 3 3 2 2" xfId="49039" xr:uid="{00000000-0005-0000-0000-00006D720000}"/>
    <cellStyle name="Normal 4 3 3 2 2 2 3 3 3 3" xfId="36485" xr:uid="{00000000-0005-0000-0000-00006E720000}"/>
    <cellStyle name="Normal 4 3 3 2 2 2 3 3 4" xfId="16793" xr:uid="{00000000-0005-0000-0000-00006F720000}"/>
    <cellStyle name="Normal 4 3 3 2 2 2 3 3 4 2" xfId="42955" xr:uid="{00000000-0005-0000-0000-000070720000}"/>
    <cellStyle name="Normal 4 3 3 2 2 2 3 3 5" xfId="29489" xr:uid="{00000000-0005-0000-0000-000071720000}"/>
    <cellStyle name="Normal 4 3 3 2 2 2 3 4" xfId="5353" xr:uid="{00000000-0005-0000-0000-000072720000}"/>
    <cellStyle name="Normal 4 3 3 2 2 2 3 4 2" xfId="11797" xr:uid="{00000000-0005-0000-0000-000073720000}"/>
    <cellStyle name="Normal 4 3 3 2 2 2 3 4 2 2" xfId="24159" xr:uid="{00000000-0005-0000-0000-000074720000}"/>
    <cellStyle name="Normal 4 3 3 2 2 2 3 4 2 2 2" xfId="50321" xr:uid="{00000000-0005-0000-0000-000075720000}"/>
    <cellStyle name="Normal 4 3 3 2 2 2 3 4 2 3" xfId="37959" xr:uid="{00000000-0005-0000-0000-000076720000}"/>
    <cellStyle name="Normal 4 3 3 2 2 2 3 4 3" xfId="18555" xr:uid="{00000000-0005-0000-0000-000077720000}"/>
    <cellStyle name="Normal 4 3 3 2 2 2 3 4 3 2" xfId="44717" xr:uid="{00000000-0005-0000-0000-000078720000}"/>
    <cellStyle name="Normal 4 3 3 2 2 2 3 4 4" xfId="31515" xr:uid="{00000000-0005-0000-0000-000079720000}"/>
    <cellStyle name="Normal 4 3 3 2 2 2 3 5" xfId="8851" xr:uid="{00000000-0005-0000-0000-00007A720000}"/>
    <cellStyle name="Normal 4 3 3 2 2 2 3 5 2" xfId="21597" xr:uid="{00000000-0005-0000-0000-00007B720000}"/>
    <cellStyle name="Normal 4 3 3 2 2 2 3 5 2 2" xfId="47759" xr:uid="{00000000-0005-0000-0000-00007C720000}"/>
    <cellStyle name="Normal 4 3 3 2 2 2 3 5 3" xfId="35013" xr:uid="{00000000-0005-0000-0000-00007D720000}"/>
    <cellStyle name="Normal 4 3 3 2 2 2 3 6" xfId="15031" xr:uid="{00000000-0005-0000-0000-00007E720000}"/>
    <cellStyle name="Normal 4 3 3 2 2 2 3 6 2" xfId="41193" xr:uid="{00000000-0005-0000-0000-00007F720000}"/>
    <cellStyle name="Normal 4 3 3 2 2 2 3 7" xfId="27463" xr:uid="{00000000-0005-0000-0000-000080720000}"/>
    <cellStyle name="Normal 4 3 3 2 2 2 4" xfId="1621" xr:uid="{00000000-0005-0000-0000-000081720000}"/>
    <cellStyle name="Normal 4 3 3 2 2 2 4 2" xfId="3647" xr:uid="{00000000-0005-0000-0000-000082720000}"/>
    <cellStyle name="Normal 4 3 3 2 2 2 4 2 2" xfId="7699" xr:uid="{00000000-0005-0000-0000-000083720000}"/>
    <cellStyle name="Normal 4 3 3 2 2 2 4 2 2 2" xfId="13589" xr:uid="{00000000-0005-0000-0000-000084720000}"/>
    <cellStyle name="Normal 4 3 3 2 2 2 4 2 2 2 2" xfId="25759" xr:uid="{00000000-0005-0000-0000-000085720000}"/>
    <cellStyle name="Normal 4 3 3 2 2 2 4 2 2 2 2 2" xfId="51921" xr:uid="{00000000-0005-0000-0000-000086720000}"/>
    <cellStyle name="Normal 4 3 3 2 2 2 4 2 2 2 3" xfId="39751" xr:uid="{00000000-0005-0000-0000-000087720000}"/>
    <cellStyle name="Normal 4 3 3 2 2 2 4 2 2 3" xfId="20637" xr:uid="{00000000-0005-0000-0000-000088720000}"/>
    <cellStyle name="Normal 4 3 3 2 2 2 4 2 2 3 2" xfId="46799" xr:uid="{00000000-0005-0000-0000-000089720000}"/>
    <cellStyle name="Normal 4 3 3 2 2 2 4 2 2 4" xfId="33861" xr:uid="{00000000-0005-0000-0000-00008A720000}"/>
    <cellStyle name="Normal 4 3 3 2 2 2 4 2 3" xfId="10643" xr:uid="{00000000-0005-0000-0000-00008B720000}"/>
    <cellStyle name="Normal 4 3 3 2 2 2 4 2 3 2" xfId="23197" xr:uid="{00000000-0005-0000-0000-00008C720000}"/>
    <cellStyle name="Normal 4 3 3 2 2 2 4 2 3 2 2" xfId="49359" xr:uid="{00000000-0005-0000-0000-00008D720000}"/>
    <cellStyle name="Normal 4 3 3 2 2 2 4 2 3 3" xfId="36805" xr:uid="{00000000-0005-0000-0000-00008E720000}"/>
    <cellStyle name="Normal 4 3 3 2 2 2 4 2 4" xfId="17113" xr:uid="{00000000-0005-0000-0000-00008F720000}"/>
    <cellStyle name="Normal 4 3 3 2 2 2 4 2 4 2" xfId="43275" xr:uid="{00000000-0005-0000-0000-000090720000}"/>
    <cellStyle name="Normal 4 3 3 2 2 2 4 2 5" xfId="29809" xr:uid="{00000000-0005-0000-0000-000091720000}"/>
    <cellStyle name="Normal 4 3 3 2 2 2 4 3" xfId="5673" xr:uid="{00000000-0005-0000-0000-000092720000}"/>
    <cellStyle name="Normal 4 3 3 2 2 2 4 3 2" xfId="12117" xr:uid="{00000000-0005-0000-0000-000093720000}"/>
    <cellStyle name="Normal 4 3 3 2 2 2 4 3 2 2" xfId="24479" xr:uid="{00000000-0005-0000-0000-000094720000}"/>
    <cellStyle name="Normal 4 3 3 2 2 2 4 3 2 2 2" xfId="50641" xr:uid="{00000000-0005-0000-0000-000095720000}"/>
    <cellStyle name="Normal 4 3 3 2 2 2 4 3 2 3" xfId="38279" xr:uid="{00000000-0005-0000-0000-000096720000}"/>
    <cellStyle name="Normal 4 3 3 2 2 2 4 3 3" xfId="18875" xr:uid="{00000000-0005-0000-0000-000097720000}"/>
    <cellStyle name="Normal 4 3 3 2 2 2 4 3 3 2" xfId="45037" xr:uid="{00000000-0005-0000-0000-000098720000}"/>
    <cellStyle name="Normal 4 3 3 2 2 2 4 3 4" xfId="31835" xr:uid="{00000000-0005-0000-0000-000099720000}"/>
    <cellStyle name="Normal 4 3 3 2 2 2 4 4" xfId="9171" xr:uid="{00000000-0005-0000-0000-00009A720000}"/>
    <cellStyle name="Normal 4 3 3 2 2 2 4 4 2" xfId="21917" xr:uid="{00000000-0005-0000-0000-00009B720000}"/>
    <cellStyle name="Normal 4 3 3 2 2 2 4 4 2 2" xfId="48079" xr:uid="{00000000-0005-0000-0000-00009C720000}"/>
    <cellStyle name="Normal 4 3 3 2 2 2 4 4 3" xfId="35333" xr:uid="{00000000-0005-0000-0000-00009D720000}"/>
    <cellStyle name="Normal 4 3 3 2 2 2 4 5" xfId="15351" xr:uid="{00000000-0005-0000-0000-00009E720000}"/>
    <cellStyle name="Normal 4 3 3 2 2 2 4 5 2" xfId="41513" xr:uid="{00000000-0005-0000-0000-00009F720000}"/>
    <cellStyle name="Normal 4 3 3 2 2 2 4 6" xfId="27783" xr:uid="{00000000-0005-0000-0000-0000A0720000}"/>
    <cellStyle name="Normal 4 3 3 2 2 2 5" xfId="2635" xr:uid="{00000000-0005-0000-0000-0000A1720000}"/>
    <cellStyle name="Normal 4 3 3 2 2 2 5 2" xfId="6687" xr:uid="{00000000-0005-0000-0000-0000A2720000}"/>
    <cellStyle name="Normal 4 3 3 2 2 2 5 2 2" xfId="12853" xr:uid="{00000000-0005-0000-0000-0000A3720000}"/>
    <cellStyle name="Normal 4 3 3 2 2 2 5 2 2 2" xfId="25119" xr:uid="{00000000-0005-0000-0000-0000A4720000}"/>
    <cellStyle name="Normal 4 3 3 2 2 2 5 2 2 2 2" xfId="51281" xr:uid="{00000000-0005-0000-0000-0000A5720000}"/>
    <cellStyle name="Normal 4 3 3 2 2 2 5 2 2 3" xfId="39015" xr:uid="{00000000-0005-0000-0000-0000A6720000}"/>
    <cellStyle name="Normal 4 3 3 2 2 2 5 2 3" xfId="19757" xr:uid="{00000000-0005-0000-0000-0000A7720000}"/>
    <cellStyle name="Normal 4 3 3 2 2 2 5 2 3 2" xfId="45919" xr:uid="{00000000-0005-0000-0000-0000A8720000}"/>
    <cellStyle name="Normal 4 3 3 2 2 2 5 2 4" xfId="32849" xr:uid="{00000000-0005-0000-0000-0000A9720000}"/>
    <cellStyle name="Normal 4 3 3 2 2 2 5 3" xfId="9907" xr:uid="{00000000-0005-0000-0000-0000AA720000}"/>
    <cellStyle name="Normal 4 3 3 2 2 2 5 3 2" xfId="22557" xr:uid="{00000000-0005-0000-0000-0000AB720000}"/>
    <cellStyle name="Normal 4 3 3 2 2 2 5 3 2 2" xfId="48719" xr:uid="{00000000-0005-0000-0000-0000AC720000}"/>
    <cellStyle name="Normal 4 3 3 2 2 2 5 3 3" xfId="36069" xr:uid="{00000000-0005-0000-0000-0000AD720000}"/>
    <cellStyle name="Normal 4 3 3 2 2 2 5 4" xfId="16233" xr:uid="{00000000-0005-0000-0000-0000AE720000}"/>
    <cellStyle name="Normal 4 3 3 2 2 2 5 4 2" xfId="42395" xr:uid="{00000000-0005-0000-0000-0000AF720000}"/>
    <cellStyle name="Normal 4 3 3 2 2 2 5 5" xfId="28797" xr:uid="{00000000-0005-0000-0000-0000B0720000}"/>
    <cellStyle name="Normal 4 3 3 2 2 2 6" xfId="4661" xr:uid="{00000000-0005-0000-0000-0000B1720000}"/>
    <cellStyle name="Normal 4 3 3 2 2 2 6 2" xfId="11381" xr:uid="{00000000-0005-0000-0000-0000B2720000}"/>
    <cellStyle name="Normal 4 3 3 2 2 2 6 2 2" xfId="23839" xr:uid="{00000000-0005-0000-0000-0000B3720000}"/>
    <cellStyle name="Normal 4 3 3 2 2 2 6 2 2 2" xfId="50001" xr:uid="{00000000-0005-0000-0000-0000B4720000}"/>
    <cellStyle name="Normal 4 3 3 2 2 2 6 2 3" xfId="37543" xr:uid="{00000000-0005-0000-0000-0000B5720000}"/>
    <cellStyle name="Normal 4 3 3 2 2 2 6 3" xfId="17995" xr:uid="{00000000-0005-0000-0000-0000B6720000}"/>
    <cellStyle name="Normal 4 3 3 2 2 2 6 3 2" xfId="44157" xr:uid="{00000000-0005-0000-0000-0000B7720000}"/>
    <cellStyle name="Normal 4 3 3 2 2 2 6 4" xfId="30823" xr:uid="{00000000-0005-0000-0000-0000B8720000}"/>
    <cellStyle name="Normal 4 3 3 2 2 2 7" xfId="8435" xr:uid="{00000000-0005-0000-0000-0000B9720000}"/>
    <cellStyle name="Normal 4 3 3 2 2 2 7 2" xfId="21277" xr:uid="{00000000-0005-0000-0000-0000BA720000}"/>
    <cellStyle name="Normal 4 3 3 2 2 2 7 2 2" xfId="47439" xr:uid="{00000000-0005-0000-0000-0000BB720000}"/>
    <cellStyle name="Normal 4 3 3 2 2 2 7 3" xfId="34597" xr:uid="{00000000-0005-0000-0000-0000BC720000}"/>
    <cellStyle name="Normal 4 3 3 2 2 2 8" xfId="14471" xr:uid="{00000000-0005-0000-0000-0000BD720000}"/>
    <cellStyle name="Normal 4 3 3 2 2 2 8 2" xfId="40633" xr:uid="{00000000-0005-0000-0000-0000BE720000}"/>
    <cellStyle name="Normal 4 3 3 2 2 2 9" xfId="26771" xr:uid="{00000000-0005-0000-0000-0000BF720000}"/>
    <cellStyle name="Normal 4 3 3 2 2 3" xfId="1019" xr:uid="{00000000-0005-0000-0000-0000C0720000}"/>
    <cellStyle name="Normal 4 3 3 2 2 3 2" xfId="1381" xr:uid="{00000000-0005-0000-0000-0000C1720000}"/>
    <cellStyle name="Normal 4 3 3 2 2 3 2 2" xfId="2021" xr:uid="{00000000-0005-0000-0000-0000C2720000}"/>
    <cellStyle name="Normal 4 3 3 2 2 3 2 2 2" xfId="4047" xr:uid="{00000000-0005-0000-0000-0000C3720000}"/>
    <cellStyle name="Normal 4 3 3 2 2 3 2 2 2 2" xfId="8099" xr:uid="{00000000-0005-0000-0000-0000C4720000}"/>
    <cellStyle name="Normal 4 3 3 2 2 3 2 2 2 2 2" xfId="13989" xr:uid="{00000000-0005-0000-0000-0000C5720000}"/>
    <cellStyle name="Normal 4 3 3 2 2 3 2 2 2 2 2 2" xfId="26159" xr:uid="{00000000-0005-0000-0000-0000C6720000}"/>
    <cellStyle name="Normal 4 3 3 2 2 3 2 2 2 2 2 2 2" xfId="52321" xr:uid="{00000000-0005-0000-0000-0000C7720000}"/>
    <cellStyle name="Normal 4 3 3 2 2 3 2 2 2 2 2 3" xfId="40151" xr:uid="{00000000-0005-0000-0000-0000C8720000}"/>
    <cellStyle name="Normal 4 3 3 2 2 3 2 2 2 2 3" xfId="21037" xr:uid="{00000000-0005-0000-0000-0000C9720000}"/>
    <cellStyle name="Normal 4 3 3 2 2 3 2 2 2 2 3 2" xfId="47199" xr:uid="{00000000-0005-0000-0000-0000CA720000}"/>
    <cellStyle name="Normal 4 3 3 2 2 3 2 2 2 2 4" xfId="34261" xr:uid="{00000000-0005-0000-0000-0000CB720000}"/>
    <cellStyle name="Normal 4 3 3 2 2 3 2 2 2 3" xfId="11043" xr:uid="{00000000-0005-0000-0000-0000CC720000}"/>
    <cellStyle name="Normal 4 3 3 2 2 3 2 2 2 3 2" xfId="23597" xr:uid="{00000000-0005-0000-0000-0000CD720000}"/>
    <cellStyle name="Normal 4 3 3 2 2 3 2 2 2 3 2 2" xfId="49759" xr:uid="{00000000-0005-0000-0000-0000CE720000}"/>
    <cellStyle name="Normal 4 3 3 2 2 3 2 2 2 3 3" xfId="37205" xr:uid="{00000000-0005-0000-0000-0000CF720000}"/>
    <cellStyle name="Normal 4 3 3 2 2 3 2 2 2 4" xfId="17513" xr:uid="{00000000-0005-0000-0000-0000D0720000}"/>
    <cellStyle name="Normal 4 3 3 2 2 3 2 2 2 4 2" xfId="43675" xr:uid="{00000000-0005-0000-0000-0000D1720000}"/>
    <cellStyle name="Normal 4 3 3 2 2 3 2 2 2 5" xfId="30209" xr:uid="{00000000-0005-0000-0000-0000D2720000}"/>
    <cellStyle name="Normal 4 3 3 2 2 3 2 2 3" xfId="6073" xr:uid="{00000000-0005-0000-0000-0000D3720000}"/>
    <cellStyle name="Normal 4 3 3 2 2 3 2 2 3 2" xfId="12517" xr:uid="{00000000-0005-0000-0000-0000D4720000}"/>
    <cellStyle name="Normal 4 3 3 2 2 3 2 2 3 2 2" xfId="24879" xr:uid="{00000000-0005-0000-0000-0000D5720000}"/>
    <cellStyle name="Normal 4 3 3 2 2 3 2 2 3 2 2 2" xfId="51041" xr:uid="{00000000-0005-0000-0000-0000D6720000}"/>
    <cellStyle name="Normal 4 3 3 2 2 3 2 2 3 2 3" xfId="38679" xr:uid="{00000000-0005-0000-0000-0000D7720000}"/>
    <cellStyle name="Normal 4 3 3 2 2 3 2 2 3 3" xfId="19275" xr:uid="{00000000-0005-0000-0000-0000D8720000}"/>
    <cellStyle name="Normal 4 3 3 2 2 3 2 2 3 3 2" xfId="45437" xr:uid="{00000000-0005-0000-0000-0000D9720000}"/>
    <cellStyle name="Normal 4 3 3 2 2 3 2 2 3 4" xfId="32235" xr:uid="{00000000-0005-0000-0000-0000DA720000}"/>
    <cellStyle name="Normal 4 3 3 2 2 3 2 2 4" xfId="9571" xr:uid="{00000000-0005-0000-0000-0000DB720000}"/>
    <cellStyle name="Normal 4 3 3 2 2 3 2 2 4 2" xfId="22317" xr:uid="{00000000-0005-0000-0000-0000DC720000}"/>
    <cellStyle name="Normal 4 3 3 2 2 3 2 2 4 2 2" xfId="48479" xr:uid="{00000000-0005-0000-0000-0000DD720000}"/>
    <cellStyle name="Normal 4 3 3 2 2 3 2 2 4 3" xfId="35733" xr:uid="{00000000-0005-0000-0000-0000DE720000}"/>
    <cellStyle name="Normal 4 3 3 2 2 3 2 2 5" xfId="15751" xr:uid="{00000000-0005-0000-0000-0000DF720000}"/>
    <cellStyle name="Normal 4 3 3 2 2 3 2 2 5 2" xfId="41913" xr:uid="{00000000-0005-0000-0000-0000E0720000}"/>
    <cellStyle name="Normal 4 3 3 2 2 3 2 2 6" xfId="28183" xr:uid="{00000000-0005-0000-0000-0000E1720000}"/>
    <cellStyle name="Normal 4 3 3 2 2 3 2 3" xfId="3407" xr:uid="{00000000-0005-0000-0000-0000E2720000}"/>
    <cellStyle name="Normal 4 3 3 2 2 3 2 3 2" xfId="7459" xr:uid="{00000000-0005-0000-0000-0000E3720000}"/>
    <cellStyle name="Normal 4 3 3 2 2 3 2 3 2 2" xfId="13349" xr:uid="{00000000-0005-0000-0000-0000E4720000}"/>
    <cellStyle name="Normal 4 3 3 2 2 3 2 3 2 2 2" xfId="25519" xr:uid="{00000000-0005-0000-0000-0000E5720000}"/>
    <cellStyle name="Normal 4 3 3 2 2 3 2 3 2 2 2 2" xfId="51681" xr:uid="{00000000-0005-0000-0000-0000E6720000}"/>
    <cellStyle name="Normal 4 3 3 2 2 3 2 3 2 2 3" xfId="39511" xr:uid="{00000000-0005-0000-0000-0000E7720000}"/>
    <cellStyle name="Normal 4 3 3 2 2 3 2 3 2 3" xfId="20397" xr:uid="{00000000-0005-0000-0000-0000E8720000}"/>
    <cellStyle name="Normal 4 3 3 2 2 3 2 3 2 3 2" xfId="46559" xr:uid="{00000000-0005-0000-0000-0000E9720000}"/>
    <cellStyle name="Normal 4 3 3 2 2 3 2 3 2 4" xfId="33621" xr:uid="{00000000-0005-0000-0000-0000EA720000}"/>
    <cellStyle name="Normal 4 3 3 2 2 3 2 3 3" xfId="10403" xr:uid="{00000000-0005-0000-0000-0000EB720000}"/>
    <cellStyle name="Normal 4 3 3 2 2 3 2 3 3 2" xfId="22957" xr:uid="{00000000-0005-0000-0000-0000EC720000}"/>
    <cellStyle name="Normal 4 3 3 2 2 3 2 3 3 2 2" xfId="49119" xr:uid="{00000000-0005-0000-0000-0000ED720000}"/>
    <cellStyle name="Normal 4 3 3 2 2 3 2 3 3 3" xfId="36565" xr:uid="{00000000-0005-0000-0000-0000EE720000}"/>
    <cellStyle name="Normal 4 3 3 2 2 3 2 3 4" xfId="16873" xr:uid="{00000000-0005-0000-0000-0000EF720000}"/>
    <cellStyle name="Normal 4 3 3 2 2 3 2 3 4 2" xfId="43035" xr:uid="{00000000-0005-0000-0000-0000F0720000}"/>
    <cellStyle name="Normal 4 3 3 2 2 3 2 3 5" xfId="29569" xr:uid="{00000000-0005-0000-0000-0000F1720000}"/>
    <cellStyle name="Normal 4 3 3 2 2 3 2 4" xfId="5433" xr:uid="{00000000-0005-0000-0000-0000F2720000}"/>
    <cellStyle name="Normal 4 3 3 2 2 3 2 4 2" xfId="11877" xr:uid="{00000000-0005-0000-0000-0000F3720000}"/>
    <cellStyle name="Normal 4 3 3 2 2 3 2 4 2 2" xfId="24239" xr:uid="{00000000-0005-0000-0000-0000F4720000}"/>
    <cellStyle name="Normal 4 3 3 2 2 3 2 4 2 2 2" xfId="50401" xr:uid="{00000000-0005-0000-0000-0000F5720000}"/>
    <cellStyle name="Normal 4 3 3 2 2 3 2 4 2 3" xfId="38039" xr:uid="{00000000-0005-0000-0000-0000F6720000}"/>
    <cellStyle name="Normal 4 3 3 2 2 3 2 4 3" xfId="18635" xr:uid="{00000000-0005-0000-0000-0000F7720000}"/>
    <cellStyle name="Normal 4 3 3 2 2 3 2 4 3 2" xfId="44797" xr:uid="{00000000-0005-0000-0000-0000F8720000}"/>
    <cellStyle name="Normal 4 3 3 2 2 3 2 4 4" xfId="31595" xr:uid="{00000000-0005-0000-0000-0000F9720000}"/>
    <cellStyle name="Normal 4 3 3 2 2 3 2 5" xfId="8931" xr:uid="{00000000-0005-0000-0000-0000FA720000}"/>
    <cellStyle name="Normal 4 3 3 2 2 3 2 5 2" xfId="21677" xr:uid="{00000000-0005-0000-0000-0000FB720000}"/>
    <cellStyle name="Normal 4 3 3 2 2 3 2 5 2 2" xfId="47839" xr:uid="{00000000-0005-0000-0000-0000FC720000}"/>
    <cellStyle name="Normal 4 3 3 2 2 3 2 5 3" xfId="35093" xr:uid="{00000000-0005-0000-0000-0000FD720000}"/>
    <cellStyle name="Normal 4 3 3 2 2 3 2 6" xfId="15111" xr:uid="{00000000-0005-0000-0000-0000FE720000}"/>
    <cellStyle name="Normal 4 3 3 2 2 3 2 6 2" xfId="41273" xr:uid="{00000000-0005-0000-0000-0000FF720000}"/>
    <cellStyle name="Normal 4 3 3 2 2 3 2 7" xfId="27543" xr:uid="{00000000-0005-0000-0000-000000730000}"/>
    <cellStyle name="Normal 4 3 3 2 2 3 3" xfId="1701" xr:uid="{00000000-0005-0000-0000-000001730000}"/>
    <cellStyle name="Normal 4 3 3 2 2 3 3 2" xfId="3727" xr:uid="{00000000-0005-0000-0000-000002730000}"/>
    <cellStyle name="Normal 4 3 3 2 2 3 3 2 2" xfId="7779" xr:uid="{00000000-0005-0000-0000-000003730000}"/>
    <cellStyle name="Normal 4 3 3 2 2 3 3 2 2 2" xfId="13669" xr:uid="{00000000-0005-0000-0000-000004730000}"/>
    <cellStyle name="Normal 4 3 3 2 2 3 3 2 2 2 2" xfId="25839" xr:uid="{00000000-0005-0000-0000-000005730000}"/>
    <cellStyle name="Normal 4 3 3 2 2 3 3 2 2 2 2 2" xfId="52001" xr:uid="{00000000-0005-0000-0000-000006730000}"/>
    <cellStyle name="Normal 4 3 3 2 2 3 3 2 2 2 3" xfId="39831" xr:uid="{00000000-0005-0000-0000-000007730000}"/>
    <cellStyle name="Normal 4 3 3 2 2 3 3 2 2 3" xfId="20717" xr:uid="{00000000-0005-0000-0000-000008730000}"/>
    <cellStyle name="Normal 4 3 3 2 2 3 3 2 2 3 2" xfId="46879" xr:uid="{00000000-0005-0000-0000-000009730000}"/>
    <cellStyle name="Normal 4 3 3 2 2 3 3 2 2 4" xfId="33941" xr:uid="{00000000-0005-0000-0000-00000A730000}"/>
    <cellStyle name="Normal 4 3 3 2 2 3 3 2 3" xfId="10723" xr:uid="{00000000-0005-0000-0000-00000B730000}"/>
    <cellStyle name="Normal 4 3 3 2 2 3 3 2 3 2" xfId="23277" xr:uid="{00000000-0005-0000-0000-00000C730000}"/>
    <cellStyle name="Normal 4 3 3 2 2 3 3 2 3 2 2" xfId="49439" xr:uid="{00000000-0005-0000-0000-00000D730000}"/>
    <cellStyle name="Normal 4 3 3 2 2 3 3 2 3 3" xfId="36885" xr:uid="{00000000-0005-0000-0000-00000E730000}"/>
    <cellStyle name="Normal 4 3 3 2 2 3 3 2 4" xfId="17193" xr:uid="{00000000-0005-0000-0000-00000F730000}"/>
    <cellStyle name="Normal 4 3 3 2 2 3 3 2 4 2" xfId="43355" xr:uid="{00000000-0005-0000-0000-000010730000}"/>
    <cellStyle name="Normal 4 3 3 2 2 3 3 2 5" xfId="29889" xr:uid="{00000000-0005-0000-0000-000011730000}"/>
    <cellStyle name="Normal 4 3 3 2 2 3 3 3" xfId="5753" xr:uid="{00000000-0005-0000-0000-000012730000}"/>
    <cellStyle name="Normal 4 3 3 2 2 3 3 3 2" xfId="12197" xr:uid="{00000000-0005-0000-0000-000013730000}"/>
    <cellStyle name="Normal 4 3 3 2 2 3 3 3 2 2" xfId="24559" xr:uid="{00000000-0005-0000-0000-000014730000}"/>
    <cellStyle name="Normal 4 3 3 2 2 3 3 3 2 2 2" xfId="50721" xr:uid="{00000000-0005-0000-0000-000015730000}"/>
    <cellStyle name="Normal 4 3 3 2 2 3 3 3 2 3" xfId="38359" xr:uid="{00000000-0005-0000-0000-000016730000}"/>
    <cellStyle name="Normal 4 3 3 2 2 3 3 3 3" xfId="18955" xr:uid="{00000000-0005-0000-0000-000017730000}"/>
    <cellStyle name="Normal 4 3 3 2 2 3 3 3 3 2" xfId="45117" xr:uid="{00000000-0005-0000-0000-000018730000}"/>
    <cellStyle name="Normal 4 3 3 2 2 3 3 3 4" xfId="31915" xr:uid="{00000000-0005-0000-0000-000019730000}"/>
    <cellStyle name="Normal 4 3 3 2 2 3 3 4" xfId="9251" xr:uid="{00000000-0005-0000-0000-00001A730000}"/>
    <cellStyle name="Normal 4 3 3 2 2 3 3 4 2" xfId="21997" xr:uid="{00000000-0005-0000-0000-00001B730000}"/>
    <cellStyle name="Normal 4 3 3 2 2 3 3 4 2 2" xfId="48159" xr:uid="{00000000-0005-0000-0000-00001C730000}"/>
    <cellStyle name="Normal 4 3 3 2 2 3 3 4 3" xfId="35413" xr:uid="{00000000-0005-0000-0000-00001D730000}"/>
    <cellStyle name="Normal 4 3 3 2 2 3 3 5" xfId="15431" xr:uid="{00000000-0005-0000-0000-00001E730000}"/>
    <cellStyle name="Normal 4 3 3 2 2 3 3 5 2" xfId="41593" xr:uid="{00000000-0005-0000-0000-00001F730000}"/>
    <cellStyle name="Normal 4 3 3 2 2 3 3 6" xfId="27863" xr:uid="{00000000-0005-0000-0000-000020730000}"/>
    <cellStyle name="Normal 4 3 3 2 2 3 4" xfId="3045" xr:uid="{00000000-0005-0000-0000-000021730000}"/>
    <cellStyle name="Normal 4 3 3 2 2 3 4 2" xfId="7097" xr:uid="{00000000-0005-0000-0000-000022730000}"/>
    <cellStyle name="Normal 4 3 3 2 2 3 4 2 2" xfId="13015" xr:uid="{00000000-0005-0000-0000-000023730000}"/>
    <cellStyle name="Normal 4 3 3 2 2 3 4 2 2 2" xfId="25199" xr:uid="{00000000-0005-0000-0000-000024730000}"/>
    <cellStyle name="Normal 4 3 3 2 2 3 4 2 2 2 2" xfId="51361" xr:uid="{00000000-0005-0000-0000-000025730000}"/>
    <cellStyle name="Normal 4 3 3 2 2 3 4 2 2 3" xfId="39177" xr:uid="{00000000-0005-0000-0000-000026730000}"/>
    <cellStyle name="Normal 4 3 3 2 2 3 4 2 3" xfId="20049" xr:uid="{00000000-0005-0000-0000-000027730000}"/>
    <cellStyle name="Normal 4 3 3 2 2 3 4 2 3 2" xfId="46211" xr:uid="{00000000-0005-0000-0000-000028730000}"/>
    <cellStyle name="Normal 4 3 3 2 2 3 4 2 4" xfId="33259" xr:uid="{00000000-0005-0000-0000-000029730000}"/>
    <cellStyle name="Normal 4 3 3 2 2 3 4 3" xfId="10069" xr:uid="{00000000-0005-0000-0000-00002A730000}"/>
    <cellStyle name="Normal 4 3 3 2 2 3 4 3 2" xfId="22637" xr:uid="{00000000-0005-0000-0000-00002B730000}"/>
    <cellStyle name="Normal 4 3 3 2 2 3 4 3 2 2" xfId="48799" xr:uid="{00000000-0005-0000-0000-00002C730000}"/>
    <cellStyle name="Normal 4 3 3 2 2 3 4 3 3" xfId="36231" xr:uid="{00000000-0005-0000-0000-00002D730000}"/>
    <cellStyle name="Normal 4 3 3 2 2 3 4 4" xfId="16525" xr:uid="{00000000-0005-0000-0000-00002E730000}"/>
    <cellStyle name="Normal 4 3 3 2 2 3 4 4 2" xfId="42687" xr:uid="{00000000-0005-0000-0000-00002F730000}"/>
    <cellStyle name="Normal 4 3 3 2 2 3 4 5" xfId="29207" xr:uid="{00000000-0005-0000-0000-000030730000}"/>
    <cellStyle name="Normal 4 3 3 2 2 3 5" xfId="5071" xr:uid="{00000000-0005-0000-0000-000031730000}"/>
    <cellStyle name="Normal 4 3 3 2 2 3 5 2" xfId="11543" xr:uid="{00000000-0005-0000-0000-000032730000}"/>
    <cellStyle name="Normal 4 3 3 2 2 3 5 2 2" xfId="23919" xr:uid="{00000000-0005-0000-0000-000033730000}"/>
    <cellStyle name="Normal 4 3 3 2 2 3 5 2 2 2" xfId="50081" xr:uid="{00000000-0005-0000-0000-000034730000}"/>
    <cellStyle name="Normal 4 3 3 2 2 3 5 2 3" xfId="37705" xr:uid="{00000000-0005-0000-0000-000035730000}"/>
    <cellStyle name="Normal 4 3 3 2 2 3 5 3" xfId="18287" xr:uid="{00000000-0005-0000-0000-000036730000}"/>
    <cellStyle name="Normal 4 3 3 2 2 3 5 3 2" xfId="44449" xr:uid="{00000000-0005-0000-0000-000037730000}"/>
    <cellStyle name="Normal 4 3 3 2 2 3 5 4" xfId="31233" xr:uid="{00000000-0005-0000-0000-000038730000}"/>
    <cellStyle name="Normal 4 3 3 2 2 3 6" xfId="8597" xr:uid="{00000000-0005-0000-0000-000039730000}"/>
    <cellStyle name="Normal 4 3 3 2 2 3 6 2" xfId="21357" xr:uid="{00000000-0005-0000-0000-00003A730000}"/>
    <cellStyle name="Normal 4 3 3 2 2 3 6 2 2" xfId="47519" xr:uid="{00000000-0005-0000-0000-00003B730000}"/>
    <cellStyle name="Normal 4 3 3 2 2 3 6 3" xfId="34759" xr:uid="{00000000-0005-0000-0000-00003C730000}"/>
    <cellStyle name="Normal 4 3 3 2 2 3 7" xfId="14763" xr:uid="{00000000-0005-0000-0000-00003D730000}"/>
    <cellStyle name="Normal 4 3 3 2 2 3 7 2" xfId="40925" xr:uid="{00000000-0005-0000-0000-00003E730000}"/>
    <cellStyle name="Normal 4 3 3 2 2 3 8" xfId="27181" xr:uid="{00000000-0005-0000-0000-00003F730000}"/>
    <cellStyle name="Normal 4 3 3 2 2 4" xfId="1221" xr:uid="{00000000-0005-0000-0000-000040730000}"/>
    <cellStyle name="Normal 4 3 3 2 2 4 2" xfId="1861" xr:uid="{00000000-0005-0000-0000-000041730000}"/>
    <cellStyle name="Normal 4 3 3 2 2 4 2 2" xfId="3887" xr:uid="{00000000-0005-0000-0000-000042730000}"/>
    <cellStyle name="Normal 4 3 3 2 2 4 2 2 2" xfId="7939" xr:uid="{00000000-0005-0000-0000-000043730000}"/>
    <cellStyle name="Normal 4 3 3 2 2 4 2 2 2 2" xfId="13829" xr:uid="{00000000-0005-0000-0000-000044730000}"/>
    <cellStyle name="Normal 4 3 3 2 2 4 2 2 2 2 2" xfId="25999" xr:uid="{00000000-0005-0000-0000-000045730000}"/>
    <cellStyle name="Normal 4 3 3 2 2 4 2 2 2 2 2 2" xfId="52161" xr:uid="{00000000-0005-0000-0000-000046730000}"/>
    <cellStyle name="Normal 4 3 3 2 2 4 2 2 2 2 3" xfId="39991" xr:uid="{00000000-0005-0000-0000-000047730000}"/>
    <cellStyle name="Normal 4 3 3 2 2 4 2 2 2 3" xfId="20877" xr:uid="{00000000-0005-0000-0000-000048730000}"/>
    <cellStyle name="Normal 4 3 3 2 2 4 2 2 2 3 2" xfId="47039" xr:uid="{00000000-0005-0000-0000-000049730000}"/>
    <cellStyle name="Normal 4 3 3 2 2 4 2 2 2 4" xfId="34101" xr:uid="{00000000-0005-0000-0000-00004A730000}"/>
    <cellStyle name="Normal 4 3 3 2 2 4 2 2 3" xfId="10883" xr:uid="{00000000-0005-0000-0000-00004B730000}"/>
    <cellStyle name="Normal 4 3 3 2 2 4 2 2 3 2" xfId="23437" xr:uid="{00000000-0005-0000-0000-00004C730000}"/>
    <cellStyle name="Normal 4 3 3 2 2 4 2 2 3 2 2" xfId="49599" xr:uid="{00000000-0005-0000-0000-00004D730000}"/>
    <cellStyle name="Normal 4 3 3 2 2 4 2 2 3 3" xfId="37045" xr:uid="{00000000-0005-0000-0000-00004E730000}"/>
    <cellStyle name="Normal 4 3 3 2 2 4 2 2 4" xfId="17353" xr:uid="{00000000-0005-0000-0000-00004F730000}"/>
    <cellStyle name="Normal 4 3 3 2 2 4 2 2 4 2" xfId="43515" xr:uid="{00000000-0005-0000-0000-000050730000}"/>
    <cellStyle name="Normal 4 3 3 2 2 4 2 2 5" xfId="30049" xr:uid="{00000000-0005-0000-0000-000051730000}"/>
    <cellStyle name="Normal 4 3 3 2 2 4 2 3" xfId="5913" xr:uid="{00000000-0005-0000-0000-000052730000}"/>
    <cellStyle name="Normal 4 3 3 2 2 4 2 3 2" xfId="12357" xr:uid="{00000000-0005-0000-0000-000053730000}"/>
    <cellStyle name="Normal 4 3 3 2 2 4 2 3 2 2" xfId="24719" xr:uid="{00000000-0005-0000-0000-000054730000}"/>
    <cellStyle name="Normal 4 3 3 2 2 4 2 3 2 2 2" xfId="50881" xr:uid="{00000000-0005-0000-0000-000055730000}"/>
    <cellStyle name="Normal 4 3 3 2 2 4 2 3 2 3" xfId="38519" xr:uid="{00000000-0005-0000-0000-000056730000}"/>
    <cellStyle name="Normal 4 3 3 2 2 4 2 3 3" xfId="19115" xr:uid="{00000000-0005-0000-0000-000057730000}"/>
    <cellStyle name="Normal 4 3 3 2 2 4 2 3 3 2" xfId="45277" xr:uid="{00000000-0005-0000-0000-000058730000}"/>
    <cellStyle name="Normal 4 3 3 2 2 4 2 3 4" xfId="32075" xr:uid="{00000000-0005-0000-0000-000059730000}"/>
    <cellStyle name="Normal 4 3 3 2 2 4 2 4" xfId="9411" xr:uid="{00000000-0005-0000-0000-00005A730000}"/>
    <cellStyle name="Normal 4 3 3 2 2 4 2 4 2" xfId="22157" xr:uid="{00000000-0005-0000-0000-00005B730000}"/>
    <cellStyle name="Normal 4 3 3 2 2 4 2 4 2 2" xfId="48319" xr:uid="{00000000-0005-0000-0000-00005C730000}"/>
    <cellStyle name="Normal 4 3 3 2 2 4 2 4 3" xfId="35573" xr:uid="{00000000-0005-0000-0000-00005D730000}"/>
    <cellStyle name="Normal 4 3 3 2 2 4 2 5" xfId="15591" xr:uid="{00000000-0005-0000-0000-00005E730000}"/>
    <cellStyle name="Normal 4 3 3 2 2 4 2 5 2" xfId="41753" xr:uid="{00000000-0005-0000-0000-00005F730000}"/>
    <cellStyle name="Normal 4 3 3 2 2 4 2 6" xfId="28023" xr:uid="{00000000-0005-0000-0000-000060730000}"/>
    <cellStyle name="Normal 4 3 3 2 2 4 3" xfId="3247" xr:uid="{00000000-0005-0000-0000-000061730000}"/>
    <cellStyle name="Normal 4 3 3 2 2 4 3 2" xfId="7299" xr:uid="{00000000-0005-0000-0000-000062730000}"/>
    <cellStyle name="Normal 4 3 3 2 2 4 3 2 2" xfId="13189" xr:uid="{00000000-0005-0000-0000-000063730000}"/>
    <cellStyle name="Normal 4 3 3 2 2 4 3 2 2 2" xfId="25359" xr:uid="{00000000-0005-0000-0000-000064730000}"/>
    <cellStyle name="Normal 4 3 3 2 2 4 3 2 2 2 2" xfId="51521" xr:uid="{00000000-0005-0000-0000-000065730000}"/>
    <cellStyle name="Normal 4 3 3 2 2 4 3 2 2 3" xfId="39351" xr:uid="{00000000-0005-0000-0000-000066730000}"/>
    <cellStyle name="Normal 4 3 3 2 2 4 3 2 3" xfId="20237" xr:uid="{00000000-0005-0000-0000-000067730000}"/>
    <cellStyle name="Normal 4 3 3 2 2 4 3 2 3 2" xfId="46399" xr:uid="{00000000-0005-0000-0000-000068730000}"/>
    <cellStyle name="Normal 4 3 3 2 2 4 3 2 4" xfId="33461" xr:uid="{00000000-0005-0000-0000-000069730000}"/>
    <cellStyle name="Normal 4 3 3 2 2 4 3 3" xfId="10243" xr:uid="{00000000-0005-0000-0000-00006A730000}"/>
    <cellStyle name="Normal 4 3 3 2 2 4 3 3 2" xfId="22797" xr:uid="{00000000-0005-0000-0000-00006B730000}"/>
    <cellStyle name="Normal 4 3 3 2 2 4 3 3 2 2" xfId="48959" xr:uid="{00000000-0005-0000-0000-00006C730000}"/>
    <cellStyle name="Normal 4 3 3 2 2 4 3 3 3" xfId="36405" xr:uid="{00000000-0005-0000-0000-00006D730000}"/>
    <cellStyle name="Normal 4 3 3 2 2 4 3 4" xfId="16713" xr:uid="{00000000-0005-0000-0000-00006E730000}"/>
    <cellStyle name="Normal 4 3 3 2 2 4 3 4 2" xfId="42875" xr:uid="{00000000-0005-0000-0000-00006F730000}"/>
    <cellStyle name="Normal 4 3 3 2 2 4 3 5" xfId="29409" xr:uid="{00000000-0005-0000-0000-000070730000}"/>
    <cellStyle name="Normal 4 3 3 2 2 4 4" xfId="5273" xr:uid="{00000000-0005-0000-0000-000071730000}"/>
    <cellStyle name="Normal 4 3 3 2 2 4 4 2" xfId="11717" xr:uid="{00000000-0005-0000-0000-000072730000}"/>
    <cellStyle name="Normal 4 3 3 2 2 4 4 2 2" xfId="24079" xr:uid="{00000000-0005-0000-0000-000073730000}"/>
    <cellStyle name="Normal 4 3 3 2 2 4 4 2 2 2" xfId="50241" xr:uid="{00000000-0005-0000-0000-000074730000}"/>
    <cellStyle name="Normal 4 3 3 2 2 4 4 2 3" xfId="37879" xr:uid="{00000000-0005-0000-0000-000075730000}"/>
    <cellStyle name="Normal 4 3 3 2 2 4 4 3" xfId="18475" xr:uid="{00000000-0005-0000-0000-000076730000}"/>
    <cellStyle name="Normal 4 3 3 2 2 4 4 3 2" xfId="44637" xr:uid="{00000000-0005-0000-0000-000077730000}"/>
    <cellStyle name="Normal 4 3 3 2 2 4 4 4" xfId="31435" xr:uid="{00000000-0005-0000-0000-000078730000}"/>
    <cellStyle name="Normal 4 3 3 2 2 4 5" xfId="8771" xr:uid="{00000000-0005-0000-0000-000079730000}"/>
    <cellStyle name="Normal 4 3 3 2 2 4 5 2" xfId="21517" xr:uid="{00000000-0005-0000-0000-00007A730000}"/>
    <cellStyle name="Normal 4 3 3 2 2 4 5 2 2" xfId="47679" xr:uid="{00000000-0005-0000-0000-00007B730000}"/>
    <cellStyle name="Normal 4 3 3 2 2 4 5 3" xfId="34933" xr:uid="{00000000-0005-0000-0000-00007C730000}"/>
    <cellStyle name="Normal 4 3 3 2 2 4 6" xfId="14951" xr:uid="{00000000-0005-0000-0000-00007D730000}"/>
    <cellStyle name="Normal 4 3 3 2 2 4 6 2" xfId="41113" xr:uid="{00000000-0005-0000-0000-00007E730000}"/>
    <cellStyle name="Normal 4 3 3 2 2 4 7" xfId="27383" xr:uid="{00000000-0005-0000-0000-00007F730000}"/>
    <cellStyle name="Normal 4 3 3 2 2 5" xfId="1541" xr:uid="{00000000-0005-0000-0000-000080730000}"/>
    <cellStyle name="Normal 4 3 3 2 2 5 2" xfId="3567" xr:uid="{00000000-0005-0000-0000-000081730000}"/>
    <cellStyle name="Normal 4 3 3 2 2 5 2 2" xfId="7619" xr:uid="{00000000-0005-0000-0000-000082730000}"/>
    <cellStyle name="Normal 4 3 3 2 2 5 2 2 2" xfId="13509" xr:uid="{00000000-0005-0000-0000-000083730000}"/>
    <cellStyle name="Normal 4 3 3 2 2 5 2 2 2 2" xfId="25679" xr:uid="{00000000-0005-0000-0000-000084730000}"/>
    <cellStyle name="Normal 4 3 3 2 2 5 2 2 2 2 2" xfId="51841" xr:uid="{00000000-0005-0000-0000-000085730000}"/>
    <cellStyle name="Normal 4 3 3 2 2 5 2 2 2 3" xfId="39671" xr:uid="{00000000-0005-0000-0000-000086730000}"/>
    <cellStyle name="Normal 4 3 3 2 2 5 2 2 3" xfId="20557" xr:uid="{00000000-0005-0000-0000-000087730000}"/>
    <cellStyle name="Normal 4 3 3 2 2 5 2 2 3 2" xfId="46719" xr:uid="{00000000-0005-0000-0000-000088730000}"/>
    <cellStyle name="Normal 4 3 3 2 2 5 2 2 4" xfId="33781" xr:uid="{00000000-0005-0000-0000-000089730000}"/>
    <cellStyle name="Normal 4 3 3 2 2 5 2 3" xfId="10563" xr:uid="{00000000-0005-0000-0000-00008A730000}"/>
    <cellStyle name="Normal 4 3 3 2 2 5 2 3 2" xfId="23117" xr:uid="{00000000-0005-0000-0000-00008B730000}"/>
    <cellStyle name="Normal 4 3 3 2 2 5 2 3 2 2" xfId="49279" xr:uid="{00000000-0005-0000-0000-00008C730000}"/>
    <cellStyle name="Normal 4 3 3 2 2 5 2 3 3" xfId="36725" xr:uid="{00000000-0005-0000-0000-00008D730000}"/>
    <cellStyle name="Normal 4 3 3 2 2 5 2 4" xfId="17033" xr:uid="{00000000-0005-0000-0000-00008E730000}"/>
    <cellStyle name="Normal 4 3 3 2 2 5 2 4 2" xfId="43195" xr:uid="{00000000-0005-0000-0000-00008F730000}"/>
    <cellStyle name="Normal 4 3 3 2 2 5 2 5" xfId="29729" xr:uid="{00000000-0005-0000-0000-000090730000}"/>
    <cellStyle name="Normal 4 3 3 2 2 5 3" xfId="5593" xr:uid="{00000000-0005-0000-0000-000091730000}"/>
    <cellStyle name="Normal 4 3 3 2 2 5 3 2" xfId="12037" xr:uid="{00000000-0005-0000-0000-000092730000}"/>
    <cellStyle name="Normal 4 3 3 2 2 5 3 2 2" xfId="24399" xr:uid="{00000000-0005-0000-0000-000093730000}"/>
    <cellStyle name="Normal 4 3 3 2 2 5 3 2 2 2" xfId="50561" xr:uid="{00000000-0005-0000-0000-000094730000}"/>
    <cellStyle name="Normal 4 3 3 2 2 5 3 2 3" xfId="38199" xr:uid="{00000000-0005-0000-0000-000095730000}"/>
    <cellStyle name="Normal 4 3 3 2 2 5 3 3" xfId="18795" xr:uid="{00000000-0005-0000-0000-000096730000}"/>
    <cellStyle name="Normal 4 3 3 2 2 5 3 3 2" xfId="44957" xr:uid="{00000000-0005-0000-0000-000097730000}"/>
    <cellStyle name="Normal 4 3 3 2 2 5 3 4" xfId="31755" xr:uid="{00000000-0005-0000-0000-000098730000}"/>
    <cellStyle name="Normal 4 3 3 2 2 5 4" xfId="9091" xr:uid="{00000000-0005-0000-0000-000099730000}"/>
    <cellStyle name="Normal 4 3 3 2 2 5 4 2" xfId="21837" xr:uid="{00000000-0005-0000-0000-00009A730000}"/>
    <cellStyle name="Normal 4 3 3 2 2 5 4 2 2" xfId="47999" xr:uid="{00000000-0005-0000-0000-00009B730000}"/>
    <cellStyle name="Normal 4 3 3 2 2 5 4 3" xfId="35253" xr:uid="{00000000-0005-0000-0000-00009C730000}"/>
    <cellStyle name="Normal 4 3 3 2 2 5 5" xfId="15271" xr:uid="{00000000-0005-0000-0000-00009D730000}"/>
    <cellStyle name="Normal 4 3 3 2 2 5 5 2" xfId="41433" xr:uid="{00000000-0005-0000-0000-00009E730000}"/>
    <cellStyle name="Normal 4 3 3 2 2 5 6" xfId="27703" xr:uid="{00000000-0005-0000-0000-00009F730000}"/>
    <cellStyle name="Normal 4 3 3 2 2 6" xfId="2513" xr:uid="{00000000-0005-0000-0000-0000A0730000}"/>
    <cellStyle name="Normal 4 3 3 2 2 6 2" xfId="6565" xr:uid="{00000000-0005-0000-0000-0000A1730000}"/>
    <cellStyle name="Normal 4 3 3 2 2 6 2 2" xfId="12759" xr:uid="{00000000-0005-0000-0000-0000A2730000}"/>
    <cellStyle name="Normal 4 3 3 2 2 6 2 2 2" xfId="25039" xr:uid="{00000000-0005-0000-0000-0000A3730000}"/>
    <cellStyle name="Normal 4 3 3 2 2 6 2 2 2 2" xfId="51201" xr:uid="{00000000-0005-0000-0000-0000A4730000}"/>
    <cellStyle name="Normal 4 3 3 2 2 6 2 2 3" xfId="38921" xr:uid="{00000000-0005-0000-0000-0000A5730000}"/>
    <cellStyle name="Normal 4 3 3 2 2 6 2 3" xfId="19649" xr:uid="{00000000-0005-0000-0000-0000A6730000}"/>
    <cellStyle name="Normal 4 3 3 2 2 6 2 3 2" xfId="45811" xr:uid="{00000000-0005-0000-0000-0000A7730000}"/>
    <cellStyle name="Normal 4 3 3 2 2 6 2 4" xfId="32727" xr:uid="{00000000-0005-0000-0000-0000A8730000}"/>
    <cellStyle name="Normal 4 3 3 2 2 6 3" xfId="9813" xr:uid="{00000000-0005-0000-0000-0000A9730000}"/>
    <cellStyle name="Normal 4 3 3 2 2 6 3 2" xfId="22477" xr:uid="{00000000-0005-0000-0000-0000AA730000}"/>
    <cellStyle name="Normal 4 3 3 2 2 6 3 2 2" xfId="48639" xr:uid="{00000000-0005-0000-0000-0000AB730000}"/>
    <cellStyle name="Normal 4 3 3 2 2 6 3 3" xfId="35975" xr:uid="{00000000-0005-0000-0000-0000AC730000}"/>
    <cellStyle name="Normal 4 3 3 2 2 6 4" xfId="16125" xr:uid="{00000000-0005-0000-0000-0000AD730000}"/>
    <cellStyle name="Normal 4 3 3 2 2 6 4 2" xfId="42287" xr:uid="{00000000-0005-0000-0000-0000AE730000}"/>
    <cellStyle name="Normal 4 3 3 2 2 6 5" xfId="28675" xr:uid="{00000000-0005-0000-0000-0000AF730000}"/>
    <cellStyle name="Normal 4 3 3 2 2 7" xfId="4539" xr:uid="{00000000-0005-0000-0000-0000B0730000}"/>
    <cellStyle name="Normal 4 3 3 2 2 7 2" xfId="11287" xr:uid="{00000000-0005-0000-0000-0000B1730000}"/>
    <cellStyle name="Normal 4 3 3 2 2 7 2 2" xfId="23759" xr:uid="{00000000-0005-0000-0000-0000B2730000}"/>
    <cellStyle name="Normal 4 3 3 2 2 7 2 2 2" xfId="49921" xr:uid="{00000000-0005-0000-0000-0000B3730000}"/>
    <cellStyle name="Normal 4 3 3 2 2 7 2 3" xfId="37449" xr:uid="{00000000-0005-0000-0000-0000B4730000}"/>
    <cellStyle name="Normal 4 3 3 2 2 7 3" xfId="17887" xr:uid="{00000000-0005-0000-0000-0000B5730000}"/>
    <cellStyle name="Normal 4 3 3 2 2 7 3 2" xfId="44049" xr:uid="{00000000-0005-0000-0000-0000B6730000}"/>
    <cellStyle name="Normal 4 3 3 2 2 7 4" xfId="30701" xr:uid="{00000000-0005-0000-0000-0000B7730000}"/>
    <cellStyle name="Normal 4 3 3 2 2 8" xfId="8341" xr:uid="{00000000-0005-0000-0000-0000B8730000}"/>
    <cellStyle name="Normal 4 3 3 2 2 8 2" xfId="21197" xr:uid="{00000000-0005-0000-0000-0000B9730000}"/>
    <cellStyle name="Normal 4 3 3 2 2 8 2 2" xfId="47359" xr:uid="{00000000-0005-0000-0000-0000BA730000}"/>
    <cellStyle name="Normal 4 3 3 2 2 8 3" xfId="34503" xr:uid="{00000000-0005-0000-0000-0000BB730000}"/>
    <cellStyle name="Normal 4 3 3 2 2 9" xfId="14363" xr:uid="{00000000-0005-0000-0000-0000BC730000}"/>
    <cellStyle name="Normal 4 3 3 2 2 9 2" xfId="40525" xr:uid="{00000000-0005-0000-0000-0000BD730000}"/>
    <cellStyle name="Normal 4 3 3 2 3" xfId="569" xr:uid="{00000000-0005-0000-0000-0000BE730000}"/>
    <cellStyle name="Normal 4 3 3 2 3 2" xfId="1101" xr:uid="{00000000-0005-0000-0000-0000BF730000}"/>
    <cellStyle name="Normal 4 3 3 2 3 2 2" xfId="1421" xr:uid="{00000000-0005-0000-0000-0000C0730000}"/>
    <cellStyle name="Normal 4 3 3 2 3 2 2 2" xfId="2061" xr:uid="{00000000-0005-0000-0000-0000C1730000}"/>
    <cellStyle name="Normal 4 3 3 2 3 2 2 2 2" xfId="4087" xr:uid="{00000000-0005-0000-0000-0000C2730000}"/>
    <cellStyle name="Normal 4 3 3 2 3 2 2 2 2 2" xfId="8139" xr:uid="{00000000-0005-0000-0000-0000C3730000}"/>
    <cellStyle name="Normal 4 3 3 2 3 2 2 2 2 2 2" xfId="14029" xr:uid="{00000000-0005-0000-0000-0000C4730000}"/>
    <cellStyle name="Normal 4 3 3 2 3 2 2 2 2 2 2 2" xfId="26199" xr:uid="{00000000-0005-0000-0000-0000C5730000}"/>
    <cellStyle name="Normal 4 3 3 2 3 2 2 2 2 2 2 2 2" xfId="52361" xr:uid="{00000000-0005-0000-0000-0000C6730000}"/>
    <cellStyle name="Normal 4 3 3 2 3 2 2 2 2 2 2 3" xfId="40191" xr:uid="{00000000-0005-0000-0000-0000C7730000}"/>
    <cellStyle name="Normal 4 3 3 2 3 2 2 2 2 2 3" xfId="21077" xr:uid="{00000000-0005-0000-0000-0000C8730000}"/>
    <cellStyle name="Normal 4 3 3 2 3 2 2 2 2 2 3 2" xfId="47239" xr:uid="{00000000-0005-0000-0000-0000C9730000}"/>
    <cellStyle name="Normal 4 3 3 2 3 2 2 2 2 2 4" xfId="34301" xr:uid="{00000000-0005-0000-0000-0000CA730000}"/>
    <cellStyle name="Normal 4 3 3 2 3 2 2 2 2 3" xfId="11083" xr:uid="{00000000-0005-0000-0000-0000CB730000}"/>
    <cellStyle name="Normal 4 3 3 2 3 2 2 2 2 3 2" xfId="23637" xr:uid="{00000000-0005-0000-0000-0000CC730000}"/>
    <cellStyle name="Normal 4 3 3 2 3 2 2 2 2 3 2 2" xfId="49799" xr:uid="{00000000-0005-0000-0000-0000CD730000}"/>
    <cellStyle name="Normal 4 3 3 2 3 2 2 2 2 3 3" xfId="37245" xr:uid="{00000000-0005-0000-0000-0000CE730000}"/>
    <cellStyle name="Normal 4 3 3 2 3 2 2 2 2 4" xfId="17553" xr:uid="{00000000-0005-0000-0000-0000CF730000}"/>
    <cellStyle name="Normal 4 3 3 2 3 2 2 2 2 4 2" xfId="43715" xr:uid="{00000000-0005-0000-0000-0000D0730000}"/>
    <cellStyle name="Normal 4 3 3 2 3 2 2 2 2 5" xfId="30249" xr:uid="{00000000-0005-0000-0000-0000D1730000}"/>
    <cellStyle name="Normal 4 3 3 2 3 2 2 2 3" xfId="6113" xr:uid="{00000000-0005-0000-0000-0000D2730000}"/>
    <cellStyle name="Normal 4 3 3 2 3 2 2 2 3 2" xfId="12557" xr:uid="{00000000-0005-0000-0000-0000D3730000}"/>
    <cellStyle name="Normal 4 3 3 2 3 2 2 2 3 2 2" xfId="24919" xr:uid="{00000000-0005-0000-0000-0000D4730000}"/>
    <cellStyle name="Normal 4 3 3 2 3 2 2 2 3 2 2 2" xfId="51081" xr:uid="{00000000-0005-0000-0000-0000D5730000}"/>
    <cellStyle name="Normal 4 3 3 2 3 2 2 2 3 2 3" xfId="38719" xr:uid="{00000000-0005-0000-0000-0000D6730000}"/>
    <cellStyle name="Normal 4 3 3 2 3 2 2 2 3 3" xfId="19315" xr:uid="{00000000-0005-0000-0000-0000D7730000}"/>
    <cellStyle name="Normal 4 3 3 2 3 2 2 2 3 3 2" xfId="45477" xr:uid="{00000000-0005-0000-0000-0000D8730000}"/>
    <cellStyle name="Normal 4 3 3 2 3 2 2 2 3 4" xfId="32275" xr:uid="{00000000-0005-0000-0000-0000D9730000}"/>
    <cellStyle name="Normal 4 3 3 2 3 2 2 2 4" xfId="9611" xr:uid="{00000000-0005-0000-0000-0000DA730000}"/>
    <cellStyle name="Normal 4 3 3 2 3 2 2 2 4 2" xfId="22357" xr:uid="{00000000-0005-0000-0000-0000DB730000}"/>
    <cellStyle name="Normal 4 3 3 2 3 2 2 2 4 2 2" xfId="48519" xr:uid="{00000000-0005-0000-0000-0000DC730000}"/>
    <cellStyle name="Normal 4 3 3 2 3 2 2 2 4 3" xfId="35773" xr:uid="{00000000-0005-0000-0000-0000DD730000}"/>
    <cellStyle name="Normal 4 3 3 2 3 2 2 2 5" xfId="15791" xr:uid="{00000000-0005-0000-0000-0000DE730000}"/>
    <cellStyle name="Normal 4 3 3 2 3 2 2 2 5 2" xfId="41953" xr:uid="{00000000-0005-0000-0000-0000DF730000}"/>
    <cellStyle name="Normal 4 3 3 2 3 2 2 2 6" xfId="28223" xr:uid="{00000000-0005-0000-0000-0000E0730000}"/>
    <cellStyle name="Normal 4 3 3 2 3 2 2 3" xfId="3447" xr:uid="{00000000-0005-0000-0000-0000E1730000}"/>
    <cellStyle name="Normal 4 3 3 2 3 2 2 3 2" xfId="7499" xr:uid="{00000000-0005-0000-0000-0000E2730000}"/>
    <cellStyle name="Normal 4 3 3 2 3 2 2 3 2 2" xfId="13389" xr:uid="{00000000-0005-0000-0000-0000E3730000}"/>
    <cellStyle name="Normal 4 3 3 2 3 2 2 3 2 2 2" xfId="25559" xr:uid="{00000000-0005-0000-0000-0000E4730000}"/>
    <cellStyle name="Normal 4 3 3 2 3 2 2 3 2 2 2 2" xfId="51721" xr:uid="{00000000-0005-0000-0000-0000E5730000}"/>
    <cellStyle name="Normal 4 3 3 2 3 2 2 3 2 2 3" xfId="39551" xr:uid="{00000000-0005-0000-0000-0000E6730000}"/>
    <cellStyle name="Normal 4 3 3 2 3 2 2 3 2 3" xfId="20437" xr:uid="{00000000-0005-0000-0000-0000E7730000}"/>
    <cellStyle name="Normal 4 3 3 2 3 2 2 3 2 3 2" xfId="46599" xr:uid="{00000000-0005-0000-0000-0000E8730000}"/>
    <cellStyle name="Normal 4 3 3 2 3 2 2 3 2 4" xfId="33661" xr:uid="{00000000-0005-0000-0000-0000E9730000}"/>
    <cellStyle name="Normal 4 3 3 2 3 2 2 3 3" xfId="10443" xr:uid="{00000000-0005-0000-0000-0000EA730000}"/>
    <cellStyle name="Normal 4 3 3 2 3 2 2 3 3 2" xfId="22997" xr:uid="{00000000-0005-0000-0000-0000EB730000}"/>
    <cellStyle name="Normal 4 3 3 2 3 2 2 3 3 2 2" xfId="49159" xr:uid="{00000000-0005-0000-0000-0000EC730000}"/>
    <cellStyle name="Normal 4 3 3 2 3 2 2 3 3 3" xfId="36605" xr:uid="{00000000-0005-0000-0000-0000ED730000}"/>
    <cellStyle name="Normal 4 3 3 2 3 2 2 3 4" xfId="16913" xr:uid="{00000000-0005-0000-0000-0000EE730000}"/>
    <cellStyle name="Normal 4 3 3 2 3 2 2 3 4 2" xfId="43075" xr:uid="{00000000-0005-0000-0000-0000EF730000}"/>
    <cellStyle name="Normal 4 3 3 2 3 2 2 3 5" xfId="29609" xr:uid="{00000000-0005-0000-0000-0000F0730000}"/>
    <cellStyle name="Normal 4 3 3 2 3 2 2 4" xfId="5473" xr:uid="{00000000-0005-0000-0000-0000F1730000}"/>
    <cellStyle name="Normal 4 3 3 2 3 2 2 4 2" xfId="11917" xr:uid="{00000000-0005-0000-0000-0000F2730000}"/>
    <cellStyle name="Normal 4 3 3 2 3 2 2 4 2 2" xfId="24279" xr:uid="{00000000-0005-0000-0000-0000F3730000}"/>
    <cellStyle name="Normal 4 3 3 2 3 2 2 4 2 2 2" xfId="50441" xr:uid="{00000000-0005-0000-0000-0000F4730000}"/>
    <cellStyle name="Normal 4 3 3 2 3 2 2 4 2 3" xfId="38079" xr:uid="{00000000-0005-0000-0000-0000F5730000}"/>
    <cellStyle name="Normal 4 3 3 2 3 2 2 4 3" xfId="18675" xr:uid="{00000000-0005-0000-0000-0000F6730000}"/>
    <cellStyle name="Normal 4 3 3 2 3 2 2 4 3 2" xfId="44837" xr:uid="{00000000-0005-0000-0000-0000F7730000}"/>
    <cellStyle name="Normal 4 3 3 2 3 2 2 4 4" xfId="31635" xr:uid="{00000000-0005-0000-0000-0000F8730000}"/>
    <cellStyle name="Normal 4 3 3 2 3 2 2 5" xfId="8971" xr:uid="{00000000-0005-0000-0000-0000F9730000}"/>
    <cellStyle name="Normal 4 3 3 2 3 2 2 5 2" xfId="21717" xr:uid="{00000000-0005-0000-0000-0000FA730000}"/>
    <cellStyle name="Normal 4 3 3 2 3 2 2 5 2 2" xfId="47879" xr:uid="{00000000-0005-0000-0000-0000FB730000}"/>
    <cellStyle name="Normal 4 3 3 2 3 2 2 5 3" xfId="35133" xr:uid="{00000000-0005-0000-0000-0000FC730000}"/>
    <cellStyle name="Normal 4 3 3 2 3 2 2 6" xfId="15151" xr:uid="{00000000-0005-0000-0000-0000FD730000}"/>
    <cellStyle name="Normal 4 3 3 2 3 2 2 6 2" xfId="41313" xr:uid="{00000000-0005-0000-0000-0000FE730000}"/>
    <cellStyle name="Normal 4 3 3 2 3 2 2 7" xfId="27583" xr:uid="{00000000-0005-0000-0000-0000FF730000}"/>
    <cellStyle name="Normal 4 3 3 2 3 2 3" xfId="1741" xr:uid="{00000000-0005-0000-0000-000000740000}"/>
    <cellStyle name="Normal 4 3 3 2 3 2 3 2" xfId="3767" xr:uid="{00000000-0005-0000-0000-000001740000}"/>
    <cellStyle name="Normal 4 3 3 2 3 2 3 2 2" xfId="7819" xr:uid="{00000000-0005-0000-0000-000002740000}"/>
    <cellStyle name="Normal 4 3 3 2 3 2 3 2 2 2" xfId="13709" xr:uid="{00000000-0005-0000-0000-000003740000}"/>
    <cellStyle name="Normal 4 3 3 2 3 2 3 2 2 2 2" xfId="25879" xr:uid="{00000000-0005-0000-0000-000004740000}"/>
    <cellStyle name="Normal 4 3 3 2 3 2 3 2 2 2 2 2" xfId="52041" xr:uid="{00000000-0005-0000-0000-000005740000}"/>
    <cellStyle name="Normal 4 3 3 2 3 2 3 2 2 2 3" xfId="39871" xr:uid="{00000000-0005-0000-0000-000006740000}"/>
    <cellStyle name="Normal 4 3 3 2 3 2 3 2 2 3" xfId="20757" xr:uid="{00000000-0005-0000-0000-000007740000}"/>
    <cellStyle name="Normal 4 3 3 2 3 2 3 2 2 3 2" xfId="46919" xr:uid="{00000000-0005-0000-0000-000008740000}"/>
    <cellStyle name="Normal 4 3 3 2 3 2 3 2 2 4" xfId="33981" xr:uid="{00000000-0005-0000-0000-000009740000}"/>
    <cellStyle name="Normal 4 3 3 2 3 2 3 2 3" xfId="10763" xr:uid="{00000000-0005-0000-0000-00000A740000}"/>
    <cellStyle name="Normal 4 3 3 2 3 2 3 2 3 2" xfId="23317" xr:uid="{00000000-0005-0000-0000-00000B740000}"/>
    <cellStyle name="Normal 4 3 3 2 3 2 3 2 3 2 2" xfId="49479" xr:uid="{00000000-0005-0000-0000-00000C740000}"/>
    <cellStyle name="Normal 4 3 3 2 3 2 3 2 3 3" xfId="36925" xr:uid="{00000000-0005-0000-0000-00000D740000}"/>
    <cellStyle name="Normal 4 3 3 2 3 2 3 2 4" xfId="17233" xr:uid="{00000000-0005-0000-0000-00000E740000}"/>
    <cellStyle name="Normal 4 3 3 2 3 2 3 2 4 2" xfId="43395" xr:uid="{00000000-0005-0000-0000-00000F740000}"/>
    <cellStyle name="Normal 4 3 3 2 3 2 3 2 5" xfId="29929" xr:uid="{00000000-0005-0000-0000-000010740000}"/>
    <cellStyle name="Normal 4 3 3 2 3 2 3 3" xfId="5793" xr:uid="{00000000-0005-0000-0000-000011740000}"/>
    <cellStyle name="Normal 4 3 3 2 3 2 3 3 2" xfId="12237" xr:uid="{00000000-0005-0000-0000-000012740000}"/>
    <cellStyle name="Normal 4 3 3 2 3 2 3 3 2 2" xfId="24599" xr:uid="{00000000-0005-0000-0000-000013740000}"/>
    <cellStyle name="Normal 4 3 3 2 3 2 3 3 2 2 2" xfId="50761" xr:uid="{00000000-0005-0000-0000-000014740000}"/>
    <cellStyle name="Normal 4 3 3 2 3 2 3 3 2 3" xfId="38399" xr:uid="{00000000-0005-0000-0000-000015740000}"/>
    <cellStyle name="Normal 4 3 3 2 3 2 3 3 3" xfId="18995" xr:uid="{00000000-0005-0000-0000-000016740000}"/>
    <cellStyle name="Normal 4 3 3 2 3 2 3 3 3 2" xfId="45157" xr:uid="{00000000-0005-0000-0000-000017740000}"/>
    <cellStyle name="Normal 4 3 3 2 3 2 3 3 4" xfId="31955" xr:uid="{00000000-0005-0000-0000-000018740000}"/>
    <cellStyle name="Normal 4 3 3 2 3 2 3 4" xfId="9291" xr:uid="{00000000-0005-0000-0000-000019740000}"/>
    <cellStyle name="Normal 4 3 3 2 3 2 3 4 2" xfId="22037" xr:uid="{00000000-0005-0000-0000-00001A740000}"/>
    <cellStyle name="Normal 4 3 3 2 3 2 3 4 2 2" xfId="48199" xr:uid="{00000000-0005-0000-0000-00001B740000}"/>
    <cellStyle name="Normal 4 3 3 2 3 2 3 4 3" xfId="35453" xr:uid="{00000000-0005-0000-0000-00001C740000}"/>
    <cellStyle name="Normal 4 3 3 2 3 2 3 5" xfId="15471" xr:uid="{00000000-0005-0000-0000-00001D740000}"/>
    <cellStyle name="Normal 4 3 3 2 3 2 3 5 2" xfId="41633" xr:uid="{00000000-0005-0000-0000-00001E740000}"/>
    <cellStyle name="Normal 4 3 3 2 3 2 3 6" xfId="27903" xr:uid="{00000000-0005-0000-0000-00001F740000}"/>
    <cellStyle name="Normal 4 3 3 2 3 2 4" xfId="3127" xr:uid="{00000000-0005-0000-0000-000020740000}"/>
    <cellStyle name="Normal 4 3 3 2 3 2 4 2" xfId="7179" xr:uid="{00000000-0005-0000-0000-000021740000}"/>
    <cellStyle name="Normal 4 3 3 2 3 2 4 2 2" xfId="13069" xr:uid="{00000000-0005-0000-0000-000022740000}"/>
    <cellStyle name="Normal 4 3 3 2 3 2 4 2 2 2" xfId="25239" xr:uid="{00000000-0005-0000-0000-000023740000}"/>
    <cellStyle name="Normal 4 3 3 2 3 2 4 2 2 2 2" xfId="51401" xr:uid="{00000000-0005-0000-0000-000024740000}"/>
    <cellStyle name="Normal 4 3 3 2 3 2 4 2 2 3" xfId="39231" xr:uid="{00000000-0005-0000-0000-000025740000}"/>
    <cellStyle name="Normal 4 3 3 2 3 2 4 2 3" xfId="20117" xr:uid="{00000000-0005-0000-0000-000026740000}"/>
    <cellStyle name="Normal 4 3 3 2 3 2 4 2 3 2" xfId="46279" xr:uid="{00000000-0005-0000-0000-000027740000}"/>
    <cellStyle name="Normal 4 3 3 2 3 2 4 2 4" xfId="33341" xr:uid="{00000000-0005-0000-0000-000028740000}"/>
    <cellStyle name="Normal 4 3 3 2 3 2 4 3" xfId="10123" xr:uid="{00000000-0005-0000-0000-000029740000}"/>
    <cellStyle name="Normal 4 3 3 2 3 2 4 3 2" xfId="22677" xr:uid="{00000000-0005-0000-0000-00002A740000}"/>
    <cellStyle name="Normal 4 3 3 2 3 2 4 3 2 2" xfId="48839" xr:uid="{00000000-0005-0000-0000-00002B740000}"/>
    <cellStyle name="Normal 4 3 3 2 3 2 4 3 3" xfId="36285" xr:uid="{00000000-0005-0000-0000-00002C740000}"/>
    <cellStyle name="Normal 4 3 3 2 3 2 4 4" xfId="16593" xr:uid="{00000000-0005-0000-0000-00002D740000}"/>
    <cellStyle name="Normal 4 3 3 2 3 2 4 4 2" xfId="42755" xr:uid="{00000000-0005-0000-0000-00002E740000}"/>
    <cellStyle name="Normal 4 3 3 2 3 2 4 5" xfId="29289" xr:uid="{00000000-0005-0000-0000-00002F740000}"/>
    <cellStyle name="Normal 4 3 3 2 3 2 5" xfId="5153" xr:uid="{00000000-0005-0000-0000-000030740000}"/>
    <cellStyle name="Normal 4 3 3 2 3 2 5 2" xfId="11597" xr:uid="{00000000-0005-0000-0000-000031740000}"/>
    <cellStyle name="Normal 4 3 3 2 3 2 5 2 2" xfId="23959" xr:uid="{00000000-0005-0000-0000-000032740000}"/>
    <cellStyle name="Normal 4 3 3 2 3 2 5 2 2 2" xfId="50121" xr:uid="{00000000-0005-0000-0000-000033740000}"/>
    <cellStyle name="Normal 4 3 3 2 3 2 5 2 3" xfId="37759" xr:uid="{00000000-0005-0000-0000-000034740000}"/>
    <cellStyle name="Normal 4 3 3 2 3 2 5 3" xfId="18355" xr:uid="{00000000-0005-0000-0000-000035740000}"/>
    <cellStyle name="Normal 4 3 3 2 3 2 5 3 2" xfId="44517" xr:uid="{00000000-0005-0000-0000-000036740000}"/>
    <cellStyle name="Normal 4 3 3 2 3 2 5 4" xfId="31315" xr:uid="{00000000-0005-0000-0000-000037740000}"/>
    <cellStyle name="Normal 4 3 3 2 3 2 6" xfId="8651" xr:uid="{00000000-0005-0000-0000-000038740000}"/>
    <cellStyle name="Normal 4 3 3 2 3 2 6 2" xfId="21397" xr:uid="{00000000-0005-0000-0000-000039740000}"/>
    <cellStyle name="Normal 4 3 3 2 3 2 6 2 2" xfId="47559" xr:uid="{00000000-0005-0000-0000-00003A740000}"/>
    <cellStyle name="Normal 4 3 3 2 3 2 6 3" xfId="34813" xr:uid="{00000000-0005-0000-0000-00003B740000}"/>
    <cellStyle name="Normal 4 3 3 2 3 2 7" xfId="14831" xr:uid="{00000000-0005-0000-0000-00003C740000}"/>
    <cellStyle name="Normal 4 3 3 2 3 2 7 2" xfId="40993" xr:uid="{00000000-0005-0000-0000-00003D740000}"/>
    <cellStyle name="Normal 4 3 3 2 3 2 8" xfId="27263" xr:uid="{00000000-0005-0000-0000-00003E740000}"/>
    <cellStyle name="Normal 4 3 3 2 3 3" xfId="1261" xr:uid="{00000000-0005-0000-0000-00003F740000}"/>
    <cellStyle name="Normal 4 3 3 2 3 3 2" xfId="1901" xr:uid="{00000000-0005-0000-0000-000040740000}"/>
    <cellStyle name="Normal 4 3 3 2 3 3 2 2" xfId="3927" xr:uid="{00000000-0005-0000-0000-000041740000}"/>
    <cellStyle name="Normal 4 3 3 2 3 3 2 2 2" xfId="7979" xr:uid="{00000000-0005-0000-0000-000042740000}"/>
    <cellStyle name="Normal 4 3 3 2 3 3 2 2 2 2" xfId="13869" xr:uid="{00000000-0005-0000-0000-000043740000}"/>
    <cellStyle name="Normal 4 3 3 2 3 3 2 2 2 2 2" xfId="26039" xr:uid="{00000000-0005-0000-0000-000044740000}"/>
    <cellStyle name="Normal 4 3 3 2 3 3 2 2 2 2 2 2" xfId="52201" xr:uid="{00000000-0005-0000-0000-000045740000}"/>
    <cellStyle name="Normal 4 3 3 2 3 3 2 2 2 2 3" xfId="40031" xr:uid="{00000000-0005-0000-0000-000046740000}"/>
    <cellStyle name="Normal 4 3 3 2 3 3 2 2 2 3" xfId="20917" xr:uid="{00000000-0005-0000-0000-000047740000}"/>
    <cellStyle name="Normal 4 3 3 2 3 3 2 2 2 3 2" xfId="47079" xr:uid="{00000000-0005-0000-0000-000048740000}"/>
    <cellStyle name="Normal 4 3 3 2 3 3 2 2 2 4" xfId="34141" xr:uid="{00000000-0005-0000-0000-000049740000}"/>
    <cellStyle name="Normal 4 3 3 2 3 3 2 2 3" xfId="10923" xr:uid="{00000000-0005-0000-0000-00004A740000}"/>
    <cellStyle name="Normal 4 3 3 2 3 3 2 2 3 2" xfId="23477" xr:uid="{00000000-0005-0000-0000-00004B740000}"/>
    <cellStyle name="Normal 4 3 3 2 3 3 2 2 3 2 2" xfId="49639" xr:uid="{00000000-0005-0000-0000-00004C740000}"/>
    <cellStyle name="Normal 4 3 3 2 3 3 2 2 3 3" xfId="37085" xr:uid="{00000000-0005-0000-0000-00004D740000}"/>
    <cellStyle name="Normal 4 3 3 2 3 3 2 2 4" xfId="17393" xr:uid="{00000000-0005-0000-0000-00004E740000}"/>
    <cellStyle name="Normal 4 3 3 2 3 3 2 2 4 2" xfId="43555" xr:uid="{00000000-0005-0000-0000-00004F740000}"/>
    <cellStyle name="Normal 4 3 3 2 3 3 2 2 5" xfId="30089" xr:uid="{00000000-0005-0000-0000-000050740000}"/>
    <cellStyle name="Normal 4 3 3 2 3 3 2 3" xfId="5953" xr:uid="{00000000-0005-0000-0000-000051740000}"/>
    <cellStyle name="Normal 4 3 3 2 3 3 2 3 2" xfId="12397" xr:uid="{00000000-0005-0000-0000-000052740000}"/>
    <cellStyle name="Normal 4 3 3 2 3 3 2 3 2 2" xfId="24759" xr:uid="{00000000-0005-0000-0000-000053740000}"/>
    <cellStyle name="Normal 4 3 3 2 3 3 2 3 2 2 2" xfId="50921" xr:uid="{00000000-0005-0000-0000-000054740000}"/>
    <cellStyle name="Normal 4 3 3 2 3 3 2 3 2 3" xfId="38559" xr:uid="{00000000-0005-0000-0000-000055740000}"/>
    <cellStyle name="Normal 4 3 3 2 3 3 2 3 3" xfId="19155" xr:uid="{00000000-0005-0000-0000-000056740000}"/>
    <cellStyle name="Normal 4 3 3 2 3 3 2 3 3 2" xfId="45317" xr:uid="{00000000-0005-0000-0000-000057740000}"/>
    <cellStyle name="Normal 4 3 3 2 3 3 2 3 4" xfId="32115" xr:uid="{00000000-0005-0000-0000-000058740000}"/>
    <cellStyle name="Normal 4 3 3 2 3 3 2 4" xfId="9451" xr:uid="{00000000-0005-0000-0000-000059740000}"/>
    <cellStyle name="Normal 4 3 3 2 3 3 2 4 2" xfId="22197" xr:uid="{00000000-0005-0000-0000-00005A740000}"/>
    <cellStyle name="Normal 4 3 3 2 3 3 2 4 2 2" xfId="48359" xr:uid="{00000000-0005-0000-0000-00005B740000}"/>
    <cellStyle name="Normal 4 3 3 2 3 3 2 4 3" xfId="35613" xr:uid="{00000000-0005-0000-0000-00005C740000}"/>
    <cellStyle name="Normal 4 3 3 2 3 3 2 5" xfId="15631" xr:uid="{00000000-0005-0000-0000-00005D740000}"/>
    <cellStyle name="Normal 4 3 3 2 3 3 2 5 2" xfId="41793" xr:uid="{00000000-0005-0000-0000-00005E740000}"/>
    <cellStyle name="Normal 4 3 3 2 3 3 2 6" xfId="28063" xr:uid="{00000000-0005-0000-0000-00005F740000}"/>
    <cellStyle name="Normal 4 3 3 2 3 3 3" xfId="3287" xr:uid="{00000000-0005-0000-0000-000060740000}"/>
    <cellStyle name="Normal 4 3 3 2 3 3 3 2" xfId="7339" xr:uid="{00000000-0005-0000-0000-000061740000}"/>
    <cellStyle name="Normal 4 3 3 2 3 3 3 2 2" xfId="13229" xr:uid="{00000000-0005-0000-0000-000062740000}"/>
    <cellStyle name="Normal 4 3 3 2 3 3 3 2 2 2" xfId="25399" xr:uid="{00000000-0005-0000-0000-000063740000}"/>
    <cellStyle name="Normal 4 3 3 2 3 3 3 2 2 2 2" xfId="51561" xr:uid="{00000000-0005-0000-0000-000064740000}"/>
    <cellStyle name="Normal 4 3 3 2 3 3 3 2 2 3" xfId="39391" xr:uid="{00000000-0005-0000-0000-000065740000}"/>
    <cellStyle name="Normal 4 3 3 2 3 3 3 2 3" xfId="20277" xr:uid="{00000000-0005-0000-0000-000066740000}"/>
    <cellStyle name="Normal 4 3 3 2 3 3 3 2 3 2" xfId="46439" xr:uid="{00000000-0005-0000-0000-000067740000}"/>
    <cellStyle name="Normal 4 3 3 2 3 3 3 2 4" xfId="33501" xr:uid="{00000000-0005-0000-0000-000068740000}"/>
    <cellStyle name="Normal 4 3 3 2 3 3 3 3" xfId="10283" xr:uid="{00000000-0005-0000-0000-000069740000}"/>
    <cellStyle name="Normal 4 3 3 2 3 3 3 3 2" xfId="22837" xr:uid="{00000000-0005-0000-0000-00006A740000}"/>
    <cellStyle name="Normal 4 3 3 2 3 3 3 3 2 2" xfId="48999" xr:uid="{00000000-0005-0000-0000-00006B740000}"/>
    <cellStyle name="Normal 4 3 3 2 3 3 3 3 3" xfId="36445" xr:uid="{00000000-0005-0000-0000-00006C740000}"/>
    <cellStyle name="Normal 4 3 3 2 3 3 3 4" xfId="16753" xr:uid="{00000000-0005-0000-0000-00006D740000}"/>
    <cellStyle name="Normal 4 3 3 2 3 3 3 4 2" xfId="42915" xr:uid="{00000000-0005-0000-0000-00006E740000}"/>
    <cellStyle name="Normal 4 3 3 2 3 3 3 5" xfId="29449" xr:uid="{00000000-0005-0000-0000-00006F740000}"/>
    <cellStyle name="Normal 4 3 3 2 3 3 4" xfId="5313" xr:uid="{00000000-0005-0000-0000-000070740000}"/>
    <cellStyle name="Normal 4 3 3 2 3 3 4 2" xfId="11757" xr:uid="{00000000-0005-0000-0000-000071740000}"/>
    <cellStyle name="Normal 4 3 3 2 3 3 4 2 2" xfId="24119" xr:uid="{00000000-0005-0000-0000-000072740000}"/>
    <cellStyle name="Normal 4 3 3 2 3 3 4 2 2 2" xfId="50281" xr:uid="{00000000-0005-0000-0000-000073740000}"/>
    <cellStyle name="Normal 4 3 3 2 3 3 4 2 3" xfId="37919" xr:uid="{00000000-0005-0000-0000-000074740000}"/>
    <cellStyle name="Normal 4 3 3 2 3 3 4 3" xfId="18515" xr:uid="{00000000-0005-0000-0000-000075740000}"/>
    <cellStyle name="Normal 4 3 3 2 3 3 4 3 2" xfId="44677" xr:uid="{00000000-0005-0000-0000-000076740000}"/>
    <cellStyle name="Normal 4 3 3 2 3 3 4 4" xfId="31475" xr:uid="{00000000-0005-0000-0000-000077740000}"/>
    <cellStyle name="Normal 4 3 3 2 3 3 5" xfId="8811" xr:uid="{00000000-0005-0000-0000-000078740000}"/>
    <cellStyle name="Normal 4 3 3 2 3 3 5 2" xfId="21557" xr:uid="{00000000-0005-0000-0000-000079740000}"/>
    <cellStyle name="Normal 4 3 3 2 3 3 5 2 2" xfId="47719" xr:uid="{00000000-0005-0000-0000-00007A740000}"/>
    <cellStyle name="Normal 4 3 3 2 3 3 5 3" xfId="34973" xr:uid="{00000000-0005-0000-0000-00007B740000}"/>
    <cellStyle name="Normal 4 3 3 2 3 3 6" xfId="14991" xr:uid="{00000000-0005-0000-0000-00007C740000}"/>
    <cellStyle name="Normal 4 3 3 2 3 3 6 2" xfId="41153" xr:uid="{00000000-0005-0000-0000-00007D740000}"/>
    <cellStyle name="Normal 4 3 3 2 3 3 7" xfId="27423" xr:uid="{00000000-0005-0000-0000-00007E740000}"/>
    <cellStyle name="Normal 4 3 3 2 3 4" xfId="1581" xr:uid="{00000000-0005-0000-0000-00007F740000}"/>
    <cellStyle name="Normal 4 3 3 2 3 4 2" xfId="3607" xr:uid="{00000000-0005-0000-0000-000080740000}"/>
    <cellStyle name="Normal 4 3 3 2 3 4 2 2" xfId="7659" xr:uid="{00000000-0005-0000-0000-000081740000}"/>
    <cellStyle name="Normal 4 3 3 2 3 4 2 2 2" xfId="13549" xr:uid="{00000000-0005-0000-0000-000082740000}"/>
    <cellStyle name="Normal 4 3 3 2 3 4 2 2 2 2" xfId="25719" xr:uid="{00000000-0005-0000-0000-000083740000}"/>
    <cellStyle name="Normal 4 3 3 2 3 4 2 2 2 2 2" xfId="51881" xr:uid="{00000000-0005-0000-0000-000084740000}"/>
    <cellStyle name="Normal 4 3 3 2 3 4 2 2 2 3" xfId="39711" xr:uid="{00000000-0005-0000-0000-000085740000}"/>
    <cellStyle name="Normal 4 3 3 2 3 4 2 2 3" xfId="20597" xr:uid="{00000000-0005-0000-0000-000086740000}"/>
    <cellStyle name="Normal 4 3 3 2 3 4 2 2 3 2" xfId="46759" xr:uid="{00000000-0005-0000-0000-000087740000}"/>
    <cellStyle name="Normal 4 3 3 2 3 4 2 2 4" xfId="33821" xr:uid="{00000000-0005-0000-0000-000088740000}"/>
    <cellStyle name="Normal 4 3 3 2 3 4 2 3" xfId="10603" xr:uid="{00000000-0005-0000-0000-000089740000}"/>
    <cellStyle name="Normal 4 3 3 2 3 4 2 3 2" xfId="23157" xr:uid="{00000000-0005-0000-0000-00008A740000}"/>
    <cellStyle name="Normal 4 3 3 2 3 4 2 3 2 2" xfId="49319" xr:uid="{00000000-0005-0000-0000-00008B740000}"/>
    <cellStyle name="Normal 4 3 3 2 3 4 2 3 3" xfId="36765" xr:uid="{00000000-0005-0000-0000-00008C740000}"/>
    <cellStyle name="Normal 4 3 3 2 3 4 2 4" xfId="17073" xr:uid="{00000000-0005-0000-0000-00008D740000}"/>
    <cellStyle name="Normal 4 3 3 2 3 4 2 4 2" xfId="43235" xr:uid="{00000000-0005-0000-0000-00008E740000}"/>
    <cellStyle name="Normal 4 3 3 2 3 4 2 5" xfId="29769" xr:uid="{00000000-0005-0000-0000-00008F740000}"/>
    <cellStyle name="Normal 4 3 3 2 3 4 3" xfId="5633" xr:uid="{00000000-0005-0000-0000-000090740000}"/>
    <cellStyle name="Normal 4 3 3 2 3 4 3 2" xfId="12077" xr:uid="{00000000-0005-0000-0000-000091740000}"/>
    <cellStyle name="Normal 4 3 3 2 3 4 3 2 2" xfId="24439" xr:uid="{00000000-0005-0000-0000-000092740000}"/>
    <cellStyle name="Normal 4 3 3 2 3 4 3 2 2 2" xfId="50601" xr:uid="{00000000-0005-0000-0000-000093740000}"/>
    <cellStyle name="Normal 4 3 3 2 3 4 3 2 3" xfId="38239" xr:uid="{00000000-0005-0000-0000-000094740000}"/>
    <cellStyle name="Normal 4 3 3 2 3 4 3 3" xfId="18835" xr:uid="{00000000-0005-0000-0000-000095740000}"/>
    <cellStyle name="Normal 4 3 3 2 3 4 3 3 2" xfId="44997" xr:uid="{00000000-0005-0000-0000-000096740000}"/>
    <cellStyle name="Normal 4 3 3 2 3 4 3 4" xfId="31795" xr:uid="{00000000-0005-0000-0000-000097740000}"/>
    <cellStyle name="Normal 4 3 3 2 3 4 4" xfId="9131" xr:uid="{00000000-0005-0000-0000-000098740000}"/>
    <cellStyle name="Normal 4 3 3 2 3 4 4 2" xfId="21877" xr:uid="{00000000-0005-0000-0000-000099740000}"/>
    <cellStyle name="Normal 4 3 3 2 3 4 4 2 2" xfId="48039" xr:uid="{00000000-0005-0000-0000-00009A740000}"/>
    <cellStyle name="Normal 4 3 3 2 3 4 4 3" xfId="35293" xr:uid="{00000000-0005-0000-0000-00009B740000}"/>
    <cellStyle name="Normal 4 3 3 2 3 4 5" xfId="15311" xr:uid="{00000000-0005-0000-0000-00009C740000}"/>
    <cellStyle name="Normal 4 3 3 2 3 4 5 2" xfId="41473" xr:uid="{00000000-0005-0000-0000-00009D740000}"/>
    <cellStyle name="Normal 4 3 3 2 3 4 6" xfId="27743" xr:uid="{00000000-0005-0000-0000-00009E740000}"/>
    <cellStyle name="Normal 4 3 3 2 3 5" xfId="2595" xr:uid="{00000000-0005-0000-0000-00009F740000}"/>
    <cellStyle name="Normal 4 3 3 2 3 5 2" xfId="6647" xr:uid="{00000000-0005-0000-0000-0000A0740000}"/>
    <cellStyle name="Normal 4 3 3 2 3 5 2 2" xfId="12813" xr:uid="{00000000-0005-0000-0000-0000A1740000}"/>
    <cellStyle name="Normal 4 3 3 2 3 5 2 2 2" xfId="25079" xr:uid="{00000000-0005-0000-0000-0000A2740000}"/>
    <cellStyle name="Normal 4 3 3 2 3 5 2 2 2 2" xfId="51241" xr:uid="{00000000-0005-0000-0000-0000A3740000}"/>
    <cellStyle name="Normal 4 3 3 2 3 5 2 2 3" xfId="38975" xr:uid="{00000000-0005-0000-0000-0000A4740000}"/>
    <cellStyle name="Normal 4 3 3 2 3 5 2 3" xfId="19717" xr:uid="{00000000-0005-0000-0000-0000A5740000}"/>
    <cellStyle name="Normal 4 3 3 2 3 5 2 3 2" xfId="45879" xr:uid="{00000000-0005-0000-0000-0000A6740000}"/>
    <cellStyle name="Normal 4 3 3 2 3 5 2 4" xfId="32809" xr:uid="{00000000-0005-0000-0000-0000A7740000}"/>
    <cellStyle name="Normal 4 3 3 2 3 5 3" xfId="9867" xr:uid="{00000000-0005-0000-0000-0000A8740000}"/>
    <cellStyle name="Normal 4 3 3 2 3 5 3 2" xfId="22517" xr:uid="{00000000-0005-0000-0000-0000A9740000}"/>
    <cellStyle name="Normal 4 3 3 2 3 5 3 2 2" xfId="48679" xr:uid="{00000000-0005-0000-0000-0000AA740000}"/>
    <cellStyle name="Normal 4 3 3 2 3 5 3 3" xfId="36029" xr:uid="{00000000-0005-0000-0000-0000AB740000}"/>
    <cellStyle name="Normal 4 3 3 2 3 5 4" xfId="16193" xr:uid="{00000000-0005-0000-0000-0000AC740000}"/>
    <cellStyle name="Normal 4 3 3 2 3 5 4 2" xfId="42355" xr:uid="{00000000-0005-0000-0000-0000AD740000}"/>
    <cellStyle name="Normal 4 3 3 2 3 5 5" xfId="28757" xr:uid="{00000000-0005-0000-0000-0000AE740000}"/>
    <cellStyle name="Normal 4 3 3 2 3 6" xfId="4621" xr:uid="{00000000-0005-0000-0000-0000AF740000}"/>
    <cellStyle name="Normal 4 3 3 2 3 6 2" xfId="11341" xr:uid="{00000000-0005-0000-0000-0000B0740000}"/>
    <cellStyle name="Normal 4 3 3 2 3 6 2 2" xfId="23799" xr:uid="{00000000-0005-0000-0000-0000B1740000}"/>
    <cellStyle name="Normal 4 3 3 2 3 6 2 2 2" xfId="49961" xr:uid="{00000000-0005-0000-0000-0000B2740000}"/>
    <cellStyle name="Normal 4 3 3 2 3 6 2 3" xfId="37503" xr:uid="{00000000-0005-0000-0000-0000B3740000}"/>
    <cellStyle name="Normal 4 3 3 2 3 6 3" xfId="17955" xr:uid="{00000000-0005-0000-0000-0000B4740000}"/>
    <cellStyle name="Normal 4 3 3 2 3 6 3 2" xfId="44117" xr:uid="{00000000-0005-0000-0000-0000B5740000}"/>
    <cellStyle name="Normal 4 3 3 2 3 6 4" xfId="30783" xr:uid="{00000000-0005-0000-0000-0000B6740000}"/>
    <cellStyle name="Normal 4 3 3 2 3 7" xfId="8395" xr:uid="{00000000-0005-0000-0000-0000B7740000}"/>
    <cellStyle name="Normal 4 3 3 2 3 7 2" xfId="21237" xr:uid="{00000000-0005-0000-0000-0000B8740000}"/>
    <cellStyle name="Normal 4 3 3 2 3 7 2 2" xfId="47399" xr:uid="{00000000-0005-0000-0000-0000B9740000}"/>
    <cellStyle name="Normal 4 3 3 2 3 7 3" xfId="34557" xr:uid="{00000000-0005-0000-0000-0000BA740000}"/>
    <cellStyle name="Normal 4 3 3 2 3 8" xfId="14431" xr:uid="{00000000-0005-0000-0000-0000BB740000}"/>
    <cellStyle name="Normal 4 3 3 2 3 8 2" xfId="40593" xr:uid="{00000000-0005-0000-0000-0000BC740000}"/>
    <cellStyle name="Normal 4 3 3 2 3 9" xfId="26731" xr:uid="{00000000-0005-0000-0000-0000BD740000}"/>
    <cellStyle name="Normal 4 3 3 2 4" xfId="809" xr:uid="{00000000-0005-0000-0000-0000BE740000}"/>
    <cellStyle name="Normal 4 3 3 2 4 2" xfId="1341" xr:uid="{00000000-0005-0000-0000-0000BF740000}"/>
    <cellStyle name="Normal 4 3 3 2 4 2 2" xfId="1981" xr:uid="{00000000-0005-0000-0000-0000C0740000}"/>
    <cellStyle name="Normal 4 3 3 2 4 2 2 2" xfId="4007" xr:uid="{00000000-0005-0000-0000-0000C1740000}"/>
    <cellStyle name="Normal 4 3 3 2 4 2 2 2 2" xfId="8059" xr:uid="{00000000-0005-0000-0000-0000C2740000}"/>
    <cellStyle name="Normal 4 3 3 2 4 2 2 2 2 2" xfId="13949" xr:uid="{00000000-0005-0000-0000-0000C3740000}"/>
    <cellStyle name="Normal 4 3 3 2 4 2 2 2 2 2 2" xfId="26119" xr:uid="{00000000-0005-0000-0000-0000C4740000}"/>
    <cellStyle name="Normal 4 3 3 2 4 2 2 2 2 2 2 2" xfId="52281" xr:uid="{00000000-0005-0000-0000-0000C5740000}"/>
    <cellStyle name="Normal 4 3 3 2 4 2 2 2 2 2 3" xfId="40111" xr:uid="{00000000-0005-0000-0000-0000C6740000}"/>
    <cellStyle name="Normal 4 3 3 2 4 2 2 2 2 3" xfId="20997" xr:uid="{00000000-0005-0000-0000-0000C7740000}"/>
    <cellStyle name="Normal 4 3 3 2 4 2 2 2 2 3 2" xfId="47159" xr:uid="{00000000-0005-0000-0000-0000C8740000}"/>
    <cellStyle name="Normal 4 3 3 2 4 2 2 2 2 4" xfId="34221" xr:uid="{00000000-0005-0000-0000-0000C9740000}"/>
    <cellStyle name="Normal 4 3 3 2 4 2 2 2 3" xfId="11003" xr:uid="{00000000-0005-0000-0000-0000CA740000}"/>
    <cellStyle name="Normal 4 3 3 2 4 2 2 2 3 2" xfId="23557" xr:uid="{00000000-0005-0000-0000-0000CB740000}"/>
    <cellStyle name="Normal 4 3 3 2 4 2 2 2 3 2 2" xfId="49719" xr:uid="{00000000-0005-0000-0000-0000CC740000}"/>
    <cellStyle name="Normal 4 3 3 2 4 2 2 2 3 3" xfId="37165" xr:uid="{00000000-0005-0000-0000-0000CD740000}"/>
    <cellStyle name="Normal 4 3 3 2 4 2 2 2 4" xfId="17473" xr:uid="{00000000-0005-0000-0000-0000CE740000}"/>
    <cellStyle name="Normal 4 3 3 2 4 2 2 2 4 2" xfId="43635" xr:uid="{00000000-0005-0000-0000-0000CF740000}"/>
    <cellStyle name="Normal 4 3 3 2 4 2 2 2 5" xfId="30169" xr:uid="{00000000-0005-0000-0000-0000D0740000}"/>
    <cellStyle name="Normal 4 3 3 2 4 2 2 3" xfId="6033" xr:uid="{00000000-0005-0000-0000-0000D1740000}"/>
    <cellStyle name="Normal 4 3 3 2 4 2 2 3 2" xfId="12477" xr:uid="{00000000-0005-0000-0000-0000D2740000}"/>
    <cellStyle name="Normal 4 3 3 2 4 2 2 3 2 2" xfId="24839" xr:uid="{00000000-0005-0000-0000-0000D3740000}"/>
    <cellStyle name="Normal 4 3 3 2 4 2 2 3 2 2 2" xfId="51001" xr:uid="{00000000-0005-0000-0000-0000D4740000}"/>
    <cellStyle name="Normal 4 3 3 2 4 2 2 3 2 3" xfId="38639" xr:uid="{00000000-0005-0000-0000-0000D5740000}"/>
    <cellStyle name="Normal 4 3 3 2 4 2 2 3 3" xfId="19235" xr:uid="{00000000-0005-0000-0000-0000D6740000}"/>
    <cellStyle name="Normal 4 3 3 2 4 2 2 3 3 2" xfId="45397" xr:uid="{00000000-0005-0000-0000-0000D7740000}"/>
    <cellStyle name="Normal 4 3 3 2 4 2 2 3 4" xfId="32195" xr:uid="{00000000-0005-0000-0000-0000D8740000}"/>
    <cellStyle name="Normal 4 3 3 2 4 2 2 4" xfId="9531" xr:uid="{00000000-0005-0000-0000-0000D9740000}"/>
    <cellStyle name="Normal 4 3 3 2 4 2 2 4 2" xfId="22277" xr:uid="{00000000-0005-0000-0000-0000DA740000}"/>
    <cellStyle name="Normal 4 3 3 2 4 2 2 4 2 2" xfId="48439" xr:uid="{00000000-0005-0000-0000-0000DB740000}"/>
    <cellStyle name="Normal 4 3 3 2 4 2 2 4 3" xfId="35693" xr:uid="{00000000-0005-0000-0000-0000DC740000}"/>
    <cellStyle name="Normal 4 3 3 2 4 2 2 5" xfId="15711" xr:uid="{00000000-0005-0000-0000-0000DD740000}"/>
    <cellStyle name="Normal 4 3 3 2 4 2 2 5 2" xfId="41873" xr:uid="{00000000-0005-0000-0000-0000DE740000}"/>
    <cellStyle name="Normal 4 3 3 2 4 2 2 6" xfId="28143" xr:uid="{00000000-0005-0000-0000-0000DF740000}"/>
    <cellStyle name="Normal 4 3 3 2 4 2 3" xfId="3367" xr:uid="{00000000-0005-0000-0000-0000E0740000}"/>
    <cellStyle name="Normal 4 3 3 2 4 2 3 2" xfId="7419" xr:uid="{00000000-0005-0000-0000-0000E1740000}"/>
    <cellStyle name="Normal 4 3 3 2 4 2 3 2 2" xfId="13309" xr:uid="{00000000-0005-0000-0000-0000E2740000}"/>
    <cellStyle name="Normal 4 3 3 2 4 2 3 2 2 2" xfId="25479" xr:uid="{00000000-0005-0000-0000-0000E3740000}"/>
    <cellStyle name="Normal 4 3 3 2 4 2 3 2 2 2 2" xfId="51641" xr:uid="{00000000-0005-0000-0000-0000E4740000}"/>
    <cellStyle name="Normal 4 3 3 2 4 2 3 2 2 3" xfId="39471" xr:uid="{00000000-0005-0000-0000-0000E5740000}"/>
    <cellStyle name="Normal 4 3 3 2 4 2 3 2 3" xfId="20357" xr:uid="{00000000-0005-0000-0000-0000E6740000}"/>
    <cellStyle name="Normal 4 3 3 2 4 2 3 2 3 2" xfId="46519" xr:uid="{00000000-0005-0000-0000-0000E7740000}"/>
    <cellStyle name="Normal 4 3 3 2 4 2 3 2 4" xfId="33581" xr:uid="{00000000-0005-0000-0000-0000E8740000}"/>
    <cellStyle name="Normal 4 3 3 2 4 2 3 3" xfId="10363" xr:uid="{00000000-0005-0000-0000-0000E9740000}"/>
    <cellStyle name="Normal 4 3 3 2 4 2 3 3 2" xfId="22917" xr:uid="{00000000-0005-0000-0000-0000EA740000}"/>
    <cellStyle name="Normal 4 3 3 2 4 2 3 3 2 2" xfId="49079" xr:uid="{00000000-0005-0000-0000-0000EB740000}"/>
    <cellStyle name="Normal 4 3 3 2 4 2 3 3 3" xfId="36525" xr:uid="{00000000-0005-0000-0000-0000EC740000}"/>
    <cellStyle name="Normal 4 3 3 2 4 2 3 4" xfId="16833" xr:uid="{00000000-0005-0000-0000-0000ED740000}"/>
    <cellStyle name="Normal 4 3 3 2 4 2 3 4 2" xfId="42995" xr:uid="{00000000-0005-0000-0000-0000EE740000}"/>
    <cellStyle name="Normal 4 3 3 2 4 2 3 5" xfId="29529" xr:uid="{00000000-0005-0000-0000-0000EF740000}"/>
    <cellStyle name="Normal 4 3 3 2 4 2 4" xfId="5393" xr:uid="{00000000-0005-0000-0000-0000F0740000}"/>
    <cellStyle name="Normal 4 3 3 2 4 2 4 2" xfId="11837" xr:uid="{00000000-0005-0000-0000-0000F1740000}"/>
    <cellStyle name="Normal 4 3 3 2 4 2 4 2 2" xfId="24199" xr:uid="{00000000-0005-0000-0000-0000F2740000}"/>
    <cellStyle name="Normal 4 3 3 2 4 2 4 2 2 2" xfId="50361" xr:uid="{00000000-0005-0000-0000-0000F3740000}"/>
    <cellStyle name="Normal 4 3 3 2 4 2 4 2 3" xfId="37999" xr:uid="{00000000-0005-0000-0000-0000F4740000}"/>
    <cellStyle name="Normal 4 3 3 2 4 2 4 3" xfId="18595" xr:uid="{00000000-0005-0000-0000-0000F5740000}"/>
    <cellStyle name="Normal 4 3 3 2 4 2 4 3 2" xfId="44757" xr:uid="{00000000-0005-0000-0000-0000F6740000}"/>
    <cellStyle name="Normal 4 3 3 2 4 2 4 4" xfId="31555" xr:uid="{00000000-0005-0000-0000-0000F7740000}"/>
    <cellStyle name="Normal 4 3 3 2 4 2 5" xfId="8891" xr:uid="{00000000-0005-0000-0000-0000F8740000}"/>
    <cellStyle name="Normal 4 3 3 2 4 2 5 2" xfId="21637" xr:uid="{00000000-0005-0000-0000-0000F9740000}"/>
    <cellStyle name="Normal 4 3 3 2 4 2 5 2 2" xfId="47799" xr:uid="{00000000-0005-0000-0000-0000FA740000}"/>
    <cellStyle name="Normal 4 3 3 2 4 2 5 3" xfId="35053" xr:uid="{00000000-0005-0000-0000-0000FB740000}"/>
    <cellStyle name="Normal 4 3 3 2 4 2 6" xfId="15071" xr:uid="{00000000-0005-0000-0000-0000FC740000}"/>
    <cellStyle name="Normal 4 3 3 2 4 2 6 2" xfId="41233" xr:uid="{00000000-0005-0000-0000-0000FD740000}"/>
    <cellStyle name="Normal 4 3 3 2 4 2 7" xfId="27503" xr:uid="{00000000-0005-0000-0000-0000FE740000}"/>
    <cellStyle name="Normal 4 3 3 2 4 3" xfId="1661" xr:uid="{00000000-0005-0000-0000-0000FF740000}"/>
    <cellStyle name="Normal 4 3 3 2 4 3 2" xfId="3687" xr:uid="{00000000-0005-0000-0000-000000750000}"/>
    <cellStyle name="Normal 4 3 3 2 4 3 2 2" xfId="7739" xr:uid="{00000000-0005-0000-0000-000001750000}"/>
    <cellStyle name="Normal 4 3 3 2 4 3 2 2 2" xfId="13629" xr:uid="{00000000-0005-0000-0000-000002750000}"/>
    <cellStyle name="Normal 4 3 3 2 4 3 2 2 2 2" xfId="25799" xr:uid="{00000000-0005-0000-0000-000003750000}"/>
    <cellStyle name="Normal 4 3 3 2 4 3 2 2 2 2 2" xfId="51961" xr:uid="{00000000-0005-0000-0000-000004750000}"/>
    <cellStyle name="Normal 4 3 3 2 4 3 2 2 2 3" xfId="39791" xr:uid="{00000000-0005-0000-0000-000005750000}"/>
    <cellStyle name="Normal 4 3 3 2 4 3 2 2 3" xfId="20677" xr:uid="{00000000-0005-0000-0000-000006750000}"/>
    <cellStyle name="Normal 4 3 3 2 4 3 2 2 3 2" xfId="46839" xr:uid="{00000000-0005-0000-0000-000007750000}"/>
    <cellStyle name="Normal 4 3 3 2 4 3 2 2 4" xfId="33901" xr:uid="{00000000-0005-0000-0000-000008750000}"/>
    <cellStyle name="Normal 4 3 3 2 4 3 2 3" xfId="10683" xr:uid="{00000000-0005-0000-0000-000009750000}"/>
    <cellStyle name="Normal 4 3 3 2 4 3 2 3 2" xfId="23237" xr:uid="{00000000-0005-0000-0000-00000A750000}"/>
    <cellStyle name="Normal 4 3 3 2 4 3 2 3 2 2" xfId="49399" xr:uid="{00000000-0005-0000-0000-00000B750000}"/>
    <cellStyle name="Normal 4 3 3 2 4 3 2 3 3" xfId="36845" xr:uid="{00000000-0005-0000-0000-00000C750000}"/>
    <cellStyle name="Normal 4 3 3 2 4 3 2 4" xfId="17153" xr:uid="{00000000-0005-0000-0000-00000D750000}"/>
    <cellStyle name="Normal 4 3 3 2 4 3 2 4 2" xfId="43315" xr:uid="{00000000-0005-0000-0000-00000E750000}"/>
    <cellStyle name="Normal 4 3 3 2 4 3 2 5" xfId="29849" xr:uid="{00000000-0005-0000-0000-00000F750000}"/>
    <cellStyle name="Normal 4 3 3 2 4 3 3" xfId="5713" xr:uid="{00000000-0005-0000-0000-000010750000}"/>
    <cellStyle name="Normal 4 3 3 2 4 3 3 2" xfId="12157" xr:uid="{00000000-0005-0000-0000-000011750000}"/>
    <cellStyle name="Normal 4 3 3 2 4 3 3 2 2" xfId="24519" xr:uid="{00000000-0005-0000-0000-000012750000}"/>
    <cellStyle name="Normal 4 3 3 2 4 3 3 2 2 2" xfId="50681" xr:uid="{00000000-0005-0000-0000-000013750000}"/>
    <cellStyle name="Normal 4 3 3 2 4 3 3 2 3" xfId="38319" xr:uid="{00000000-0005-0000-0000-000014750000}"/>
    <cellStyle name="Normal 4 3 3 2 4 3 3 3" xfId="18915" xr:uid="{00000000-0005-0000-0000-000015750000}"/>
    <cellStyle name="Normal 4 3 3 2 4 3 3 3 2" xfId="45077" xr:uid="{00000000-0005-0000-0000-000016750000}"/>
    <cellStyle name="Normal 4 3 3 2 4 3 3 4" xfId="31875" xr:uid="{00000000-0005-0000-0000-000017750000}"/>
    <cellStyle name="Normal 4 3 3 2 4 3 4" xfId="9211" xr:uid="{00000000-0005-0000-0000-000018750000}"/>
    <cellStyle name="Normal 4 3 3 2 4 3 4 2" xfId="21957" xr:uid="{00000000-0005-0000-0000-000019750000}"/>
    <cellStyle name="Normal 4 3 3 2 4 3 4 2 2" xfId="48119" xr:uid="{00000000-0005-0000-0000-00001A750000}"/>
    <cellStyle name="Normal 4 3 3 2 4 3 4 3" xfId="35373" xr:uid="{00000000-0005-0000-0000-00001B750000}"/>
    <cellStyle name="Normal 4 3 3 2 4 3 5" xfId="15391" xr:uid="{00000000-0005-0000-0000-00001C750000}"/>
    <cellStyle name="Normal 4 3 3 2 4 3 5 2" xfId="41553" xr:uid="{00000000-0005-0000-0000-00001D750000}"/>
    <cellStyle name="Normal 4 3 3 2 4 3 6" xfId="27823" xr:uid="{00000000-0005-0000-0000-00001E750000}"/>
    <cellStyle name="Normal 4 3 3 2 4 4" xfId="2835" xr:uid="{00000000-0005-0000-0000-00001F750000}"/>
    <cellStyle name="Normal 4 3 3 2 4 4 2" xfId="6887" xr:uid="{00000000-0005-0000-0000-000020750000}"/>
    <cellStyle name="Normal 4 3 3 2 4 4 2 2" xfId="12927" xr:uid="{00000000-0005-0000-0000-000021750000}"/>
    <cellStyle name="Normal 4 3 3 2 4 4 2 2 2" xfId="25159" xr:uid="{00000000-0005-0000-0000-000022750000}"/>
    <cellStyle name="Normal 4 3 3 2 4 4 2 2 2 2" xfId="51321" xr:uid="{00000000-0005-0000-0000-000023750000}"/>
    <cellStyle name="Normal 4 3 3 2 4 4 2 2 3" xfId="39089" xr:uid="{00000000-0005-0000-0000-000024750000}"/>
    <cellStyle name="Normal 4 3 3 2 4 4 2 3" xfId="19899" xr:uid="{00000000-0005-0000-0000-000025750000}"/>
    <cellStyle name="Normal 4 3 3 2 4 4 2 3 2" xfId="46061" xr:uid="{00000000-0005-0000-0000-000026750000}"/>
    <cellStyle name="Normal 4 3 3 2 4 4 2 4" xfId="33049" xr:uid="{00000000-0005-0000-0000-000027750000}"/>
    <cellStyle name="Normal 4 3 3 2 4 4 3" xfId="9981" xr:uid="{00000000-0005-0000-0000-000028750000}"/>
    <cellStyle name="Normal 4 3 3 2 4 4 3 2" xfId="22597" xr:uid="{00000000-0005-0000-0000-000029750000}"/>
    <cellStyle name="Normal 4 3 3 2 4 4 3 2 2" xfId="48759" xr:uid="{00000000-0005-0000-0000-00002A750000}"/>
    <cellStyle name="Normal 4 3 3 2 4 4 3 3" xfId="36143" xr:uid="{00000000-0005-0000-0000-00002B750000}"/>
    <cellStyle name="Normal 4 3 3 2 4 4 4" xfId="16375" xr:uid="{00000000-0005-0000-0000-00002C750000}"/>
    <cellStyle name="Normal 4 3 3 2 4 4 4 2" xfId="42537" xr:uid="{00000000-0005-0000-0000-00002D750000}"/>
    <cellStyle name="Normal 4 3 3 2 4 4 5" xfId="28997" xr:uid="{00000000-0005-0000-0000-00002E750000}"/>
    <cellStyle name="Normal 4 3 3 2 4 5" xfId="4861" xr:uid="{00000000-0005-0000-0000-00002F750000}"/>
    <cellStyle name="Normal 4 3 3 2 4 5 2" xfId="11455" xr:uid="{00000000-0005-0000-0000-000030750000}"/>
    <cellStyle name="Normal 4 3 3 2 4 5 2 2" xfId="23879" xr:uid="{00000000-0005-0000-0000-000031750000}"/>
    <cellStyle name="Normal 4 3 3 2 4 5 2 2 2" xfId="50041" xr:uid="{00000000-0005-0000-0000-000032750000}"/>
    <cellStyle name="Normal 4 3 3 2 4 5 2 3" xfId="37617" xr:uid="{00000000-0005-0000-0000-000033750000}"/>
    <cellStyle name="Normal 4 3 3 2 4 5 3" xfId="18137" xr:uid="{00000000-0005-0000-0000-000034750000}"/>
    <cellStyle name="Normal 4 3 3 2 4 5 3 2" xfId="44299" xr:uid="{00000000-0005-0000-0000-000035750000}"/>
    <cellStyle name="Normal 4 3 3 2 4 5 4" xfId="31023" xr:uid="{00000000-0005-0000-0000-000036750000}"/>
    <cellStyle name="Normal 4 3 3 2 4 6" xfId="8509" xr:uid="{00000000-0005-0000-0000-000037750000}"/>
    <cellStyle name="Normal 4 3 3 2 4 6 2" xfId="21317" xr:uid="{00000000-0005-0000-0000-000038750000}"/>
    <cellStyle name="Normal 4 3 3 2 4 6 2 2" xfId="47479" xr:uid="{00000000-0005-0000-0000-000039750000}"/>
    <cellStyle name="Normal 4 3 3 2 4 6 3" xfId="34671" xr:uid="{00000000-0005-0000-0000-00003A750000}"/>
    <cellStyle name="Normal 4 3 3 2 4 7" xfId="14613" xr:uid="{00000000-0005-0000-0000-00003B750000}"/>
    <cellStyle name="Normal 4 3 3 2 4 7 2" xfId="40775" xr:uid="{00000000-0005-0000-0000-00003C750000}"/>
    <cellStyle name="Normal 4 3 3 2 4 8" xfId="26971" xr:uid="{00000000-0005-0000-0000-00003D750000}"/>
    <cellStyle name="Normal 4 3 3 2 5" xfId="1181" xr:uid="{00000000-0005-0000-0000-00003E750000}"/>
    <cellStyle name="Normal 4 3 3 2 5 2" xfId="1821" xr:uid="{00000000-0005-0000-0000-00003F750000}"/>
    <cellStyle name="Normal 4 3 3 2 5 2 2" xfId="3847" xr:uid="{00000000-0005-0000-0000-000040750000}"/>
    <cellStyle name="Normal 4 3 3 2 5 2 2 2" xfId="7899" xr:uid="{00000000-0005-0000-0000-000041750000}"/>
    <cellStyle name="Normal 4 3 3 2 5 2 2 2 2" xfId="13789" xr:uid="{00000000-0005-0000-0000-000042750000}"/>
    <cellStyle name="Normal 4 3 3 2 5 2 2 2 2 2" xfId="25959" xr:uid="{00000000-0005-0000-0000-000043750000}"/>
    <cellStyle name="Normal 4 3 3 2 5 2 2 2 2 2 2" xfId="52121" xr:uid="{00000000-0005-0000-0000-000044750000}"/>
    <cellStyle name="Normal 4 3 3 2 5 2 2 2 2 3" xfId="39951" xr:uid="{00000000-0005-0000-0000-000045750000}"/>
    <cellStyle name="Normal 4 3 3 2 5 2 2 2 3" xfId="20837" xr:uid="{00000000-0005-0000-0000-000046750000}"/>
    <cellStyle name="Normal 4 3 3 2 5 2 2 2 3 2" xfId="46999" xr:uid="{00000000-0005-0000-0000-000047750000}"/>
    <cellStyle name="Normal 4 3 3 2 5 2 2 2 4" xfId="34061" xr:uid="{00000000-0005-0000-0000-000048750000}"/>
    <cellStyle name="Normal 4 3 3 2 5 2 2 3" xfId="10843" xr:uid="{00000000-0005-0000-0000-000049750000}"/>
    <cellStyle name="Normal 4 3 3 2 5 2 2 3 2" xfId="23397" xr:uid="{00000000-0005-0000-0000-00004A750000}"/>
    <cellStyle name="Normal 4 3 3 2 5 2 2 3 2 2" xfId="49559" xr:uid="{00000000-0005-0000-0000-00004B750000}"/>
    <cellStyle name="Normal 4 3 3 2 5 2 2 3 3" xfId="37005" xr:uid="{00000000-0005-0000-0000-00004C750000}"/>
    <cellStyle name="Normal 4 3 3 2 5 2 2 4" xfId="17313" xr:uid="{00000000-0005-0000-0000-00004D750000}"/>
    <cellStyle name="Normal 4 3 3 2 5 2 2 4 2" xfId="43475" xr:uid="{00000000-0005-0000-0000-00004E750000}"/>
    <cellStyle name="Normal 4 3 3 2 5 2 2 5" xfId="30009" xr:uid="{00000000-0005-0000-0000-00004F750000}"/>
    <cellStyle name="Normal 4 3 3 2 5 2 3" xfId="5873" xr:uid="{00000000-0005-0000-0000-000050750000}"/>
    <cellStyle name="Normal 4 3 3 2 5 2 3 2" xfId="12317" xr:uid="{00000000-0005-0000-0000-000051750000}"/>
    <cellStyle name="Normal 4 3 3 2 5 2 3 2 2" xfId="24679" xr:uid="{00000000-0005-0000-0000-000052750000}"/>
    <cellStyle name="Normal 4 3 3 2 5 2 3 2 2 2" xfId="50841" xr:uid="{00000000-0005-0000-0000-000053750000}"/>
    <cellStyle name="Normal 4 3 3 2 5 2 3 2 3" xfId="38479" xr:uid="{00000000-0005-0000-0000-000054750000}"/>
    <cellStyle name="Normal 4 3 3 2 5 2 3 3" xfId="19075" xr:uid="{00000000-0005-0000-0000-000055750000}"/>
    <cellStyle name="Normal 4 3 3 2 5 2 3 3 2" xfId="45237" xr:uid="{00000000-0005-0000-0000-000056750000}"/>
    <cellStyle name="Normal 4 3 3 2 5 2 3 4" xfId="32035" xr:uid="{00000000-0005-0000-0000-000057750000}"/>
    <cellStyle name="Normal 4 3 3 2 5 2 4" xfId="9371" xr:uid="{00000000-0005-0000-0000-000058750000}"/>
    <cellStyle name="Normal 4 3 3 2 5 2 4 2" xfId="22117" xr:uid="{00000000-0005-0000-0000-000059750000}"/>
    <cellStyle name="Normal 4 3 3 2 5 2 4 2 2" xfId="48279" xr:uid="{00000000-0005-0000-0000-00005A750000}"/>
    <cellStyle name="Normal 4 3 3 2 5 2 4 3" xfId="35533" xr:uid="{00000000-0005-0000-0000-00005B750000}"/>
    <cellStyle name="Normal 4 3 3 2 5 2 5" xfId="15551" xr:uid="{00000000-0005-0000-0000-00005C750000}"/>
    <cellStyle name="Normal 4 3 3 2 5 2 5 2" xfId="41713" xr:uid="{00000000-0005-0000-0000-00005D750000}"/>
    <cellStyle name="Normal 4 3 3 2 5 2 6" xfId="27983" xr:uid="{00000000-0005-0000-0000-00005E750000}"/>
    <cellStyle name="Normal 4 3 3 2 5 3" xfId="3207" xr:uid="{00000000-0005-0000-0000-00005F750000}"/>
    <cellStyle name="Normal 4 3 3 2 5 3 2" xfId="7259" xr:uid="{00000000-0005-0000-0000-000060750000}"/>
    <cellStyle name="Normal 4 3 3 2 5 3 2 2" xfId="13149" xr:uid="{00000000-0005-0000-0000-000061750000}"/>
    <cellStyle name="Normal 4 3 3 2 5 3 2 2 2" xfId="25319" xr:uid="{00000000-0005-0000-0000-000062750000}"/>
    <cellStyle name="Normal 4 3 3 2 5 3 2 2 2 2" xfId="51481" xr:uid="{00000000-0005-0000-0000-000063750000}"/>
    <cellStyle name="Normal 4 3 3 2 5 3 2 2 3" xfId="39311" xr:uid="{00000000-0005-0000-0000-000064750000}"/>
    <cellStyle name="Normal 4 3 3 2 5 3 2 3" xfId="20197" xr:uid="{00000000-0005-0000-0000-000065750000}"/>
    <cellStyle name="Normal 4 3 3 2 5 3 2 3 2" xfId="46359" xr:uid="{00000000-0005-0000-0000-000066750000}"/>
    <cellStyle name="Normal 4 3 3 2 5 3 2 4" xfId="33421" xr:uid="{00000000-0005-0000-0000-000067750000}"/>
    <cellStyle name="Normal 4 3 3 2 5 3 3" xfId="10203" xr:uid="{00000000-0005-0000-0000-000068750000}"/>
    <cellStyle name="Normal 4 3 3 2 5 3 3 2" xfId="22757" xr:uid="{00000000-0005-0000-0000-000069750000}"/>
    <cellStyle name="Normal 4 3 3 2 5 3 3 2 2" xfId="48919" xr:uid="{00000000-0005-0000-0000-00006A750000}"/>
    <cellStyle name="Normal 4 3 3 2 5 3 3 3" xfId="36365" xr:uid="{00000000-0005-0000-0000-00006B750000}"/>
    <cellStyle name="Normal 4 3 3 2 5 3 4" xfId="16673" xr:uid="{00000000-0005-0000-0000-00006C750000}"/>
    <cellStyle name="Normal 4 3 3 2 5 3 4 2" xfId="42835" xr:uid="{00000000-0005-0000-0000-00006D750000}"/>
    <cellStyle name="Normal 4 3 3 2 5 3 5" xfId="29369" xr:uid="{00000000-0005-0000-0000-00006E750000}"/>
    <cellStyle name="Normal 4 3 3 2 5 4" xfId="5233" xr:uid="{00000000-0005-0000-0000-00006F750000}"/>
    <cellStyle name="Normal 4 3 3 2 5 4 2" xfId="11677" xr:uid="{00000000-0005-0000-0000-000070750000}"/>
    <cellStyle name="Normal 4 3 3 2 5 4 2 2" xfId="24039" xr:uid="{00000000-0005-0000-0000-000071750000}"/>
    <cellStyle name="Normal 4 3 3 2 5 4 2 2 2" xfId="50201" xr:uid="{00000000-0005-0000-0000-000072750000}"/>
    <cellStyle name="Normal 4 3 3 2 5 4 2 3" xfId="37839" xr:uid="{00000000-0005-0000-0000-000073750000}"/>
    <cellStyle name="Normal 4 3 3 2 5 4 3" xfId="18435" xr:uid="{00000000-0005-0000-0000-000074750000}"/>
    <cellStyle name="Normal 4 3 3 2 5 4 3 2" xfId="44597" xr:uid="{00000000-0005-0000-0000-000075750000}"/>
    <cellStyle name="Normal 4 3 3 2 5 4 4" xfId="31395" xr:uid="{00000000-0005-0000-0000-000076750000}"/>
    <cellStyle name="Normal 4 3 3 2 5 5" xfId="8731" xr:uid="{00000000-0005-0000-0000-000077750000}"/>
    <cellStyle name="Normal 4 3 3 2 5 5 2" xfId="21477" xr:uid="{00000000-0005-0000-0000-000078750000}"/>
    <cellStyle name="Normal 4 3 3 2 5 5 2 2" xfId="47639" xr:uid="{00000000-0005-0000-0000-000079750000}"/>
    <cellStyle name="Normal 4 3 3 2 5 5 3" xfId="34893" xr:uid="{00000000-0005-0000-0000-00007A750000}"/>
    <cellStyle name="Normal 4 3 3 2 5 6" xfId="14911" xr:uid="{00000000-0005-0000-0000-00007B750000}"/>
    <cellStyle name="Normal 4 3 3 2 5 6 2" xfId="41073" xr:uid="{00000000-0005-0000-0000-00007C750000}"/>
    <cellStyle name="Normal 4 3 3 2 5 7" xfId="27343" xr:uid="{00000000-0005-0000-0000-00007D750000}"/>
    <cellStyle name="Normal 4 3 3 2 6" xfId="1501" xr:uid="{00000000-0005-0000-0000-00007E750000}"/>
    <cellStyle name="Normal 4 3 3 2 6 2" xfId="3527" xr:uid="{00000000-0005-0000-0000-00007F750000}"/>
    <cellStyle name="Normal 4 3 3 2 6 2 2" xfId="7579" xr:uid="{00000000-0005-0000-0000-000080750000}"/>
    <cellStyle name="Normal 4 3 3 2 6 2 2 2" xfId="13469" xr:uid="{00000000-0005-0000-0000-000081750000}"/>
    <cellStyle name="Normal 4 3 3 2 6 2 2 2 2" xfId="25639" xr:uid="{00000000-0005-0000-0000-000082750000}"/>
    <cellStyle name="Normal 4 3 3 2 6 2 2 2 2 2" xfId="51801" xr:uid="{00000000-0005-0000-0000-000083750000}"/>
    <cellStyle name="Normal 4 3 3 2 6 2 2 2 3" xfId="39631" xr:uid="{00000000-0005-0000-0000-000084750000}"/>
    <cellStyle name="Normal 4 3 3 2 6 2 2 3" xfId="20517" xr:uid="{00000000-0005-0000-0000-000085750000}"/>
    <cellStyle name="Normal 4 3 3 2 6 2 2 3 2" xfId="46679" xr:uid="{00000000-0005-0000-0000-000086750000}"/>
    <cellStyle name="Normal 4 3 3 2 6 2 2 4" xfId="33741" xr:uid="{00000000-0005-0000-0000-000087750000}"/>
    <cellStyle name="Normal 4 3 3 2 6 2 3" xfId="10523" xr:uid="{00000000-0005-0000-0000-000088750000}"/>
    <cellStyle name="Normal 4 3 3 2 6 2 3 2" xfId="23077" xr:uid="{00000000-0005-0000-0000-000089750000}"/>
    <cellStyle name="Normal 4 3 3 2 6 2 3 2 2" xfId="49239" xr:uid="{00000000-0005-0000-0000-00008A750000}"/>
    <cellStyle name="Normal 4 3 3 2 6 2 3 3" xfId="36685" xr:uid="{00000000-0005-0000-0000-00008B750000}"/>
    <cellStyle name="Normal 4 3 3 2 6 2 4" xfId="16993" xr:uid="{00000000-0005-0000-0000-00008C750000}"/>
    <cellStyle name="Normal 4 3 3 2 6 2 4 2" xfId="43155" xr:uid="{00000000-0005-0000-0000-00008D750000}"/>
    <cellStyle name="Normal 4 3 3 2 6 2 5" xfId="29689" xr:uid="{00000000-0005-0000-0000-00008E750000}"/>
    <cellStyle name="Normal 4 3 3 2 6 3" xfId="5553" xr:uid="{00000000-0005-0000-0000-00008F750000}"/>
    <cellStyle name="Normal 4 3 3 2 6 3 2" xfId="11997" xr:uid="{00000000-0005-0000-0000-000090750000}"/>
    <cellStyle name="Normal 4 3 3 2 6 3 2 2" xfId="24359" xr:uid="{00000000-0005-0000-0000-000091750000}"/>
    <cellStyle name="Normal 4 3 3 2 6 3 2 2 2" xfId="50521" xr:uid="{00000000-0005-0000-0000-000092750000}"/>
    <cellStyle name="Normal 4 3 3 2 6 3 2 3" xfId="38159" xr:uid="{00000000-0005-0000-0000-000093750000}"/>
    <cellStyle name="Normal 4 3 3 2 6 3 3" xfId="18755" xr:uid="{00000000-0005-0000-0000-000094750000}"/>
    <cellStyle name="Normal 4 3 3 2 6 3 3 2" xfId="44917" xr:uid="{00000000-0005-0000-0000-000095750000}"/>
    <cellStyle name="Normal 4 3 3 2 6 3 4" xfId="31715" xr:uid="{00000000-0005-0000-0000-000096750000}"/>
    <cellStyle name="Normal 4 3 3 2 6 4" xfId="9051" xr:uid="{00000000-0005-0000-0000-000097750000}"/>
    <cellStyle name="Normal 4 3 3 2 6 4 2" xfId="21797" xr:uid="{00000000-0005-0000-0000-000098750000}"/>
    <cellStyle name="Normal 4 3 3 2 6 4 2 2" xfId="47959" xr:uid="{00000000-0005-0000-0000-000099750000}"/>
    <cellStyle name="Normal 4 3 3 2 6 4 3" xfId="35213" xr:uid="{00000000-0005-0000-0000-00009A750000}"/>
    <cellStyle name="Normal 4 3 3 2 6 5" xfId="15231" xr:uid="{00000000-0005-0000-0000-00009B750000}"/>
    <cellStyle name="Normal 4 3 3 2 6 5 2" xfId="41393" xr:uid="{00000000-0005-0000-0000-00009C750000}"/>
    <cellStyle name="Normal 4 3 3 2 6 6" xfId="27663" xr:uid="{00000000-0005-0000-0000-00009D750000}"/>
    <cellStyle name="Normal 4 3 3 2 7" xfId="2303" xr:uid="{00000000-0005-0000-0000-00009E750000}"/>
    <cellStyle name="Normal 4 3 3 2 7 2" xfId="6355" xr:uid="{00000000-0005-0000-0000-00009F750000}"/>
    <cellStyle name="Normal 4 3 3 2 7 2 2" xfId="12671" xr:uid="{00000000-0005-0000-0000-0000A0750000}"/>
    <cellStyle name="Normal 4 3 3 2 7 2 2 2" xfId="24999" xr:uid="{00000000-0005-0000-0000-0000A1750000}"/>
    <cellStyle name="Normal 4 3 3 2 7 2 2 2 2" xfId="51161" xr:uid="{00000000-0005-0000-0000-0000A2750000}"/>
    <cellStyle name="Normal 4 3 3 2 7 2 2 3" xfId="38833" xr:uid="{00000000-0005-0000-0000-0000A3750000}"/>
    <cellStyle name="Normal 4 3 3 2 7 2 3" xfId="19499" xr:uid="{00000000-0005-0000-0000-0000A4750000}"/>
    <cellStyle name="Normal 4 3 3 2 7 2 3 2" xfId="45661" xr:uid="{00000000-0005-0000-0000-0000A5750000}"/>
    <cellStyle name="Normal 4 3 3 2 7 2 4" xfId="32517" xr:uid="{00000000-0005-0000-0000-0000A6750000}"/>
    <cellStyle name="Normal 4 3 3 2 7 3" xfId="9725" xr:uid="{00000000-0005-0000-0000-0000A7750000}"/>
    <cellStyle name="Normal 4 3 3 2 7 3 2" xfId="22437" xr:uid="{00000000-0005-0000-0000-0000A8750000}"/>
    <cellStyle name="Normal 4 3 3 2 7 3 2 2" xfId="48599" xr:uid="{00000000-0005-0000-0000-0000A9750000}"/>
    <cellStyle name="Normal 4 3 3 2 7 3 3" xfId="35887" xr:uid="{00000000-0005-0000-0000-0000AA750000}"/>
    <cellStyle name="Normal 4 3 3 2 7 4" xfId="15975" xr:uid="{00000000-0005-0000-0000-0000AB750000}"/>
    <cellStyle name="Normal 4 3 3 2 7 4 2" xfId="42137" xr:uid="{00000000-0005-0000-0000-0000AC750000}"/>
    <cellStyle name="Normal 4 3 3 2 7 5" xfId="28465" xr:uid="{00000000-0005-0000-0000-0000AD750000}"/>
    <cellStyle name="Normal 4 3 3 2 8" xfId="4329" xr:uid="{00000000-0005-0000-0000-0000AE750000}"/>
    <cellStyle name="Normal 4 3 3 2 8 2" xfId="11199" xr:uid="{00000000-0005-0000-0000-0000AF750000}"/>
    <cellStyle name="Normal 4 3 3 2 8 2 2" xfId="23719" xr:uid="{00000000-0005-0000-0000-0000B0750000}"/>
    <cellStyle name="Normal 4 3 3 2 8 2 2 2" xfId="49881" xr:uid="{00000000-0005-0000-0000-0000B1750000}"/>
    <cellStyle name="Normal 4 3 3 2 8 2 3" xfId="37361" xr:uid="{00000000-0005-0000-0000-0000B2750000}"/>
    <cellStyle name="Normal 4 3 3 2 8 3" xfId="17737" xr:uid="{00000000-0005-0000-0000-0000B3750000}"/>
    <cellStyle name="Normal 4 3 3 2 8 3 2" xfId="43899" xr:uid="{00000000-0005-0000-0000-0000B4750000}"/>
    <cellStyle name="Normal 4 3 3 2 8 4" xfId="30491" xr:uid="{00000000-0005-0000-0000-0000B5750000}"/>
    <cellStyle name="Normal 4 3 3 2 9" xfId="8253" xr:uid="{00000000-0005-0000-0000-0000B6750000}"/>
    <cellStyle name="Normal 4 3 3 2 9 2" xfId="21157" xr:uid="{00000000-0005-0000-0000-0000B7750000}"/>
    <cellStyle name="Normal 4 3 3 2 9 2 2" xfId="47319" xr:uid="{00000000-0005-0000-0000-0000B8750000}"/>
    <cellStyle name="Normal 4 3 3 2 9 3" xfId="34415" xr:uid="{00000000-0005-0000-0000-0000B9750000}"/>
    <cellStyle name="Normal 4 3 3 3" xfId="399" xr:uid="{00000000-0005-0000-0000-0000BA750000}"/>
    <cellStyle name="Normal 4 3 3 3 10" xfId="26561" xr:uid="{00000000-0005-0000-0000-0000BB750000}"/>
    <cellStyle name="Normal 4 3 3 3 2" xfId="593" xr:uid="{00000000-0005-0000-0000-0000BC750000}"/>
    <cellStyle name="Normal 4 3 3 3 2 2" xfId="1125" xr:uid="{00000000-0005-0000-0000-0000BD750000}"/>
    <cellStyle name="Normal 4 3 3 3 2 2 2" xfId="1445" xr:uid="{00000000-0005-0000-0000-0000BE750000}"/>
    <cellStyle name="Normal 4 3 3 3 2 2 2 2" xfId="2085" xr:uid="{00000000-0005-0000-0000-0000BF750000}"/>
    <cellStyle name="Normal 4 3 3 3 2 2 2 2 2" xfId="4111" xr:uid="{00000000-0005-0000-0000-0000C0750000}"/>
    <cellStyle name="Normal 4 3 3 3 2 2 2 2 2 2" xfId="8163" xr:uid="{00000000-0005-0000-0000-0000C1750000}"/>
    <cellStyle name="Normal 4 3 3 3 2 2 2 2 2 2 2" xfId="14053" xr:uid="{00000000-0005-0000-0000-0000C2750000}"/>
    <cellStyle name="Normal 4 3 3 3 2 2 2 2 2 2 2 2" xfId="26223" xr:uid="{00000000-0005-0000-0000-0000C3750000}"/>
    <cellStyle name="Normal 4 3 3 3 2 2 2 2 2 2 2 2 2" xfId="52385" xr:uid="{00000000-0005-0000-0000-0000C4750000}"/>
    <cellStyle name="Normal 4 3 3 3 2 2 2 2 2 2 2 3" xfId="40215" xr:uid="{00000000-0005-0000-0000-0000C5750000}"/>
    <cellStyle name="Normal 4 3 3 3 2 2 2 2 2 2 3" xfId="21101" xr:uid="{00000000-0005-0000-0000-0000C6750000}"/>
    <cellStyle name="Normal 4 3 3 3 2 2 2 2 2 2 3 2" xfId="47263" xr:uid="{00000000-0005-0000-0000-0000C7750000}"/>
    <cellStyle name="Normal 4 3 3 3 2 2 2 2 2 2 4" xfId="34325" xr:uid="{00000000-0005-0000-0000-0000C8750000}"/>
    <cellStyle name="Normal 4 3 3 3 2 2 2 2 2 3" xfId="11107" xr:uid="{00000000-0005-0000-0000-0000C9750000}"/>
    <cellStyle name="Normal 4 3 3 3 2 2 2 2 2 3 2" xfId="23661" xr:uid="{00000000-0005-0000-0000-0000CA750000}"/>
    <cellStyle name="Normal 4 3 3 3 2 2 2 2 2 3 2 2" xfId="49823" xr:uid="{00000000-0005-0000-0000-0000CB750000}"/>
    <cellStyle name="Normal 4 3 3 3 2 2 2 2 2 3 3" xfId="37269" xr:uid="{00000000-0005-0000-0000-0000CC750000}"/>
    <cellStyle name="Normal 4 3 3 3 2 2 2 2 2 4" xfId="17577" xr:uid="{00000000-0005-0000-0000-0000CD750000}"/>
    <cellStyle name="Normal 4 3 3 3 2 2 2 2 2 4 2" xfId="43739" xr:uid="{00000000-0005-0000-0000-0000CE750000}"/>
    <cellStyle name="Normal 4 3 3 3 2 2 2 2 2 5" xfId="30273" xr:uid="{00000000-0005-0000-0000-0000CF750000}"/>
    <cellStyle name="Normal 4 3 3 3 2 2 2 2 3" xfId="6137" xr:uid="{00000000-0005-0000-0000-0000D0750000}"/>
    <cellStyle name="Normal 4 3 3 3 2 2 2 2 3 2" xfId="12581" xr:uid="{00000000-0005-0000-0000-0000D1750000}"/>
    <cellStyle name="Normal 4 3 3 3 2 2 2 2 3 2 2" xfId="24943" xr:uid="{00000000-0005-0000-0000-0000D2750000}"/>
    <cellStyle name="Normal 4 3 3 3 2 2 2 2 3 2 2 2" xfId="51105" xr:uid="{00000000-0005-0000-0000-0000D3750000}"/>
    <cellStyle name="Normal 4 3 3 3 2 2 2 2 3 2 3" xfId="38743" xr:uid="{00000000-0005-0000-0000-0000D4750000}"/>
    <cellStyle name="Normal 4 3 3 3 2 2 2 2 3 3" xfId="19339" xr:uid="{00000000-0005-0000-0000-0000D5750000}"/>
    <cellStyle name="Normal 4 3 3 3 2 2 2 2 3 3 2" xfId="45501" xr:uid="{00000000-0005-0000-0000-0000D6750000}"/>
    <cellStyle name="Normal 4 3 3 3 2 2 2 2 3 4" xfId="32299" xr:uid="{00000000-0005-0000-0000-0000D7750000}"/>
    <cellStyle name="Normal 4 3 3 3 2 2 2 2 4" xfId="9635" xr:uid="{00000000-0005-0000-0000-0000D8750000}"/>
    <cellStyle name="Normal 4 3 3 3 2 2 2 2 4 2" xfId="22381" xr:uid="{00000000-0005-0000-0000-0000D9750000}"/>
    <cellStyle name="Normal 4 3 3 3 2 2 2 2 4 2 2" xfId="48543" xr:uid="{00000000-0005-0000-0000-0000DA750000}"/>
    <cellStyle name="Normal 4 3 3 3 2 2 2 2 4 3" xfId="35797" xr:uid="{00000000-0005-0000-0000-0000DB750000}"/>
    <cellStyle name="Normal 4 3 3 3 2 2 2 2 5" xfId="15815" xr:uid="{00000000-0005-0000-0000-0000DC750000}"/>
    <cellStyle name="Normal 4 3 3 3 2 2 2 2 5 2" xfId="41977" xr:uid="{00000000-0005-0000-0000-0000DD750000}"/>
    <cellStyle name="Normal 4 3 3 3 2 2 2 2 6" xfId="28247" xr:uid="{00000000-0005-0000-0000-0000DE750000}"/>
    <cellStyle name="Normal 4 3 3 3 2 2 2 3" xfId="3471" xr:uid="{00000000-0005-0000-0000-0000DF750000}"/>
    <cellStyle name="Normal 4 3 3 3 2 2 2 3 2" xfId="7523" xr:uid="{00000000-0005-0000-0000-0000E0750000}"/>
    <cellStyle name="Normal 4 3 3 3 2 2 2 3 2 2" xfId="13413" xr:uid="{00000000-0005-0000-0000-0000E1750000}"/>
    <cellStyle name="Normal 4 3 3 3 2 2 2 3 2 2 2" xfId="25583" xr:uid="{00000000-0005-0000-0000-0000E2750000}"/>
    <cellStyle name="Normal 4 3 3 3 2 2 2 3 2 2 2 2" xfId="51745" xr:uid="{00000000-0005-0000-0000-0000E3750000}"/>
    <cellStyle name="Normal 4 3 3 3 2 2 2 3 2 2 3" xfId="39575" xr:uid="{00000000-0005-0000-0000-0000E4750000}"/>
    <cellStyle name="Normal 4 3 3 3 2 2 2 3 2 3" xfId="20461" xr:uid="{00000000-0005-0000-0000-0000E5750000}"/>
    <cellStyle name="Normal 4 3 3 3 2 2 2 3 2 3 2" xfId="46623" xr:uid="{00000000-0005-0000-0000-0000E6750000}"/>
    <cellStyle name="Normal 4 3 3 3 2 2 2 3 2 4" xfId="33685" xr:uid="{00000000-0005-0000-0000-0000E7750000}"/>
    <cellStyle name="Normal 4 3 3 3 2 2 2 3 3" xfId="10467" xr:uid="{00000000-0005-0000-0000-0000E8750000}"/>
    <cellStyle name="Normal 4 3 3 3 2 2 2 3 3 2" xfId="23021" xr:uid="{00000000-0005-0000-0000-0000E9750000}"/>
    <cellStyle name="Normal 4 3 3 3 2 2 2 3 3 2 2" xfId="49183" xr:uid="{00000000-0005-0000-0000-0000EA750000}"/>
    <cellStyle name="Normal 4 3 3 3 2 2 2 3 3 3" xfId="36629" xr:uid="{00000000-0005-0000-0000-0000EB750000}"/>
    <cellStyle name="Normal 4 3 3 3 2 2 2 3 4" xfId="16937" xr:uid="{00000000-0005-0000-0000-0000EC750000}"/>
    <cellStyle name="Normal 4 3 3 3 2 2 2 3 4 2" xfId="43099" xr:uid="{00000000-0005-0000-0000-0000ED750000}"/>
    <cellStyle name="Normal 4 3 3 3 2 2 2 3 5" xfId="29633" xr:uid="{00000000-0005-0000-0000-0000EE750000}"/>
    <cellStyle name="Normal 4 3 3 3 2 2 2 4" xfId="5497" xr:uid="{00000000-0005-0000-0000-0000EF750000}"/>
    <cellStyle name="Normal 4 3 3 3 2 2 2 4 2" xfId="11941" xr:uid="{00000000-0005-0000-0000-0000F0750000}"/>
    <cellStyle name="Normal 4 3 3 3 2 2 2 4 2 2" xfId="24303" xr:uid="{00000000-0005-0000-0000-0000F1750000}"/>
    <cellStyle name="Normal 4 3 3 3 2 2 2 4 2 2 2" xfId="50465" xr:uid="{00000000-0005-0000-0000-0000F2750000}"/>
    <cellStyle name="Normal 4 3 3 3 2 2 2 4 2 3" xfId="38103" xr:uid="{00000000-0005-0000-0000-0000F3750000}"/>
    <cellStyle name="Normal 4 3 3 3 2 2 2 4 3" xfId="18699" xr:uid="{00000000-0005-0000-0000-0000F4750000}"/>
    <cellStyle name="Normal 4 3 3 3 2 2 2 4 3 2" xfId="44861" xr:uid="{00000000-0005-0000-0000-0000F5750000}"/>
    <cellStyle name="Normal 4 3 3 3 2 2 2 4 4" xfId="31659" xr:uid="{00000000-0005-0000-0000-0000F6750000}"/>
    <cellStyle name="Normal 4 3 3 3 2 2 2 5" xfId="8995" xr:uid="{00000000-0005-0000-0000-0000F7750000}"/>
    <cellStyle name="Normal 4 3 3 3 2 2 2 5 2" xfId="21741" xr:uid="{00000000-0005-0000-0000-0000F8750000}"/>
    <cellStyle name="Normal 4 3 3 3 2 2 2 5 2 2" xfId="47903" xr:uid="{00000000-0005-0000-0000-0000F9750000}"/>
    <cellStyle name="Normal 4 3 3 3 2 2 2 5 3" xfId="35157" xr:uid="{00000000-0005-0000-0000-0000FA750000}"/>
    <cellStyle name="Normal 4 3 3 3 2 2 2 6" xfId="15175" xr:uid="{00000000-0005-0000-0000-0000FB750000}"/>
    <cellStyle name="Normal 4 3 3 3 2 2 2 6 2" xfId="41337" xr:uid="{00000000-0005-0000-0000-0000FC750000}"/>
    <cellStyle name="Normal 4 3 3 3 2 2 2 7" xfId="27607" xr:uid="{00000000-0005-0000-0000-0000FD750000}"/>
    <cellStyle name="Normal 4 3 3 3 2 2 3" xfId="1765" xr:uid="{00000000-0005-0000-0000-0000FE750000}"/>
    <cellStyle name="Normal 4 3 3 3 2 2 3 2" xfId="3791" xr:uid="{00000000-0005-0000-0000-0000FF750000}"/>
    <cellStyle name="Normal 4 3 3 3 2 2 3 2 2" xfId="7843" xr:uid="{00000000-0005-0000-0000-000000760000}"/>
    <cellStyle name="Normal 4 3 3 3 2 2 3 2 2 2" xfId="13733" xr:uid="{00000000-0005-0000-0000-000001760000}"/>
    <cellStyle name="Normal 4 3 3 3 2 2 3 2 2 2 2" xfId="25903" xr:uid="{00000000-0005-0000-0000-000002760000}"/>
    <cellStyle name="Normal 4 3 3 3 2 2 3 2 2 2 2 2" xfId="52065" xr:uid="{00000000-0005-0000-0000-000003760000}"/>
    <cellStyle name="Normal 4 3 3 3 2 2 3 2 2 2 3" xfId="39895" xr:uid="{00000000-0005-0000-0000-000004760000}"/>
    <cellStyle name="Normal 4 3 3 3 2 2 3 2 2 3" xfId="20781" xr:uid="{00000000-0005-0000-0000-000005760000}"/>
    <cellStyle name="Normal 4 3 3 3 2 2 3 2 2 3 2" xfId="46943" xr:uid="{00000000-0005-0000-0000-000006760000}"/>
    <cellStyle name="Normal 4 3 3 3 2 2 3 2 2 4" xfId="34005" xr:uid="{00000000-0005-0000-0000-000007760000}"/>
    <cellStyle name="Normal 4 3 3 3 2 2 3 2 3" xfId="10787" xr:uid="{00000000-0005-0000-0000-000008760000}"/>
    <cellStyle name="Normal 4 3 3 3 2 2 3 2 3 2" xfId="23341" xr:uid="{00000000-0005-0000-0000-000009760000}"/>
    <cellStyle name="Normal 4 3 3 3 2 2 3 2 3 2 2" xfId="49503" xr:uid="{00000000-0005-0000-0000-00000A760000}"/>
    <cellStyle name="Normal 4 3 3 3 2 2 3 2 3 3" xfId="36949" xr:uid="{00000000-0005-0000-0000-00000B760000}"/>
    <cellStyle name="Normal 4 3 3 3 2 2 3 2 4" xfId="17257" xr:uid="{00000000-0005-0000-0000-00000C760000}"/>
    <cellStyle name="Normal 4 3 3 3 2 2 3 2 4 2" xfId="43419" xr:uid="{00000000-0005-0000-0000-00000D760000}"/>
    <cellStyle name="Normal 4 3 3 3 2 2 3 2 5" xfId="29953" xr:uid="{00000000-0005-0000-0000-00000E760000}"/>
    <cellStyle name="Normal 4 3 3 3 2 2 3 3" xfId="5817" xr:uid="{00000000-0005-0000-0000-00000F760000}"/>
    <cellStyle name="Normal 4 3 3 3 2 2 3 3 2" xfId="12261" xr:uid="{00000000-0005-0000-0000-000010760000}"/>
    <cellStyle name="Normal 4 3 3 3 2 2 3 3 2 2" xfId="24623" xr:uid="{00000000-0005-0000-0000-000011760000}"/>
    <cellStyle name="Normal 4 3 3 3 2 2 3 3 2 2 2" xfId="50785" xr:uid="{00000000-0005-0000-0000-000012760000}"/>
    <cellStyle name="Normal 4 3 3 3 2 2 3 3 2 3" xfId="38423" xr:uid="{00000000-0005-0000-0000-000013760000}"/>
    <cellStyle name="Normal 4 3 3 3 2 2 3 3 3" xfId="19019" xr:uid="{00000000-0005-0000-0000-000014760000}"/>
    <cellStyle name="Normal 4 3 3 3 2 2 3 3 3 2" xfId="45181" xr:uid="{00000000-0005-0000-0000-000015760000}"/>
    <cellStyle name="Normal 4 3 3 3 2 2 3 3 4" xfId="31979" xr:uid="{00000000-0005-0000-0000-000016760000}"/>
    <cellStyle name="Normal 4 3 3 3 2 2 3 4" xfId="9315" xr:uid="{00000000-0005-0000-0000-000017760000}"/>
    <cellStyle name="Normal 4 3 3 3 2 2 3 4 2" xfId="22061" xr:uid="{00000000-0005-0000-0000-000018760000}"/>
    <cellStyle name="Normal 4 3 3 3 2 2 3 4 2 2" xfId="48223" xr:uid="{00000000-0005-0000-0000-000019760000}"/>
    <cellStyle name="Normal 4 3 3 3 2 2 3 4 3" xfId="35477" xr:uid="{00000000-0005-0000-0000-00001A760000}"/>
    <cellStyle name="Normal 4 3 3 3 2 2 3 5" xfId="15495" xr:uid="{00000000-0005-0000-0000-00001B760000}"/>
    <cellStyle name="Normal 4 3 3 3 2 2 3 5 2" xfId="41657" xr:uid="{00000000-0005-0000-0000-00001C760000}"/>
    <cellStyle name="Normal 4 3 3 3 2 2 3 6" xfId="27927" xr:uid="{00000000-0005-0000-0000-00001D760000}"/>
    <cellStyle name="Normal 4 3 3 3 2 2 4" xfId="3151" xr:uid="{00000000-0005-0000-0000-00001E760000}"/>
    <cellStyle name="Normal 4 3 3 3 2 2 4 2" xfId="7203" xr:uid="{00000000-0005-0000-0000-00001F760000}"/>
    <cellStyle name="Normal 4 3 3 3 2 2 4 2 2" xfId="13093" xr:uid="{00000000-0005-0000-0000-000020760000}"/>
    <cellStyle name="Normal 4 3 3 3 2 2 4 2 2 2" xfId="25263" xr:uid="{00000000-0005-0000-0000-000021760000}"/>
    <cellStyle name="Normal 4 3 3 3 2 2 4 2 2 2 2" xfId="51425" xr:uid="{00000000-0005-0000-0000-000022760000}"/>
    <cellStyle name="Normal 4 3 3 3 2 2 4 2 2 3" xfId="39255" xr:uid="{00000000-0005-0000-0000-000023760000}"/>
    <cellStyle name="Normal 4 3 3 3 2 2 4 2 3" xfId="20141" xr:uid="{00000000-0005-0000-0000-000024760000}"/>
    <cellStyle name="Normal 4 3 3 3 2 2 4 2 3 2" xfId="46303" xr:uid="{00000000-0005-0000-0000-000025760000}"/>
    <cellStyle name="Normal 4 3 3 3 2 2 4 2 4" xfId="33365" xr:uid="{00000000-0005-0000-0000-000026760000}"/>
    <cellStyle name="Normal 4 3 3 3 2 2 4 3" xfId="10147" xr:uid="{00000000-0005-0000-0000-000027760000}"/>
    <cellStyle name="Normal 4 3 3 3 2 2 4 3 2" xfId="22701" xr:uid="{00000000-0005-0000-0000-000028760000}"/>
    <cellStyle name="Normal 4 3 3 3 2 2 4 3 2 2" xfId="48863" xr:uid="{00000000-0005-0000-0000-000029760000}"/>
    <cellStyle name="Normal 4 3 3 3 2 2 4 3 3" xfId="36309" xr:uid="{00000000-0005-0000-0000-00002A760000}"/>
    <cellStyle name="Normal 4 3 3 3 2 2 4 4" xfId="16617" xr:uid="{00000000-0005-0000-0000-00002B760000}"/>
    <cellStyle name="Normal 4 3 3 3 2 2 4 4 2" xfId="42779" xr:uid="{00000000-0005-0000-0000-00002C760000}"/>
    <cellStyle name="Normal 4 3 3 3 2 2 4 5" xfId="29313" xr:uid="{00000000-0005-0000-0000-00002D760000}"/>
    <cellStyle name="Normal 4 3 3 3 2 2 5" xfId="5177" xr:uid="{00000000-0005-0000-0000-00002E760000}"/>
    <cellStyle name="Normal 4 3 3 3 2 2 5 2" xfId="11621" xr:uid="{00000000-0005-0000-0000-00002F760000}"/>
    <cellStyle name="Normal 4 3 3 3 2 2 5 2 2" xfId="23983" xr:uid="{00000000-0005-0000-0000-000030760000}"/>
    <cellStyle name="Normal 4 3 3 3 2 2 5 2 2 2" xfId="50145" xr:uid="{00000000-0005-0000-0000-000031760000}"/>
    <cellStyle name="Normal 4 3 3 3 2 2 5 2 3" xfId="37783" xr:uid="{00000000-0005-0000-0000-000032760000}"/>
    <cellStyle name="Normal 4 3 3 3 2 2 5 3" xfId="18379" xr:uid="{00000000-0005-0000-0000-000033760000}"/>
    <cellStyle name="Normal 4 3 3 3 2 2 5 3 2" xfId="44541" xr:uid="{00000000-0005-0000-0000-000034760000}"/>
    <cellStyle name="Normal 4 3 3 3 2 2 5 4" xfId="31339" xr:uid="{00000000-0005-0000-0000-000035760000}"/>
    <cellStyle name="Normal 4 3 3 3 2 2 6" xfId="8675" xr:uid="{00000000-0005-0000-0000-000036760000}"/>
    <cellStyle name="Normal 4 3 3 3 2 2 6 2" xfId="21421" xr:uid="{00000000-0005-0000-0000-000037760000}"/>
    <cellStyle name="Normal 4 3 3 3 2 2 6 2 2" xfId="47583" xr:uid="{00000000-0005-0000-0000-000038760000}"/>
    <cellStyle name="Normal 4 3 3 3 2 2 6 3" xfId="34837" xr:uid="{00000000-0005-0000-0000-000039760000}"/>
    <cellStyle name="Normal 4 3 3 3 2 2 7" xfId="14855" xr:uid="{00000000-0005-0000-0000-00003A760000}"/>
    <cellStyle name="Normal 4 3 3 3 2 2 7 2" xfId="41017" xr:uid="{00000000-0005-0000-0000-00003B760000}"/>
    <cellStyle name="Normal 4 3 3 3 2 2 8" xfId="27287" xr:uid="{00000000-0005-0000-0000-00003C760000}"/>
    <cellStyle name="Normal 4 3 3 3 2 3" xfId="1285" xr:uid="{00000000-0005-0000-0000-00003D760000}"/>
    <cellStyle name="Normal 4 3 3 3 2 3 2" xfId="1925" xr:uid="{00000000-0005-0000-0000-00003E760000}"/>
    <cellStyle name="Normal 4 3 3 3 2 3 2 2" xfId="3951" xr:uid="{00000000-0005-0000-0000-00003F760000}"/>
    <cellStyle name="Normal 4 3 3 3 2 3 2 2 2" xfId="8003" xr:uid="{00000000-0005-0000-0000-000040760000}"/>
    <cellStyle name="Normal 4 3 3 3 2 3 2 2 2 2" xfId="13893" xr:uid="{00000000-0005-0000-0000-000041760000}"/>
    <cellStyle name="Normal 4 3 3 3 2 3 2 2 2 2 2" xfId="26063" xr:uid="{00000000-0005-0000-0000-000042760000}"/>
    <cellStyle name="Normal 4 3 3 3 2 3 2 2 2 2 2 2" xfId="52225" xr:uid="{00000000-0005-0000-0000-000043760000}"/>
    <cellStyle name="Normal 4 3 3 3 2 3 2 2 2 2 3" xfId="40055" xr:uid="{00000000-0005-0000-0000-000044760000}"/>
    <cellStyle name="Normal 4 3 3 3 2 3 2 2 2 3" xfId="20941" xr:uid="{00000000-0005-0000-0000-000045760000}"/>
    <cellStyle name="Normal 4 3 3 3 2 3 2 2 2 3 2" xfId="47103" xr:uid="{00000000-0005-0000-0000-000046760000}"/>
    <cellStyle name="Normal 4 3 3 3 2 3 2 2 2 4" xfId="34165" xr:uid="{00000000-0005-0000-0000-000047760000}"/>
    <cellStyle name="Normal 4 3 3 3 2 3 2 2 3" xfId="10947" xr:uid="{00000000-0005-0000-0000-000048760000}"/>
    <cellStyle name="Normal 4 3 3 3 2 3 2 2 3 2" xfId="23501" xr:uid="{00000000-0005-0000-0000-000049760000}"/>
    <cellStyle name="Normal 4 3 3 3 2 3 2 2 3 2 2" xfId="49663" xr:uid="{00000000-0005-0000-0000-00004A760000}"/>
    <cellStyle name="Normal 4 3 3 3 2 3 2 2 3 3" xfId="37109" xr:uid="{00000000-0005-0000-0000-00004B760000}"/>
    <cellStyle name="Normal 4 3 3 3 2 3 2 2 4" xfId="17417" xr:uid="{00000000-0005-0000-0000-00004C760000}"/>
    <cellStyle name="Normal 4 3 3 3 2 3 2 2 4 2" xfId="43579" xr:uid="{00000000-0005-0000-0000-00004D760000}"/>
    <cellStyle name="Normal 4 3 3 3 2 3 2 2 5" xfId="30113" xr:uid="{00000000-0005-0000-0000-00004E760000}"/>
    <cellStyle name="Normal 4 3 3 3 2 3 2 3" xfId="5977" xr:uid="{00000000-0005-0000-0000-00004F760000}"/>
    <cellStyle name="Normal 4 3 3 3 2 3 2 3 2" xfId="12421" xr:uid="{00000000-0005-0000-0000-000050760000}"/>
    <cellStyle name="Normal 4 3 3 3 2 3 2 3 2 2" xfId="24783" xr:uid="{00000000-0005-0000-0000-000051760000}"/>
    <cellStyle name="Normal 4 3 3 3 2 3 2 3 2 2 2" xfId="50945" xr:uid="{00000000-0005-0000-0000-000052760000}"/>
    <cellStyle name="Normal 4 3 3 3 2 3 2 3 2 3" xfId="38583" xr:uid="{00000000-0005-0000-0000-000053760000}"/>
    <cellStyle name="Normal 4 3 3 3 2 3 2 3 3" xfId="19179" xr:uid="{00000000-0005-0000-0000-000054760000}"/>
    <cellStyle name="Normal 4 3 3 3 2 3 2 3 3 2" xfId="45341" xr:uid="{00000000-0005-0000-0000-000055760000}"/>
    <cellStyle name="Normal 4 3 3 3 2 3 2 3 4" xfId="32139" xr:uid="{00000000-0005-0000-0000-000056760000}"/>
    <cellStyle name="Normal 4 3 3 3 2 3 2 4" xfId="9475" xr:uid="{00000000-0005-0000-0000-000057760000}"/>
    <cellStyle name="Normal 4 3 3 3 2 3 2 4 2" xfId="22221" xr:uid="{00000000-0005-0000-0000-000058760000}"/>
    <cellStyle name="Normal 4 3 3 3 2 3 2 4 2 2" xfId="48383" xr:uid="{00000000-0005-0000-0000-000059760000}"/>
    <cellStyle name="Normal 4 3 3 3 2 3 2 4 3" xfId="35637" xr:uid="{00000000-0005-0000-0000-00005A760000}"/>
    <cellStyle name="Normal 4 3 3 3 2 3 2 5" xfId="15655" xr:uid="{00000000-0005-0000-0000-00005B760000}"/>
    <cellStyle name="Normal 4 3 3 3 2 3 2 5 2" xfId="41817" xr:uid="{00000000-0005-0000-0000-00005C760000}"/>
    <cellStyle name="Normal 4 3 3 3 2 3 2 6" xfId="28087" xr:uid="{00000000-0005-0000-0000-00005D760000}"/>
    <cellStyle name="Normal 4 3 3 3 2 3 3" xfId="3311" xr:uid="{00000000-0005-0000-0000-00005E760000}"/>
    <cellStyle name="Normal 4 3 3 3 2 3 3 2" xfId="7363" xr:uid="{00000000-0005-0000-0000-00005F760000}"/>
    <cellStyle name="Normal 4 3 3 3 2 3 3 2 2" xfId="13253" xr:uid="{00000000-0005-0000-0000-000060760000}"/>
    <cellStyle name="Normal 4 3 3 3 2 3 3 2 2 2" xfId="25423" xr:uid="{00000000-0005-0000-0000-000061760000}"/>
    <cellStyle name="Normal 4 3 3 3 2 3 3 2 2 2 2" xfId="51585" xr:uid="{00000000-0005-0000-0000-000062760000}"/>
    <cellStyle name="Normal 4 3 3 3 2 3 3 2 2 3" xfId="39415" xr:uid="{00000000-0005-0000-0000-000063760000}"/>
    <cellStyle name="Normal 4 3 3 3 2 3 3 2 3" xfId="20301" xr:uid="{00000000-0005-0000-0000-000064760000}"/>
    <cellStyle name="Normal 4 3 3 3 2 3 3 2 3 2" xfId="46463" xr:uid="{00000000-0005-0000-0000-000065760000}"/>
    <cellStyle name="Normal 4 3 3 3 2 3 3 2 4" xfId="33525" xr:uid="{00000000-0005-0000-0000-000066760000}"/>
    <cellStyle name="Normal 4 3 3 3 2 3 3 3" xfId="10307" xr:uid="{00000000-0005-0000-0000-000067760000}"/>
    <cellStyle name="Normal 4 3 3 3 2 3 3 3 2" xfId="22861" xr:uid="{00000000-0005-0000-0000-000068760000}"/>
    <cellStyle name="Normal 4 3 3 3 2 3 3 3 2 2" xfId="49023" xr:uid="{00000000-0005-0000-0000-000069760000}"/>
    <cellStyle name="Normal 4 3 3 3 2 3 3 3 3" xfId="36469" xr:uid="{00000000-0005-0000-0000-00006A760000}"/>
    <cellStyle name="Normal 4 3 3 3 2 3 3 4" xfId="16777" xr:uid="{00000000-0005-0000-0000-00006B760000}"/>
    <cellStyle name="Normal 4 3 3 3 2 3 3 4 2" xfId="42939" xr:uid="{00000000-0005-0000-0000-00006C760000}"/>
    <cellStyle name="Normal 4 3 3 3 2 3 3 5" xfId="29473" xr:uid="{00000000-0005-0000-0000-00006D760000}"/>
    <cellStyle name="Normal 4 3 3 3 2 3 4" xfId="5337" xr:uid="{00000000-0005-0000-0000-00006E760000}"/>
    <cellStyle name="Normal 4 3 3 3 2 3 4 2" xfId="11781" xr:uid="{00000000-0005-0000-0000-00006F760000}"/>
    <cellStyle name="Normal 4 3 3 3 2 3 4 2 2" xfId="24143" xr:uid="{00000000-0005-0000-0000-000070760000}"/>
    <cellStyle name="Normal 4 3 3 3 2 3 4 2 2 2" xfId="50305" xr:uid="{00000000-0005-0000-0000-000071760000}"/>
    <cellStyle name="Normal 4 3 3 3 2 3 4 2 3" xfId="37943" xr:uid="{00000000-0005-0000-0000-000072760000}"/>
    <cellStyle name="Normal 4 3 3 3 2 3 4 3" xfId="18539" xr:uid="{00000000-0005-0000-0000-000073760000}"/>
    <cellStyle name="Normal 4 3 3 3 2 3 4 3 2" xfId="44701" xr:uid="{00000000-0005-0000-0000-000074760000}"/>
    <cellStyle name="Normal 4 3 3 3 2 3 4 4" xfId="31499" xr:uid="{00000000-0005-0000-0000-000075760000}"/>
    <cellStyle name="Normal 4 3 3 3 2 3 5" xfId="8835" xr:uid="{00000000-0005-0000-0000-000076760000}"/>
    <cellStyle name="Normal 4 3 3 3 2 3 5 2" xfId="21581" xr:uid="{00000000-0005-0000-0000-000077760000}"/>
    <cellStyle name="Normal 4 3 3 3 2 3 5 2 2" xfId="47743" xr:uid="{00000000-0005-0000-0000-000078760000}"/>
    <cellStyle name="Normal 4 3 3 3 2 3 5 3" xfId="34997" xr:uid="{00000000-0005-0000-0000-000079760000}"/>
    <cellStyle name="Normal 4 3 3 3 2 3 6" xfId="15015" xr:uid="{00000000-0005-0000-0000-00007A760000}"/>
    <cellStyle name="Normal 4 3 3 3 2 3 6 2" xfId="41177" xr:uid="{00000000-0005-0000-0000-00007B760000}"/>
    <cellStyle name="Normal 4 3 3 3 2 3 7" xfId="27447" xr:uid="{00000000-0005-0000-0000-00007C760000}"/>
    <cellStyle name="Normal 4 3 3 3 2 4" xfId="1605" xr:uid="{00000000-0005-0000-0000-00007D760000}"/>
    <cellStyle name="Normal 4 3 3 3 2 4 2" xfId="3631" xr:uid="{00000000-0005-0000-0000-00007E760000}"/>
    <cellStyle name="Normal 4 3 3 3 2 4 2 2" xfId="7683" xr:uid="{00000000-0005-0000-0000-00007F760000}"/>
    <cellStyle name="Normal 4 3 3 3 2 4 2 2 2" xfId="13573" xr:uid="{00000000-0005-0000-0000-000080760000}"/>
    <cellStyle name="Normal 4 3 3 3 2 4 2 2 2 2" xfId="25743" xr:uid="{00000000-0005-0000-0000-000081760000}"/>
    <cellStyle name="Normal 4 3 3 3 2 4 2 2 2 2 2" xfId="51905" xr:uid="{00000000-0005-0000-0000-000082760000}"/>
    <cellStyle name="Normal 4 3 3 3 2 4 2 2 2 3" xfId="39735" xr:uid="{00000000-0005-0000-0000-000083760000}"/>
    <cellStyle name="Normal 4 3 3 3 2 4 2 2 3" xfId="20621" xr:uid="{00000000-0005-0000-0000-000084760000}"/>
    <cellStyle name="Normal 4 3 3 3 2 4 2 2 3 2" xfId="46783" xr:uid="{00000000-0005-0000-0000-000085760000}"/>
    <cellStyle name="Normal 4 3 3 3 2 4 2 2 4" xfId="33845" xr:uid="{00000000-0005-0000-0000-000086760000}"/>
    <cellStyle name="Normal 4 3 3 3 2 4 2 3" xfId="10627" xr:uid="{00000000-0005-0000-0000-000087760000}"/>
    <cellStyle name="Normal 4 3 3 3 2 4 2 3 2" xfId="23181" xr:uid="{00000000-0005-0000-0000-000088760000}"/>
    <cellStyle name="Normal 4 3 3 3 2 4 2 3 2 2" xfId="49343" xr:uid="{00000000-0005-0000-0000-000089760000}"/>
    <cellStyle name="Normal 4 3 3 3 2 4 2 3 3" xfId="36789" xr:uid="{00000000-0005-0000-0000-00008A760000}"/>
    <cellStyle name="Normal 4 3 3 3 2 4 2 4" xfId="17097" xr:uid="{00000000-0005-0000-0000-00008B760000}"/>
    <cellStyle name="Normal 4 3 3 3 2 4 2 4 2" xfId="43259" xr:uid="{00000000-0005-0000-0000-00008C760000}"/>
    <cellStyle name="Normal 4 3 3 3 2 4 2 5" xfId="29793" xr:uid="{00000000-0005-0000-0000-00008D760000}"/>
    <cellStyle name="Normal 4 3 3 3 2 4 3" xfId="5657" xr:uid="{00000000-0005-0000-0000-00008E760000}"/>
    <cellStyle name="Normal 4 3 3 3 2 4 3 2" xfId="12101" xr:uid="{00000000-0005-0000-0000-00008F760000}"/>
    <cellStyle name="Normal 4 3 3 3 2 4 3 2 2" xfId="24463" xr:uid="{00000000-0005-0000-0000-000090760000}"/>
    <cellStyle name="Normal 4 3 3 3 2 4 3 2 2 2" xfId="50625" xr:uid="{00000000-0005-0000-0000-000091760000}"/>
    <cellStyle name="Normal 4 3 3 3 2 4 3 2 3" xfId="38263" xr:uid="{00000000-0005-0000-0000-000092760000}"/>
    <cellStyle name="Normal 4 3 3 3 2 4 3 3" xfId="18859" xr:uid="{00000000-0005-0000-0000-000093760000}"/>
    <cellStyle name="Normal 4 3 3 3 2 4 3 3 2" xfId="45021" xr:uid="{00000000-0005-0000-0000-000094760000}"/>
    <cellStyle name="Normal 4 3 3 3 2 4 3 4" xfId="31819" xr:uid="{00000000-0005-0000-0000-000095760000}"/>
    <cellStyle name="Normal 4 3 3 3 2 4 4" xfId="9155" xr:uid="{00000000-0005-0000-0000-000096760000}"/>
    <cellStyle name="Normal 4 3 3 3 2 4 4 2" xfId="21901" xr:uid="{00000000-0005-0000-0000-000097760000}"/>
    <cellStyle name="Normal 4 3 3 3 2 4 4 2 2" xfId="48063" xr:uid="{00000000-0005-0000-0000-000098760000}"/>
    <cellStyle name="Normal 4 3 3 3 2 4 4 3" xfId="35317" xr:uid="{00000000-0005-0000-0000-000099760000}"/>
    <cellStyle name="Normal 4 3 3 3 2 4 5" xfId="15335" xr:uid="{00000000-0005-0000-0000-00009A760000}"/>
    <cellStyle name="Normal 4 3 3 3 2 4 5 2" xfId="41497" xr:uid="{00000000-0005-0000-0000-00009B760000}"/>
    <cellStyle name="Normal 4 3 3 3 2 4 6" xfId="27767" xr:uid="{00000000-0005-0000-0000-00009C760000}"/>
    <cellStyle name="Normal 4 3 3 3 2 5" xfId="2619" xr:uid="{00000000-0005-0000-0000-00009D760000}"/>
    <cellStyle name="Normal 4 3 3 3 2 5 2" xfId="6671" xr:uid="{00000000-0005-0000-0000-00009E760000}"/>
    <cellStyle name="Normal 4 3 3 3 2 5 2 2" xfId="12837" xr:uid="{00000000-0005-0000-0000-00009F760000}"/>
    <cellStyle name="Normal 4 3 3 3 2 5 2 2 2" xfId="25103" xr:uid="{00000000-0005-0000-0000-0000A0760000}"/>
    <cellStyle name="Normal 4 3 3 3 2 5 2 2 2 2" xfId="51265" xr:uid="{00000000-0005-0000-0000-0000A1760000}"/>
    <cellStyle name="Normal 4 3 3 3 2 5 2 2 3" xfId="38999" xr:uid="{00000000-0005-0000-0000-0000A2760000}"/>
    <cellStyle name="Normal 4 3 3 3 2 5 2 3" xfId="19741" xr:uid="{00000000-0005-0000-0000-0000A3760000}"/>
    <cellStyle name="Normal 4 3 3 3 2 5 2 3 2" xfId="45903" xr:uid="{00000000-0005-0000-0000-0000A4760000}"/>
    <cellStyle name="Normal 4 3 3 3 2 5 2 4" xfId="32833" xr:uid="{00000000-0005-0000-0000-0000A5760000}"/>
    <cellStyle name="Normal 4 3 3 3 2 5 3" xfId="9891" xr:uid="{00000000-0005-0000-0000-0000A6760000}"/>
    <cellStyle name="Normal 4 3 3 3 2 5 3 2" xfId="22541" xr:uid="{00000000-0005-0000-0000-0000A7760000}"/>
    <cellStyle name="Normal 4 3 3 3 2 5 3 2 2" xfId="48703" xr:uid="{00000000-0005-0000-0000-0000A8760000}"/>
    <cellStyle name="Normal 4 3 3 3 2 5 3 3" xfId="36053" xr:uid="{00000000-0005-0000-0000-0000A9760000}"/>
    <cellStyle name="Normal 4 3 3 3 2 5 4" xfId="16217" xr:uid="{00000000-0005-0000-0000-0000AA760000}"/>
    <cellStyle name="Normal 4 3 3 3 2 5 4 2" xfId="42379" xr:uid="{00000000-0005-0000-0000-0000AB760000}"/>
    <cellStyle name="Normal 4 3 3 3 2 5 5" xfId="28781" xr:uid="{00000000-0005-0000-0000-0000AC760000}"/>
    <cellStyle name="Normal 4 3 3 3 2 6" xfId="4645" xr:uid="{00000000-0005-0000-0000-0000AD760000}"/>
    <cellStyle name="Normal 4 3 3 3 2 6 2" xfId="11365" xr:uid="{00000000-0005-0000-0000-0000AE760000}"/>
    <cellStyle name="Normal 4 3 3 3 2 6 2 2" xfId="23823" xr:uid="{00000000-0005-0000-0000-0000AF760000}"/>
    <cellStyle name="Normal 4 3 3 3 2 6 2 2 2" xfId="49985" xr:uid="{00000000-0005-0000-0000-0000B0760000}"/>
    <cellStyle name="Normal 4 3 3 3 2 6 2 3" xfId="37527" xr:uid="{00000000-0005-0000-0000-0000B1760000}"/>
    <cellStyle name="Normal 4 3 3 3 2 6 3" xfId="17979" xr:uid="{00000000-0005-0000-0000-0000B2760000}"/>
    <cellStyle name="Normal 4 3 3 3 2 6 3 2" xfId="44141" xr:uid="{00000000-0005-0000-0000-0000B3760000}"/>
    <cellStyle name="Normal 4 3 3 3 2 6 4" xfId="30807" xr:uid="{00000000-0005-0000-0000-0000B4760000}"/>
    <cellStyle name="Normal 4 3 3 3 2 7" xfId="8419" xr:uid="{00000000-0005-0000-0000-0000B5760000}"/>
    <cellStyle name="Normal 4 3 3 3 2 7 2" xfId="21261" xr:uid="{00000000-0005-0000-0000-0000B6760000}"/>
    <cellStyle name="Normal 4 3 3 3 2 7 2 2" xfId="47423" xr:uid="{00000000-0005-0000-0000-0000B7760000}"/>
    <cellStyle name="Normal 4 3 3 3 2 7 3" xfId="34581" xr:uid="{00000000-0005-0000-0000-0000B8760000}"/>
    <cellStyle name="Normal 4 3 3 3 2 8" xfId="14455" xr:uid="{00000000-0005-0000-0000-0000B9760000}"/>
    <cellStyle name="Normal 4 3 3 3 2 8 2" xfId="40617" xr:uid="{00000000-0005-0000-0000-0000BA760000}"/>
    <cellStyle name="Normal 4 3 3 3 2 9" xfId="26755" xr:uid="{00000000-0005-0000-0000-0000BB760000}"/>
    <cellStyle name="Normal 4 3 3 3 3" xfId="931" xr:uid="{00000000-0005-0000-0000-0000BC760000}"/>
    <cellStyle name="Normal 4 3 3 3 3 2" xfId="1365" xr:uid="{00000000-0005-0000-0000-0000BD760000}"/>
    <cellStyle name="Normal 4 3 3 3 3 2 2" xfId="2005" xr:uid="{00000000-0005-0000-0000-0000BE760000}"/>
    <cellStyle name="Normal 4 3 3 3 3 2 2 2" xfId="4031" xr:uid="{00000000-0005-0000-0000-0000BF760000}"/>
    <cellStyle name="Normal 4 3 3 3 3 2 2 2 2" xfId="8083" xr:uid="{00000000-0005-0000-0000-0000C0760000}"/>
    <cellStyle name="Normal 4 3 3 3 3 2 2 2 2 2" xfId="13973" xr:uid="{00000000-0005-0000-0000-0000C1760000}"/>
    <cellStyle name="Normal 4 3 3 3 3 2 2 2 2 2 2" xfId="26143" xr:uid="{00000000-0005-0000-0000-0000C2760000}"/>
    <cellStyle name="Normal 4 3 3 3 3 2 2 2 2 2 2 2" xfId="52305" xr:uid="{00000000-0005-0000-0000-0000C3760000}"/>
    <cellStyle name="Normal 4 3 3 3 3 2 2 2 2 2 3" xfId="40135" xr:uid="{00000000-0005-0000-0000-0000C4760000}"/>
    <cellStyle name="Normal 4 3 3 3 3 2 2 2 2 3" xfId="21021" xr:uid="{00000000-0005-0000-0000-0000C5760000}"/>
    <cellStyle name="Normal 4 3 3 3 3 2 2 2 2 3 2" xfId="47183" xr:uid="{00000000-0005-0000-0000-0000C6760000}"/>
    <cellStyle name="Normal 4 3 3 3 3 2 2 2 2 4" xfId="34245" xr:uid="{00000000-0005-0000-0000-0000C7760000}"/>
    <cellStyle name="Normal 4 3 3 3 3 2 2 2 3" xfId="11027" xr:uid="{00000000-0005-0000-0000-0000C8760000}"/>
    <cellStyle name="Normal 4 3 3 3 3 2 2 2 3 2" xfId="23581" xr:uid="{00000000-0005-0000-0000-0000C9760000}"/>
    <cellStyle name="Normal 4 3 3 3 3 2 2 2 3 2 2" xfId="49743" xr:uid="{00000000-0005-0000-0000-0000CA760000}"/>
    <cellStyle name="Normal 4 3 3 3 3 2 2 2 3 3" xfId="37189" xr:uid="{00000000-0005-0000-0000-0000CB760000}"/>
    <cellStyle name="Normal 4 3 3 3 3 2 2 2 4" xfId="17497" xr:uid="{00000000-0005-0000-0000-0000CC760000}"/>
    <cellStyle name="Normal 4 3 3 3 3 2 2 2 4 2" xfId="43659" xr:uid="{00000000-0005-0000-0000-0000CD760000}"/>
    <cellStyle name="Normal 4 3 3 3 3 2 2 2 5" xfId="30193" xr:uid="{00000000-0005-0000-0000-0000CE760000}"/>
    <cellStyle name="Normal 4 3 3 3 3 2 2 3" xfId="6057" xr:uid="{00000000-0005-0000-0000-0000CF760000}"/>
    <cellStyle name="Normal 4 3 3 3 3 2 2 3 2" xfId="12501" xr:uid="{00000000-0005-0000-0000-0000D0760000}"/>
    <cellStyle name="Normal 4 3 3 3 3 2 2 3 2 2" xfId="24863" xr:uid="{00000000-0005-0000-0000-0000D1760000}"/>
    <cellStyle name="Normal 4 3 3 3 3 2 2 3 2 2 2" xfId="51025" xr:uid="{00000000-0005-0000-0000-0000D2760000}"/>
    <cellStyle name="Normal 4 3 3 3 3 2 2 3 2 3" xfId="38663" xr:uid="{00000000-0005-0000-0000-0000D3760000}"/>
    <cellStyle name="Normal 4 3 3 3 3 2 2 3 3" xfId="19259" xr:uid="{00000000-0005-0000-0000-0000D4760000}"/>
    <cellStyle name="Normal 4 3 3 3 3 2 2 3 3 2" xfId="45421" xr:uid="{00000000-0005-0000-0000-0000D5760000}"/>
    <cellStyle name="Normal 4 3 3 3 3 2 2 3 4" xfId="32219" xr:uid="{00000000-0005-0000-0000-0000D6760000}"/>
    <cellStyle name="Normal 4 3 3 3 3 2 2 4" xfId="9555" xr:uid="{00000000-0005-0000-0000-0000D7760000}"/>
    <cellStyle name="Normal 4 3 3 3 3 2 2 4 2" xfId="22301" xr:uid="{00000000-0005-0000-0000-0000D8760000}"/>
    <cellStyle name="Normal 4 3 3 3 3 2 2 4 2 2" xfId="48463" xr:uid="{00000000-0005-0000-0000-0000D9760000}"/>
    <cellStyle name="Normal 4 3 3 3 3 2 2 4 3" xfId="35717" xr:uid="{00000000-0005-0000-0000-0000DA760000}"/>
    <cellStyle name="Normal 4 3 3 3 3 2 2 5" xfId="15735" xr:uid="{00000000-0005-0000-0000-0000DB760000}"/>
    <cellStyle name="Normal 4 3 3 3 3 2 2 5 2" xfId="41897" xr:uid="{00000000-0005-0000-0000-0000DC760000}"/>
    <cellStyle name="Normal 4 3 3 3 3 2 2 6" xfId="28167" xr:uid="{00000000-0005-0000-0000-0000DD760000}"/>
    <cellStyle name="Normal 4 3 3 3 3 2 3" xfId="3391" xr:uid="{00000000-0005-0000-0000-0000DE760000}"/>
    <cellStyle name="Normal 4 3 3 3 3 2 3 2" xfId="7443" xr:uid="{00000000-0005-0000-0000-0000DF760000}"/>
    <cellStyle name="Normal 4 3 3 3 3 2 3 2 2" xfId="13333" xr:uid="{00000000-0005-0000-0000-0000E0760000}"/>
    <cellStyle name="Normal 4 3 3 3 3 2 3 2 2 2" xfId="25503" xr:uid="{00000000-0005-0000-0000-0000E1760000}"/>
    <cellStyle name="Normal 4 3 3 3 3 2 3 2 2 2 2" xfId="51665" xr:uid="{00000000-0005-0000-0000-0000E2760000}"/>
    <cellStyle name="Normal 4 3 3 3 3 2 3 2 2 3" xfId="39495" xr:uid="{00000000-0005-0000-0000-0000E3760000}"/>
    <cellStyle name="Normal 4 3 3 3 3 2 3 2 3" xfId="20381" xr:uid="{00000000-0005-0000-0000-0000E4760000}"/>
    <cellStyle name="Normal 4 3 3 3 3 2 3 2 3 2" xfId="46543" xr:uid="{00000000-0005-0000-0000-0000E5760000}"/>
    <cellStyle name="Normal 4 3 3 3 3 2 3 2 4" xfId="33605" xr:uid="{00000000-0005-0000-0000-0000E6760000}"/>
    <cellStyle name="Normal 4 3 3 3 3 2 3 3" xfId="10387" xr:uid="{00000000-0005-0000-0000-0000E7760000}"/>
    <cellStyle name="Normal 4 3 3 3 3 2 3 3 2" xfId="22941" xr:uid="{00000000-0005-0000-0000-0000E8760000}"/>
    <cellStyle name="Normal 4 3 3 3 3 2 3 3 2 2" xfId="49103" xr:uid="{00000000-0005-0000-0000-0000E9760000}"/>
    <cellStyle name="Normal 4 3 3 3 3 2 3 3 3" xfId="36549" xr:uid="{00000000-0005-0000-0000-0000EA760000}"/>
    <cellStyle name="Normal 4 3 3 3 3 2 3 4" xfId="16857" xr:uid="{00000000-0005-0000-0000-0000EB760000}"/>
    <cellStyle name="Normal 4 3 3 3 3 2 3 4 2" xfId="43019" xr:uid="{00000000-0005-0000-0000-0000EC760000}"/>
    <cellStyle name="Normal 4 3 3 3 3 2 3 5" xfId="29553" xr:uid="{00000000-0005-0000-0000-0000ED760000}"/>
    <cellStyle name="Normal 4 3 3 3 3 2 4" xfId="5417" xr:uid="{00000000-0005-0000-0000-0000EE760000}"/>
    <cellStyle name="Normal 4 3 3 3 3 2 4 2" xfId="11861" xr:uid="{00000000-0005-0000-0000-0000EF760000}"/>
    <cellStyle name="Normal 4 3 3 3 3 2 4 2 2" xfId="24223" xr:uid="{00000000-0005-0000-0000-0000F0760000}"/>
    <cellStyle name="Normal 4 3 3 3 3 2 4 2 2 2" xfId="50385" xr:uid="{00000000-0005-0000-0000-0000F1760000}"/>
    <cellStyle name="Normal 4 3 3 3 3 2 4 2 3" xfId="38023" xr:uid="{00000000-0005-0000-0000-0000F2760000}"/>
    <cellStyle name="Normal 4 3 3 3 3 2 4 3" xfId="18619" xr:uid="{00000000-0005-0000-0000-0000F3760000}"/>
    <cellStyle name="Normal 4 3 3 3 3 2 4 3 2" xfId="44781" xr:uid="{00000000-0005-0000-0000-0000F4760000}"/>
    <cellStyle name="Normal 4 3 3 3 3 2 4 4" xfId="31579" xr:uid="{00000000-0005-0000-0000-0000F5760000}"/>
    <cellStyle name="Normal 4 3 3 3 3 2 5" xfId="8915" xr:uid="{00000000-0005-0000-0000-0000F6760000}"/>
    <cellStyle name="Normal 4 3 3 3 3 2 5 2" xfId="21661" xr:uid="{00000000-0005-0000-0000-0000F7760000}"/>
    <cellStyle name="Normal 4 3 3 3 3 2 5 2 2" xfId="47823" xr:uid="{00000000-0005-0000-0000-0000F8760000}"/>
    <cellStyle name="Normal 4 3 3 3 3 2 5 3" xfId="35077" xr:uid="{00000000-0005-0000-0000-0000F9760000}"/>
    <cellStyle name="Normal 4 3 3 3 3 2 6" xfId="15095" xr:uid="{00000000-0005-0000-0000-0000FA760000}"/>
    <cellStyle name="Normal 4 3 3 3 3 2 6 2" xfId="41257" xr:uid="{00000000-0005-0000-0000-0000FB760000}"/>
    <cellStyle name="Normal 4 3 3 3 3 2 7" xfId="27527" xr:uid="{00000000-0005-0000-0000-0000FC760000}"/>
    <cellStyle name="Normal 4 3 3 3 3 3" xfId="1685" xr:uid="{00000000-0005-0000-0000-0000FD760000}"/>
    <cellStyle name="Normal 4 3 3 3 3 3 2" xfId="3711" xr:uid="{00000000-0005-0000-0000-0000FE760000}"/>
    <cellStyle name="Normal 4 3 3 3 3 3 2 2" xfId="7763" xr:uid="{00000000-0005-0000-0000-0000FF760000}"/>
    <cellStyle name="Normal 4 3 3 3 3 3 2 2 2" xfId="13653" xr:uid="{00000000-0005-0000-0000-000000770000}"/>
    <cellStyle name="Normal 4 3 3 3 3 3 2 2 2 2" xfId="25823" xr:uid="{00000000-0005-0000-0000-000001770000}"/>
    <cellStyle name="Normal 4 3 3 3 3 3 2 2 2 2 2" xfId="51985" xr:uid="{00000000-0005-0000-0000-000002770000}"/>
    <cellStyle name="Normal 4 3 3 3 3 3 2 2 2 3" xfId="39815" xr:uid="{00000000-0005-0000-0000-000003770000}"/>
    <cellStyle name="Normal 4 3 3 3 3 3 2 2 3" xfId="20701" xr:uid="{00000000-0005-0000-0000-000004770000}"/>
    <cellStyle name="Normal 4 3 3 3 3 3 2 2 3 2" xfId="46863" xr:uid="{00000000-0005-0000-0000-000005770000}"/>
    <cellStyle name="Normal 4 3 3 3 3 3 2 2 4" xfId="33925" xr:uid="{00000000-0005-0000-0000-000006770000}"/>
    <cellStyle name="Normal 4 3 3 3 3 3 2 3" xfId="10707" xr:uid="{00000000-0005-0000-0000-000007770000}"/>
    <cellStyle name="Normal 4 3 3 3 3 3 2 3 2" xfId="23261" xr:uid="{00000000-0005-0000-0000-000008770000}"/>
    <cellStyle name="Normal 4 3 3 3 3 3 2 3 2 2" xfId="49423" xr:uid="{00000000-0005-0000-0000-000009770000}"/>
    <cellStyle name="Normal 4 3 3 3 3 3 2 3 3" xfId="36869" xr:uid="{00000000-0005-0000-0000-00000A770000}"/>
    <cellStyle name="Normal 4 3 3 3 3 3 2 4" xfId="17177" xr:uid="{00000000-0005-0000-0000-00000B770000}"/>
    <cellStyle name="Normal 4 3 3 3 3 3 2 4 2" xfId="43339" xr:uid="{00000000-0005-0000-0000-00000C770000}"/>
    <cellStyle name="Normal 4 3 3 3 3 3 2 5" xfId="29873" xr:uid="{00000000-0005-0000-0000-00000D770000}"/>
    <cellStyle name="Normal 4 3 3 3 3 3 3" xfId="5737" xr:uid="{00000000-0005-0000-0000-00000E770000}"/>
    <cellStyle name="Normal 4 3 3 3 3 3 3 2" xfId="12181" xr:uid="{00000000-0005-0000-0000-00000F770000}"/>
    <cellStyle name="Normal 4 3 3 3 3 3 3 2 2" xfId="24543" xr:uid="{00000000-0005-0000-0000-000010770000}"/>
    <cellStyle name="Normal 4 3 3 3 3 3 3 2 2 2" xfId="50705" xr:uid="{00000000-0005-0000-0000-000011770000}"/>
    <cellStyle name="Normal 4 3 3 3 3 3 3 2 3" xfId="38343" xr:uid="{00000000-0005-0000-0000-000012770000}"/>
    <cellStyle name="Normal 4 3 3 3 3 3 3 3" xfId="18939" xr:uid="{00000000-0005-0000-0000-000013770000}"/>
    <cellStyle name="Normal 4 3 3 3 3 3 3 3 2" xfId="45101" xr:uid="{00000000-0005-0000-0000-000014770000}"/>
    <cellStyle name="Normal 4 3 3 3 3 3 3 4" xfId="31899" xr:uid="{00000000-0005-0000-0000-000015770000}"/>
    <cellStyle name="Normal 4 3 3 3 3 3 4" xfId="9235" xr:uid="{00000000-0005-0000-0000-000016770000}"/>
    <cellStyle name="Normal 4 3 3 3 3 3 4 2" xfId="21981" xr:uid="{00000000-0005-0000-0000-000017770000}"/>
    <cellStyle name="Normal 4 3 3 3 3 3 4 2 2" xfId="48143" xr:uid="{00000000-0005-0000-0000-000018770000}"/>
    <cellStyle name="Normal 4 3 3 3 3 3 4 3" xfId="35397" xr:uid="{00000000-0005-0000-0000-000019770000}"/>
    <cellStyle name="Normal 4 3 3 3 3 3 5" xfId="15415" xr:uid="{00000000-0005-0000-0000-00001A770000}"/>
    <cellStyle name="Normal 4 3 3 3 3 3 5 2" xfId="41577" xr:uid="{00000000-0005-0000-0000-00001B770000}"/>
    <cellStyle name="Normal 4 3 3 3 3 3 6" xfId="27847" xr:uid="{00000000-0005-0000-0000-00001C770000}"/>
    <cellStyle name="Normal 4 3 3 3 3 4" xfId="2957" xr:uid="{00000000-0005-0000-0000-00001D770000}"/>
    <cellStyle name="Normal 4 3 3 3 3 4 2" xfId="7009" xr:uid="{00000000-0005-0000-0000-00001E770000}"/>
    <cellStyle name="Normal 4 3 3 3 3 4 2 2" xfId="12975" xr:uid="{00000000-0005-0000-0000-00001F770000}"/>
    <cellStyle name="Normal 4 3 3 3 3 4 2 2 2" xfId="25183" xr:uid="{00000000-0005-0000-0000-000020770000}"/>
    <cellStyle name="Normal 4 3 3 3 3 4 2 2 2 2" xfId="51345" xr:uid="{00000000-0005-0000-0000-000021770000}"/>
    <cellStyle name="Normal 4 3 3 3 3 4 2 2 3" xfId="39137" xr:uid="{00000000-0005-0000-0000-000022770000}"/>
    <cellStyle name="Normal 4 3 3 3 3 4 2 3" xfId="19985" xr:uid="{00000000-0005-0000-0000-000023770000}"/>
    <cellStyle name="Normal 4 3 3 3 3 4 2 3 2" xfId="46147" xr:uid="{00000000-0005-0000-0000-000024770000}"/>
    <cellStyle name="Normal 4 3 3 3 3 4 2 4" xfId="33171" xr:uid="{00000000-0005-0000-0000-000025770000}"/>
    <cellStyle name="Normal 4 3 3 3 3 4 3" xfId="10029" xr:uid="{00000000-0005-0000-0000-000026770000}"/>
    <cellStyle name="Normal 4 3 3 3 3 4 3 2" xfId="22621" xr:uid="{00000000-0005-0000-0000-000027770000}"/>
    <cellStyle name="Normal 4 3 3 3 3 4 3 2 2" xfId="48783" xr:uid="{00000000-0005-0000-0000-000028770000}"/>
    <cellStyle name="Normal 4 3 3 3 3 4 3 3" xfId="36191" xr:uid="{00000000-0005-0000-0000-000029770000}"/>
    <cellStyle name="Normal 4 3 3 3 3 4 4" xfId="16461" xr:uid="{00000000-0005-0000-0000-00002A770000}"/>
    <cellStyle name="Normal 4 3 3 3 3 4 4 2" xfId="42623" xr:uid="{00000000-0005-0000-0000-00002B770000}"/>
    <cellStyle name="Normal 4 3 3 3 3 4 5" xfId="29119" xr:uid="{00000000-0005-0000-0000-00002C770000}"/>
    <cellStyle name="Normal 4 3 3 3 3 5" xfId="4983" xr:uid="{00000000-0005-0000-0000-00002D770000}"/>
    <cellStyle name="Normal 4 3 3 3 3 5 2" xfId="11503" xr:uid="{00000000-0005-0000-0000-00002E770000}"/>
    <cellStyle name="Normal 4 3 3 3 3 5 2 2" xfId="23903" xr:uid="{00000000-0005-0000-0000-00002F770000}"/>
    <cellStyle name="Normal 4 3 3 3 3 5 2 2 2" xfId="50065" xr:uid="{00000000-0005-0000-0000-000030770000}"/>
    <cellStyle name="Normal 4 3 3 3 3 5 2 3" xfId="37665" xr:uid="{00000000-0005-0000-0000-000031770000}"/>
    <cellStyle name="Normal 4 3 3 3 3 5 3" xfId="18223" xr:uid="{00000000-0005-0000-0000-000032770000}"/>
    <cellStyle name="Normal 4 3 3 3 3 5 3 2" xfId="44385" xr:uid="{00000000-0005-0000-0000-000033770000}"/>
    <cellStyle name="Normal 4 3 3 3 3 5 4" xfId="31145" xr:uid="{00000000-0005-0000-0000-000034770000}"/>
    <cellStyle name="Normal 4 3 3 3 3 6" xfId="8557" xr:uid="{00000000-0005-0000-0000-000035770000}"/>
    <cellStyle name="Normal 4 3 3 3 3 6 2" xfId="21341" xr:uid="{00000000-0005-0000-0000-000036770000}"/>
    <cellStyle name="Normal 4 3 3 3 3 6 2 2" xfId="47503" xr:uid="{00000000-0005-0000-0000-000037770000}"/>
    <cellStyle name="Normal 4 3 3 3 3 6 3" xfId="34719" xr:uid="{00000000-0005-0000-0000-000038770000}"/>
    <cellStyle name="Normal 4 3 3 3 3 7" xfId="14699" xr:uid="{00000000-0005-0000-0000-000039770000}"/>
    <cellStyle name="Normal 4 3 3 3 3 7 2" xfId="40861" xr:uid="{00000000-0005-0000-0000-00003A770000}"/>
    <cellStyle name="Normal 4 3 3 3 3 8" xfId="27093" xr:uid="{00000000-0005-0000-0000-00003B770000}"/>
    <cellStyle name="Normal 4 3 3 3 4" xfId="1205" xr:uid="{00000000-0005-0000-0000-00003C770000}"/>
    <cellStyle name="Normal 4 3 3 3 4 2" xfId="1845" xr:uid="{00000000-0005-0000-0000-00003D770000}"/>
    <cellStyle name="Normal 4 3 3 3 4 2 2" xfId="3871" xr:uid="{00000000-0005-0000-0000-00003E770000}"/>
    <cellStyle name="Normal 4 3 3 3 4 2 2 2" xfId="7923" xr:uid="{00000000-0005-0000-0000-00003F770000}"/>
    <cellStyle name="Normal 4 3 3 3 4 2 2 2 2" xfId="13813" xr:uid="{00000000-0005-0000-0000-000040770000}"/>
    <cellStyle name="Normal 4 3 3 3 4 2 2 2 2 2" xfId="25983" xr:uid="{00000000-0005-0000-0000-000041770000}"/>
    <cellStyle name="Normal 4 3 3 3 4 2 2 2 2 2 2" xfId="52145" xr:uid="{00000000-0005-0000-0000-000042770000}"/>
    <cellStyle name="Normal 4 3 3 3 4 2 2 2 2 3" xfId="39975" xr:uid="{00000000-0005-0000-0000-000043770000}"/>
    <cellStyle name="Normal 4 3 3 3 4 2 2 2 3" xfId="20861" xr:uid="{00000000-0005-0000-0000-000044770000}"/>
    <cellStyle name="Normal 4 3 3 3 4 2 2 2 3 2" xfId="47023" xr:uid="{00000000-0005-0000-0000-000045770000}"/>
    <cellStyle name="Normal 4 3 3 3 4 2 2 2 4" xfId="34085" xr:uid="{00000000-0005-0000-0000-000046770000}"/>
    <cellStyle name="Normal 4 3 3 3 4 2 2 3" xfId="10867" xr:uid="{00000000-0005-0000-0000-000047770000}"/>
    <cellStyle name="Normal 4 3 3 3 4 2 2 3 2" xfId="23421" xr:uid="{00000000-0005-0000-0000-000048770000}"/>
    <cellStyle name="Normal 4 3 3 3 4 2 2 3 2 2" xfId="49583" xr:uid="{00000000-0005-0000-0000-000049770000}"/>
    <cellStyle name="Normal 4 3 3 3 4 2 2 3 3" xfId="37029" xr:uid="{00000000-0005-0000-0000-00004A770000}"/>
    <cellStyle name="Normal 4 3 3 3 4 2 2 4" xfId="17337" xr:uid="{00000000-0005-0000-0000-00004B770000}"/>
    <cellStyle name="Normal 4 3 3 3 4 2 2 4 2" xfId="43499" xr:uid="{00000000-0005-0000-0000-00004C770000}"/>
    <cellStyle name="Normal 4 3 3 3 4 2 2 5" xfId="30033" xr:uid="{00000000-0005-0000-0000-00004D770000}"/>
    <cellStyle name="Normal 4 3 3 3 4 2 3" xfId="5897" xr:uid="{00000000-0005-0000-0000-00004E770000}"/>
    <cellStyle name="Normal 4 3 3 3 4 2 3 2" xfId="12341" xr:uid="{00000000-0005-0000-0000-00004F770000}"/>
    <cellStyle name="Normal 4 3 3 3 4 2 3 2 2" xfId="24703" xr:uid="{00000000-0005-0000-0000-000050770000}"/>
    <cellStyle name="Normal 4 3 3 3 4 2 3 2 2 2" xfId="50865" xr:uid="{00000000-0005-0000-0000-000051770000}"/>
    <cellStyle name="Normal 4 3 3 3 4 2 3 2 3" xfId="38503" xr:uid="{00000000-0005-0000-0000-000052770000}"/>
    <cellStyle name="Normal 4 3 3 3 4 2 3 3" xfId="19099" xr:uid="{00000000-0005-0000-0000-000053770000}"/>
    <cellStyle name="Normal 4 3 3 3 4 2 3 3 2" xfId="45261" xr:uid="{00000000-0005-0000-0000-000054770000}"/>
    <cellStyle name="Normal 4 3 3 3 4 2 3 4" xfId="32059" xr:uid="{00000000-0005-0000-0000-000055770000}"/>
    <cellStyle name="Normal 4 3 3 3 4 2 4" xfId="9395" xr:uid="{00000000-0005-0000-0000-000056770000}"/>
    <cellStyle name="Normal 4 3 3 3 4 2 4 2" xfId="22141" xr:uid="{00000000-0005-0000-0000-000057770000}"/>
    <cellStyle name="Normal 4 3 3 3 4 2 4 2 2" xfId="48303" xr:uid="{00000000-0005-0000-0000-000058770000}"/>
    <cellStyle name="Normal 4 3 3 3 4 2 4 3" xfId="35557" xr:uid="{00000000-0005-0000-0000-000059770000}"/>
    <cellStyle name="Normal 4 3 3 3 4 2 5" xfId="15575" xr:uid="{00000000-0005-0000-0000-00005A770000}"/>
    <cellStyle name="Normal 4 3 3 3 4 2 5 2" xfId="41737" xr:uid="{00000000-0005-0000-0000-00005B770000}"/>
    <cellStyle name="Normal 4 3 3 3 4 2 6" xfId="28007" xr:uid="{00000000-0005-0000-0000-00005C770000}"/>
    <cellStyle name="Normal 4 3 3 3 4 3" xfId="3231" xr:uid="{00000000-0005-0000-0000-00005D770000}"/>
    <cellStyle name="Normal 4 3 3 3 4 3 2" xfId="7283" xr:uid="{00000000-0005-0000-0000-00005E770000}"/>
    <cellStyle name="Normal 4 3 3 3 4 3 2 2" xfId="13173" xr:uid="{00000000-0005-0000-0000-00005F770000}"/>
    <cellStyle name="Normal 4 3 3 3 4 3 2 2 2" xfId="25343" xr:uid="{00000000-0005-0000-0000-000060770000}"/>
    <cellStyle name="Normal 4 3 3 3 4 3 2 2 2 2" xfId="51505" xr:uid="{00000000-0005-0000-0000-000061770000}"/>
    <cellStyle name="Normal 4 3 3 3 4 3 2 2 3" xfId="39335" xr:uid="{00000000-0005-0000-0000-000062770000}"/>
    <cellStyle name="Normal 4 3 3 3 4 3 2 3" xfId="20221" xr:uid="{00000000-0005-0000-0000-000063770000}"/>
    <cellStyle name="Normal 4 3 3 3 4 3 2 3 2" xfId="46383" xr:uid="{00000000-0005-0000-0000-000064770000}"/>
    <cellStyle name="Normal 4 3 3 3 4 3 2 4" xfId="33445" xr:uid="{00000000-0005-0000-0000-000065770000}"/>
    <cellStyle name="Normal 4 3 3 3 4 3 3" xfId="10227" xr:uid="{00000000-0005-0000-0000-000066770000}"/>
    <cellStyle name="Normal 4 3 3 3 4 3 3 2" xfId="22781" xr:uid="{00000000-0005-0000-0000-000067770000}"/>
    <cellStyle name="Normal 4 3 3 3 4 3 3 2 2" xfId="48943" xr:uid="{00000000-0005-0000-0000-000068770000}"/>
    <cellStyle name="Normal 4 3 3 3 4 3 3 3" xfId="36389" xr:uid="{00000000-0005-0000-0000-000069770000}"/>
    <cellStyle name="Normal 4 3 3 3 4 3 4" xfId="16697" xr:uid="{00000000-0005-0000-0000-00006A770000}"/>
    <cellStyle name="Normal 4 3 3 3 4 3 4 2" xfId="42859" xr:uid="{00000000-0005-0000-0000-00006B770000}"/>
    <cellStyle name="Normal 4 3 3 3 4 3 5" xfId="29393" xr:uid="{00000000-0005-0000-0000-00006C770000}"/>
    <cellStyle name="Normal 4 3 3 3 4 4" xfId="5257" xr:uid="{00000000-0005-0000-0000-00006D770000}"/>
    <cellStyle name="Normal 4 3 3 3 4 4 2" xfId="11701" xr:uid="{00000000-0005-0000-0000-00006E770000}"/>
    <cellStyle name="Normal 4 3 3 3 4 4 2 2" xfId="24063" xr:uid="{00000000-0005-0000-0000-00006F770000}"/>
    <cellStyle name="Normal 4 3 3 3 4 4 2 2 2" xfId="50225" xr:uid="{00000000-0005-0000-0000-000070770000}"/>
    <cellStyle name="Normal 4 3 3 3 4 4 2 3" xfId="37863" xr:uid="{00000000-0005-0000-0000-000071770000}"/>
    <cellStyle name="Normal 4 3 3 3 4 4 3" xfId="18459" xr:uid="{00000000-0005-0000-0000-000072770000}"/>
    <cellStyle name="Normal 4 3 3 3 4 4 3 2" xfId="44621" xr:uid="{00000000-0005-0000-0000-000073770000}"/>
    <cellStyle name="Normal 4 3 3 3 4 4 4" xfId="31419" xr:uid="{00000000-0005-0000-0000-000074770000}"/>
    <cellStyle name="Normal 4 3 3 3 4 5" xfId="8755" xr:uid="{00000000-0005-0000-0000-000075770000}"/>
    <cellStyle name="Normal 4 3 3 3 4 5 2" xfId="21501" xr:uid="{00000000-0005-0000-0000-000076770000}"/>
    <cellStyle name="Normal 4 3 3 3 4 5 2 2" xfId="47663" xr:uid="{00000000-0005-0000-0000-000077770000}"/>
    <cellStyle name="Normal 4 3 3 3 4 5 3" xfId="34917" xr:uid="{00000000-0005-0000-0000-000078770000}"/>
    <cellStyle name="Normal 4 3 3 3 4 6" xfId="14935" xr:uid="{00000000-0005-0000-0000-000079770000}"/>
    <cellStyle name="Normal 4 3 3 3 4 6 2" xfId="41097" xr:uid="{00000000-0005-0000-0000-00007A770000}"/>
    <cellStyle name="Normal 4 3 3 3 4 7" xfId="27367" xr:uid="{00000000-0005-0000-0000-00007B770000}"/>
    <cellStyle name="Normal 4 3 3 3 5" xfId="1525" xr:uid="{00000000-0005-0000-0000-00007C770000}"/>
    <cellStyle name="Normal 4 3 3 3 5 2" xfId="3551" xr:uid="{00000000-0005-0000-0000-00007D770000}"/>
    <cellStyle name="Normal 4 3 3 3 5 2 2" xfId="7603" xr:uid="{00000000-0005-0000-0000-00007E770000}"/>
    <cellStyle name="Normal 4 3 3 3 5 2 2 2" xfId="13493" xr:uid="{00000000-0005-0000-0000-00007F770000}"/>
    <cellStyle name="Normal 4 3 3 3 5 2 2 2 2" xfId="25663" xr:uid="{00000000-0005-0000-0000-000080770000}"/>
    <cellStyle name="Normal 4 3 3 3 5 2 2 2 2 2" xfId="51825" xr:uid="{00000000-0005-0000-0000-000081770000}"/>
    <cellStyle name="Normal 4 3 3 3 5 2 2 2 3" xfId="39655" xr:uid="{00000000-0005-0000-0000-000082770000}"/>
    <cellStyle name="Normal 4 3 3 3 5 2 2 3" xfId="20541" xr:uid="{00000000-0005-0000-0000-000083770000}"/>
    <cellStyle name="Normal 4 3 3 3 5 2 2 3 2" xfId="46703" xr:uid="{00000000-0005-0000-0000-000084770000}"/>
    <cellStyle name="Normal 4 3 3 3 5 2 2 4" xfId="33765" xr:uid="{00000000-0005-0000-0000-000085770000}"/>
    <cellStyle name="Normal 4 3 3 3 5 2 3" xfId="10547" xr:uid="{00000000-0005-0000-0000-000086770000}"/>
    <cellStyle name="Normal 4 3 3 3 5 2 3 2" xfId="23101" xr:uid="{00000000-0005-0000-0000-000087770000}"/>
    <cellStyle name="Normal 4 3 3 3 5 2 3 2 2" xfId="49263" xr:uid="{00000000-0005-0000-0000-000088770000}"/>
    <cellStyle name="Normal 4 3 3 3 5 2 3 3" xfId="36709" xr:uid="{00000000-0005-0000-0000-000089770000}"/>
    <cellStyle name="Normal 4 3 3 3 5 2 4" xfId="17017" xr:uid="{00000000-0005-0000-0000-00008A770000}"/>
    <cellStyle name="Normal 4 3 3 3 5 2 4 2" xfId="43179" xr:uid="{00000000-0005-0000-0000-00008B770000}"/>
    <cellStyle name="Normal 4 3 3 3 5 2 5" xfId="29713" xr:uid="{00000000-0005-0000-0000-00008C770000}"/>
    <cellStyle name="Normal 4 3 3 3 5 3" xfId="5577" xr:uid="{00000000-0005-0000-0000-00008D770000}"/>
    <cellStyle name="Normal 4 3 3 3 5 3 2" xfId="12021" xr:uid="{00000000-0005-0000-0000-00008E770000}"/>
    <cellStyle name="Normal 4 3 3 3 5 3 2 2" xfId="24383" xr:uid="{00000000-0005-0000-0000-00008F770000}"/>
    <cellStyle name="Normal 4 3 3 3 5 3 2 2 2" xfId="50545" xr:uid="{00000000-0005-0000-0000-000090770000}"/>
    <cellStyle name="Normal 4 3 3 3 5 3 2 3" xfId="38183" xr:uid="{00000000-0005-0000-0000-000091770000}"/>
    <cellStyle name="Normal 4 3 3 3 5 3 3" xfId="18779" xr:uid="{00000000-0005-0000-0000-000092770000}"/>
    <cellStyle name="Normal 4 3 3 3 5 3 3 2" xfId="44941" xr:uid="{00000000-0005-0000-0000-000093770000}"/>
    <cellStyle name="Normal 4 3 3 3 5 3 4" xfId="31739" xr:uid="{00000000-0005-0000-0000-000094770000}"/>
    <cellStyle name="Normal 4 3 3 3 5 4" xfId="9075" xr:uid="{00000000-0005-0000-0000-000095770000}"/>
    <cellStyle name="Normal 4 3 3 3 5 4 2" xfId="21821" xr:uid="{00000000-0005-0000-0000-000096770000}"/>
    <cellStyle name="Normal 4 3 3 3 5 4 2 2" xfId="47983" xr:uid="{00000000-0005-0000-0000-000097770000}"/>
    <cellStyle name="Normal 4 3 3 3 5 4 3" xfId="35237" xr:uid="{00000000-0005-0000-0000-000098770000}"/>
    <cellStyle name="Normal 4 3 3 3 5 5" xfId="15255" xr:uid="{00000000-0005-0000-0000-000099770000}"/>
    <cellStyle name="Normal 4 3 3 3 5 5 2" xfId="41417" xr:uid="{00000000-0005-0000-0000-00009A770000}"/>
    <cellStyle name="Normal 4 3 3 3 5 6" xfId="27687" xr:uid="{00000000-0005-0000-0000-00009B770000}"/>
    <cellStyle name="Normal 4 3 3 3 6" xfId="2425" xr:uid="{00000000-0005-0000-0000-00009C770000}"/>
    <cellStyle name="Normal 4 3 3 3 6 2" xfId="6477" xr:uid="{00000000-0005-0000-0000-00009D770000}"/>
    <cellStyle name="Normal 4 3 3 3 6 2 2" xfId="12719" xr:uid="{00000000-0005-0000-0000-00009E770000}"/>
    <cellStyle name="Normal 4 3 3 3 6 2 2 2" xfId="25023" xr:uid="{00000000-0005-0000-0000-00009F770000}"/>
    <cellStyle name="Normal 4 3 3 3 6 2 2 2 2" xfId="51185" xr:uid="{00000000-0005-0000-0000-0000A0770000}"/>
    <cellStyle name="Normal 4 3 3 3 6 2 2 3" xfId="38881" xr:uid="{00000000-0005-0000-0000-0000A1770000}"/>
    <cellStyle name="Normal 4 3 3 3 6 2 3" xfId="19585" xr:uid="{00000000-0005-0000-0000-0000A2770000}"/>
    <cellStyle name="Normal 4 3 3 3 6 2 3 2" xfId="45747" xr:uid="{00000000-0005-0000-0000-0000A3770000}"/>
    <cellStyle name="Normal 4 3 3 3 6 2 4" xfId="32639" xr:uid="{00000000-0005-0000-0000-0000A4770000}"/>
    <cellStyle name="Normal 4 3 3 3 6 3" xfId="9773" xr:uid="{00000000-0005-0000-0000-0000A5770000}"/>
    <cellStyle name="Normal 4 3 3 3 6 3 2" xfId="22461" xr:uid="{00000000-0005-0000-0000-0000A6770000}"/>
    <cellStyle name="Normal 4 3 3 3 6 3 2 2" xfId="48623" xr:uid="{00000000-0005-0000-0000-0000A7770000}"/>
    <cellStyle name="Normal 4 3 3 3 6 3 3" xfId="35935" xr:uid="{00000000-0005-0000-0000-0000A8770000}"/>
    <cellStyle name="Normal 4 3 3 3 6 4" xfId="16061" xr:uid="{00000000-0005-0000-0000-0000A9770000}"/>
    <cellStyle name="Normal 4 3 3 3 6 4 2" xfId="42223" xr:uid="{00000000-0005-0000-0000-0000AA770000}"/>
    <cellStyle name="Normal 4 3 3 3 6 5" xfId="28587" xr:uid="{00000000-0005-0000-0000-0000AB770000}"/>
    <cellStyle name="Normal 4 3 3 3 7" xfId="4451" xr:uid="{00000000-0005-0000-0000-0000AC770000}"/>
    <cellStyle name="Normal 4 3 3 3 7 2" xfId="11247" xr:uid="{00000000-0005-0000-0000-0000AD770000}"/>
    <cellStyle name="Normal 4 3 3 3 7 2 2" xfId="23743" xr:uid="{00000000-0005-0000-0000-0000AE770000}"/>
    <cellStyle name="Normal 4 3 3 3 7 2 2 2" xfId="49905" xr:uid="{00000000-0005-0000-0000-0000AF770000}"/>
    <cellStyle name="Normal 4 3 3 3 7 2 3" xfId="37409" xr:uid="{00000000-0005-0000-0000-0000B0770000}"/>
    <cellStyle name="Normal 4 3 3 3 7 3" xfId="17823" xr:uid="{00000000-0005-0000-0000-0000B1770000}"/>
    <cellStyle name="Normal 4 3 3 3 7 3 2" xfId="43985" xr:uid="{00000000-0005-0000-0000-0000B2770000}"/>
    <cellStyle name="Normal 4 3 3 3 7 4" xfId="30613" xr:uid="{00000000-0005-0000-0000-0000B3770000}"/>
    <cellStyle name="Normal 4 3 3 3 8" xfId="8301" xr:uid="{00000000-0005-0000-0000-0000B4770000}"/>
    <cellStyle name="Normal 4 3 3 3 8 2" xfId="21181" xr:uid="{00000000-0005-0000-0000-0000B5770000}"/>
    <cellStyle name="Normal 4 3 3 3 8 2 2" xfId="47343" xr:uid="{00000000-0005-0000-0000-0000B6770000}"/>
    <cellStyle name="Normal 4 3 3 3 8 3" xfId="34463" xr:uid="{00000000-0005-0000-0000-0000B7770000}"/>
    <cellStyle name="Normal 4 3 3 3 9" xfId="14299" xr:uid="{00000000-0005-0000-0000-0000B8770000}"/>
    <cellStyle name="Normal 4 3 3 3 9 2" xfId="40461" xr:uid="{00000000-0005-0000-0000-0000B9770000}"/>
    <cellStyle name="Normal 4 3 3 4" xfId="553" xr:uid="{00000000-0005-0000-0000-0000BA770000}"/>
    <cellStyle name="Normal 4 3 3 4 2" xfId="1085" xr:uid="{00000000-0005-0000-0000-0000BB770000}"/>
    <cellStyle name="Normal 4 3 3 4 2 2" xfId="1405" xr:uid="{00000000-0005-0000-0000-0000BC770000}"/>
    <cellStyle name="Normal 4 3 3 4 2 2 2" xfId="2045" xr:uid="{00000000-0005-0000-0000-0000BD770000}"/>
    <cellStyle name="Normal 4 3 3 4 2 2 2 2" xfId="4071" xr:uid="{00000000-0005-0000-0000-0000BE770000}"/>
    <cellStyle name="Normal 4 3 3 4 2 2 2 2 2" xfId="8123" xr:uid="{00000000-0005-0000-0000-0000BF770000}"/>
    <cellStyle name="Normal 4 3 3 4 2 2 2 2 2 2" xfId="14013" xr:uid="{00000000-0005-0000-0000-0000C0770000}"/>
    <cellStyle name="Normal 4 3 3 4 2 2 2 2 2 2 2" xfId="26183" xr:uid="{00000000-0005-0000-0000-0000C1770000}"/>
    <cellStyle name="Normal 4 3 3 4 2 2 2 2 2 2 2 2" xfId="52345" xr:uid="{00000000-0005-0000-0000-0000C2770000}"/>
    <cellStyle name="Normal 4 3 3 4 2 2 2 2 2 2 3" xfId="40175" xr:uid="{00000000-0005-0000-0000-0000C3770000}"/>
    <cellStyle name="Normal 4 3 3 4 2 2 2 2 2 3" xfId="21061" xr:uid="{00000000-0005-0000-0000-0000C4770000}"/>
    <cellStyle name="Normal 4 3 3 4 2 2 2 2 2 3 2" xfId="47223" xr:uid="{00000000-0005-0000-0000-0000C5770000}"/>
    <cellStyle name="Normal 4 3 3 4 2 2 2 2 2 4" xfId="34285" xr:uid="{00000000-0005-0000-0000-0000C6770000}"/>
    <cellStyle name="Normal 4 3 3 4 2 2 2 2 3" xfId="11067" xr:uid="{00000000-0005-0000-0000-0000C7770000}"/>
    <cellStyle name="Normal 4 3 3 4 2 2 2 2 3 2" xfId="23621" xr:uid="{00000000-0005-0000-0000-0000C8770000}"/>
    <cellStyle name="Normal 4 3 3 4 2 2 2 2 3 2 2" xfId="49783" xr:uid="{00000000-0005-0000-0000-0000C9770000}"/>
    <cellStyle name="Normal 4 3 3 4 2 2 2 2 3 3" xfId="37229" xr:uid="{00000000-0005-0000-0000-0000CA770000}"/>
    <cellStyle name="Normal 4 3 3 4 2 2 2 2 4" xfId="17537" xr:uid="{00000000-0005-0000-0000-0000CB770000}"/>
    <cellStyle name="Normal 4 3 3 4 2 2 2 2 4 2" xfId="43699" xr:uid="{00000000-0005-0000-0000-0000CC770000}"/>
    <cellStyle name="Normal 4 3 3 4 2 2 2 2 5" xfId="30233" xr:uid="{00000000-0005-0000-0000-0000CD770000}"/>
    <cellStyle name="Normal 4 3 3 4 2 2 2 3" xfId="6097" xr:uid="{00000000-0005-0000-0000-0000CE770000}"/>
    <cellStyle name="Normal 4 3 3 4 2 2 2 3 2" xfId="12541" xr:uid="{00000000-0005-0000-0000-0000CF770000}"/>
    <cellStyle name="Normal 4 3 3 4 2 2 2 3 2 2" xfId="24903" xr:uid="{00000000-0005-0000-0000-0000D0770000}"/>
    <cellStyle name="Normal 4 3 3 4 2 2 2 3 2 2 2" xfId="51065" xr:uid="{00000000-0005-0000-0000-0000D1770000}"/>
    <cellStyle name="Normal 4 3 3 4 2 2 2 3 2 3" xfId="38703" xr:uid="{00000000-0005-0000-0000-0000D2770000}"/>
    <cellStyle name="Normal 4 3 3 4 2 2 2 3 3" xfId="19299" xr:uid="{00000000-0005-0000-0000-0000D3770000}"/>
    <cellStyle name="Normal 4 3 3 4 2 2 2 3 3 2" xfId="45461" xr:uid="{00000000-0005-0000-0000-0000D4770000}"/>
    <cellStyle name="Normal 4 3 3 4 2 2 2 3 4" xfId="32259" xr:uid="{00000000-0005-0000-0000-0000D5770000}"/>
    <cellStyle name="Normal 4 3 3 4 2 2 2 4" xfId="9595" xr:uid="{00000000-0005-0000-0000-0000D6770000}"/>
    <cellStyle name="Normal 4 3 3 4 2 2 2 4 2" xfId="22341" xr:uid="{00000000-0005-0000-0000-0000D7770000}"/>
    <cellStyle name="Normal 4 3 3 4 2 2 2 4 2 2" xfId="48503" xr:uid="{00000000-0005-0000-0000-0000D8770000}"/>
    <cellStyle name="Normal 4 3 3 4 2 2 2 4 3" xfId="35757" xr:uid="{00000000-0005-0000-0000-0000D9770000}"/>
    <cellStyle name="Normal 4 3 3 4 2 2 2 5" xfId="15775" xr:uid="{00000000-0005-0000-0000-0000DA770000}"/>
    <cellStyle name="Normal 4 3 3 4 2 2 2 5 2" xfId="41937" xr:uid="{00000000-0005-0000-0000-0000DB770000}"/>
    <cellStyle name="Normal 4 3 3 4 2 2 2 6" xfId="28207" xr:uid="{00000000-0005-0000-0000-0000DC770000}"/>
    <cellStyle name="Normal 4 3 3 4 2 2 3" xfId="3431" xr:uid="{00000000-0005-0000-0000-0000DD770000}"/>
    <cellStyle name="Normal 4 3 3 4 2 2 3 2" xfId="7483" xr:uid="{00000000-0005-0000-0000-0000DE770000}"/>
    <cellStyle name="Normal 4 3 3 4 2 2 3 2 2" xfId="13373" xr:uid="{00000000-0005-0000-0000-0000DF770000}"/>
    <cellStyle name="Normal 4 3 3 4 2 2 3 2 2 2" xfId="25543" xr:uid="{00000000-0005-0000-0000-0000E0770000}"/>
    <cellStyle name="Normal 4 3 3 4 2 2 3 2 2 2 2" xfId="51705" xr:uid="{00000000-0005-0000-0000-0000E1770000}"/>
    <cellStyle name="Normal 4 3 3 4 2 2 3 2 2 3" xfId="39535" xr:uid="{00000000-0005-0000-0000-0000E2770000}"/>
    <cellStyle name="Normal 4 3 3 4 2 2 3 2 3" xfId="20421" xr:uid="{00000000-0005-0000-0000-0000E3770000}"/>
    <cellStyle name="Normal 4 3 3 4 2 2 3 2 3 2" xfId="46583" xr:uid="{00000000-0005-0000-0000-0000E4770000}"/>
    <cellStyle name="Normal 4 3 3 4 2 2 3 2 4" xfId="33645" xr:uid="{00000000-0005-0000-0000-0000E5770000}"/>
    <cellStyle name="Normal 4 3 3 4 2 2 3 3" xfId="10427" xr:uid="{00000000-0005-0000-0000-0000E6770000}"/>
    <cellStyle name="Normal 4 3 3 4 2 2 3 3 2" xfId="22981" xr:uid="{00000000-0005-0000-0000-0000E7770000}"/>
    <cellStyle name="Normal 4 3 3 4 2 2 3 3 2 2" xfId="49143" xr:uid="{00000000-0005-0000-0000-0000E8770000}"/>
    <cellStyle name="Normal 4 3 3 4 2 2 3 3 3" xfId="36589" xr:uid="{00000000-0005-0000-0000-0000E9770000}"/>
    <cellStyle name="Normal 4 3 3 4 2 2 3 4" xfId="16897" xr:uid="{00000000-0005-0000-0000-0000EA770000}"/>
    <cellStyle name="Normal 4 3 3 4 2 2 3 4 2" xfId="43059" xr:uid="{00000000-0005-0000-0000-0000EB770000}"/>
    <cellStyle name="Normal 4 3 3 4 2 2 3 5" xfId="29593" xr:uid="{00000000-0005-0000-0000-0000EC770000}"/>
    <cellStyle name="Normal 4 3 3 4 2 2 4" xfId="5457" xr:uid="{00000000-0005-0000-0000-0000ED770000}"/>
    <cellStyle name="Normal 4 3 3 4 2 2 4 2" xfId="11901" xr:uid="{00000000-0005-0000-0000-0000EE770000}"/>
    <cellStyle name="Normal 4 3 3 4 2 2 4 2 2" xfId="24263" xr:uid="{00000000-0005-0000-0000-0000EF770000}"/>
    <cellStyle name="Normal 4 3 3 4 2 2 4 2 2 2" xfId="50425" xr:uid="{00000000-0005-0000-0000-0000F0770000}"/>
    <cellStyle name="Normal 4 3 3 4 2 2 4 2 3" xfId="38063" xr:uid="{00000000-0005-0000-0000-0000F1770000}"/>
    <cellStyle name="Normal 4 3 3 4 2 2 4 3" xfId="18659" xr:uid="{00000000-0005-0000-0000-0000F2770000}"/>
    <cellStyle name="Normal 4 3 3 4 2 2 4 3 2" xfId="44821" xr:uid="{00000000-0005-0000-0000-0000F3770000}"/>
    <cellStyle name="Normal 4 3 3 4 2 2 4 4" xfId="31619" xr:uid="{00000000-0005-0000-0000-0000F4770000}"/>
    <cellStyle name="Normal 4 3 3 4 2 2 5" xfId="8955" xr:uid="{00000000-0005-0000-0000-0000F5770000}"/>
    <cellStyle name="Normal 4 3 3 4 2 2 5 2" xfId="21701" xr:uid="{00000000-0005-0000-0000-0000F6770000}"/>
    <cellStyle name="Normal 4 3 3 4 2 2 5 2 2" xfId="47863" xr:uid="{00000000-0005-0000-0000-0000F7770000}"/>
    <cellStyle name="Normal 4 3 3 4 2 2 5 3" xfId="35117" xr:uid="{00000000-0005-0000-0000-0000F8770000}"/>
    <cellStyle name="Normal 4 3 3 4 2 2 6" xfId="15135" xr:uid="{00000000-0005-0000-0000-0000F9770000}"/>
    <cellStyle name="Normal 4 3 3 4 2 2 6 2" xfId="41297" xr:uid="{00000000-0005-0000-0000-0000FA770000}"/>
    <cellStyle name="Normal 4 3 3 4 2 2 7" xfId="27567" xr:uid="{00000000-0005-0000-0000-0000FB770000}"/>
    <cellStyle name="Normal 4 3 3 4 2 3" xfId="1725" xr:uid="{00000000-0005-0000-0000-0000FC770000}"/>
    <cellStyle name="Normal 4 3 3 4 2 3 2" xfId="3751" xr:uid="{00000000-0005-0000-0000-0000FD770000}"/>
    <cellStyle name="Normal 4 3 3 4 2 3 2 2" xfId="7803" xr:uid="{00000000-0005-0000-0000-0000FE770000}"/>
    <cellStyle name="Normal 4 3 3 4 2 3 2 2 2" xfId="13693" xr:uid="{00000000-0005-0000-0000-0000FF770000}"/>
    <cellStyle name="Normal 4 3 3 4 2 3 2 2 2 2" xfId="25863" xr:uid="{00000000-0005-0000-0000-000000780000}"/>
    <cellStyle name="Normal 4 3 3 4 2 3 2 2 2 2 2" xfId="52025" xr:uid="{00000000-0005-0000-0000-000001780000}"/>
    <cellStyle name="Normal 4 3 3 4 2 3 2 2 2 3" xfId="39855" xr:uid="{00000000-0005-0000-0000-000002780000}"/>
    <cellStyle name="Normal 4 3 3 4 2 3 2 2 3" xfId="20741" xr:uid="{00000000-0005-0000-0000-000003780000}"/>
    <cellStyle name="Normal 4 3 3 4 2 3 2 2 3 2" xfId="46903" xr:uid="{00000000-0005-0000-0000-000004780000}"/>
    <cellStyle name="Normal 4 3 3 4 2 3 2 2 4" xfId="33965" xr:uid="{00000000-0005-0000-0000-000005780000}"/>
    <cellStyle name="Normal 4 3 3 4 2 3 2 3" xfId="10747" xr:uid="{00000000-0005-0000-0000-000006780000}"/>
    <cellStyle name="Normal 4 3 3 4 2 3 2 3 2" xfId="23301" xr:uid="{00000000-0005-0000-0000-000007780000}"/>
    <cellStyle name="Normal 4 3 3 4 2 3 2 3 2 2" xfId="49463" xr:uid="{00000000-0005-0000-0000-000008780000}"/>
    <cellStyle name="Normal 4 3 3 4 2 3 2 3 3" xfId="36909" xr:uid="{00000000-0005-0000-0000-000009780000}"/>
    <cellStyle name="Normal 4 3 3 4 2 3 2 4" xfId="17217" xr:uid="{00000000-0005-0000-0000-00000A780000}"/>
    <cellStyle name="Normal 4 3 3 4 2 3 2 4 2" xfId="43379" xr:uid="{00000000-0005-0000-0000-00000B780000}"/>
    <cellStyle name="Normal 4 3 3 4 2 3 2 5" xfId="29913" xr:uid="{00000000-0005-0000-0000-00000C780000}"/>
    <cellStyle name="Normal 4 3 3 4 2 3 3" xfId="5777" xr:uid="{00000000-0005-0000-0000-00000D780000}"/>
    <cellStyle name="Normal 4 3 3 4 2 3 3 2" xfId="12221" xr:uid="{00000000-0005-0000-0000-00000E780000}"/>
    <cellStyle name="Normal 4 3 3 4 2 3 3 2 2" xfId="24583" xr:uid="{00000000-0005-0000-0000-00000F780000}"/>
    <cellStyle name="Normal 4 3 3 4 2 3 3 2 2 2" xfId="50745" xr:uid="{00000000-0005-0000-0000-000010780000}"/>
    <cellStyle name="Normal 4 3 3 4 2 3 3 2 3" xfId="38383" xr:uid="{00000000-0005-0000-0000-000011780000}"/>
    <cellStyle name="Normal 4 3 3 4 2 3 3 3" xfId="18979" xr:uid="{00000000-0005-0000-0000-000012780000}"/>
    <cellStyle name="Normal 4 3 3 4 2 3 3 3 2" xfId="45141" xr:uid="{00000000-0005-0000-0000-000013780000}"/>
    <cellStyle name="Normal 4 3 3 4 2 3 3 4" xfId="31939" xr:uid="{00000000-0005-0000-0000-000014780000}"/>
    <cellStyle name="Normal 4 3 3 4 2 3 4" xfId="9275" xr:uid="{00000000-0005-0000-0000-000015780000}"/>
    <cellStyle name="Normal 4 3 3 4 2 3 4 2" xfId="22021" xr:uid="{00000000-0005-0000-0000-000016780000}"/>
    <cellStyle name="Normal 4 3 3 4 2 3 4 2 2" xfId="48183" xr:uid="{00000000-0005-0000-0000-000017780000}"/>
    <cellStyle name="Normal 4 3 3 4 2 3 4 3" xfId="35437" xr:uid="{00000000-0005-0000-0000-000018780000}"/>
    <cellStyle name="Normal 4 3 3 4 2 3 5" xfId="15455" xr:uid="{00000000-0005-0000-0000-000019780000}"/>
    <cellStyle name="Normal 4 3 3 4 2 3 5 2" xfId="41617" xr:uid="{00000000-0005-0000-0000-00001A780000}"/>
    <cellStyle name="Normal 4 3 3 4 2 3 6" xfId="27887" xr:uid="{00000000-0005-0000-0000-00001B780000}"/>
    <cellStyle name="Normal 4 3 3 4 2 4" xfId="3111" xr:uid="{00000000-0005-0000-0000-00001C780000}"/>
    <cellStyle name="Normal 4 3 3 4 2 4 2" xfId="7163" xr:uid="{00000000-0005-0000-0000-00001D780000}"/>
    <cellStyle name="Normal 4 3 3 4 2 4 2 2" xfId="13053" xr:uid="{00000000-0005-0000-0000-00001E780000}"/>
    <cellStyle name="Normal 4 3 3 4 2 4 2 2 2" xfId="25223" xr:uid="{00000000-0005-0000-0000-00001F780000}"/>
    <cellStyle name="Normal 4 3 3 4 2 4 2 2 2 2" xfId="51385" xr:uid="{00000000-0005-0000-0000-000020780000}"/>
    <cellStyle name="Normal 4 3 3 4 2 4 2 2 3" xfId="39215" xr:uid="{00000000-0005-0000-0000-000021780000}"/>
    <cellStyle name="Normal 4 3 3 4 2 4 2 3" xfId="20101" xr:uid="{00000000-0005-0000-0000-000022780000}"/>
    <cellStyle name="Normal 4 3 3 4 2 4 2 3 2" xfId="46263" xr:uid="{00000000-0005-0000-0000-000023780000}"/>
    <cellStyle name="Normal 4 3 3 4 2 4 2 4" xfId="33325" xr:uid="{00000000-0005-0000-0000-000024780000}"/>
    <cellStyle name="Normal 4 3 3 4 2 4 3" xfId="10107" xr:uid="{00000000-0005-0000-0000-000025780000}"/>
    <cellStyle name="Normal 4 3 3 4 2 4 3 2" xfId="22661" xr:uid="{00000000-0005-0000-0000-000026780000}"/>
    <cellStyle name="Normal 4 3 3 4 2 4 3 2 2" xfId="48823" xr:uid="{00000000-0005-0000-0000-000027780000}"/>
    <cellStyle name="Normal 4 3 3 4 2 4 3 3" xfId="36269" xr:uid="{00000000-0005-0000-0000-000028780000}"/>
    <cellStyle name="Normal 4 3 3 4 2 4 4" xfId="16577" xr:uid="{00000000-0005-0000-0000-000029780000}"/>
    <cellStyle name="Normal 4 3 3 4 2 4 4 2" xfId="42739" xr:uid="{00000000-0005-0000-0000-00002A780000}"/>
    <cellStyle name="Normal 4 3 3 4 2 4 5" xfId="29273" xr:uid="{00000000-0005-0000-0000-00002B780000}"/>
    <cellStyle name="Normal 4 3 3 4 2 5" xfId="5137" xr:uid="{00000000-0005-0000-0000-00002C780000}"/>
    <cellStyle name="Normal 4 3 3 4 2 5 2" xfId="11581" xr:uid="{00000000-0005-0000-0000-00002D780000}"/>
    <cellStyle name="Normal 4 3 3 4 2 5 2 2" xfId="23943" xr:uid="{00000000-0005-0000-0000-00002E780000}"/>
    <cellStyle name="Normal 4 3 3 4 2 5 2 2 2" xfId="50105" xr:uid="{00000000-0005-0000-0000-00002F780000}"/>
    <cellStyle name="Normal 4 3 3 4 2 5 2 3" xfId="37743" xr:uid="{00000000-0005-0000-0000-000030780000}"/>
    <cellStyle name="Normal 4 3 3 4 2 5 3" xfId="18339" xr:uid="{00000000-0005-0000-0000-000031780000}"/>
    <cellStyle name="Normal 4 3 3 4 2 5 3 2" xfId="44501" xr:uid="{00000000-0005-0000-0000-000032780000}"/>
    <cellStyle name="Normal 4 3 3 4 2 5 4" xfId="31299" xr:uid="{00000000-0005-0000-0000-000033780000}"/>
    <cellStyle name="Normal 4 3 3 4 2 6" xfId="8635" xr:uid="{00000000-0005-0000-0000-000034780000}"/>
    <cellStyle name="Normal 4 3 3 4 2 6 2" xfId="21381" xr:uid="{00000000-0005-0000-0000-000035780000}"/>
    <cellStyle name="Normal 4 3 3 4 2 6 2 2" xfId="47543" xr:uid="{00000000-0005-0000-0000-000036780000}"/>
    <cellStyle name="Normal 4 3 3 4 2 6 3" xfId="34797" xr:uid="{00000000-0005-0000-0000-000037780000}"/>
    <cellStyle name="Normal 4 3 3 4 2 7" xfId="14815" xr:uid="{00000000-0005-0000-0000-000038780000}"/>
    <cellStyle name="Normal 4 3 3 4 2 7 2" xfId="40977" xr:uid="{00000000-0005-0000-0000-000039780000}"/>
    <cellStyle name="Normal 4 3 3 4 2 8" xfId="27247" xr:uid="{00000000-0005-0000-0000-00003A780000}"/>
    <cellStyle name="Normal 4 3 3 4 3" xfId="1245" xr:uid="{00000000-0005-0000-0000-00003B780000}"/>
    <cellStyle name="Normal 4 3 3 4 3 2" xfId="1885" xr:uid="{00000000-0005-0000-0000-00003C780000}"/>
    <cellStyle name="Normal 4 3 3 4 3 2 2" xfId="3911" xr:uid="{00000000-0005-0000-0000-00003D780000}"/>
    <cellStyle name="Normal 4 3 3 4 3 2 2 2" xfId="7963" xr:uid="{00000000-0005-0000-0000-00003E780000}"/>
    <cellStyle name="Normal 4 3 3 4 3 2 2 2 2" xfId="13853" xr:uid="{00000000-0005-0000-0000-00003F780000}"/>
    <cellStyle name="Normal 4 3 3 4 3 2 2 2 2 2" xfId="26023" xr:uid="{00000000-0005-0000-0000-000040780000}"/>
    <cellStyle name="Normal 4 3 3 4 3 2 2 2 2 2 2" xfId="52185" xr:uid="{00000000-0005-0000-0000-000041780000}"/>
    <cellStyle name="Normal 4 3 3 4 3 2 2 2 2 3" xfId="40015" xr:uid="{00000000-0005-0000-0000-000042780000}"/>
    <cellStyle name="Normal 4 3 3 4 3 2 2 2 3" xfId="20901" xr:uid="{00000000-0005-0000-0000-000043780000}"/>
    <cellStyle name="Normal 4 3 3 4 3 2 2 2 3 2" xfId="47063" xr:uid="{00000000-0005-0000-0000-000044780000}"/>
    <cellStyle name="Normal 4 3 3 4 3 2 2 2 4" xfId="34125" xr:uid="{00000000-0005-0000-0000-000045780000}"/>
    <cellStyle name="Normal 4 3 3 4 3 2 2 3" xfId="10907" xr:uid="{00000000-0005-0000-0000-000046780000}"/>
    <cellStyle name="Normal 4 3 3 4 3 2 2 3 2" xfId="23461" xr:uid="{00000000-0005-0000-0000-000047780000}"/>
    <cellStyle name="Normal 4 3 3 4 3 2 2 3 2 2" xfId="49623" xr:uid="{00000000-0005-0000-0000-000048780000}"/>
    <cellStyle name="Normal 4 3 3 4 3 2 2 3 3" xfId="37069" xr:uid="{00000000-0005-0000-0000-000049780000}"/>
    <cellStyle name="Normal 4 3 3 4 3 2 2 4" xfId="17377" xr:uid="{00000000-0005-0000-0000-00004A780000}"/>
    <cellStyle name="Normal 4 3 3 4 3 2 2 4 2" xfId="43539" xr:uid="{00000000-0005-0000-0000-00004B780000}"/>
    <cellStyle name="Normal 4 3 3 4 3 2 2 5" xfId="30073" xr:uid="{00000000-0005-0000-0000-00004C780000}"/>
    <cellStyle name="Normal 4 3 3 4 3 2 3" xfId="5937" xr:uid="{00000000-0005-0000-0000-00004D780000}"/>
    <cellStyle name="Normal 4 3 3 4 3 2 3 2" xfId="12381" xr:uid="{00000000-0005-0000-0000-00004E780000}"/>
    <cellStyle name="Normal 4 3 3 4 3 2 3 2 2" xfId="24743" xr:uid="{00000000-0005-0000-0000-00004F780000}"/>
    <cellStyle name="Normal 4 3 3 4 3 2 3 2 2 2" xfId="50905" xr:uid="{00000000-0005-0000-0000-000050780000}"/>
    <cellStyle name="Normal 4 3 3 4 3 2 3 2 3" xfId="38543" xr:uid="{00000000-0005-0000-0000-000051780000}"/>
    <cellStyle name="Normal 4 3 3 4 3 2 3 3" xfId="19139" xr:uid="{00000000-0005-0000-0000-000052780000}"/>
    <cellStyle name="Normal 4 3 3 4 3 2 3 3 2" xfId="45301" xr:uid="{00000000-0005-0000-0000-000053780000}"/>
    <cellStyle name="Normal 4 3 3 4 3 2 3 4" xfId="32099" xr:uid="{00000000-0005-0000-0000-000054780000}"/>
    <cellStyle name="Normal 4 3 3 4 3 2 4" xfId="9435" xr:uid="{00000000-0005-0000-0000-000055780000}"/>
    <cellStyle name="Normal 4 3 3 4 3 2 4 2" xfId="22181" xr:uid="{00000000-0005-0000-0000-000056780000}"/>
    <cellStyle name="Normal 4 3 3 4 3 2 4 2 2" xfId="48343" xr:uid="{00000000-0005-0000-0000-000057780000}"/>
    <cellStyle name="Normal 4 3 3 4 3 2 4 3" xfId="35597" xr:uid="{00000000-0005-0000-0000-000058780000}"/>
    <cellStyle name="Normal 4 3 3 4 3 2 5" xfId="15615" xr:uid="{00000000-0005-0000-0000-000059780000}"/>
    <cellStyle name="Normal 4 3 3 4 3 2 5 2" xfId="41777" xr:uid="{00000000-0005-0000-0000-00005A780000}"/>
    <cellStyle name="Normal 4 3 3 4 3 2 6" xfId="28047" xr:uid="{00000000-0005-0000-0000-00005B780000}"/>
    <cellStyle name="Normal 4 3 3 4 3 3" xfId="3271" xr:uid="{00000000-0005-0000-0000-00005C780000}"/>
    <cellStyle name="Normal 4 3 3 4 3 3 2" xfId="7323" xr:uid="{00000000-0005-0000-0000-00005D780000}"/>
    <cellStyle name="Normal 4 3 3 4 3 3 2 2" xfId="13213" xr:uid="{00000000-0005-0000-0000-00005E780000}"/>
    <cellStyle name="Normal 4 3 3 4 3 3 2 2 2" xfId="25383" xr:uid="{00000000-0005-0000-0000-00005F780000}"/>
    <cellStyle name="Normal 4 3 3 4 3 3 2 2 2 2" xfId="51545" xr:uid="{00000000-0005-0000-0000-000060780000}"/>
    <cellStyle name="Normal 4 3 3 4 3 3 2 2 3" xfId="39375" xr:uid="{00000000-0005-0000-0000-000061780000}"/>
    <cellStyle name="Normal 4 3 3 4 3 3 2 3" xfId="20261" xr:uid="{00000000-0005-0000-0000-000062780000}"/>
    <cellStyle name="Normal 4 3 3 4 3 3 2 3 2" xfId="46423" xr:uid="{00000000-0005-0000-0000-000063780000}"/>
    <cellStyle name="Normal 4 3 3 4 3 3 2 4" xfId="33485" xr:uid="{00000000-0005-0000-0000-000064780000}"/>
    <cellStyle name="Normal 4 3 3 4 3 3 3" xfId="10267" xr:uid="{00000000-0005-0000-0000-000065780000}"/>
    <cellStyle name="Normal 4 3 3 4 3 3 3 2" xfId="22821" xr:uid="{00000000-0005-0000-0000-000066780000}"/>
    <cellStyle name="Normal 4 3 3 4 3 3 3 2 2" xfId="48983" xr:uid="{00000000-0005-0000-0000-000067780000}"/>
    <cellStyle name="Normal 4 3 3 4 3 3 3 3" xfId="36429" xr:uid="{00000000-0005-0000-0000-000068780000}"/>
    <cellStyle name="Normal 4 3 3 4 3 3 4" xfId="16737" xr:uid="{00000000-0005-0000-0000-000069780000}"/>
    <cellStyle name="Normal 4 3 3 4 3 3 4 2" xfId="42899" xr:uid="{00000000-0005-0000-0000-00006A780000}"/>
    <cellStyle name="Normal 4 3 3 4 3 3 5" xfId="29433" xr:uid="{00000000-0005-0000-0000-00006B780000}"/>
    <cellStyle name="Normal 4 3 3 4 3 4" xfId="5297" xr:uid="{00000000-0005-0000-0000-00006C780000}"/>
    <cellStyle name="Normal 4 3 3 4 3 4 2" xfId="11741" xr:uid="{00000000-0005-0000-0000-00006D780000}"/>
    <cellStyle name="Normal 4 3 3 4 3 4 2 2" xfId="24103" xr:uid="{00000000-0005-0000-0000-00006E780000}"/>
    <cellStyle name="Normal 4 3 3 4 3 4 2 2 2" xfId="50265" xr:uid="{00000000-0005-0000-0000-00006F780000}"/>
    <cellStyle name="Normal 4 3 3 4 3 4 2 3" xfId="37903" xr:uid="{00000000-0005-0000-0000-000070780000}"/>
    <cellStyle name="Normal 4 3 3 4 3 4 3" xfId="18499" xr:uid="{00000000-0005-0000-0000-000071780000}"/>
    <cellStyle name="Normal 4 3 3 4 3 4 3 2" xfId="44661" xr:uid="{00000000-0005-0000-0000-000072780000}"/>
    <cellStyle name="Normal 4 3 3 4 3 4 4" xfId="31459" xr:uid="{00000000-0005-0000-0000-000073780000}"/>
    <cellStyle name="Normal 4 3 3 4 3 5" xfId="8795" xr:uid="{00000000-0005-0000-0000-000074780000}"/>
    <cellStyle name="Normal 4 3 3 4 3 5 2" xfId="21541" xr:uid="{00000000-0005-0000-0000-000075780000}"/>
    <cellStyle name="Normal 4 3 3 4 3 5 2 2" xfId="47703" xr:uid="{00000000-0005-0000-0000-000076780000}"/>
    <cellStyle name="Normal 4 3 3 4 3 5 3" xfId="34957" xr:uid="{00000000-0005-0000-0000-000077780000}"/>
    <cellStyle name="Normal 4 3 3 4 3 6" xfId="14975" xr:uid="{00000000-0005-0000-0000-000078780000}"/>
    <cellStyle name="Normal 4 3 3 4 3 6 2" xfId="41137" xr:uid="{00000000-0005-0000-0000-000079780000}"/>
    <cellStyle name="Normal 4 3 3 4 3 7" xfId="27407" xr:uid="{00000000-0005-0000-0000-00007A780000}"/>
    <cellStyle name="Normal 4 3 3 4 4" xfId="1565" xr:uid="{00000000-0005-0000-0000-00007B780000}"/>
    <cellStyle name="Normal 4 3 3 4 4 2" xfId="3591" xr:uid="{00000000-0005-0000-0000-00007C780000}"/>
    <cellStyle name="Normal 4 3 3 4 4 2 2" xfId="7643" xr:uid="{00000000-0005-0000-0000-00007D780000}"/>
    <cellStyle name="Normal 4 3 3 4 4 2 2 2" xfId="13533" xr:uid="{00000000-0005-0000-0000-00007E780000}"/>
    <cellStyle name="Normal 4 3 3 4 4 2 2 2 2" xfId="25703" xr:uid="{00000000-0005-0000-0000-00007F780000}"/>
    <cellStyle name="Normal 4 3 3 4 4 2 2 2 2 2" xfId="51865" xr:uid="{00000000-0005-0000-0000-000080780000}"/>
    <cellStyle name="Normal 4 3 3 4 4 2 2 2 3" xfId="39695" xr:uid="{00000000-0005-0000-0000-000081780000}"/>
    <cellStyle name="Normal 4 3 3 4 4 2 2 3" xfId="20581" xr:uid="{00000000-0005-0000-0000-000082780000}"/>
    <cellStyle name="Normal 4 3 3 4 4 2 2 3 2" xfId="46743" xr:uid="{00000000-0005-0000-0000-000083780000}"/>
    <cellStyle name="Normal 4 3 3 4 4 2 2 4" xfId="33805" xr:uid="{00000000-0005-0000-0000-000084780000}"/>
    <cellStyle name="Normal 4 3 3 4 4 2 3" xfId="10587" xr:uid="{00000000-0005-0000-0000-000085780000}"/>
    <cellStyle name="Normal 4 3 3 4 4 2 3 2" xfId="23141" xr:uid="{00000000-0005-0000-0000-000086780000}"/>
    <cellStyle name="Normal 4 3 3 4 4 2 3 2 2" xfId="49303" xr:uid="{00000000-0005-0000-0000-000087780000}"/>
    <cellStyle name="Normal 4 3 3 4 4 2 3 3" xfId="36749" xr:uid="{00000000-0005-0000-0000-000088780000}"/>
    <cellStyle name="Normal 4 3 3 4 4 2 4" xfId="17057" xr:uid="{00000000-0005-0000-0000-000089780000}"/>
    <cellStyle name="Normal 4 3 3 4 4 2 4 2" xfId="43219" xr:uid="{00000000-0005-0000-0000-00008A780000}"/>
    <cellStyle name="Normal 4 3 3 4 4 2 5" xfId="29753" xr:uid="{00000000-0005-0000-0000-00008B780000}"/>
    <cellStyle name="Normal 4 3 3 4 4 3" xfId="5617" xr:uid="{00000000-0005-0000-0000-00008C780000}"/>
    <cellStyle name="Normal 4 3 3 4 4 3 2" xfId="12061" xr:uid="{00000000-0005-0000-0000-00008D780000}"/>
    <cellStyle name="Normal 4 3 3 4 4 3 2 2" xfId="24423" xr:uid="{00000000-0005-0000-0000-00008E780000}"/>
    <cellStyle name="Normal 4 3 3 4 4 3 2 2 2" xfId="50585" xr:uid="{00000000-0005-0000-0000-00008F780000}"/>
    <cellStyle name="Normal 4 3 3 4 4 3 2 3" xfId="38223" xr:uid="{00000000-0005-0000-0000-000090780000}"/>
    <cellStyle name="Normal 4 3 3 4 4 3 3" xfId="18819" xr:uid="{00000000-0005-0000-0000-000091780000}"/>
    <cellStyle name="Normal 4 3 3 4 4 3 3 2" xfId="44981" xr:uid="{00000000-0005-0000-0000-000092780000}"/>
    <cellStyle name="Normal 4 3 3 4 4 3 4" xfId="31779" xr:uid="{00000000-0005-0000-0000-000093780000}"/>
    <cellStyle name="Normal 4 3 3 4 4 4" xfId="9115" xr:uid="{00000000-0005-0000-0000-000094780000}"/>
    <cellStyle name="Normal 4 3 3 4 4 4 2" xfId="21861" xr:uid="{00000000-0005-0000-0000-000095780000}"/>
    <cellStyle name="Normal 4 3 3 4 4 4 2 2" xfId="48023" xr:uid="{00000000-0005-0000-0000-000096780000}"/>
    <cellStyle name="Normal 4 3 3 4 4 4 3" xfId="35277" xr:uid="{00000000-0005-0000-0000-000097780000}"/>
    <cellStyle name="Normal 4 3 3 4 4 5" xfId="15295" xr:uid="{00000000-0005-0000-0000-000098780000}"/>
    <cellStyle name="Normal 4 3 3 4 4 5 2" xfId="41457" xr:uid="{00000000-0005-0000-0000-000099780000}"/>
    <cellStyle name="Normal 4 3 3 4 4 6" xfId="27727" xr:uid="{00000000-0005-0000-0000-00009A780000}"/>
    <cellStyle name="Normal 4 3 3 4 5" xfId="2579" xr:uid="{00000000-0005-0000-0000-00009B780000}"/>
    <cellStyle name="Normal 4 3 3 4 5 2" xfId="6631" xr:uid="{00000000-0005-0000-0000-00009C780000}"/>
    <cellStyle name="Normal 4 3 3 4 5 2 2" xfId="12797" xr:uid="{00000000-0005-0000-0000-00009D780000}"/>
    <cellStyle name="Normal 4 3 3 4 5 2 2 2" xfId="25063" xr:uid="{00000000-0005-0000-0000-00009E780000}"/>
    <cellStyle name="Normal 4 3 3 4 5 2 2 2 2" xfId="51225" xr:uid="{00000000-0005-0000-0000-00009F780000}"/>
    <cellStyle name="Normal 4 3 3 4 5 2 2 3" xfId="38959" xr:uid="{00000000-0005-0000-0000-0000A0780000}"/>
    <cellStyle name="Normal 4 3 3 4 5 2 3" xfId="19701" xr:uid="{00000000-0005-0000-0000-0000A1780000}"/>
    <cellStyle name="Normal 4 3 3 4 5 2 3 2" xfId="45863" xr:uid="{00000000-0005-0000-0000-0000A2780000}"/>
    <cellStyle name="Normal 4 3 3 4 5 2 4" xfId="32793" xr:uid="{00000000-0005-0000-0000-0000A3780000}"/>
    <cellStyle name="Normal 4 3 3 4 5 3" xfId="9851" xr:uid="{00000000-0005-0000-0000-0000A4780000}"/>
    <cellStyle name="Normal 4 3 3 4 5 3 2" xfId="22501" xr:uid="{00000000-0005-0000-0000-0000A5780000}"/>
    <cellStyle name="Normal 4 3 3 4 5 3 2 2" xfId="48663" xr:uid="{00000000-0005-0000-0000-0000A6780000}"/>
    <cellStyle name="Normal 4 3 3 4 5 3 3" xfId="36013" xr:uid="{00000000-0005-0000-0000-0000A7780000}"/>
    <cellStyle name="Normal 4 3 3 4 5 4" xfId="16177" xr:uid="{00000000-0005-0000-0000-0000A8780000}"/>
    <cellStyle name="Normal 4 3 3 4 5 4 2" xfId="42339" xr:uid="{00000000-0005-0000-0000-0000A9780000}"/>
    <cellStyle name="Normal 4 3 3 4 5 5" xfId="28741" xr:uid="{00000000-0005-0000-0000-0000AA780000}"/>
    <cellStyle name="Normal 4 3 3 4 6" xfId="4605" xr:uid="{00000000-0005-0000-0000-0000AB780000}"/>
    <cellStyle name="Normal 4 3 3 4 6 2" xfId="11325" xr:uid="{00000000-0005-0000-0000-0000AC780000}"/>
    <cellStyle name="Normal 4 3 3 4 6 2 2" xfId="23783" xr:uid="{00000000-0005-0000-0000-0000AD780000}"/>
    <cellStyle name="Normal 4 3 3 4 6 2 2 2" xfId="49945" xr:uid="{00000000-0005-0000-0000-0000AE780000}"/>
    <cellStyle name="Normal 4 3 3 4 6 2 3" xfId="37487" xr:uid="{00000000-0005-0000-0000-0000AF780000}"/>
    <cellStyle name="Normal 4 3 3 4 6 3" xfId="17939" xr:uid="{00000000-0005-0000-0000-0000B0780000}"/>
    <cellStyle name="Normal 4 3 3 4 6 3 2" xfId="44101" xr:uid="{00000000-0005-0000-0000-0000B1780000}"/>
    <cellStyle name="Normal 4 3 3 4 6 4" xfId="30767" xr:uid="{00000000-0005-0000-0000-0000B2780000}"/>
    <cellStyle name="Normal 4 3 3 4 7" xfId="8379" xr:uid="{00000000-0005-0000-0000-0000B3780000}"/>
    <cellStyle name="Normal 4 3 3 4 7 2" xfId="21221" xr:uid="{00000000-0005-0000-0000-0000B4780000}"/>
    <cellStyle name="Normal 4 3 3 4 7 2 2" xfId="47383" xr:uid="{00000000-0005-0000-0000-0000B5780000}"/>
    <cellStyle name="Normal 4 3 3 4 7 3" xfId="34541" xr:uid="{00000000-0005-0000-0000-0000B6780000}"/>
    <cellStyle name="Normal 4 3 3 4 8" xfId="14415" xr:uid="{00000000-0005-0000-0000-0000B7780000}"/>
    <cellStyle name="Normal 4 3 3 4 8 2" xfId="40577" xr:uid="{00000000-0005-0000-0000-0000B8780000}"/>
    <cellStyle name="Normal 4 3 3 4 9" xfId="26715" xr:uid="{00000000-0005-0000-0000-0000B9780000}"/>
    <cellStyle name="Normal 4 3 3 5" xfId="679" xr:uid="{00000000-0005-0000-0000-0000BA780000}"/>
    <cellStyle name="Normal 4 3 3 5 2" xfId="1325" xr:uid="{00000000-0005-0000-0000-0000BB780000}"/>
    <cellStyle name="Normal 4 3 3 5 2 2" xfId="1965" xr:uid="{00000000-0005-0000-0000-0000BC780000}"/>
    <cellStyle name="Normal 4 3 3 5 2 2 2" xfId="3991" xr:uid="{00000000-0005-0000-0000-0000BD780000}"/>
    <cellStyle name="Normal 4 3 3 5 2 2 2 2" xfId="8043" xr:uid="{00000000-0005-0000-0000-0000BE780000}"/>
    <cellStyle name="Normal 4 3 3 5 2 2 2 2 2" xfId="13933" xr:uid="{00000000-0005-0000-0000-0000BF780000}"/>
    <cellStyle name="Normal 4 3 3 5 2 2 2 2 2 2" xfId="26103" xr:uid="{00000000-0005-0000-0000-0000C0780000}"/>
    <cellStyle name="Normal 4 3 3 5 2 2 2 2 2 2 2" xfId="52265" xr:uid="{00000000-0005-0000-0000-0000C1780000}"/>
    <cellStyle name="Normal 4 3 3 5 2 2 2 2 2 3" xfId="40095" xr:uid="{00000000-0005-0000-0000-0000C2780000}"/>
    <cellStyle name="Normal 4 3 3 5 2 2 2 2 3" xfId="20981" xr:uid="{00000000-0005-0000-0000-0000C3780000}"/>
    <cellStyle name="Normal 4 3 3 5 2 2 2 2 3 2" xfId="47143" xr:uid="{00000000-0005-0000-0000-0000C4780000}"/>
    <cellStyle name="Normal 4 3 3 5 2 2 2 2 4" xfId="34205" xr:uid="{00000000-0005-0000-0000-0000C5780000}"/>
    <cellStyle name="Normal 4 3 3 5 2 2 2 3" xfId="10987" xr:uid="{00000000-0005-0000-0000-0000C6780000}"/>
    <cellStyle name="Normal 4 3 3 5 2 2 2 3 2" xfId="23541" xr:uid="{00000000-0005-0000-0000-0000C7780000}"/>
    <cellStyle name="Normal 4 3 3 5 2 2 2 3 2 2" xfId="49703" xr:uid="{00000000-0005-0000-0000-0000C8780000}"/>
    <cellStyle name="Normal 4 3 3 5 2 2 2 3 3" xfId="37149" xr:uid="{00000000-0005-0000-0000-0000C9780000}"/>
    <cellStyle name="Normal 4 3 3 5 2 2 2 4" xfId="17457" xr:uid="{00000000-0005-0000-0000-0000CA780000}"/>
    <cellStyle name="Normal 4 3 3 5 2 2 2 4 2" xfId="43619" xr:uid="{00000000-0005-0000-0000-0000CB780000}"/>
    <cellStyle name="Normal 4 3 3 5 2 2 2 5" xfId="30153" xr:uid="{00000000-0005-0000-0000-0000CC780000}"/>
    <cellStyle name="Normal 4 3 3 5 2 2 3" xfId="6017" xr:uid="{00000000-0005-0000-0000-0000CD780000}"/>
    <cellStyle name="Normal 4 3 3 5 2 2 3 2" xfId="12461" xr:uid="{00000000-0005-0000-0000-0000CE780000}"/>
    <cellStyle name="Normal 4 3 3 5 2 2 3 2 2" xfId="24823" xr:uid="{00000000-0005-0000-0000-0000CF780000}"/>
    <cellStyle name="Normal 4 3 3 5 2 2 3 2 2 2" xfId="50985" xr:uid="{00000000-0005-0000-0000-0000D0780000}"/>
    <cellStyle name="Normal 4 3 3 5 2 2 3 2 3" xfId="38623" xr:uid="{00000000-0005-0000-0000-0000D1780000}"/>
    <cellStyle name="Normal 4 3 3 5 2 2 3 3" xfId="19219" xr:uid="{00000000-0005-0000-0000-0000D2780000}"/>
    <cellStyle name="Normal 4 3 3 5 2 2 3 3 2" xfId="45381" xr:uid="{00000000-0005-0000-0000-0000D3780000}"/>
    <cellStyle name="Normal 4 3 3 5 2 2 3 4" xfId="32179" xr:uid="{00000000-0005-0000-0000-0000D4780000}"/>
    <cellStyle name="Normal 4 3 3 5 2 2 4" xfId="9515" xr:uid="{00000000-0005-0000-0000-0000D5780000}"/>
    <cellStyle name="Normal 4 3 3 5 2 2 4 2" xfId="22261" xr:uid="{00000000-0005-0000-0000-0000D6780000}"/>
    <cellStyle name="Normal 4 3 3 5 2 2 4 2 2" xfId="48423" xr:uid="{00000000-0005-0000-0000-0000D7780000}"/>
    <cellStyle name="Normal 4 3 3 5 2 2 4 3" xfId="35677" xr:uid="{00000000-0005-0000-0000-0000D8780000}"/>
    <cellStyle name="Normal 4 3 3 5 2 2 5" xfId="15695" xr:uid="{00000000-0005-0000-0000-0000D9780000}"/>
    <cellStyle name="Normal 4 3 3 5 2 2 5 2" xfId="41857" xr:uid="{00000000-0005-0000-0000-0000DA780000}"/>
    <cellStyle name="Normal 4 3 3 5 2 2 6" xfId="28127" xr:uid="{00000000-0005-0000-0000-0000DB780000}"/>
    <cellStyle name="Normal 4 3 3 5 2 3" xfId="3351" xr:uid="{00000000-0005-0000-0000-0000DC780000}"/>
    <cellStyle name="Normal 4 3 3 5 2 3 2" xfId="7403" xr:uid="{00000000-0005-0000-0000-0000DD780000}"/>
    <cellStyle name="Normal 4 3 3 5 2 3 2 2" xfId="13293" xr:uid="{00000000-0005-0000-0000-0000DE780000}"/>
    <cellStyle name="Normal 4 3 3 5 2 3 2 2 2" xfId="25463" xr:uid="{00000000-0005-0000-0000-0000DF780000}"/>
    <cellStyle name="Normal 4 3 3 5 2 3 2 2 2 2" xfId="51625" xr:uid="{00000000-0005-0000-0000-0000E0780000}"/>
    <cellStyle name="Normal 4 3 3 5 2 3 2 2 3" xfId="39455" xr:uid="{00000000-0005-0000-0000-0000E1780000}"/>
    <cellStyle name="Normal 4 3 3 5 2 3 2 3" xfId="20341" xr:uid="{00000000-0005-0000-0000-0000E2780000}"/>
    <cellStyle name="Normal 4 3 3 5 2 3 2 3 2" xfId="46503" xr:uid="{00000000-0005-0000-0000-0000E3780000}"/>
    <cellStyle name="Normal 4 3 3 5 2 3 2 4" xfId="33565" xr:uid="{00000000-0005-0000-0000-0000E4780000}"/>
    <cellStyle name="Normal 4 3 3 5 2 3 3" xfId="10347" xr:uid="{00000000-0005-0000-0000-0000E5780000}"/>
    <cellStyle name="Normal 4 3 3 5 2 3 3 2" xfId="22901" xr:uid="{00000000-0005-0000-0000-0000E6780000}"/>
    <cellStyle name="Normal 4 3 3 5 2 3 3 2 2" xfId="49063" xr:uid="{00000000-0005-0000-0000-0000E7780000}"/>
    <cellStyle name="Normal 4 3 3 5 2 3 3 3" xfId="36509" xr:uid="{00000000-0005-0000-0000-0000E8780000}"/>
    <cellStyle name="Normal 4 3 3 5 2 3 4" xfId="16817" xr:uid="{00000000-0005-0000-0000-0000E9780000}"/>
    <cellStyle name="Normal 4 3 3 5 2 3 4 2" xfId="42979" xr:uid="{00000000-0005-0000-0000-0000EA780000}"/>
    <cellStyle name="Normal 4 3 3 5 2 3 5" xfId="29513" xr:uid="{00000000-0005-0000-0000-0000EB780000}"/>
    <cellStyle name="Normal 4 3 3 5 2 4" xfId="5377" xr:uid="{00000000-0005-0000-0000-0000EC780000}"/>
    <cellStyle name="Normal 4 3 3 5 2 4 2" xfId="11821" xr:uid="{00000000-0005-0000-0000-0000ED780000}"/>
    <cellStyle name="Normal 4 3 3 5 2 4 2 2" xfId="24183" xr:uid="{00000000-0005-0000-0000-0000EE780000}"/>
    <cellStyle name="Normal 4 3 3 5 2 4 2 2 2" xfId="50345" xr:uid="{00000000-0005-0000-0000-0000EF780000}"/>
    <cellStyle name="Normal 4 3 3 5 2 4 2 3" xfId="37983" xr:uid="{00000000-0005-0000-0000-0000F0780000}"/>
    <cellStyle name="Normal 4 3 3 5 2 4 3" xfId="18579" xr:uid="{00000000-0005-0000-0000-0000F1780000}"/>
    <cellStyle name="Normal 4 3 3 5 2 4 3 2" xfId="44741" xr:uid="{00000000-0005-0000-0000-0000F2780000}"/>
    <cellStyle name="Normal 4 3 3 5 2 4 4" xfId="31539" xr:uid="{00000000-0005-0000-0000-0000F3780000}"/>
    <cellStyle name="Normal 4 3 3 5 2 5" xfId="8875" xr:uid="{00000000-0005-0000-0000-0000F4780000}"/>
    <cellStyle name="Normal 4 3 3 5 2 5 2" xfId="21621" xr:uid="{00000000-0005-0000-0000-0000F5780000}"/>
    <cellStyle name="Normal 4 3 3 5 2 5 2 2" xfId="47783" xr:uid="{00000000-0005-0000-0000-0000F6780000}"/>
    <cellStyle name="Normal 4 3 3 5 2 5 3" xfId="35037" xr:uid="{00000000-0005-0000-0000-0000F7780000}"/>
    <cellStyle name="Normal 4 3 3 5 2 6" xfId="15055" xr:uid="{00000000-0005-0000-0000-0000F8780000}"/>
    <cellStyle name="Normal 4 3 3 5 2 6 2" xfId="41217" xr:uid="{00000000-0005-0000-0000-0000F9780000}"/>
    <cellStyle name="Normal 4 3 3 5 2 7" xfId="27487" xr:uid="{00000000-0005-0000-0000-0000FA780000}"/>
    <cellStyle name="Normal 4 3 3 5 3" xfId="1645" xr:uid="{00000000-0005-0000-0000-0000FB780000}"/>
    <cellStyle name="Normal 4 3 3 5 3 2" xfId="3671" xr:uid="{00000000-0005-0000-0000-0000FC780000}"/>
    <cellStyle name="Normal 4 3 3 5 3 2 2" xfId="7723" xr:uid="{00000000-0005-0000-0000-0000FD780000}"/>
    <cellStyle name="Normal 4 3 3 5 3 2 2 2" xfId="13613" xr:uid="{00000000-0005-0000-0000-0000FE780000}"/>
    <cellStyle name="Normal 4 3 3 5 3 2 2 2 2" xfId="25783" xr:uid="{00000000-0005-0000-0000-0000FF780000}"/>
    <cellStyle name="Normal 4 3 3 5 3 2 2 2 2 2" xfId="51945" xr:uid="{00000000-0005-0000-0000-000000790000}"/>
    <cellStyle name="Normal 4 3 3 5 3 2 2 2 3" xfId="39775" xr:uid="{00000000-0005-0000-0000-000001790000}"/>
    <cellStyle name="Normal 4 3 3 5 3 2 2 3" xfId="20661" xr:uid="{00000000-0005-0000-0000-000002790000}"/>
    <cellStyle name="Normal 4 3 3 5 3 2 2 3 2" xfId="46823" xr:uid="{00000000-0005-0000-0000-000003790000}"/>
    <cellStyle name="Normal 4 3 3 5 3 2 2 4" xfId="33885" xr:uid="{00000000-0005-0000-0000-000004790000}"/>
    <cellStyle name="Normal 4 3 3 5 3 2 3" xfId="10667" xr:uid="{00000000-0005-0000-0000-000005790000}"/>
    <cellStyle name="Normal 4 3 3 5 3 2 3 2" xfId="23221" xr:uid="{00000000-0005-0000-0000-000006790000}"/>
    <cellStyle name="Normal 4 3 3 5 3 2 3 2 2" xfId="49383" xr:uid="{00000000-0005-0000-0000-000007790000}"/>
    <cellStyle name="Normal 4 3 3 5 3 2 3 3" xfId="36829" xr:uid="{00000000-0005-0000-0000-000008790000}"/>
    <cellStyle name="Normal 4 3 3 5 3 2 4" xfId="17137" xr:uid="{00000000-0005-0000-0000-000009790000}"/>
    <cellStyle name="Normal 4 3 3 5 3 2 4 2" xfId="43299" xr:uid="{00000000-0005-0000-0000-00000A790000}"/>
    <cellStyle name="Normal 4 3 3 5 3 2 5" xfId="29833" xr:uid="{00000000-0005-0000-0000-00000B790000}"/>
    <cellStyle name="Normal 4 3 3 5 3 3" xfId="5697" xr:uid="{00000000-0005-0000-0000-00000C790000}"/>
    <cellStyle name="Normal 4 3 3 5 3 3 2" xfId="12141" xr:uid="{00000000-0005-0000-0000-00000D790000}"/>
    <cellStyle name="Normal 4 3 3 5 3 3 2 2" xfId="24503" xr:uid="{00000000-0005-0000-0000-00000E790000}"/>
    <cellStyle name="Normal 4 3 3 5 3 3 2 2 2" xfId="50665" xr:uid="{00000000-0005-0000-0000-00000F790000}"/>
    <cellStyle name="Normal 4 3 3 5 3 3 2 3" xfId="38303" xr:uid="{00000000-0005-0000-0000-000010790000}"/>
    <cellStyle name="Normal 4 3 3 5 3 3 3" xfId="18899" xr:uid="{00000000-0005-0000-0000-000011790000}"/>
    <cellStyle name="Normal 4 3 3 5 3 3 3 2" xfId="45061" xr:uid="{00000000-0005-0000-0000-000012790000}"/>
    <cellStyle name="Normal 4 3 3 5 3 3 4" xfId="31859" xr:uid="{00000000-0005-0000-0000-000013790000}"/>
    <cellStyle name="Normal 4 3 3 5 3 4" xfId="9195" xr:uid="{00000000-0005-0000-0000-000014790000}"/>
    <cellStyle name="Normal 4 3 3 5 3 4 2" xfId="21941" xr:uid="{00000000-0005-0000-0000-000015790000}"/>
    <cellStyle name="Normal 4 3 3 5 3 4 2 2" xfId="48103" xr:uid="{00000000-0005-0000-0000-000016790000}"/>
    <cellStyle name="Normal 4 3 3 5 3 4 3" xfId="35357" xr:uid="{00000000-0005-0000-0000-000017790000}"/>
    <cellStyle name="Normal 4 3 3 5 3 5" xfId="15375" xr:uid="{00000000-0005-0000-0000-000018790000}"/>
    <cellStyle name="Normal 4 3 3 5 3 5 2" xfId="41537" xr:uid="{00000000-0005-0000-0000-000019790000}"/>
    <cellStyle name="Normal 4 3 3 5 3 6" xfId="27807" xr:uid="{00000000-0005-0000-0000-00001A790000}"/>
    <cellStyle name="Normal 4 3 3 5 4" xfId="2705" xr:uid="{00000000-0005-0000-0000-00001B790000}"/>
    <cellStyle name="Normal 4 3 3 5 4 2" xfId="6757" xr:uid="{00000000-0005-0000-0000-00001C790000}"/>
    <cellStyle name="Normal 4 3 3 5 4 2 2" xfId="12887" xr:uid="{00000000-0005-0000-0000-00001D790000}"/>
    <cellStyle name="Normal 4 3 3 5 4 2 2 2" xfId="25143" xr:uid="{00000000-0005-0000-0000-00001E790000}"/>
    <cellStyle name="Normal 4 3 3 5 4 2 2 2 2" xfId="51305" xr:uid="{00000000-0005-0000-0000-00001F790000}"/>
    <cellStyle name="Normal 4 3 3 5 4 2 2 3" xfId="39049" xr:uid="{00000000-0005-0000-0000-000020790000}"/>
    <cellStyle name="Normal 4 3 3 5 4 2 3" xfId="19811" xr:uid="{00000000-0005-0000-0000-000021790000}"/>
    <cellStyle name="Normal 4 3 3 5 4 2 3 2" xfId="45973" xr:uid="{00000000-0005-0000-0000-000022790000}"/>
    <cellStyle name="Normal 4 3 3 5 4 2 4" xfId="32919" xr:uid="{00000000-0005-0000-0000-000023790000}"/>
    <cellStyle name="Normal 4 3 3 5 4 3" xfId="9941" xr:uid="{00000000-0005-0000-0000-000024790000}"/>
    <cellStyle name="Normal 4 3 3 5 4 3 2" xfId="22581" xr:uid="{00000000-0005-0000-0000-000025790000}"/>
    <cellStyle name="Normal 4 3 3 5 4 3 2 2" xfId="48743" xr:uid="{00000000-0005-0000-0000-000026790000}"/>
    <cellStyle name="Normal 4 3 3 5 4 3 3" xfId="36103" xr:uid="{00000000-0005-0000-0000-000027790000}"/>
    <cellStyle name="Normal 4 3 3 5 4 4" xfId="16287" xr:uid="{00000000-0005-0000-0000-000028790000}"/>
    <cellStyle name="Normal 4 3 3 5 4 4 2" xfId="42449" xr:uid="{00000000-0005-0000-0000-000029790000}"/>
    <cellStyle name="Normal 4 3 3 5 4 5" xfId="28867" xr:uid="{00000000-0005-0000-0000-00002A790000}"/>
    <cellStyle name="Normal 4 3 3 5 5" xfId="4731" xr:uid="{00000000-0005-0000-0000-00002B790000}"/>
    <cellStyle name="Normal 4 3 3 5 5 2" xfId="11415" xr:uid="{00000000-0005-0000-0000-00002C790000}"/>
    <cellStyle name="Normal 4 3 3 5 5 2 2" xfId="23863" xr:uid="{00000000-0005-0000-0000-00002D790000}"/>
    <cellStyle name="Normal 4 3 3 5 5 2 2 2" xfId="50025" xr:uid="{00000000-0005-0000-0000-00002E790000}"/>
    <cellStyle name="Normal 4 3 3 5 5 2 3" xfId="37577" xr:uid="{00000000-0005-0000-0000-00002F790000}"/>
    <cellStyle name="Normal 4 3 3 5 5 3" xfId="18049" xr:uid="{00000000-0005-0000-0000-000030790000}"/>
    <cellStyle name="Normal 4 3 3 5 5 3 2" xfId="44211" xr:uid="{00000000-0005-0000-0000-000031790000}"/>
    <cellStyle name="Normal 4 3 3 5 5 4" xfId="30893" xr:uid="{00000000-0005-0000-0000-000032790000}"/>
    <cellStyle name="Normal 4 3 3 5 6" xfId="8469" xr:uid="{00000000-0005-0000-0000-000033790000}"/>
    <cellStyle name="Normal 4 3 3 5 6 2" xfId="21301" xr:uid="{00000000-0005-0000-0000-000034790000}"/>
    <cellStyle name="Normal 4 3 3 5 6 2 2" xfId="47463" xr:uid="{00000000-0005-0000-0000-000035790000}"/>
    <cellStyle name="Normal 4 3 3 5 6 3" xfId="34631" xr:uid="{00000000-0005-0000-0000-000036790000}"/>
    <cellStyle name="Normal 4 3 3 5 7" xfId="14525" xr:uid="{00000000-0005-0000-0000-000037790000}"/>
    <cellStyle name="Normal 4 3 3 5 7 2" xfId="40687" xr:uid="{00000000-0005-0000-0000-000038790000}"/>
    <cellStyle name="Normal 4 3 3 5 8" xfId="26841" xr:uid="{00000000-0005-0000-0000-000039790000}"/>
    <cellStyle name="Normal 4 3 3 6" xfId="1165" xr:uid="{00000000-0005-0000-0000-00003A790000}"/>
    <cellStyle name="Normal 4 3 3 6 2" xfId="1805" xr:uid="{00000000-0005-0000-0000-00003B790000}"/>
    <cellStyle name="Normal 4 3 3 6 2 2" xfId="3831" xr:uid="{00000000-0005-0000-0000-00003C790000}"/>
    <cellStyle name="Normal 4 3 3 6 2 2 2" xfId="7883" xr:uid="{00000000-0005-0000-0000-00003D790000}"/>
    <cellStyle name="Normal 4 3 3 6 2 2 2 2" xfId="13773" xr:uid="{00000000-0005-0000-0000-00003E790000}"/>
    <cellStyle name="Normal 4 3 3 6 2 2 2 2 2" xfId="25943" xr:uid="{00000000-0005-0000-0000-00003F790000}"/>
    <cellStyle name="Normal 4 3 3 6 2 2 2 2 2 2" xfId="52105" xr:uid="{00000000-0005-0000-0000-000040790000}"/>
    <cellStyle name="Normal 4 3 3 6 2 2 2 2 3" xfId="39935" xr:uid="{00000000-0005-0000-0000-000041790000}"/>
    <cellStyle name="Normal 4 3 3 6 2 2 2 3" xfId="20821" xr:uid="{00000000-0005-0000-0000-000042790000}"/>
    <cellStyle name="Normal 4 3 3 6 2 2 2 3 2" xfId="46983" xr:uid="{00000000-0005-0000-0000-000043790000}"/>
    <cellStyle name="Normal 4 3 3 6 2 2 2 4" xfId="34045" xr:uid="{00000000-0005-0000-0000-000044790000}"/>
    <cellStyle name="Normal 4 3 3 6 2 2 3" xfId="10827" xr:uid="{00000000-0005-0000-0000-000045790000}"/>
    <cellStyle name="Normal 4 3 3 6 2 2 3 2" xfId="23381" xr:uid="{00000000-0005-0000-0000-000046790000}"/>
    <cellStyle name="Normal 4 3 3 6 2 2 3 2 2" xfId="49543" xr:uid="{00000000-0005-0000-0000-000047790000}"/>
    <cellStyle name="Normal 4 3 3 6 2 2 3 3" xfId="36989" xr:uid="{00000000-0005-0000-0000-000048790000}"/>
    <cellStyle name="Normal 4 3 3 6 2 2 4" xfId="17297" xr:uid="{00000000-0005-0000-0000-000049790000}"/>
    <cellStyle name="Normal 4 3 3 6 2 2 4 2" xfId="43459" xr:uid="{00000000-0005-0000-0000-00004A790000}"/>
    <cellStyle name="Normal 4 3 3 6 2 2 5" xfId="29993" xr:uid="{00000000-0005-0000-0000-00004B790000}"/>
    <cellStyle name="Normal 4 3 3 6 2 3" xfId="5857" xr:uid="{00000000-0005-0000-0000-00004C790000}"/>
    <cellStyle name="Normal 4 3 3 6 2 3 2" xfId="12301" xr:uid="{00000000-0005-0000-0000-00004D790000}"/>
    <cellStyle name="Normal 4 3 3 6 2 3 2 2" xfId="24663" xr:uid="{00000000-0005-0000-0000-00004E790000}"/>
    <cellStyle name="Normal 4 3 3 6 2 3 2 2 2" xfId="50825" xr:uid="{00000000-0005-0000-0000-00004F790000}"/>
    <cellStyle name="Normal 4 3 3 6 2 3 2 3" xfId="38463" xr:uid="{00000000-0005-0000-0000-000050790000}"/>
    <cellStyle name="Normal 4 3 3 6 2 3 3" xfId="19059" xr:uid="{00000000-0005-0000-0000-000051790000}"/>
    <cellStyle name="Normal 4 3 3 6 2 3 3 2" xfId="45221" xr:uid="{00000000-0005-0000-0000-000052790000}"/>
    <cellStyle name="Normal 4 3 3 6 2 3 4" xfId="32019" xr:uid="{00000000-0005-0000-0000-000053790000}"/>
    <cellStyle name="Normal 4 3 3 6 2 4" xfId="9355" xr:uid="{00000000-0005-0000-0000-000054790000}"/>
    <cellStyle name="Normal 4 3 3 6 2 4 2" xfId="22101" xr:uid="{00000000-0005-0000-0000-000055790000}"/>
    <cellStyle name="Normal 4 3 3 6 2 4 2 2" xfId="48263" xr:uid="{00000000-0005-0000-0000-000056790000}"/>
    <cellStyle name="Normal 4 3 3 6 2 4 3" xfId="35517" xr:uid="{00000000-0005-0000-0000-000057790000}"/>
    <cellStyle name="Normal 4 3 3 6 2 5" xfId="15535" xr:uid="{00000000-0005-0000-0000-000058790000}"/>
    <cellStyle name="Normal 4 3 3 6 2 5 2" xfId="41697" xr:uid="{00000000-0005-0000-0000-000059790000}"/>
    <cellStyle name="Normal 4 3 3 6 2 6" xfId="27967" xr:uid="{00000000-0005-0000-0000-00005A790000}"/>
    <cellStyle name="Normal 4 3 3 6 3" xfId="3191" xr:uid="{00000000-0005-0000-0000-00005B790000}"/>
    <cellStyle name="Normal 4 3 3 6 3 2" xfId="7243" xr:uid="{00000000-0005-0000-0000-00005C790000}"/>
    <cellStyle name="Normal 4 3 3 6 3 2 2" xfId="13133" xr:uid="{00000000-0005-0000-0000-00005D790000}"/>
    <cellStyle name="Normal 4 3 3 6 3 2 2 2" xfId="25303" xr:uid="{00000000-0005-0000-0000-00005E790000}"/>
    <cellStyle name="Normal 4 3 3 6 3 2 2 2 2" xfId="51465" xr:uid="{00000000-0005-0000-0000-00005F790000}"/>
    <cellStyle name="Normal 4 3 3 6 3 2 2 3" xfId="39295" xr:uid="{00000000-0005-0000-0000-000060790000}"/>
    <cellStyle name="Normal 4 3 3 6 3 2 3" xfId="20181" xr:uid="{00000000-0005-0000-0000-000061790000}"/>
    <cellStyle name="Normal 4 3 3 6 3 2 3 2" xfId="46343" xr:uid="{00000000-0005-0000-0000-000062790000}"/>
    <cellStyle name="Normal 4 3 3 6 3 2 4" xfId="33405" xr:uid="{00000000-0005-0000-0000-000063790000}"/>
    <cellStyle name="Normal 4 3 3 6 3 3" xfId="10187" xr:uid="{00000000-0005-0000-0000-000064790000}"/>
    <cellStyle name="Normal 4 3 3 6 3 3 2" xfId="22741" xr:uid="{00000000-0005-0000-0000-000065790000}"/>
    <cellStyle name="Normal 4 3 3 6 3 3 2 2" xfId="48903" xr:uid="{00000000-0005-0000-0000-000066790000}"/>
    <cellStyle name="Normal 4 3 3 6 3 3 3" xfId="36349" xr:uid="{00000000-0005-0000-0000-000067790000}"/>
    <cellStyle name="Normal 4 3 3 6 3 4" xfId="16657" xr:uid="{00000000-0005-0000-0000-000068790000}"/>
    <cellStyle name="Normal 4 3 3 6 3 4 2" xfId="42819" xr:uid="{00000000-0005-0000-0000-000069790000}"/>
    <cellStyle name="Normal 4 3 3 6 3 5" xfId="29353" xr:uid="{00000000-0005-0000-0000-00006A790000}"/>
    <cellStyle name="Normal 4 3 3 6 4" xfId="5217" xr:uid="{00000000-0005-0000-0000-00006B790000}"/>
    <cellStyle name="Normal 4 3 3 6 4 2" xfId="11661" xr:uid="{00000000-0005-0000-0000-00006C790000}"/>
    <cellStyle name="Normal 4 3 3 6 4 2 2" xfId="24023" xr:uid="{00000000-0005-0000-0000-00006D790000}"/>
    <cellStyle name="Normal 4 3 3 6 4 2 2 2" xfId="50185" xr:uid="{00000000-0005-0000-0000-00006E790000}"/>
    <cellStyle name="Normal 4 3 3 6 4 2 3" xfId="37823" xr:uid="{00000000-0005-0000-0000-00006F790000}"/>
    <cellStyle name="Normal 4 3 3 6 4 3" xfId="18419" xr:uid="{00000000-0005-0000-0000-000070790000}"/>
    <cellStyle name="Normal 4 3 3 6 4 3 2" xfId="44581" xr:uid="{00000000-0005-0000-0000-000071790000}"/>
    <cellStyle name="Normal 4 3 3 6 4 4" xfId="31379" xr:uid="{00000000-0005-0000-0000-000072790000}"/>
    <cellStyle name="Normal 4 3 3 6 5" xfId="8715" xr:uid="{00000000-0005-0000-0000-000073790000}"/>
    <cellStyle name="Normal 4 3 3 6 5 2" xfId="21461" xr:uid="{00000000-0005-0000-0000-000074790000}"/>
    <cellStyle name="Normal 4 3 3 6 5 2 2" xfId="47623" xr:uid="{00000000-0005-0000-0000-000075790000}"/>
    <cellStyle name="Normal 4 3 3 6 5 3" xfId="34877" xr:uid="{00000000-0005-0000-0000-000076790000}"/>
    <cellStyle name="Normal 4 3 3 6 6" xfId="14895" xr:uid="{00000000-0005-0000-0000-000077790000}"/>
    <cellStyle name="Normal 4 3 3 6 6 2" xfId="41057" xr:uid="{00000000-0005-0000-0000-000078790000}"/>
    <cellStyle name="Normal 4 3 3 6 7" xfId="27327" xr:uid="{00000000-0005-0000-0000-000079790000}"/>
    <cellStyle name="Normal 4 3 3 7" xfId="1485" xr:uid="{00000000-0005-0000-0000-00007A790000}"/>
    <cellStyle name="Normal 4 3 3 7 2" xfId="3511" xr:uid="{00000000-0005-0000-0000-00007B790000}"/>
    <cellStyle name="Normal 4 3 3 7 2 2" xfId="7563" xr:uid="{00000000-0005-0000-0000-00007C790000}"/>
    <cellStyle name="Normal 4 3 3 7 2 2 2" xfId="13453" xr:uid="{00000000-0005-0000-0000-00007D790000}"/>
    <cellStyle name="Normal 4 3 3 7 2 2 2 2" xfId="25623" xr:uid="{00000000-0005-0000-0000-00007E790000}"/>
    <cellStyle name="Normal 4 3 3 7 2 2 2 2 2" xfId="51785" xr:uid="{00000000-0005-0000-0000-00007F790000}"/>
    <cellStyle name="Normal 4 3 3 7 2 2 2 3" xfId="39615" xr:uid="{00000000-0005-0000-0000-000080790000}"/>
    <cellStyle name="Normal 4 3 3 7 2 2 3" xfId="20501" xr:uid="{00000000-0005-0000-0000-000081790000}"/>
    <cellStyle name="Normal 4 3 3 7 2 2 3 2" xfId="46663" xr:uid="{00000000-0005-0000-0000-000082790000}"/>
    <cellStyle name="Normal 4 3 3 7 2 2 4" xfId="33725" xr:uid="{00000000-0005-0000-0000-000083790000}"/>
    <cellStyle name="Normal 4 3 3 7 2 3" xfId="10507" xr:uid="{00000000-0005-0000-0000-000084790000}"/>
    <cellStyle name="Normal 4 3 3 7 2 3 2" xfId="23061" xr:uid="{00000000-0005-0000-0000-000085790000}"/>
    <cellStyle name="Normal 4 3 3 7 2 3 2 2" xfId="49223" xr:uid="{00000000-0005-0000-0000-000086790000}"/>
    <cellStyle name="Normal 4 3 3 7 2 3 3" xfId="36669" xr:uid="{00000000-0005-0000-0000-000087790000}"/>
    <cellStyle name="Normal 4 3 3 7 2 4" xfId="16977" xr:uid="{00000000-0005-0000-0000-000088790000}"/>
    <cellStyle name="Normal 4 3 3 7 2 4 2" xfId="43139" xr:uid="{00000000-0005-0000-0000-000089790000}"/>
    <cellStyle name="Normal 4 3 3 7 2 5" xfId="29673" xr:uid="{00000000-0005-0000-0000-00008A790000}"/>
    <cellStyle name="Normal 4 3 3 7 3" xfId="5537" xr:uid="{00000000-0005-0000-0000-00008B790000}"/>
    <cellStyle name="Normal 4 3 3 7 3 2" xfId="11981" xr:uid="{00000000-0005-0000-0000-00008C790000}"/>
    <cellStyle name="Normal 4 3 3 7 3 2 2" xfId="24343" xr:uid="{00000000-0005-0000-0000-00008D790000}"/>
    <cellStyle name="Normal 4 3 3 7 3 2 2 2" xfId="50505" xr:uid="{00000000-0005-0000-0000-00008E790000}"/>
    <cellStyle name="Normal 4 3 3 7 3 2 3" xfId="38143" xr:uid="{00000000-0005-0000-0000-00008F790000}"/>
    <cellStyle name="Normal 4 3 3 7 3 3" xfId="18739" xr:uid="{00000000-0005-0000-0000-000090790000}"/>
    <cellStyle name="Normal 4 3 3 7 3 3 2" xfId="44901" xr:uid="{00000000-0005-0000-0000-000091790000}"/>
    <cellStyle name="Normal 4 3 3 7 3 4" xfId="31699" xr:uid="{00000000-0005-0000-0000-000092790000}"/>
    <cellStyle name="Normal 4 3 3 7 4" xfId="9035" xr:uid="{00000000-0005-0000-0000-000093790000}"/>
    <cellStyle name="Normal 4 3 3 7 4 2" xfId="21781" xr:uid="{00000000-0005-0000-0000-000094790000}"/>
    <cellStyle name="Normal 4 3 3 7 4 2 2" xfId="47943" xr:uid="{00000000-0005-0000-0000-000095790000}"/>
    <cellStyle name="Normal 4 3 3 7 4 3" xfId="35197" xr:uid="{00000000-0005-0000-0000-000096790000}"/>
    <cellStyle name="Normal 4 3 3 7 5" xfId="15215" xr:uid="{00000000-0005-0000-0000-000097790000}"/>
    <cellStyle name="Normal 4 3 3 7 5 2" xfId="41377" xr:uid="{00000000-0005-0000-0000-000098790000}"/>
    <cellStyle name="Normal 4 3 3 7 6" xfId="27647" xr:uid="{00000000-0005-0000-0000-000099790000}"/>
    <cellStyle name="Normal 4 3 3 8" xfId="2173" xr:uid="{00000000-0005-0000-0000-00009A790000}"/>
    <cellStyle name="Normal 4 3 3 8 2" xfId="6225" xr:uid="{00000000-0005-0000-0000-00009B790000}"/>
    <cellStyle name="Normal 4 3 3 8 2 2" xfId="12631" xr:uid="{00000000-0005-0000-0000-00009C790000}"/>
    <cellStyle name="Normal 4 3 3 8 2 2 2" xfId="24983" xr:uid="{00000000-0005-0000-0000-00009D790000}"/>
    <cellStyle name="Normal 4 3 3 8 2 2 2 2" xfId="51145" xr:uid="{00000000-0005-0000-0000-00009E790000}"/>
    <cellStyle name="Normal 4 3 3 8 2 2 3" xfId="38793" xr:uid="{00000000-0005-0000-0000-00009F790000}"/>
    <cellStyle name="Normal 4 3 3 8 2 3" xfId="19411" xr:uid="{00000000-0005-0000-0000-0000A0790000}"/>
    <cellStyle name="Normal 4 3 3 8 2 3 2" xfId="45573" xr:uid="{00000000-0005-0000-0000-0000A1790000}"/>
    <cellStyle name="Normal 4 3 3 8 2 4" xfId="32387" xr:uid="{00000000-0005-0000-0000-0000A2790000}"/>
    <cellStyle name="Normal 4 3 3 8 3" xfId="9685" xr:uid="{00000000-0005-0000-0000-0000A3790000}"/>
    <cellStyle name="Normal 4 3 3 8 3 2" xfId="22421" xr:uid="{00000000-0005-0000-0000-0000A4790000}"/>
    <cellStyle name="Normal 4 3 3 8 3 2 2" xfId="48583" xr:uid="{00000000-0005-0000-0000-0000A5790000}"/>
    <cellStyle name="Normal 4 3 3 8 3 3" xfId="35847" xr:uid="{00000000-0005-0000-0000-0000A6790000}"/>
    <cellStyle name="Normal 4 3 3 8 4" xfId="15887" xr:uid="{00000000-0005-0000-0000-0000A7790000}"/>
    <cellStyle name="Normal 4 3 3 8 4 2" xfId="42049" xr:uid="{00000000-0005-0000-0000-0000A8790000}"/>
    <cellStyle name="Normal 4 3 3 8 5" xfId="28335" xr:uid="{00000000-0005-0000-0000-0000A9790000}"/>
    <cellStyle name="Normal 4 3 3 9" xfId="4199" xr:uid="{00000000-0005-0000-0000-0000AA790000}"/>
    <cellStyle name="Normal 4 3 3 9 2" xfId="11159" xr:uid="{00000000-0005-0000-0000-0000AB790000}"/>
    <cellStyle name="Normal 4 3 3 9 2 2" xfId="23703" xr:uid="{00000000-0005-0000-0000-0000AC790000}"/>
    <cellStyle name="Normal 4 3 3 9 2 2 2" xfId="49865" xr:uid="{00000000-0005-0000-0000-0000AD790000}"/>
    <cellStyle name="Normal 4 3 3 9 2 3" xfId="37321" xr:uid="{00000000-0005-0000-0000-0000AE790000}"/>
    <cellStyle name="Normal 4 3 3 9 3" xfId="17649" xr:uid="{00000000-0005-0000-0000-0000AF790000}"/>
    <cellStyle name="Normal 4 3 3 9 3 2" xfId="43811" xr:uid="{00000000-0005-0000-0000-0000B0790000}"/>
    <cellStyle name="Normal 4 3 3 9 4" xfId="30361" xr:uid="{00000000-0005-0000-0000-0000B1790000}"/>
    <cellStyle name="Normal 4 3 4" xfId="227" xr:uid="{00000000-0005-0000-0000-0000B2790000}"/>
    <cellStyle name="Normal 4 3 4 10" xfId="14181" xr:uid="{00000000-0005-0000-0000-0000B3790000}"/>
    <cellStyle name="Normal 4 3 4 10 2" xfId="40343" xr:uid="{00000000-0005-0000-0000-0000B4790000}"/>
    <cellStyle name="Normal 4 3 4 11" xfId="26393" xr:uid="{00000000-0005-0000-0000-0000B5790000}"/>
    <cellStyle name="Normal 4 3 4 2" xfId="455" xr:uid="{00000000-0005-0000-0000-0000B6790000}"/>
    <cellStyle name="Normal 4 3 4 2 10" xfId="26617" xr:uid="{00000000-0005-0000-0000-0000B7790000}"/>
    <cellStyle name="Normal 4 3 4 2 2" xfId="601" xr:uid="{00000000-0005-0000-0000-0000B8790000}"/>
    <cellStyle name="Normal 4 3 4 2 2 2" xfId="1133" xr:uid="{00000000-0005-0000-0000-0000B9790000}"/>
    <cellStyle name="Normal 4 3 4 2 2 2 2" xfId="1453" xr:uid="{00000000-0005-0000-0000-0000BA790000}"/>
    <cellStyle name="Normal 4 3 4 2 2 2 2 2" xfId="2093" xr:uid="{00000000-0005-0000-0000-0000BB790000}"/>
    <cellStyle name="Normal 4 3 4 2 2 2 2 2 2" xfId="4119" xr:uid="{00000000-0005-0000-0000-0000BC790000}"/>
    <cellStyle name="Normal 4 3 4 2 2 2 2 2 2 2" xfId="8171" xr:uid="{00000000-0005-0000-0000-0000BD790000}"/>
    <cellStyle name="Normal 4 3 4 2 2 2 2 2 2 2 2" xfId="14061" xr:uid="{00000000-0005-0000-0000-0000BE790000}"/>
    <cellStyle name="Normal 4 3 4 2 2 2 2 2 2 2 2 2" xfId="26231" xr:uid="{00000000-0005-0000-0000-0000BF790000}"/>
    <cellStyle name="Normal 4 3 4 2 2 2 2 2 2 2 2 2 2" xfId="52393" xr:uid="{00000000-0005-0000-0000-0000C0790000}"/>
    <cellStyle name="Normal 4 3 4 2 2 2 2 2 2 2 2 3" xfId="40223" xr:uid="{00000000-0005-0000-0000-0000C1790000}"/>
    <cellStyle name="Normal 4 3 4 2 2 2 2 2 2 2 3" xfId="21109" xr:uid="{00000000-0005-0000-0000-0000C2790000}"/>
    <cellStyle name="Normal 4 3 4 2 2 2 2 2 2 2 3 2" xfId="47271" xr:uid="{00000000-0005-0000-0000-0000C3790000}"/>
    <cellStyle name="Normal 4 3 4 2 2 2 2 2 2 2 4" xfId="34333" xr:uid="{00000000-0005-0000-0000-0000C4790000}"/>
    <cellStyle name="Normal 4 3 4 2 2 2 2 2 2 3" xfId="11115" xr:uid="{00000000-0005-0000-0000-0000C5790000}"/>
    <cellStyle name="Normal 4 3 4 2 2 2 2 2 2 3 2" xfId="23669" xr:uid="{00000000-0005-0000-0000-0000C6790000}"/>
    <cellStyle name="Normal 4 3 4 2 2 2 2 2 2 3 2 2" xfId="49831" xr:uid="{00000000-0005-0000-0000-0000C7790000}"/>
    <cellStyle name="Normal 4 3 4 2 2 2 2 2 2 3 3" xfId="37277" xr:uid="{00000000-0005-0000-0000-0000C8790000}"/>
    <cellStyle name="Normal 4 3 4 2 2 2 2 2 2 4" xfId="17585" xr:uid="{00000000-0005-0000-0000-0000C9790000}"/>
    <cellStyle name="Normal 4 3 4 2 2 2 2 2 2 4 2" xfId="43747" xr:uid="{00000000-0005-0000-0000-0000CA790000}"/>
    <cellStyle name="Normal 4 3 4 2 2 2 2 2 2 5" xfId="30281" xr:uid="{00000000-0005-0000-0000-0000CB790000}"/>
    <cellStyle name="Normal 4 3 4 2 2 2 2 2 3" xfId="6145" xr:uid="{00000000-0005-0000-0000-0000CC790000}"/>
    <cellStyle name="Normal 4 3 4 2 2 2 2 2 3 2" xfId="12589" xr:uid="{00000000-0005-0000-0000-0000CD790000}"/>
    <cellStyle name="Normal 4 3 4 2 2 2 2 2 3 2 2" xfId="24951" xr:uid="{00000000-0005-0000-0000-0000CE790000}"/>
    <cellStyle name="Normal 4 3 4 2 2 2 2 2 3 2 2 2" xfId="51113" xr:uid="{00000000-0005-0000-0000-0000CF790000}"/>
    <cellStyle name="Normal 4 3 4 2 2 2 2 2 3 2 3" xfId="38751" xr:uid="{00000000-0005-0000-0000-0000D0790000}"/>
    <cellStyle name="Normal 4 3 4 2 2 2 2 2 3 3" xfId="19347" xr:uid="{00000000-0005-0000-0000-0000D1790000}"/>
    <cellStyle name="Normal 4 3 4 2 2 2 2 2 3 3 2" xfId="45509" xr:uid="{00000000-0005-0000-0000-0000D2790000}"/>
    <cellStyle name="Normal 4 3 4 2 2 2 2 2 3 4" xfId="32307" xr:uid="{00000000-0005-0000-0000-0000D3790000}"/>
    <cellStyle name="Normal 4 3 4 2 2 2 2 2 4" xfId="9643" xr:uid="{00000000-0005-0000-0000-0000D4790000}"/>
    <cellStyle name="Normal 4 3 4 2 2 2 2 2 4 2" xfId="22389" xr:uid="{00000000-0005-0000-0000-0000D5790000}"/>
    <cellStyle name="Normal 4 3 4 2 2 2 2 2 4 2 2" xfId="48551" xr:uid="{00000000-0005-0000-0000-0000D6790000}"/>
    <cellStyle name="Normal 4 3 4 2 2 2 2 2 4 3" xfId="35805" xr:uid="{00000000-0005-0000-0000-0000D7790000}"/>
    <cellStyle name="Normal 4 3 4 2 2 2 2 2 5" xfId="15823" xr:uid="{00000000-0005-0000-0000-0000D8790000}"/>
    <cellStyle name="Normal 4 3 4 2 2 2 2 2 5 2" xfId="41985" xr:uid="{00000000-0005-0000-0000-0000D9790000}"/>
    <cellStyle name="Normal 4 3 4 2 2 2 2 2 6" xfId="28255" xr:uid="{00000000-0005-0000-0000-0000DA790000}"/>
    <cellStyle name="Normal 4 3 4 2 2 2 2 3" xfId="3479" xr:uid="{00000000-0005-0000-0000-0000DB790000}"/>
    <cellStyle name="Normal 4 3 4 2 2 2 2 3 2" xfId="7531" xr:uid="{00000000-0005-0000-0000-0000DC790000}"/>
    <cellStyle name="Normal 4 3 4 2 2 2 2 3 2 2" xfId="13421" xr:uid="{00000000-0005-0000-0000-0000DD790000}"/>
    <cellStyle name="Normal 4 3 4 2 2 2 2 3 2 2 2" xfId="25591" xr:uid="{00000000-0005-0000-0000-0000DE790000}"/>
    <cellStyle name="Normal 4 3 4 2 2 2 2 3 2 2 2 2" xfId="51753" xr:uid="{00000000-0005-0000-0000-0000DF790000}"/>
    <cellStyle name="Normal 4 3 4 2 2 2 2 3 2 2 3" xfId="39583" xr:uid="{00000000-0005-0000-0000-0000E0790000}"/>
    <cellStyle name="Normal 4 3 4 2 2 2 2 3 2 3" xfId="20469" xr:uid="{00000000-0005-0000-0000-0000E1790000}"/>
    <cellStyle name="Normal 4 3 4 2 2 2 2 3 2 3 2" xfId="46631" xr:uid="{00000000-0005-0000-0000-0000E2790000}"/>
    <cellStyle name="Normal 4 3 4 2 2 2 2 3 2 4" xfId="33693" xr:uid="{00000000-0005-0000-0000-0000E3790000}"/>
    <cellStyle name="Normal 4 3 4 2 2 2 2 3 3" xfId="10475" xr:uid="{00000000-0005-0000-0000-0000E4790000}"/>
    <cellStyle name="Normal 4 3 4 2 2 2 2 3 3 2" xfId="23029" xr:uid="{00000000-0005-0000-0000-0000E5790000}"/>
    <cellStyle name="Normal 4 3 4 2 2 2 2 3 3 2 2" xfId="49191" xr:uid="{00000000-0005-0000-0000-0000E6790000}"/>
    <cellStyle name="Normal 4 3 4 2 2 2 2 3 3 3" xfId="36637" xr:uid="{00000000-0005-0000-0000-0000E7790000}"/>
    <cellStyle name="Normal 4 3 4 2 2 2 2 3 4" xfId="16945" xr:uid="{00000000-0005-0000-0000-0000E8790000}"/>
    <cellStyle name="Normal 4 3 4 2 2 2 2 3 4 2" xfId="43107" xr:uid="{00000000-0005-0000-0000-0000E9790000}"/>
    <cellStyle name="Normal 4 3 4 2 2 2 2 3 5" xfId="29641" xr:uid="{00000000-0005-0000-0000-0000EA790000}"/>
    <cellStyle name="Normal 4 3 4 2 2 2 2 4" xfId="5505" xr:uid="{00000000-0005-0000-0000-0000EB790000}"/>
    <cellStyle name="Normal 4 3 4 2 2 2 2 4 2" xfId="11949" xr:uid="{00000000-0005-0000-0000-0000EC790000}"/>
    <cellStyle name="Normal 4 3 4 2 2 2 2 4 2 2" xfId="24311" xr:uid="{00000000-0005-0000-0000-0000ED790000}"/>
    <cellStyle name="Normal 4 3 4 2 2 2 2 4 2 2 2" xfId="50473" xr:uid="{00000000-0005-0000-0000-0000EE790000}"/>
    <cellStyle name="Normal 4 3 4 2 2 2 2 4 2 3" xfId="38111" xr:uid="{00000000-0005-0000-0000-0000EF790000}"/>
    <cellStyle name="Normal 4 3 4 2 2 2 2 4 3" xfId="18707" xr:uid="{00000000-0005-0000-0000-0000F0790000}"/>
    <cellStyle name="Normal 4 3 4 2 2 2 2 4 3 2" xfId="44869" xr:uid="{00000000-0005-0000-0000-0000F1790000}"/>
    <cellStyle name="Normal 4 3 4 2 2 2 2 4 4" xfId="31667" xr:uid="{00000000-0005-0000-0000-0000F2790000}"/>
    <cellStyle name="Normal 4 3 4 2 2 2 2 5" xfId="9003" xr:uid="{00000000-0005-0000-0000-0000F3790000}"/>
    <cellStyle name="Normal 4 3 4 2 2 2 2 5 2" xfId="21749" xr:uid="{00000000-0005-0000-0000-0000F4790000}"/>
    <cellStyle name="Normal 4 3 4 2 2 2 2 5 2 2" xfId="47911" xr:uid="{00000000-0005-0000-0000-0000F5790000}"/>
    <cellStyle name="Normal 4 3 4 2 2 2 2 5 3" xfId="35165" xr:uid="{00000000-0005-0000-0000-0000F6790000}"/>
    <cellStyle name="Normal 4 3 4 2 2 2 2 6" xfId="15183" xr:uid="{00000000-0005-0000-0000-0000F7790000}"/>
    <cellStyle name="Normal 4 3 4 2 2 2 2 6 2" xfId="41345" xr:uid="{00000000-0005-0000-0000-0000F8790000}"/>
    <cellStyle name="Normal 4 3 4 2 2 2 2 7" xfId="27615" xr:uid="{00000000-0005-0000-0000-0000F9790000}"/>
    <cellStyle name="Normal 4 3 4 2 2 2 3" xfId="1773" xr:uid="{00000000-0005-0000-0000-0000FA790000}"/>
    <cellStyle name="Normal 4 3 4 2 2 2 3 2" xfId="3799" xr:uid="{00000000-0005-0000-0000-0000FB790000}"/>
    <cellStyle name="Normal 4 3 4 2 2 2 3 2 2" xfId="7851" xr:uid="{00000000-0005-0000-0000-0000FC790000}"/>
    <cellStyle name="Normal 4 3 4 2 2 2 3 2 2 2" xfId="13741" xr:uid="{00000000-0005-0000-0000-0000FD790000}"/>
    <cellStyle name="Normal 4 3 4 2 2 2 3 2 2 2 2" xfId="25911" xr:uid="{00000000-0005-0000-0000-0000FE790000}"/>
    <cellStyle name="Normal 4 3 4 2 2 2 3 2 2 2 2 2" xfId="52073" xr:uid="{00000000-0005-0000-0000-0000FF790000}"/>
    <cellStyle name="Normal 4 3 4 2 2 2 3 2 2 2 3" xfId="39903" xr:uid="{00000000-0005-0000-0000-0000007A0000}"/>
    <cellStyle name="Normal 4 3 4 2 2 2 3 2 2 3" xfId="20789" xr:uid="{00000000-0005-0000-0000-0000017A0000}"/>
    <cellStyle name="Normal 4 3 4 2 2 2 3 2 2 3 2" xfId="46951" xr:uid="{00000000-0005-0000-0000-0000027A0000}"/>
    <cellStyle name="Normal 4 3 4 2 2 2 3 2 2 4" xfId="34013" xr:uid="{00000000-0005-0000-0000-0000037A0000}"/>
    <cellStyle name="Normal 4 3 4 2 2 2 3 2 3" xfId="10795" xr:uid="{00000000-0005-0000-0000-0000047A0000}"/>
    <cellStyle name="Normal 4 3 4 2 2 2 3 2 3 2" xfId="23349" xr:uid="{00000000-0005-0000-0000-0000057A0000}"/>
    <cellStyle name="Normal 4 3 4 2 2 2 3 2 3 2 2" xfId="49511" xr:uid="{00000000-0005-0000-0000-0000067A0000}"/>
    <cellStyle name="Normal 4 3 4 2 2 2 3 2 3 3" xfId="36957" xr:uid="{00000000-0005-0000-0000-0000077A0000}"/>
    <cellStyle name="Normal 4 3 4 2 2 2 3 2 4" xfId="17265" xr:uid="{00000000-0005-0000-0000-0000087A0000}"/>
    <cellStyle name="Normal 4 3 4 2 2 2 3 2 4 2" xfId="43427" xr:uid="{00000000-0005-0000-0000-0000097A0000}"/>
    <cellStyle name="Normal 4 3 4 2 2 2 3 2 5" xfId="29961" xr:uid="{00000000-0005-0000-0000-00000A7A0000}"/>
    <cellStyle name="Normal 4 3 4 2 2 2 3 3" xfId="5825" xr:uid="{00000000-0005-0000-0000-00000B7A0000}"/>
    <cellStyle name="Normal 4 3 4 2 2 2 3 3 2" xfId="12269" xr:uid="{00000000-0005-0000-0000-00000C7A0000}"/>
    <cellStyle name="Normal 4 3 4 2 2 2 3 3 2 2" xfId="24631" xr:uid="{00000000-0005-0000-0000-00000D7A0000}"/>
    <cellStyle name="Normal 4 3 4 2 2 2 3 3 2 2 2" xfId="50793" xr:uid="{00000000-0005-0000-0000-00000E7A0000}"/>
    <cellStyle name="Normal 4 3 4 2 2 2 3 3 2 3" xfId="38431" xr:uid="{00000000-0005-0000-0000-00000F7A0000}"/>
    <cellStyle name="Normal 4 3 4 2 2 2 3 3 3" xfId="19027" xr:uid="{00000000-0005-0000-0000-0000107A0000}"/>
    <cellStyle name="Normal 4 3 4 2 2 2 3 3 3 2" xfId="45189" xr:uid="{00000000-0005-0000-0000-0000117A0000}"/>
    <cellStyle name="Normal 4 3 4 2 2 2 3 3 4" xfId="31987" xr:uid="{00000000-0005-0000-0000-0000127A0000}"/>
    <cellStyle name="Normal 4 3 4 2 2 2 3 4" xfId="9323" xr:uid="{00000000-0005-0000-0000-0000137A0000}"/>
    <cellStyle name="Normal 4 3 4 2 2 2 3 4 2" xfId="22069" xr:uid="{00000000-0005-0000-0000-0000147A0000}"/>
    <cellStyle name="Normal 4 3 4 2 2 2 3 4 2 2" xfId="48231" xr:uid="{00000000-0005-0000-0000-0000157A0000}"/>
    <cellStyle name="Normal 4 3 4 2 2 2 3 4 3" xfId="35485" xr:uid="{00000000-0005-0000-0000-0000167A0000}"/>
    <cellStyle name="Normal 4 3 4 2 2 2 3 5" xfId="15503" xr:uid="{00000000-0005-0000-0000-0000177A0000}"/>
    <cellStyle name="Normal 4 3 4 2 2 2 3 5 2" xfId="41665" xr:uid="{00000000-0005-0000-0000-0000187A0000}"/>
    <cellStyle name="Normal 4 3 4 2 2 2 3 6" xfId="27935" xr:uid="{00000000-0005-0000-0000-0000197A0000}"/>
    <cellStyle name="Normal 4 3 4 2 2 2 4" xfId="3159" xr:uid="{00000000-0005-0000-0000-00001A7A0000}"/>
    <cellStyle name="Normal 4 3 4 2 2 2 4 2" xfId="7211" xr:uid="{00000000-0005-0000-0000-00001B7A0000}"/>
    <cellStyle name="Normal 4 3 4 2 2 2 4 2 2" xfId="13101" xr:uid="{00000000-0005-0000-0000-00001C7A0000}"/>
    <cellStyle name="Normal 4 3 4 2 2 2 4 2 2 2" xfId="25271" xr:uid="{00000000-0005-0000-0000-00001D7A0000}"/>
    <cellStyle name="Normal 4 3 4 2 2 2 4 2 2 2 2" xfId="51433" xr:uid="{00000000-0005-0000-0000-00001E7A0000}"/>
    <cellStyle name="Normal 4 3 4 2 2 2 4 2 2 3" xfId="39263" xr:uid="{00000000-0005-0000-0000-00001F7A0000}"/>
    <cellStyle name="Normal 4 3 4 2 2 2 4 2 3" xfId="20149" xr:uid="{00000000-0005-0000-0000-0000207A0000}"/>
    <cellStyle name="Normal 4 3 4 2 2 2 4 2 3 2" xfId="46311" xr:uid="{00000000-0005-0000-0000-0000217A0000}"/>
    <cellStyle name="Normal 4 3 4 2 2 2 4 2 4" xfId="33373" xr:uid="{00000000-0005-0000-0000-0000227A0000}"/>
    <cellStyle name="Normal 4 3 4 2 2 2 4 3" xfId="10155" xr:uid="{00000000-0005-0000-0000-0000237A0000}"/>
    <cellStyle name="Normal 4 3 4 2 2 2 4 3 2" xfId="22709" xr:uid="{00000000-0005-0000-0000-0000247A0000}"/>
    <cellStyle name="Normal 4 3 4 2 2 2 4 3 2 2" xfId="48871" xr:uid="{00000000-0005-0000-0000-0000257A0000}"/>
    <cellStyle name="Normal 4 3 4 2 2 2 4 3 3" xfId="36317" xr:uid="{00000000-0005-0000-0000-0000267A0000}"/>
    <cellStyle name="Normal 4 3 4 2 2 2 4 4" xfId="16625" xr:uid="{00000000-0005-0000-0000-0000277A0000}"/>
    <cellStyle name="Normal 4 3 4 2 2 2 4 4 2" xfId="42787" xr:uid="{00000000-0005-0000-0000-0000287A0000}"/>
    <cellStyle name="Normal 4 3 4 2 2 2 4 5" xfId="29321" xr:uid="{00000000-0005-0000-0000-0000297A0000}"/>
    <cellStyle name="Normal 4 3 4 2 2 2 5" xfId="5185" xr:uid="{00000000-0005-0000-0000-00002A7A0000}"/>
    <cellStyle name="Normal 4 3 4 2 2 2 5 2" xfId="11629" xr:uid="{00000000-0005-0000-0000-00002B7A0000}"/>
    <cellStyle name="Normal 4 3 4 2 2 2 5 2 2" xfId="23991" xr:uid="{00000000-0005-0000-0000-00002C7A0000}"/>
    <cellStyle name="Normal 4 3 4 2 2 2 5 2 2 2" xfId="50153" xr:uid="{00000000-0005-0000-0000-00002D7A0000}"/>
    <cellStyle name="Normal 4 3 4 2 2 2 5 2 3" xfId="37791" xr:uid="{00000000-0005-0000-0000-00002E7A0000}"/>
    <cellStyle name="Normal 4 3 4 2 2 2 5 3" xfId="18387" xr:uid="{00000000-0005-0000-0000-00002F7A0000}"/>
    <cellStyle name="Normal 4 3 4 2 2 2 5 3 2" xfId="44549" xr:uid="{00000000-0005-0000-0000-0000307A0000}"/>
    <cellStyle name="Normal 4 3 4 2 2 2 5 4" xfId="31347" xr:uid="{00000000-0005-0000-0000-0000317A0000}"/>
    <cellStyle name="Normal 4 3 4 2 2 2 6" xfId="8683" xr:uid="{00000000-0005-0000-0000-0000327A0000}"/>
    <cellStyle name="Normal 4 3 4 2 2 2 6 2" xfId="21429" xr:uid="{00000000-0005-0000-0000-0000337A0000}"/>
    <cellStyle name="Normal 4 3 4 2 2 2 6 2 2" xfId="47591" xr:uid="{00000000-0005-0000-0000-0000347A0000}"/>
    <cellStyle name="Normal 4 3 4 2 2 2 6 3" xfId="34845" xr:uid="{00000000-0005-0000-0000-0000357A0000}"/>
    <cellStyle name="Normal 4 3 4 2 2 2 7" xfId="14863" xr:uid="{00000000-0005-0000-0000-0000367A0000}"/>
    <cellStyle name="Normal 4 3 4 2 2 2 7 2" xfId="41025" xr:uid="{00000000-0005-0000-0000-0000377A0000}"/>
    <cellStyle name="Normal 4 3 4 2 2 2 8" xfId="27295" xr:uid="{00000000-0005-0000-0000-0000387A0000}"/>
    <cellStyle name="Normal 4 3 4 2 2 3" xfId="1293" xr:uid="{00000000-0005-0000-0000-0000397A0000}"/>
    <cellStyle name="Normal 4 3 4 2 2 3 2" xfId="1933" xr:uid="{00000000-0005-0000-0000-00003A7A0000}"/>
    <cellStyle name="Normal 4 3 4 2 2 3 2 2" xfId="3959" xr:uid="{00000000-0005-0000-0000-00003B7A0000}"/>
    <cellStyle name="Normal 4 3 4 2 2 3 2 2 2" xfId="8011" xr:uid="{00000000-0005-0000-0000-00003C7A0000}"/>
    <cellStyle name="Normal 4 3 4 2 2 3 2 2 2 2" xfId="13901" xr:uid="{00000000-0005-0000-0000-00003D7A0000}"/>
    <cellStyle name="Normal 4 3 4 2 2 3 2 2 2 2 2" xfId="26071" xr:uid="{00000000-0005-0000-0000-00003E7A0000}"/>
    <cellStyle name="Normal 4 3 4 2 2 3 2 2 2 2 2 2" xfId="52233" xr:uid="{00000000-0005-0000-0000-00003F7A0000}"/>
    <cellStyle name="Normal 4 3 4 2 2 3 2 2 2 2 3" xfId="40063" xr:uid="{00000000-0005-0000-0000-0000407A0000}"/>
    <cellStyle name="Normal 4 3 4 2 2 3 2 2 2 3" xfId="20949" xr:uid="{00000000-0005-0000-0000-0000417A0000}"/>
    <cellStyle name="Normal 4 3 4 2 2 3 2 2 2 3 2" xfId="47111" xr:uid="{00000000-0005-0000-0000-0000427A0000}"/>
    <cellStyle name="Normal 4 3 4 2 2 3 2 2 2 4" xfId="34173" xr:uid="{00000000-0005-0000-0000-0000437A0000}"/>
    <cellStyle name="Normal 4 3 4 2 2 3 2 2 3" xfId="10955" xr:uid="{00000000-0005-0000-0000-0000447A0000}"/>
    <cellStyle name="Normal 4 3 4 2 2 3 2 2 3 2" xfId="23509" xr:uid="{00000000-0005-0000-0000-0000457A0000}"/>
    <cellStyle name="Normal 4 3 4 2 2 3 2 2 3 2 2" xfId="49671" xr:uid="{00000000-0005-0000-0000-0000467A0000}"/>
    <cellStyle name="Normal 4 3 4 2 2 3 2 2 3 3" xfId="37117" xr:uid="{00000000-0005-0000-0000-0000477A0000}"/>
    <cellStyle name="Normal 4 3 4 2 2 3 2 2 4" xfId="17425" xr:uid="{00000000-0005-0000-0000-0000487A0000}"/>
    <cellStyle name="Normal 4 3 4 2 2 3 2 2 4 2" xfId="43587" xr:uid="{00000000-0005-0000-0000-0000497A0000}"/>
    <cellStyle name="Normal 4 3 4 2 2 3 2 2 5" xfId="30121" xr:uid="{00000000-0005-0000-0000-00004A7A0000}"/>
    <cellStyle name="Normal 4 3 4 2 2 3 2 3" xfId="5985" xr:uid="{00000000-0005-0000-0000-00004B7A0000}"/>
    <cellStyle name="Normal 4 3 4 2 2 3 2 3 2" xfId="12429" xr:uid="{00000000-0005-0000-0000-00004C7A0000}"/>
    <cellStyle name="Normal 4 3 4 2 2 3 2 3 2 2" xfId="24791" xr:uid="{00000000-0005-0000-0000-00004D7A0000}"/>
    <cellStyle name="Normal 4 3 4 2 2 3 2 3 2 2 2" xfId="50953" xr:uid="{00000000-0005-0000-0000-00004E7A0000}"/>
    <cellStyle name="Normal 4 3 4 2 2 3 2 3 2 3" xfId="38591" xr:uid="{00000000-0005-0000-0000-00004F7A0000}"/>
    <cellStyle name="Normal 4 3 4 2 2 3 2 3 3" xfId="19187" xr:uid="{00000000-0005-0000-0000-0000507A0000}"/>
    <cellStyle name="Normal 4 3 4 2 2 3 2 3 3 2" xfId="45349" xr:uid="{00000000-0005-0000-0000-0000517A0000}"/>
    <cellStyle name="Normal 4 3 4 2 2 3 2 3 4" xfId="32147" xr:uid="{00000000-0005-0000-0000-0000527A0000}"/>
    <cellStyle name="Normal 4 3 4 2 2 3 2 4" xfId="9483" xr:uid="{00000000-0005-0000-0000-0000537A0000}"/>
    <cellStyle name="Normal 4 3 4 2 2 3 2 4 2" xfId="22229" xr:uid="{00000000-0005-0000-0000-0000547A0000}"/>
    <cellStyle name="Normal 4 3 4 2 2 3 2 4 2 2" xfId="48391" xr:uid="{00000000-0005-0000-0000-0000557A0000}"/>
    <cellStyle name="Normal 4 3 4 2 2 3 2 4 3" xfId="35645" xr:uid="{00000000-0005-0000-0000-0000567A0000}"/>
    <cellStyle name="Normal 4 3 4 2 2 3 2 5" xfId="15663" xr:uid="{00000000-0005-0000-0000-0000577A0000}"/>
    <cellStyle name="Normal 4 3 4 2 2 3 2 5 2" xfId="41825" xr:uid="{00000000-0005-0000-0000-0000587A0000}"/>
    <cellStyle name="Normal 4 3 4 2 2 3 2 6" xfId="28095" xr:uid="{00000000-0005-0000-0000-0000597A0000}"/>
    <cellStyle name="Normal 4 3 4 2 2 3 3" xfId="3319" xr:uid="{00000000-0005-0000-0000-00005A7A0000}"/>
    <cellStyle name="Normal 4 3 4 2 2 3 3 2" xfId="7371" xr:uid="{00000000-0005-0000-0000-00005B7A0000}"/>
    <cellStyle name="Normal 4 3 4 2 2 3 3 2 2" xfId="13261" xr:uid="{00000000-0005-0000-0000-00005C7A0000}"/>
    <cellStyle name="Normal 4 3 4 2 2 3 3 2 2 2" xfId="25431" xr:uid="{00000000-0005-0000-0000-00005D7A0000}"/>
    <cellStyle name="Normal 4 3 4 2 2 3 3 2 2 2 2" xfId="51593" xr:uid="{00000000-0005-0000-0000-00005E7A0000}"/>
    <cellStyle name="Normal 4 3 4 2 2 3 3 2 2 3" xfId="39423" xr:uid="{00000000-0005-0000-0000-00005F7A0000}"/>
    <cellStyle name="Normal 4 3 4 2 2 3 3 2 3" xfId="20309" xr:uid="{00000000-0005-0000-0000-0000607A0000}"/>
    <cellStyle name="Normal 4 3 4 2 2 3 3 2 3 2" xfId="46471" xr:uid="{00000000-0005-0000-0000-0000617A0000}"/>
    <cellStyle name="Normal 4 3 4 2 2 3 3 2 4" xfId="33533" xr:uid="{00000000-0005-0000-0000-0000627A0000}"/>
    <cellStyle name="Normal 4 3 4 2 2 3 3 3" xfId="10315" xr:uid="{00000000-0005-0000-0000-0000637A0000}"/>
    <cellStyle name="Normal 4 3 4 2 2 3 3 3 2" xfId="22869" xr:uid="{00000000-0005-0000-0000-0000647A0000}"/>
    <cellStyle name="Normal 4 3 4 2 2 3 3 3 2 2" xfId="49031" xr:uid="{00000000-0005-0000-0000-0000657A0000}"/>
    <cellStyle name="Normal 4 3 4 2 2 3 3 3 3" xfId="36477" xr:uid="{00000000-0005-0000-0000-0000667A0000}"/>
    <cellStyle name="Normal 4 3 4 2 2 3 3 4" xfId="16785" xr:uid="{00000000-0005-0000-0000-0000677A0000}"/>
    <cellStyle name="Normal 4 3 4 2 2 3 3 4 2" xfId="42947" xr:uid="{00000000-0005-0000-0000-0000687A0000}"/>
    <cellStyle name="Normal 4 3 4 2 2 3 3 5" xfId="29481" xr:uid="{00000000-0005-0000-0000-0000697A0000}"/>
    <cellStyle name="Normal 4 3 4 2 2 3 4" xfId="5345" xr:uid="{00000000-0005-0000-0000-00006A7A0000}"/>
    <cellStyle name="Normal 4 3 4 2 2 3 4 2" xfId="11789" xr:uid="{00000000-0005-0000-0000-00006B7A0000}"/>
    <cellStyle name="Normal 4 3 4 2 2 3 4 2 2" xfId="24151" xr:uid="{00000000-0005-0000-0000-00006C7A0000}"/>
    <cellStyle name="Normal 4 3 4 2 2 3 4 2 2 2" xfId="50313" xr:uid="{00000000-0005-0000-0000-00006D7A0000}"/>
    <cellStyle name="Normal 4 3 4 2 2 3 4 2 3" xfId="37951" xr:uid="{00000000-0005-0000-0000-00006E7A0000}"/>
    <cellStyle name="Normal 4 3 4 2 2 3 4 3" xfId="18547" xr:uid="{00000000-0005-0000-0000-00006F7A0000}"/>
    <cellStyle name="Normal 4 3 4 2 2 3 4 3 2" xfId="44709" xr:uid="{00000000-0005-0000-0000-0000707A0000}"/>
    <cellStyle name="Normal 4 3 4 2 2 3 4 4" xfId="31507" xr:uid="{00000000-0005-0000-0000-0000717A0000}"/>
    <cellStyle name="Normal 4 3 4 2 2 3 5" xfId="8843" xr:uid="{00000000-0005-0000-0000-0000727A0000}"/>
    <cellStyle name="Normal 4 3 4 2 2 3 5 2" xfId="21589" xr:uid="{00000000-0005-0000-0000-0000737A0000}"/>
    <cellStyle name="Normal 4 3 4 2 2 3 5 2 2" xfId="47751" xr:uid="{00000000-0005-0000-0000-0000747A0000}"/>
    <cellStyle name="Normal 4 3 4 2 2 3 5 3" xfId="35005" xr:uid="{00000000-0005-0000-0000-0000757A0000}"/>
    <cellStyle name="Normal 4 3 4 2 2 3 6" xfId="15023" xr:uid="{00000000-0005-0000-0000-0000767A0000}"/>
    <cellStyle name="Normal 4 3 4 2 2 3 6 2" xfId="41185" xr:uid="{00000000-0005-0000-0000-0000777A0000}"/>
    <cellStyle name="Normal 4 3 4 2 2 3 7" xfId="27455" xr:uid="{00000000-0005-0000-0000-0000787A0000}"/>
    <cellStyle name="Normal 4 3 4 2 2 4" xfId="1613" xr:uid="{00000000-0005-0000-0000-0000797A0000}"/>
    <cellStyle name="Normal 4 3 4 2 2 4 2" xfId="3639" xr:uid="{00000000-0005-0000-0000-00007A7A0000}"/>
    <cellStyle name="Normal 4 3 4 2 2 4 2 2" xfId="7691" xr:uid="{00000000-0005-0000-0000-00007B7A0000}"/>
    <cellStyle name="Normal 4 3 4 2 2 4 2 2 2" xfId="13581" xr:uid="{00000000-0005-0000-0000-00007C7A0000}"/>
    <cellStyle name="Normal 4 3 4 2 2 4 2 2 2 2" xfId="25751" xr:uid="{00000000-0005-0000-0000-00007D7A0000}"/>
    <cellStyle name="Normal 4 3 4 2 2 4 2 2 2 2 2" xfId="51913" xr:uid="{00000000-0005-0000-0000-00007E7A0000}"/>
    <cellStyle name="Normal 4 3 4 2 2 4 2 2 2 3" xfId="39743" xr:uid="{00000000-0005-0000-0000-00007F7A0000}"/>
    <cellStyle name="Normal 4 3 4 2 2 4 2 2 3" xfId="20629" xr:uid="{00000000-0005-0000-0000-0000807A0000}"/>
    <cellStyle name="Normal 4 3 4 2 2 4 2 2 3 2" xfId="46791" xr:uid="{00000000-0005-0000-0000-0000817A0000}"/>
    <cellStyle name="Normal 4 3 4 2 2 4 2 2 4" xfId="33853" xr:uid="{00000000-0005-0000-0000-0000827A0000}"/>
    <cellStyle name="Normal 4 3 4 2 2 4 2 3" xfId="10635" xr:uid="{00000000-0005-0000-0000-0000837A0000}"/>
    <cellStyle name="Normal 4 3 4 2 2 4 2 3 2" xfId="23189" xr:uid="{00000000-0005-0000-0000-0000847A0000}"/>
    <cellStyle name="Normal 4 3 4 2 2 4 2 3 2 2" xfId="49351" xr:uid="{00000000-0005-0000-0000-0000857A0000}"/>
    <cellStyle name="Normal 4 3 4 2 2 4 2 3 3" xfId="36797" xr:uid="{00000000-0005-0000-0000-0000867A0000}"/>
    <cellStyle name="Normal 4 3 4 2 2 4 2 4" xfId="17105" xr:uid="{00000000-0005-0000-0000-0000877A0000}"/>
    <cellStyle name="Normal 4 3 4 2 2 4 2 4 2" xfId="43267" xr:uid="{00000000-0005-0000-0000-0000887A0000}"/>
    <cellStyle name="Normal 4 3 4 2 2 4 2 5" xfId="29801" xr:uid="{00000000-0005-0000-0000-0000897A0000}"/>
    <cellStyle name="Normal 4 3 4 2 2 4 3" xfId="5665" xr:uid="{00000000-0005-0000-0000-00008A7A0000}"/>
    <cellStyle name="Normal 4 3 4 2 2 4 3 2" xfId="12109" xr:uid="{00000000-0005-0000-0000-00008B7A0000}"/>
    <cellStyle name="Normal 4 3 4 2 2 4 3 2 2" xfId="24471" xr:uid="{00000000-0005-0000-0000-00008C7A0000}"/>
    <cellStyle name="Normal 4 3 4 2 2 4 3 2 2 2" xfId="50633" xr:uid="{00000000-0005-0000-0000-00008D7A0000}"/>
    <cellStyle name="Normal 4 3 4 2 2 4 3 2 3" xfId="38271" xr:uid="{00000000-0005-0000-0000-00008E7A0000}"/>
    <cellStyle name="Normal 4 3 4 2 2 4 3 3" xfId="18867" xr:uid="{00000000-0005-0000-0000-00008F7A0000}"/>
    <cellStyle name="Normal 4 3 4 2 2 4 3 3 2" xfId="45029" xr:uid="{00000000-0005-0000-0000-0000907A0000}"/>
    <cellStyle name="Normal 4 3 4 2 2 4 3 4" xfId="31827" xr:uid="{00000000-0005-0000-0000-0000917A0000}"/>
    <cellStyle name="Normal 4 3 4 2 2 4 4" xfId="9163" xr:uid="{00000000-0005-0000-0000-0000927A0000}"/>
    <cellStyle name="Normal 4 3 4 2 2 4 4 2" xfId="21909" xr:uid="{00000000-0005-0000-0000-0000937A0000}"/>
    <cellStyle name="Normal 4 3 4 2 2 4 4 2 2" xfId="48071" xr:uid="{00000000-0005-0000-0000-0000947A0000}"/>
    <cellStyle name="Normal 4 3 4 2 2 4 4 3" xfId="35325" xr:uid="{00000000-0005-0000-0000-0000957A0000}"/>
    <cellStyle name="Normal 4 3 4 2 2 4 5" xfId="15343" xr:uid="{00000000-0005-0000-0000-0000967A0000}"/>
    <cellStyle name="Normal 4 3 4 2 2 4 5 2" xfId="41505" xr:uid="{00000000-0005-0000-0000-0000977A0000}"/>
    <cellStyle name="Normal 4 3 4 2 2 4 6" xfId="27775" xr:uid="{00000000-0005-0000-0000-0000987A0000}"/>
    <cellStyle name="Normal 4 3 4 2 2 5" xfId="2627" xr:uid="{00000000-0005-0000-0000-0000997A0000}"/>
    <cellStyle name="Normal 4 3 4 2 2 5 2" xfId="6679" xr:uid="{00000000-0005-0000-0000-00009A7A0000}"/>
    <cellStyle name="Normal 4 3 4 2 2 5 2 2" xfId="12845" xr:uid="{00000000-0005-0000-0000-00009B7A0000}"/>
    <cellStyle name="Normal 4 3 4 2 2 5 2 2 2" xfId="25111" xr:uid="{00000000-0005-0000-0000-00009C7A0000}"/>
    <cellStyle name="Normal 4 3 4 2 2 5 2 2 2 2" xfId="51273" xr:uid="{00000000-0005-0000-0000-00009D7A0000}"/>
    <cellStyle name="Normal 4 3 4 2 2 5 2 2 3" xfId="39007" xr:uid="{00000000-0005-0000-0000-00009E7A0000}"/>
    <cellStyle name="Normal 4 3 4 2 2 5 2 3" xfId="19749" xr:uid="{00000000-0005-0000-0000-00009F7A0000}"/>
    <cellStyle name="Normal 4 3 4 2 2 5 2 3 2" xfId="45911" xr:uid="{00000000-0005-0000-0000-0000A07A0000}"/>
    <cellStyle name="Normal 4 3 4 2 2 5 2 4" xfId="32841" xr:uid="{00000000-0005-0000-0000-0000A17A0000}"/>
    <cellStyle name="Normal 4 3 4 2 2 5 3" xfId="9899" xr:uid="{00000000-0005-0000-0000-0000A27A0000}"/>
    <cellStyle name="Normal 4 3 4 2 2 5 3 2" xfId="22549" xr:uid="{00000000-0005-0000-0000-0000A37A0000}"/>
    <cellStyle name="Normal 4 3 4 2 2 5 3 2 2" xfId="48711" xr:uid="{00000000-0005-0000-0000-0000A47A0000}"/>
    <cellStyle name="Normal 4 3 4 2 2 5 3 3" xfId="36061" xr:uid="{00000000-0005-0000-0000-0000A57A0000}"/>
    <cellStyle name="Normal 4 3 4 2 2 5 4" xfId="16225" xr:uid="{00000000-0005-0000-0000-0000A67A0000}"/>
    <cellStyle name="Normal 4 3 4 2 2 5 4 2" xfId="42387" xr:uid="{00000000-0005-0000-0000-0000A77A0000}"/>
    <cellStyle name="Normal 4 3 4 2 2 5 5" xfId="28789" xr:uid="{00000000-0005-0000-0000-0000A87A0000}"/>
    <cellStyle name="Normal 4 3 4 2 2 6" xfId="4653" xr:uid="{00000000-0005-0000-0000-0000A97A0000}"/>
    <cellStyle name="Normal 4 3 4 2 2 6 2" xfId="11373" xr:uid="{00000000-0005-0000-0000-0000AA7A0000}"/>
    <cellStyle name="Normal 4 3 4 2 2 6 2 2" xfId="23831" xr:uid="{00000000-0005-0000-0000-0000AB7A0000}"/>
    <cellStyle name="Normal 4 3 4 2 2 6 2 2 2" xfId="49993" xr:uid="{00000000-0005-0000-0000-0000AC7A0000}"/>
    <cellStyle name="Normal 4 3 4 2 2 6 2 3" xfId="37535" xr:uid="{00000000-0005-0000-0000-0000AD7A0000}"/>
    <cellStyle name="Normal 4 3 4 2 2 6 3" xfId="17987" xr:uid="{00000000-0005-0000-0000-0000AE7A0000}"/>
    <cellStyle name="Normal 4 3 4 2 2 6 3 2" xfId="44149" xr:uid="{00000000-0005-0000-0000-0000AF7A0000}"/>
    <cellStyle name="Normal 4 3 4 2 2 6 4" xfId="30815" xr:uid="{00000000-0005-0000-0000-0000B07A0000}"/>
    <cellStyle name="Normal 4 3 4 2 2 7" xfId="8427" xr:uid="{00000000-0005-0000-0000-0000B17A0000}"/>
    <cellStyle name="Normal 4 3 4 2 2 7 2" xfId="21269" xr:uid="{00000000-0005-0000-0000-0000B27A0000}"/>
    <cellStyle name="Normal 4 3 4 2 2 7 2 2" xfId="47431" xr:uid="{00000000-0005-0000-0000-0000B37A0000}"/>
    <cellStyle name="Normal 4 3 4 2 2 7 3" xfId="34589" xr:uid="{00000000-0005-0000-0000-0000B47A0000}"/>
    <cellStyle name="Normal 4 3 4 2 2 8" xfId="14463" xr:uid="{00000000-0005-0000-0000-0000B57A0000}"/>
    <cellStyle name="Normal 4 3 4 2 2 8 2" xfId="40625" xr:uid="{00000000-0005-0000-0000-0000B67A0000}"/>
    <cellStyle name="Normal 4 3 4 2 2 9" xfId="26763" xr:uid="{00000000-0005-0000-0000-0000B77A0000}"/>
    <cellStyle name="Normal 4 3 4 2 3" xfId="987" xr:uid="{00000000-0005-0000-0000-0000B87A0000}"/>
    <cellStyle name="Normal 4 3 4 2 3 2" xfId="1373" xr:uid="{00000000-0005-0000-0000-0000B97A0000}"/>
    <cellStyle name="Normal 4 3 4 2 3 2 2" xfId="2013" xr:uid="{00000000-0005-0000-0000-0000BA7A0000}"/>
    <cellStyle name="Normal 4 3 4 2 3 2 2 2" xfId="4039" xr:uid="{00000000-0005-0000-0000-0000BB7A0000}"/>
    <cellStyle name="Normal 4 3 4 2 3 2 2 2 2" xfId="8091" xr:uid="{00000000-0005-0000-0000-0000BC7A0000}"/>
    <cellStyle name="Normal 4 3 4 2 3 2 2 2 2 2" xfId="13981" xr:uid="{00000000-0005-0000-0000-0000BD7A0000}"/>
    <cellStyle name="Normal 4 3 4 2 3 2 2 2 2 2 2" xfId="26151" xr:uid="{00000000-0005-0000-0000-0000BE7A0000}"/>
    <cellStyle name="Normal 4 3 4 2 3 2 2 2 2 2 2 2" xfId="52313" xr:uid="{00000000-0005-0000-0000-0000BF7A0000}"/>
    <cellStyle name="Normal 4 3 4 2 3 2 2 2 2 2 3" xfId="40143" xr:uid="{00000000-0005-0000-0000-0000C07A0000}"/>
    <cellStyle name="Normal 4 3 4 2 3 2 2 2 2 3" xfId="21029" xr:uid="{00000000-0005-0000-0000-0000C17A0000}"/>
    <cellStyle name="Normal 4 3 4 2 3 2 2 2 2 3 2" xfId="47191" xr:uid="{00000000-0005-0000-0000-0000C27A0000}"/>
    <cellStyle name="Normal 4 3 4 2 3 2 2 2 2 4" xfId="34253" xr:uid="{00000000-0005-0000-0000-0000C37A0000}"/>
    <cellStyle name="Normal 4 3 4 2 3 2 2 2 3" xfId="11035" xr:uid="{00000000-0005-0000-0000-0000C47A0000}"/>
    <cellStyle name="Normal 4 3 4 2 3 2 2 2 3 2" xfId="23589" xr:uid="{00000000-0005-0000-0000-0000C57A0000}"/>
    <cellStyle name="Normal 4 3 4 2 3 2 2 2 3 2 2" xfId="49751" xr:uid="{00000000-0005-0000-0000-0000C67A0000}"/>
    <cellStyle name="Normal 4 3 4 2 3 2 2 2 3 3" xfId="37197" xr:uid="{00000000-0005-0000-0000-0000C77A0000}"/>
    <cellStyle name="Normal 4 3 4 2 3 2 2 2 4" xfId="17505" xr:uid="{00000000-0005-0000-0000-0000C87A0000}"/>
    <cellStyle name="Normal 4 3 4 2 3 2 2 2 4 2" xfId="43667" xr:uid="{00000000-0005-0000-0000-0000C97A0000}"/>
    <cellStyle name="Normal 4 3 4 2 3 2 2 2 5" xfId="30201" xr:uid="{00000000-0005-0000-0000-0000CA7A0000}"/>
    <cellStyle name="Normal 4 3 4 2 3 2 2 3" xfId="6065" xr:uid="{00000000-0005-0000-0000-0000CB7A0000}"/>
    <cellStyle name="Normal 4 3 4 2 3 2 2 3 2" xfId="12509" xr:uid="{00000000-0005-0000-0000-0000CC7A0000}"/>
    <cellStyle name="Normal 4 3 4 2 3 2 2 3 2 2" xfId="24871" xr:uid="{00000000-0005-0000-0000-0000CD7A0000}"/>
    <cellStyle name="Normal 4 3 4 2 3 2 2 3 2 2 2" xfId="51033" xr:uid="{00000000-0005-0000-0000-0000CE7A0000}"/>
    <cellStyle name="Normal 4 3 4 2 3 2 2 3 2 3" xfId="38671" xr:uid="{00000000-0005-0000-0000-0000CF7A0000}"/>
    <cellStyle name="Normal 4 3 4 2 3 2 2 3 3" xfId="19267" xr:uid="{00000000-0005-0000-0000-0000D07A0000}"/>
    <cellStyle name="Normal 4 3 4 2 3 2 2 3 3 2" xfId="45429" xr:uid="{00000000-0005-0000-0000-0000D17A0000}"/>
    <cellStyle name="Normal 4 3 4 2 3 2 2 3 4" xfId="32227" xr:uid="{00000000-0005-0000-0000-0000D27A0000}"/>
    <cellStyle name="Normal 4 3 4 2 3 2 2 4" xfId="9563" xr:uid="{00000000-0005-0000-0000-0000D37A0000}"/>
    <cellStyle name="Normal 4 3 4 2 3 2 2 4 2" xfId="22309" xr:uid="{00000000-0005-0000-0000-0000D47A0000}"/>
    <cellStyle name="Normal 4 3 4 2 3 2 2 4 2 2" xfId="48471" xr:uid="{00000000-0005-0000-0000-0000D57A0000}"/>
    <cellStyle name="Normal 4 3 4 2 3 2 2 4 3" xfId="35725" xr:uid="{00000000-0005-0000-0000-0000D67A0000}"/>
    <cellStyle name="Normal 4 3 4 2 3 2 2 5" xfId="15743" xr:uid="{00000000-0005-0000-0000-0000D77A0000}"/>
    <cellStyle name="Normal 4 3 4 2 3 2 2 5 2" xfId="41905" xr:uid="{00000000-0005-0000-0000-0000D87A0000}"/>
    <cellStyle name="Normal 4 3 4 2 3 2 2 6" xfId="28175" xr:uid="{00000000-0005-0000-0000-0000D97A0000}"/>
    <cellStyle name="Normal 4 3 4 2 3 2 3" xfId="3399" xr:uid="{00000000-0005-0000-0000-0000DA7A0000}"/>
    <cellStyle name="Normal 4 3 4 2 3 2 3 2" xfId="7451" xr:uid="{00000000-0005-0000-0000-0000DB7A0000}"/>
    <cellStyle name="Normal 4 3 4 2 3 2 3 2 2" xfId="13341" xr:uid="{00000000-0005-0000-0000-0000DC7A0000}"/>
    <cellStyle name="Normal 4 3 4 2 3 2 3 2 2 2" xfId="25511" xr:uid="{00000000-0005-0000-0000-0000DD7A0000}"/>
    <cellStyle name="Normal 4 3 4 2 3 2 3 2 2 2 2" xfId="51673" xr:uid="{00000000-0005-0000-0000-0000DE7A0000}"/>
    <cellStyle name="Normal 4 3 4 2 3 2 3 2 2 3" xfId="39503" xr:uid="{00000000-0005-0000-0000-0000DF7A0000}"/>
    <cellStyle name="Normal 4 3 4 2 3 2 3 2 3" xfId="20389" xr:uid="{00000000-0005-0000-0000-0000E07A0000}"/>
    <cellStyle name="Normal 4 3 4 2 3 2 3 2 3 2" xfId="46551" xr:uid="{00000000-0005-0000-0000-0000E17A0000}"/>
    <cellStyle name="Normal 4 3 4 2 3 2 3 2 4" xfId="33613" xr:uid="{00000000-0005-0000-0000-0000E27A0000}"/>
    <cellStyle name="Normal 4 3 4 2 3 2 3 3" xfId="10395" xr:uid="{00000000-0005-0000-0000-0000E37A0000}"/>
    <cellStyle name="Normal 4 3 4 2 3 2 3 3 2" xfId="22949" xr:uid="{00000000-0005-0000-0000-0000E47A0000}"/>
    <cellStyle name="Normal 4 3 4 2 3 2 3 3 2 2" xfId="49111" xr:uid="{00000000-0005-0000-0000-0000E57A0000}"/>
    <cellStyle name="Normal 4 3 4 2 3 2 3 3 3" xfId="36557" xr:uid="{00000000-0005-0000-0000-0000E67A0000}"/>
    <cellStyle name="Normal 4 3 4 2 3 2 3 4" xfId="16865" xr:uid="{00000000-0005-0000-0000-0000E77A0000}"/>
    <cellStyle name="Normal 4 3 4 2 3 2 3 4 2" xfId="43027" xr:uid="{00000000-0005-0000-0000-0000E87A0000}"/>
    <cellStyle name="Normal 4 3 4 2 3 2 3 5" xfId="29561" xr:uid="{00000000-0005-0000-0000-0000E97A0000}"/>
    <cellStyle name="Normal 4 3 4 2 3 2 4" xfId="5425" xr:uid="{00000000-0005-0000-0000-0000EA7A0000}"/>
    <cellStyle name="Normal 4 3 4 2 3 2 4 2" xfId="11869" xr:uid="{00000000-0005-0000-0000-0000EB7A0000}"/>
    <cellStyle name="Normal 4 3 4 2 3 2 4 2 2" xfId="24231" xr:uid="{00000000-0005-0000-0000-0000EC7A0000}"/>
    <cellStyle name="Normal 4 3 4 2 3 2 4 2 2 2" xfId="50393" xr:uid="{00000000-0005-0000-0000-0000ED7A0000}"/>
    <cellStyle name="Normal 4 3 4 2 3 2 4 2 3" xfId="38031" xr:uid="{00000000-0005-0000-0000-0000EE7A0000}"/>
    <cellStyle name="Normal 4 3 4 2 3 2 4 3" xfId="18627" xr:uid="{00000000-0005-0000-0000-0000EF7A0000}"/>
    <cellStyle name="Normal 4 3 4 2 3 2 4 3 2" xfId="44789" xr:uid="{00000000-0005-0000-0000-0000F07A0000}"/>
    <cellStyle name="Normal 4 3 4 2 3 2 4 4" xfId="31587" xr:uid="{00000000-0005-0000-0000-0000F17A0000}"/>
    <cellStyle name="Normal 4 3 4 2 3 2 5" xfId="8923" xr:uid="{00000000-0005-0000-0000-0000F27A0000}"/>
    <cellStyle name="Normal 4 3 4 2 3 2 5 2" xfId="21669" xr:uid="{00000000-0005-0000-0000-0000F37A0000}"/>
    <cellStyle name="Normal 4 3 4 2 3 2 5 2 2" xfId="47831" xr:uid="{00000000-0005-0000-0000-0000F47A0000}"/>
    <cellStyle name="Normal 4 3 4 2 3 2 5 3" xfId="35085" xr:uid="{00000000-0005-0000-0000-0000F57A0000}"/>
    <cellStyle name="Normal 4 3 4 2 3 2 6" xfId="15103" xr:uid="{00000000-0005-0000-0000-0000F67A0000}"/>
    <cellStyle name="Normal 4 3 4 2 3 2 6 2" xfId="41265" xr:uid="{00000000-0005-0000-0000-0000F77A0000}"/>
    <cellStyle name="Normal 4 3 4 2 3 2 7" xfId="27535" xr:uid="{00000000-0005-0000-0000-0000F87A0000}"/>
    <cellStyle name="Normal 4 3 4 2 3 3" xfId="1693" xr:uid="{00000000-0005-0000-0000-0000F97A0000}"/>
    <cellStyle name="Normal 4 3 4 2 3 3 2" xfId="3719" xr:uid="{00000000-0005-0000-0000-0000FA7A0000}"/>
    <cellStyle name="Normal 4 3 4 2 3 3 2 2" xfId="7771" xr:uid="{00000000-0005-0000-0000-0000FB7A0000}"/>
    <cellStyle name="Normal 4 3 4 2 3 3 2 2 2" xfId="13661" xr:uid="{00000000-0005-0000-0000-0000FC7A0000}"/>
    <cellStyle name="Normal 4 3 4 2 3 3 2 2 2 2" xfId="25831" xr:uid="{00000000-0005-0000-0000-0000FD7A0000}"/>
    <cellStyle name="Normal 4 3 4 2 3 3 2 2 2 2 2" xfId="51993" xr:uid="{00000000-0005-0000-0000-0000FE7A0000}"/>
    <cellStyle name="Normal 4 3 4 2 3 3 2 2 2 3" xfId="39823" xr:uid="{00000000-0005-0000-0000-0000FF7A0000}"/>
    <cellStyle name="Normal 4 3 4 2 3 3 2 2 3" xfId="20709" xr:uid="{00000000-0005-0000-0000-0000007B0000}"/>
    <cellStyle name="Normal 4 3 4 2 3 3 2 2 3 2" xfId="46871" xr:uid="{00000000-0005-0000-0000-0000017B0000}"/>
    <cellStyle name="Normal 4 3 4 2 3 3 2 2 4" xfId="33933" xr:uid="{00000000-0005-0000-0000-0000027B0000}"/>
    <cellStyle name="Normal 4 3 4 2 3 3 2 3" xfId="10715" xr:uid="{00000000-0005-0000-0000-0000037B0000}"/>
    <cellStyle name="Normal 4 3 4 2 3 3 2 3 2" xfId="23269" xr:uid="{00000000-0005-0000-0000-0000047B0000}"/>
    <cellStyle name="Normal 4 3 4 2 3 3 2 3 2 2" xfId="49431" xr:uid="{00000000-0005-0000-0000-0000057B0000}"/>
    <cellStyle name="Normal 4 3 4 2 3 3 2 3 3" xfId="36877" xr:uid="{00000000-0005-0000-0000-0000067B0000}"/>
    <cellStyle name="Normal 4 3 4 2 3 3 2 4" xfId="17185" xr:uid="{00000000-0005-0000-0000-0000077B0000}"/>
    <cellStyle name="Normal 4 3 4 2 3 3 2 4 2" xfId="43347" xr:uid="{00000000-0005-0000-0000-0000087B0000}"/>
    <cellStyle name="Normal 4 3 4 2 3 3 2 5" xfId="29881" xr:uid="{00000000-0005-0000-0000-0000097B0000}"/>
    <cellStyle name="Normal 4 3 4 2 3 3 3" xfId="5745" xr:uid="{00000000-0005-0000-0000-00000A7B0000}"/>
    <cellStyle name="Normal 4 3 4 2 3 3 3 2" xfId="12189" xr:uid="{00000000-0005-0000-0000-00000B7B0000}"/>
    <cellStyle name="Normal 4 3 4 2 3 3 3 2 2" xfId="24551" xr:uid="{00000000-0005-0000-0000-00000C7B0000}"/>
    <cellStyle name="Normal 4 3 4 2 3 3 3 2 2 2" xfId="50713" xr:uid="{00000000-0005-0000-0000-00000D7B0000}"/>
    <cellStyle name="Normal 4 3 4 2 3 3 3 2 3" xfId="38351" xr:uid="{00000000-0005-0000-0000-00000E7B0000}"/>
    <cellStyle name="Normal 4 3 4 2 3 3 3 3" xfId="18947" xr:uid="{00000000-0005-0000-0000-00000F7B0000}"/>
    <cellStyle name="Normal 4 3 4 2 3 3 3 3 2" xfId="45109" xr:uid="{00000000-0005-0000-0000-0000107B0000}"/>
    <cellStyle name="Normal 4 3 4 2 3 3 3 4" xfId="31907" xr:uid="{00000000-0005-0000-0000-0000117B0000}"/>
    <cellStyle name="Normal 4 3 4 2 3 3 4" xfId="9243" xr:uid="{00000000-0005-0000-0000-0000127B0000}"/>
    <cellStyle name="Normal 4 3 4 2 3 3 4 2" xfId="21989" xr:uid="{00000000-0005-0000-0000-0000137B0000}"/>
    <cellStyle name="Normal 4 3 4 2 3 3 4 2 2" xfId="48151" xr:uid="{00000000-0005-0000-0000-0000147B0000}"/>
    <cellStyle name="Normal 4 3 4 2 3 3 4 3" xfId="35405" xr:uid="{00000000-0005-0000-0000-0000157B0000}"/>
    <cellStyle name="Normal 4 3 4 2 3 3 5" xfId="15423" xr:uid="{00000000-0005-0000-0000-0000167B0000}"/>
    <cellStyle name="Normal 4 3 4 2 3 3 5 2" xfId="41585" xr:uid="{00000000-0005-0000-0000-0000177B0000}"/>
    <cellStyle name="Normal 4 3 4 2 3 3 6" xfId="27855" xr:uid="{00000000-0005-0000-0000-0000187B0000}"/>
    <cellStyle name="Normal 4 3 4 2 3 4" xfId="3013" xr:uid="{00000000-0005-0000-0000-0000197B0000}"/>
    <cellStyle name="Normal 4 3 4 2 3 4 2" xfId="7065" xr:uid="{00000000-0005-0000-0000-00001A7B0000}"/>
    <cellStyle name="Normal 4 3 4 2 3 4 2 2" xfId="12999" xr:uid="{00000000-0005-0000-0000-00001B7B0000}"/>
    <cellStyle name="Normal 4 3 4 2 3 4 2 2 2" xfId="25191" xr:uid="{00000000-0005-0000-0000-00001C7B0000}"/>
    <cellStyle name="Normal 4 3 4 2 3 4 2 2 2 2" xfId="51353" xr:uid="{00000000-0005-0000-0000-00001D7B0000}"/>
    <cellStyle name="Normal 4 3 4 2 3 4 2 2 3" xfId="39161" xr:uid="{00000000-0005-0000-0000-00001E7B0000}"/>
    <cellStyle name="Normal 4 3 4 2 3 4 2 3" xfId="20025" xr:uid="{00000000-0005-0000-0000-00001F7B0000}"/>
    <cellStyle name="Normal 4 3 4 2 3 4 2 3 2" xfId="46187" xr:uid="{00000000-0005-0000-0000-0000207B0000}"/>
    <cellStyle name="Normal 4 3 4 2 3 4 2 4" xfId="33227" xr:uid="{00000000-0005-0000-0000-0000217B0000}"/>
    <cellStyle name="Normal 4 3 4 2 3 4 3" xfId="10053" xr:uid="{00000000-0005-0000-0000-0000227B0000}"/>
    <cellStyle name="Normal 4 3 4 2 3 4 3 2" xfId="22629" xr:uid="{00000000-0005-0000-0000-0000237B0000}"/>
    <cellStyle name="Normal 4 3 4 2 3 4 3 2 2" xfId="48791" xr:uid="{00000000-0005-0000-0000-0000247B0000}"/>
    <cellStyle name="Normal 4 3 4 2 3 4 3 3" xfId="36215" xr:uid="{00000000-0005-0000-0000-0000257B0000}"/>
    <cellStyle name="Normal 4 3 4 2 3 4 4" xfId="16501" xr:uid="{00000000-0005-0000-0000-0000267B0000}"/>
    <cellStyle name="Normal 4 3 4 2 3 4 4 2" xfId="42663" xr:uid="{00000000-0005-0000-0000-0000277B0000}"/>
    <cellStyle name="Normal 4 3 4 2 3 4 5" xfId="29175" xr:uid="{00000000-0005-0000-0000-0000287B0000}"/>
    <cellStyle name="Normal 4 3 4 2 3 5" xfId="5039" xr:uid="{00000000-0005-0000-0000-0000297B0000}"/>
    <cellStyle name="Normal 4 3 4 2 3 5 2" xfId="11527" xr:uid="{00000000-0005-0000-0000-00002A7B0000}"/>
    <cellStyle name="Normal 4 3 4 2 3 5 2 2" xfId="23911" xr:uid="{00000000-0005-0000-0000-00002B7B0000}"/>
    <cellStyle name="Normal 4 3 4 2 3 5 2 2 2" xfId="50073" xr:uid="{00000000-0005-0000-0000-00002C7B0000}"/>
    <cellStyle name="Normal 4 3 4 2 3 5 2 3" xfId="37689" xr:uid="{00000000-0005-0000-0000-00002D7B0000}"/>
    <cellStyle name="Normal 4 3 4 2 3 5 3" xfId="18263" xr:uid="{00000000-0005-0000-0000-00002E7B0000}"/>
    <cellStyle name="Normal 4 3 4 2 3 5 3 2" xfId="44425" xr:uid="{00000000-0005-0000-0000-00002F7B0000}"/>
    <cellStyle name="Normal 4 3 4 2 3 5 4" xfId="31201" xr:uid="{00000000-0005-0000-0000-0000307B0000}"/>
    <cellStyle name="Normal 4 3 4 2 3 6" xfId="8581" xr:uid="{00000000-0005-0000-0000-0000317B0000}"/>
    <cellStyle name="Normal 4 3 4 2 3 6 2" xfId="21349" xr:uid="{00000000-0005-0000-0000-0000327B0000}"/>
    <cellStyle name="Normal 4 3 4 2 3 6 2 2" xfId="47511" xr:uid="{00000000-0005-0000-0000-0000337B0000}"/>
    <cellStyle name="Normal 4 3 4 2 3 6 3" xfId="34743" xr:uid="{00000000-0005-0000-0000-0000347B0000}"/>
    <cellStyle name="Normal 4 3 4 2 3 7" xfId="14739" xr:uid="{00000000-0005-0000-0000-0000357B0000}"/>
    <cellStyle name="Normal 4 3 4 2 3 7 2" xfId="40901" xr:uid="{00000000-0005-0000-0000-0000367B0000}"/>
    <cellStyle name="Normal 4 3 4 2 3 8" xfId="27149" xr:uid="{00000000-0005-0000-0000-0000377B0000}"/>
    <cellStyle name="Normal 4 3 4 2 4" xfId="1213" xr:uid="{00000000-0005-0000-0000-0000387B0000}"/>
    <cellStyle name="Normal 4 3 4 2 4 2" xfId="1853" xr:uid="{00000000-0005-0000-0000-0000397B0000}"/>
    <cellStyle name="Normal 4 3 4 2 4 2 2" xfId="3879" xr:uid="{00000000-0005-0000-0000-00003A7B0000}"/>
    <cellStyle name="Normal 4 3 4 2 4 2 2 2" xfId="7931" xr:uid="{00000000-0005-0000-0000-00003B7B0000}"/>
    <cellStyle name="Normal 4 3 4 2 4 2 2 2 2" xfId="13821" xr:uid="{00000000-0005-0000-0000-00003C7B0000}"/>
    <cellStyle name="Normal 4 3 4 2 4 2 2 2 2 2" xfId="25991" xr:uid="{00000000-0005-0000-0000-00003D7B0000}"/>
    <cellStyle name="Normal 4 3 4 2 4 2 2 2 2 2 2" xfId="52153" xr:uid="{00000000-0005-0000-0000-00003E7B0000}"/>
    <cellStyle name="Normal 4 3 4 2 4 2 2 2 2 3" xfId="39983" xr:uid="{00000000-0005-0000-0000-00003F7B0000}"/>
    <cellStyle name="Normal 4 3 4 2 4 2 2 2 3" xfId="20869" xr:uid="{00000000-0005-0000-0000-0000407B0000}"/>
    <cellStyle name="Normal 4 3 4 2 4 2 2 2 3 2" xfId="47031" xr:uid="{00000000-0005-0000-0000-0000417B0000}"/>
    <cellStyle name="Normal 4 3 4 2 4 2 2 2 4" xfId="34093" xr:uid="{00000000-0005-0000-0000-0000427B0000}"/>
    <cellStyle name="Normal 4 3 4 2 4 2 2 3" xfId="10875" xr:uid="{00000000-0005-0000-0000-0000437B0000}"/>
    <cellStyle name="Normal 4 3 4 2 4 2 2 3 2" xfId="23429" xr:uid="{00000000-0005-0000-0000-0000447B0000}"/>
    <cellStyle name="Normal 4 3 4 2 4 2 2 3 2 2" xfId="49591" xr:uid="{00000000-0005-0000-0000-0000457B0000}"/>
    <cellStyle name="Normal 4 3 4 2 4 2 2 3 3" xfId="37037" xr:uid="{00000000-0005-0000-0000-0000467B0000}"/>
    <cellStyle name="Normal 4 3 4 2 4 2 2 4" xfId="17345" xr:uid="{00000000-0005-0000-0000-0000477B0000}"/>
    <cellStyle name="Normal 4 3 4 2 4 2 2 4 2" xfId="43507" xr:uid="{00000000-0005-0000-0000-0000487B0000}"/>
    <cellStyle name="Normal 4 3 4 2 4 2 2 5" xfId="30041" xr:uid="{00000000-0005-0000-0000-0000497B0000}"/>
    <cellStyle name="Normal 4 3 4 2 4 2 3" xfId="5905" xr:uid="{00000000-0005-0000-0000-00004A7B0000}"/>
    <cellStyle name="Normal 4 3 4 2 4 2 3 2" xfId="12349" xr:uid="{00000000-0005-0000-0000-00004B7B0000}"/>
    <cellStyle name="Normal 4 3 4 2 4 2 3 2 2" xfId="24711" xr:uid="{00000000-0005-0000-0000-00004C7B0000}"/>
    <cellStyle name="Normal 4 3 4 2 4 2 3 2 2 2" xfId="50873" xr:uid="{00000000-0005-0000-0000-00004D7B0000}"/>
    <cellStyle name="Normal 4 3 4 2 4 2 3 2 3" xfId="38511" xr:uid="{00000000-0005-0000-0000-00004E7B0000}"/>
    <cellStyle name="Normal 4 3 4 2 4 2 3 3" xfId="19107" xr:uid="{00000000-0005-0000-0000-00004F7B0000}"/>
    <cellStyle name="Normal 4 3 4 2 4 2 3 3 2" xfId="45269" xr:uid="{00000000-0005-0000-0000-0000507B0000}"/>
    <cellStyle name="Normal 4 3 4 2 4 2 3 4" xfId="32067" xr:uid="{00000000-0005-0000-0000-0000517B0000}"/>
    <cellStyle name="Normal 4 3 4 2 4 2 4" xfId="9403" xr:uid="{00000000-0005-0000-0000-0000527B0000}"/>
    <cellStyle name="Normal 4 3 4 2 4 2 4 2" xfId="22149" xr:uid="{00000000-0005-0000-0000-0000537B0000}"/>
    <cellStyle name="Normal 4 3 4 2 4 2 4 2 2" xfId="48311" xr:uid="{00000000-0005-0000-0000-0000547B0000}"/>
    <cellStyle name="Normal 4 3 4 2 4 2 4 3" xfId="35565" xr:uid="{00000000-0005-0000-0000-0000557B0000}"/>
    <cellStyle name="Normal 4 3 4 2 4 2 5" xfId="15583" xr:uid="{00000000-0005-0000-0000-0000567B0000}"/>
    <cellStyle name="Normal 4 3 4 2 4 2 5 2" xfId="41745" xr:uid="{00000000-0005-0000-0000-0000577B0000}"/>
    <cellStyle name="Normal 4 3 4 2 4 2 6" xfId="28015" xr:uid="{00000000-0005-0000-0000-0000587B0000}"/>
    <cellStyle name="Normal 4 3 4 2 4 3" xfId="3239" xr:uid="{00000000-0005-0000-0000-0000597B0000}"/>
    <cellStyle name="Normal 4 3 4 2 4 3 2" xfId="7291" xr:uid="{00000000-0005-0000-0000-00005A7B0000}"/>
    <cellStyle name="Normal 4 3 4 2 4 3 2 2" xfId="13181" xr:uid="{00000000-0005-0000-0000-00005B7B0000}"/>
    <cellStyle name="Normal 4 3 4 2 4 3 2 2 2" xfId="25351" xr:uid="{00000000-0005-0000-0000-00005C7B0000}"/>
    <cellStyle name="Normal 4 3 4 2 4 3 2 2 2 2" xfId="51513" xr:uid="{00000000-0005-0000-0000-00005D7B0000}"/>
    <cellStyle name="Normal 4 3 4 2 4 3 2 2 3" xfId="39343" xr:uid="{00000000-0005-0000-0000-00005E7B0000}"/>
    <cellStyle name="Normal 4 3 4 2 4 3 2 3" xfId="20229" xr:uid="{00000000-0005-0000-0000-00005F7B0000}"/>
    <cellStyle name="Normal 4 3 4 2 4 3 2 3 2" xfId="46391" xr:uid="{00000000-0005-0000-0000-0000607B0000}"/>
    <cellStyle name="Normal 4 3 4 2 4 3 2 4" xfId="33453" xr:uid="{00000000-0005-0000-0000-0000617B0000}"/>
    <cellStyle name="Normal 4 3 4 2 4 3 3" xfId="10235" xr:uid="{00000000-0005-0000-0000-0000627B0000}"/>
    <cellStyle name="Normal 4 3 4 2 4 3 3 2" xfId="22789" xr:uid="{00000000-0005-0000-0000-0000637B0000}"/>
    <cellStyle name="Normal 4 3 4 2 4 3 3 2 2" xfId="48951" xr:uid="{00000000-0005-0000-0000-0000647B0000}"/>
    <cellStyle name="Normal 4 3 4 2 4 3 3 3" xfId="36397" xr:uid="{00000000-0005-0000-0000-0000657B0000}"/>
    <cellStyle name="Normal 4 3 4 2 4 3 4" xfId="16705" xr:uid="{00000000-0005-0000-0000-0000667B0000}"/>
    <cellStyle name="Normal 4 3 4 2 4 3 4 2" xfId="42867" xr:uid="{00000000-0005-0000-0000-0000677B0000}"/>
    <cellStyle name="Normal 4 3 4 2 4 3 5" xfId="29401" xr:uid="{00000000-0005-0000-0000-0000687B0000}"/>
    <cellStyle name="Normal 4 3 4 2 4 4" xfId="5265" xr:uid="{00000000-0005-0000-0000-0000697B0000}"/>
    <cellStyle name="Normal 4 3 4 2 4 4 2" xfId="11709" xr:uid="{00000000-0005-0000-0000-00006A7B0000}"/>
    <cellStyle name="Normal 4 3 4 2 4 4 2 2" xfId="24071" xr:uid="{00000000-0005-0000-0000-00006B7B0000}"/>
    <cellStyle name="Normal 4 3 4 2 4 4 2 2 2" xfId="50233" xr:uid="{00000000-0005-0000-0000-00006C7B0000}"/>
    <cellStyle name="Normal 4 3 4 2 4 4 2 3" xfId="37871" xr:uid="{00000000-0005-0000-0000-00006D7B0000}"/>
    <cellStyle name="Normal 4 3 4 2 4 4 3" xfId="18467" xr:uid="{00000000-0005-0000-0000-00006E7B0000}"/>
    <cellStyle name="Normal 4 3 4 2 4 4 3 2" xfId="44629" xr:uid="{00000000-0005-0000-0000-00006F7B0000}"/>
    <cellStyle name="Normal 4 3 4 2 4 4 4" xfId="31427" xr:uid="{00000000-0005-0000-0000-0000707B0000}"/>
    <cellStyle name="Normal 4 3 4 2 4 5" xfId="8763" xr:uid="{00000000-0005-0000-0000-0000717B0000}"/>
    <cellStyle name="Normal 4 3 4 2 4 5 2" xfId="21509" xr:uid="{00000000-0005-0000-0000-0000727B0000}"/>
    <cellStyle name="Normal 4 3 4 2 4 5 2 2" xfId="47671" xr:uid="{00000000-0005-0000-0000-0000737B0000}"/>
    <cellStyle name="Normal 4 3 4 2 4 5 3" xfId="34925" xr:uid="{00000000-0005-0000-0000-0000747B0000}"/>
    <cellStyle name="Normal 4 3 4 2 4 6" xfId="14943" xr:uid="{00000000-0005-0000-0000-0000757B0000}"/>
    <cellStyle name="Normal 4 3 4 2 4 6 2" xfId="41105" xr:uid="{00000000-0005-0000-0000-0000767B0000}"/>
    <cellStyle name="Normal 4 3 4 2 4 7" xfId="27375" xr:uid="{00000000-0005-0000-0000-0000777B0000}"/>
    <cellStyle name="Normal 4 3 4 2 5" xfId="1533" xr:uid="{00000000-0005-0000-0000-0000787B0000}"/>
    <cellStyle name="Normal 4 3 4 2 5 2" xfId="3559" xr:uid="{00000000-0005-0000-0000-0000797B0000}"/>
    <cellStyle name="Normal 4 3 4 2 5 2 2" xfId="7611" xr:uid="{00000000-0005-0000-0000-00007A7B0000}"/>
    <cellStyle name="Normal 4 3 4 2 5 2 2 2" xfId="13501" xr:uid="{00000000-0005-0000-0000-00007B7B0000}"/>
    <cellStyle name="Normal 4 3 4 2 5 2 2 2 2" xfId="25671" xr:uid="{00000000-0005-0000-0000-00007C7B0000}"/>
    <cellStyle name="Normal 4 3 4 2 5 2 2 2 2 2" xfId="51833" xr:uid="{00000000-0005-0000-0000-00007D7B0000}"/>
    <cellStyle name="Normal 4 3 4 2 5 2 2 2 3" xfId="39663" xr:uid="{00000000-0005-0000-0000-00007E7B0000}"/>
    <cellStyle name="Normal 4 3 4 2 5 2 2 3" xfId="20549" xr:uid="{00000000-0005-0000-0000-00007F7B0000}"/>
    <cellStyle name="Normal 4 3 4 2 5 2 2 3 2" xfId="46711" xr:uid="{00000000-0005-0000-0000-0000807B0000}"/>
    <cellStyle name="Normal 4 3 4 2 5 2 2 4" xfId="33773" xr:uid="{00000000-0005-0000-0000-0000817B0000}"/>
    <cellStyle name="Normal 4 3 4 2 5 2 3" xfId="10555" xr:uid="{00000000-0005-0000-0000-0000827B0000}"/>
    <cellStyle name="Normal 4 3 4 2 5 2 3 2" xfId="23109" xr:uid="{00000000-0005-0000-0000-0000837B0000}"/>
    <cellStyle name="Normal 4 3 4 2 5 2 3 2 2" xfId="49271" xr:uid="{00000000-0005-0000-0000-0000847B0000}"/>
    <cellStyle name="Normal 4 3 4 2 5 2 3 3" xfId="36717" xr:uid="{00000000-0005-0000-0000-0000857B0000}"/>
    <cellStyle name="Normal 4 3 4 2 5 2 4" xfId="17025" xr:uid="{00000000-0005-0000-0000-0000867B0000}"/>
    <cellStyle name="Normal 4 3 4 2 5 2 4 2" xfId="43187" xr:uid="{00000000-0005-0000-0000-0000877B0000}"/>
    <cellStyle name="Normal 4 3 4 2 5 2 5" xfId="29721" xr:uid="{00000000-0005-0000-0000-0000887B0000}"/>
    <cellStyle name="Normal 4 3 4 2 5 3" xfId="5585" xr:uid="{00000000-0005-0000-0000-0000897B0000}"/>
    <cellStyle name="Normal 4 3 4 2 5 3 2" xfId="12029" xr:uid="{00000000-0005-0000-0000-00008A7B0000}"/>
    <cellStyle name="Normal 4 3 4 2 5 3 2 2" xfId="24391" xr:uid="{00000000-0005-0000-0000-00008B7B0000}"/>
    <cellStyle name="Normal 4 3 4 2 5 3 2 2 2" xfId="50553" xr:uid="{00000000-0005-0000-0000-00008C7B0000}"/>
    <cellStyle name="Normal 4 3 4 2 5 3 2 3" xfId="38191" xr:uid="{00000000-0005-0000-0000-00008D7B0000}"/>
    <cellStyle name="Normal 4 3 4 2 5 3 3" xfId="18787" xr:uid="{00000000-0005-0000-0000-00008E7B0000}"/>
    <cellStyle name="Normal 4 3 4 2 5 3 3 2" xfId="44949" xr:uid="{00000000-0005-0000-0000-00008F7B0000}"/>
    <cellStyle name="Normal 4 3 4 2 5 3 4" xfId="31747" xr:uid="{00000000-0005-0000-0000-0000907B0000}"/>
    <cellStyle name="Normal 4 3 4 2 5 4" xfId="9083" xr:uid="{00000000-0005-0000-0000-0000917B0000}"/>
    <cellStyle name="Normal 4 3 4 2 5 4 2" xfId="21829" xr:uid="{00000000-0005-0000-0000-0000927B0000}"/>
    <cellStyle name="Normal 4 3 4 2 5 4 2 2" xfId="47991" xr:uid="{00000000-0005-0000-0000-0000937B0000}"/>
    <cellStyle name="Normal 4 3 4 2 5 4 3" xfId="35245" xr:uid="{00000000-0005-0000-0000-0000947B0000}"/>
    <cellStyle name="Normal 4 3 4 2 5 5" xfId="15263" xr:uid="{00000000-0005-0000-0000-0000957B0000}"/>
    <cellStyle name="Normal 4 3 4 2 5 5 2" xfId="41425" xr:uid="{00000000-0005-0000-0000-0000967B0000}"/>
    <cellStyle name="Normal 4 3 4 2 5 6" xfId="27695" xr:uid="{00000000-0005-0000-0000-0000977B0000}"/>
    <cellStyle name="Normal 4 3 4 2 6" xfId="2481" xr:uid="{00000000-0005-0000-0000-0000987B0000}"/>
    <cellStyle name="Normal 4 3 4 2 6 2" xfId="6533" xr:uid="{00000000-0005-0000-0000-0000997B0000}"/>
    <cellStyle name="Normal 4 3 4 2 6 2 2" xfId="12743" xr:uid="{00000000-0005-0000-0000-00009A7B0000}"/>
    <cellStyle name="Normal 4 3 4 2 6 2 2 2" xfId="25031" xr:uid="{00000000-0005-0000-0000-00009B7B0000}"/>
    <cellStyle name="Normal 4 3 4 2 6 2 2 2 2" xfId="51193" xr:uid="{00000000-0005-0000-0000-00009C7B0000}"/>
    <cellStyle name="Normal 4 3 4 2 6 2 2 3" xfId="38905" xr:uid="{00000000-0005-0000-0000-00009D7B0000}"/>
    <cellStyle name="Normal 4 3 4 2 6 2 3" xfId="19625" xr:uid="{00000000-0005-0000-0000-00009E7B0000}"/>
    <cellStyle name="Normal 4 3 4 2 6 2 3 2" xfId="45787" xr:uid="{00000000-0005-0000-0000-00009F7B0000}"/>
    <cellStyle name="Normal 4 3 4 2 6 2 4" xfId="32695" xr:uid="{00000000-0005-0000-0000-0000A07B0000}"/>
    <cellStyle name="Normal 4 3 4 2 6 3" xfId="9797" xr:uid="{00000000-0005-0000-0000-0000A17B0000}"/>
    <cellStyle name="Normal 4 3 4 2 6 3 2" xfId="22469" xr:uid="{00000000-0005-0000-0000-0000A27B0000}"/>
    <cellStyle name="Normal 4 3 4 2 6 3 2 2" xfId="48631" xr:uid="{00000000-0005-0000-0000-0000A37B0000}"/>
    <cellStyle name="Normal 4 3 4 2 6 3 3" xfId="35959" xr:uid="{00000000-0005-0000-0000-0000A47B0000}"/>
    <cellStyle name="Normal 4 3 4 2 6 4" xfId="16101" xr:uid="{00000000-0005-0000-0000-0000A57B0000}"/>
    <cellStyle name="Normal 4 3 4 2 6 4 2" xfId="42263" xr:uid="{00000000-0005-0000-0000-0000A67B0000}"/>
    <cellStyle name="Normal 4 3 4 2 6 5" xfId="28643" xr:uid="{00000000-0005-0000-0000-0000A77B0000}"/>
    <cellStyle name="Normal 4 3 4 2 7" xfId="4507" xr:uid="{00000000-0005-0000-0000-0000A87B0000}"/>
    <cellStyle name="Normal 4 3 4 2 7 2" xfId="11271" xr:uid="{00000000-0005-0000-0000-0000A97B0000}"/>
    <cellStyle name="Normal 4 3 4 2 7 2 2" xfId="23751" xr:uid="{00000000-0005-0000-0000-0000AA7B0000}"/>
    <cellStyle name="Normal 4 3 4 2 7 2 2 2" xfId="49913" xr:uid="{00000000-0005-0000-0000-0000AB7B0000}"/>
    <cellStyle name="Normal 4 3 4 2 7 2 3" xfId="37433" xr:uid="{00000000-0005-0000-0000-0000AC7B0000}"/>
    <cellStyle name="Normal 4 3 4 2 7 3" xfId="17863" xr:uid="{00000000-0005-0000-0000-0000AD7B0000}"/>
    <cellStyle name="Normal 4 3 4 2 7 3 2" xfId="44025" xr:uid="{00000000-0005-0000-0000-0000AE7B0000}"/>
    <cellStyle name="Normal 4 3 4 2 7 4" xfId="30669" xr:uid="{00000000-0005-0000-0000-0000AF7B0000}"/>
    <cellStyle name="Normal 4 3 4 2 8" xfId="8325" xr:uid="{00000000-0005-0000-0000-0000B07B0000}"/>
    <cellStyle name="Normal 4 3 4 2 8 2" xfId="21189" xr:uid="{00000000-0005-0000-0000-0000B17B0000}"/>
    <cellStyle name="Normal 4 3 4 2 8 2 2" xfId="47351" xr:uid="{00000000-0005-0000-0000-0000B27B0000}"/>
    <cellStyle name="Normal 4 3 4 2 8 3" xfId="34487" xr:uid="{00000000-0005-0000-0000-0000B37B0000}"/>
    <cellStyle name="Normal 4 3 4 2 9" xfId="14339" xr:uid="{00000000-0005-0000-0000-0000B47B0000}"/>
    <cellStyle name="Normal 4 3 4 2 9 2" xfId="40501" xr:uid="{00000000-0005-0000-0000-0000B57B0000}"/>
    <cellStyle name="Normal 4 3 4 3" xfId="561" xr:uid="{00000000-0005-0000-0000-0000B67B0000}"/>
    <cellStyle name="Normal 4 3 4 3 2" xfId="1093" xr:uid="{00000000-0005-0000-0000-0000B77B0000}"/>
    <cellStyle name="Normal 4 3 4 3 2 2" xfId="1413" xr:uid="{00000000-0005-0000-0000-0000B87B0000}"/>
    <cellStyle name="Normal 4 3 4 3 2 2 2" xfId="2053" xr:uid="{00000000-0005-0000-0000-0000B97B0000}"/>
    <cellStyle name="Normal 4 3 4 3 2 2 2 2" xfId="4079" xr:uid="{00000000-0005-0000-0000-0000BA7B0000}"/>
    <cellStyle name="Normal 4 3 4 3 2 2 2 2 2" xfId="8131" xr:uid="{00000000-0005-0000-0000-0000BB7B0000}"/>
    <cellStyle name="Normal 4 3 4 3 2 2 2 2 2 2" xfId="14021" xr:uid="{00000000-0005-0000-0000-0000BC7B0000}"/>
    <cellStyle name="Normal 4 3 4 3 2 2 2 2 2 2 2" xfId="26191" xr:uid="{00000000-0005-0000-0000-0000BD7B0000}"/>
    <cellStyle name="Normal 4 3 4 3 2 2 2 2 2 2 2 2" xfId="52353" xr:uid="{00000000-0005-0000-0000-0000BE7B0000}"/>
    <cellStyle name="Normal 4 3 4 3 2 2 2 2 2 2 3" xfId="40183" xr:uid="{00000000-0005-0000-0000-0000BF7B0000}"/>
    <cellStyle name="Normal 4 3 4 3 2 2 2 2 2 3" xfId="21069" xr:uid="{00000000-0005-0000-0000-0000C07B0000}"/>
    <cellStyle name="Normal 4 3 4 3 2 2 2 2 2 3 2" xfId="47231" xr:uid="{00000000-0005-0000-0000-0000C17B0000}"/>
    <cellStyle name="Normal 4 3 4 3 2 2 2 2 2 4" xfId="34293" xr:uid="{00000000-0005-0000-0000-0000C27B0000}"/>
    <cellStyle name="Normal 4 3 4 3 2 2 2 2 3" xfId="11075" xr:uid="{00000000-0005-0000-0000-0000C37B0000}"/>
    <cellStyle name="Normal 4 3 4 3 2 2 2 2 3 2" xfId="23629" xr:uid="{00000000-0005-0000-0000-0000C47B0000}"/>
    <cellStyle name="Normal 4 3 4 3 2 2 2 2 3 2 2" xfId="49791" xr:uid="{00000000-0005-0000-0000-0000C57B0000}"/>
    <cellStyle name="Normal 4 3 4 3 2 2 2 2 3 3" xfId="37237" xr:uid="{00000000-0005-0000-0000-0000C67B0000}"/>
    <cellStyle name="Normal 4 3 4 3 2 2 2 2 4" xfId="17545" xr:uid="{00000000-0005-0000-0000-0000C77B0000}"/>
    <cellStyle name="Normal 4 3 4 3 2 2 2 2 4 2" xfId="43707" xr:uid="{00000000-0005-0000-0000-0000C87B0000}"/>
    <cellStyle name="Normal 4 3 4 3 2 2 2 2 5" xfId="30241" xr:uid="{00000000-0005-0000-0000-0000C97B0000}"/>
    <cellStyle name="Normal 4 3 4 3 2 2 2 3" xfId="6105" xr:uid="{00000000-0005-0000-0000-0000CA7B0000}"/>
    <cellStyle name="Normal 4 3 4 3 2 2 2 3 2" xfId="12549" xr:uid="{00000000-0005-0000-0000-0000CB7B0000}"/>
    <cellStyle name="Normal 4 3 4 3 2 2 2 3 2 2" xfId="24911" xr:uid="{00000000-0005-0000-0000-0000CC7B0000}"/>
    <cellStyle name="Normal 4 3 4 3 2 2 2 3 2 2 2" xfId="51073" xr:uid="{00000000-0005-0000-0000-0000CD7B0000}"/>
    <cellStyle name="Normal 4 3 4 3 2 2 2 3 2 3" xfId="38711" xr:uid="{00000000-0005-0000-0000-0000CE7B0000}"/>
    <cellStyle name="Normal 4 3 4 3 2 2 2 3 3" xfId="19307" xr:uid="{00000000-0005-0000-0000-0000CF7B0000}"/>
    <cellStyle name="Normal 4 3 4 3 2 2 2 3 3 2" xfId="45469" xr:uid="{00000000-0005-0000-0000-0000D07B0000}"/>
    <cellStyle name="Normal 4 3 4 3 2 2 2 3 4" xfId="32267" xr:uid="{00000000-0005-0000-0000-0000D17B0000}"/>
    <cellStyle name="Normal 4 3 4 3 2 2 2 4" xfId="9603" xr:uid="{00000000-0005-0000-0000-0000D27B0000}"/>
    <cellStyle name="Normal 4 3 4 3 2 2 2 4 2" xfId="22349" xr:uid="{00000000-0005-0000-0000-0000D37B0000}"/>
    <cellStyle name="Normal 4 3 4 3 2 2 2 4 2 2" xfId="48511" xr:uid="{00000000-0005-0000-0000-0000D47B0000}"/>
    <cellStyle name="Normal 4 3 4 3 2 2 2 4 3" xfId="35765" xr:uid="{00000000-0005-0000-0000-0000D57B0000}"/>
    <cellStyle name="Normal 4 3 4 3 2 2 2 5" xfId="15783" xr:uid="{00000000-0005-0000-0000-0000D67B0000}"/>
    <cellStyle name="Normal 4 3 4 3 2 2 2 5 2" xfId="41945" xr:uid="{00000000-0005-0000-0000-0000D77B0000}"/>
    <cellStyle name="Normal 4 3 4 3 2 2 2 6" xfId="28215" xr:uid="{00000000-0005-0000-0000-0000D87B0000}"/>
    <cellStyle name="Normal 4 3 4 3 2 2 3" xfId="3439" xr:uid="{00000000-0005-0000-0000-0000D97B0000}"/>
    <cellStyle name="Normal 4 3 4 3 2 2 3 2" xfId="7491" xr:uid="{00000000-0005-0000-0000-0000DA7B0000}"/>
    <cellStyle name="Normal 4 3 4 3 2 2 3 2 2" xfId="13381" xr:uid="{00000000-0005-0000-0000-0000DB7B0000}"/>
    <cellStyle name="Normal 4 3 4 3 2 2 3 2 2 2" xfId="25551" xr:uid="{00000000-0005-0000-0000-0000DC7B0000}"/>
    <cellStyle name="Normal 4 3 4 3 2 2 3 2 2 2 2" xfId="51713" xr:uid="{00000000-0005-0000-0000-0000DD7B0000}"/>
    <cellStyle name="Normal 4 3 4 3 2 2 3 2 2 3" xfId="39543" xr:uid="{00000000-0005-0000-0000-0000DE7B0000}"/>
    <cellStyle name="Normal 4 3 4 3 2 2 3 2 3" xfId="20429" xr:uid="{00000000-0005-0000-0000-0000DF7B0000}"/>
    <cellStyle name="Normal 4 3 4 3 2 2 3 2 3 2" xfId="46591" xr:uid="{00000000-0005-0000-0000-0000E07B0000}"/>
    <cellStyle name="Normal 4 3 4 3 2 2 3 2 4" xfId="33653" xr:uid="{00000000-0005-0000-0000-0000E17B0000}"/>
    <cellStyle name="Normal 4 3 4 3 2 2 3 3" xfId="10435" xr:uid="{00000000-0005-0000-0000-0000E27B0000}"/>
    <cellStyle name="Normal 4 3 4 3 2 2 3 3 2" xfId="22989" xr:uid="{00000000-0005-0000-0000-0000E37B0000}"/>
    <cellStyle name="Normal 4 3 4 3 2 2 3 3 2 2" xfId="49151" xr:uid="{00000000-0005-0000-0000-0000E47B0000}"/>
    <cellStyle name="Normal 4 3 4 3 2 2 3 3 3" xfId="36597" xr:uid="{00000000-0005-0000-0000-0000E57B0000}"/>
    <cellStyle name="Normal 4 3 4 3 2 2 3 4" xfId="16905" xr:uid="{00000000-0005-0000-0000-0000E67B0000}"/>
    <cellStyle name="Normal 4 3 4 3 2 2 3 4 2" xfId="43067" xr:uid="{00000000-0005-0000-0000-0000E77B0000}"/>
    <cellStyle name="Normal 4 3 4 3 2 2 3 5" xfId="29601" xr:uid="{00000000-0005-0000-0000-0000E87B0000}"/>
    <cellStyle name="Normal 4 3 4 3 2 2 4" xfId="5465" xr:uid="{00000000-0005-0000-0000-0000E97B0000}"/>
    <cellStyle name="Normal 4 3 4 3 2 2 4 2" xfId="11909" xr:uid="{00000000-0005-0000-0000-0000EA7B0000}"/>
    <cellStyle name="Normal 4 3 4 3 2 2 4 2 2" xfId="24271" xr:uid="{00000000-0005-0000-0000-0000EB7B0000}"/>
    <cellStyle name="Normal 4 3 4 3 2 2 4 2 2 2" xfId="50433" xr:uid="{00000000-0005-0000-0000-0000EC7B0000}"/>
    <cellStyle name="Normal 4 3 4 3 2 2 4 2 3" xfId="38071" xr:uid="{00000000-0005-0000-0000-0000ED7B0000}"/>
    <cellStyle name="Normal 4 3 4 3 2 2 4 3" xfId="18667" xr:uid="{00000000-0005-0000-0000-0000EE7B0000}"/>
    <cellStyle name="Normal 4 3 4 3 2 2 4 3 2" xfId="44829" xr:uid="{00000000-0005-0000-0000-0000EF7B0000}"/>
    <cellStyle name="Normal 4 3 4 3 2 2 4 4" xfId="31627" xr:uid="{00000000-0005-0000-0000-0000F07B0000}"/>
    <cellStyle name="Normal 4 3 4 3 2 2 5" xfId="8963" xr:uid="{00000000-0005-0000-0000-0000F17B0000}"/>
    <cellStyle name="Normal 4 3 4 3 2 2 5 2" xfId="21709" xr:uid="{00000000-0005-0000-0000-0000F27B0000}"/>
    <cellStyle name="Normal 4 3 4 3 2 2 5 2 2" xfId="47871" xr:uid="{00000000-0005-0000-0000-0000F37B0000}"/>
    <cellStyle name="Normal 4 3 4 3 2 2 5 3" xfId="35125" xr:uid="{00000000-0005-0000-0000-0000F47B0000}"/>
    <cellStyle name="Normal 4 3 4 3 2 2 6" xfId="15143" xr:uid="{00000000-0005-0000-0000-0000F57B0000}"/>
    <cellStyle name="Normal 4 3 4 3 2 2 6 2" xfId="41305" xr:uid="{00000000-0005-0000-0000-0000F67B0000}"/>
    <cellStyle name="Normal 4 3 4 3 2 2 7" xfId="27575" xr:uid="{00000000-0005-0000-0000-0000F77B0000}"/>
    <cellStyle name="Normal 4 3 4 3 2 3" xfId="1733" xr:uid="{00000000-0005-0000-0000-0000F87B0000}"/>
    <cellStyle name="Normal 4 3 4 3 2 3 2" xfId="3759" xr:uid="{00000000-0005-0000-0000-0000F97B0000}"/>
    <cellStyle name="Normal 4 3 4 3 2 3 2 2" xfId="7811" xr:uid="{00000000-0005-0000-0000-0000FA7B0000}"/>
    <cellStyle name="Normal 4 3 4 3 2 3 2 2 2" xfId="13701" xr:uid="{00000000-0005-0000-0000-0000FB7B0000}"/>
    <cellStyle name="Normal 4 3 4 3 2 3 2 2 2 2" xfId="25871" xr:uid="{00000000-0005-0000-0000-0000FC7B0000}"/>
    <cellStyle name="Normal 4 3 4 3 2 3 2 2 2 2 2" xfId="52033" xr:uid="{00000000-0005-0000-0000-0000FD7B0000}"/>
    <cellStyle name="Normal 4 3 4 3 2 3 2 2 2 3" xfId="39863" xr:uid="{00000000-0005-0000-0000-0000FE7B0000}"/>
    <cellStyle name="Normal 4 3 4 3 2 3 2 2 3" xfId="20749" xr:uid="{00000000-0005-0000-0000-0000FF7B0000}"/>
    <cellStyle name="Normal 4 3 4 3 2 3 2 2 3 2" xfId="46911" xr:uid="{00000000-0005-0000-0000-0000007C0000}"/>
    <cellStyle name="Normal 4 3 4 3 2 3 2 2 4" xfId="33973" xr:uid="{00000000-0005-0000-0000-0000017C0000}"/>
    <cellStyle name="Normal 4 3 4 3 2 3 2 3" xfId="10755" xr:uid="{00000000-0005-0000-0000-0000027C0000}"/>
    <cellStyle name="Normal 4 3 4 3 2 3 2 3 2" xfId="23309" xr:uid="{00000000-0005-0000-0000-0000037C0000}"/>
    <cellStyle name="Normal 4 3 4 3 2 3 2 3 2 2" xfId="49471" xr:uid="{00000000-0005-0000-0000-0000047C0000}"/>
    <cellStyle name="Normal 4 3 4 3 2 3 2 3 3" xfId="36917" xr:uid="{00000000-0005-0000-0000-0000057C0000}"/>
    <cellStyle name="Normal 4 3 4 3 2 3 2 4" xfId="17225" xr:uid="{00000000-0005-0000-0000-0000067C0000}"/>
    <cellStyle name="Normal 4 3 4 3 2 3 2 4 2" xfId="43387" xr:uid="{00000000-0005-0000-0000-0000077C0000}"/>
    <cellStyle name="Normal 4 3 4 3 2 3 2 5" xfId="29921" xr:uid="{00000000-0005-0000-0000-0000087C0000}"/>
    <cellStyle name="Normal 4 3 4 3 2 3 3" xfId="5785" xr:uid="{00000000-0005-0000-0000-0000097C0000}"/>
    <cellStyle name="Normal 4 3 4 3 2 3 3 2" xfId="12229" xr:uid="{00000000-0005-0000-0000-00000A7C0000}"/>
    <cellStyle name="Normal 4 3 4 3 2 3 3 2 2" xfId="24591" xr:uid="{00000000-0005-0000-0000-00000B7C0000}"/>
    <cellStyle name="Normal 4 3 4 3 2 3 3 2 2 2" xfId="50753" xr:uid="{00000000-0005-0000-0000-00000C7C0000}"/>
    <cellStyle name="Normal 4 3 4 3 2 3 3 2 3" xfId="38391" xr:uid="{00000000-0005-0000-0000-00000D7C0000}"/>
    <cellStyle name="Normal 4 3 4 3 2 3 3 3" xfId="18987" xr:uid="{00000000-0005-0000-0000-00000E7C0000}"/>
    <cellStyle name="Normal 4 3 4 3 2 3 3 3 2" xfId="45149" xr:uid="{00000000-0005-0000-0000-00000F7C0000}"/>
    <cellStyle name="Normal 4 3 4 3 2 3 3 4" xfId="31947" xr:uid="{00000000-0005-0000-0000-0000107C0000}"/>
    <cellStyle name="Normal 4 3 4 3 2 3 4" xfId="9283" xr:uid="{00000000-0005-0000-0000-0000117C0000}"/>
    <cellStyle name="Normal 4 3 4 3 2 3 4 2" xfId="22029" xr:uid="{00000000-0005-0000-0000-0000127C0000}"/>
    <cellStyle name="Normal 4 3 4 3 2 3 4 2 2" xfId="48191" xr:uid="{00000000-0005-0000-0000-0000137C0000}"/>
    <cellStyle name="Normal 4 3 4 3 2 3 4 3" xfId="35445" xr:uid="{00000000-0005-0000-0000-0000147C0000}"/>
    <cellStyle name="Normal 4 3 4 3 2 3 5" xfId="15463" xr:uid="{00000000-0005-0000-0000-0000157C0000}"/>
    <cellStyle name="Normal 4 3 4 3 2 3 5 2" xfId="41625" xr:uid="{00000000-0005-0000-0000-0000167C0000}"/>
    <cellStyle name="Normal 4 3 4 3 2 3 6" xfId="27895" xr:uid="{00000000-0005-0000-0000-0000177C0000}"/>
    <cellStyle name="Normal 4 3 4 3 2 4" xfId="3119" xr:uid="{00000000-0005-0000-0000-0000187C0000}"/>
    <cellStyle name="Normal 4 3 4 3 2 4 2" xfId="7171" xr:uid="{00000000-0005-0000-0000-0000197C0000}"/>
    <cellStyle name="Normal 4 3 4 3 2 4 2 2" xfId="13061" xr:uid="{00000000-0005-0000-0000-00001A7C0000}"/>
    <cellStyle name="Normal 4 3 4 3 2 4 2 2 2" xfId="25231" xr:uid="{00000000-0005-0000-0000-00001B7C0000}"/>
    <cellStyle name="Normal 4 3 4 3 2 4 2 2 2 2" xfId="51393" xr:uid="{00000000-0005-0000-0000-00001C7C0000}"/>
    <cellStyle name="Normal 4 3 4 3 2 4 2 2 3" xfId="39223" xr:uid="{00000000-0005-0000-0000-00001D7C0000}"/>
    <cellStyle name="Normal 4 3 4 3 2 4 2 3" xfId="20109" xr:uid="{00000000-0005-0000-0000-00001E7C0000}"/>
    <cellStyle name="Normal 4 3 4 3 2 4 2 3 2" xfId="46271" xr:uid="{00000000-0005-0000-0000-00001F7C0000}"/>
    <cellStyle name="Normal 4 3 4 3 2 4 2 4" xfId="33333" xr:uid="{00000000-0005-0000-0000-0000207C0000}"/>
    <cellStyle name="Normal 4 3 4 3 2 4 3" xfId="10115" xr:uid="{00000000-0005-0000-0000-0000217C0000}"/>
    <cellStyle name="Normal 4 3 4 3 2 4 3 2" xfId="22669" xr:uid="{00000000-0005-0000-0000-0000227C0000}"/>
    <cellStyle name="Normal 4 3 4 3 2 4 3 2 2" xfId="48831" xr:uid="{00000000-0005-0000-0000-0000237C0000}"/>
    <cellStyle name="Normal 4 3 4 3 2 4 3 3" xfId="36277" xr:uid="{00000000-0005-0000-0000-0000247C0000}"/>
    <cellStyle name="Normal 4 3 4 3 2 4 4" xfId="16585" xr:uid="{00000000-0005-0000-0000-0000257C0000}"/>
    <cellStyle name="Normal 4 3 4 3 2 4 4 2" xfId="42747" xr:uid="{00000000-0005-0000-0000-0000267C0000}"/>
    <cellStyle name="Normal 4 3 4 3 2 4 5" xfId="29281" xr:uid="{00000000-0005-0000-0000-0000277C0000}"/>
    <cellStyle name="Normal 4 3 4 3 2 5" xfId="5145" xr:uid="{00000000-0005-0000-0000-0000287C0000}"/>
    <cellStyle name="Normal 4 3 4 3 2 5 2" xfId="11589" xr:uid="{00000000-0005-0000-0000-0000297C0000}"/>
    <cellStyle name="Normal 4 3 4 3 2 5 2 2" xfId="23951" xr:uid="{00000000-0005-0000-0000-00002A7C0000}"/>
    <cellStyle name="Normal 4 3 4 3 2 5 2 2 2" xfId="50113" xr:uid="{00000000-0005-0000-0000-00002B7C0000}"/>
    <cellStyle name="Normal 4 3 4 3 2 5 2 3" xfId="37751" xr:uid="{00000000-0005-0000-0000-00002C7C0000}"/>
    <cellStyle name="Normal 4 3 4 3 2 5 3" xfId="18347" xr:uid="{00000000-0005-0000-0000-00002D7C0000}"/>
    <cellStyle name="Normal 4 3 4 3 2 5 3 2" xfId="44509" xr:uid="{00000000-0005-0000-0000-00002E7C0000}"/>
    <cellStyle name="Normal 4 3 4 3 2 5 4" xfId="31307" xr:uid="{00000000-0005-0000-0000-00002F7C0000}"/>
    <cellStyle name="Normal 4 3 4 3 2 6" xfId="8643" xr:uid="{00000000-0005-0000-0000-0000307C0000}"/>
    <cellStyle name="Normal 4 3 4 3 2 6 2" xfId="21389" xr:uid="{00000000-0005-0000-0000-0000317C0000}"/>
    <cellStyle name="Normal 4 3 4 3 2 6 2 2" xfId="47551" xr:uid="{00000000-0005-0000-0000-0000327C0000}"/>
    <cellStyle name="Normal 4 3 4 3 2 6 3" xfId="34805" xr:uid="{00000000-0005-0000-0000-0000337C0000}"/>
    <cellStyle name="Normal 4 3 4 3 2 7" xfId="14823" xr:uid="{00000000-0005-0000-0000-0000347C0000}"/>
    <cellStyle name="Normal 4 3 4 3 2 7 2" xfId="40985" xr:uid="{00000000-0005-0000-0000-0000357C0000}"/>
    <cellStyle name="Normal 4 3 4 3 2 8" xfId="27255" xr:uid="{00000000-0005-0000-0000-0000367C0000}"/>
    <cellStyle name="Normal 4 3 4 3 3" xfId="1253" xr:uid="{00000000-0005-0000-0000-0000377C0000}"/>
    <cellStyle name="Normal 4 3 4 3 3 2" xfId="1893" xr:uid="{00000000-0005-0000-0000-0000387C0000}"/>
    <cellStyle name="Normal 4 3 4 3 3 2 2" xfId="3919" xr:uid="{00000000-0005-0000-0000-0000397C0000}"/>
    <cellStyle name="Normal 4 3 4 3 3 2 2 2" xfId="7971" xr:uid="{00000000-0005-0000-0000-00003A7C0000}"/>
    <cellStyle name="Normal 4 3 4 3 3 2 2 2 2" xfId="13861" xr:uid="{00000000-0005-0000-0000-00003B7C0000}"/>
    <cellStyle name="Normal 4 3 4 3 3 2 2 2 2 2" xfId="26031" xr:uid="{00000000-0005-0000-0000-00003C7C0000}"/>
    <cellStyle name="Normal 4 3 4 3 3 2 2 2 2 2 2" xfId="52193" xr:uid="{00000000-0005-0000-0000-00003D7C0000}"/>
    <cellStyle name="Normal 4 3 4 3 3 2 2 2 2 3" xfId="40023" xr:uid="{00000000-0005-0000-0000-00003E7C0000}"/>
    <cellStyle name="Normal 4 3 4 3 3 2 2 2 3" xfId="20909" xr:uid="{00000000-0005-0000-0000-00003F7C0000}"/>
    <cellStyle name="Normal 4 3 4 3 3 2 2 2 3 2" xfId="47071" xr:uid="{00000000-0005-0000-0000-0000407C0000}"/>
    <cellStyle name="Normal 4 3 4 3 3 2 2 2 4" xfId="34133" xr:uid="{00000000-0005-0000-0000-0000417C0000}"/>
    <cellStyle name="Normal 4 3 4 3 3 2 2 3" xfId="10915" xr:uid="{00000000-0005-0000-0000-0000427C0000}"/>
    <cellStyle name="Normal 4 3 4 3 3 2 2 3 2" xfId="23469" xr:uid="{00000000-0005-0000-0000-0000437C0000}"/>
    <cellStyle name="Normal 4 3 4 3 3 2 2 3 2 2" xfId="49631" xr:uid="{00000000-0005-0000-0000-0000447C0000}"/>
    <cellStyle name="Normal 4 3 4 3 3 2 2 3 3" xfId="37077" xr:uid="{00000000-0005-0000-0000-0000457C0000}"/>
    <cellStyle name="Normal 4 3 4 3 3 2 2 4" xfId="17385" xr:uid="{00000000-0005-0000-0000-0000467C0000}"/>
    <cellStyle name="Normal 4 3 4 3 3 2 2 4 2" xfId="43547" xr:uid="{00000000-0005-0000-0000-0000477C0000}"/>
    <cellStyle name="Normal 4 3 4 3 3 2 2 5" xfId="30081" xr:uid="{00000000-0005-0000-0000-0000487C0000}"/>
    <cellStyle name="Normal 4 3 4 3 3 2 3" xfId="5945" xr:uid="{00000000-0005-0000-0000-0000497C0000}"/>
    <cellStyle name="Normal 4 3 4 3 3 2 3 2" xfId="12389" xr:uid="{00000000-0005-0000-0000-00004A7C0000}"/>
    <cellStyle name="Normal 4 3 4 3 3 2 3 2 2" xfId="24751" xr:uid="{00000000-0005-0000-0000-00004B7C0000}"/>
    <cellStyle name="Normal 4 3 4 3 3 2 3 2 2 2" xfId="50913" xr:uid="{00000000-0005-0000-0000-00004C7C0000}"/>
    <cellStyle name="Normal 4 3 4 3 3 2 3 2 3" xfId="38551" xr:uid="{00000000-0005-0000-0000-00004D7C0000}"/>
    <cellStyle name="Normal 4 3 4 3 3 2 3 3" xfId="19147" xr:uid="{00000000-0005-0000-0000-00004E7C0000}"/>
    <cellStyle name="Normal 4 3 4 3 3 2 3 3 2" xfId="45309" xr:uid="{00000000-0005-0000-0000-00004F7C0000}"/>
    <cellStyle name="Normal 4 3 4 3 3 2 3 4" xfId="32107" xr:uid="{00000000-0005-0000-0000-0000507C0000}"/>
    <cellStyle name="Normal 4 3 4 3 3 2 4" xfId="9443" xr:uid="{00000000-0005-0000-0000-0000517C0000}"/>
    <cellStyle name="Normal 4 3 4 3 3 2 4 2" xfId="22189" xr:uid="{00000000-0005-0000-0000-0000527C0000}"/>
    <cellStyle name="Normal 4 3 4 3 3 2 4 2 2" xfId="48351" xr:uid="{00000000-0005-0000-0000-0000537C0000}"/>
    <cellStyle name="Normal 4 3 4 3 3 2 4 3" xfId="35605" xr:uid="{00000000-0005-0000-0000-0000547C0000}"/>
    <cellStyle name="Normal 4 3 4 3 3 2 5" xfId="15623" xr:uid="{00000000-0005-0000-0000-0000557C0000}"/>
    <cellStyle name="Normal 4 3 4 3 3 2 5 2" xfId="41785" xr:uid="{00000000-0005-0000-0000-0000567C0000}"/>
    <cellStyle name="Normal 4 3 4 3 3 2 6" xfId="28055" xr:uid="{00000000-0005-0000-0000-0000577C0000}"/>
    <cellStyle name="Normal 4 3 4 3 3 3" xfId="3279" xr:uid="{00000000-0005-0000-0000-0000587C0000}"/>
    <cellStyle name="Normal 4 3 4 3 3 3 2" xfId="7331" xr:uid="{00000000-0005-0000-0000-0000597C0000}"/>
    <cellStyle name="Normal 4 3 4 3 3 3 2 2" xfId="13221" xr:uid="{00000000-0005-0000-0000-00005A7C0000}"/>
    <cellStyle name="Normal 4 3 4 3 3 3 2 2 2" xfId="25391" xr:uid="{00000000-0005-0000-0000-00005B7C0000}"/>
    <cellStyle name="Normal 4 3 4 3 3 3 2 2 2 2" xfId="51553" xr:uid="{00000000-0005-0000-0000-00005C7C0000}"/>
    <cellStyle name="Normal 4 3 4 3 3 3 2 2 3" xfId="39383" xr:uid="{00000000-0005-0000-0000-00005D7C0000}"/>
    <cellStyle name="Normal 4 3 4 3 3 3 2 3" xfId="20269" xr:uid="{00000000-0005-0000-0000-00005E7C0000}"/>
    <cellStyle name="Normal 4 3 4 3 3 3 2 3 2" xfId="46431" xr:uid="{00000000-0005-0000-0000-00005F7C0000}"/>
    <cellStyle name="Normal 4 3 4 3 3 3 2 4" xfId="33493" xr:uid="{00000000-0005-0000-0000-0000607C0000}"/>
    <cellStyle name="Normal 4 3 4 3 3 3 3" xfId="10275" xr:uid="{00000000-0005-0000-0000-0000617C0000}"/>
    <cellStyle name="Normal 4 3 4 3 3 3 3 2" xfId="22829" xr:uid="{00000000-0005-0000-0000-0000627C0000}"/>
    <cellStyle name="Normal 4 3 4 3 3 3 3 2 2" xfId="48991" xr:uid="{00000000-0005-0000-0000-0000637C0000}"/>
    <cellStyle name="Normal 4 3 4 3 3 3 3 3" xfId="36437" xr:uid="{00000000-0005-0000-0000-0000647C0000}"/>
    <cellStyle name="Normal 4 3 4 3 3 3 4" xfId="16745" xr:uid="{00000000-0005-0000-0000-0000657C0000}"/>
    <cellStyle name="Normal 4 3 4 3 3 3 4 2" xfId="42907" xr:uid="{00000000-0005-0000-0000-0000667C0000}"/>
    <cellStyle name="Normal 4 3 4 3 3 3 5" xfId="29441" xr:uid="{00000000-0005-0000-0000-0000677C0000}"/>
    <cellStyle name="Normal 4 3 4 3 3 4" xfId="5305" xr:uid="{00000000-0005-0000-0000-0000687C0000}"/>
    <cellStyle name="Normal 4 3 4 3 3 4 2" xfId="11749" xr:uid="{00000000-0005-0000-0000-0000697C0000}"/>
    <cellStyle name="Normal 4 3 4 3 3 4 2 2" xfId="24111" xr:uid="{00000000-0005-0000-0000-00006A7C0000}"/>
    <cellStyle name="Normal 4 3 4 3 3 4 2 2 2" xfId="50273" xr:uid="{00000000-0005-0000-0000-00006B7C0000}"/>
    <cellStyle name="Normal 4 3 4 3 3 4 2 3" xfId="37911" xr:uid="{00000000-0005-0000-0000-00006C7C0000}"/>
    <cellStyle name="Normal 4 3 4 3 3 4 3" xfId="18507" xr:uid="{00000000-0005-0000-0000-00006D7C0000}"/>
    <cellStyle name="Normal 4 3 4 3 3 4 3 2" xfId="44669" xr:uid="{00000000-0005-0000-0000-00006E7C0000}"/>
    <cellStyle name="Normal 4 3 4 3 3 4 4" xfId="31467" xr:uid="{00000000-0005-0000-0000-00006F7C0000}"/>
    <cellStyle name="Normal 4 3 4 3 3 5" xfId="8803" xr:uid="{00000000-0005-0000-0000-0000707C0000}"/>
    <cellStyle name="Normal 4 3 4 3 3 5 2" xfId="21549" xr:uid="{00000000-0005-0000-0000-0000717C0000}"/>
    <cellStyle name="Normal 4 3 4 3 3 5 2 2" xfId="47711" xr:uid="{00000000-0005-0000-0000-0000727C0000}"/>
    <cellStyle name="Normal 4 3 4 3 3 5 3" xfId="34965" xr:uid="{00000000-0005-0000-0000-0000737C0000}"/>
    <cellStyle name="Normal 4 3 4 3 3 6" xfId="14983" xr:uid="{00000000-0005-0000-0000-0000747C0000}"/>
    <cellStyle name="Normal 4 3 4 3 3 6 2" xfId="41145" xr:uid="{00000000-0005-0000-0000-0000757C0000}"/>
    <cellStyle name="Normal 4 3 4 3 3 7" xfId="27415" xr:uid="{00000000-0005-0000-0000-0000767C0000}"/>
    <cellStyle name="Normal 4 3 4 3 4" xfId="1573" xr:uid="{00000000-0005-0000-0000-0000777C0000}"/>
    <cellStyle name="Normal 4 3 4 3 4 2" xfId="3599" xr:uid="{00000000-0005-0000-0000-0000787C0000}"/>
    <cellStyle name="Normal 4 3 4 3 4 2 2" xfId="7651" xr:uid="{00000000-0005-0000-0000-0000797C0000}"/>
    <cellStyle name="Normal 4 3 4 3 4 2 2 2" xfId="13541" xr:uid="{00000000-0005-0000-0000-00007A7C0000}"/>
    <cellStyle name="Normal 4 3 4 3 4 2 2 2 2" xfId="25711" xr:uid="{00000000-0005-0000-0000-00007B7C0000}"/>
    <cellStyle name="Normal 4 3 4 3 4 2 2 2 2 2" xfId="51873" xr:uid="{00000000-0005-0000-0000-00007C7C0000}"/>
    <cellStyle name="Normal 4 3 4 3 4 2 2 2 3" xfId="39703" xr:uid="{00000000-0005-0000-0000-00007D7C0000}"/>
    <cellStyle name="Normal 4 3 4 3 4 2 2 3" xfId="20589" xr:uid="{00000000-0005-0000-0000-00007E7C0000}"/>
    <cellStyle name="Normal 4 3 4 3 4 2 2 3 2" xfId="46751" xr:uid="{00000000-0005-0000-0000-00007F7C0000}"/>
    <cellStyle name="Normal 4 3 4 3 4 2 2 4" xfId="33813" xr:uid="{00000000-0005-0000-0000-0000807C0000}"/>
    <cellStyle name="Normal 4 3 4 3 4 2 3" xfId="10595" xr:uid="{00000000-0005-0000-0000-0000817C0000}"/>
    <cellStyle name="Normal 4 3 4 3 4 2 3 2" xfId="23149" xr:uid="{00000000-0005-0000-0000-0000827C0000}"/>
    <cellStyle name="Normal 4 3 4 3 4 2 3 2 2" xfId="49311" xr:uid="{00000000-0005-0000-0000-0000837C0000}"/>
    <cellStyle name="Normal 4 3 4 3 4 2 3 3" xfId="36757" xr:uid="{00000000-0005-0000-0000-0000847C0000}"/>
    <cellStyle name="Normal 4 3 4 3 4 2 4" xfId="17065" xr:uid="{00000000-0005-0000-0000-0000857C0000}"/>
    <cellStyle name="Normal 4 3 4 3 4 2 4 2" xfId="43227" xr:uid="{00000000-0005-0000-0000-0000867C0000}"/>
    <cellStyle name="Normal 4 3 4 3 4 2 5" xfId="29761" xr:uid="{00000000-0005-0000-0000-0000877C0000}"/>
    <cellStyle name="Normal 4 3 4 3 4 3" xfId="5625" xr:uid="{00000000-0005-0000-0000-0000887C0000}"/>
    <cellStyle name="Normal 4 3 4 3 4 3 2" xfId="12069" xr:uid="{00000000-0005-0000-0000-0000897C0000}"/>
    <cellStyle name="Normal 4 3 4 3 4 3 2 2" xfId="24431" xr:uid="{00000000-0005-0000-0000-00008A7C0000}"/>
    <cellStyle name="Normal 4 3 4 3 4 3 2 2 2" xfId="50593" xr:uid="{00000000-0005-0000-0000-00008B7C0000}"/>
    <cellStyle name="Normal 4 3 4 3 4 3 2 3" xfId="38231" xr:uid="{00000000-0005-0000-0000-00008C7C0000}"/>
    <cellStyle name="Normal 4 3 4 3 4 3 3" xfId="18827" xr:uid="{00000000-0005-0000-0000-00008D7C0000}"/>
    <cellStyle name="Normal 4 3 4 3 4 3 3 2" xfId="44989" xr:uid="{00000000-0005-0000-0000-00008E7C0000}"/>
    <cellStyle name="Normal 4 3 4 3 4 3 4" xfId="31787" xr:uid="{00000000-0005-0000-0000-00008F7C0000}"/>
    <cellStyle name="Normal 4 3 4 3 4 4" xfId="9123" xr:uid="{00000000-0005-0000-0000-0000907C0000}"/>
    <cellStyle name="Normal 4 3 4 3 4 4 2" xfId="21869" xr:uid="{00000000-0005-0000-0000-0000917C0000}"/>
    <cellStyle name="Normal 4 3 4 3 4 4 2 2" xfId="48031" xr:uid="{00000000-0005-0000-0000-0000927C0000}"/>
    <cellStyle name="Normal 4 3 4 3 4 4 3" xfId="35285" xr:uid="{00000000-0005-0000-0000-0000937C0000}"/>
    <cellStyle name="Normal 4 3 4 3 4 5" xfId="15303" xr:uid="{00000000-0005-0000-0000-0000947C0000}"/>
    <cellStyle name="Normal 4 3 4 3 4 5 2" xfId="41465" xr:uid="{00000000-0005-0000-0000-0000957C0000}"/>
    <cellStyle name="Normal 4 3 4 3 4 6" xfId="27735" xr:uid="{00000000-0005-0000-0000-0000967C0000}"/>
    <cellStyle name="Normal 4 3 4 3 5" xfId="2587" xr:uid="{00000000-0005-0000-0000-0000977C0000}"/>
    <cellStyle name="Normal 4 3 4 3 5 2" xfId="6639" xr:uid="{00000000-0005-0000-0000-0000987C0000}"/>
    <cellStyle name="Normal 4 3 4 3 5 2 2" xfId="12805" xr:uid="{00000000-0005-0000-0000-0000997C0000}"/>
    <cellStyle name="Normal 4 3 4 3 5 2 2 2" xfId="25071" xr:uid="{00000000-0005-0000-0000-00009A7C0000}"/>
    <cellStyle name="Normal 4 3 4 3 5 2 2 2 2" xfId="51233" xr:uid="{00000000-0005-0000-0000-00009B7C0000}"/>
    <cellStyle name="Normal 4 3 4 3 5 2 2 3" xfId="38967" xr:uid="{00000000-0005-0000-0000-00009C7C0000}"/>
    <cellStyle name="Normal 4 3 4 3 5 2 3" xfId="19709" xr:uid="{00000000-0005-0000-0000-00009D7C0000}"/>
    <cellStyle name="Normal 4 3 4 3 5 2 3 2" xfId="45871" xr:uid="{00000000-0005-0000-0000-00009E7C0000}"/>
    <cellStyle name="Normal 4 3 4 3 5 2 4" xfId="32801" xr:uid="{00000000-0005-0000-0000-00009F7C0000}"/>
    <cellStyle name="Normal 4 3 4 3 5 3" xfId="9859" xr:uid="{00000000-0005-0000-0000-0000A07C0000}"/>
    <cellStyle name="Normal 4 3 4 3 5 3 2" xfId="22509" xr:uid="{00000000-0005-0000-0000-0000A17C0000}"/>
    <cellStyle name="Normal 4 3 4 3 5 3 2 2" xfId="48671" xr:uid="{00000000-0005-0000-0000-0000A27C0000}"/>
    <cellStyle name="Normal 4 3 4 3 5 3 3" xfId="36021" xr:uid="{00000000-0005-0000-0000-0000A37C0000}"/>
    <cellStyle name="Normal 4 3 4 3 5 4" xfId="16185" xr:uid="{00000000-0005-0000-0000-0000A47C0000}"/>
    <cellStyle name="Normal 4 3 4 3 5 4 2" xfId="42347" xr:uid="{00000000-0005-0000-0000-0000A57C0000}"/>
    <cellStyle name="Normal 4 3 4 3 5 5" xfId="28749" xr:uid="{00000000-0005-0000-0000-0000A67C0000}"/>
    <cellStyle name="Normal 4 3 4 3 6" xfId="4613" xr:uid="{00000000-0005-0000-0000-0000A77C0000}"/>
    <cellStyle name="Normal 4 3 4 3 6 2" xfId="11333" xr:uid="{00000000-0005-0000-0000-0000A87C0000}"/>
    <cellStyle name="Normal 4 3 4 3 6 2 2" xfId="23791" xr:uid="{00000000-0005-0000-0000-0000A97C0000}"/>
    <cellStyle name="Normal 4 3 4 3 6 2 2 2" xfId="49953" xr:uid="{00000000-0005-0000-0000-0000AA7C0000}"/>
    <cellStyle name="Normal 4 3 4 3 6 2 3" xfId="37495" xr:uid="{00000000-0005-0000-0000-0000AB7C0000}"/>
    <cellStyle name="Normal 4 3 4 3 6 3" xfId="17947" xr:uid="{00000000-0005-0000-0000-0000AC7C0000}"/>
    <cellStyle name="Normal 4 3 4 3 6 3 2" xfId="44109" xr:uid="{00000000-0005-0000-0000-0000AD7C0000}"/>
    <cellStyle name="Normal 4 3 4 3 6 4" xfId="30775" xr:uid="{00000000-0005-0000-0000-0000AE7C0000}"/>
    <cellStyle name="Normal 4 3 4 3 7" xfId="8387" xr:uid="{00000000-0005-0000-0000-0000AF7C0000}"/>
    <cellStyle name="Normal 4 3 4 3 7 2" xfId="21229" xr:uid="{00000000-0005-0000-0000-0000B07C0000}"/>
    <cellStyle name="Normal 4 3 4 3 7 2 2" xfId="47391" xr:uid="{00000000-0005-0000-0000-0000B17C0000}"/>
    <cellStyle name="Normal 4 3 4 3 7 3" xfId="34549" xr:uid="{00000000-0005-0000-0000-0000B27C0000}"/>
    <cellStyle name="Normal 4 3 4 3 8" xfId="14423" xr:uid="{00000000-0005-0000-0000-0000B37C0000}"/>
    <cellStyle name="Normal 4 3 4 3 8 2" xfId="40585" xr:uid="{00000000-0005-0000-0000-0000B47C0000}"/>
    <cellStyle name="Normal 4 3 4 3 9" xfId="26723" xr:uid="{00000000-0005-0000-0000-0000B57C0000}"/>
    <cellStyle name="Normal 4 3 4 4" xfId="763" xr:uid="{00000000-0005-0000-0000-0000B67C0000}"/>
    <cellStyle name="Normal 4 3 4 4 2" xfId="1333" xr:uid="{00000000-0005-0000-0000-0000B77C0000}"/>
    <cellStyle name="Normal 4 3 4 4 2 2" xfId="1973" xr:uid="{00000000-0005-0000-0000-0000B87C0000}"/>
    <cellStyle name="Normal 4 3 4 4 2 2 2" xfId="3999" xr:uid="{00000000-0005-0000-0000-0000B97C0000}"/>
    <cellStyle name="Normal 4 3 4 4 2 2 2 2" xfId="8051" xr:uid="{00000000-0005-0000-0000-0000BA7C0000}"/>
    <cellStyle name="Normal 4 3 4 4 2 2 2 2 2" xfId="13941" xr:uid="{00000000-0005-0000-0000-0000BB7C0000}"/>
    <cellStyle name="Normal 4 3 4 4 2 2 2 2 2 2" xfId="26111" xr:uid="{00000000-0005-0000-0000-0000BC7C0000}"/>
    <cellStyle name="Normal 4 3 4 4 2 2 2 2 2 2 2" xfId="52273" xr:uid="{00000000-0005-0000-0000-0000BD7C0000}"/>
    <cellStyle name="Normal 4 3 4 4 2 2 2 2 2 3" xfId="40103" xr:uid="{00000000-0005-0000-0000-0000BE7C0000}"/>
    <cellStyle name="Normal 4 3 4 4 2 2 2 2 3" xfId="20989" xr:uid="{00000000-0005-0000-0000-0000BF7C0000}"/>
    <cellStyle name="Normal 4 3 4 4 2 2 2 2 3 2" xfId="47151" xr:uid="{00000000-0005-0000-0000-0000C07C0000}"/>
    <cellStyle name="Normal 4 3 4 4 2 2 2 2 4" xfId="34213" xr:uid="{00000000-0005-0000-0000-0000C17C0000}"/>
    <cellStyle name="Normal 4 3 4 4 2 2 2 3" xfId="10995" xr:uid="{00000000-0005-0000-0000-0000C27C0000}"/>
    <cellStyle name="Normal 4 3 4 4 2 2 2 3 2" xfId="23549" xr:uid="{00000000-0005-0000-0000-0000C37C0000}"/>
    <cellStyle name="Normal 4 3 4 4 2 2 2 3 2 2" xfId="49711" xr:uid="{00000000-0005-0000-0000-0000C47C0000}"/>
    <cellStyle name="Normal 4 3 4 4 2 2 2 3 3" xfId="37157" xr:uid="{00000000-0005-0000-0000-0000C57C0000}"/>
    <cellStyle name="Normal 4 3 4 4 2 2 2 4" xfId="17465" xr:uid="{00000000-0005-0000-0000-0000C67C0000}"/>
    <cellStyle name="Normal 4 3 4 4 2 2 2 4 2" xfId="43627" xr:uid="{00000000-0005-0000-0000-0000C77C0000}"/>
    <cellStyle name="Normal 4 3 4 4 2 2 2 5" xfId="30161" xr:uid="{00000000-0005-0000-0000-0000C87C0000}"/>
    <cellStyle name="Normal 4 3 4 4 2 2 3" xfId="6025" xr:uid="{00000000-0005-0000-0000-0000C97C0000}"/>
    <cellStyle name="Normal 4 3 4 4 2 2 3 2" xfId="12469" xr:uid="{00000000-0005-0000-0000-0000CA7C0000}"/>
    <cellStyle name="Normal 4 3 4 4 2 2 3 2 2" xfId="24831" xr:uid="{00000000-0005-0000-0000-0000CB7C0000}"/>
    <cellStyle name="Normal 4 3 4 4 2 2 3 2 2 2" xfId="50993" xr:uid="{00000000-0005-0000-0000-0000CC7C0000}"/>
    <cellStyle name="Normal 4 3 4 4 2 2 3 2 3" xfId="38631" xr:uid="{00000000-0005-0000-0000-0000CD7C0000}"/>
    <cellStyle name="Normal 4 3 4 4 2 2 3 3" xfId="19227" xr:uid="{00000000-0005-0000-0000-0000CE7C0000}"/>
    <cellStyle name="Normal 4 3 4 4 2 2 3 3 2" xfId="45389" xr:uid="{00000000-0005-0000-0000-0000CF7C0000}"/>
    <cellStyle name="Normal 4 3 4 4 2 2 3 4" xfId="32187" xr:uid="{00000000-0005-0000-0000-0000D07C0000}"/>
    <cellStyle name="Normal 4 3 4 4 2 2 4" xfId="9523" xr:uid="{00000000-0005-0000-0000-0000D17C0000}"/>
    <cellStyle name="Normal 4 3 4 4 2 2 4 2" xfId="22269" xr:uid="{00000000-0005-0000-0000-0000D27C0000}"/>
    <cellStyle name="Normal 4 3 4 4 2 2 4 2 2" xfId="48431" xr:uid="{00000000-0005-0000-0000-0000D37C0000}"/>
    <cellStyle name="Normal 4 3 4 4 2 2 4 3" xfId="35685" xr:uid="{00000000-0005-0000-0000-0000D47C0000}"/>
    <cellStyle name="Normal 4 3 4 4 2 2 5" xfId="15703" xr:uid="{00000000-0005-0000-0000-0000D57C0000}"/>
    <cellStyle name="Normal 4 3 4 4 2 2 5 2" xfId="41865" xr:uid="{00000000-0005-0000-0000-0000D67C0000}"/>
    <cellStyle name="Normal 4 3 4 4 2 2 6" xfId="28135" xr:uid="{00000000-0005-0000-0000-0000D77C0000}"/>
    <cellStyle name="Normal 4 3 4 4 2 3" xfId="3359" xr:uid="{00000000-0005-0000-0000-0000D87C0000}"/>
    <cellStyle name="Normal 4 3 4 4 2 3 2" xfId="7411" xr:uid="{00000000-0005-0000-0000-0000D97C0000}"/>
    <cellStyle name="Normal 4 3 4 4 2 3 2 2" xfId="13301" xr:uid="{00000000-0005-0000-0000-0000DA7C0000}"/>
    <cellStyle name="Normal 4 3 4 4 2 3 2 2 2" xfId="25471" xr:uid="{00000000-0005-0000-0000-0000DB7C0000}"/>
    <cellStyle name="Normal 4 3 4 4 2 3 2 2 2 2" xfId="51633" xr:uid="{00000000-0005-0000-0000-0000DC7C0000}"/>
    <cellStyle name="Normal 4 3 4 4 2 3 2 2 3" xfId="39463" xr:uid="{00000000-0005-0000-0000-0000DD7C0000}"/>
    <cellStyle name="Normal 4 3 4 4 2 3 2 3" xfId="20349" xr:uid="{00000000-0005-0000-0000-0000DE7C0000}"/>
    <cellStyle name="Normal 4 3 4 4 2 3 2 3 2" xfId="46511" xr:uid="{00000000-0005-0000-0000-0000DF7C0000}"/>
    <cellStyle name="Normal 4 3 4 4 2 3 2 4" xfId="33573" xr:uid="{00000000-0005-0000-0000-0000E07C0000}"/>
    <cellStyle name="Normal 4 3 4 4 2 3 3" xfId="10355" xr:uid="{00000000-0005-0000-0000-0000E17C0000}"/>
    <cellStyle name="Normal 4 3 4 4 2 3 3 2" xfId="22909" xr:uid="{00000000-0005-0000-0000-0000E27C0000}"/>
    <cellStyle name="Normal 4 3 4 4 2 3 3 2 2" xfId="49071" xr:uid="{00000000-0005-0000-0000-0000E37C0000}"/>
    <cellStyle name="Normal 4 3 4 4 2 3 3 3" xfId="36517" xr:uid="{00000000-0005-0000-0000-0000E47C0000}"/>
    <cellStyle name="Normal 4 3 4 4 2 3 4" xfId="16825" xr:uid="{00000000-0005-0000-0000-0000E57C0000}"/>
    <cellStyle name="Normal 4 3 4 4 2 3 4 2" xfId="42987" xr:uid="{00000000-0005-0000-0000-0000E67C0000}"/>
    <cellStyle name="Normal 4 3 4 4 2 3 5" xfId="29521" xr:uid="{00000000-0005-0000-0000-0000E77C0000}"/>
    <cellStyle name="Normal 4 3 4 4 2 4" xfId="5385" xr:uid="{00000000-0005-0000-0000-0000E87C0000}"/>
    <cellStyle name="Normal 4 3 4 4 2 4 2" xfId="11829" xr:uid="{00000000-0005-0000-0000-0000E97C0000}"/>
    <cellStyle name="Normal 4 3 4 4 2 4 2 2" xfId="24191" xr:uid="{00000000-0005-0000-0000-0000EA7C0000}"/>
    <cellStyle name="Normal 4 3 4 4 2 4 2 2 2" xfId="50353" xr:uid="{00000000-0005-0000-0000-0000EB7C0000}"/>
    <cellStyle name="Normal 4 3 4 4 2 4 2 3" xfId="37991" xr:uid="{00000000-0005-0000-0000-0000EC7C0000}"/>
    <cellStyle name="Normal 4 3 4 4 2 4 3" xfId="18587" xr:uid="{00000000-0005-0000-0000-0000ED7C0000}"/>
    <cellStyle name="Normal 4 3 4 4 2 4 3 2" xfId="44749" xr:uid="{00000000-0005-0000-0000-0000EE7C0000}"/>
    <cellStyle name="Normal 4 3 4 4 2 4 4" xfId="31547" xr:uid="{00000000-0005-0000-0000-0000EF7C0000}"/>
    <cellStyle name="Normal 4 3 4 4 2 5" xfId="8883" xr:uid="{00000000-0005-0000-0000-0000F07C0000}"/>
    <cellStyle name="Normal 4 3 4 4 2 5 2" xfId="21629" xr:uid="{00000000-0005-0000-0000-0000F17C0000}"/>
    <cellStyle name="Normal 4 3 4 4 2 5 2 2" xfId="47791" xr:uid="{00000000-0005-0000-0000-0000F27C0000}"/>
    <cellStyle name="Normal 4 3 4 4 2 5 3" xfId="35045" xr:uid="{00000000-0005-0000-0000-0000F37C0000}"/>
    <cellStyle name="Normal 4 3 4 4 2 6" xfId="15063" xr:uid="{00000000-0005-0000-0000-0000F47C0000}"/>
    <cellStyle name="Normal 4 3 4 4 2 6 2" xfId="41225" xr:uid="{00000000-0005-0000-0000-0000F57C0000}"/>
    <cellStyle name="Normal 4 3 4 4 2 7" xfId="27495" xr:uid="{00000000-0005-0000-0000-0000F67C0000}"/>
    <cellStyle name="Normal 4 3 4 4 3" xfId="1653" xr:uid="{00000000-0005-0000-0000-0000F77C0000}"/>
    <cellStyle name="Normal 4 3 4 4 3 2" xfId="3679" xr:uid="{00000000-0005-0000-0000-0000F87C0000}"/>
    <cellStyle name="Normal 4 3 4 4 3 2 2" xfId="7731" xr:uid="{00000000-0005-0000-0000-0000F97C0000}"/>
    <cellStyle name="Normal 4 3 4 4 3 2 2 2" xfId="13621" xr:uid="{00000000-0005-0000-0000-0000FA7C0000}"/>
    <cellStyle name="Normal 4 3 4 4 3 2 2 2 2" xfId="25791" xr:uid="{00000000-0005-0000-0000-0000FB7C0000}"/>
    <cellStyle name="Normal 4 3 4 4 3 2 2 2 2 2" xfId="51953" xr:uid="{00000000-0005-0000-0000-0000FC7C0000}"/>
    <cellStyle name="Normal 4 3 4 4 3 2 2 2 3" xfId="39783" xr:uid="{00000000-0005-0000-0000-0000FD7C0000}"/>
    <cellStyle name="Normal 4 3 4 4 3 2 2 3" xfId="20669" xr:uid="{00000000-0005-0000-0000-0000FE7C0000}"/>
    <cellStyle name="Normal 4 3 4 4 3 2 2 3 2" xfId="46831" xr:uid="{00000000-0005-0000-0000-0000FF7C0000}"/>
    <cellStyle name="Normal 4 3 4 4 3 2 2 4" xfId="33893" xr:uid="{00000000-0005-0000-0000-0000007D0000}"/>
    <cellStyle name="Normal 4 3 4 4 3 2 3" xfId="10675" xr:uid="{00000000-0005-0000-0000-0000017D0000}"/>
    <cellStyle name="Normal 4 3 4 4 3 2 3 2" xfId="23229" xr:uid="{00000000-0005-0000-0000-0000027D0000}"/>
    <cellStyle name="Normal 4 3 4 4 3 2 3 2 2" xfId="49391" xr:uid="{00000000-0005-0000-0000-0000037D0000}"/>
    <cellStyle name="Normal 4 3 4 4 3 2 3 3" xfId="36837" xr:uid="{00000000-0005-0000-0000-0000047D0000}"/>
    <cellStyle name="Normal 4 3 4 4 3 2 4" xfId="17145" xr:uid="{00000000-0005-0000-0000-0000057D0000}"/>
    <cellStyle name="Normal 4 3 4 4 3 2 4 2" xfId="43307" xr:uid="{00000000-0005-0000-0000-0000067D0000}"/>
    <cellStyle name="Normal 4 3 4 4 3 2 5" xfId="29841" xr:uid="{00000000-0005-0000-0000-0000077D0000}"/>
    <cellStyle name="Normal 4 3 4 4 3 3" xfId="5705" xr:uid="{00000000-0005-0000-0000-0000087D0000}"/>
    <cellStyle name="Normal 4 3 4 4 3 3 2" xfId="12149" xr:uid="{00000000-0005-0000-0000-0000097D0000}"/>
    <cellStyle name="Normal 4 3 4 4 3 3 2 2" xfId="24511" xr:uid="{00000000-0005-0000-0000-00000A7D0000}"/>
    <cellStyle name="Normal 4 3 4 4 3 3 2 2 2" xfId="50673" xr:uid="{00000000-0005-0000-0000-00000B7D0000}"/>
    <cellStyle name="Normal 4 3 4 4 3 3 2 3" xfId="38311" xr:uid="{00000000-0005-0000-0000-00000C7D0000}"/>
    <cellStyle name="Normal 4 3 4 4 3 3 3" xfId="18907" xr:uid="{00000000-0005-0000-0000-00000D7D0000}"/>
    <cellStyle name="Normal 4 3 4 4 3 3 3 2" xfId="45069" xr:uid="{00000000-0005-0000-0000-00000E7D0000}"/>
    <cellStyle name="Normal 4 3 4 4 3 3 4" xfId="31867" xr:uid="{00000000-0005-0000-0000-00000F7D0000}"/>
    <cellStyle name="Normal 4 3 4 4 3 4" xfId="9203" xr:uid="{00000000-0005-0000-0000-0000107D0000}"/>
    <cellStyle name="Normal 4 3 4 4 3 4 2" xfId="21949" xr:uid="{00000000-0005-0000-0000-0000117D0000}"/>
    <cellStyle name="Normal 4 3 4 4 3 4 2 2" xfId="48111" xr:uid="{00000000-0005-0000-0000-0000127D0000}"/>
    <cellStyle name="Normal 4 3 4 4 3 4 3" xfId="35365" xr:uid="{00000000-0005-0000-0000-0000137D0000}"/>
    <cellStyle name="Normal 4 3 4 4 3 5" xfId="15383" xr:uid="{00000000-0005-0000-0000-0000147D0000}"/>
    <cellStyle name="Normal 4 3 4 4 3 5 2" xfId="41545" xr:uid="{00000000-0005-0000-0000-0000157D0000}"/>
    <cellStyle name="Normal 4 3 4 4 3 6" xfId="27815" xr:uid="{00000000-0005-0000-0000-0000167D0000}"/>
    <cellStyle name="Normal 4 3 4 4 4" xfId="2789" xr:uid="{00000000-0005-0000-0000-0000177D0000}"/>
    <cellStyle name="Normal 4 3 4 4 4 2" xfId="6841" xr:uid="{00000000-0005-0000-0000-0000187D0000}"/>
    <cellStyle name="Normal 4 3 4 4 4 2 2" xfId="12911" xr:uid="{00000000-0005-0000-0000-0000197D0000}"/>
    <cellStyle name="Normal 4 3 4 4 4 2 2 2" xfId="25151" xr:uid="{00000000-0005-0000-0000-00001A7D0000}"/>
    <cellStyle name="Normal 4 3 4 4 4 2 2 2 2" xfId="51313" xr:uid="{00000000-0005-0000-0000-00001B7D0000}"/>
    <cellStyle name="Normal 4 3 4 4 4 2 2 3" xfId="39073" xr:uid="{00000000-0005-0000-0000-00001C7D0000}"/>
    <cellStyle name="Normal 4 3 4 4 4 2 3" xfId="19867" xr:uid="{00000000-0005-0000-0000-00001D7D0000}"/>
    <cellStyle name="Normal 4 3 4 4 4 2 3 2" xfId="46029" xr:uid="{00000000-0005-0000-0000-00001E7D0000}"/>
    <cellStyle name="Normal 4 3 4 4 4 2 4" xfId="33003" xr:uid="{00000000-0005-0000-0000-00001F7D0000}"/>
    <cellStyle name="Normal 4 3 4 4 4 3" xfId="9965" xr:uid="{00000000-0005-0000-0000-0000207D0000}"/>
    <cellStyle name="Normal 4 3 4 4 4 3 2" xfId="22589" xr:uid="{00000000-0005-0000-0000-0000217D0000}"/>
    <cellStyle name="Normal 4 3 4 4 4 3 2 2" xfId="48751" xr:uid="{00000000-0005-0000-0000-0000227D0000}"/>
    <cellStyle name="Normal 4 3 4 4 4 3 3" xfId="36127" xr:uid="{00000000-0005-0000-0000-0000237D0000}"/>
    <cellStyle name="Normal 4 3 4 4 4 4" xfId="16343" xr:uid="{00000000-0005-0000-0000-0000247D0000}"/>
    <cellStyle name="Normal 4 3 4 4 4 4 2" xfId="42505" xr:uid="{00000000-0005-0000-0000-0000257D0000}"/>
    <cellStyle name="Normal 4 3 4 4 4 5" xfId="28951" xr:uid="{00000000-0005-0000-0000-0000267D0000}"/>
    <cellStyle name="Normal 4 3 4 4 5" xfId="4815" xr:uid="{00000000-0005-0000-0000-0000277D0000}"/>
    <cellStyle name="Normal 4 3 4 4 5 2" xfId="11439" xr:uid="{00000000-0005-0000-0000-0000287D0000}"/>
    <cellStyle name="Normal 4 3 4 4 5 2 2" xfId="23871" xr:uid="{00000000-0005-0000-0000-0000297D0000}"/>
    <cellStyle name="Normal 4 3 4 4 5 2 2 2" xfId="50033" xr:uid="{00000000-0005-0000-0000-00002A7D0000}"/>
    <cellStyle name="Normal 4 3 4 4 5 2 3" xfId="37601" xr:uid="{00000000-0005-0000-0000-00002B7D0000}"/>
    <cellStyle name="Normal 4 3 4 4 5 3" xfId="18105" xr:uid="{00000000-0005-0000-0000-00002C7D0000}"/>
    <cellStyle name="Normal 4 3 4 4 5 3 2" xfId="44267" xr:uid="{00000000-0005-0000-0000-00002D7D0000}"/>
    <cellStyle name="Normal 4 3 4 4 5 4" xfId="30977" xr:uid="{00000000-0005-0000-0000-00002E7D0000}"/>
    <cellStyle name="Normal 4 3 4 4 6" xfId="8493" xr:uid="{00000000-0005-0000-0000-00002F7D0000}"/>
    <cellStyle name="Normal 4 3 4 4 6 2" xfId="21309" xr:uid="{00000000-0005-0000-0000-0000307D0000}"/>
    <cellStyle name="Normal 4 3 4 4 6 2 2" xfId="47471" xr:uid="{00000000-0005-0000-0000-0000317D0000}"/>
    <cellStyle name="Normal 4 3 4 4 6 3" xfId="34655" xr:uid="{00000000-0005-0000-0000-0000327D0000}"/>
    <cellStyle name="Normal 4 3 4 4 7" xfId="14581" xr:uid="{00000000-0005-0000-0000-0000337D0000}"/>
    <cellStyle name="Normal 4 3 4 4 7 2" xfId="40743" xr:uid="{00000000-0005-0000-0000-0000347D0000}"/>
    <cellStyle name="Normal 4 3 4 4 8" xfId="26925" xr:uid="{00000000-0005-0000-0000-0000357D0000}"/>
    <cellStyle name="Normal 4 3 4 5" xfId="1173" xr:uid="{00000000-0005-0000-0000-0000367D0000}"/>
    <cellStyle name="Normal 4 3 4 5 2" xfId="1813" xr:uid="{00000000-0005-0000-0000-0000377D0000}"/>
    <cellStyle name="Normal 4 3 4 5 2 2" xfId="3839" xr:uid="{00000000-0005-0000-0000-0000387D0000}"/>
    <cellStyle name="Normal 4 3 4 5 2 2 2" xfId="7891" xr:uid="{00000000-0005-0000-0000-0000397D0000}"/>
    <cellStyle name="Normal 4 3 4 5 2 2 2 2" xfId="13781" xr:uid="{00000000-0005-0000-0000-00003A7D0000}"/>
    <cellStyle name="Normal 4 3 4 5 2 2 2 2 2" xfId="25951" xr:uid="{00000000-0005-0000-0000-00003B7D0000}"/>
    <cellStyle name="Normal 4 3 4 5 2 2 2 2 2 2" xfId="52113" xr:uid="{00000000-0005-0000-0000-00003C7D0000}"/>
    <cellStyle name="Normal 4 3 4 5 2 2 2 2 3" xfId="39943" xr:uid="{00000000-0005-0000-0000-00003D7D0000}"/>
    <cellStyle name="Normal 4 3 4 5 2 2 2 3" xfId="20829" xr:uid="{00000000-0005-0000-0000-00003E7D0000}"/>
    <cellStyle name="Normal 4 3 4 5 2 2 2 3 2" xfId="46991" xr:uid="{00000000-0005-0000-0000-00003F7D0000}"/>
    <cellStyle name="Normal 4 3 4 5 2 2 2 4" xfId="34053" xr:uid="{00000000-0005-0000-0000-0000407D0000}"/>
    <cellStyle name="Normal 4 3 4 5 2 2 3" xfId="10835" xr:uid="{00000000-0005-0000-0000-0000417D0000}"/>
    <cellStyle name="Normal 4 3 4 5 2 2 3 2" xfId="23389" xr:uid="{00000000-0005-0000-0000-0000427D0000}"/>
    <cellStyle name="Normal 4 3 4 5 2 2 3 2 2" xfId="49551" xr:uid="{00000000-0005-0000-0000-0000437D0000}"/>
    <cellStyle name="Normal 4 3 4 5 2 2 3 3" xfId="36997" xr:uid="{00000000-0005-0000-0000-0000447D0000}"/>
    <cellStyle name="Normal 4 3 4 5 2 2 4" xfId="17305" xr:uid="{00000000-0005-0000-0000-0000457D0000}"/>
    <cellStyle name="Normal 4 3 4 5 2 2 4 2" xfId="43467" xr:uid="{00000000-0005-0000-0000-0000467D0000}"/>
    <cellStyle name="Normal 4 3 4 5 2 2 5" xfId="30001" xr:uid="{00000000-0005-0000-0000-0000477D0000}"/>
    <cellStyle name="Normal 4 3 4 5 2 3" xfId="5865" xr:uid="{00000000-0005-0000-0000-0000487D0000}"/>
    <cellStyle name="Normal 4 3 4 5 2 3 2" xfId="12309" xr:uid="{00000000-0005-0000-0000-0000497D0000}"/>
    <cellStyle name="Normal 4 3 4 5 2 3 2 2" xfId="24671" xr:uid="{00000000-0005-0000-0000-00004A7D0000}"/>
    <cellStyle name="Normal 4 3 4 5 2 3 2 2 2" xfId="50833" xr:uid="{00000000-0005-0000-0000-00004B7D0000}"/>
    <cellStyle name="Normal 4 3 4 5 2 3 2 3" xfId="38471" xr:uid="{00000000-0005-0000-0000-00004C7D0000}"/>
    <cellStyle name="Normal 4 3 4 5 2 3 3" xfId="19067" xr:uid="{00000000-0005-0000-0000-00004D7D0000}"/>
    <cellStyle name="Normal 4 3 4 5 2 3 3 2" xfId="45229" xr:uid="{00000000-0005-0000-0000-00004E7D0000}"/>
    <cellStyle name="Normal 4 3 4 5 2 3 4" xfId="32027" xr:uid="{00000000-0005-0000-0000-00004F7D0000}"/>
    <cellStyle name="Normal 4 3 4 5 2 4" xfId="9363" xr:uid="{00000000-0005-0000-0000-0000507D0000}"/>
    <cellStyle name="Normal 4 3 4 5 2 4 2" xfId="22109" xr:uid="{00000000-0005-0000-0000-0000517D0000}"/>
    <cellStyle name="Normal 4 3 4 5 2 4 2 2" xfId="48271" xr:uid="{00000000-0005-0000-0000-0000527D0000}"/>
    <cellStyle name="Normal 4 3 4 5 2 4 3" xfId="35525" xr:uid="{00000000-0005-0000-0000-0000537D0000}"/>
    <cellStyle name="Normal 4 3 4 5 2 5" xfId="15543" xr:uid="{00000000-0005-0000-0000-0000547D0000}"/>
    <cellStyle name="Normal 4 3 4 5 2 5 2" xfId="41705" xr:uid="{00000000-0005-0000-0000-0000557D0000}"/>
    <cellStyle name="Normal 4 3 4 5 2 6" xfId="27975" xr:uid="{00000000-0005-0000-0000-0000567D0000}"/>
    <cellStyle name="Normal 4 3 4 5 3" xfId="3199" xr:uid="{00000000-0005-0000-0000-0000577D0000}"/>
    <cellStyle name="Normal 4 3 4 5 3 2" xfId="7251" xr:uid="{00000000-0005-0000-0000-0000587D0000}"/>
    <cellStyle name="Normal 4 3 4 5 3 2 2" xfId="13141" xr:uid="{00000000-0005-0000-0000-0000597D0000}"/>
    <cellStyle name="Normal 4 3 4 5 3 2 2 2" xfId="25311" xr:uid="{00000000-0005-0000-0000-00005A7D0000}"/>
    <cellStyle name="Normal 4 3 4 5 3 2 2 2 2" xfId="51473" xr:uid="{00000000-0005-0000-0000-00005B7D0000}"/>
    <cellStyle name="Normal 4 3 4 5 3 2 2 3" xfId="39303" xr:uid="{00000000-0005-0000-0000-00005C7D0000}"/>
    <cellStyle name="Normal 4 3 4 5 3 2 3" xfId="20189" xr:uid="{00000000-0005-0000-0000-00005D7D0000}"/>
    <cellStyle name="Normal 4 3 4 5 3 2 3 2" xfId="46351" xr:uid="{00000000-0005-0000-0000-00005E7D0000}"/>
    <cellStyle name="Normal 4 3 4 5 3 2 4" xfId="33413" xr:uid="{00000000-0005-0000-0000-00005F7D0000}"/>
    <cellStyle name="Normal 4 3 4 5 3 3" xfId="10195" xr:uid="{00000000-0005-0000-0000-0000607D0000}"/>
    <cellStyle name="Normal 4 3 4 5 3 3 2" xfId="22749" xr:uid="{00000000-0005-0000-0000-0000617D0000}"/>
    <cellStyle name="Normal 4 3 4 5 3 3 2 2" xfId="48911" xr:uid="{00000000-0005-0000-0000-0000627D0000}"/>
    <cellStyle name="Normal 4 3 4 5 3 3 3" xfId="36357" xr:uid="{00000000-0005-0000-0000-0000637D0000}"/>
    <cellStyle name="Normal 4 3 4 5 3 4" xfId="16665" xr:uid="{00000000-0005-0000-0000-0000647D0000}"/>
    <cellStyle name="Normal 4 3 4 5 3 4 2" xfId="42827" xr:uid="{00000000-0005-0000-0000-0000657D0000}"/>
    <cellStyle name="Normal 4 3 4 5 3 5" xfId="29361" xr:uid="{00000000-0005-0000-0000-0000667D0000}"/>
    <cellStyle name="Normal 4 3 4 5 4" xfId="5225" xr:uid="{00000000-0005-0000-0000-0000677D0000}"/>
    <cellStyle name="Normal 4 3 4 5 4 2" xfId="11669" xr:uid="{00000000-0005-0000-0000-0000687D0000}"/>
    <cellStyle name="Normal 4 3 4 5 4 2 2" xfId="24031" xr:uid="{00000000-0005-0000-0000-0000697D0000}"/>
    <cellStyle name="Normal 4 3 4 5 4 2 2 2" xfId="50193" xr:uid="{00000000-0005-0000-0000-00006A7D0000}"/>
    <cellStyle name="Normal 4 3 4 5 4 2 3" xfId="37831" xr:uid="{00000000-0005-0000-0000-00006B7D0000}"/>
    <cellStyle name="Normal 4 3 4 5 4 3" xfId="18427" xr:uid="{00000000-0005-0000-0000-00006C7D0000}"/>
    <cellStyle name="Normal 4 3 4 5 4 3 2" xfId="44589" xr:uid="{00000000-0005-0000-0000-00006D7D0000}"/>
    <cellStyle name="Normal 4 3 4 5 4 4" xfId="31387" xr:uid="{00000000-0005-0000-0000-00006E7D0000}"/>
    <cellStyle name="Normal 4 3 4 5 5" xfId="8723" xr:uid="{00000000-0005-0000-0000-00006F7D0000}"/>
    <cellStyle name="Normal 4 3 4 5 5 2" xfId="21469" xr:uid="{00000000-0005-0000-0000-0000707D0000}"/>
    <cellStyle name="Normal 4 3 4 5 5 2 2" xfId="47631" xr:uid="{00000000-0005-0000-0000-0000717D0000}"/>
    <cellStyle name="Normal 4 3 4 5 5 3" xfId="34885" xr:uid="{00000000-0005-0000-0000-0000727D0000}"/>
    <cellStyle name="Normal 4 3 4 5 6" xfId="14903" xr:uid="{00000000-0005-0000-0000-0000737D0000}"/>
    <cellStyle name="Normal 4 3 4 5 6 2" xfId="41065" xr:uid="{00000000-0005-0000-0000-0000747D0000}"/>
    <cellStyle name="Normal 4 3 4 5 7" xfId="27335" xr:uid="{00000000-0005-0000-0000-0000757D0000}"/>
    <cellStyle name="Normal 4 3 4 6" xfId="1493" xr:uid="{00000000-0005-0000-0000-0000767D0000}"/>
    <cellStyle name="Normal 4 3 4 6 2" xfId="3519" xr:uid="{00000000-0005-0000-0000-0000777D0000}"/>
    <cellStyle name="Normal 4 3 4 6 2 2" xfId="7571" xr:uid="{00000000-0005-0000-0000-0000787D0000}"/>
    <cellStyle name="Normal 4 3 4 6 2 2 2" xfId="13461" xr:uid="{00000000-0005-0000-0000-0000797D0000}"/>
    <cellStyle name="Normal 4 3 4 6 2 2 2 2" xfId="25631" xr:uid="{00000000-0005-0000-0000-00007A7D0000}"/>
    <cellStyle name="Normal 4 3 4 6 2 2 2 2 2" xfId="51793" xr:uid="{00000000-0005-0000-0000-00007B7D0000}"/>
    <cellStyle name="Normal 4 3 4 6 2 2 2 3" xfId="39623" xr:uid="{00000000-0005-0000-0000-00007C7D0000}"/>
    <cellStyle name="Normal 4 3 4 6 2 2 3" xfId="20509" xr:uid="{00000000-0005-0000-0000-00007D7D0000}"/>
    <cellStyle name="Normal 4 3 4 6 2 2 3 2" xfId="46671" xr:uid="{00000000-0005-0000-0000-00007E7D0000}"/>
    <cellStyle name="Normal 4 3 4 6 2 2 4" xfId="33733" xr:uid="{00000000-0005-0000-0000-00007F7D0000}"/>
    <cellStyle name="Normal 4 3 4 6 2 3" xfId="10515" xr:uid="{00000000-0005-0000-0000-0000807D0000}"/>
    <cellStyle name="Normal 4 3 4 6 2 3 2" xfId="23069" xr:uid="{00000000-0005-0000-0000-0000817D0000}"/>
    <cellStyle name="Normal 4 3 4 6 2 3 2 2" xfId="49231" xr:uid="{00000000-0005-0000-0000-0000827D0000}"/>
    <cellStyle name="Normal 4 3 4 6 2 3 3" xfId="36677" xr:uid="{00000000-0005-0000-0000-0000837D0000}"/>
    <cellStyle name="Normal 4 3 4 6 2 4" xfId="16985" xr:uid="{00000000-0005-0000-0000-0000847D0000}"/>
    <cellStyle name="Normal 4 3 4 6 2 4 2" xfId="43147" xr:uid="{00000000-0005-0000-0000-0000857D0000}"/>
    <cellStyle name="Normal 4 3 4 6 2 5" xfId="29681" xr:uid="{00000000-0005-0000-0000-0000867D0000}"/>
    <cellStyle name="Normal 4 3 4 6 3" xfId="5545" xr:uid="{00000000-0005-0000-0000-0000877D0000}"/>
    <cellStyle name="Normal 4 3 4 6 3 2" xfId="11989" xr:uid="{00000000-0005-0000-0000-0000887D0000}"/>
    <cellStyle name="Normal 4 3 4 6 3 2 2" xfId="24351" xr:uid="{00000000-0005-0000-0000-0000897D0000}"/>
    <cellStyle name="Normal 4 3 4 6 3 2 2 2" xfId="50513" xr:uid="{00000000-0005-0000-0000-00008A7D0000}"/>
    <cellStyle name="Normal 4 3 4 6 3 2 3" xfId="38151" xr:uid="{00000000-0005-0000-0000-00008B7D0000}"/>
    <cellStyle name="Normal 4 3 4 6 3 3" xfId="18747" xr:uid="{00000000-0005-0000-0000-00008C7D0000}"/>
    <cellStyle name="Normal 4 3 4 6 3 3 2" xfId="44909" xr:uid="{00000000-0005-0000-0000-00008D7D0000}"/>
    <cellStyle name="Normal 4 3 4 6 3 4" xfId="31707" xr:uid="{00000000-0005-0000-0000-00008E7D0000}"/>
    <cellStyle name="Normal 4 3 4 6 4" xfId="9043" xr:uid="{00000000-0005-0000-0000-00008F7D0000}"/>
    <cellStyle name="Normal 4 3 4 6 4 2" xfId="21789" xr:uid="{00000000-0005-0000-0000-0000907D0000}"/>
    <cellStyle name="Normal 4 3 4 6 4 2 2" xfId="47951" xr:uid="{00000000-0005-0000-0000-0000917D0000}"/>
    <cellStyle name="Normal 4 3 4 6 4 3" xfId="35205" xr:uid="{00000000-0005-0000-0000-0000927D0000}"/>
    <cellStyle name="Normal 4 3 4 6 5" xfId="15223" xr:uid="{00000000-0005-0000-0000-0000937D0000}"/>
    <cellStyle name="Normal 4 3 4 6 5 2" xfId="41385" xr:uid="{00000000-0005-0000-0000-0000947D0000}"/>
    <cellStyle name="Normal 4 3 4 6 6" xfId="27655" xr:uid="{00000000-0005-0000-0000-0000957D0000}"/>
    <cellStyle name="Normal 4 3 4 7" xfId="2257" xr:uid="{00000000-0005-0000-0000-0000967D0000}"/>
    <cellStyle name="Normal 4 3 4 7 2" xfId="6309" xr:uid="{00000000-0005-0000-0000-0000977D0000}"/>
    <cellStyle name="Normal 4 3 4 7 2 2" xfId="12655" xr:uid="{00000000-0005-0000-0000-0000987D0000}"/>
    <cellStyle name="Normal 4 3 4 7 2 2 2" xfId="24991" xr:uid="{00000000-0005-0000-0000-0000997D0000}"/>
    <cellStyle name="Normal 4 3 4 7 2 2 2 2" xfId="51153" xr:uid="{00000000-0005-0000-0000-00009A7D0000}"/>
    <cellStyle name="Normal 4 3 4 7 2 2 3" xfId="38817" xr:uid="{00000000-0005-0000-0000-00009B7D0000}"/>
    <cellStyle name="Normal 4 3 4 7 2 3" xfId="19467" xr:uid="{00000000-0005-0000-0000-00009C7D0000}"/>
    <cellStyle name="Normal 4 3 4 7 2 3 2" xfId="45629" xr:uid="{00000000-0005-0000-0000-00009D7D0000}"/>
    <cellStyle name="Normal 4 3 4 7 2 4" xfId="32471" xr:uid="{00000000-0005-0000-0000-00009E7D0000}"/>
    <cellStyle name="Normal 4 3 4 7 3" xfId="9709" xr:uid="{00000000-0005-0000-0000-00009F7D0000}"/>
    <cellStyle name="Normal 4 3 4 7 3 2" xfId="22429" xr:uid="{00000000-0005-0000-0000-0000A07D0000}"/>
    <cellStyle name="Normal 4 3 4 7 3 2 2" xfId="48591" xr:uid="{00000000-0005-0000-0000-0000A17D0000}"/>
    <cellStyle name="Normal 4 3 4 7 3 3" xfId="35871" xr:uid="{00000000-0005-0000-0000-0000A27D0000}"/>
    <cellStyle name="Normal 4 3 4 7 4" xfId="15943" xr:uid="{00000000-0005-0000-0000-0000A37D0000}"/>
    <cellStyle name="Normal 4 3 4 7 4 2" xfId="42105" xr:uid="{00000000-0005-0000-0000-0000A47D0000}"/>
    <cellStyle name="Normal 4 3 4 7 5" xfId="28419" xr:uid="{00000000-0005-0000-0000-0000A57D0000}"/>
    <cellStyle name="Normal 4 3 4 8" xfId="4283" xr:uid="{00000000-0005-0000-0000-0000A67D0000}"/>
    <cellStyle name="Normal 4 3 4 8 2" xfId="11183" xr:uid="{00000000-0005-0000-0000-0000A77D0000}"/>
    <cellStyle name="Normal 4 3 4 8 2 2" xfId="23711" xr:uid="{00000000-0005-0000-0000-0000A87D0000}"/>
    <cellStyle name="Normal 4 3 4 8 2 2 2" xfId="49873" xr:uid="{00000000-0005-0000-0000-0000A97D0000}"/>
    <cellStyle name="Normal 4 3 4 8 2 3" xfId="37345" xr:uid="{00000000-0005-0000-0000-0000AA7D0000}"/>
    <cellStyle name="Normal 4 3 4 8 3" xfId="17705" xr:uid="{00000000-0005-0000-0000-0000AB7D0000}"/>
    <cellStyle name="Normal 4 3 4 8 3 2" xfId="43867" xr:uid="{00000000-0005-0000-0000-0000AC7D0000}"/>
    <cellStyle name="Normal 4 3 4 8 4" xfId="30445" xr:uid="{00000000-0005-0000-0000-0000AD7D0000}"/>
    <cellStyle name="Normal 4 3 4 9" xfId="8237" xr:uid="{00000000-0005-0000-0000-0000AE7D0000}"/>
    <cellStyle name="Normal 4 3 4 9 2" xfId="21149" xr:uid="{00000000-0005-0000-0000-0000AF7D0000}"/>
    <cellStyle name="Normal 4 3 4 9 2 2" xfId="47311" xr:uid="{00000000-0005-0000-0000-0000B07D0000}"/>
    <cellStyle name="Normal 4 3 4 9 3" xfId="34399" xr:uid="{00000000-0005-0000-0000-0000B17D0000}"/>
    <cellStyle name="Normal 4 3 5" xfId="354" xr:uid="{00000000-0005-0000-0000-0000B27D0000}"/>
    <cellStyle name="Normal 4 3 5 10" xfId="14264" xr:uid="{00000000-0005-0000-0000-0000B37D0000}"/>
    <cellStyle name="Normal 4 3 5 10 2" xfId="40426" xr:uid="{00000000-0005-0000-0000-0000B47D0000}"/>
    <cellStyle name="Normal 4 3 5 11" xfId="26516" xr:uid="{00000000-0005-0000-0000-0000B57D0000}"/>
    <cellStyle name="Normal 4 3 5 2" xfId="538" xr:uid="{00000000-0005-0000-0000-0000B67D0000}"/>
    <cellStyle name="Normal 4 3 5 2 10" xfId="26700" xr:uid="{00000000-0005-0000-0000-0000B77D0000}"/>
    <cellStyle name="Normal 4 3 5 2 2" xfId="618" xr:uid="{00000000-0005-0000-0000-0000B87D0000}"/>
    <cellStyle name="Normal 4 3 5 2 2 2" xfId="1150" xr:uid="{00000000-0005-0000-0000-0000B97D0000}"/>
    <cellStyle name="Normal 4 3 5 2 2 2 2" xfId="1470" xr:uid="{00000000-0005-0000-0000-0000BA7D0000}"/>
    <cellStyle name="Normal 4 3 5 2 2 2 2 2" xfId="2110" xr:uid="{00000000-0005-0000-0000-0000BB7D0000}"/>
    <cellStyle name="Normal 4 3 5 2 2 2 2 2 2" xfId="4136" xr:uid="{00000000-0005-0000-0000-0000BC7D0000}"/>
    <cellStyle name="Normal 4 3 5 2 2 2 2 2 2 2" xfId="8188" xr:uid="{00000000-0005-0000-0000-0000BD7D0000}"/>
    <cellStyle name="Normal 4 3 5 2 2 2 2 2 2 2 2" xfId="14078" xr:uid="{00000000-0005-0000-0000-0000BE7D0000}"/>
    <cellStyle name="Normal 4 3 5 2 2 2 2 2 2 2 2 2" xfId="26248" xr:uid="{00000000-0005-0000-0000-0000BF7D0000}"/>
    <cellStyle name="Normal 4 3 5 2 2 2 2 2 2 2 2 2 2" xfId="52410" xr:uid="{00000000-0005-0000-0000-0000C07D0000}"/>
    <cellStyle name="Normal 4 3 5 2 2 2 2 2 2 2 2 3" xfId="40240" xr:uid="{00000000-0005-0000-0000-0000C17D0000}"/>
    <cellStyle name="Normal 4 3 5 2 2 2 2 2 2 2 3" xfId="21126" xr:uid="{00000000-0005-0000-0000-0000C27D0000}"/>
    <cellStyle name="Normal 4 3 5 2 2 2 2 2 2 2 3 2" xfId="47288" xr:uid="{00000000-0005-0000-0000-0000C37D0000}"/>
    <cellStyle name="Normal 4 3 5 2 2 2 2 2 2 2 4" xfId="34350" xr:uid="{00000000-0005-0000-0000-0000C47D0000}"/>
    <cellStyle name="Normal 4 3 5 2 2 2 2 2 2 3" xfId="11132" xr:uid="{00000000-0005-0000-0000-0000C57D0000}"/>
    <cellStyle name="Normal 4 3 5 2 2 2 2 2 2 3 2" xfId="23686" xr:uid="{00000000-0005-0000-0000-0000C67D0000}"/>
    <cellStyle name="Normal 4 3 5 2 2 2 2 2 2 3 2 2" xfId="49848" xr:uid="{00000000-0005-0000-0000-0000C77D0000}"/>
    <cellStyle name="Normal 4 3 5 2 2 2 2 2 2 3 3" xfId="37294" xr:uid="{00000000-0005-0000-0000-0000C87D0000}"/>
    <cellStyle name="Normal 4 3 5 2 2 2 2 2 2 4" xfId="17602" xr:uid="{00000000-0005-0000-0000-0000C97D0000}"/>
    <cellStyle name="Normal 4 3 5 2 2 2 2 2 2 4 2" xfId="43764" xr:uid="{00000000-0005-0000-0000-0000CA7D0000}"/>
    <cellStyle name="Normal 4 3 5 2 2 2 2 2 2 5" xfId="30298" xr:uid="{00000000-0005-0000-0000-0000CB7D0000}"/>
    <cellStyle name="Normal 4 3 5 2 2 2 2 2 3" xfId="6162" xr:uid="{00000000-0005-0000-0000-0000CC7D0000}"/>
    <cellStyle name="Normal 4 3 5 2 2 2 2 2 3 2" xfId="12606" xr:uid="{00000000-0005-0000-0000-0000CD7D0000}"/>
    <cellStyle name="Normal 4 3 5 2 2 2 2 2 3 2 2" xfId="24968" xr:uid="{00000000-0005-0000-0000-0000CE7D0000}"/>
    <cellStyle name="Normal 4 3 5 2 2 2 2 2 3 2 2 2" xfId="51130" xr:uid="{00000000-0005-0000-0000-0000CF7D0000}"/>
    <cellStyle name="Normal 4 3 5 2 2 2 2 2 3 2 3" xfId="38768" xr:uid="{00000000-0005-0000-0000-0000D07D0000}"/>
    <cellStyle name="Normal 4 3 5 2 2 2 2 2 3 3" xfId="19364" xr:uid="{00000000-0005-0000-0000-0000D17D0000}"/>
    <cellStyle name="Normal 4 3 5 2 2 2 2 2 3 3 2" xfId="45526" xr:uid="{00000000-0005-0000-0000-0000D27D0000}"/>
    <cellStyle name="Normal 4 3 5 2 2 2 2 2 3 4" xfId="32324" xr:uid="{00000000-0005-0000-0000-0000D37D0000}"/>
    <cellStyle name="Normal 4 3 5 2 2 2 2 2 4" xfId="9660" xr:uid="{00000000-0005-0000-0000-0000D47D0000}"/>
    <cellStyle name="Normal 4 3 5 2 2 2 2 2 4 2" xfId="22406" xr:uid="{00000000-0005-0000-0000-0000D57D0000}"/>
    <cellStyle name="Normal 4 3 5 2 2 2 2 2 4 2 2" xfId="48568" xr:uid="{00000000-0005-0000-0000-0000D67D0000}"/>
    <cellStyle name="Normal 4 3 5 2 2 2 2 2 4 3" xfId="35822" xr:uid="{00000000-0005-0000-0000-0000D77D0000}"/>
    <cellStyle name="Normal 4 3 5 2 2 2 2 2 5" xfId="15840" xr:uid="{00000000-0005-0000-0000-0000D87D0000}"/>
    <cellStyle name="Normal 4 3 5 2 2 2 2 2 5 2" xfId="42002" xr:uid="{00000000-0005-0000-0000-0000D97D0000}"/>
    <cellStyle name="Normal 4 3 5 2 2 2 2 2 6" xfId="28272" xr:uid="{00000000-0005-0000-0000-0000DA7D0000}"/>
    <cellStyle name="Normal 4 3 5 2 2 2 2 3" xfId="3496" xr:uid="{00000000-0005-0000-0000-0000DB7D0000}"/>
    <cellStyle name="Normal 4 3 5 2 2 2 2 3 2" xfId="7548" xr:uid="{00000000-0005-0000-0000-0000DC7D0000}"/>
    <cellStyle name="Normal 4 3 5 2 2 2 2 3 2 2" xfId="13438" xr:uid="{00000000-0005-0000-0000-0000DD7D0000}"/>
    <cellStyle name="Normal 4 3 5 2 2 2 2 3 2 2 2" xfId="25608" xr:uid="{00000000-0005-0000-0000-0000DE7D0000}"/>
    <cellStyle name="Normal 4 3 5 2 2 2 2 3 2 2 2 2" xfId="51770" xr:uid="{00000000-0005-0000-0000-0000DF7D0000}"/>
    <cellStyle name="Normal 4 3 5 2 2 2 2 3 2 2 3" xfId="39600" xr:uid="{00000000-0005-0000-0000-0000E07D0000}"/>
    <cellStyle name="Normal 4 3 5 2 2 2 2 3 2 3" xfId="20486" xr:uid="{00000000-0005-0000-0000-0000E17D0000}"/>
    <cellStyle name="Normal 4 3 5 2 2 2 2 3 2 3 2" xfId="46648" xr:uid="{00000000-0005-0000-0000-0000E27D0000}"/>
    <cellStyle name="Normal 4 3 5 2 2 2 2 3 2 4" xfId="33710" xr:uid="{00000000-0005-0000-0000-0000E37D0000}"/>
    <cellStyle name="Normal 4 3 5 2 2 2 2 3 3" xfId="10492" xr:uid="{00000000-0005-0000-0000-0000E47D0000}"/>
    <cellStyle name="Normal 4 3 5 2 2 2 2 3 3 2" xfId="23046" xr:uid="{00000000-0005-0000-0000-0000E57D0000}"/>
    <cellStyle name="Normal 4 3 5 2 2 2 2 3 3 2 2" xfId="49208" xr:uid="{00000000-0005-0000-0000-0000E67D0000}"/>
    <cellStyle name="Normal 4 3 5 2 2 2 2 3 3 3" xfId="36654" xr:uid="{00000000-0005-0000-0000-0000E77D0000}"/>
    <cellStyle name="Normal 4 3 5 2 2 2 2 3 4" xfId="16962" xr:uid="{00000000-0005-0000-0000-0000E87D0000}"/>
    <cellStyle name="Normal 4 3 5 2 2 2 2 3 4 2" xfId="43124" xr:uid="{00000000-0005-0000-0000-0000E97D0000}"/>
    <cellStyle name="Normal 4 3 5 2 2 2 2 3 5" xfId="29658" xr:uid="{00000000-0005-0000-0000-0000EA7D0000}"/>
    <cellStyle name="Normal 4 3 5 2 2 2 2 4" xfId="5522" xr:uid="{00000000-0005-0000-0000-0000EB7D0000}"/>
    <cellStyle name="Normal 4 3 5 2 2 2 2 4 2" xfId="11966" xr:uid="{00000000-0005-0000-0000-0000EC7D0000}"/>
    <cellStyle name="Normal 4 3 5 2 2 2 2 4 2 2" xfId="24328" xr:uid="{00000000-0005-0000-0000-0000ED7D0000}"/>
    <cellStyle name="Normal 4 3 5 2 2 2 2 4 2 2 2" xfId="50490" xr:uid="{00000000-0005-0000-0000-0000EE7D0000}"/>
    <cellStyle name="Normal 4 3 5 2 2 2 2 4 2 3" xfId="38128" xr:uid="{00000000-0005-0000-0000-0000EF7D0000}"/>
    <cellStyle name="Normal 4 3 5 2 2 2 2 4 3" xfId="18724" xr:uid="{00000000-0005-0000-0000-0000F07D0000}"/>
    <cellStyle name="Normal 4 3 5 2 2 2 2 4 3 2" xfId="44886" xr:uid="{00000000-0005-0000-0000-0000F17D0000}"/>
    <cellStyle name="Normal 4 3 5 2 2 2 2 4 4" xfId="31684" xr:uid="{00000000-0005-0000-0000-0000F27D0000}"/>
    <cellStyle name="Normal 4 3 5 2 2 2 2 5" xfId="9020" xr:uid="{00000000-0005-0000-0000-0000F37D0000}"/>
    <cellStyle name="Normal 4 3 5 2 2 2 2 5 2" xfId="21766" xr:uid="{00000000-0005-0000-0000-0000F47D0000}"/>
    <cellStyle name="Normal 4 3 5 2 2 2 2 5 2 2" xfId="47928" xr:uid="{00000000-0005-0000-0000-0000F57D0000}"/>
    <cellStyle name="Normal 4 3 5 2 2 2 2 5 3" xfId="35182" xr:uid="{00000000-0005-0000-0000-0000F67D0000}"/>
    <cellStyle name="Normal 4 3 5 2 2 2 2 6" xfId="15200" xr:uid="{00000000-0005-0000-0000-0000F77D0000}"/>
    <cellStyle name="Normal 4 3 5 2 2 2 2 6 2" xfId="41362" xr:uid="{00000000-0005-0000-0000-0000F87D0000}"/>
    <cellStyle name="Normal 4 3 5 2 2 2 2 7" xfId="27632" xr:uid="{00000000-0005-0000-0000-0000F97D0000}"/>
    <cellStyle name="Normal 4 3 5 2 2 2 3" xfId="1790" xr:uid="{00000000-0005-0000-0000-0000FA7D0000}"/>
    <cellStyle name="Normal 4 3 5 2 2 2 3 2" xfId="3816" xr:uid="{00000000-0005-0000-0000-0000FB7D0000}"/>
    <cellStyle name="Normal 4 3 5 2 2 2 3 2 2" xfId="7868" xr:uid="{00000000-0005-0000-0000-0000FC7D0000}"/>
    <cellStyle name="Normal 4 3 5 2 2 2 3 2 2 2" xfId="13758" xr:uid="{00000000-0005-0000-0000-0000FD7D0000}"/>
    <cellStyle name="Normal 4 3 5 2 2 2 3 2 2 2 2" xfId="25928" xr:uid="{00000000-0005-0000-0000-0000FE7D0000}"/>
    <cellStyle name="Normal 4 3 5 2 2 2 3 2 2 2 2 2" xfId="52090" xr:uid="{00000000-0005-0000-0000-0000FF7D0000}"/>
    <cellStyle name="Normal 4 3 5 2 2 2 3 2 2 2 3" xfId="39920" xr:uid="{00000000-0005-0000-0000-0000007E0000}"/>
    <cellStyle name="Normal 4 3 5 2 2 2 3 2 2 3" xfId="20806" xr:uid="{00000000-0005-0000-0000-0000017E0000}"/>
    <cellStyle name="Normal 4 3 5 2 2 2 3 2 2 3 2" xfId="46968" xr:uid="{00000000-0005-0000-0000-0000027E0000}"/>
    <cellStyle name="Normal 4 3 5 2 2 2 3 2 2 4" xfId="34030" xr:uid="{00000000-0005-0000-0000-0000037E0000}"/>
    <cellStyle name="Normal 4 3 5 2 2 2 3 2 3" xfId="10812" xr:uid="{00000000-0005-0000-0000-0000047E0000}"/>
    <cellStyle name="Normal 4 3 5 2 2 2 3 2 3 2" xfId="23366" xr:uid="{00000000-0005-0000-0000-0000057E0000}"/>
    <cellStyle name="Normal 4 3 5 2 2 2 3 2 3 2 2" xfId="49528" xr:uid="{00000000-0005-0000-0000-0000067E0000}"/>
    <cellStyle name="Normal 4 3 5 2 2 2 3 2 3 3" xfId="36974" xr:uid="{00000000-0005-0000-0000-0000077E0000}"/>
    <cellStyle name="Normal 4 3 5 2 2 2 3 2 4" xfId="17282" xr:uid="{00000000-0005-0000-0000-0000087E0000}"/>
    <cellStyle name="Normal 4 3 5 2 2 2 3 2 4 2" xfId="43444" xr:uid="{00000000-0005-0000-0000-0000097E0000}"/>
    <cellStyle name="Normal 4 3 5 2 2 2 3 2 5" xfId="29978" xr:uid="{00000000-0005-0000-0000-00000A7E0000}"/>
    <cellStyle name="Normal 4 3 5 2 2 2 3 3" xfId="5842" xr:uid="{00000000-0005-0000-0000-00000B7E0000}"/>
    <cellStyle name="Normal 4 3 5 2 2 2 3 3 2" xfId="12286" xr:uid="{00000000-0005-0000-0000-00000C7E0000}"/>
    <cellStyle name="Normal 4 3 5 2 2 2 3 3 2 2" xfId="24648" xr:uid="{00000000-0005-0000-0000-00000D7E0000}"/>
    <cellStyle name="Normal 4 3 5 2 2 2 3 3 2 2 2" xfId="50810" xr:uid="{00000000-0005-0000-0000-00000E7E0000}"/>
    <cellStyle name="Normal 4 3 5 2 2 2 3 3 2 3" xfId="38448" xr:uid="{00000000-0005-0000-0000-00000F7E0000}"/>
    <cellStyle name="Normal 4 3 5 2 2 2 3 3 3" xfId="19044" xr:uid="{00000000-0005-0000-0000-0000107E0000}"/>
    <cellStyle name="Normal 4 3 5 2 2 2 3 3 3 2" xfId="45206" xr:uid="{00000000-0005-0000-0000-0000117E0000}"/>
    <cellStyle name="Normal 4 3 5 2 2 2 3 3 4" xfId="32004" xr:uid="{00000000-0005-0000-0000-0000127E0000}"/>
    <cellStyle name="Normal 4 3 5 2 2 2 3 4" xfId="9340" xr:uid="{00000000-0005-0000-0000-0000137E0000}"/>
    <cellStyle name="Normal 4 3 5 2 2 2 3 4 2" xfId="22086" xr:uid="{00000000-0005-0000-0000-0000147E0000}"/>
    <cellStyle name="Normal 4 3 5 2 2 2 3 4 2 2" xfId="48248" xr:uid="{00000000-0005-0000-0000-0000157E0000}"/>
    <cellStyle name="Normal 4 3 5 2 2 2 3 4 3" xfId="35502" xr:uid="{00000000-0005-0000-0000-0000167E0000}"/>
    <cellStyle name="Normal 4 3 5 2 2 2 3 5" xfId="15520" xr:uid="{00000000-0005-0000-0000-0000177E0000}"/>
    <cellStyle name="Normal 4 3 5 2 2 2 3 5 2" xfId="41682" xr:uid="{00000000-0005-0000-0000-0000187E0000}"/>
    <cellStyle name="Normal 4 3 5 2 2 2 3 6" xfId="27952" xr:uid="{00000000-0005-0000-0000-0000197E0000}"/>
    <cellStyle name="Normal 4 3 5 2 2 2 4" xfId="3176" xr:uid="{00000000-0005-0000-0000-00001A7E0000}"/>
    <cellStyle name="Normal 4 3 5 2 2 2 4 2" xfId="7228" xr:uid="{00000000-0005-0000-0000-00001B7E0000}"/>
    <cellStyle name="Normal 4 3 5 2 2 2 4 2 2" xfId="13118" xr:uid="{00000000-0005-0000-0000-00001C7E0000}"/>
    <cellStyle name="Normal 4 3 5 2 2 2 4 2 2 2" xfId="25288" xr:uid="{00000000-0005-0000-0000-00001D7E0000}"/>
    <cellStyle name="Normal 4 3 5 2 2 2 4 2 2 2 2" xfId="51450" xr:uid="{00000000-0005-0000-0000-00001E7E0000}"/>
    <cellStyle name="Normal 4 3 5 2 2 2 4 2 2 3" xfId="39280" xr:uid="{00000000-0005-0000-0000-00001F7E0000}"/>
    <cellStyle name="Normal 4 3 5 2 2 2 4 2 3" xfId="20166" xr:uid="{00000000-0005-0000-0000-0000207E0000}"/>
    <cellStyle name="Normal 4 3 5 2 2 2 4 2 3 2" xfId="46328" xr:uid="{00000000-0005-0000-0000-0000217E0000}"/>
    <cellStyle name="Normal 4 3 5 2 2 2 4 2 4" xfId="33390" xr:uid="{00000000-0005-0000-0000-0000227E0000}"/>
    <cellStyle name="Normal 4 3 5 2 2 2 4 3" xfId="10172" xr:uid="{00000000-0005-0000-0000-0000237E0000}"/>
    <cellStyle name="Normal 4 3 5 2 2 2 4 3 2" xfId="22726" xr:uid="{00000000-0005-0000-0000-0000247E0000}"/>
    <cellStyle name="Normal 4 3 5 2 2 2 4 3 2 2" xfId="48888" xr:uid="{00000000-0005-0000-0000-0000257E0000}"/>
    <cellStyle name="Normal 4 3 5 2 2 2 4 3 3" xfId="36334" xr:uid="{00000000-0005-0000-0000-0000267E0000}"/>
    <cellStyle name="Normal 4 3 5 2 2 2 4 4" xfId="16642" xr:uid="{00000000-0005-0000-0000-0000277E0000}"/>
    <cellStyle name="Normal 4 3 5 2 2 2 4 4 2" xfId="42804" xr:uid="{00000000-0005-0000-0000-0000287E0000}"/>
    <cellStyle name="Normal 4 3 5 2 2 2 4 5" xfId="29338" xr:uid="{00000000-0005-0000-0000-0000297E0000}"/>
    <cellStyle name="Normal 4 3 5 2 2 2 5" xfId="5202" xr:uid="{00000000-0005-0000-0000-00002A7E0000}"/>
    <cellStyle name="Normal 4 3 5 2 2 2 5 2" xfId="11646" xr:uid="{00000000-0005-0000-0000-00002B7E0000}"/>
    <cellStyle name="Normal 4 3 5 2 2 2 5 2 2" xfId="24008" xr:uid="{00000000-0005-0000-0000-00002C7E0000}"/>
    <cellStyle name="Normal 4 3 5 2 2 2 5 2 2 2" xfId="50170" xr:uid="{00000000-0005-0000-0000-00002D7E0000}"/>
    <cellStyle name="Normal 4 3 5 2 2 2 5 2 3" xfId="37808" xr:uid="{00000000-0005-0000-0000-00002E7E0000}"/>
    <cellStyle name="Normal 4 3 5 2 2 2 5 3" xfId="18404" xr:uid="{00000000-0005-0000-0000-00002F7E0000}"/>
    <cellStyle name="Normal 4 3 5 2 2 2 5 3 2" xfId="44566" xr:uid="{00000000-0005-0000-0000-0000307E0000}"/>
    <cellStyle name="Normal 4 3 5 2 2 2 5 4" xfId="31364" xr:uid="{00000000-0005-0000-0000-0000317E0000}"/>
    <cellStyle name="Normal 4 3 5 2 2 2 6" xfId="8700" xr:uid="{00000000-0005-0000-0000-0000327E0000}"/>
    <cellStyle name="Normal 4 3 5 2 2 2 6 2" xfId="21446" xr:uid="{00000000-0005-0000-0000-0000337E0000}"/>
    <cellStyle name="Normal 4 3 5 2 2 2 6 2 2" xfId="47608" xr:uid="{00000000-0005-0000-0000-0000347E0000}"/>
    <cellStyle name="Normal 4 3 5 2 2 2 6 3" xfId="34862" xr:uid="{00000000-0005-0000-0000-0000357E0000}"/>
    <cellStyle name="Normal 4 3 5 2 2 2 7" xfId="14880" xr:uid="{00000000-0005-0000-0000-0000367E0000}"/>
    <cellStyle name="Normal 4 3 5 2 2 2 7 2" xfId="41042" xr:uid="{00000000-0005-0000-0000-0000377E0000}"/>
    <cellStyle name="Normal 4 3 5 2 2 2 8" xfId="27312" xr:uid="{00000000-0005-0000-0000-0000387E0000}"/>
    <cellStyle name="Normal 4 3 5 2 2 3" xfId="1310" xr:uid="{00000000-0005-0000-0000-0000397E0000}"/>
    <cellStyle name="Normal 4 3 5 2 2 3 2" xfId="1950" xr:uid="{00000000-0005-0000-0000-00003A7E0000}"/>
    <cellStyle name="Normal 4 3 5 2 2 3 2 2" xfId="3976" xr:uid="{00000000-0005-0000-0000-00003B7E0000}"/>
    <cellStyle name="Normal 4 3 5 2 2 3 2 2 2" xfId="8028" xr:uid="{00000000-0005-0000-0000-00003C7E0000}"/>
    <cellStyle name="Normal 4 3 5 2 2 3 2 2 2 2" xfId="13918" xr:uid="{00000000-0005-0000-0000-00003D7E0000}"/>
    <cellStyle name="Normal 4 3 5 2 2 3 2 2 2 2 2" xfId="26088" xr:uid="{00000000-0005-0000-0000-00003E7E0000}"/>
    <cellStyle name="Normal 4 3 5 2 2 3 2 2 2 2 2 2" xfId="52250" xr:uid="{00000000-0005-0000-0000-00003F7E0000}"/>
    <cellStyle name="Normal 4 3 5 2 2 3 2 2 2 2 3" xfId="40080" xr:uid="{00000000-0005-0000-0000-0000407E0000}"/>
    <cellStyle name="Normal 4 3 5 2 2 3 2 2 2 3" xfId="20966" xr:uid="{00000000-0005-0000-0000-0000417E0000}"/>
    <cellStyle name="Normal 4 3 5 2 2 3 2 2 2 3 2" xfId="47128" xr:uid="{00000000-0005-0000-0000-0000427E0000}"/>
    <cellStyle name="Normal 4 3 5 2 2 3 2 2 2 4" xfId="34190" xr:uid="{00000000-0005-0000-0000-0000437E0000}"/>
    <cellStyle name="Normal 4 3 5 2 2 3 2 2 3" xfId="10972" xr:uid="{00000000-0005-0000-0000-0000447E0000}"/>
    <cellStyle name="Normal 4 3 5 2 2 3 2 2 3 2" xfId="23526" xr:uid="{00000000-0005-0000-0000-0000457E0000}"/>
    <cellStyle name="Normal 4 3 5 2 2 3 2 2 3 2 2" xfId="49688" xr:uid="{00000000-0005-0000-0000-0000467E0000}"/>
    <cellStyle name="Normal 4 3 5 2 2 3 2 2 3 3" xfId="37134" xr:uid="{00000000-0005-0000-0000-0000477E0000}"/>
    <cellStyle name="Normal 4 3 5 2 2 3 2 2 4" xfId="17442" xr:uid="{00000000-0005-0000-0000-0000487E0000}"/>
    <cellStyle name="Normal 4 3 5 2 2 3 2 2 4 2" xfId="43604" xr:uid="{00000000-0005-0000-0000-0000497E0000}"/>
    <cellStyle name="Normal 4 3 5 2 2 3 2 2 5" xfId="30138" xr:uid="{00000000-0005-0000-0000-00004A7E0000}"/>
    <cellStyle name="Normal 4 3 5 2 2 3 2 3" xfId="6002" xr:uid="{00000000-0005-0000-0000-00004B7E0000}"/>
    <cellStyle name="Normal 4 3 5 2 2 3 2 3 2" xfId="12446" xr:uid="{00000000-0005-0000-0000-00004C7E0000}"/>
    <cellStyle name="Normal 4 3 5 2 2 3 2 3 2 2" xfId="24808" xr:uid="{00000000-0005-0000-0000-00004D7E0000}"/>
    <cellStyle name="Normal 4 3 5 2 2 3 2 3 2 2 2" xfId="50970" xr:uid="{00000000-0005-0000-0000-00004E7E0000}"/>
    <cellStyle name="Normal 4 3 5 2 2 3 2 3 2 3" xfId="38608" xr:uid="{00000000-0005-0000-0000-00004F7E0000}"/>
    <cellStyle name="Normal 4 3 5 2 2 3 2 3 3" xfId="19204" xr:uid="{00000000-0005-0000-0000-0000507E0000}"/>
    <cellStyle name="Normal 4 3 5 2 2 3 2 3 3 2" xfId="45366" xr:uid="{00000000-0005-0000-0000-0000517E0000}"/>
    <cellStyle name="Normal 4 3 5 2 2 3 2 3 4" xfId="32164" xr:uid="{00000000-0005-0000-0000-0000527E0000}"/>
    <cellStyle name="Normal 4 3 5 2 2 3 2 4" xfId="9500" xr:uid="{00000000-0005-0000-0000-0000537E0000}"/>
    <cellStyle name="Normal 4 3 5 2 2 3 2 4 2" xfId="22246" xr:uid="{00000000-0005-0000-0000-0000547E0000}"/>
    <cellStyle name="Normal 4 3 5 2 2 3 2 4 2 2" xfId="48408" xr:uid="{00000000-0005-0000-0000-0000557E0000}"/>
    <cellStyle name="Normal 4 3 5 2 2 3 2 4 3" xfId="35662" xr:uid="{00000000-0005-0000-0000-0000567E0000}"/>
    <cellStyle name="Normal 4 3 5 2 2 3 2 5" xfId="15680" xr:uid="{00000000-0005-0000-0000-0000577E0000}"/>
    <cellStyle name="Normal 4 3 5 2 2 3 2 5 2" xfId="41842" xr:uid="{00000000-0005-0000-0000-0000587E0000}"/>
    <cellStyle name="Normal 4 3 5 2 2 3 2 6" xfId="28112" xr:uid="{00000000-0005-0000-0000-0000597E0000}"/>
    <cellStyle name="Normal 4 3 5 2 2 3 3" xfId="3336" xr:uid="{00000000-0005-0000-0000-00005A7E0000}"/>
    <cellStyle name="Normal 4 3 5 2 2 3 3 2" xfId="7388" xr:uid="{00000000-0005-0000-0000-00005B7E0000}"/>
    <cellStyle name="Normal 4 3 5 2 2 3 3 2 2" xfId="13278" xr:uid="{00000000-0005-0000-0000-00005C7E0000}"/>
    <cellStyle name="Normal 4 3 5 2 2 3 3 2 2 2" xfId="25448" xr:uid="{00000000-0005-0000-0000-00005D7E0000}"/>
    <cellStyle name="Normal 4 3 5 2 2 3 3 2 2 2 2" xfId="51610" xr:uid="{00000000-0005-0000-0000-00005E7E0000}"/>
    <cellStyle name="Normal 4 3 5 2 2 3 3 2 2 3" xfId="39440" xr:uid="{00000000-0005-0000-0000-00005F7E0000}"/>
    <cellStyle name="Normal 4 3 5 2 2 3 3 2 3" xfId="20326" xr:uid="{00000000-0005-0000-0000-0000607E0000}"/>
    <cellStyle name="Normal 4 3 5 2 2 3 3 2 3 2" xfId="46488" xr:uid="{00000000-0005-0000-0000-0000617E0000}"/>
    <cellStyle name="Normal 4 3 5 2 2 3 3 2 4" xfId="33550" xr:uid="{00000000-0005-0000-0000-0000627E0000}"/>
    <cellStyle name="Normal 4 3 5 2 2 3 3 3" xfId="10332" xr:uid="{00000000-0005-0000-0000-0000637E0000}"/>
    <cellStyle name="Normal 4 3 5 2 2 3 3 3 2" xfId="22886" xr:uid="{00000000-0005-0000-0000-0000647E0000}"/>
    <cellStyle name="Normal 4 3 5 2 2 3 3 3 2 2" xfId="49048" xr:uid="{00000000-0005-0000-0000-0000657E0000}"/>
    <cellStyle name="Normal 4 3 5 2 2 3 3 3 3" xfId="36494" xr:uid="{00000000-0005-0000-0000-0000667E0000}"/>
    <cellStyle name="Normal 4 3 5 2 2 3 3 4" xfId="16802" xr:uid="{00000000-0005-0000-0000-0000677E0000}"/>
    <cellStyle name="Normal 4 3 5 2 2 3 3 4 2" xfId="42964" xr:uid="{00000000-0005-0000-0000-0000687E0000}"/>
    <cellStyle name="Normal 4 3 5 2 2 3 3 5" xfId="29498" xr:uid="{00000000-0005-0000-0000-0000697E0000}"/>
    <cellStyle name="Normal 4 3 5 2 2 3 4" xfId="5362" xr:uid="{00000000-0005-0000-0000-00006A7E0000}"/>
    <cellStyle name="Normal 4 3 5 2 2 3 4 2" xfId="11806" xr:uid="{00000000-0005-0000-0000-00006B7E0000}"/>
    <cellStyle name="Normal 4 3 5 2 2 3 4 2 2" xfId="24168" xr:uid="{00000000-0005-0000-0000-00006C7E0000}"/>
    <cellStyle name="Normal 4 3 5 2 2 3 4 2 2 2" xfId="50330" xr:uid="{00000000-0005-0000-0000-00006D7E0000}"/>
    <cellStyle name="Normal 4 3 5 2 2 3 4 2 3" xfId="37968" xr:uid="{00000000-0005-0000-0000-00006E7E0000}"/>
    <cellStyle name="Normal 4 3 5 2 2 3 4 3" xfId="18564" xr:uid="{00000000-0005-0000-0000-00006F7E0000}"/>
    <cellStyle name="Normal 4 3 5 2 2 3 4 3 2" xfId="44726" xr:uid="{00000000-0005-0000-0000-0000707E0000}"/>
    <cellStyle name="Normal 4 3 5 2 2 3 4 4" xfId="31524" xr:uid="{00000000-0005-0000-0000-0000717E0000}"/>
    <cellStyle name="Normal 4 3 5 2 2 3 5" xfId="8860" xr:uid="{00000000-0005-0000-0000-0000727E0000}"/>
    <cellStyle name="Normal 4 3 5 2 2 3 5 2" xfId="21606" xr:uid="{00000000-0005-0000-0000-0000737E0000}"/>
    <cellStyle name="Normal 4 3 5 2 2 3 5 2 2" xfId="47768" xr:uid="{00000000-0005-0000-0000-0000747E0000}"/>
    <cellStyle name="Normal 4 3 5 2 2 3 5 3" xfId="35022" xr:uid="{00000000-0005-0000-0000-0000757E0000}"/>
    <cellStyle name="Normal 4 3 5 2 2 3 6" xfId="15040" xr:uid="{00000000-0005-0000-0000-0000767E0000}"/>
    <cellStyle name="Normal 4 3 5 2 2 3 6 2" xfId="41202" xr:uid="{00000000-0005-0000-0000-0000777E0000}"/>
    <cellStyle name="Normal 4 3 5 2 2 3 7" xfId="27472" xr:uid="{00000000-0005-0000-0000-0000787E0000}"/>
    <cellStyle name="Normal 4 3 5 2 2 4" xfId="1630" xr:uid="{00000000-0005-0000-0000-0000797E0000}"/>
    <cellStyle name="Normal 4 3 5 2 2 4 2" xfId="3656" xr:uid="{00000000-0005-0000-0000-00007A7E0000}"/>
    <cellStyle name="Normal 4 3 5 2 2 4 2 2" xfId="7708" xr:uid="{00000000-0005-0000-0000-00007B7E0000}"/>
    <cellStyle name="Normal 4 3 5 2 2 4 2 2 2" xfId="13598" xr:uid="{00000000-0005-0000-0000-00007C7E0000}"/>
    <cellStyle name="Normal 4 3 5 2 2 4 2 2 2 2" xfId="25768" xr:uid="{00000000-0005-0000-0000-00007D7E0000}"/>
    <cellStyle name="Normal 4 3 5 2 2 4 2 2 2 2 2" xfId="51930" xr:uid="{00000000-0005-0000-0000-00007E7E0000}"/>
    <cellStyle name="Normal 4 3 5 2 2 4 2 2 2 3" xfId="39760" xr:uid="{00000000-0005-0000-0000-00007F7E0000}"/>
    <cellStyle name="Normal 4 3 5 2 2 4 2 2 3" xfId="20646" xr:uid="{00000000-0005-0000-0000-0000807E0000}"/>
    <cellStyle name="Normal 4 3 5 2 2 4 2 2 3 2" xfId="46808" xr:uid="{00000000-0005-0000-0000-0000817E0000}"/>
    <cellStyle name="Normal 4 3 5 2 2 4 2 2 4" xfId="33870" xr:uid="{00000000-0005-0000-0000-0000827E0000}"/>
    <cellStyle name="Normal 4 3 5 2 2 4 2 3" xfId="10652" xr:uid="{00000000-0005-0000-0000-0000837E0000}"/>
    <cellStyle name="Normal 4 3 5 2 2 4 2 3 2" xfId="23206" xr:uid="{00000000-0005-0000-0000-0000847E0000}"/>
    <cellStyle name="Normal 4 3 5 2 2 4 2 3 2 2" xfId="49368" xr:uid="{00000000-0005-0000-0000-0000857E0000}"/>
    <cellStyle name="Normal 4 3 5 2 2 4 2 3 3" xfId="36814" xr:uid="{00000000-0005-0000-0000-0000867E0000}"/>
    <cellStyle name="Normal 4 3 5 2 2 4 2 4" xfId="17122" xr:uid="{00000000-0005-0000-0000-0000877E0000}"/>
    <cellStyle name="Normal 4 3 5 2 2 4 2 4 2" xfId="43284" xr:uid="{00000000-0005-0000-0000-0000887E0000}"/>
    <cellStyle name="Normal 4 3 5 2 2 4 2 5" xfId="29818" xr:uid="{00000000-0005-0000-0000-0000897E0000}"/>
    <cellStyle name="Normal 4 3 5 2 2 4 3" xfId="5682" xr:uid="{00000000-0005-0000-0000-00008A7E0000}"/>
    <cellStyle name="Normal 4 3 5 2 2 4 3 2" xfId="12126" xr:uid="{00000000-0005-0000-0000-00008B7E0000}"/>
    <cellStyle name="Normal 4 3 5 2 2 4 3 2 2" xfId="24488" xr:uid="{00000000-0005-0000-0000-00008C7E0000}"/>
    <cellStyle name="Normal 4 3 5 2 2 4 3 2 2 2" xfId="50650" xr:uid="{00000000-0005-0000-0000-00008D7E0000}"/>
    <cellStyle name="Normal 4 3 5 2 2 4 3 2 3" xfId="38288" xr:uid="{00000000-0005-0000-0000-00008E7E0000}"/>
    <cellStyle name="Normal 4 3 5 2 2 4 3 3" xfId="18884" xr:uid="{00000000-0005-0000-0000-00008F7E0000}"/>
    <cellStyle name="Normal 4 3 5 2 2 4 3 3 2" xfId="45046" xr:uid="{00000000-0005-0000-0000-0000907E0000}"/>
    <cellStyle name="Normal 4 3 5 2 2 4 3 4" xfId="31844" xr:uid="{00000000-0005-0000-0000-0000917E0000}"/>
    <cellStyle name="Normal 4 3 5 2 2 4 4" xfId="9180" xr:uid="{00000000-0005-0000-0000-0000927E0000}"/>
    <cellStyle name="Normal 4 3 5 2 2 4 4 2" xfId="21926" xr:uid="{00000000-0005-0000-0000-0000937E0000}"/>
    <cellStyle name="Normal 4 3 5 2 2 4 4 2 2" xfId="48088" xr:uid="{00000000-0005-0000-0000-0000947E0000}"/>
    <cellStyle name="Normal 4 3 5 2 2 4 4 3" xfId="35342" xr:uid="{00000000-0005-0000-0000-0000957E0000}"/>
    <cellStyle name="Normal 4 3 5 2 2 4 5" xfId="15360" xr:uid="{00000000-0005-0000-0000-0000967E0000}"/>
    <cellStyle name="Normal 4 3 5 2 2 4 5 2" xfId="41522" xr:uid="{00000000-0005-0000-0000-0000977E0000}"/>
    <cellStyle name="Normal 4 3 5 2 2 4 6" xfId="27792" xr:uid="{00000000-0005-0000-0000-0000987E0000}"/>
    <cellStyle name="Normal 4 3 5 2 2 5" xfId="2644" xr:uid="{00000000-0005-0000-0000-0000997E0000}"/>
    <cellStyle name="Normal 4 3 5 2 2 5 2" xfId="6696" xr:uid="{00000000-0005-0000-0000-00009A7E0000}"/>
    <cellStyle name="Normal 4 3 5 2 2 5 2 2" xfId="12862" xr:uid="{00000000-0005-0000-0000-00009B7E0000}"/>
    <cellStyle name="Normal 4 3 5 2 2 5 2 2 2" xfId="25128" xr:uid="{00000000-0005-0000-0000-00009C7E0000}"/>
    <cellStyle name="Normal 4 3 5 2 2 5 2 2 2 2" xfId="51290" xr:uid="{00000000-0005-0000-0000-00009D7E0000}"/>
    <cellStyle name="Normal 4 3 5 2 2 5 2 2 3" xfId="39024" xr:uid="{00000000-0005-0000-0000-00009E7E0000}"/>
    <cellStyle name="Normal 4 3 5 2 2 5 2 3" xfId="19766" xr:uid="{00000000-0005-0000-0000-00009F7E0000}"/>
    <cellStyle name="Normal 4 3 5 2 2 5 2 3 2" xfId="45928" xr:uid="{00000000-0005-0000-0000-0000A07E0000}"/>
    <cellStyle name="Normal 4 3 5 2 2 5 2 4" xfId="32858" xr:uid="{00000000-0005-0000-0000-0000A17E0000}"/>
    <cellStyle name="Normal 4 3 5 2 2 5 3" xfId="9916" xr:uid="{00000000-0005-0000-0000-0000A27E0000}"/>
    <cellStyle name="Normal 4 3 5 2 2 5 3 2" xfId="22566" xr:uid="{00000000-0005-0000-0000-0000A37E0000}"/>
    <cellStyle name="Normal 4 3 5 2 2 5 3 2 2" xfId="48728" xr:uid="{00000000-0005-0000-0000-0000A47E0000}"/>
    <cellStyle name="Normal 4 3 5 2 2 5 3 3" xfId="36078" xr:uid="{00000000-0005-0000-0000-0000A57E0000}"/>
    <cellStyle name="Normal 4 3 5 2 2 5 4" xfId="16242" xr:uid="{00000000-0005-0000-0000-0000A67E0000}"/>
    <cellStyle name="Normal 4 3 5 2 2 5 4 2" xfId="42404" xr:uid="{00000000-0005-0000-0000-0000A77E0000}"/>
    <cellStyle name="Normal 4 3 5 2 2 5 5" xfId="28806" xr:uid="{00000000-0005-0000-0000-0000A87E0000}"/>
    <cellStyle name="Normal 4 3 5 2 2 6" xfId="4670" xr:uid="{00000000-0005-0000-0000-0000A97E0000}"/>
    <cellStyle name="Normal 4 3 5 2 2 6 2" xfId="11390" xr:uid="{00000000-0005-0000-0000-0000AA7E0000}"/>
    <cellStyle name="Normal 4 3 5 2 2 6 2 2" xfId="23848" xr:uid="{00000000-0005-0000-0000-0000AB7E0000}"/>
    <cellStyle name="Normal 4 3 5 2 2 6 2 2 2" xfId="50010" xr:uid="{00000000-0005-0000-0000-0000AC7E0000}"/>
    <cellStyle name="Normal 4 3 5 2 2 6 2 3" xfId="37552" xr:uid="{00000000-0005-0000-0000-0000AD7E0000}"/>
    <cellStyle name="Normal 4 3 5 2 2 6 3" xfId="18004" xr:uid="{00000000-0005-0000-0000-0000AE7E0000}"/>
    <cellStyle name="Normal 4 3 5 2 2 6 3 2" xfId="44166" xr:uid="{00000000-0005-0000-0000-0000AF7E0000}"/>
    <cellStyle name="Normal 4 3 5 2 2 6 4" xfId="30832" xr:uid="{00000000-0005-0000-0000-0000B07E0000}"/>
    <cellStyle name="Normal 4 3 5 2 2 7" xfId="8444" xr:uid="{00000000-0005-0000-0000-0000B17E0000}"/>
    <cellStyle name="Normal 4 3 5 2 2 7 2" xfId="21286" xr:uid="{00000000-0005-0000-0000-0000B27E0000}"/>
    <cellStyle name="Normal 4 3 5 2 2 7 2 2" xfId="47448" xr:uid="{00000000-0005-0000-0000-0000B37E0000}"/>
    <cellStyle name="Normal 4 3 5 2 2 7 3" xfId="34606" xr:uid="{00000000-0005-0000-0000-0000B47E0000}"/>
    <cellStyle name="Normal 4 3 5 2 2 8" xfId="14480" xr:uid="{00000000-0005-0000-0000-0000B57E0000}"/>
    <cellStyle name="Normal 4 3 5 2 2 8 2" xfId="40642" xr:uid="{00000000-0005-0000-0000-0000B67E0000}"/>
    <cellStyle name="Normal 4 3 5 2 2 9" xfId="26780" xr:uid="{00000000-0005-0000-0000-0000B77E0000}"/>
    <cellStyle name="Normal 4 3 5 2 3" xfId="1070" xr:uid="{00000000-0005-0000-0000-0000B87E0000}"/>
    <cellStyle name="Normal 4 3 5 2 3 2" xfId="1390" xr:uid="{00000000-0005-0000-0000-0000B97E0000}"/>
    <cellStyle name="Normal 4 3 5 2 3 2 2" xfId="2030" xr:uid="{00000000-0005-0000-0000-0000BA7E0000}"/>
    <cellStyle name="Normal 4 3 5 2 3 2 2 2" xfId="4056" xr:uid="{00000000-0005-0000-0000-0000BB7E0000}"/>
    <cellStyle name="Normal 4 3 5 2 3 2 2 2 2" xfId="8108" xr:uid="{00000000-0005-0000-0000-0000BC7E0000}"/>
    <cellStyle name="Normal 4 3 5 2 3 2 2 2 2 2" xfId="13998" xr:uid="{00000000-0005-0000-0000-0000BD7E0000}"/>
    <cellStyle name="Normal 4 3 5 2 3 2 2 2 2 2 2" xfId="26168" xr:uid="{00000000-0005-0000-0000-0000BE7E0000}"/>
    <cellStyle name="Normal 4 3 5 2 3 2 2 2 2 2 2 2" xfId="52330" xr:uid="{00000000-0005-0000-0000-0000BF7E0000}"/>
    <cellStyle name="Normal 4 3 5 2 3 2 2 2 2 2 3" xfId="40160" xr:uid="{00000000-0005-0000-0000-0000C07E0000}"/>
    <cellStyle name="Normal 4 3 5 2 3 2 2 2 2 3" xfId="21046" xr:uid="{00000000-0005-0000-0000-0000C17E0000}"/>
    <cellStyle name="Normal 4 3 5 2 3 2 2 2 2 3 2" xfId="47208" xr:uid="{00000000-0005-0000-0000-0000C27E0000}"/>
    <cellStyle name="Normal 4 3 5 2 3 2 2 2 2 4" xfId="34270" xr:uid="{00000000-0005-0000-0000-0000C37E0000}"/>
    <cellStyle name="Normal 4 3 5 2 3 2 2 2 3" xfId="11052" xr:uid="{00000000-0005-0000-0000-0000C47E0000}"/>
    <cellStyle name="Normal 4 3 5 2 3 2 2 2 3 2" xfId="23606" xr:uid="{00000000-0005-0000-0000-0000C57E0000}"/>
    <cellStyle name="Normal 4 3 5 2 3 2 2 2 3 2 2" xfId="49768" xr:uid="{00000000-0005-0000-0000-0000C67E0000}"/>
    <cellStyle name="Normal 4 3 5 2 3 2 2 2 3 3" xfId="37214" xr:uid="{00000000-0005-0000-0000-0000C77E0000}"/>
    <cellStyle name="Normal 4 3 5 2 3 2 2 2 4" xfId="17522" xr:uid="{00000000-0005-0000-0000-0000C87E0000}"/>
    <cellStyle name="Normal 4 3 5 2 3 2 2 2 4 2" xfId="43684" xr:uid="{00000000-0005-0000-0000-0000C97E0000}"/>
    <cellStyle name="Normal 4 3 5 2 3 2 2 2 5" xfId="30218" xr:uid="{00000000-0005-0000-0000-0000CA7E0000}"/>
    <cellStyle name="Normal 4 3 5 2 3 2 2 3" xfId="6082" xr:uid="{00000000-0005-0000-0000-0000CB7E0000}"/>
    <cellStyle name="Normal 4 3 5 2 3 2 2 3 2" xfId="12526" xr:uid="{00000000-0005-0000-0000-0000CC7E0000}"/>
    <cellStyle name="Normal 4 3 5 2 3 2 2 3 2 2" xfId="24888" xr:uid="{00000000-0005-0000-0000-0000CD7E0000}"/>
    <cellStyle name="Normal 4 3 5 2 3 2 2 3 2 2 2" xfId="51050" xr:uid="{00000000-0005-0000-0000-0000CE7E0000}"/>
    <cellStyle name="Normal 4 3 5 2 3 2 2 3 2 3" xfId="38688" xr:uid="{00000000-0005-0000-0000-0000CF7E0000}"/>
    <cellStyle name="Normal 4 3 5 2 3 2 2 3 3" xfId="19284" xr:uid="{00000000-0005-0000-0000-0000D07E0000}"/>
    <cellStyle name="Normal 4 3 5 2 3 2 2 3 3 2" xfId="45446" xr:uid="{00000000-0005-0000-0000-0000D17E0000}"/>
    <cellStyle name="Normal 4 3 5 2 3 2 2 3 4" xfId="32244" xr:uid="{00000000-0005-0000-0000-0000D27E0000}"/>
    <cellStyle name="Normal 4 3 5 2 3 2 2 4" xfId="9580" xr:uid="{00000000-0005-0000-0000-0000D37E0000}"/>
    <cellStyle name="Normal 4 3 5 2 3 2 2 4 2" xfId="22326" xr:uid="{00000000-0005-0000-0000-0000D47E0000}"/>
    <cellStyle name="Normal 4 3 5 2 3 2 2 4 2 2" xfId="48488" xr:uid="{00000000-0005-0000-0000-0000D57E0000}"/>
    <cellStyle name="Normal 4 3 5 2 3 2 2 4 3" xfId="35742" xr:uid="{00000000-0005-0000-0000-0000D67E0000}"/>
    <cellStyle name="Normal 4 3 5 2 3 2 2 5" xfId="15760" xr:uid="{00000000-0005-0000-0000-0000D77E0000}"/>
    <cellStyle name="Normal 4 3 5 2 3 2 2 5 2" xfId="41922" xr:uid="{00000000-0005-0000-0000-0000D87E0000}"/>
    <cellStyle name="Normal 4 3 5 2 3 2 2 6" xfId="28192" xr:uid="{00000000-0005-0000-0000-0000D97E0000}"/>
    <cellStyle name="Normal 4 3 5 2 3 2 3" xfId="3416" xr:uid="{00000000-0005-0000-0000-0000DA7E0000}"/>
    <cellStyle name="Normal 4 3 5 2 3 2 3 2" xfId="7468" xr:uid="{00000000-0005-0000-0000-0000DB7E0000}"/>
    <cellStyle name="Normal 4 3 5 2 3 2 3 2 2" xfId="13358" xr:uid="{00000000-0005-0000-0000-0000DC7E0000}"/>
    <cellStyle name="Normal 4 3 5 2 3 2 3 2 2 2" xfId="25528" xr:uid="{00000000-0005-0000-0000-0000DD7E0000}"/>
    <cellStyle name="Normal 4 3 5 2 3 2 3 2 2 2 2" xfId="51690" xr:uid="{00000000-0005-0000-0000-0000DE7E0000}"/>
    <cellStyle name="Normal 4 3 5 2 3 2 3 2 2 3" xfId="39520" xr:uid="{00000000-0005-0000-0000-0000DF7E0000}"/>
    <cellStyle name="Normal 4 3 5 2 3 2 3 2 3" xfId="20406" xr:uid="{00000000-0005-0000-0000-0000E07E0000}"/>
    <cellStyle name="Normal 4 3 5 2 3 2 3 2 3 2" xfId="46568" xr:uid="{00000000-0005-0000-0000-0000E17E0000}"/>
    <cellStyle name="Normal 4 3 5 2 3 2 3 2 4" xfId="33630" xr:uid="{00000000-0005-0000-0000-0000E27E0000}"/>
    <cellStyle name="Normal 4 3 5 2 3 2 3 3" xfId="10412" xr:uid="{00000000-0005-0000-0000-0000E37E0000}"/>
    <cellStyle name="Normal 4 3 5 2 3 2 3 3 2" xfId="22966" xr:uid="{00000000-0005-0000-0000-0000E47E0000}"/>
    <cellStyle name="Normal 4 3 5 2 3 2 3 3 2 2" xfId="49128" xr:uid="{00000000-0005-0000-0000-0000E57E0000}"/>
    <cellStyle name="Normal 4 3 5 2 3 2 3 3 3" xfId="36574" xr:uid="{00000000-0005-0000-0000-0000E67E0000}"/>
    <cellStyle name="Normal 4 3 5 2 3 2 3 4" xfId="16882" xr:uid="{00000000-0005-0000-0000-0000E77E0000}"/>
    <cellStyle name="Normal 4 3 5 2 3 2 3 4 2" xfId="43044" xr:uid="{00000000-0005-0000-0000-0000E87E0000}"/>
    <cellStyle name="Normal 4 3 5 2 3 2 3 5" xfId="29578" xr:uid="{00000000-0005-0000-0000-0000E97E0000}"/>
    <cellStyle name="Normal 4 3 5 2 3 2 4" xfId="5442" xr:uid="{00000000-0005-0000-0000-0000EA7E0000}"/>
    <cellStyle name="Normal 4 3 5 2 3 2 4 2" xfId="11886" xr:uid="{00000000-0005-0000-0000-0000EB7E0000}"/>
    <cellStyle name="Normal 4 3 5 2 3 2 4 2 2" xfId="24248" xr:uid="{00000000-0005-0000-0000-0000EC7E0000}"/>
    <cellStyle name="Normal 4 3 5 2 3 2 4 2 2 2" xfId="50410" xr:uid="{00000000-0005-0000-0000-0000ED7E0000}"/>
    <cellStyle name="Normal 4 3 5 2 3 2 4 2 3" xfId="38048" xr:uid="{00000000-0005-0000-0000-0000EE7E0000}"/>
    <cellStyle name="Normal 4 3 5 2 3 2 4 3" xfId="18644" xr:uid="{00000000-0005-0000-0000-0000EF7E0000}"/>
    <cellStyle name="Normal 4 3 5 2 3 2 4 3 2" xfId="44806" xr:uid="{00000000-0005-0000-0000-0000F07E0000}"/>
    <cellStyle name="Normal 4 3 5 2 3 2 4 4" xfId="31604" xr:uid="{00000000-0005-0000-0000-0000F17E0000}"/>
    <cellStyle name="Normal 4 3 5 2 3 2 5" xfId="8940" xr:uid="{00000000-0005-0000-0000-0000F27E0000}"/>
    <cellStyle name="Normal 4 3 5 2 3 2 5 2" xfId="21686" xr:uid="{00000000-0005-0000-0000-0000F37E0000}"/>
    <cellStyle name="Normal 4 3 5 2 3 2 5 2 2" xfId="47848" xr:uid="{00000000-0005-0000-0000-0000F47E0000}"/>
    <cellStyle name="Normal 4 3 5 2 3 2 5 3" xfId="35102" xr:uid="{00000000-0005-0000-0000-0000F57E0000}"/>
    <cellStyle name="Normal 4 3 5 2 3 2 6" xfId="15120" xr:uid="{00000000-0005-0000-0000-0000F67E0000}"/>
    <cellStyle name="Normal 4 3 5 2 3 2 6 2" xfId="41282" xr:uid="{00000000-0005-0000-0000-0000F77E0000}"/>
    <cellStyle name="Normal 4 3 5 2 3 2 7" xfId="27552" xr:uid="{00000000-0005-0000-0000-0000F87E0000}"/>
    <cellStyle name="Normal 4 3 5 2 3 3" xfId="1710" xr:uid="{00000000-0005-0000-0000-0000F97E0000}"/>
    <cellStyle name="Normal 4 3 5 2 3 3 2" xfId="3736" xr:uid="{00000000-0005-0000-0000-0000FA7E0000}"/>
    <cellStyle name="Normal 4 3 5 2 3 3 2 2" xfId="7788" xr:uid="{00000000-0005-0000-0000-0000FB7E0000}"/>
    <cellStyle name="Normal 4 3 5 2 3 3 2 2 2" xfId="13678" xr:uid="{00000000-0005-0000-0000-0000FC7E0000}"/>
    <cellStyle name="Normal 4 3 5 2 3 3 2 2 2 2" xfId="25848" xr:uid="{00000000-0005-0000-0000-0000FD7E0000}"/>
    <cellStyle name="Normal 4 3 5 2 3 3 2 2 2 2 2" xfId="52010" xr:uid="{00000000-0005-0000-0000-0000FE7E0000}"/>
    <cellStyle name="Normal 4 3 5 2 3 3 2 2 2 3" xfId="39840" xr:uid="{00000000-0005-0000-0000-0000FF7E0000}"/>
    <cellStyle name="Normal 4 3 5 2 3 3 2 2 3" xfId="20726" xr:uid="{00000000-0005-0000-0000-0000007F0000}"/>
    <cellStyle name="Normal 4 3 5 2 3 3 2 2 3 2" xfId="46888" xr:uid="{00000000-0005-0000-0000-0000017F0000}"/>
    <cellStyle name="Normal 4 3 5 2 3 3 2 2 4" xfId="33950" xr:uid="{00000000-0005-0000-0000-0000027F0000}"/>
    <cellStyle name="Normal 4 3 5 2 3 3 2 3" xfId="10732" xr:uid="{00000000-0005-0000-0000-0000037F0000}"/>
    <cellStyle name="Normal 4 3 5 2 3 3 2 3 2" xfId="23286" xr:uid="{00000000-0005-0000-0000-0000047F0000}"/>
    <cellStyle name="Normal 4 3 5 2 3 3 2 3 2 2" xfId="49448" xr:uid="{00000000-0005-0000-0000-0000057F0000}"/>
    <cellStyle name="Normal 4 3 5 2 3 3 2 3 3" xfId="36894" xr:uid="{00000000-0005-0000-0000-0000067F0000}"/>
    <cellStyle name="Normal 4 3 5 2 3 3 2 4" xfId="17202" xr:uid="{00000000-0005-0000-0000-0000077F0000}"/>
    <cellStyle name="Normal 4 3 5 2 3 3 2 4 2" xfId="43364" xr:uid="{00000000-0005-0000-0000-0000087F0000}"/>
    <cellStyle name="Normal 4 3 5 2 3 3 2 5" xfId="29898" xr:uid="{00000000-0005-0000-0000-0000097F0000}"/>
    <cellStyle name="Normal 4 3 5 2 3 3 3" xfId="5762" xr:uid="{00000000-0005-0000-0000-00000A7F0000}"/>
    <cellStyle name="Normal 4 3 5 2 3 3 3 2" xfId="12206" xr:uid="{00000000-0005-0000-0000-00000B7F0000}"/>
    <cellStyle name="Normal 4 3 5 2 3 3 3 2 2" xfId="24568" xr:uid="{00000000-0005-0000-0000-00000C7F0000}"/>
    <cellStyle name="Normal 4 3 5 2 3 3 3 2 2 2" xfId="50730" xr:uid="{00000000-0005-0000-0000-00000D7F0000}"/>
    <cellStyle name="Normal 4 3 5 2 3 3 3 2 3" xfId="38368" xr:uid="{00000000-0005-0000-0000-00000E7F0000}"/>
    <cellStyle name="Normal 4 3 5 2 3 3 3 3" xfId="18964" xr:uid="{00000000-0005-0000-0000-00000F7F0000}"/>
    <cellStyle name="Normal 4 3 5 2 3 3 3 3 2" xfId="45126" xr:uid="{00000000-0005-0000-0000-0000107F0000}"/>
    <cellStyle name="Normal 4 3 5 2 3 3 3 4" xfId="31924" xr:uid="{00000000-0005-0000-0000-0000117F0000}"/>
    <cellStyle name="Normal 4 3 5 2 3 3 4" xfId="9260" xr:uid="{00000000-0005-0000-0000-0000127F0000}"/>
    <cellStyle name="Normal 4 3 5 2 3 3 4 2" xfId="22006" xr:uid="{00000000-0005-0000-0000-0000137F0000}"/>
    <cellStyle name="Normal 4 3 5 2 3 3 4 2 2" xfId="48168" xr:uid="{00000000-0005-0000-0000-0000147F0000}"/>
    <cellStyle name="Normal 4 3 5 2 3 3 4 3" xfId="35422" xr:uid="{00000000-0005-0000-0000-0000157F0000}"/>
    <cellStyle name="Normal 4 3 5 2 3 3 5" xfId="15440" xr:uid="{00000000-0005-0000-0000-0000167F0000}"/>
    <cellStyle name="Normal 4 3 5 2 3 3 5 2" xfId="41602" xr:uid="{00000000-0005-0000-0000-0000177F0000}"/>
    <cellStyle name="Normal 4 3 5 2 3 3 6" xfId="27872" xr:uid="{00000000-0005-0000-0000-0000187F0000}"/>
    <cellStyle name="Normal 4 3 5 2 3 4" xfId="3096" xr:uid="{00000000-0005-0000-0000-0000197F0000}"/>
    <cellStyle name="Normal 4 3 5 2 3 4 2" xfId="7148" xr:uid="{00000000-0005-0000-0000-00001A7F0000}"/>
    <cellStyle name="Normal 4 3 5 2 3 4 2 2" xfId="13038" xr:uid="{00000000-0005-0000-0000-00001B7F0000}"/>
    <cellStyle name="Normal 4 3 5 2 3 4 2 2 2" xfId="25208" xr:uid="{00000000-0005-0000-0000-00001C7F0000}"/>
    <cellStyle name="Normal 4 3 5 2 3 4 2 2 2 2" xfId="51370" xr:uid="{00000000-0005-0000-0000-00001D7F0000}"/>
    <cellStyle name="Normal 4 3 5 2 3 4 2 2 3" xfId="39200" xr:uid="{00000000-0005-0000-0000-00001E7F0000}"/>
    <cellStyle name="Normal 4 3 5 2 3 4 2 3" xfId="20086" xr:uid="{00000000-0005-0000-0000-00001F7F0000}"/>
    <cellStyle name="Normal 4 3 5 2 3 4 2 3 2" xfId="46248" xr:uid="{00000000-0005-0000-0000-0000207F0000}"/>
    <cellStyle name="Normal 4 3 5 2 3 4 2 4" xfId="33310" xr:uid="{00000000-0005-0000-0000-0000217F0000}"/>
    <cellStyle name="Normal 4 3 5 2 3 4 3" xfId="10092" xr:uid="{00000000-0005-0000-0000-0000227F0000}"/>
    <cellStyle name="Normal 4 3 5 2 3 4 3 2" xfId="22646" xr:uid="{00000000-0005-0000-0000-0000237F0000}"/>
    <cellStyle name="Normal 4 3 5 2 3 4 3 2 2" xfId="48808" xr:uid="{00000000-0005-0000-0000-0000247F0000}"/>
    <cellStyle name="Normal 4 3 5 2 3 4 3 3" xfId="36254" xr:uid="{00000000-0005-0000-0000-0000257F0000}"/>
    <cellStyle name="Normal 4 3 5 2 3 4 4" xfId="16562" xr:uid="{00000000-0005-0000-0000-0000267F0000}"/>
    <cellStyle name="Normal 4 3 5 2 3 4 4 2" xfId="42724" xr:uid="{00000000-0005-0000-0000-0000277F0000}"/>
    <cellStyle name="Normal 4 3 5 2 3 4 5" xfId="29258" xr:uid="{00000000-0005-0000-0000-0000287F0000}"/>
    <cellStyle name="Normal 4 3 5 2 3 5" xfId="5122" xr:uid="{00000000-0005-0000-0000-0000297F0000}"/>
    <cellStyle name="Normal 4 3 5 2 3 5 2" xfId="11566" xr:uid="{00000000-0005-0000-0000-00002A7F0000}"/>
    <cellStyle name="Normal 4 3 5 2 3 5 2 2" xfId="23928" xr:uid="{00000000-0005-0000-0000-00002B7F0000}"/>
    <cellStyle name="Normal 4 3 5 2 3 5 2 2 2" xfId="50090" xr:uid="{00000000-0005-0000-0000-00002C7F0000}"/>
    <cellStyle name="Normal 4 3 5 2 3 5 2 3" xfId="37728" xr:uid="{00000000-0005-0000-0000-00002D7F0000}"/>
    <cellStyle name="Normal 4 3 5 2 3 5 3" xfId="18324" xr:uid="{00000000-0005-0000-0000-00002E7F0000}"/>
    <cellStyle name="Normal 4 3 5 2 3 5 3 2" xfId="44486" xr:uid="{00000000-0005-0000-0000-00002F7F0000}"/>
    <cellStyle name="Normal 4 3 5 2 3 5 4" xfId="31284" xr:uid="{00000000-0005-0000-0000-0000307F0000}"/>
    <cellStyle name="Normal 4 3 5 2 3 6" xfId="8620" xr:uid="{00000000-0005-0000-0000-0000317F0000}"/>
    <cellStyle name="Normal 4 3 5 2 3 6 2" xfId="21366" xr:uid="{00000000-0005-0000-0000-0000327F0000}"/>
    <cellStyle name="Normal 4 3 5 2 3 6 2 2" xfId="47528" xr:uid="{00000000-0005-0000-0000-0000337F0000}"/>
    <cellStyle name="Normal 4 3 5 2 3 6 3" xfId="34782" xr:uid="{00000000-0005-0000-0000-0000347F0000}"/>
    <cellStyle name="Normal 4 3 5 2 3 7" xfId="14800" xr:uid="{00000000-0005-0000-0000-0000357F0000}"/>
    <cellStyle name="Normal 4 3 5 2 3 7 2" xfId="40962" xr:uid="{00000000-0005-0000-0000-0000367F0000}"/>
    <cellStyle name="Normal 4 3 5 2 3 8" xfId="27232" xr:uid="{00000000-0005-0000-0000-0000377F0000}"/>
    <cellStyle name="Normal 4 3 5 2 4" xfId="1230" xr:uid="{00000000-0005-0000-0000-0000387F0000}"/>
    <cellStyle name="Normal 4 3 5 2 4 2" xfId="1870" xr:uid="{00000000-0005-0000-0000-0000397F0000}"/>
    <cellStyle name="Normal 4 3 5 2 4 2 2" xfId="3896" xr:uid="{00000000-0005-0000-0000-00003A7F0000}"/>
    <cellStyle name="Normal 4 3 5 2 4 2 2 2" xfId="7948" xr:uid="{00000000-0005-0000-0000-00003B7F0000}"/>
    <cellStyle name="Normal 4 3 5 2 4 2 2 2 2" xfId="13838" xr:uid="{00000000-0005-0000-0000-00003C7F0000}"/>
    <cellStyle name="Normal 4 3 5 2 4 2 2 2 2 2" xfId="26008" xr:uid="{00000000-0005-0000-0000-00003D7F0000}"/>
    <cellStyle name="Normal 4 3 5 2 4 2 2 2 2 2 2" xfId="52170" xr:uid="{00000000-0005-0000-0000-00003E7F0000}"/>
    <cellStyle name="Normal 4 3 5 2 4 2 2 2 2 3" xfId="40000" xr:uid="{00000000-0005-0000-0000-00003F7F0000}"/>
    <cellStyle name="Normal 4 3 5 2 4 2 2 2 3" xfId="20886" xr:uid="{00000000-0005-0000-0000-0000407F0000}"/>
    <cellStyle name="Normal 4 3 5 2 4 2 2 2 3 2" xfId="47048" xr:uid="{00000000-0005-0000-0000-0000417F0000}"/>
    <cellStyle name="Normal 4 3 5 2 4 2 2 2 4" xfId="34110" xr:uid="{00000000-0005-0000-0000-0000427F0000}"/>
    <cellStyle name="Normal 4 3 5 2 4 2 2 3" xfId="10892" xr:uid="{00000000-0005-0000-0000-0000437F0000}"/>
    <cellStyle name="Normal 4 3 5 2 4 2 2 3 2" xfId="23446" xr:uid="{00000000-0005-0000-0000-0000447F0000}"/>
    <cellStyle name="Normal 4 3 5 2 4 2 2 3 2 2" xfId="49608" xr:uid="{00000000-0005-0000-0000-0000457F0000}"/>
    <cellStyle name="Normal 4 3 5 2 4 2 2 3 3" xfId="37054" xr:uid="{00000000-0005-0000-0000-0000467F0000}"/>
    <cellStyle name="Normal 4 3 5 2 4 2 2 4" xfId="17362" xr:uid="{00000000-0005-0000-0000-0000477F0000}"/>
    <cellStyle name="Normal 4 3 5 2 4 2 2 4 2" xfId="43524" xr:uid="{00000000-0005-0000-0000-0000487F0000}"/>
    <cellStyle name="Normal 4 3 5 2 4 2 2 5" xfId="30058" xr:uid="{00000000-0005-0000-0000-0000497F0000}"/>
    <cellStyle name="Normal 4 3 5 2 4 2 3" xfId="5922" xr:uid="{00000000-0005-0000-0000-00004A7F0000}"/>
    <cellStyle name="Normal 4 3 5 2 4 2 3 2" xfId="12366" xr:uid="{00000000-0005-0000-0000-00004B7F0000}"/>
    <cellStyle name="Normal 4 3 5 2 4 2 3 2 2" xfId="24728" xr:uid="{00000000-0005-0000-0000-00004C7F0000}"/>
    <cellStyle name="Normal 4 3 5 2 4 2 3 2 2 2" xfId="50890" xr:uid="{00000000-0005-0000-0000-00004D7F0000}"/>
    <cellStyle name="Normal 4 3 5 2 4 2 3 2 3" xfId="38528" xr:uid="{00000000-0005-0000-0000-00004E7F0000}"/>
    <cellStyle name="Normal 4 3 5 2 4 2 3 3" xfId="19124" xr:uid="{00000000-0005-0000-0000-00004F7F0000}"/>
    <cellStyle name="Normal 4 3 5 2 4 2 3 3 2" xfId="45286" xr:uid="{00000000-0005-0000-0000-0000507F0000}"/>
    <cellStyle name="Normal 4 3 5 2 4 2 3 4" xfId="32084" xr:uid="{00000000-0005-0000-0000-0000517F0000}"/>
    <cellStyle name="Normal 4 3 5 2 4 2 4" xfId="9420" xr:uid="{00000000-0005-0000-0000-0000527F0000}"/>
    <cellStyle name="Normal 4 3 5 2 4 2 4 2" xfId="22166" xr:uid="{00000000-0005-0000-0000-0000537F0000}"/>
    <cellStyle name="Normal 4 3 5 2 4 2 4 2 2" xfId="48328" xr:uid="{00000000-0005-0000-0000-0000547F0000}"/>
    <cellStyle name="Normal 4 3 5 2 4 2 4 3" xfId="35582" xr:uid="{00000000-0005-0000-0000-0000557F0000}"/>
    <cellStyle name="Normal 4 3 5 2 4 2 5" xfId="15600" xr:uid="{00000000-0005-0000-0000-0000567F0000}"/>
    <cellStyle name="Normal 4 3 5 2 4 2 5 2" xfId="41762" xr:uid="{00000000-0005-0000-0000-0000577F0000}"/>
    <cellStyle name="Normal 4 3 5 2 4 2 6" xfId="28032" xr:uid="{00000000-0005-0000-0000-0000587F0000}"/>
    <cellStyle name="Normal 4 3 5 2 4 3" xfId="3256" xr:uid="{00000000-0005-0000-0000-0000597F0000}"/>
    <cellStyle name="Normal 4 3 5 2 4 3 2" xfId="7308" xr:uid="{00000000-0005-0000-0000-00005A7F0000}"/>
    <cellStyle name="Normal 4 3 5 2 4 3 2 2" xfId="13198" xr:uid="{00000000-0005-0000-0000-00005B7F0000}"/>
    <cellStyle name="Normal 4 3 5 2 4 3 2 2 2" xfId="25368" xr:uid="{00000000-0005-0000-0000-00005C7F0000}"/>
    <cellStyle name="Normal 4 3 5 2 4 3 2 2 2 2" xfId="51530" xr:uid="{00000000-0005-0000-0000-00005D7F0000}"/>
    <cellStyle name="Normal 4 3 5 2 4 3 2 2 3" xfId="39360" xr:uid="{00000000-0005-0000-0000-00005E7F0000}"/>
    <cellStyle name="Normal 4 3 5 2 4 3 2 3" xfId="20246" xr:uid="{00000000-0005-0000-0000-00005F7F0000}"/>
    <cellStyle name="Normal 4 3 5 2 4 3 2 3 2" xfId="46408" xr:uid="{00000000-0005-0000-0000-0000607F0000}"/>
    <cellStyle name="Normal 4 3 5 2 4 3 2 4" xfId="33470" xr:uid="{00000000-0005-0000-0000-0000617F0000}"/>
    <cellStyle name="Normal 4 3 5 2 4 3 3" xfId="10252" xr:uid="{00000000-0005-0000-0000-0000627F0000}"/>
    <cellStyle name="Normal 4 3 5 2 4 3 3 2" xfId="22806" xr:uid="{00000000-0005-0000-0000-0000637F0000}"/>
    <cellStyle name="Normal 4 3 5 2 4 3 3 2 2" xfId="48968" xr:uid="{00000000-0005-0000-0000-0000647F0000}"/>
    <cellStyle name="Normal 4 3 5 2 4 3 3 3" xfId="36414" xr:uid="{00000000-0005-0000-0000-0000657F0000}"/>
    <cellStyle name="Normal 4 3 5 2 4 3 4" xfId="16722" xr:uid="{00000000-0005-0000-0000-0000667F0000}"/>
    <cellStyle name="Normal 4 3 5 2 4 3 4 2" xfId="42884" xr:uid="{00000000-0005-0000-0000-0000677F0000}"/>
    <cellStyle name="Normal 4 3 5 2 4 3 5" xfId="29418" xr:uid="{00000000-0005-0000-0000-0000687F0000}"/>
    <cellStyle name="Normal 4 3 5 2 4 4" xfId="5282" xr:uid="{00000000-0005-0000-0000-0000697F0000}"/>
    <cellStyle name="Normal 4 3 5 2 4 4 2" xfId="11726" xr:uid="{00000000-0005-0000-0000-00006A7F0000}"/>
    <cellStyle name="Normal 4 3 5 2 4 4 2 2" xfId="24088" xr:uid="{00000000-0005-0000-0000-00006B7F0000}"/>
    <cellStyle name="Normal 4 3 5 2 4 4 2 2 2" xfId="50250" xr:uid="{00000000-0005-0000-0000-00006C7F0000}"/>
    <cellStyle name="Normal 4 3 5 2 4 4 2 3" xfId="37888" xr:uid="{00000000-0005-0000-0000-00006D7F0000}"/>
    <cellStyle name="Normal 4 3 5 2 4 4 3" xfId="18484" xr:uid="{00000000-0005-0000-0000-00006E7F0000}"/>
    <cellStyle name="Normal 4 3 5 2 4 4 3 2" xfId="44646" xr:uid="{00000000-0005-0000-0000-00006F7F0000}"/>
    <cellStyle name="Normal 4 3 5 2 4 4 4" xfId="31444" xr:uid="{00000000-0005-0000-0000-0000707F0000}"/>
    <cellStyle name="Normal 4 3 5 2 4 5" xfId="8780" xr:uid="{00000000-0005-0000-0000-0000717F0000}"/>
    <cellStyle name="Normal 4 3 5 2 4 5 2" xfId="21526" xr:uid="{00000000-0005-0000-0000-0000727F0000}"/>
    <cellStyle name="Normal 4 3 5 2 4 5 2 2" xfId="47688" xr:uid="{00000000-0005-0000-0000-0000737F0000}"/>
    <cellStyle name="Normal 4 3 5 2 4 5 3" xfId="34942" xr:uid="{00000000-0005-0000-0000-0000747F0000}"/>
    <cellStyle name="Normal 4 3 5 2 4 6" xfId="14960" xr:uid="{00000000-0005-0000-0000-0000757F0000}"/>
    <cellStyle name="Normal 4 3 5 2 4 6 2" xfId="41122" xr:uid="{00000000-0005-0000-0000-0000767F0000}"/>
    <cellStyle name="Normal 4 3 5 2 4 7" xfId="27392" xr:uid="{00000000-0005-0000-0000-0000777F0000}"/>
    <cellStyle name="Normal 4 3 5 2 5" xfId="1550" xr:uid="{00000000-0005-0000-0000-0000787F0000}"/>
    <cellStyle name="Normal 4 3 5 2 5 2" xfId="3576" xr:uid="{00000000-0005-0000-0000-0000797F0000}"/>
    <cellStyle name="Normal 4 3 5 2 5 2 2" xfId="7628" xr:uid="{00000000-0005-0000-0000-00007A7F0000}"/>
    <cellStyle name="Normal 4 3 5 2 5 2 2 2" xfId="13518" xr:uid="{00000000-0005-0000-0000-00007B7F0000}"/>
    <cellStyle name="Normal 4 3 5 2 5 2 2 2 2" xfId="25688" xr:uid="{00000000-0005-0000-0000-00007C7F0000}"/>
    <cellStyle name="Normal 4 3 5 2 5 2 2 2 2 2" xfId="51850" xr:uid="{00000000-0005-0000-0000-00007D7F0000}"/>
    <cellStyle name="Normal 4 3 5 2 5 2 2 2 3" xfId="39680" xr:uid="{00000000-0005-0000-0000-00007E7F0000}"/>
    <cellStyle name="Normal 4 3 5 2 5 2 2 3" xfId="20566" xr:uid="{00000000-0005-0000-0000-00007F7F0000}"/>
    <cellStyle name="Normal 4 3 5 2 5 2 2 3 2" xfId="46728" xr:uid="{00000000-0005-0000-0000-0000807F0000}"/>
    <cellStyle name="Normal 4 3 5 2 5 2 2 4" xfId="33790" xr:uid="{00000000-0005-0000-0000-0000817F0000}"/>
    <cellStyle name="Normal 4 3 5 2 5 2 3" xfId="10572" xr:uid="{00000000-0005-0000-0000-0000827F0000}"/>
    <cellStyle name="Normal 4 3 5 2 5 2 3 2" xfId="23126" xr:uid="{00000000-0005-0000-0000-0000837F0000}"/>
    <cellStyle name="Normal 4 3 5 2 5 2 3 2 2" xfId="49288" xr:uid="{00000000-0005-0000-0000-0000847F0000}"/>
    <cellStyle name="Normal 4 3 5 2 5 2 3 3" xfId="36734" xr:uid="{00000000-0005-0000-0000-0000857F0000}"/>
    <cellStyle name="Normal 4 3 5 2 5 2 4" xfId="17042" xr:uid="{00000000-0005-0000-0000-0000867F0000}"/>
    <cellStyle name="Normal 4 3 5 2 5 2 4 2" xfId="43204" xr:uid="{00000000-0005-0000-0000-0000877F0000}"/>
    <cellStyle name="Normal 4 3 5 2 5 2 5" xfId="29738" xr:uid="{00000000-0005-0000-0000-0000887F0000}"/>
    <cellStyle name="Normal 4 3 5 2 5 3" xfId="5602" xr:uid="{00000000-0005-0000-0000-0000897F0000}"/>
    <cellStyle name="Normal 4 3 5 2 5 3 2" xfId="12046" xr:uid="{00000000-0005-0000-0000-00008A7F0000}"/>
    <cellStyle name="Normal 4 3 5 2 5 3 2 2" xfId="24408" xr:uid="{00000000-0005-0000-0000-00008B7F0000}"/>
    <cellStyle name="Normal 4 3 5 2 5 3 2 2 2" xfId="50570" xr:uid="{00000000-0005-0000-0000-00008C7F0000}"/>
    <cellStyle name="Normal 4 3 5 2 5 3 2 3" xfId="38208" xr:uid="{00000000-0005-0000-0000-00008D7F0000}"/>
    <cellStyle name="Normal 4 3 5 2 5 3 3" xfId="18804" xr:uid="{00000000-0005-0000-0000-00008E7F0000}"/>
    <cellStyle name="Normal 4 3 5 2 5 3 3 2" xfId="44966" xr:uid="{00000000-0005-0000-0000-00008F7F0000}"/>
    <cellStyle name="Normal 4 3 5 2 5 3 4" xfId="31764" xr:uid="{00000000-0005-0000-0000-0000907F0000}"/>
    <cellStyle name="Normal 4 3 5 2 5 4" xfId="9100" xr:uid="{00000000-0005-0000-0000-0000917F0000}"/>
    <cellStyle name="Normal 4 3 5 2 5 4 2" xfId="21846" xr:uid="{00000000-0005-0000-0000-0000927F0000}"/>
    <cellStyle name="Normal 4 3 5 2 5 4 2 2" xfId="48008" xr:uid="{00000000-0005-0000-0000-0000937F0000}"/>
    <cellStyle name="Normal 4 3 5 2 5 4 3" xfId="35262" xr:uid="{00000000-0005-0000-0000-0000947F0000}"/>
    <cellStyle name="Normal 4 3 5 2 5 5" xfId="15280" xr:uid="{00000000-0005-0000-0000-0000957F0000}"/>
    <cellStyle name="Normal 4 3 5 2 5 5 2" xfId="41442" xr:uid="{00000000-0005-0000-0000-0000967F0000}"/>
    <cellStyle name="Normal 4 3 5 2 5 6" xfId="27712" xr:uid="{00000000-0005-0000-0000-0000977F0000}"/>
    <cellStyle name="Normal 4 3 5 2 6" xfId="2564" xr:uid="{00000000-0005-0000-0000-0000987F0000}"/>
    <cellStyle name="Normal 4 3 5 2 6 2" xfId="6616" xr:uid="{00000000-0005-0000-0000-0000997F0000}"/>
    <cellStyle name="Normal 4 3 5 2 6 2 2" xfId="12782" xr:uid="{00000000-0005-0000-0000-00009A7F0000}"/>
    <cellStyle name="Normal 4 3 5 2 6 2 2 2" xfId="25048" xr:uid="{00000000-0005-0000-0000-00009B7F0000}"/>
    <cellStyle name="Normal 4 3 5 2 6 2 2 2 2" xfId="51210" xr:uid="{00000000-0005-0000-0000-00009C7F0000}"/>
    <cellStyle name="Normal 4 3 5 2 6 2 2 3" xfId="38944" xr:uid="{00000000-0005-0000-0000-00009D7F0000}"/>
    <cellStyle name="Normal 4 3 5 2 6 2 3" xfId="19686" xr:uid="{00000000-0005-0000-0000-00009E7F0000}"/>
    <cellStyle name="Normal 4 3 5 2 6 2 3 2" xfId="45848" xr:uid="{00000000-0005-0000-0000-00009F7F0000}"/>
    <cellStyle name="Normal 4 3 5 2 6 2 4" xfId="32778" xr:uid="{00000000-0005-0000-0000-0000A07F0000}"/>
    <cellStyle name="Normal 4 3 5 2 6 3" xfId="9836" xr:uid="{00000000-0005-0000-0000-0000A17F0000}"/>
    <cellStyle name="Normal 4 3 5 2 6 3 2" xfId="22486" xr:uid="{00000000-0005-0000-0000-0000A27F0000}"/>
    <cellStyle name="Normal 4 3 5 2 6 3 2 2" xfId="48648" xr:uid="{00000000-0005-0000-0000-0000A37F0000}"/>
    <cellStyle name="Normal 4 3 5 2 6 3 3" xfId="35998" xr:uid="{00000000-0005-0000-0000-0000A47F0000}"/>
    <cellStyle name="Normal 4 3 5 2 6 4" xfId="16162" xr:uid="{00000000-0005-0000-0000-0000A57F0000}"/>
    <cellStyle name="Normal 4 3 5 2 6 4 2" xfId="42324" xr:uid="{00000000-0005-0000-0000-0000A67F0000}"/>
    <cellStyle name="Normal 4 3 5 2 6 5" xfId="28726" xr:uid="{00000000-0005-0000-0000-0000A77F0000}"/>
    <cellStyle name="Normal 4 3 5 2 7" xfId="4590" xr:uid="{00000000-0005-0000-0000-0000A87F0000}"/>
    <cellStyle name="Normal 4 3 5 2 7 2" xfId="11310" xr:uid="{00000000-0005-0000-0000-0000A97F0000}"/>
    <cellStyle name="Normal 4 3 5 2 7 2 2" xfId="23768" xr:uid="{00000000-0005-0000-0000-0000AA7F0000}"/>
    <cellStyle name="Normal 4 3 5 2 7 2 2 2" xfId="49930" xr:uid="{00000000-0005-0000-0000-0000AB7F0000}"/>
    <cellStyle name="Normal 4 3 5 2 7 2 3" xfId="37472" xr:uid="{00000000-0005-0000-0000-0000AC7F0000}"/>
    <cellStyle name="Normal 4 3 5 2 7 3" xfId="17924" xr:uid="{00000000-0005-0000-0000-0000AD7F0000}"/>
    <cellStyle name="Normal 4 3 5 2 7 3 2" xfId="44086" xr:uid="{00000000-0005-0000-0000-0000AE7F0000}"/>
    <cellStyle name="Normal 4 3 5 2 7 4" xfId="30752" xr:uid="{00000000-0005-0000-0000-0000AF7F0000}"/>
    <cellStyle name="Normal 4 3 5 2 8" xfId="8364" xr:uid="{00000000-0005-0000-0000-0000B07F0000}"/>
    <cellStyle name="Normal 4 3 5 2 8 2" xfId="21206" xr:uid="{00000000-0005-0000-0000-0000B17F0000}"/>
    <cellStyle name="Normal 4 3 5 2 8 2 2" xfId="47368" xr:uid="{00000000-0005-0000-0000-0000B27F0000}"/>
    <cellStyle name="Normal 4 3 5 2 8 3" xfId="34526" xr:uid="{00000000-0005-0000-0000-0000B37F0000}"/>
    <cellStyle name="Normal 4 3 5 2 9" xfId="14400" xr:uid="{00000000-0005-0000-0000-0000B47F0000}"/>
    <cellStyle name="Normal 4 3 5 2 9 2" xfId="40562" xr:uid="{00000000-0005-0000-0000-0000B57F0000}"/>
    <cellStyle name="Normal 4 3 5 3" xfId="578" xr:uid="{00000000-0005-0000-0000-0000B67F0000}"/>
    <cellStyle name="Normal 4 3 5 3 2" xfId="1110" xr:uid="{00000000-0005-0000-0000-0000B77F0000}"/>
    <cellStyle name="Normal 4 3 5 3 2 2" xfId="1430" xr:uid="{00000000-0005-0000-0000-0000B87F0000}"/>
    <cellStyle name="Normal 4 3 5 3 2 2 2" xfId="2070" xr:uid="{00000000-0005-0000-0000-0000B97F0000}"/>
    <cellStyle name="Normal 4 3 5 3 2 2 2 2" xfId="4096" xr:uid="{00000000-0005-0000-0000-0000BA7F0000}"/>
    <cellStyle name="Normal 4 3 5 3 2 2 2 2 2" xfId="8148" xr:uid="{00000000-0005-0000-0000-0000BB7F0000}"/>
    <cellStyle name="Normal 4 3 5 3 2 2 2 2 2 2" xfId="14038" xr:uid="{00000000-0005-0000-0000-0000BC7F0000}"/>
    <cellStyle name="Normal 4 3 5 3 2 2 2 2 2 2 2" xfId="26208" xr:uid="{00000000-0005-0000-0000-0000BD7F0000}"/>
    <cellStyle name="Normal 4 3 5 3 2 2 2 2 2 2 2 2" xfId="52370" xr:uid="{00000000-0005-0000-0000-0000BE7F0000}"/>
    <cellStyle name="Normal 4 3 5 3 2 2 2 2 2 2 3" xfId="40200" xr:uid="{00000000-0005-0000-0000-0000BF7F0000}"/>
    <cellStyle name="Normal 4 3 5 3 2 2 2 2 2 3" xfId="21086" xr:uid="{00000000-0005-0000-0000-0000C07F0000}"/>
    <cellStyle name="Normal 4 3 5 3 2 2 2 2 2 3 2" xfId="47248" xr:uid="{00000000-0005-0000-0000-0000C17F0000}"/>
    <cellStyle name="Normal 4 3 5 3 2 2 2 2 2 4" xfId="34310" xr:uid="{00000000-0005-0000-0000-0000C27F0000}"/>
    <cellStyle name="Normal 4 3 5 3 2 2 2 2 3" xfId="11092" xr:uid="{00000000-0005-0000-0000-0000C37F0000}"/>
    <cellStyle name="Normal 4 3 5 3 2 2 2 2 3 2" xfId="23646" xr:uid="{00000000-0005-0000-0000-0000C47F0000}"/>
    <cellStyle name="Normal 4 3 5 3 2 2 2 2 3 2 2" xfId="49808" xr:uid="{00000000-0005-0000-0000-0000C57F0000}"/>
    <cellStyle name="Normal 4 3 5 3 2 2 2 2 3 3" xfId="37254" xr:uid="{00000000-0005-0000-0000-0000C67F0000}"/>
    <cellStyle name="Normal 4 3 5 3 2 2 2 2 4" xfId="17562" xr:uid="{00000000-0005-0000-0000-0000C77F0000}"/>
    <cellStyle name="Normal 4 3 5 3 2 2 2 2 4 2" xfId="43724" xr:uid="{00000000-0005-0000-0000-0000C87F0000}"/>
    <cellStyle name="Normal 4 3 5 3 2 2 2 2 5" xfId="30258" xr:uid="{00000000-0005-0000-0000-0000C97F0000}"/>
    <cellStyle name="Normal 4 3 5 3 2 2 2 3" xfId="6122" xr:uid="{00000000-0005-0000-0000-0000CA7F0000}"/>
    <cellStyle name="Normal 4 3 5 3 2 2 2 3 2" xfId="12566" xr:uid="{00000000-0005-0000-0000-0000CB7F0000}"/>
    <cellStyle name="Normal 4 3 5 3 2 2 2 3 2 2" xfId="24928" xr:uid="{00000000-0005-0000-0000-0000CC7F0000}"/>
    <cellStyle name="Normal 4 3 5 3 2 2 2 3 2 2 2" xfId="51090" xr:uid="{00000000-0005-0000-0000-0000CD7F0000}"/>
    <cellStyle name="Normal 4 3 5 3 2 2 2 3 2 3" xfId="38728" xr:uid="{00000000-0005-0000-0000-0000CE7F0000}"/>
    <cellStyle name="Normal 4 3 5 3 2 2 2 3 3" xfId="19324" xr:uid="{00000000-0005-0000-0000-0000CF7F0000}"/>
    <cellStyle name="Normal 4 3 5 3 2 2 2 3 3 2" xfId="45486" xr:uid="{00000000-0005-0000-0000-0000D07F0000}"/>
    <cellStyle name="Normal 4 3 5 3 2 2 2 3 4" xfId="32284" xr:uid="{00000000-0005-0000-0000-0000D17F0000}"/>
    <cellStyle name="Normal 4 3 5 3 2 2 2 4" xfId="9620" xr:uid="{00000000-0005-0000-0000-0000D27F0000}"/>
    <cellStyle name="Normal 4 3 5 3 2 2 2 4 2" xfId="22366" xr:uid="{00000000-0005-0000-0000-0000D37F0000}"/>
    <cellStyle name="Normal 4 3 5 3 2 2 2 4 2 2" xfId="48528" xr:uid="{00000000-0005-0000-0000-0000D47F0000}"/>
    <cellStyle name="Normal 4 3 5 3 2 2 2 4 3" xfId="35782" xr:uid="{00000000-0005-0000-0000-0000D57F0000}"/>
    <cellStyle name="Normal 4 3 5 3 2 2 2 5" xfId="15800" xr:uid="{00000000-0005-0000-0000-0000D67F0000}"/>
    <cellStyle name="Normal 4 3 5 3 2 2 2 5 2" xfId="41962" xr:uid="{00000000-0005-0000-0000-0000D77F0000}"/>
    <cellStyle name="Normal 4 3 5 3 2 2 2 6" xfId="28232" xr:uid="{00000000-0005-0000-0000-0000D87F0000}"/>
    <cellStyle name="Normal 4 3 5 3 2 2 3" xfId="3456" xr:uid="{00000000-0005-0000-0000-0000D97F0000}"/>
    <cellStyle name="Normal 4 3 5 3 2 2 3 2" xfId="7508" xr:uid="{00000000-0005-0000-0000-0000DA7F0000}"/>
    <cellStyle name="Normal 4 3 5 3 2 2 3 2 2" xfId="13398" xr:uid="{00000000-0005-0000-0000-0000DB7F0000}"/>
    <cellStyle name="Normal 4 3 5 3 2 2 3 2 2 2" xfId="25568" xr:uid="{00000000-0005-0000-0000-0000DC7F0000}"/>
    <cellStyle name="Normal 4 3 5 3 2 2 3 2 2 2 2" xfId="51730" xr:uid="{00000000-0005-0000-0000-0000DD7F0000}"/>
    <cellStyle name="Normal 4 3 5 3 2 2 3 2 2 3" xfId="39560" xr:uid="{00000000-0005-0000-0000-0000DE7F0000}"/>
    <cellStyle name="Normal 4 3 5 3 2 2 3 2 3" xfId="20446" xr:uid="{00000000-0005-0000-0000-0000DF7F0000}"/>
    <cellStyle name="Normal 4 3 5 3 2 2 3 2 3 2" xfId="46608" xr:uid="{00000000-0005-0000-0000-0000E07F0000}"/>
    <cellStyle name="Normal 4 3 5 3 2 2 3 2 4" xfId="33670" xr:uid="{00000000-0005-0000-0000-0000E17F0000}"/>
    <cellStyle name="Normal 4 3 5 3 2 2 3 3" xfId="10452" xr:uid="{00000000-0005-0000-0000-0000E27F0000}"/>
    <cellStyle name="Normal 4 3 5 3 2 2 3 3 2" xfId="23006" xr:uid="{00000000-0005-0000-0000-0000E37F0000}"/>
    <cellStyle name="Normal 4 3 5 3 2 2 3 3 2 2" xfId="49168" xr:uid="{00000000-0005-0000-0000-0000E47F0000}"/>
    <cellStyle name="Normal 4 3 5 3 2 2 3 3 3" xfId="36614" xr:uid="{00000000-0005-0000-0000-0000E57F0000}"/>
    <cellStyle name="Normal 4 3 5 3 2 2 3 4" xfId="16922" xr:uid="{00000000-0005-0000-0000-0000E67F0000}"/>
    <cellStyle name="Normal 4 3 5 3 2 2 3 4 2" xfId="43084" xr:uid="{00000000-0005-0000-0000-0000E77F0000}"/>
    <cellStyle name="Normal 4 3 5 3 2 2 3 5" xfId="29618" xr:uid="{00000000-0005-0000-0000-0000E87F0000}"/>
    <cellStyle name="Normal 4 3 5 3 2 2 4" xfId="5482" xr:uid="{00000000-0005-0000-0000-0000E97F0000}"/>
    <cellStyle name="Normal 4 3 5 3 2 2 4 2" xfId="11926" xr:uid="{00000000-0005-0000-0000-0000EA7F0000}"/>
    <cellStyle name="Normal 4 3 5 3 2 2 4 2 2" xfId="24288" xr:uid="{00000000-0005-0000-0000-0000EB7F0000}"/>
    <cellStyle name="Normal 4 3 5 3 2 2 4 2 2 2" xfId="50450" xr:uid="{00000000-0005-0000-0000-0000EC7F0000}"/>
    <cellStyle name="Normal 4 3 5 3 2 2 4 2 3" xfId="38088" xr:uid="{00000000-0005-0000-0000-0000ED7F0000}"/>
    <cellStyle name="Normal 4 3 5 3 2 2 4 3" xfId="18684" xr:uid="{00000000-0005-0000-0000-0000EE7F0000}"/>
    <cellStyle name="Normal 4 3 5 3 2 2 4 3 2" xfId="44846" xr:uid="{00000000-0005-0000-0000-0000EF7F0000}"/>
    <cellStyle name="Normal 4 3 5 3 2 2 4 4" xfId="31644" xr:uid="{00000000-0005-0000-0000-0000F07F0000}"/>
    <cellStyle name="Normal 4 3 5 3 2 2 5" xfId="8980" xr:uid="{00000000-0005-0000-0000-0000F17F0000}"/>
    <cellStyle name="Normal 4 3 5 3 2 2 5 2" xfId="21726" xr:uid="{00000000-0005-0000-0000-0000F27F0000}"/>
    <cellStyle name="Normal 4 3 5 3 2 2 5 2 2" xfId="47888" xr:uid="{00000000-0005-0000-0000-0000F37F0000}"/>
    <cellStyle name="Normal 4 3 5 3 2 2 5 3" xfId="35142" xr:uid="{00000000-0005-0000-0000-0000F47F0000}"/>
    <cellStyle name="Normal 4 3 5 3 2 2 6" xfId="15160" xr:uid="{00000000-0005-0000-0000-0000F57F0000}"/>
    <cellStyle name="Normal 4 3 5 3 2 2 6 2" xfId="41322" xr:uid="{00000000-0005-0000-0000-0000F67F0000}"/>
    <cellStyle name="Normal 4 3 5 3 2 2 7" xfId="27592" xr:uid="{00000000-0005-0000-0000-0000F77F0000}"/>
    <cellStyle name="Normal 4 3 5 3 2 3" xfId="1750" xr:uid="{00000000-0005-0000-0000-0000F87F0000}"/>
    <cellStyle name="Normal 4 3 5 3 2 3 2" xfId="3776" xr:uid="{00000000-0005-0000-0000-0000F97F0000}"/>
    <cellStyle name="Normal 4 3 5 3 2 3 2 2" xfId="7828" xr:uid="{00000000-0005-0000-0000-0000FA7F0000}"/>
    <cellStyle name="Normal 4 3 5 3 2 3 2 2 2" xfId="13718" xr:uid="{00000000-0005-0000-0000-0000FB7F0000}"/>
    <cellStyle name="Normal 4 3 5 3 2 3 2 2 2 2" xfId="25888" xr:uid="{00000000-0005-0000-0000-0000FC7F0000}"/>
    <cellStyle name="Normal 4 3 5 3 2 3 2 2 2 2 2" xfId="52050" xr:uid="{00000000-0005-0000-0000-0000FD7F0000}"/>
    <cellStyle name="Normal 4 3 5 3 2 3 2 2 2 3" xfId="39880" xr:uid="{00000000-0005-0000-0000-0000FE7F0000}"/>
    <cellStyle name="Normal 4 3 5 3 2 3 2 2 3" xfId="20766" xr:uid="{00000000-0005-0000-0000-0000FF7F0000}"/>
    <cellStyle name="Normal 4 3 5 3 2 3 2 2 3 2" xfId="46928" xr:uid="{00000000-0005-0000-0000-000000800000}"/>
    <cellStyle name="Normal 4 3 5 3 2 3 2 2 4" xfId="33990" xr:uid="{00000000-0005-0000-0000-000001800000}"/>
    <cellStyle name="Normal 4 3 5 3 2 3 2 3" xfId="10772" xr:uid="{00000000-0005-0000-0000-000002800000}"/>
    <cellStyle name="Normal 4 3 5 3 2 3 2 3 2" xfId="23326" xr:uid="{00000000-0005-0000-0000-000003800000}"/>
    <cellStyle name="Normal 4 3 5 3 2 3 2 3 2 2" xfId="49488" xr:uid="{00000000-0005-0000-0000-000004800000}"/>
    <cellStyle name="Normal 4 3 5 3 2 3 2 3 3" xfId="36934" xr:uid="{00000000-0005-0000-0000-000005800000}"/>
    <cellStyle name="Normal 4 3 5 3 2 3 2 4" xfId="17242" xr:uid="{00000000-0005-0000-0000-000006800000}"/>
    <cellStyle name="Normal 4 3 5 3 2 3 2 4 2" xfId="43404" xr:uid="{00000000-0005-0000-0000-000007800000}"/>
    <cellStyle name="Normal 4 3 5 3 2 3 2 5" xfId="29938" xr:uid="{00000000-0005-0000-0000-000008800000}"/>
    <cellStyle name="Normal 4 3 5 3 2 3 3" xfId="5802" xr:uid="{00000000-0005-0000-0000-000009800000}"/>
    <cellStyle name="Normal 4 3 5 3 2 3 3 2" xfId="12246" xr:uid="{00000000-0005-0000-0000-00000A800000}"/>
    <cellStyle name="Normal 4 3 5 3 2 3 3 2 2" xfId="24608" xr:uid="{00000000-0005-0000-0000-00000B800000}"/>
    <cellStyle name="Normal 4 3 5 3 2 3 3 2 2 2" xfId="50770" xr:uid="{00000000-0005-0000-0000-00000C800000}"/>
    <cellStyle name="Normal 4 3 5 3 2 3 3 2 3" xfId="38408" xr:uid="{00000000-0005-0000-0000-00000D800000}"/>
    <cellStyle name="Normal 4 3 5 3 2 3 3 3" xfId="19004" xr:uid="{00000000-0005-0000-0000-00000E800000}"/>
    <cellStyle name="Normal 4 3 5 3 2 3 3 3 2" xfId="45166" xr:uid="{00000000-0005-0000-0000-00000F800000}"/>
    <cellStyle name="Normal 4 3 5 3 2 3 3 4" xfId="31964" xr:uid="{00000000-0005-0000-0000-000010800000}"/>
    <cellStyle name="Normal 4 3 5 3 2 3 4" xfId="9300" xr:uid="{00000000-0005-0000-0000-000011800000}"/>
    <cellStyle name="Normal 4 3 5 3 2 3 4 2" xfId="22046" xr:uid="{00000000-0005-0000-0000-000012800000}"/>
    <cellStyle name="Normal 4 3 5 3 2 3 4 2 2" xfId="48208" xr:uid="{00000000-0005-0000-0000-000013800000}"/>
    <cellStyle name="Normal 4 3 5 3 2 3 4 3" xfId="35462" xr:uid="{00000000-0005-0000-0000-000014800000}"/>
    <cellStyle name="Normal 4 3 5 3 2 3 5" xfId="15480" xr:uid="{00000000-0005-0000-0000-000015800000}"/>
    <cellStyle name="Normal 4 3 5 3 2 3 5 2" xfId="41642" xr:uid="{00000000-0005-0000-0000-000016800000}"/>
    <cellStyle name="Normal 4 3 5 3 2 3 6" xfId="27912" xr:uid="{00000000-0005-0000-0000-000017800000}"/>
    <cellStyle name="Normal 4 3 5 3 2 4" xfId="3136" xr:uid="{00000000-0005-0000-0000-000018800000}"/>
    <cellStyle name="Normal 4 3 5 3 2 4 2" xfId="7188" xr:uid="{00000000-0005-0000-0000-000019800000}"/>
    <cellStyle name="Normal 4 3 5 3 2 4 2 2" xfId="13078" xr:uid="{00000000-0005-0000-0000-00001A800000}"/>
    <cellStyle name="Normal 4 3 5 3 2 4 2 2 2" xfId="25248" xr:uid="{00000000-0005-0000-0000-00001B800000}"/>
    <cellStyle name="Normal 4 3 5 3 2 4 2 2 2 2" xfId="51410" xr:uid="{00000000-0005-0000-0000-00001C800000}"/>
    <cellStyle name="Normal 4 3 5 3 2 4 2 2 3" xfId="39240" xr:uid="{00000000-0005-0000-0000-00001D800000}"/>
    <cellStyle name="Normal 4 3 5 3 2 4 2 3" xfId="20126" xr:uid="{00000000-0005-0000-0000-00001E800000}"/>
    <cellStyle name="Normal 4 3 5 3 2 4 2 3 2" xfId="46288" xr:uid="{00000000-0005-0000-0000-00001F800000}"/>
    <cellStyle name="Normal 4 3 5 3 2 4 2 4" xfId="33350" xr:uid="{00000000-0005-0000-0000-000020800000}"/>
    <cellStyle name="Normal 4 3 5 3 2 4 3" xfId="10132" xr:uid="{00000000-0005-0000-0000-000021800000}"/>
    <cellStyle name="Normal 4 3 5 3 2 4 3 2" xfId="22686" xr:uid="{00000000-0005-0000-0000-000022800000}"/>
    <cellStyle name="Normal 4 3 5 3 2 4 3 2 2" xfId="48848" xr:uid="{00000000-0005-0000-0000-000023800000}"/>
    <cellStyle name="Normal 4 3 5 3 2 4 3 3" xfId="36294" xr:uid="{00000000-0005-0000-0000-000024800000}"/>
    <cellStyle name="Normal 4 3 5 3 2 4 4" xfId="16602" xr:uid="{00000000-0005-0000-0000-000025800000}"/>
    <cellStyle name="Normal 4 3 5 3 2 4 4 2" xfId="42764" xr:uid="{00000000-0005-0000-0000-000026800000}"/>
    <cellStyle name="Normal 4 3 5 3 2 4 5" xfId="29298" xr:uid="{00000000-0005-0000-0000-000027800000}"/>
    <cellStyle name="Normal 4 3 5 3 2 5" xfId="5162" xr:uid="{00000000-0005-0000-0000-000028800000}"/>
    <cellStyle name="Normal 4 3 5 3 2 5 2" xfId="11606" xr:uid="{00000000-0005-0000-0000-000029800000}"/>
    <cellStyle name="Normal 4 3 5 3 2 5 2 2" xfId="23968" xr:uid="{00000000-0005-0000-0000-00002A800000}"/>
    <cellStyle name="Normal 4 3 5 3 2 5 2 2 2" xfId="50130" xr:uid="{00000000-0005-0000-0000-00002B800000}"/>
    <cellStyle name="Normal 4 3 5 3 2 5 2 3" xfId="37768" xr:uid="{00000000-0005-0000-0000-00002C800000}"/>
    <cellStyle name="Normal 4 3 5 3 2 5 3" xfId="18364" xr:uid="{00000000-0005-0000-0000-00002D800000}"/>
    <cellStyle name="Normal 4 3 5 3 2 5 3 2" xfId="44526" xr:uid="{00000000-0005-0000-0000-00002E800000}"/>
    <cellStyle name="Normal 4 3 5 3 2 5 4" xfId="31324" xr:uid="{00000000-0005-0000-0000-00002F800000}"/>
    <cellStyle name="Normal 4 3 5 3 2 6" xfId="8660" xr:uid="{00000000-0005-0000-0000-000030800000}"/>
    <cellStyle name="Normal 4 3 5 3 2 6 2" xfId="21406" xr:uid="{00000000-0005-0000-0000-000031800000}"/>
    <cellStyle name="Normal 4 3 5 3 2 6 2 2" xfId="47568" xr:uid="{00000000-0005-0000-0000-000032800000}"/>
    <cellStyle name="Normal 4 3 5 3 2 6 3" xfId="34822" xr:uid="{00000000-0005-0000-0000-000033800000}"/>
    <cellStyle name="Normal 4 3 5 3 2 7" xfId="14840" xr:uid="{00000000-0005-0000-0000-000034800000}"/>
    <cellStyle name="Normal 4 3 5 3 2 7 2" xfId="41002" xr:uid="{00000000-0005-0000-0000-000035800000}"/>
    <cellStyle name="Normal 4 3 5 3 2 8" xfId="27272" xr:uid="{00000000-0005-0000-0000-000036800000}"/>
    <cellStyle name="Normal 4 3 5 3 3" xfId="1270" xr:uid="{00000000-0005-0000-0000-000037800000}"/>
    <cellStyle name="Normal 4 3 5 3 3 2" xfId="1910" xr:uid="{00000000-0005-0000-0000-000038800000}"/>
    <cellStyle name="Normal 4 3 5 3 3 2 2" xfId="3936" xr:uid="{00000000-0005-0000-0000-000039800000}"/>
    <cellStyle name="Normal 4 3 5 3 3 2 2 2" xfId="7988" xr:uid="{00000000-0005-0000-0000-00003A800000}"/>
    <cellStyle name="Normal 4 3 5 3 3 2 2 2 2" xfId="13878" xr:uid="{00000000-0005-0000-0000-00003B800000}"/>
    <cellStyle name="Normal 4 3 5 3 3 2 2 2 2 2" xfId="26048" xr:uid="{00000000-0005-0000-0000-00003C800000}"/>
    <cellStyle name="Normal 4 3 5 3 3 2 2 2 2 2 2" xfId="52210" xr:uid="{00000000-0005-0000-0000-00003D800000}"/>
    <cellStyle name="Normal 4 3 5 3 3 2 2 2 2 3" xfId="40040" xr:uid="{00000000-0005-0000-0000-00003E800000}"/>
    <cellStyle name="Normal 4 3 5 3 3 2 2 2 3" xfId="20926" xr:uid="{00000000-0005-0000-0000-00003F800000}"/>
    <cellStyle name="Normal 4 3 5 3 3 2 2 2 3 2" xfId="47088" xr:uid="{00000000-0005-0000-0000-000040800000}"/>
    <cellStyle name="Normal 4 3 5 3 3 2 2 2 4" xfId="34150" xr:uid="{00000000-0005-0000-0000-000041800000}"/>
    <cellStyle name="Normal 4 3 5 3 3 2 2 3" xfId="10932" xr:uid="{00000000-0005-0000-0000-000042800000}"/>
    <cellStyle name="Normal 4 3 5 3 3 2 2 3 2" xfId="23486" xr:uid="{00000000-0005-0000-0000-000043800000}"/>
    <cellStyle name="Normal 4 3 5 3 3 2 2 3 2 2" xfId="49648" xr:uid="{00000000-0005-0000-0000-000044800000}"/>
    <cellStyle name="Normal 4 3 5 3 3 2 2 3 3" xfId="37094" xr:uid="{00000000-0005-0000-0000-000045800000}"/>
    <cellStyle name="Normal 4 3 5 3 3 2 2 4" xfId="17402" xr:uid="{00000000-0005-0000-0000-000046800000}"/>
    <cellStyle name="Normal 4 3 5 3 3 2 2 4 2" xfId="43564" xr:uid="{00000000-0005-0000-0000-000047800000}"/>
    <cellStyle name="Normal 4 3 5 3 3 2 2 5" xfId="30098" xr:uid="{00000000-0005-0000-0000-000048800000}"/>
    <cellStyle name="Normal 4 3 5 3 3 2 3" xfId="5962" xr:uid="{00000000-0005-0000-0000-000049800000}"/>
    <cellStyle name="Normal 4 3 5 3 3 2 3 2" xfId="12406" xr:uid="{00000000-0005-0000-0000-00004A800000}"/>
    <cellStyle name="Normal 4 3 5 3 3 2 3 2 2" xfId="24768" xr:uid="{00000000-0005-0000-0000-00004B800000}"/>
    <cellStyle name="Normal 4 3 5 3 3 2 3 2 2 2" xfId="50930" xr:uid="{00000000-0005-0000-0000-00004C800000}"/>
    <cellStyle name="Normal 4 3 5 3 3 2 3 2 3" xfId="38568" xr:uid="{00000000-0005-0000-0000-00004D800000}"/>
    <cellStyle name="Normal 4 3 5 3 3 2 3 3" xfId="19164" xr:uid="{00000000-0005-0000-0000-00004E800000}"/>
    <cellStyle name="Normal 4 3 5 3 3 2 3 3 2" xfId="45326" xr:uid="{00000000-0005-0000-0000-00004F800000}"/>
    <cellStyle name="Normal 4 3 5 3 3 2 3 4" xfId="32124" xr:uid="{00000000-0005-0000-0000-000050800000}"/>
    <cellStyle name="Normal 4 3 5 3 3 2 4" xfId="9460" xr:uid="{00000000-0005-0000-0000-000051800000}"/>
    <cellStyle name="Normal 4 3 5 3 3 2 4 2" xfId="22206" xr:uid="{00000000-0005-0000-0000-000052800000}"/>
    <cellStyle name="Normal 4 3 5 3 3 2 4 2 2" xfId="48368" xr:uid="{00000000-0005-0000-0000-000053800000}"/>
    <cellStyle name="Normal 4 3 5 3 3 2 4 3" xfId="35622" xr:uid="{00000000-0005-0000-0000-000054800000}"/>
    <cellStyle name="Normal 4 3 5 3 3 2 5" xfId="15640" xr:uid="{00000000-0005-0000-0000-000055800000}"/>
    <cellStyle name="Normal 4 3 5 3 3 2 5 2" xfId="41802" xr:uid="{00000000-0005-0000-0000-000056800000}"/>
    <cellStyle name="Normal 4 3 5 3 3 2 6" xfId="28072" xr:uid="{00000000-0005-0000-0000-000057800000}"/>
    <cellStyle name="Normal 4 3 5 3 3 3" xfId="3296" xr:uid="{00000000-0005-0000-0000-000058800000}"/>
    <cellStyle name="Normal 4 3 5 3 3 3 2" xfId="7348" xr:uid="{00000000-0005-0000-0000-000059800000}"/>
    <cellStyle name="Normal 4 3 5 3 3 3 2 2" xfId="13238" xr:uid="{00000000-0005-0000-0000-00005A800000}"/>
    <cellStyle name="Normal 4 3 5 3 3 3 2 2 2" xfId="25408" xr:uid="{00000000-0005-0000-0000-00005B800000}"/>
    <cellStyle name="Normal 4 3 5 3 3 3 2 2 2 2" xfId="51570" xr:uid="{00000000-0005-0000-0000-00005C800000}"/>
    <cellStyle name="Normal 4 3 5 3 3 3 2 2 3" xfId="39400" xr:uid="{00000000-0005-0000-0000-00005D800000}"/>
    <cellStyle name="Normal 4 3 5 3 3 3 2 3" xfId="20286" xr:uid="{00000000-0005-0000-0000-00005E800000}"/>
    <cellStyle name="Normal 4 3 5 3 3 3 2 3 2" xfId="46448" xr:uid="{00000000-0005-0000-0000-00005F800000}"/>
    <cellStyle name="Normal 4 3 5 3 3 3 2 4" xfId="33510" xr:uid="{00000000-0005-0000-0000-000060800000}"/>
    <cellStyle name="Normal 4 3 5 3 3 3 3" xfId="10292" xr:uid="{00000000-0005-0000-0000-000061800000}"/>
    <cellStyle name="Normal 4 3 5 3 3 3 3 2" xfId="22846" xr:uid="{00000000-0005-0000-0000-000062800000}"/>
    <cellStyle name="Normal 4 3 5 3 3 3 3 2 2" xfId="49008" xr:uid="{00000000-0005-0000-0000-000063800000}"/>
    <cellStyle name="Normal 4 3 5 3 3 3 3 3" xfId="36454" xr:uid="{00000000-0005-0000-0000-000064800000}"/>
    <cellStyle name="Normal 4 3 5 3 3 3 4" xfId="16762" xr:uid="{00000000-0005-0000-0000-000065800000}"/>
    <cellStyle name="Normal 4 3 5 3 3 3 4 2" xfId="42924" xr:uid="{00000000-0005-0000-0000-000066800000}"/>
    <cellStyle name="Normal 4 3 5 3 3 3 5" xfId="29458" xr:uid="{00000000-0005-0000-0000-000067800000}"/>
    <cellStyle name="Normal 4 3 5 3 3 4" xfId="5322" xr:uid="{00000000-0005-0000-0000-000068800000}"/>
    <cellStyle name="Normal 4 3 5 3 3 4 2" xfId="11766" xr:uid="{00000000-0005-0000-0000-000069800000}"/>
    <cellStyle name="Normal 4 3 5 3 3 4 2 2" xfId="24128" xr:uid="{00000000-0005-0000-0000-00006A800000}"/>
    <cellStyle name="Normal 4 3 5 3 3 4 2 2 2" xfId="50290" xr:uid="{00000000-0005-0000-0000-00006B800000}"/>
    <cellStyle name="Normal 4 3 5 3 3 4 2 3" xfId="37928" xr:uid="{00000000-0005-0000-0000-00006C800000}"/>
    <cellStyle name="Normal 4 3 5 3 3 4 3" xfId="18524" xr:uid="{00000000-0005-0000-0000-00006D800000}"/>
    <cellStyle name="Normal 4 3 5 3 3 4 3 2" xfId="44686" xr:uid="{00000000-0005-0000-0000-00006E800000}"/>
    <cellStyle name="Normal 4 3 5 3 3 4 4" xfId="31484" xr:uid="{00000000-0005-0000-0000-00006F800000}"/>
    <cellStyle name="Normal 4 3 5 3 3 5" xfId="8820" xr:uid="{00000000-0005-0000-0000-000070800000}"/>
    <cellStyle name="Normal 4 3 5 3 3 5 2" xfId="21566" xr:uid="{00000000-0005-0000-0000-000071800000}"/>
    <cellStyle name="Normal 4 3 5 3 3 5 2 2" xfId="47728" xr:uid="{00000000-0005-0000-0000-000072800000}"/>
    <cellStyle name="Normal 4 3 5 3 3 5 3" xfId="34982" xr:uid="{00000000-0005-0000-0000-000073800000}"/>
    <cellStyle name="Normal 4 3 5 3 3 6" xfId="15000" xr:uid="{00000000-0005-0000-0000-000074800000}"/>
    <cellStyle name="Normal 4 3 5 3 3 6 2" xfId="41162" xr:uid="{00000000-0005-0000-0000-000075800000}"/>
    <cellStyle name="Normal 4 3 5 3 3 7" xfId="27432" xr:uid="{00000000-0005-0000-0000-000076800000}"/>
    <cellStyle name="Normal 4 3 5 3 4" xfId="1590" xr:uid="{00000000-0005-0000-0000-000077800000}"/>
    <cellStyle name="Normal 4 3 5 3 4 2" xfId="3616" xr:uid="{00000000-0005-0000-0000-000078800000}"/>
    <cellStyle name="Normal 4 3 5 3 4 2 2" xfId="7668" xr:uid="{00000000-0005-0000-0000-000079800000}"/>
    <cellStyle name="Normal 4 3 5 3 4 2 2 2" xfId="13558" xr:uid="{00000000-0005-0000-0000-00007A800000}"/>
    <cellStyle name="Normal 4 3 5 3 4 2 2 2 2" xfId="25728" xr:uid="{00000000-0005-0000-0000-00007B800000}"/>
    <cellStyle name="Normal 4 3 5 3 4 2 2 2 2 2" xfId="51890" xr:uid="{00000000-0005-0000-0000-00007C800000}"/>
    <cellStyle name="Normal 4 3 5 3 4 2 2 2 3" xfId="39720" xr:uid="{00000000-0005-0000-0000-00007D800000}"/>
    <cellStyle name="Normal 4 3 5 3 4 2 2 3" xfId="20606" xr:uid="{00000000-0005-0000-0000-00007E800000}"/>
    <cellStyle name="Normal 4 3 5 3 4 2 2 3 2" xfId="46768" xr:uid="{00000000-0005-0000-0000-00007F800000}"/>
    <cellStyle name="Normal 4 3 5 3 4 2 2 4" xfId="33830" xr:uid="{00000000-0005-0000-0000-000080800000}"/>
    <cellStyle name="Normal 4 3 5 3 4 2 3" xfId="10612" xr:uid="{00000000-0005-0000-0000-000081800000}"/>
    <cellStyle name="Normal 4 3 5 3 4 2 3 2" xfId="23166" xr:uid="{00000000-0005-0000-0000-000082800000}"/>
    <cellStyle name="Normal 4 3 5 3 4 2 3 2 2" xfId="49328" xr:uid="{00000000-0005-0000-0000-000083800000}"/>
    <cellStyle name="Normal 4 3 5 3 4 2 3 3" xfId="36774" xr:uid="{00000000-0005-0000-0000-000084800000}"/>
    <cellStyle name="Normal 4 3 5 3 4 2 4" xfId="17082" xr:uid="{00000000-0005-0000-0000-000085800000}"/>
    <cellStyle name="Normal 4 3 5 3 4 2 4 2" xfId="43244" xr:uid="{00000000-0005-0000-0000-000086800000}"/>
    <cellStyle name="Normal 4 3 5 3 4 2 5" xfId="29778" xr:uid="{00000000-0005-0000-0000-000087800000}"/>
    <cellStyle name="Normal 4 3 5 3 4 3" xfId="5642" xr:uid="{00000000-0005-0000-0000-000088800000}"/>
    <cellStyle name="Normal 4 3 5 3 4 3 2" xfId="12086" xr:uid="{00000000-0005-0000-0000-000089800000}"/>
    <cellStyle name="Normal 4 3 5 3 4 3 2 2" xfId="24448" xr:uid="{00000000-0005-0000-0000-00008A800000}"/>
    <cellStyle name="Normal 4 3 5 3 4 3 2 2 2" xfId="50610" xr:uid="{00000000-0005-0000-0000-00008B800000}"/>
    <cellStyle name="Normal 4 3 5 3 4 3 2 3" xfId="38248" xr:uid="{00000000-0005-0000-0000-00008C800000}"/>
    <cellStyle name="Normal 4 3 5 3 4 3 3" xfId="18844" xr:uid="{00000000-0005-0000-0000-00008D800000}"/>
    <cellStyle name="Normal 4 3 5 3 4 3 3 2" xfId="45006" xr:uid="{00000000-0005-0000-0000-00008E800000}"/>
    <cellStyle name="Normal 4 3 5 3 4 3 4" xfId="31804" xr:uid="{00000000-0005-0000-0000-00008F800000}"/>
    <cellStyle name="Normal 4 3 5 3 4 4" xfId="9140" xr:uid="{00000000-0005-0000-0000-000090800000}"/>
    <cellStyle name="Normal 4 3 5 3 4 4 2" xfId="21886" xr:uid="{00000000-0005-0000-0000-000091800000}"/>
    <cellStyle name="Normal 4 3 5 3 4 4 2 2" xfId="48048" xr:uid="{00000000-0005-0000-0000-000092800000}"/>
    <cellStyle name="Normal 4 3 5 3 4 4 3" xfId="35302" xr:uid="{00000000-0005-0000-0000-000093800000}"/>
    <cellStyle name="Normal 4 3 5 3 4 5" xfId="15320" xr:uid="{00000000-0005-0000-0000-000094800000}"/>
    <cellStyle name="Normal 4 3 5 3 4 5 2" xfId="41482" xr:uid="{00000000-0005-0000-0000-000095800000}"/>
    <cellStyle name="Normal 4 3 5 3 4 6" xfId="27752" xr:uid="{00000000-0005-0000-0000-000096800000}"/>
    <cellStyle name="Normal 4 3 5 3 5" xfId="2604" xr:uid="{00000000-0005-0000-0000-000097800000}"/>
    <cellStyle name="Normal 4 3 5 3 5 2" xfId="6656" xr:uid="{00000000-0005-0000-0000-000098800000}"/>
    <cellStyle name="Normal 4 3 5 3 5 2 2" xfId="12822" xr:uid="{00000000-0005-0000-0000-000099800000}"/>
    <cellStyle name="Normal 4 3 5 3 5 2 2 2" xfId="25088" xr:uid="{00000000-0005-0000-0000-00009A800000}"/>
    <cellStyle name="Normal 4 3 5 3 5 2 2 2 2" xfId="51250" xr:uid="{00000000-0005-0000-0000-00009B800000}"/>
    <cellStyle name="Normal 4 3 5 3 5 2 2 3" xfId="38984" xr:uid="{00000000-0005-0000-0000-00009C800000}"/>
    <cellStyle name="Normal 4 3 5 3 5 2 3" xfId="19726" xr:uid="{00000000-0005-0000-0000-00009D800000}"/>
    <cellStyle name="Normal 4 3 5 3 5 2 3 2" xfId="45888" xr:uid="{00000000-0005-0000-0000-00009E800000}"/>
    <cellStyle name="Normal 4 3 5 3 5 2 4" xfId="32818" xr:uid="{00000000-0005-0000-0000-00009F800000}"/>
    <cellStyle name="Normal 4 3 5 3 5 3" xfId="9876" xr:uid="{00000000-0005-0000-0000-0000A0800000}"/>
    <cellStyle name="Normal 4 3 5 3 5 3 2" xfId="22526" xr:uid="{00000000-0005-0000-0000-0000A1800000}"/>
    <cellStyle name="Normal 4 3 5 3 5 3 2 2" xfId="48688" xr:uid="{00000000-0005-0000-0000-0000A2800000}"/>
    <cellStyle name="Normal 4 3 5 3 5 3 3" xfId="36038" xr:uid="{00000000-0005-0000-0000-0000A3800000}"/>
    <cellStyle name="Normal 4 3 5 3 5 4" xfId="16202" xr:uid="{00000000-0005-0000-0000-0000A4800000}"/>
    <cellStyle name="Normal 4 3 5 3 5 4 2" xfId="42364" xr:uid="{00000000-0005-0000-0000-0000A5800000}"/>
    <cellStyle name="Normal 4 3 5 3 5 5" xfId="28766" xr:uid="{00000000-0005-0000-0000-0000A6800000}"/>
    <cellStyle name="Normal 4 3 5 3 6" xfId="4630" xr:uid="{00000000-0005-0000-0000-0000A7800000}"/>
    <cellStyle name="Normal 4 3 5 3 6 2" xfId="11350" xr:uid="{00000000-0005-0000-0000-0000A8800000}"/>
    <cellStyle name="Normal 4 3 5 3 6 2 2" xfId="23808" xr:uid="{00000000-0005-0000-0000-0000A9800000}"/>
    <cellStyle name="Normal 4 3 5 3 6 2 2 2" xfId="49970" xr:uid="{00000000-0005-0000-0000-0000AA800000}"/>
    <cellStyle name="Normal 4 3 5 3 6 2 3" xfId="37512" xr:uid="{00000000-0005-0000-0000-0000AB800000}"/>
    <cellStyle name="Normal 4 3 5 3 6 3" xfId="17964" xr:uid="{00000000-0005-0000-0000-0000AC800000}"/>
    <cellStyle name="Normal 4 3 5 3 6 3 2" xfId="44126" xr:uid="{00000000-0005-0000-0000-0000AD800000}"/>
    <cellStyle name="Normal 4 3 5 3 6 4" xfId="30792" xr:uid="{00000000-0005-0000-0000-0000AE800000}"/>
    <cellStyle name="Normal 4 3 5 3 7" xfId="8404" xr:uid="{00000000-0005-0000-0000-0000AF800000}"/>
    <cellStyle name="Normal 4 3 5 3 7 2" xfId="21246" xr:uid="{00000000-0005-0000-0000-0000B0800000}"/>
    <cellStyle name="Normal 4 3 5 3 7 2 2" xfId="47408" xr:uid="{00000000-0005-0000-0000-0000B1800000}"/>
    <cellStyle name="Normal 4 3 5 3 7 3" xfId="34566" xr:uid="{00000000-0005-0000-0000-0000B2800000}"/>
    <cellStyle name="Normal 4 3 5 3 8" xfId="14440" xr:uid="{00000000-0005-0000-0000-0000B3800000}"/>
    <cellStyle name="Normal 4 3 5 3 8 2" xfId="40602" xr:uid="{00000000-0005-0000-0000-0000B4800000}"/>
    <cellStyle name="Normal 4 3 5 3 9" xfId="26740" xr:uid="{00000000-0005-0000-0000-0000B5800000}"/>
    <cellStyle name="Normal 4 3 5 4" xfId="886" xr:uid="{00000000-0005-0000-0000-0000B6800000}"/>
    <cellStyle name="Normal 4 3 5 4 2" xfId="1350" xr:uid="{00000000-0005-0000-0000-0000B7800000}"/>
    <cellStyle name="Normal 4 3 5 4 2 2" xfId="1990" xr:uid="{00000000-0005-0000-0000-0000B8800000}"/>
    <cellStyle name="Normal 4 3 5 4 2 2 2" xfId="4016" xr:uid="{00000000-0005-0000-0000-0000B9800000}"/>
    <cellStyle name="Normal 4 3 5 4 2 2 2 2" xfId="8068" xr:uid="{00000000-0005-0000-0000-0000BA800000}"/>
    <cellStyle name="Normal 4 3 5 4 2 2 2 2 2" xfId="13958" xr:uid="{00000000-0005-0000-0000-0000BB800000}"/>
    <cellStyle name="Normal 4 3 5 4 2 2 2 2 2 2" xfId="26128" xr:uid="{00000000-0005-0000-0000-0000BC800000}"/>
    <cellStyle name="Normal 4 3 5 4 2 2 2 2 2 2 2" xfId="52290" xr:uid="{00000000-0005-0000-0000-0000BD800000}"/>
    <cellStyle name="Normal 4 3 5 4 2 2 2 2 2 3" xfId="40120" xr:uid="{00000000-0005-0000-0000-0000BE800000}"/>
    <cellStyle name="Normal 4 3 5 4 2 2 2 2 3" xfId="21006" xr:uid="{00000000-0005-0000-0000-0000BF800000}"/>
    <cellStyle name="Normal 4 3 5 4 2 2 2 2 3 2" xfId="47168" xr:uid="{00000000-0005-0000-0000-0000C0800000}"/>
    <cellStyle name="Normal 4 3 5 4 2 2 2 2 4" xfId="34230" xr:uid="{00000000-0005-0000-0000-0000C1800000}"/>
    <cellStyle name="Normal 4 3 5 4 2 2 2 3" xfId="11012" xr:uid="{00000000-0005-0000-0000-0000C2800000}"/>
    <cellStyle name="Normal 4 3 5 4 2 2 2 3 2" xfId="23566" xr:uid="{00000000-0005-0000-0000-0000C3800000}"/>
    <cellStyle name="Normal 4 3 5 4 2 2 2 3 2 2" xfId="49728" xr:uid="{00000000-0005-0000-0000-0000C4800000}"/>
    <cellStyle name="Normal 4 3 5 4 2 2 2 3 3" xfId="37174" xr:uid="{00000000-0005-0000-0000-0000C5800000}"/>
    <cellStyle name="Normal 4 3 5 4 2 2 2 4" xfId="17482" xr:uid="{00000000-0005-0000-0000-0000C6800000}"/>
    <cellStyle name="Normal 4 3 5 4 2 2 2 4 2" xfId="43644" xr:uid="{00000000-0005-0000-0000-0000C7800000}"/>
    <cellStyle name="Normal 4 3 5 4 2 2 2 5" xfId="30178" xr:uid="{00000000-0005-0000-0000-0000C8800000}"/>
    <cellStyle name="Normal 4 3 5 4 2 2 3" xfId="6042" xr:uid="{00000000-0005-0000-0000-0000C9800000}"/>
    <cellStyle name="Normal 4 3 5 4 2 2 3 2" xfId="12486" xr:uid="{00000000-0005-0000-0000-0000CA800000}"/>
    <cellStyle name="Normal 4 3 5 4 2 2 3 2 2" xfId="24848" xr:uid="{00000000-0005-0000-0000-0000CB800000}"/>
    <cellStyle name="Normal 4 3 5 4 2 2 3 2 2 2" xfId="51010" xr:uid="{00000000-0005-0000-0000-0000CC800000}"/>
    <cellStyle name="Normal 4 3 5 4 2 2 3 2 3" xfId="38648" xr:uid="{00000000-0005-0000-0000-0000CD800000}"/>
    <cellStyle name="Normal 4 3 5 4 2 2 3 3" xfId="19244" xr:uid="{00000000-0005-0000-0000-0000CE800000}"/>
    <cellStyle name="Normal 4 3 5 4 2 2 3 3 2" xfId="45406" xr:uid="{00000000-0005-0000-0000-0000CF800000}"/>
    <cellStyle name="Normal 4 3 5 4 2 2 3 4" xfId="32204" xr:uid="{00000000-0005-0000-0000-0000D0800000}"/>
    <cellStyle name="Normal 4 3 5 4 2 2 4" xfId="9540" xr:uid="{00000000-0005-0000-0000-0000D1800000}"/>
    <cellStyle name="Normal 4 3 5 4 2 2 4 2" xfId="22286" xr:uid="{00000000-0005-0000-0000-0000D2800000}"/>
    <cellStyle name="Normal 4 3 5 4 2 2 4 2 2" xfId="48448" xr:uid="{00000000-0005-0000-0000-0000D3800000}"/>
    <cellStyle name="Normal 4 3 5 4 2 2 4 3" xfId="35702" xr:uid="{00000000-0005-0000-0000-0000D4800000}"/>
    <cellStyle name="Normal 4 3 5 4 2 2 5" xfId="15720" xr:uid="{00000000-0005-0000-0000-0000D5800000}"/>
    <cellStyle name="Normal 4 3 5 4 2 2 5 2" xfId="41882" xr:uid="{00000000-0005-0000-0000-0000D6800000}"/>
    <cellStyle name="Normal 4 3 5 4 2 2 6" xfId="28152" xr:uid="{00000000-0005-0000-0000-0000D7800000}"/>
    <cellStyle name="Normal 4 3 5 4 2 3" xfId="3376" xr:uid="{00000000-0005-0000-0000-0000D8800000}"/>
    <cellStyle name="Normal 4 3 5 4 2 3 2" xfId="7428" xr:uid="{00000000-0005-0000-0000-0000D9800000}"/>
    <cellStyle name="Normal 4 3 5 4 2 3 2 2" xfId="13318" xr:uid="{00000000-0005-0000-0000-0000DA800000}"/>
    <cellStyle name="Normal 4 3 5 4 2 3 2 2 2" xfId="25488" xr:uid="{00000000-0005-0000-0000-0000DB800000}"/>
    <cellStyle name="Normal 4 3 5 4 2 3 2 2 2 2" xfId="51650" xr:uid="{00000000-0005-0000-0000-0000DC800000}"/>
    <cellStyle name="Normal 4 3 5 4 2 3 2 2 3" xfId="39480" xr:uid="{00000000-0005-0000-0000-0000DD800000}"/>
    <cellStyle name="Normal 4 3 5 4 2 3 2 3" xfId="20366" xr:uid="{00000000-0005-0000-0000-0000DE800000}"/>
    <cellStyle name="Normal 4 3 5 4 2 3 2 3 2" xfId="46528" xr:uid="{00000000-0005-0000-0000-0000DF800000}"/>
    <cellStyle name="Normal 4 3 5 4 2 3 2 4" xfId="33590" xr:uid="{00000000-0005-0000-0000-0000E0800000}"/>
    <cellStyle name="Normal 4 3 5 4 2 3 3" xfId="10372" xr:uid="{00000000-0005-0000-0000-0000E1800000}"/>
    <cellStyle name="Normal 4 3 5 4 2 3 3 2" xfId="22926" xr:uid="{00000000-0005-0000-0000-0000E2800000}"/>
    <cellStyle name="Normal 4 3 5 4 2 3 3 2 2" xfId="49088" xr:uid="{00000000-0005-0000-0000-0000E3800000}"/>
    <cellStyle name="Normal 4 3 5 4 2 3 3 3" xfId="36534" xr:uid="{00000000-0005-0000-0000-0000E4800000}"/>
    <cellStyle name="Normal 4 3 5 4 2 3 4" xfId="16842" xr:uid="{00000000-0005-0000-0000-0000E5800000}"/>
    <cellStyle name="Normal 4 3 5 4 2 3 4 2" xfId="43004" xr:uid="{00000000-0005-0000-0000-0000E6800000}"/>
    <cellStyle name="Normal 4 3 5 4 2 3 5" xfId="29538" xr:uid="{00000000-0005-0000-0000-0000E7800000}"/>
    <cellStyle name="Normal 4 3 5 4 2 4" xfId="5402" xr:uid="{00000000-0005-0000-0000-0000E8800000}"/>
    <cellStyle name="Normal 4 3 5 4 2 4 2" xfId="11846" xr:uid="{00000000-0005-0000-0000-0000E9800000}"/>
    <cellStyle name="Normal 4 3 5 4 2 4 2 2" xfId="24208" xr:uid="{00000000-0005-0000-0000-0000EA800000}"/>
    <cellStyle name="Normal 4 3 5 4 2 4 2 2 2" xfId="50370" xr:uid="{00000000-0005-0000-0000-0000EB800000}"/>
    <cellStyle name="Normal 4 3 5 4 2 4 2 3" xfId="38008" xr:uid="{00000000-0005-0000-0000-0000EC800000}"/>
    <cellStyle name="Normal 4 3 5 4 2 4 3" xfId="18604" xr:uid="{00000000-0005-0000-0000-0000ED800000}"/>
    <cellStyle name="Normal 4 3 5 4 2 4 3 2" xfId="44766" xr:uid="{00000000-0005-0000-0000-0000EE800000}"/>
    <cellStyle name="Normal 4 3 5 4 2 4 4" xfId="31564" xr:uid="{00000000-0005-0000-0000-0000EF800000}"/>
    <cellStyle name="Normal 4 3 5 4 2 5" xfId="8900" xr:uid="{00000000-0005-0000-0000-0000F0800000}"/>
    <cellStyle name="Normal 4 3 5 4 2 5 2" xfId="21646" xr:uid="{00000000-0005-0000-0000-0000F1800000}"/>
    <cellStyle name="Normal 4 3 5 4 2 5 2 2" xfId="47808" xr:uid="{00000000-0005-0000-0000-0000F2800000}"/>
    <cellStyle name="Normal 4 3 5 4 2 5 3" xfId="35062" xr:uid="{00000000-0005-0000-0000-0000F3800000}"/>
    <cellStyle name="Normal 4 3 5 4 2 6" xfId="15080" xr:uid="{00000000-0005-0000-0000-0000F4800000}"/>
    <cellStyle name="Normal 4 3 5 4 2 6 2" xfId="41242" xr:uid="{00000000-0005-0000-0000-0000F5800000}"/>
    <cellStyle name="Normal 4 3 5 4 2 7" xfId="27512" xr:uid="{00000000-0005-0000-0000-0000F6800000}"/>
    <cellStyle name="Normal 4 3 5 4 3" xfId="1670" xr:uid="{00000000-0005-0000-0000-0000F7800000}"/>
    <cellStyle name="Normal 4 3 5 4 3 2" xfId="3696" xr:uid="{00000000-0005-0000-0000-0000F8800000}"/>
    <cellStyle name="Normal 4 3 5 4 3 2 2" xfId="7748" xr:uid="{00000000-0005-0000-0000-0000F9800000}"/>
    <cellStyle name="Normal 4 3 5 4 3 2 2 2" xfId="13638" xr:uid="{00000000-0005-0000-0000-0000FA800000}"/>
    <cellStyle name="Normal 4 3 5 4 3 2 2 2 2" xfId="25808" xr:uid="{00000000-0005-0000-0000-0000FB800000}"/>
    <cellStyle name="Normal 4 3 5 4 3 2 2 2 2 2" xfId="51970" xr:uid="{00000000-0005-0000-0000-0000FC800000}"/>
    <cellStyle name="Normal 4 3 5 4 3 2 2 2 3" xfId="39800" xr:uid="{00000000-0005-0000-0000-0000FD800000}"/>
    <cellStyle name="Normal 4 3 5 4 3 2 2 3" xfId="20686" xr:uid="{00000000-0005-0000-0000-0000FE800000}"/>
    <cellStyle name="Normal 4 3 5 4 3 2 2 3 2" xfId="46848" xr:uid="{00000000-0005-0000-0000-0000FF800000}"/>
    <cellStyle name="Normal 4 3 5 4 3 2 2 4" xfId="33910" xr:uid="{00000000-0005-0000-0000-000000810000}"/>
    <cellStyle name="Normal 4 3 5 4 3 2 3" xfId="10692" xr:uid="{00000000-0005-0000-0000-000001810000}"/>
    <cellStyle name="Normal 4 3 5 4 3 2 3 2" xfId="23246" xr:uid="{00000000-0005-0000-0000-000002810000}"/>
    <cellStyle name="Normal 4 3 5 4 3 2 3 2 2" xfId="49408" xr:uid="{00000000-0005-0000-0000-000003810000}"/>
    <cellStyle name="Normal 4 3 5 4 3 2 3 3" xfId="36854" xr:uid="{00000000-0005-0000-0000-000004810000}"/>
    <cellStyle name="Normal 4 3 5 4 3 2 4" xfId="17162" xr:uid="{00000000-0005-0000-0000-000005810000}"/>
    <cellStyle name="Normal 4 3 5 4 3 2 4 2" xfId="43324" xr:uid="{00000000-0005-0000-0000-000006810000}"/>
    <cellStyle name="Normal 4 3 5 4 3 2 5" xfId="29858" xr:uid="{00000000-0005-0000-0000-000007810000}"/>
    <cellStyle name="Normal 4 3 5 4 3 3" xfId="5722" xr:uid="{00000000-0005-0000-0000-000008810000}"/>
    <cellStyle name="Normal 4 3 5 4 3 3 2" xfId="12166" xr:uid="{00000000-0005-0000-0000-000009810000}"/>
    <cellStyle name="Normal 4 3 5 4 3 3 2 2" xfId="24528" xr:uid="{00000000-0005-0000-0000-00000A810000}"/>
    <cellStyle name="Normal 4 3 5 4 3 3 2 2 2" xfId="50690" xr:uid="{00000000-0005-0000-0000-00000B810000}"/>
    <cellStyle name="Normal 4 3 5 4 3 3 2 3" xfId="38328" xr:uid="{00000000-0005-0000-0000-00000C810000}"/>
    <cellStyle name="Normal 4 3 5 4 3 3 3" xfId="18924" xr:uid="{00000000-0005-0000-0000-00000D810000}"/>
    <cellStyle name="Normal 4 3 5 4 3 3 3 2" xfId="45086" xr:uid="{00000000-0005-0000-0000-00000E810000}"/>
    <cellStyle name="Normal 4 3 5 4 3 3 4" xfId="31884" xr:uid="{00000000-0005-0000-0000-00000F810000}"/>
    <cellStyle name="Normal 4 3 5 4 3 4" xfId="9220" xr:uid="{00000000-0005-0000-0000-000010810000}"/>
    <cellStyle name="Normal 4 3 5 4 3 4 2" xfId="21966" xr:uid="{00000000-0005-0000-0000-000011810000}"/>
    <cellStyle name="Normal 4 3 5 4 3 4 2 2" xfId="48128" xr:uid="{00000000-0005-0000-0000-000012810000}"/>
    <cellStyle name="Normal 4 3 5 4 3 4 3" xfId="35382" xr:uid="{00000000-0005-0000-0000-000013810000}"/>
    <cellStyle name="Normal 4 3 5 4 3 5" xfId="15400" xr:uid="{00000000-0005-0000-0000-000014810000}"/>
    <cellStyle name="Normal 4 3 5 4 3 5 2" xfId="41562" xr:uid="{00000000-0005-0000-0000-000015810000}"/>
    <cellStyle name="Normal 4 3 5 4 3 6" xfId="27832" xr:uid="{00000000-0005-0000-0000-000016810000}"/>
    <cellStyle name="Normal 4 3 5 4 4" xfId="2912" xr:uid="{00000000-0005-0000-0000-000017810000}"/>
    <cellStyle name="Normal 4 3 5 4 4 2" xfId="6964" xr:uid="{00000000-0005-0000-0000-000018810000}"/>
    <cellStyle name="Normal 4 3 5 4 4 2 2" xfId="12950" xr:uid="{00000000-0005-0000-0000-000019810000}"/>
    <cellStyle name="Normal 4 3 5 4 4 2 2 2" xfId="25168" xr:uid="{00000000-0005-0000-0000-00001A810000}"/>
    <cellStyle name="Normal 4 3 5 4 4 2 2 2 2" xfId="51330" xr:uid="{00000000-0005-0000-0000-00001B810000}"/>
    <cellStyle name="Normal 4 3 5 4 4 2 2 3" xfId="39112" xr:uid="{00000000-0005-0000-0000-00001C810000}"/>
    <cellStyle name="Normal 4 3 5 4 4 2 3" xfId="19950" xr:uid="{00000000-0005-0000-0000-00001D810000}"/>
    <cellStyle name="Normal 4 3 5 4 4 2 3 2" xfId="46112" xr:uid="{00000000-0005-0000-0000-00001E810000}"/>
    <cellStyle name="Normal 4 3 5 4 4 2 4" xfId="33126" xr:uid="{00000000-0005-0000-0000-00001F810000}"/>
    <cellStyle name="Normal 4 3 5 4 4 3" xfId="10004" xr:uid="{00000000-0005-0000-0000-000020810000}"/>
    <cellStyle name="Normal 4 3 5 4 4 3 2" xfId="22606" xr:uid="{00000000-0005-0000-0000-000021810000}"/>
    <cellStyle name="Normal 4 3 5 4 4 3 2 2" xfId="48768" xr:uid="{00000000-0005-0000-0000-000022810000}"/>
    <cellStyle name="Normal 4 3 5 4 4 3 3" xfId="36166" xr:uid="{00000000-0005-0000-0000-000023810000}"/>
    <cellStyle name="Normal 4 3 5 4 4 4" xfId="16426" xr:uid="{00000000-0005-0000-0000-000024810000}"/>
    <cellStyle name="Normal 4 3 5 4 4 4 2" xfId="42588" xr:uid="{00000000-0005-0000-0000-000025810000}"/>
    <cellStyle name="Normal 4 3 5 4 4 5" xfId="29074" xr:uid="{00000000-0005-0000-0000-000026810000}"/>
    <cellStyle name="Normal 4 3 5 4 5" xfId="4938" xr:uid="{00000000-0005-0000-0000-000027810000}"/>
    <cellStyle name="Normal 4 3 5 4 5 2" xfId="11478" xr:uid="{00000000-0005-0000-0000-000028810000}"/>
    <cellStyle name="Normal 4 3 5 4 5 2 2" xfId="23888" xr:uid="{00000000-0005-0000-0000-000029810000}"/>
    <cellStyle name="Normal 4 3 5 4 5 2 2 2" xfId="50050" xr:uid="{00000000-0005-0000-0000-00002A810000}"/>
    <cellStyle name="Normal 4 3 5 4 5 2 3" xfId="37640" xr:uid="{00000000-0005-0000-0000-00002B810000}"/>
    <cellStyle name="Normal 4 3 5 4 5 3" xfId="18188" xr:uid="{00000000-0005-0000-0000-00002C810000}"/>
    <cellStyle name="Normal 4 3 5 4 5 3 2" xfId="44350" xr:uid="{00000000-0005-0000-0000-00002D810000}"/>
    <cellStyle name="Normal 4 3 5 4 5 4" xfId="31100" xr:uid="{00000000-0005-0000-0000-00002E810000}"/>
    <cellStyle name="Normal 4 3 5 4 6" xfId="8532" xr:uid="{00000000-0005-0000-0000-00002F810000}"/>
    <cellStyle name="Normal 4 3 5 4 6 2" xfId="21326" xr:uid="{00000000-0005-0000-0000-000030810000}"/>
    <cellStyle name="Normal 4 3 5 4 6 2 2" xfId="47488" xr:uid="{00000000-0005-0000-0000-000031810000}"/>
    <cellStyle name="Normal 4 3 5 4 6 3" xfId="34694" xr:uid="{00000000-0005-0000-0000-000032810000}"/>
    <cellStyle name="Normal 4 3 5 4 7" xfId="14664" xr:uid="{00000000-0005-0000-0000-000033810000}"/>
    <cellStyle name="Normal 4 3 5 4 7 2" xfId="40826" xr:uid="{00000000-0005-0000-0000-000034810000}"/>
    <cellStyle name="Normal 4 3 5 4 8" xfId="27048" xr:uid="{00000000-0005-0000-0000-000035810000}"/>
    <cellStyle name="Normal 4 3 5 5" xfId="1190" xr:uid="{00000000-0005-0000-0000-000036810000}"/>
    <cellStyle name="Normal 4 3 5 5 2" xfId="1830" xr:uid="{00000000-0005-0000-0000-000037810000}"/>
    <cellStyle name="Normal 4 3 5 5 2 2" xfId="3856" xr:uid="{00000000-0005-0000-0000-000038810000}"/>
    <cellStyle name="Normal 4 3 5 5 2 2 2" xfId="7908" xr:uid="{00000000-0005-0000-0000-000039810000}"/>
    <cellStyle name="Normal 4 3 5 5 2 2 2 2" xfId="13798" xr:uid="{00000000-0005-0000-0000-00003A810000}"/>
    <cellStyle name="Normal 4 3 5 5 2 2 2 2 2" xfId="25968" xr:uid="{00000000-0005-0000-0000-00003B810000}"/>
    <cellStyle name="Normal 4 3 5 5 2 2 2 2 2 2" xfId="52130" xr:uid="{00000000-0005-0000-0000-00003C810000}"/>
    <cellStyle name="Normal 4 3 5 5 2 2 2 2 3" xfId="39960" xr:uid="{00000000-0005-0000-0000-00003D810000}"/>
    <cellStyle name="Normal 4 3 5 5 2 2 2 3" xfId="20846" xr:uid="{00000000-0005-0000-0000-00003E810000}"/>
    <cellStyle name="Normal 4 3 5 5 2 2 2 3 2" xfId="47008" xr:uid="{00000000-0005-0000-0000-00003F810000}"/>
    <cellStyle name="Normal 4 3 5 5 2 2 2 4" xfId="34070" xr:uid="{00000000-0005-0000-0000-000040810000}"/>
    <cellStyle name="Normal 4 3 5 5 2 2 3" xfId="10852" xr:uid="{00000000-0005-0000-0000-000041810000}"/>
    <cellStyle name="Normal 4 3 5 5 2 2 3 2" xfId="23406" xr:uid="{00000000-0005-0000-0000-000042810000}"/>
    <cellStyle name="Normal 4 3 5 5 2 2 3 2 2" xfId="49568" xr:uid="{00000000-0005-0000-0000-000043810000}"/>
    <cellStyle name="Normal 4 3 5 5 2 2 3 3" xfId="37014" xr:uid="{00000000-0005-0000-0000-000044810000}"/>
    <cellStyle name="Normal 4 3 5 5 2 2 4" xfId="17322" xr:uid="{00000000-0005-0000-0000-000045810000}"/>
    <cellStyle name="Normal 4 3 5 5 2 2 4 2" xfId="43484" xr:uid="{00000000-0005-0000-0000-000046810000}"/>
    <cellStyle name="Normal 4 3 5 5 2 2 5" xfId="30018" xr:uid="{00000000-0005-0000-0000-000047810000}"/>
    <cellStyle name="Normal 4 3 5 5 2 3" xfId="5882" xr:uid="{00000000-0005-0000-0000-000048810000}"/>
    <cellStyle name="Normal 4 3 5 5 2 3 2" xfId="12326" xr:uid="{00000000-0005-0000-0000-000049810000}"/>
    <cellStyle name="Normal 4 3 5 5 2 3 2 2" xfId="24688" xr:uid="{00000000-0005-0000-0000-00004A810000}"/>
    <cellStyle name="Normal 4 3 5 5 2 3 2 2 2" xfId="50850" xr:uid="{00000000-0005-0000-0000-00004B810000}"/>
    <cellStyle name="Normal 4 3 5 5 2 3 2 3" xfId="38488" xr:uid="{00000000-0005-0000-0000-00004C810000}"/>
    <cellStyle name="Normal 4 3 5 5 2 3 3" xfId="19084" xr:uid="{00000000-0005-0000-0000-00004D810000}"/>
    <cellStyle name="Normal 4 3 5 5 2 3 3 2" xfId="45246" xr:uid="{00000000-0005-0000-0000-00004E810000}"/>
    <cellStyle name="Normal 4 3 5 5 2 3 4" xfId="32044" xr:uid="{00000000-0005-0000-0000-00004F810000}"/>
    <cellStyle name="Normal 4 3 5 5 2 4" xfId="9380" xr:uid="{00000000-0005-0000-0000-000050810000}"/>
    <cellStyle name="Normal 4 3 5 5 2 4 2" xfId="22126" xr:uid="{00000000-0005-0000-0000-000051810000}"/>
    <cellStyle name="Normal 4 3 5 5 2 4 2 2" xfId="48288" xr:uid="{00000000-0005-0000-0000-000052810000}"/>
    <cellStyle name="Normal 4 3 5 5 2 4 3" xfId="35542" xr:uid="{00000000-0005-0000-0000-000053810000}"/>
    <cellStyle name="Normal 4 3 5 5 2 5" xfId="15560" xr:uid="{00000000-0005-0000-0000-000054810000}"/>
    <cellStyle name="Normal 4 3 5 5 2 5 2" xfId="41722" xr:uid="{00000000-0005-0000-0000-000055810000}"/>
    <cellStyle name="Normal 4 3 5 5 2 6" xfId="27992" xr:uid="{00000000-0005-0000-0000-000056810000}"/>
    <cellStyle name="Normal 4 3 5 5 3" xfId="3216" xr:uid="{00000000-0005-0000-0000-000057810000}"/>
    <cellStyle name="Normal 4 3 5 5 3 2" xfId="7268" xr:uid="{00000000-0005-0000-0000-000058810000}"/>
    <cellStyle name="Normal 4 3 5 5 3 2 2" xfId="13158" xr:uid="{00000000-0005-0000-0000-000059810000}"/>
    <cellStyle name="Normal 4 3 5 5 3 2 2 2" xfId="25328" xr:uid="{00000000-0005-0000-0000-00005A810000}"/>
    <cellStyle name="Normal 4 3 5 5 3 2 2 2 2" xfId="51490" xr:uid="{00000000-0005-0000-0000-00005B810000}"/>
    <cellStyle name="Normal 4 3 5 5 3 2 2 3" xfId="39320" xr:uid="{00000000-0005-0000-0000-00005C810000}"/>
    <cellStyle name="Normal 4 3 5 5 3 2 3" xfId="20206" xr:uid="{00000000-0005-0000-0000-00005D810000}"/>
    <cellStyle name="Normal 4 3 5 5 3 2 3 2" xfId="46368" xr:uid="{00000000-0005-0000-0000-00005E810000}"/>
    <cellStyle name="Normal 4 3 5 5 3 2 4" xfId="33430" xr:uid="{00000000-0005-0000-0000-00005F810000}"/>
    <cellStyle name="Normal 4 3 5 5 3 3" xfId="10212" xr:uid="{00000000-0005-0000-0000-000060810000}"/>
    <cellStyle name="Normal 4 3 5 5 3 3 2" xfId="22766" xr:uid="{00000000-0005-0000-0000-000061810000}"/>
    <cellStyle name="Normal 4 3 5 5 3 3 2 2" xfId="48928" xr:uid="{00000000-0005-0000-0000-000062810000}"/>
    <cellStyle name="Normal 4 3 5 5 3 3 3" xfId="36374" xr:uid="{00000000-0005-0000-0000-000063810000}"/>
    <cellStyle name="Normal 4 3 5 5 3 4" xfId="16682" xr:uid="{00000000-0005-0000-0000-000064810000}"/>
    <cellStyle name="Normal 4 3 5 5 3 4 2" xfId="42844" xr:uid="{00000000-0005-0000-0000-000065810000}"/>
    <cellStyle name="Normal 4 3 5 5 3 5" xfId="29378" xr:uid="{00000000-0005-0000-0000-000066810000}"/>
    <cellStyle name="Normal 4 3 5 5 4" xfId="5242" xr:uid="{00000000-0005-0000-0000-000067810000}"/>
    <cellStyle name="Normal 4 3 5 5 4 2" xfId="11686" xr:uid="{00000000-0005-0000-0000-000068810000}"/>
    <cellStyle name="Normal 4 3 5 5 4 2 2" xfId="24048" xr:uid="{00000000-0005-0000-0000-000069810000}"/>
    <cellStyle name="Normal 4 3 5 5 4 2 2 2" xfId="50210" xr:uid="{00000000-0005-0000-0000-00006A810000}"/>
    <cellStyle name="Normal 4 3 5 5 4 2 3" xfId="37848" xr:uid="{00000000-0005-0000-0000-00006B810000}"/>
    <cellStyle name="Normal 4 3 5 5 4 3" xfId="18444" xr:uid="{00000000-0005-0000-0000-00006C810000}"/>
    <cellStyle name="Normal 4 3 5 5 4 3 2" xfId="44606" xr:uid="{00000000-0005-0000-0000-00006D810000}"/>
    <cellStyle name="Normal 4 3 5 5 4 4" xfId="31404" xr:uid="{00000000-0005-0000-0000-00006E810000}"/>
    <cellStyle name="Normal 4 3 5 5 5" xfId="8740" xr:uid="{00000000-0005-0000-0000-00006F810000}"/>
    <cellStyle name="Normal 4 3 5 5 5 2" xfId="21486" xr:uid="{00000000-0005-0000-0000-000070810000}"/>
    <cellStyle name="Normal 4 3 5 5 5 2 2" xfId="47648" xr:uid="{00000000-0005-0000-0000-000071810000}"/>
    <cellStyle name="Normal 4 3 5 5 5 3" xfId="34902" xr:uid="{00000000-0005-0000-0000-000072810000}"/>
    <cellStyle name="Normal 4 3 5 5 6" xfId="14920" xr:uid="{00000000-0005-0000-0000-000073810000}"/>
    <cellStyle name="Normal 4 3 5 5 6 2" xfId="41082" xr:uid="{00000000-0005-0000-0000-000074810000}"/>
    <cellStyle name="Normal 4 3 5 5 7" xfId="27352" xr:uid="{00000000-0005-0000-0000-000075810000}"/>
    <cellStyle name="Normal 4 3 5 6" xfId="1510" xr:uid="{00000000-0005-0000-0000-000076810000}"/>
    <cellStyle name="Normal 4 3 5 6 2" xfId="3536" xr:uid="{00000000-0005-0000-0000-000077810000}"/>
    <cellStyle name="Normal 4 3 5 6 2 2" xfId="7588" xr:uid="{00000000-0005-0000-0000-000078810000}"/>
    <cellStyle name="Normal 4 3 5 6 2 2 2" xfId="13478" xr:uid="{00000000-0005-0000-0000-000079810000}"/>
    <cellStyle name="Normal 4 3 5 6 2 2 2 2" xfId="25648" xr:uid="{00000000-0005-0000-0000-00007A810000}"/>
    <cellStyle name="Normal 4 3 5 6 2 2 2 2 2" xfId="51810" xr:uid="{00000000-0005-0000-0000-00007B810000}"/>
    <cellStyle name="Normal 4 3 5 6 2 2 2 3" xfId="39640" xr:uid="{00000000-0005-0000-0000-00007C810000}"/>
    <cellStyle name="Normal 4 3 5 6 2 2 3" xfId="20526" xr:uid="{00000000-0005-0000-0000-00007D810000}"/>
    <cellStyle name="Normal 4 3 5 6 2 2 3 2" xfId="46688" xr:uid="{00000000-0005-0000-0000-00007E810000}"/>
    <cellStyle name="Normal 4 3 5 6 2 2 4" xfId="33750" xr:uid="{00000000-0005-0000-0000-00007F810000}"/>
    <cellStyle name="Normal 4 3 5 6 2 3" xfId="10532" xr:uid="{00000000-0005-0000-0000-000080810000}"/>
    <cellStyle name="Normal 4 3 5 6 2 3 2" xfId="23086" xr:uid="{00000000-0005-0000-0000-000081810000}"/>
    <cellStyle name="Normal 4 3 5 6 2 3 2 2" xfId="49248" xr:uid="{00000000-0005-0000-0000-000082810000}"/>
    <cellStyle name="Normal 4 3 5 6 2 3 3" xfId="36694" xr:uid="{00000000-0005-0000-0000-000083810000}"/>
    <cellStyle name="Normal 4 3 5 6 2 4" xfId="17002" xr:uid="{00000000-0005-0000-0000-000084810000}"/>
    <cellStyle name="Normal 4 3 5 6 2 4 2" xfId="43164" xr:uid="{00000000-0005-0000-0000-000085810000}"/>
    <cellStyle name="Normal 4 3 5 6 2 5" xfId="29698" xr:uid="{00000000-0005-0000-0000-000086810000}"/>
    <cellStyle name="Normal 4 3 5 6 3" xfId="5562" xr:uid="{00000000-0005-0000-0000-000087810000}"/>
    <cellStyle name="Normal 4 3 5 6 3 2" xfId="12006" xr:uid="{00000000-0005-0000-0000-000088810000}"/>
    <cellStyle name="Normal 4 3 5 6 3 2 2" xfId="24368" xr:uid="{00000000-0005-0000-0000-000089810000}"/>
    <cellStyle name="Normal 4 3 5 6 3 2 2 2" xfId="50530" xr:uid="{00000000-0005-0000-0000-00008A810000}"/>
    <cellStyle name="Normal 4 3 5 6 3 2 3" xfId="38168" xr:uid="{00000000-0005-0000-0000-00008B810000}"/>
    <cellStyle name="Normal 4 3 5 6 3 3" xfId="18764" xr:uid="{00000000-0005-0000-0000-00008C810000}"/>
    <cellStyle name="Normal 4 3 5 6 3 3 2" xfId="44926" xr:uid="{00000000-0005-0000-0000-00008D810000}"/>
    <cellStyle name="Normal 4 3 5 6 3 4" xfId="31724" xr:uid="{00000000-0005-0000-0000-00008E810000}"/>
    <cellStyle name="Normal 4 3 5 6 4" xfId="9060" xr:uid="{00000000-0005-0000-0000-00008F810000}"/>
    <cellStyle name="Normal 4 3 5 6 4 2" xfId="21806" xr:uid="{00000000-0005-0000-0000-000090810000}"/>
    <cellStyle name="Normal 4 3 5 6 4 2 2" xfId="47968" xr:uid="{00000000-0005-0000-0000-000091810000}"/>
    <cellStyle name="Normal 4 3 5 6 4 3" xfId="35222" xr:uid="{00000000-0005-0000-0000-000092810000}"/>
    <cellStyle name="Normal 4 3 5 6 5" xfId="15240" xr:uid="{00000000-0005-0000-0000-000093810000}"/>
    <cellStyle name="Normal 4 3 5 6 5 2" xfId="41402" xr:uid="{00000000-0005-0000-0000-000094810000}"/>
    <cellStyle name="Normal 4 3 5 6 6" xfId="27672" xr:uid="{00000000-0005-0000-0000-000095810000}"/>
    <cellStyle name="Normal 4 3 5 7" xfId="2380" xr:uid="{00000000-0005-0000-0000-000096810000}"/>
    <cellStyle name="Normal 4 3 5 7 2" xfId="6432" xr:uid="{00000000-0005-0000-0000-000097810000}"/>
    <cellStyle name="Normal 4 3 5 7 2 2" xfId="12694" xr:uid="{00000000-0005-0000-0000-000098810000}"/>
    <cellStyle name="Normal 4 3 5 7 2 2 2" xfId="25008" xr:uid="{00000000-0005-0000-0000-000099810000}"/>
    <cellStyle name="Normal 4 3 5 7 2 2 2 2" xfId="51170" xr:uid="{00000000-0005-0000-0000-00009A810000}"/>
    <cellStyle name="Normal 4 3 5 7 2 2 3" xfId="38856" xr:uid="{00000000-0005-0000-0000-00009B810000}"/>
    <cellStyle name="Normal 4 3 5 7 2 3" xfId="19550" xr:uid="{00000000-0005-0000-0000-00009C810000}"/>
    <cellStyle name="Normal 4 3 5 7 2 3 2" xfId="45712" xr:uid="{00000000-0005-0000-0000-00009D810000}"/>
    <cellStyle name="Normal 4 3 5 7 2 4" xfId="32594" xr:uid="{00000000-0005-0000-0000-00009E810000}"/>
    <cellStyle name="Normal 4 3 5 7 3" xfId="9748" xr:uid="{00000000-0005-0000-0000-00009F810000}"/>
    <cellStyle name="Normal 4 3 5 7 3 2" xfId="22446" xr:uid="{00000000-0005-0000-0000-0000A0810000}"/>
    <cellStyle name="Normal 4 3 5 7 3 2 2" xfId="48608" xr:uid="{00000000-0005-0000-0000-0000A1810000}"/>
    <cellStyle name="Normal 4 3 5 7 3 3" xfId="35910" xr:uid="{00000000-0005-0000-0000-0000A2810000}"/>
    <cellStyle name="Normal 4 3 5 7 4" xfId="16026" xr:uid="{00000000-0005-0000-0000-0000A3810000}"/>
    <cellStyle name="Normal 4 3 5 7 4 2" xfId="42188" xr:uid="{00000000-0005-0000-0000-0000A4810000}"/>
    <cellStyle name="Normal 4 3 5 7 5" xfId="28542" xr:uid="{00000000-0005-0000-0000-0000A5810000}"/>
    <cellStyle name="Normal 4 3 5 8" xfId="4406" xr:uid="{00000000-0005-0000-0000-0000A6810000}"/>
    <cellStyle name="Normal 4 3 5 8 2" xfId="11222" xr:uid="{00000000-0005-0000-0000-0000A7810000}"/>
    <cellStyle name="Normal 4 3 5 8 2 2" xfId="23728" xr:uid="{00000000-0005-0000-0000-0000A8810000}"/>
    <cellStyle name="Normal 4 3 5 8 2 2 2" xfId="49890" xr:uid="{00000000-0005-0000-0000-0000A9810000}"/>
    <cellStyle name="Normal 4 3 5 8 2 3" xfId="37384" xr:uid="{00000000-0005-0000-0000-0000AA810000}"/>
    <cellStyle name="Normal 4 3 5 8 3" xfId="17788" xr:uid="{00000000-0005-0000-0000-0000AB810000}"/>
    <cellStyle name="Normal 4 3 5 8 3 2" xfId="43950" xr:uid="{00000000-0005-0000-0000-0000AC810000}"/>
    <cellStyle name="Normal 4 3 5 8 4" xfId="30568" xr:uid="{00000000-0005-0000-0000-0000AD810000}"/>
    <cellStyle name="Normal 4 3 5 9" xfId="8276" xr:uid="{00000000-0005-0000-0000-0000AE810000}"/>
    <cellStyle name="Normal 4 3 5 9 2" xfId="21166" xr:uid="{00000000-0005-0000-0000-0000AF810000}"/>
    <cellStyle name="Normal 4 3 5 9 2 2" xfId="47328" xr:uid="{00000000-0005-0000-0000-0000B0810000}"/>
    <cellStyle name="Normal 4 3 5 9 3" xfId="34438" xr:uid="{00000000-0005-0000-0000-0000B1810000}"/>
    <cellStyle name="Normal 4 3 6" xfId="367" xr:uid="{00000000-0005-0000-0000-0000B2810000}"/>
    <cellStyle name="Normal 4 3 6 10" xfId="26529" xr:uid="{00000000-0005-0000-0000-0000B3810000}"/>
    <cellStyle name="Normal 4 3 6 2" xfId="585" xr:uid="{00000000-0005-0000-0000-0000B4810000}"/>
    <cellStyle name="Normal 4 3 6 2 2" xfId="1117" xr:uid="{00000000-0005-0000-0000-0000B5810000}"/>
    <cellStyle name="Normal 4 3 6 2 2 2" xfId="1437" xr:uid="{00000000-0005-0000-0000-0000B6810000}"/>
    <cellStyle name="Normal 4 3 6 2 2 2 2" xfId="2077" xr:uid="{00000000-0005-0000-0000-0000B7810000}"/>
    <cellStyle name="Normal 4 3 6 2 2 2 2 2" xfId="4103" xr:uid="{00000000-0005-0000-0000-0000B8810000}"/>
    <cellStyle name="Normal 4 3 6 2 2 2 2 2 2" xfId="8155" xr:uid="{00000000-0005-0000-0000-0000B9810000}"/>
    <cellStyle name="Normal 4 3 6 2 2 2 2 2 2 2" xfId="14045" xr:uid="{00000000-0005-0000-0000-0000BA810000}"/>
    <cellStyle name="Normal 4 3 6 2 2 2 2 2 2 2 2" xfId="26215" xr:uid="{00000000-0005-0000-0000-0000BB810000}"/>
    <cellStyle name="Normal 4 3 6 2 2 2 2 2 2 2 2 2" xfId="52377" xr:uid="{00000000-0005-0000-0000-0000BC810000}"/>
    <cellStyle name="Normal 4 3 6 2 2 2 2 2 2 2 3" xfId="40207" xr:uid="{00000000-0005-0000-0000-0000BD810000}"/>
    <cellStyle name="Normal 4 3 6 2 2 2 2 2 2 3" xfId="21093" xr:uid="{00000000-0005-0000-0000-0000BE810000}"/>
    <cellStyle name="Normal 4 3 6 2 2 2 2 2 2 3 2" xfId="47255" xr:uid="{00000000-0005-0000-0000-0000BF810000}"/>
    <cellStyle name="Normal 4 3 6 2 2 2 2 2 2 4" xfId="34317" xr:uid="{00000000-0005-0000-0000-0000C0810000}"/>
    <cellStyle name="Normal 4 3 6 2 2 2 2 2 3" xfId="11099" xr:uid="{00000000-0005-0000-0000-0000C1810000}"/>
    <cellStyle name="Normal 4 3 6 2 2 2 2 2 3 2" xfId="23653" xr:uid="{00000000-0005-0000-0000-0000C2810000}"/>
    <cellStyle name="Normal 4 3 6 2 2 2 2 2 3 2 2" xfId="49815" xr:uid="{00000000-0005-0000-0000-0000C3810000}"/>
    <cellStyle name="Normal 4 3 6 2 2 2 2 2 3 3" xfId="37261" xr:uid="{00000000-0005-0000-0000-0000C4810000}"/>
    <cellStyle name="Normal 4 3 6 2 2 2 2 2 4" xfId="17569" xr:uid="{00000000-0005-0000-0000-0000C5810000}"/>
    <cellStyle name="Normal 4 3 6 2 2 2 2 2 4 2" xfId="43731" xr:uid="{00000000-0005-0000-0000-0000C6810000}"/>
    <cellStyle name="Normal 4 3 6 2 2 2 2 2 5" xfId="30265" xr:uid="{00000000-0005-0000-0000-0000C7810000}"/>
    <cellStyle name="Normal 4 3 6 2 2 2 2 3" xfId="6129" xr:uid="{00000000-0005-0000-0000-0000C8810000}"/>
    <cellStyle name="Normal 4 3 6 2 2 2 2 3 2" xfId="12573" xr:uid="{00000000-0005-0000-0000-0000C9810000}"/>
    <cellStyle name="Normal 4 3 6 2 2 2 2 3 2 2" xfId="24935" xr:uid="{00000000-0005-0000-0000-0000CA810000}"/>
    <cellStyle name="Normal 4 3 6 2 2 2 2 3 2 2 2" xfId="51097" xr:uid="{00000000-0005-0000-0000-0000CB810000}"/>
    <cellStyle name="Normal 4 3 6 2 2 2 2 3 2 3" xfId="38735" xr:uid="{00000000-0005-0000-0000-0000CC810000}"/>
    <cellStyle name="Normal 4 3 6 2 2 2 2 3 3" xfId="19331" xr:uid="{00000000-0005-0000-0000-0000CD810000}"/>
    <cellStyle name="Normal 4 3 6 2 2 2 2 3 3 2" xfId="45493" xr:uid="{00000000-0005-0000-0000-0000CE810000}"/>
    <cellStyle name="Normal 4 3 6 2 2 2 2 3 4" xfId="32291" xr:uid="{00000000-0005-0000-0000-0000CF810000}"/>
    <cellStyle name="Normal 4 3 6 2 2 2 2 4" xfId="9627" xr:uid="{00000000-0005-0000-0000-0000D0810000}"/>
    <cellStyle name="Normal 4 3 6 2 2 2 2 4 2" xfId="22373" xr:uid="{00000000-0005-0000-0000-0000D1810000}"/>
    <cellStyle name="Normal 4 3 6 2 2 2 2 4 2 2" xfId="48535" xr:uid="{00000000-0005-0000-0000-0000D2810000}"/>
    <cellStyle name="Normal 4 3 6 2 2 2 2 4 3" xfId="35789" xr:uid="{00000000-0005-0000-0000-0000D3810000}"/>
    <cellStyle name="Normal 4 3 6 2 2 2 2 5" xfId="15807" xr:uid="{00000000-0005-0000-0000-0000D4810000}"/>
    <cellStyle name="Normal 4 3 6 2 2 2 2 5 2" xfId="41969" xr:uid="{00000000-0005-0000-0000-0000D5810000}"/>
    <cellStyle name="Normal 4 3 6 2 2 2 2 6" xfId="28239" xr:uid="{00000000-0005-0000-0000-0000D6810000}"/>
    <cellStyle name="Normal 4 3 6 2 2 2 3" xfId="3463" xr:uid="{00000000-0005-0000-0000-0000D7810000}"/>
    <cellStyle name="Normal 4 3 6 2 2 2 3 2" xfId="7515" xr:uid="{00000000-0005-0000-0000-0000D8810000}"/>
    <cellStyle name="Normal 4 3 6 2 2 2 3 2 2" xfId="13405" xr:uid="{00000000-0005-0000-0000-0000D9810000}"/>
    <cellStyle name="Normal 4 3 6 2 2 2 3 2 2 2" xfId="25575" xr:uid="{00000000-0005-0000-0000-0000DA810000}"/>
    <cellStyle name="Normal 4 3 6 2 2 2 3 2 2 2 2" xfId="51737" xr:uid="{00000000-0005-0000-0000-0000DB810000}"/>
    <cellStyle name="Normal 4 3 6 2 2 2 3 2 2 3" xfId="39567" xr:uid="{00000000-0005-0000-0000-0000DC810000}"/>
    <cellStyle name="Normal 4 3 6 2 2 2 3 2 3" xfId="20453" xr:uid="{00000000-0005-0000-0000-0000DD810000}"/>
    <cellStyle name="Normal 4 3 6 2 2 2 3 2 3 2" xfId="46615" xr:uid="{00000000-0005-0000-0000-0000DE810000}"/>
    <cellStyle name="Normal 4 3 6 2 2 2 3 2 4" xfId="33677" xr:uid="{00000000-0005-0000-0000-0000DF810000}"/>
    <cellStyle name="Normal 4 3 6 2 2 2 3 3" xfId="10459" xr:uid="{00000000-0005-0000-0000-0000E0810000}"/>
    <cellStyle name="Normal 4 3 6 2 2 2 3 3 2" xfId="23013" xr:uid="{00000000-0005-0000-0000-0000E1810000}"/>
    <cellStyle name="Normal 4 3 6 2 2 2 3 3 2 2" xfId="49175" xr:uid="{00000000-0005-0000-0000-0000E2810000}"/>
    <cellStyle name="Normal 4 3 6 2 2 2 3 3 3" xfId="36621" xr:uid="{00000000-0005-0000-0000-0000E3810000}"/>
    <cellStyle name="Normal 4 3 6 2 2 2 3 4" xfId="16929" xr:uid="{00000000-0005-0000-0000-0000E4810000}"/>
    <cellStyle name="Normal 4 3 6 2 2 2 3 4 2" xfId="43091" xr:uid="{00000000-0005-0000-0000-0000E5810000}"/>
    <cellStyle name="Normal 4 3 6 2 2 2 3 5" xfId="29625" xr:uid="{00000000-0005-0000-0000-0000E6810000}"/>
    <cellStyle name="Normal 4 3 6 2 2 2 4" xfId="5489" xr:uid="{00000000-0005-0000-0000-0000E7810000}"/>
    <cellStyle name="Normal 4 3 6 2 2 2 4 2" xfId="11933" xr:uid="{00000000-0005-0000-0000-0000E8810000}"/>
    <cellStyle name="Normal 4 3 6 2 2 2 4 2 2" xfId="24295" xr:uid="{00000000-0005-0000-0000-0000E9810000}"/>
    <cellStyle name="Normal 4 3 6 2 2 2 4 2 2 2" xfId="50457" xr:uid="{00000000-0005-0000-0000-0000EA810000}"/>
    <cellStyle name="Normal 4 3 6 2 2 2 4 2 3" xfId="38095" xr:uid="{00000000-0005-0000-0000-0000EB810000}"/>
    <cellStyle name="Normal 4 3 6 2 2 2 4 3" xfId="18691" xr:uid="{00000000-0005-0000-0000-0000EC810000}"/>
    <cellStyle name="Normal 4 3 6 2 2 2 4 3 2" xfId="44853" xr:uid="{00000000-0005-0000-0000-0000ED810000}"/>
    <cellStyle name="Normal 4 3 6 2 2 2 4 4" xfId="31651" xr:uid="{00000000-0005-0000-0000-0000EE810000}"/>
    <cellStyle name="Normal 4 3 6 2 2 2 5" xfId="8987" xr:uid="{00000000-0005-0000-0000-0000EF810000}"/>
    <cellStyle name="Normal 4 3 6 2 2 2 5 2" xfId="21733" xr:uid="{00000000-0005-0000-0000-0000F0810000}"/>
    <cellStyle name="Normal 4 3 6 2 2 2 5 2 2" xfId="47895" xr:uid="{00000000-0005-0000-0000-0000F1810000}"/>
    <cellStyle name="Normal 4 3 6 2 2 2 5 3" xfId="35149" xr:uid="{00000000-0005-0000-0000-0000F2810000}"/>
    <cellStyle name="Normal 4 3 6 2 2 2 6" xfId="15167" xr:uid="{00000000-0005-0000-0000-0000F3810000}"/>
    <cellStyle name="Normal 4 3 6 2 2 2 6 2" xfId="41329" xr:uid="{00000000-0005-0000-0000-0000F4810000}"/>
    <cellStyle name="Normal 4 3 6 2 2 2 7" xfId="27599" xr:uid="{00000000-0005-0000-0000-0000F5810000}"/>
    <cellStyle name="Normal 4 3 6 2 2 3" xfId="1757" xr:uid="{00000000-0005-0000-0000-0000F6810000}"/>
    <cellStyle name="Normal 4 3 6 2 2 3 2" xfId="3783" xr:uid="{00000000-0005-0000-0000-0000F7810000}"/>
    <cellStyle name="Normal 4 3 6 2 2 3 2 2" xfId="7835" xr:uid="{00000000-0005-0000-0000-0000F8810000}"/>
    <cellStyle name="Normal 4 3 6 2 2 3 2 2 2" xfId="13725" xr:uid="{00000000-0005-0000-0000-0000F9810000}"/>
    <cellStyle name="Normal 4 3 6 2 2 3 2 2 2 2" xfId="25895" xr:uid="{00000000-0005-0000-0000-0000FA810000}"/>
    <cellStyle name="Normal 4 3 6 2 2 3 2 2 2 2 2" xfId="52057" xr:uid="{00000000-0005-0000-0000-0000FB810000}"/>
    <cellStyle name="Normal 4 3 6 2 2 3 2 2 2 3" xfId="39887" xr:uid="{00000000-0005-0000-0000-0000FC810000}"/>
    <cellStyle name="Normal 4 3 6 2 2 3 2 2 3" xfId="20773" xr:uid="{00000000-0005-0000-0000-0000FD810000}"/>
    <cellStyle name="Normal 4 3 6 2 2 3 2 2 3 2" xfId="46935" xr:uid="{00000000-0005-0000-0000-0000FE810000}"/>
    <cellStyle name="Normal 4 3 6 2 2 3 2 2 4" xfId="33997" xr:uid="{00000000-0005-0000-0000-0000FF810000}"/>
    <cellStyle name="Normal 4 3 6 2 2 3 2 3" xfId="10779" xr:uid="{00000000-0005-0000-0000-000000820000}"/>
    <cellStyle name="Normal 4 3 6 2 2 3 2 3 2" xfId="23333" xr:uid="{00000000-0005-0000-0000-000001820000}"/>
    <cellStyle name="Normal 4 3 6 2 2 3 2 3 2 2" xfId="49495" xr:uid="{00000000-0005-0000-0000-000002820000}"/>
    <cellStyle name="Normal 4 3 6 2 2 3 2 3 3" xfId="36941" xr:uid="{00000000-0005-0000-0000-000003820000}"/>
    <cellStyle name="Normal 4 3 6 2 2 3 2 4" xfId="17249" xr:uid="{00000000-0005-0000-0000-000004820000}"/>
    <cellStyle name="Normal 4 3 6 2 2 3 2 4 2" xfId="43411" xr:uid="{00000000-0005-0000-0000-000005820000}"/>
    <cellStyle name="Normal 4 3 6 2 2 3 2 5" xfId="29945" xr:uid="{00000000-0005-0000-0000-000006820000}"/>
    <cellStyle name="Normal 4 3 6 2 2 3 3" xfId="5809" xr:uid="{00000000-0005-0000-0000-000007820000}"/>
    <cellStyle name="Normal 4 3 6 2 2 3 3 2" xfId="12253" xr:uid="{00000000-0005-0000-0000-000008820000}"/>
    <cellStyle name="Normal 4 3 6 2 2 3 3 2 2" xfId="24615" xr:uid="{00000000-0005-0000-0000-000009820000}"/>
    <cellStyle name="Normal 4 3 6 2 2 3 3 2 2 2" xfId="50777" xr:uid="{00000000-0005-0000-0000-00000A820000}"/>
    <cellStyle name="Normal 4 3 6 2 2 3 3 2 3" xfId="38415" xr:uid="{00000000-0005-0000-0000-00000B820000}"/>
    <cellStyle name="Normal 4 3 6 2 2 3 3 3" xfId="19011" xr:uid="{00000000-0005-0000-0000-00000C820000}"/>
    <cellStyle name="Normal 4 3 6 2 2 3 3 3 2" xfId="45173" xr:uid="{00000000-0005-0000-0000-00000D820000}"/>
    <cellStyle name="Normal 4 3 6 2 2 3 3 4" xfId="31971" xr:uid="{00000000-0005-0000-0000-00000E820000}"/>
    <cellStyle name="Normal 4 3 6 2 2 3 4" xfId="9307" xr:uid="{00000000-0005-0000-0000-00000F820000}"/>
    <cellStyle name="Normal 4 3 6 2 2 3 4 2" xfId="22053" xr:uid="{00000000-0005-0000-0000-000010820000}"/>
    <cellStyle name="Normal 4 3 6 2 2 3 4 2 2" xfId="48215" xr:uid="{00000000-0005-0000-0000-000011820000}"/>
    <cellStyle name="Normal 4 3 6 2 2 3 4 3" xfId="35469" xr:uid="{00000000-0005-0000-0000-000012820000}"/>
    <cellStyle name="Normal 4 3 6 2 2 3 5" xfId="15487" xr:uid="{00000000-0005-0000-0000-000013820000}"/>
    <cellStyle name="Normal 4 3 6 2 2 3 5 2" xfId="41649" xr:uid="{00000000-0005-0000-0000-000014820000}"/>
    <cellStyle name="Normal 4 3 6 2 2 3 6" xfId="27919" xr:uid="{00000000-0005-0000-0000-000015820000}"/>
    <cellStyle name="Normal 4 3 6 2 2 4" xfId="3143" xr:uid="{00000000-0005-0000-0000-000016820000}"/>
    <cellStyle name="Normal 4 3 6 2 2 4 2" xfId="7195" xr:uid="{00000000-0005-0000-0000-000017820000}"/>
    <cellStyle name="Normal 4 3 6 2 2 4 2 2" xfId="13085" xr:uid="{00000000-0005-0000-0000-000018820000}"/>
    <cellStyle name="Normal 4 3 6 2 2 4 2 2 2" xfId="25255" xr:uid="{00000000-0005-0000-0000-000019820000}"/>
    <cellStyle name="Normal 4 3 6 2 2 4 2 2 2 2" xfId="51417" xr:uid="{00000000-0005-0000-0000-00001A820000}"/>
    <cellStyle name="Normal 4 3 6 2 2 4 2 2 3" xfId="39247" xr:uid="{00000000-0005-0000-0000-00001B820000}"/>
    <cellStyle name="Normal 4 3 6 2 2 4 2 3" xfId="20133" xr:uid="{00000000-0005-0000-0000-00001C820000}"/>
    <cellStyle name="Normal 4 3 6 2 2 4 2 3 2" xfId="46295" xr:uid="{00000000-0005-0000-0000-00001D820000}"/>
    <cellStyle name="Normal 4 3 6 2 2 4 2 4" xfId="33357" xr:uid="{00000000-0005-0000-0000-00001E820000}"/>
    <cellStyle name="Normal 4 3 6 2 2 4 3" xfId="10139" xr:uid="{00000000-0005-0000-0000-00001F820000}"/>
    <cellStyle name="Normal 4 3 6 2 2 4 3 2" xfId="22693" xr:uid="{00000000-0005-0000-0000-000020820000}"/>
    <cellStyle name="Normal 4 3 6 2 2 4 3 2 2" xfId="48855" xr:uid="{00000000-0005-0000-0000-000021820000}"/>
    <cellStyle name="Normal 4 3 6 2 2 4 3 3" xfId="36301" xr:uid="{00000000-0005-0000-0000-000022820000}"/>
    <cellStyle name="Normal 4 3 6 2 2 4 4" xfId="16609" xr:uid="{00000000-0005-0000-0000-000023820000}"/>
    <cellStyle name="Normal 4 3 6 2 2 4 4 2" xfId="42771" xr:uid="{00000000-0005-0000-0000-000024820000}"/>
    <cellStyle name="Normal 4 3 6 2 2 4 5" xfId="29305" xr:uid="{00000000-0005-0000-0000-000025820000}"/>
    <cellStyle name="Normal 4 3 6 2 2 5" xfId="5169" xr:uid="{00000000-0005-0000-0000-000026820000}"/>
    <cellStyle name="Normal 4 3 6 2 2 5 2" xfId="11613" xr:uid="{00000000-0005-0000-0000-000027820000}"/>
    <cellStyle name="Normal 4 3 6 2 2 5 2 2" xfId="23975" xr:uid="{00000000-0005-0000-0000-000028820000}"/>
    <cellStyle name="Normal 4 3 6 2 2 5 2 2 2" xfId="50137" xr:uid="{00000000-0005-0000-0000-000029820000}"/>
    <cellStyle name="Normal 4 3 6 2 2 5 2 3" xfId="37775" xr:uid="{00000000-0005-0000-0000-00002A820000}"/>
    <cellStyle name="Normal 4 3 6 2 2 5 3" xfId="18371" xr:uid="{00000000-0005-0000-0000-00002B820000}"/>
    <cellStyle name="Normal 4 3 6 2 2 5 3 2" xfId="44533" xr:uid="{00000000-0005-0000-0000-00002C820000}"/>
    <cellStyle name="Normal 4 3 6 2 2 5 4" xfId="31331" xr:uid="{00000000-0005-0000-0000-00002D820000}"/>
    <cellStyle name="Normal 4 3 6 2 2 6" xfId="8667" xr:uid="{00000000-0005-0000-0000-00002E820000}"/>
    <cellStyle name="Normal 4 3 6 2 2 6 2" xfId="21413" xr:uid="{00000000-0005-0000-0000-00002F820000}"/>
    <cellStyle name="Normal 4 3 6 2 2 6 2 2" xfId="47575" xr:uid="{00000000-0005-0000-0000-000030820000}"/>
    <cellStyle name="Normal 4 3 6 2 2 6 3" xfId="34829" xr:uid="{00000000-0005-0000-0000-000031820000}"/>
    <cellStyle name="Normal 4 3 6 2 2 7" xfId="14847" xr:uid="{00000000-0005-0000-0000-000032820000}"/>
    <cellStyle name="Normal 4 3 6 2 2 7 2" xfId="41009" xr:uid="{00000000-0005-0000-0000-000033820000}"/>
    <cellStyle name="Normal 4 3 6 2 2 8" xfId="27279" xr:uid="{00000000-0005-0000-0000-000034820000}"/>
    <cellStyle name="Normal 4 3 6 2 3" xfId="1277" xr:uid="{00000000-0005-0000-0000-000035820000}"/>
    <cellStyle name="Normal 4 3 6 2 3 2" xfId="1917" xr:uid="{00000000-0005-0000-0000-000036820000}"/>
    <cellStyle name="Normal 4 3 6 2 3 2 2" xfId="3943" xr:uid="{00000000-0005-0000-0000-000037820000}"/>
    <cellStyle name="Normal 4 3 6 2 3 2 2 2" xfId="7995" xr:uid="{00000000-0005-0000-0000-000038820000}"/>
    <cellStyle name="Normal 4 3 6 2 3 2 2 2 2" xfId="13885" xr:uid="{00000000-0005-0000-0000-000039820000}"/>
    <cellStyle name="Normal 4 3 6 2 3 2 2 2 2 2" xfId="26055" xr:uid="{00000000-0005-0000-0000-00003A820000}"/>
    <cellStyle name="Normal 4 3 6 2 3 2 2 2 2 2 2" xfId="52217" xr:uid="{00000000-0005-0000-0000-00003B820000}"/>
    <cellStyle name="Normal 4 3 6 2 3 2 2 2 2 3" xfId="40047" xr:uid="{00000000-0005-0000-0000-00003C820000}"/>
    <cellStyle name="Normal 4 3 6 2 3 2 2 2 3" xfId="20933" xr:uid="{00000000-0005-0000-0000-00003D820000}"/>
    <cellStyle name="Normal 4 3 6 2 3 2 2 2 3 2" xfId="47095" xr:uid="{00000000-0005-0000-0000-00003E820000}"/>
    <cellStyle name="Normal 4 3 6 2 3 2 2 2 4" xfId="34157" xr:uid="{00000000-0005-0000-0000-00003F820000}"/>
    <cellStyle name="Normal 4 3 6 2 3 2 2 3" xfId="10939" xr:uid="{00000000-0005-0000-0000-000040820000}"/>
    <cellStyle name="Normal 4 3 6 2 3 2 2 3 2" xfId="23493" xr:uid="{00000000-0005-0000-0000-000041820000}"/>
    <cellStyle name="Normal 4 3 6 2 3 2 2 3 2 2" xfId="49655" xr:uid="{00000000-0005-0000-0000-000042820000}"/>
    <cellStyle name="Normal 4 3 6 2 3 2 2 3 3" xfId="37101" xr:uid="{00000000-0005-0000-0000-000043820000}"/>
    <cellStyle name="Normal 4 3 6 2 3 2 2 4" xfId="17409" xr:uid="{00000000-0005-0000-0000-000044820000}"/>
    <cellStyle name="Normal 4 3 6 2 3 2 2 4 2" xfId="43571" xr:uid="{00000000-0005-0000-0000-000045820000}"/>
    <cellStyle name="Normal 4 3 6 2 3 2 2 5" xfId="30105" xr:uid="{00000000-0005-0000-0000-000046820000}"/>
    <cellStyle name="Normal 4 3 6 2 3 2 3" xfId="5969" xr:uid="{00000000-0005-0000-0000-000047820000}"/>
    <cellStyle name="Normal 4 3 6 2 3 2 3 2" xfId="12413" xr:uid="{00000000-0005-0000-0000-000048820000}"/>
    <cellStyle name="Normal 4 3 6 2 3 2 3 2 2" xfId="24775" xr:uid="{00000000-0005-0000-0000-000049820000}"/>
    <cellStyle name="Normal 4 3 6 2 3 2 3 2 2 2" xfId="50937" xr:uid="{00000000-0005-0000-0000-00004A820000}"/>
    <cellStyle name="Normal 4 3 6 2 3 2 3 2 3" xfId="38575" xr:uid="{00000000-0005-0000-0000-00004B820000}"/>
    <cellStyle name="Normal 4 3 6 2 3 2 3 3" xfId="19171" xr:uid="{00000000-0005-0000-0000-00004C820000}"/>
    <cellStyle name="Normal 4 3 6 2 3 2 3 3 2" xfId="45333" xr:uid="{00000000-0005-0000-0000-00004D820000}"/>
    <cellStyle name="Normal 4 3 6 2 3 2 3 4" xfId="32131" xr:uid="{00000000-0005-0000-0000-00004E820000}"/>
    <cellStyle name="Normal 4 3 6 2 3 2 4" xfId="9467" xr:uid="{00000000-0005-0000-0000-00004F820000}"/>
    <cellStyle name="Normal 4 3 6 2 3 2 4 2" xfId="22213" xr:uid="{00000000-0005-0000-0000-000050820000}"/>
    <cellStyle name="Normal 4 3 6 2 3 2 4 2 2" xfId="48375" xr:uid="{00000000-0005-0000-0000-000051820000}"/>
    <cellStyle name="Normal 4 3 6 2 3 2 4 3" xfId="35629" xr:uid="{00000000-0005-0000-0000-000052820000}"/>
    <cellStyle name="Normal 4 3 6 2 3 2 5" xfId="15647" xr:uid="{00000000-0005-0000-0000-000053820000}"/>
    <cellStyle name="Normal 4 3 6 2 3 2 5 2" xfId="41809" xr:uid="{00000000-0005-0000-0000-000054820000}"/>
    <cellStyle name="Normal 4 3 6 2 3 2 6" xfId="28079" xr:uid="{00000000-0005-0000-0000-000055820000}"/>
    <cellStyle name="Normal 4 3 6 2 3 3" xfId="3303" xr:uid="{00000000-0005-0000-0000-000056820000}"/>
    <cellStyle name="Normal 4 3 6 2 3 3 2" xfId="7355" xr:uid="{00000000-0005-0000-0000-000057820000}"/>
    <cellStyle name="Normal 4 3 6 2 3 3 2 2" xfId="13245" xr:uid="{00000000-0005-0000-0000-000058820000}"/>
    <cellStyle name="Normal 4 3 6 2 3 3 2 2 2" xfId="25415" xr:uid="{00000000-0005-0000-0000-000059820000}"/>
    <cellStyle name="Normal 4 3 6 2 3 3 2 2 2 2" xfId="51577" xr:uid="{00000000-0005-0000-0000-00005A820000}"/>
    <cellStyle name="Normal 4 3 6 2 3 3 2 2 3" xfId="39407" xr:uid="{00000000-0005-0000-0000-00005B820000}"/>
    <cellStyle name="Normal 4 3 6 2 3 3 2 3" xfId="20293" xr:uid="{00000000-0005-0000-0000-00005C820000}"/>
    <cellStyle name="Normal 4 3 6 2 3 3 2 3 2" xfId="46455" xr:uid="{00000000-0005-0000-0000-00005D820000}"/>
    <cellStyle name="Normal 4 3 6 2 3 3 2 4" xfId="33517" xr:uid="{00000000-0005-0000-0000-00005E820000}"/>
    <cellStyle name="Normal 4 3 6 2 3 3 3" xfId="10299" xr:uid="{00000000-0005-0000-0000-00005F820000}"/>
    <cellStyle name="Normal 4 3 6 2 3 3 3 2" xfId="22853" xr:uid="{00000000-0005-0000-0000-000060820000}"/>
    <cellStyle name="Normal 4 3 6 2 3 3 3 2 2" xfId="49015" xr:uid="{00000000-0005-0000-0000-000061820000}"/>
    <cellStyle name="Normal 4 3 6 2 3 3 3 3" xfId="36461" xr:uid="{00000000-0005-0000-0000-000062820000}"/>
    <cellStyle name="Normal 4 3 6 2 3 3 4" xfId="16769" xr:uid="{00000000-0005-0000-0000-000063820000}"/>
    <cellStyle name="Normal 4 3 6 2 3 3 4 2" xfId="42931" xr:uid="{00000000-0005-0000-0000-000064820000}"/>
    <cellStyle name="Normal 4 3 6 2 3 3 5" xfId="29465" xr:uid="{00000000-0005-0000-0000-000065820000}"/>
    <cellStyle name="Normal 4 3 6 2 3 4" xfId="5329" xr:uid="{00000000-0005-0000-0000-000066820000}"/>
    <cellStyle name="Normal 4 3 6 2 3 4 2" xfId="11773" xr:uid="{00000000-0005-0000-0000-000067820000}"/>
    <cellStyle name="Normal 4 3 6 2 3 4 2 2" xfId="24135" xr:uid="{00000000-0005-0000-0000-000068820000}"/>
    <cellStyle name="Normal 4 3 6 2 3 4 2 2 2" xfId="50297" xr:uid="{00000000-0005-0000-0000-000069820000}"/>
    <cellStyle name="Normal 4 3 6 2 3 4 2 3" xfId="37935" xr:uid="{00000000-0005-0000-0000-00006A820000}"/>
    <cellStyle name="Normal 4 3 6 2 3 4 3" xfId="18531" xr:uid="{00000000-0005-0000-0000-00006B820000}"/>
    <cellStyle name="Normal 4 3 6 2 3 4 3 2" xfId="44693" xr:uid="{00000000-0005-0000-0000-00006C820000}"/>
    <cellStyle name="Normal 4 3 6 2 3 4 4" xfId="31491" xr:uid="{00000000-0005-0000-0000-00006D820000}"/>
    <cellStyle name="Normal 4 3 6 2 3 5" xfId="8827" xr:uid="{00000000-0005-0000-0000-00006E820000}"/>
    <cellStyle name="Normal 4 3 6 2 3 5 2" xfId="21573" xr:uid="{00000000-0005-0000-0000-00006F820000}"/>
    <cellStyle name="Normal 4 3 6 2 3 5 2 2" xfId="47735" xr:uid="{00000000-0005-0000-0000-000070820000}"/>
    <cellStyle name="Normal 4 3 6 2 3 5 3" xfId="34989" xr:uid="{00000000-0005-0000-0000-000071820000}"/>
    <cellStyle name="Normal 4 3 6 2 3 6" xfId="15007" xr:uid="{00000000-0005-0000-0000-000072820000}"/>
    <cellStyle name="Normal 4 3 6 2 3 6 2" xfId="41169" xr:uid="{00000000-0005-0000-0000-000073820000}"/>
    <cellStyle name="Normal 4 3 6 2 3 7" xfId="27439" xr:uid="{00000000-0005-0000-0000-000074820000}"/>
    <cellStyle name="Normal 4 3 6 2 4" xfId="1597" xr:uid="{00000000-0005-0000-0000-000075820000}"/>
    <cellStyle name="Normal 4 3 6 2 4 2" xfId="3623" xr:uid="{00000000-0005-0000-0000-000076820000}"/>
    <cellStyle name="Normal 4 3 6 2 4 2 2" xfId="7675" xr:uid="{00000000-0005-0000-0000-000077820000}"/>
    <cellStyle name="Normal 4 3 6 2 4 2 2 2" xfId="13565" xr:uid="{00000000-0005-0000-0000-000078820000}"/>
    <cellStyle name="Normal 4 3 6 2 4 2 2 2 2" xfId="25735" xr:uid="{00000000-0005-0000-0000-000079820000}"/>
    <cellStyle name="Normal 4 3 6 2 4 2 2 2 2 2" xfId="51897" xr:uid="{00000000-0005-0000-0000-00007A820000}"/>
    <cellStyle name="Normal 4 3 6 2 4 2 2 2 3" xfId="39727" xr:uid="{00000000-0005-0000-0000-00007B820000}"/>
    <cellStyle name="Normal 4 3 6 2 4 2 2 3" xfId="20613" xr:uid="{00000000-0005-0000-0000-00007C820000}"/>
    <cellStyle name="Normal 4 3 6 2 4 2 2 3 2" xfId="46775" xr:uid="{00000000-0005-0000-0000-00007D820000}"/>
    <cellStyle name="Normal 4 3 6 2 4 2 2 4" xfId="33837" xr:uid="{00000000-0005-0000-0000-00007E820000}"/>
    <cellStyle name="Normal 4 3 6 2 4 2 3" xfId="10619" xr:uid="{00000000-0005-0000-0000-00007F820000}"/>
    <cellStyle name="Normal 4 3 6 2 4 2 3 2" xfId="23173" xr:uid="{00000000-0005-0000-0000-000080820000}"/>
    <cellStyle name="Normal 4 3 6 2 4 2 3 2 2" xfId="49335" xr:uid="{00000000-0005-0000-0000-000081820000}"/>
    <cellStyle name="Normal 4 3 6 2 4 2 3 3" xfId="36781" xr:uid="{00000000-0005-0000-0000-000082820000}"/>
    <cellStyle name="Normal 4 3 6 2 4 2 4" xfId="17089" xr:uid="{00000000-0005-0000-0000-000083820000}"/>
    <cellStyle name="Normal 4 3 6 2 4 2 4 2" xfId="43251" xr:uid="{00000000-0005-0000-0000-000084820000}"/>
    <cellStyle name="Normal 4 3 6 2 4 2 5" xfId="29785" xr:uid="{00000000-0005-0000-0000-000085820000}"/>
    <cellStyle name="Normal 4 3 6 2 4 3" xfId="5649" xr:uid="{00000000-0005-0000-0000-000086820000}"/>
    <cellStyle name="Normal 4 3 6 2 4 3 2" xfId="12093" xr:uid="{00000000-0005-0000-0000-000087820000}"/>
    <cellStyle name="Normal 4 3 6 2 4 3 2 2" xfId="24455" xr:uid="{00000000-0005-0000-0000-000088820000}"/>
    <cellStyle name="Normal 4 3 6 2 4 3 2 2 2" xfId="50617" xr:uid="{00000000-0005-0000-0000-000089820000}"/>
    <cellStyle name="Normal 4 3 6 2 4 3 2 3" xfId="38255" xr:uid="{00000000-0005-0000-0000-00008A820000}"/>
    <cellStyle name="Normal 4 3 6 2 4 3 3" xfId="18851" xr:uid="{00000000-0005-0000-0000-00008B820000}"/>
    <cellStyle name="Normal 4 3 6 2 4 3 3 2" xfId="45013" xr:uid="{00000000-0005-0000-0000-00008C820000}"/>
    <cellStyle name="Normal 4 3 6 2 4 3 4" xfId="31811" xr:uid="{00000000-0005-0000-0000-00008D820000}"/>
    <cellStyle name="Normal 4 3 6 2 4 4" xfId="9147" xr:uid="{00000000-0005-0000-0000-00008E820000}"/>
    <cellStyle name="Normal 4 3 6 2 4 4 2" xfId="21893" xr:uid="{00000000-0005-0000-0000-00008F820000}"/>
    <cellStyle name="Normal 4 3 6 2 4 4 2 2" xfId="48055" xr:uid="{00000000-0005-0000-0000-000090820000}"/>
    <cellStyle name="Normal 4 3 6 2 4 4 3" xfId="35309" xr:uid="{00000000-0005-0000-0000-000091820000}"/>
    <cellStyle name="Normal 4 3 6 2 4 5" xfId="15327" xr:uid="{00000000-0005-0000-0000-000092820000}"/>
    <cellStyle name="Normal 4 3 6 2 4 5 2" xfId="41489" xr:uid="{00000000-0005-0000-0000-000093820000}"/>
    <cellStyle name="Normal 4 3 6 2 4 6" xfId="27759" xr:uid="{00000000-0005-0000-0000-000094820000}"/>
    <cellStyle name="Normal 4 3 6 2 5" xfId="2611" xr:uid="{00000000-0005-0000-0000-000095820000}"/>
    <cellStyle name="Normal 4 3 6 2 5 2" xfId="6663" xr:uid="{00000000-0005-0000-0000-000096820000}"/>
    <cellStyle name="Normal 4 3 6 2 5 2 2" xfId="12829" xr:uid="{00000000-0005-0000-0000-000097820000}"/>
    <cellStyle name="Normal 4 3 6 2 5 2 2 2" xfId="25095" xr:uid="{00000000-0005-0000-0000-000098820000}"/>
    <cellStyle name="Normal 4 3 6 2 5 2 2 2 2" xfId="51257" xr:uid="{00000000-0005-0000-0000-000099820000}"/>
    <cellStyle name="Normal 4 3 6 2 5 2 2 3" xfId="38991" xr:uid="{00000000-0005-0000-0000-00009A820000}"/>
    <cellStyle name="Normal 4 3 6 2 5 2 3" xfId="19733" xr:uid="{00000000-0005-0000-0000-00009B820000}"/>
    <cellStyle name="Normal 4 3 6 2 5 2 3 2" xfId="45895" xr:uid="{00000000-0005-0000-0000-00009C820000}"/>
    <cellStyle name="Normal 4 3 6 2 5 2 4" xfId="32825" xr:uid="{00000000-0005-0000-0000-00009D820000}"/>
    <cellStyle name="Normal 4 3 6 2 5 3" xfId="9883" xr:uid="{00000000-0005-0000-0000-00009E820000}"/>
    <cellStyle name="Normal 4 3 6 2 5 3 2" xfId="22533" xr:uid="{00000000-0005-0000-0000-00009F820000}"/>
    <cellStyle name="Normal 4 3 6 2 5 3 2 2" xfId="48695" xr:uid="{00000000-0005-0000-0000-0000A0820000}"/>
    <cellStyle name="Normal 4 3 6 2 5 3 3" xfId="36045" xr:uid="{00000000-0005-0000-0000-0000A1820000}"/>
    <cellStyle name="Normal 4 3 6 2 5 4" xfId="16209" xr:uid="{00000000-0005-0000-0000-0000A2820000}"/>
    <cellStyle name="Normal 4 3 6 2 5 4 2" xfId="42371" xr:uid="{00000000-0005-0000-0000-0000A3820000}"/>
    <cellStyle name="Normal 4 3 6 2 5 5" xfId="28773" xr:uid="{00000000-0005-0000-0000-0000A4820000}"/>
    <cellStyle name="Normal 4 3 6 2 6" xfId="4637" xr:uid="{00000000-0005-0000-0000-0000A5820000}"/>
    <cellStyle name="Normal 4 3 6 2 6 2" xfId="11357" xr:uid="{00000000-0005-0000-0000-0000A6820000}"/>
    <cellStyle name="Normal 4 3 6 2 6 2 2" xfId="23815" xr:uid="{00000000-0005-0000-0000-0000A7820000}"/>
    <cellStyle name="Normal 4 3 6 2 6 2 2 2" xfId="49977" xr:uid="{00000000-0005-0000-0000-0000A8820000}"/>
    <cellStyle name="Normal 4 3 6 2 6 2 3" xfId="37519" xr:uid="{00000000-0005-0000-0000-0000A9820000}"/>
    <cellStyle name="Normal 4 3 6 2 6 3" xfId="17971" xr:uid="{00000000-0005-0000-0000-0000AA820000}"/>
    <cellStyle name="Normal 4 3 6 2 6 3 2" xfId="44133" xr:uid="{00000000-0005-0000-0000-0000AB820000}"/>
    <cellStyle name="Normal 4 3 6 2 6 4" xfId="30799" xr:uid="{00000000-0005-0000-0000-0000AC820000}"/>
    <cellStyle name="Normal 4 3 6 2 7" xfId="8411" xr:uid="{00000000-0005-0000-0000-0000AD820000}"/>
    <cellStyle name="Normal 4 3 6 2 7 2" xfId="21253" xr:uid="{00000000-0005-0000-0000-0000AE820000}"/>
    <cellStyle name="Normal 4 3 6 2 7 2 2" xfId="47415" xr:uid="{00000000-0005-0000-0000-0000AF820000}"/>
    <cellStyle name="Normal 4 3 6 2 7 3" xfId="34573" xr:uid="{00000000-0005-0000-0000-0000B0820000}"/>
    <cellStyle name="Normal 4 3 6 2 8" xfId="14447" xr:uid="{00000000-0005-0000-0000-0000B1820000}"/>
    <cellStyle name="Normal 4 3 6 2 8 2" xfId="40609" xr:uid="{00000000-0005-0000-0000-0000B2820000}"/>
    <cellStyle name="Normal 4 3 6 2 9" xfId="26747" xr:uid="{00000000-0005-0000-0000-0000B3820000}"/>
    <cellStyle name="Normal 4 3 6 3" xfId="899" xr:uid="{00000000-0005-0000-0000-0000B4820000}"/>
    <cellStyle name="Normal 4 3 6 3 2" xfId="1357" xr:uid="{00000000-0005-0000-0000-0000B5820000}"/>
    <cellStyle name="Normal 4 3 6 3 2 2" xfId="1997" xr:uid="{00000000-0005-0000-0000-0000B6820000}"/>
    <cellStyle name="Normal 4 3 6 3 2 2 2" xfId="4023" xr:uid="{00000000-0005-0000-0000-0000B7820000}"/>
    <cellStyle name="Normal 4 3 6 3 2 2 2 2" xfId="8075" xr:uid="{00000000-0005-0000-0000-0000B8820000}"/>
    <cellStyle name="Normal 4 3 6 3 2 2 2 2 2" xfId="13965" xr:uid="{00000000-0005-0000-0000-0000B9820000}"/>
    <cellStyle name="Normal 4 3 6 3 2 2 2 2 2 2" xfId="26135" xr:uid="{00000000-0005-0000-0000-0000BA820000}"/>
    <cellStyle name="Normal 4 3 6 3 2 2 2 2 2 2 2" xfId="52297" xr:uid="{00000000-0005-0000-0000-0000BB820000}"/>
    <cellStyle name="Normal 4 3 6 3 2 2 2 2 2 3" xfId="40127" xr:uid="{00000000-0005-0000-0000-0000BC820000}"/>
    <cellStyle name="Normal 4 3 6 3 2 2 2 2 3" xfId="21013" xr:uid="{00000000-0005-0000-0000-0000BD820000}"/>
    <cellStyle name="Normal 4 3 6 3 2 2 2 2 3 2" xfId="47175" xr:uid="{00000000-0005-0000-0000-0000BE820000}"/>
    <cellStyle name="Normal 4 3 6 3 2 2 2 2 4" xfId="34237" xr:uid="{00000000-0005-0000-0000-0000BF820000}"/>
    <cellStyle name="Normal 4 3 6 3 2 2 2 3" xfId="11019" xr:uid="{00000000-0005-0000-0000-0000C0820000}"/>
    <cellStyle name="Normal 4 3 6 3 2 2 2 3 2" xfId="23573" xr:uid="{00000000-0005-0000-0000-0000C1820000}"/>
    <cellStyle name="Normal 4 3 6 3 2 2 2 3 2 2" xfId="49735" xr:uid="{00000000-0005-0000-0000-0000C2820000}"/>
    <cellStyle name="Normal 4 3 6 3 2 2 2 3 3" xfId="37181" xr:uid="{00000000-0005-0000-0000-0000C3820000}"/>
    <cellStyle name="Normal 4 3 6 3 2 2 2 4" xfId="17489" xr:uid="{00000000-0005-0000-0000-0000C4820000}"/>
    <cellStyle name="Normal 4 3 6 3 2 2 2 4 2" xfId="43651" xr:uid="{00000000-0005-0000-0000-0000C5820000}"/>
    <cellStyle name="Normal 4 3 6 3 2 2 2 5" xfId="30185" xr:uid="{00000000-0005-0000-0000-0000C6820000}"/>
    <cellStyle name="Normal 4 3 6 3 2 2 3" xfId="6049" xr:uid="{00000000-0005-0000-0000-0000C7820000}"/>
    <cellStyle name="Normal 4 3 6 3 2 2 3 2" xfId="12493" xr:uid="{00000000-0005-0000-0000-0000C8820000}"/>
    <cellStyle name="Normal 4 3 6 3 2 2 3 2 2" xfId="24855" xr:uid="{00000000-0005-0000-0000-0000C9820000}"/>
    <cellStyle name="Normal 4 3 6 3 2 2 3 2 2 2" xfId="51017" xr:uid="{00000000-0005-0000-0000-0000CA820000}"/>
    <cellStyle name="Normal 4 3 6 3 2 2 3 2 3" xfId="38655" xr:uid="{00000000-0005-0000-0000-0000CB820000}"/>
    <cellStyle name="Normal 4 3 6 3 2 2 3 3" xfId="19251" xr:uid="{00000000-0005-0000-0000-0000CC820000}"/>
    <cellStyle name="Normal 4 3 6 3 2 2 3 3 2" xfId="45413" xr:uid="{00000000-0005-0000-0000-0000CD820000}"/>
    <cellStyle name="Normal 4 3 6 3 2 2 3 4" xfId="32211" xr:uid="{00000000-0005-0000-0000-0000CE820000}"/>
    <cellStyle name="Normal 4 3 6 3 2 2 4" xfId="9547" xr:uid="{00000000-0005-0000-0000-0000CF820000}"/>
    <cellStyle name="Normal 4 3 6 3 2 2 4 2" xfId="22293" xr:uid="{00000000-0005-0000-0000-0000D0820000}"/>
    <cellStyle name="Normal 4 3 6 3 2 2 4 2 2" xfId="48455" xr:uid="{00000000-0005-0000-0000-0000D1820000}"/>
    <cellStyle name="Normal 4 3 6 3 2 2 4 3" xfId="35709" xr:uid="{00000000-0005-0000-0000-0000D2820000}"/>
    <cellStyle name="Normal 4 3 6 3 2 2 5" xfId="15727" xr:uid="{00000000-0005-0000-0000-0000D3820000}"/>
    <cellStyle name="Normal 4 3 6 3 2 2 5 2" xfId="41889" xr:uid="{00000000-0005-0000-0000-0000D4820000}"/>
    <cellStyle name="Normal 4 3 6 3 2 2 6" xfId="28159" xr:uid="{00000000-0005-0000-0000-0000D5820000}"/>
    <cellStyle name="Normal 4 3 6 3 2 3" xfId="3383" xr:uid="{00000000-0005-0000-0000-0000D6820000}"/>
    <cellStyle name="Normal 4 3 6 3 2 3 2" xfId="7435" xr:uid="{00000000-0005-0000-0000-0000D7820000}"/>
    <cellStyle name="Normal 4 3 6 3 2 3 2 2" xfId="13325" xr:uid="{00000000-0005-0000-0000-0000D8820000}"/>
    <cellStyle name="Normal 4 3 6 3 2 3 2 2 2" xfId="25495" xr:uid="{00000000-0005-0000-0000-0000D9820000}"/>
    <cellStyle name="Normal 4 3 6 3 2 3 2 2 2 2" xfId="51657" xr:uid="{00000000-0005-0000-0000-0000DA820000}"/>
    <cellStyle name="Normal 4 3 6 3 2 3 2 2 3" xfId="39487" xr:uid="{00000000-0005-0000-0000-0000DB820000}"/>
    <cellStyle name="Normal 4 3 6 3 2 3 2 3" xfId="20373" xr:uid="{00000000-0005-0000-0000-0000DC820000}"/>
    <cellStyle name="Normal 4 3 6 3 2 3 2 3 2" xfId="46535" xr:uid="{00000000-0005-0000-0000-0000DD820000}"/>
    <cellStyle name="Normal 4 3 6 3 2 3 2 4" xfId="33597" xr:uid="{00000000-0005-0000-0000-0000DE820000}"/>
    <cellStyle name="Normal 4 3 6 3 2 3 3" xfId="10379" xr:uid="{00000000-0005-0000-0000-0000DF820000}"/>
    <cellStyle name="Normal 4 3 6 3 2 3 3 2" xfId="22933" xr:uid="{00000000-0005-0000-0000-0000E0820000}"/>
    <cellStyle name="Normal 4 3 6 3 2 3 3 2 2" xfId="49095" xr:uid="{00000000-0005-0000-0000-0000E1820000}"/>
    <cellStyle name="Normal 4 3 6 3 2 3 3 3" xfId="36541" xr:uid="{00000000-0005-0000-0000-0000E2820000}"/>
    <cellStyle name="Normal 4 3 6 3 2 3 4" xfId="16849" xr:uid="{00000000-0005-0000-0000-0000E3820000}"/>
    <cellStyle name="Normal 4 3 6 3 2 3 4 2" xfId="43011" xr:uid="{00000000-0005-0000-0000-0000E4820000}"/>
    <cellStyle name="Normal 4 3 6 3 2 3 5" xfId="29545" xr:uid="{00000000-0005-0000-0000-0000E5820000}"/>
    <cellStyle name="Normal 4 3 6 3 2 4" xfId="5409" xr:uid="{00000000-0005-0000-0000-0000E6820000}"/>
    <cellStyle name="Normal 4 3 6 3 2 4 2" xfId="11853" xr:uid="{00000000-0005-0000-0000-0000E7820000}"/>
    <cellStyle name="Normal 4 3 6 3 2 4 2 2" xfId="24215" xr:uid="{00000000-0005-0000-0000-0000E8820000}"/>
    <cellStyle name="Normal 4 3 6 3 2 4 2 2 2" xfId="50377" xr:uid="{00000000-0005-0000-0000-0000E9820000}"/>
    <cellStyle name="Normal 4 3 6 3 2 4 2 3" xfId="38015" xr:uid="{00000000-0005-0000-0000-0000EA820000}"/>
    <cellStyle name="Normal 4 3 6 3 2 4 3" xfId="18611" xr:uid="{00000000-0005-0000-0000-0000EB820000}"/>
    <cellStyle name="Normal 4 3 6 3 2 4 3 2" xfId="44773" xr:uid="{00000000-0005-0000-0000-0000EC820000}"/>
    <cellStyle name="Normal 4 3 6 3 2 4 4" xfId="31571" xr:uid="{00000000-0005-0000-0000-0000ED820000}"/>
    <cellStyle name="Normal 4 3 6 3 2 5" xfId="8907" xr:uid="{00000000-0005-0000-0000-0000EE820000}"/>
    <cellStyle name="Normal 4 3 6 3 2 5 2" xfId="21653" xr:uid="{00000000-0005-0000-0000-0000EF820000}"/>
    <cellStyle name="Normal 4 3 6 3 2 5 2 2" xfId="47815" xr:uid="{00000000-0005-0000-0000-0000F0820000}"/>
    <cellStyle name="Normal 4 3 6 3 2 5 3" xfId="35069" xr:uid="{00000000-0005-0000-0000-0000F1820000}"/>
    <cellStyle name="Normal 4 3 6 3 2 6" xfId="15087" xr:uid="{00000000-0005-0000-0000-0000F2820000}"/>
    <cellStyle name="Normal 4 3 6 3 2 6 2" xfId="41249" xr:uid="{00000000-0005-0000-0000-0000F3820000}"/>
    <cellStyle name="Normal 4 3 6 3 2 7" xfId="27519" xr:uid="{00000000-0005-0000-0000-0000F4820000}"/>
    <cellStyle name="Normal 4 3 6 3 3" xfId="1677" xr:uid="{00000000-0005-0000-0000-0000F5820000}"/>
    <cellStyle name="Normal 4 3 6 3 3 2" xfId="3703" xr:uid="{00000000-0005-0000-0000-0000F6820000}"/>
    <cellStyle name="Normal 4 3 6 3 3 2 2" xfId="7755" xr:uid="{00000000-0005-0000-0000-0000F7820000}"/>
    <cellStyle name="Normal 4 3 6 3 3 2 2 2" xfId="13645" xr:uid="{00000000-0005-0000-0000-0000F8820000}"/>
    <cellStyle name="Normal 4 3 6 3 3 2 2 2 2" xfId="25815" xr:uid="{00000000-0005-0000-0000-0000F9820000}"/>
    <cellStyle name="Normal 4 3 6 3 3 2 2 2 2 2" xfId="51977" xr:uid="{00000000-0005-0000-0000-0000FA820000}"/>
    <cellStyle name="Normal 4 3 6 3 3 2 2 2 3" xfId="39807" xr:uid="{00000000-0005-0000-0000-0000FB820000}"/>
    <cellStyle name="Normal 4 3 6 3 3 2 2 3" xfId="20693" xr:uid="{00000000-0005-0000-0000-0000FC820000}"/>
    <cellStyle name="Normal 4 3 6 3 3 2 2 3 2" xfId="46855" xr:uid="{00000000-0005-0000-0000-0000FD820000}"/>
    <cellStyle name="Normal 4 3 6 3 3 2 2 4" xfId="33917" xr:uid="{00000000-0005-0000-0000-0000FE820000}"/>
    <cellStyle name="Normal 4 3 6 3 3 2 3" xfId="10699" xr:uid="{00000000-0005-0000-0000-0000FF820000}"/>
    <cellStyle name="Normal 4 3 6 3 3 2 3 2" xfId="23253" xr:uid="{00000000-0005-0000-0000-000000830000}"/>
    <cellStyle name="Normal 4 3 6 3 3 2 3 2 2" xfId="49415" xr:uid="{00000000-0005-0000-0000-000001830000}"/>
    <cellStyle name="Normal 4 3 6 3 3 2 3 3" xfId="36861" xr:uid="{00000000-0005-0000-0000-000002830000}"/>
    <cellStyle name="Normal 4 3 6 3 3 2 4" xfId="17169" xr:uid="{00000000-0005-0000-0000-000003830000}"/>
    <cellStyle name="Normal 4 3 6 3 3 2 4 2" xfId="43331" xr:uid="{00000000-0005-0000-0000-000004830000}"/>
    <cellStyle name="Normal 4 3 6 3 3 2 5" xfId="29865" xr:uid="{00000000-0005-0000-0000-000005830000}"/>
    <cellStyle name="Normal 4 3 6 3 3 3" xfId="5729" xr:uid="{00000000-0005-0000-0000-000006830000}"/>
    <cellStyle name="Normal 4 3 6 3 3 3 2" xfId="12173" xr:uid="{00000000-0005-0000-0000-000007830000}"/>
    <cellStyle name="Normal 4 3 6 3 3 3 2 2" xfId="24535" xr:uid="{00000000-0005-0000-0000-000008830000}"/>
    <cellStyle name="Normal 4 3 6 3 3 3 2 2 2" xfId="50697" xr:uid="{00000000-0005-0000-0000-000009830000}"/>
    <cellStyle name="Normal 4 3 6 3 3 3 2 3" xfId="38335" xr:uid="{00000000-0005-0000-0000-00000A830000}"/>
    <cellStyle name="Normal 4 3 6 3 3 3 3" xfId="18931" xr:uid="{00000000-0005-0000-0000-00000B830000}"/>
    <cellStyle name="Normal 4 3 6 3 3 3 3 2" xfId="45093" xr:uid="{00000000-0005-0000-0000-00000C830000}"/>
    <cellStyle name="Normal 4 3 6 3 3 3 4" xfId="31891" xr:uid="{00000000-0005-0000-0000-00000D830000}"/>
    <cellStyle name="Normal 4 3 6 3 3 4" xfId="9227" xr:uid="{00000000-0005-0000-0000-00000E830000}"/>
    <cellStyle name="Normal 4 3 6 3 3 4 2" xfId="21973" xr:uid="{00000000-0005-0000-0000-00000F830000}"/>
    <cellStyle name="Normal 4 3 6 3 3 4 2 2" xfId="48135" xr:uid="{00000000-0005-0000-0000-000010830000}"/>
    <cellStyle name="Normal 4 3 6 3 3 4 3" xfId="35389" xr:uid="{00000000-0005-0000-0000-000011830000}"/>
    <cellStyle name="Normal 4 3 6 3 3 5" xfId="15407" xr:uid="{00000000-0005-0000-0000-000012830000}"/>
    <cellStyle name="Normal 4 3 6 3 3 5 2" xfId="41569" xr:uid="{00000000-0005-0000-0000-000013830000}"/>
    <cellStyle name="Normal 4 3 6 3 3 6" xfId="27839" xr:uid="{00000000-0005-0000-0000-000014830000}"/>
    <cellStyle name="Normal 4 3 6 3 4" xfId="2925" xr:uid="{00000000-0005-0000-0000-000015830000}"/>
    <cellStyle name="Normal 4 3 6 3 4 2" xfId="6977" xr:uid="{00000000-0005-0000-0000-000016830000}"/>
    <cellStyle name="Normal 4 3 6 3 4 2 2" xfId="12959" xr:uid="{00000000-0005-0000-0000-000017830000}"/>
    <cellStyle name="Normal 4 3 6 3 4 2 2 2" xfId="25175" xr:uid="{00000000-0005-0000-0000-000018830000}"/>
    <cellStyle name="Normal 4 3 6 3 4 2 2 2 2" xfId="51337" xr:uid="{00000000-0005-0000-0000-000019830000}"/>
    <cellStyle name="Normal 4 3 6 3 4 2 2 3" xfId="39121" xr:uid="{00000000-0005-0000-0000-00001A830000}"/>
    <cellStyle name="Normal 4 3 6 3 4 2 3" xfId="19961" xr:uid="{00000000-0005-0000-0000-00001B830000}"/>
    <cellStyle name="Normal 4 3 6 3 4 2 3 2" xfId="46123" xr:uid="{00000000-0005-0000-0000-00001C830000}"/>
    <cellStyle name="Normal 4 3 6 3 4 2 4" xfId="33139" xr:uid="{00000000-0005-0000-0000-00001D830000}"/>
    <cellStyle name="Normal 4 3 6 3 4 3" xfId="10013" xr:uid="{00000000-0005-0000-0000-00001E830000}"/>
    <cellStyle name="Normal 4 3 6 3 4 3 2" xfId="22613" xr:uid="{00000000-0005-0000-0000-00001F830000}"/>
    <cellStyle name="Normal 4 3 6 3 4 3 2 2" xfId="48775" xr:uid="{00000000-0005-0000-0000-000020830000}"/>
    <cellStyle name="Normal 4 3 6 3 4 3 3" xfId="36175" xr:uid="{00000000-0005-0000-0000-000021830000}"/>
    <cellStyle name="Normal 4 3 6 3 4 4" xfId="16437" xr:uid="{00000000-0005-0000-0000-000022830000}"/>
    <cellStyle name="Normal 4 3 6 3 4 4 2" xfId="42599" xr:uid="{00000000-0005-0000-0000-000023830000}"/>
    <cellStyle name="Normal 4 3 6 3 4 5" xfId="29087" xr:uid="{00000000-0005-0000-0000-000024830000}"/>
    <cellStyle name="Normal 4 3 6 3 5" xfId="4951" xr:uid="{00000000-0005-0000-0000-000025830000}"/>
    <cellStyle name="Normal 4 3 6 3 5 2" xfId="11487" xr:uid="{00000000-0005-0000-0000-000026830000}"/>
    <cellStyle name="Normal 4 3 6 3 5 2 2" xfId="23895" xr:uid="{00000000-0005-0000-0000-000027830000}"/>
    <cellStyle name="Normal 4 3 6 3 5 2 2 2" xfId="50057" xr:uid="{00000000-0005-0000-0000-000028830000}"/>
    <cellStyle name="Normal 4 3 6 3 5 2 3" xfId="37649" xr:uid="{00000000-0005-0000-0000-000029830000}"/>
    <cellStyle name="Normal 4 3 6 3 5 3" xfId="18199" xr:uid="{00000000-0005-0000-0000-00002A830000}"/>
    <cellStyle name="Normal 4 3 6 3 5 3 2" xfId="44361" xr:uid="{00000000-0005-0000-0000-00002B830000}"/>
    <cellStyle name="Normal 4 3 6 3 5 4" xfId="31113" xr:uid="{00000000-0005-0000-0000-00002C830000}"/>
    <cellStyle name="Normal 4 3 6 3 6" xfId="8541" xr:uid="{00000000-0005-0000-0000-00002D830000}"/>
    <cellStyle name="Normal 4 3 6 3 6 2" xfId="21333" xr:uid="{00000000-0005-0000-0000-00002E830000}"/>
    <cellStyle name="Normal 4 3 6 3 6 2 2" xfId="47495" xr:uid="{00000000-0005-0000-0000-00002F830000}"/>
    <cellStyle name="Normal 4 3 6 3 6 3" xfId="34703" xr:uid="{00000000-0005-0000-0000-000030830000}"/>
    <cellStyle name="Normal 4 3 6 3 7" xfId="14675" xr:uid="{00000000-0005-0000-0000-000031830000}"/>
    <cellStyle name="Normal 4 3 6 3 7 2" xfId="40837" xr:uid="{00000000-0005-0000-0000-000032830000}"/>
    <cellStyle name="Normal 4 3 6 3 8" xfId="27061" xr:uid="{00000000-0005-0000-0000-000033830000}"/>
    <cellStyle name="Normal 4 3 6 4" xfId="1197" xr:uid="{00000000-0005-0000-0000-000034830000}"/>
    <cellStyle name="Normal 4 3 6 4 2" xfId="1837" xr:uid="{00000000-0005-0000-0000-000035830000}"/>
    <cellStyle name="Normal 4 3 6 4 2 2" xfId="3863" xr:uid="{00000000-0005-0000-0000-000036830000}"/>
    <cellStyle name="Normal 4 3 6 4 2 2 2" xfId="7915" xr:uid="{00000000-0005-0000-0000-000037830000}"/>
    <cellStyle name="Normal 4 3 6 4 2 2 2 2" xfId="13805" xr:uid="{00000000-0005-0000-0000-000038830000}"/>
    <cellStyle name="Normal 4 3 6 4 2 2 2 2 2" xfId="25975" xr:uid="{00000000-0005-0000-0000-000039830000}"/>
    <cellStyle name="Normal 4 3 6 4 2 2 2 2 2 2" xfId="52137" xr:uid="{00000000-0005-0000-0000-00003A830000}"/>
    <cellStyle name="Normal 4 3 6 4 2 2 2 2 3" xfId="39967" xr:uid="{00000000-0005-0000-0000-00003B830000}"/>
    <cellStyle name="Normal 4 3 6 4 2 2 2 3" xfId="20853" xr:uid="{00000000-0005-0000-0000-00003C830000}"/>
    <cellStyle name="Normal 4 3 6 4 2 2 2 3 2" xfId="47015" xr:uid="{00000000-0005-0000-0000-00003D830000}"/>
    <cellStyle name="Normal 4 3 6 4 2 2 2 4" xfId="34077" xr:uid="{00000000-0005-0000-0000-00003E830000}"/>
    <cellStyle name="Normal 4 3 6 4 2 2 3" xfId="10859" xr:uid="{00000000-0005-0000-0000-00003F830000}"/>
    <cellStyle name="Normal 4 3 6 4 2 2 3 2" xfId="23413" xr:uid="{00000000-0005-0000-0000-000040830000}"/>
    <cellStyle name="Normal 4 3 6 4 2 2 3 2 2" xfId="49575" xr:uid="{00000000-0005-0000-0000-000041830000}"/>
    <cellStyle name="Normal 4 3 6 4 2 2 3 3" xfId="37021" xr:uid="{00000000-0005-0000-0000-000042830000}"/>
    <cellStyle name="Normal 4 3 6 4 2 2 4" xfId="17329" xr:uid="{00000000-0005-0000-0000-000043830000}"/>
    <cellStyle name="Normal 4 3 6 4 2 2 4 2" xfId="43491" xr:uid="{00000000-0005-0000-0000-000044830000}"/>
    <cellStyle name="Normal 4 3 6 4 2 2 5" xfId="30025" xr:uid="{00000000-0005-0000-0000-000045830000}"/>
    <cellStyle name="Normal 4 3 6 4 2 3" xfId="5889" xr:uid="{00000000-0005-0000-0000-000046830000}"/>
    <cellStyle name="Normal 4 3 6 4 2 3 2" xfId="12333" xr:uid="{00000000-0005-0000-0000-000047830000}"/>
    <cellStyle name="Normal 4 3 6 4 2 3 2 2" xfId="24695" xr:uid="{00000000-0005-0000-0000-000048830000}"/>
    <cellStyle name="Normal 4 3 6 4 2 3 2 2 2" xfId="50857" xr:uid="{00000000-0005-0000-0000-000049830000}"/>
    <cellStyle name="Normal 4 3 6 4 2 3 2 3" xfId="38495" xr:uid="{00000000-0005-0000-0000-00004A830000}"/>
    <cellStyle name="Normal 4 3 6 4 2 3 3" xfId="19091" xr:uid="{00000000-0005-0000-0000-00004B830000}"/>
    <cellStyle name="Normal 4 3 6 4 2 3 3 2" xfId="45253" xr:uid="{00000000-0005-0000-0000-00004C830000}"/>
    <cellStyle name="Normal 4 3 6 4 2 3 4" xfId="32051" xr:uid="{00000000-0005-0000-0000-00004D830000}"/>
    <cellStyle name="Normal 4 3 6 4 2 4" xfId="9387" xr:uid="{00000000-0005-0000-0000-00004E830000}"/>
    <cellStyle name="Normal 4 3 6 4 2 4 2" xfId="22133" xr:uid="{00000000-0005-0000-0000-00004F830000}"/>
    <cellStyle name="Normal 4 3 6 4 2 4 2 2" xfId="48295" xr:uid="{00000000-0005-0000-0000-000050830000}"/>
    <cellStyle name="Normal 4 3 6 4 2 4 3" xfId="35549" xr:uid="{00000000-0005-0000-0000-000051830000}"/>
    <cellStyle name="Normal 4 3 6 4 2 5" xfId="15567" xr:uid="{00000000-0005-0000-0000-000052830000}"/>
    <cellStyle name="Normal 4 3 6 4 2 5 2" xfId="41729" xr:uid="{00000000-0005-0000-0000-000053830000}"/>
    <cellStyle name="Normal 4 3 6 4 2 6" xfId="27999" xr:uid="{00000000-0005-0000-0000-000054830000}"/>
    <cellStyle name="Normal 4 3 6 4 3" xfId="3223" xr:uid="{00000000-0005-0000-0000-000055830000}"/>
    <cellStyle name="Normal 4 3 6 4 3 2" xfId="7275" xr:uid="{00000000-0005-0000-0000-000056830000}"/>
    <cellStyle name="Normal 4 3 6 4 3 2 2" xfId="13165" xr:uid="{00000000-0005-0000-0000-000057830000}"/>
    <cellStyle name="Normal 4 3 6 4 3 2 2 2" xfId="25335" xr:uid="{00000000-0005-0000-0000-000058830000}"/>
    <cellStyle name="Normal 4 3 6 4 3 2 2 2 2" xfId="51497" xr:uid="{00000000-0005-0000-0000-000059830000}"/>
    <cellStyle name="Normal 4 3 6 4 3 2 2 3" xfId="39327" xr:uid="{00000000-0005-0000-0000-00005A830000}"/>
    <cellStyle name="Normal 4 3 6 4 3 2 3" xfId="20213" xr:uid="{00000000-0005-0000-0000-00005B830000}"/>
    <cellStyle name="Normal 4 3 6 4 3 2 3 2" xfId="46375" xr:uid="{00000000-0005-0000-0000-00005C830000}"/>
    <cellStyle name="Normal 4 3 6 4 3 2 4" xfId="33437" xr:uid="{00000000-0005-0000-0000-00005D830000}"/>
    <cellStyle name="Normal 4 3 6 4 3 3" xfId="10219" xr:uid="{00000000-0005-0000-0000-00005E830000}"/>
    <cellStyle name="Normal 4 3 6 4 3 3 2" xfId="22773" xr:uid="{00000000-0005-0000-0000-00005F830000}"/>
    <cellStyle name="Normal 4 3 6 4 3 3 2 2" xfId="48935" xr:uid="{00000000-0005-0000-0000-000060830000}"/>
    <cellStyle name="Normal 4 3 6 4 3 3 3" xfId="36381" xr:uid="{00000000-0005-0000-0000-000061830000}"/>
    <cellStyle name="Normal 4 3 6 4 3 4" xfId="16689" xr:uid="{00000000-0005-0000-0000-000062830000}"/>
    <cellStyle name="Normal 4 3 6 4 3 4 2" xfId="42851" xr:uid="{00000000-0005-0000-0000-000063830000}"/>
    <cellStyle name="Normal 4 3 6 4 3 5" xfId="29385" xr:uid="{00000000-0005-0000-0000-000064830000}"/>
    <cellStyle name="Normal 4 3 6 4 4" xfId="5249" xr:uid="{00000000-0005-0000-0000-000065830000}"/>
    <cellStyle name="Normal 4 3 6 4 4 2" xfId="11693" xr:uid="{00000000-0005-0000-0000-000066830000}"/>
    <cellStyle name="Normal 4 3 6 4 4 2 2" xfId="24055" xr:uid="{00000000-0005-0000-0000-000067830000}"/>
    <cellStyle name="Normal 4 3 6 4 4 2 2 2" xfId="50217" xr:uid="{00000000-0005-0000-0000-000068830000}"/>
    <cellStyle name="Normal 4 3 6 4 4 2 3" xfId="37855" xr:uid="{00000000-0005-0000-0000-000069830000}"/>
    <cellStyle name="Normal 4 3 6 4 4 3" xfId="18451" xr:uid="{00000000-0005-0000-0000-00006A830000}"/>
    <cellStyle name="Normal 4 3 6 4 4 3 2" xfId="44613" xr:uid="{00000000-0005-0000-0000-00006B830000}"/>
    <cellStyle name="Normal 4 3 6 4 4 4" xfId="31411" xr:uid="{00000000-0005-0000-0000-00006C830000}"/>
    <cellStyle name="Normal 4 3 6 4 5" xfId="8747" xr:uid="{00000000-0005-0000-0000-00006D830000}"/>
    <cellStyle name="Normal 4 3 6 4 5 2" xfId="21493" xr:uid="{00000000-0005-0000-0000-00006E830000}"/>
    <cellStyle name="Normal 4 3 6 4 5 2 2" xfId="47655" xr:uid="{00000000-0005-0000-0000-00006F830000}"/>
    <cellStyle name="Normal 4 3 6 4 5 3" xfId="34909" xr:uid="{00000000-0005-0000-0000-000070830000}"/>
    <cellStyle name="Normal 4 3 6 4 6" xfId="14927" xr:uid="{00000000-0005-0000-0000-000071830000}"/>
    <cellStyle name="Normal 4 3 6 4 6 2" xfId="41089" xr:uid="{00000000-0005-0000-0000-000072830000}"/>
    <cellStyle name="Normal 4 3 6 4 7" xfId="27359" xr:uid="{00000000-0005-0000-0000-000073830000}"/>
    <cellStyle name="Normal 4 3 6 5" xfId="1517" xr:uid="{00000000-0005-0000-0000-000074830000}"/>
    <cellStyle name="Normal 4 3 6 5 2" xfId="3543" xr:uid="{00000000-0005-0000-0000-000075830000}"/>
    <cellStyle name="Normal 4 3 6 5 2 2" xfId="7595" xr:uid="{00000000-0005-0000-0000-000076830000}"/>
    <cellStyle name="Normal 4 3 6 5 2 2 2" xfId="13485" xr:uid="{00000000-0005-0000-0000-000077830000}"/>
    <cellStyle name="Normal 4 3 6 5 2 2 2 2" xfId="25655" xr:uid="{00000000-0005-0000-0000-000078830000}"/>
    <cellStyle name="Normal 4 3 6 5 2 2 2 2 2" xfId="51817" xr:uid="{00000000-0005-0000-0000-000079830000}"/>
    <cellStyle name="Normal 4 3 6 5 2 2 2 3" xfId="39647" xr:uid="{00000000-0005-0000-0000-00007A830000}"/>
    <cellStyle name="Normal 4 3 6 5 2 2 3" xfId="20533" xr:uid="{00000000-0005-0000-0000-00007B830000}"/>
    <cellStyle name="Normal 4 3 6 5 2 2 3 2" xfId="46695" xr:uid="{00000000-0005-0000-0000-00007C830000}"/>
    <cellStyle name="Normal 4 3 6 5 2 2 4" xfId="33757" xr:uid="{00000000-0005-0000-0000-00007D830000}"/>
    <cellStyle name="Normal 4 3 6 5 2 3" xfId="10539" xr:uid="{00000000-0005-0000-0000-00007E830000}"/>
    <cellStyle name="Normal 4 3 6 5 2 3 2" xfId="23093" xr:uid="{00000000-0005-0000-0000-00007F830000}"/>
    <cellStyle name="Normal 4 3 6 5 2 3 2 2" xfId="49255" xr:uid="{00000000-0005-0000-0000-000080830000}"/>
    <cellStyle name="Normal 4 3 6 5 2 3 3" xfId="36701" xr:uid="{00000000-0005-0000-0000-000081830000}"/>
    <cellStyle name="Normal 4 3 6 5 2 4" xfId="17009" xr:uid="{00000000-0005-0000-0000-000082830000}"/>
    <cellStyle name="Normal 4 3 6 5 2 4 2" xfId="43171" xr:uid="{00000000-0005-0000-0000-000083830000}"/>
    <cellStyle name="Normal 4 3 6 5 2 5" xfId="29705" xr:uid="{00000000-0005-0000-0000-000084830000}"/>
    <cellStyle name="Normal 4 3 6 5 3" xfId="5569" xr:uid="{00000000-0005-0000-0000-000085830000}"/>
    <cellStyle name="Normal 4 3 6 5 3 2" xfId="12013" xr:uid="{00000000-0005-0000-0000-000086830000}"/>
    <cellStyle name="Normal 4 3 6 5 3 2 2" xfId="24375" xr:uid="{00000000-0005-0000-0000-000087830000}"/>
    <cellStyle name="Normal 4 3 6 5 3 2 2 2" xfId="50537" xr:uid="{00000000-0005-0000-0000-000088830000}"/>
    <cellStyle name="Normal 4 3 6 5 3 2 3" xfId="38175" xr:uid="{00000000-0005-0000-0000-000089830000}"/>
    <cellStyle name="Normal 4 3 6 5 3 3" xfId="18771" xr:uid="{00000000-0005-0000-0000-00008A830000}"/>
    <cellStyle name="Normal 4 3 6 5 3 3 2" xfId="44933" xr:uid="{00000000-0005-0000-0000-00008B830000}"/>
    <cellStyle name="Normal 4 3 6 5 3 4" xfId="31731" xr:uid="{00000000-0005-0000-0000-00008C830000}"/>
    <cellStyle name="Normal 4 3 6 5 4" xfId="9067" xr:uid="{00000000-0005-0000-0000-00008D830000}"/>
    <cellStyle name="Normal 4 3 6 5 4 2" xfId="21813" xr:uid="{00000000-0005-0000-0000-00008E830000}"/>
    <cellStyle name="Normal 4 3 6 5 4 2 2" xfId="47975" xr:uid="{00000000-0005-0000-0000-00008F830000}"/>
    <cellStyle name="Normal 4 3 6 5 4 3" xfId="35229" xr:uid="{00000000-0005-0000-0000-000090830000}"/>
    <cellStyle name="Normal 4 3 6 5 5" xfId="15247" xr:uid="{00000000-0005-0000-0000-000091830000}"/>
    <cellStyle name="Normal 4 3 6 5 5 2" xfId="41409" xr:uid="{00000000-0005-0000-0000-000092830000}"/>
    <cellStyle name="Normal 4 3 6 5 6" xfId="27679" xr:uid="{00000000-0005-0000-0000-000093830000}"/>
    <cellStyle name="Normal 4 3 6 6" xfId="2393" xr:uid="{00000000-0005-0000-0000-000094830000}"/>
    <cellStyle name="Normal 4 3 6 6 2" xfId="6445" xr:uid="{00000000-0005-0000-0000-000095830000}"/>
    <cellStyle name="Normal 4 3 6 6 2 2" xfId="12703" xr:uid="{00000000-0005-0000-0000-000096830000}"/>
    <cellStyle name="Normal 4 3 6 6 2 2 2" xfId="25015" xr:uid="{00000000-0005-0000-0000-000097830000}"/>
    <cellStyle name="Normal 4 3 6 6 2 2 2 2" xfId="51177" xr:uid="{00000000-0005-0000-0000-000098830000}"/>
    <cellStyle name="Normal 4 3 6 6 2 2 3" xfId="38865" xr:uid="{00000000-0005-0000-0000-000099830000}"/>
    <cellStyle name="Normal 4 3 6 6 2 3" xfId="19561" xr:uid="{00000000-0005-0000-0000-00009A830000}"/>
    <cellStyle name="Normal 4 3 6 6 2 3 2" xfId="45723" xr:uid="{00000000-0005-0000-0000-00009B830000}"/>
    <cellStyle name="Normal 4 3 6 6 2 4" xfId="32607" xr:uid="{00000000-0005-0000-0000-00009C830000}"/>
    <cellStyle name="Normal 4 3 6 6 3" xfId="9757" xr:uid="{00000000-0005-0000-0000-00009D830000}"/>
    <cellStyle name="Normal 4 3 6 6 3 2" xfId="22453" xr:uid="{00000000-0005-0000-0000-00009E830000}"/>
    <cellStyle name="Normal 4 3 6 6 3 2 2" xfId="48615" xr:uid="{00000000-0005-0000-0000-00009F830000}"/>
    <cellStyle name="Normal 4 3 6 6 3 3" xfId="35919" xr:uid="{00000000-0005-0000-0000-0000A0830000}"/>
    <cellStyle name="Normal 4 3 6 6 4" xfId="16037" xr:uid="{00000000-0005-0000-0000-0000A1830000}"/>
    <cellStyle name="Normal 4 3 6 6 4 2" xfId="42199" xr:uid="{00000000-0005-0000-0000-0000A2830000}"/>
    <cellStyle name="Normal 4 3 6 6 5" xfId="28555" xr:uid="{00000000-0005-0000-0000-0000A3830000}"/>
    <cellStyle name="Normal 4 3 6 7" xfId="4419" xr:uid="{00000000-0005-0000-0000-0000A4830000}"/>
    <cellStyle name="Normal 4 3 6 7 2" xfId="11231" xr:uid="{00000000-0005-0000-0000-0000A5830000}"/>
    <cellStyle name="Normal 4 3 6 7 2 2" xfId="23735" xr:uid="{00000000-0005-0000-0000-0000A6830000}"/>
    <cellStyle name="Normal 4 3 6 7 2 2 2" xfId="49897" xr:uid="{00000000-0005-0000-0000-0000A7830000}"/>
    <cellStyle name="Normal 4 3 6 7 2 3" xfId="37393" xr:uid="{00000000-0005-0000-0000-0000A8830000}"/>
    <cellStyle name="Normal 4 3 6 7 3" xfId="17799" xr:uid="{00000000-0005-0000-0000-0000A9830000}"/>
    <cellStyle name="Normal 4 3 6 7 3 2" xfId="43961" xr:uid="{00000000-0005-0000-0000-0000AA830000}"/>
    <cellStyle name="Normal 4 3 6 7 4" xfId="30581" xr:uid="{00000000-0005-0000-0000-0000AB830000}"/>
    <cellStyle name="Normal 4 3 6 8" xfId="8285" xr:uid="{00000000-0005-0000-0000-0000AC830000}"/>
    <cellStyle name="Normal 4 3 6 8 2" xfId="21173" xr:uid="{00000000-0005-0000-0000-0000AD830000}"/>
    <cellStyle name="Normal 4 3 6 8 2 2" xfId="47335" xr:uid="{00000000-0005-0000-0000-0000AE830000}"/>
    <cellStyle name="Normal 4 3 6 8 3" xfId="34447" xr:uid="{00000000-0005-0000-0000-0000AF830000}"/>
    <cellStyle name="Normal 4 3 6 9" xfId="14275" xr:uid="{00000000-0005-0000-0000-0000B0830000}"/>
    <cellStyle name="Normal 4 3 6 9 2" xfId="40437" xr:uid="{00000000-0005-0000-0000-0000B1830000}"/>
    <cellStyle name="Normal 4 3 7" xfId="545" xr:uid="{00000000-0005-0000-0000-0000B2830000}"/>
    <cellStyle name="Normal 4 3 7 2" xfId="1077" xr:uid="{00000000-0005-0000-0000-0000B3830000}"/>
    <cellStyle name="Normal 4 3 7 2 2" xfId="1397" xr:uid="{00000000-0005-0000-0000-0000B4830000}"/>
    <cellStyle name="Normal 4 3 7 2 2 2" xfId="2037" xr:uid="{00000000-0005-0000-0000-0000B5830000}"/>
    <cellStyle name="Normal 4 3 7 2 2 2 2" xfId="4063" xr:uid="{00000000-0005-0000-0000-0000B6830000}"/>
    <cellStyle name="Normal 4 3 7 2 2 2 2 2" xfId="8115" xr:uid="{00000000-0005-0000-0000-0000B7830000}"/>
    <cellStyle name="Normal 4 3 7 2 2 2 2 2 2" xfId="14005" xr:uid="{00000000-0005-0000-0000-0000B8830000}"/>
    <cellStyle name="Normal 4 3 7 2 2 2 2 2 2 2" xfId="26175" xr:uid="{00000000-0005-0000-0000-0000B9830000}"/>
    <cellStyle name="Normal 4 3 7 2 2 2 2 2 2 2 2" xfId="52337" xr:uid="{00000000-0005-0000-0000-0000BA830000}"/>
    <cellStyle name="Normal 4 3 7 2 2 2 2 2 2 3" xfId="40167" xr:uid="{00000000-0005-0000-0000-0000BB830000}"/>
    <cellStyle name="Normal 4 3 7 2 2 2 2 2 3" xfId="21053" xr:uid="{00000000-0005-0000-0000-0000BC830000}"/>
    <cellStyle name="Normal 4 3 7 2 2 2 2 2 3 2" xfId="47215" xr:uid="{00000000-0005-0000-0000-0000BD830000}"/>
    <cellStyle name="Normal 4 3 7 2 2 2 2 2 4" xfId="34277" xr:uid="{00000000-0005-0000-0000-0000BE830000}"/>
    <cellStyle name="Normal 4 3 7 2 2 2 2 3" xfId="11059" xr:uid="{00000000-0005-0000-0000-0000BF830000}"/>
    <cellStyle name="Normal 4 3 7 2 2 2 2 3 2" xfId="23613" xr:uid="{00000000-0005-0000-0000-0000C0830000}"/>
    <cellStyle name="Normal 4 3 7 2 2 2 2 3 2 2" xfId="49775" xr:uid="{00000000-0005-0000-0000-0000C1830000}"/>
    <cellStyle name="Normal 4 3 7 2 2 2 2 3 3" xfId="37221" xr:uid="{00000000-0005-0000-0000-0000C2830000}"/>
    <cellStyle name="Normal 4 3 7 2 2 2 2 4" xfId="17529" xr:uid="{00000000-0005-0000-0000-0000C3830000}"/>
    <cellStyle name="Normal 4 3 7 2 2 2 2 4 2" xfId="43691" xr:uid="{00000000-0005-0000-0000-0000C4830000}"/>
    <cellStyle name="Normal 4 3 7 2 2 2 2 5" xfId="30225" xr:uid="{00000000-0005-0000-0000-0000C5830000}"/>
    <cellStyle name="Normal 4 3 7 2 2 2 3" xfId="6089" xr:uid="{00000000-0005-0000-0000-0000C6830000}"/>
    <cellStyle name="Normal 4 3 7 2 2 2 3 2" xfId="12533" xr:uid="{00000000-0005-0000-0000-0000C7830000}"/>
    <cellStyle name="Normal 4 3 7 2 2 2 3 2 2" xfId="24895" xr:uid="{00000000-0005-0000-0000-0000C8830000}"/>
    <cellStyle name="Normal 4 3 7 2 2 2 3 2 2 2" xfId="51057" xr:uid="{00000000-0005-0000-0000-0000C9830000}"/>
    <cellStyle name="Normal 4 3 7 2 2 2 3 2 3" xfId="38695" xr:uid="{00000000-0005-0000-0000-0000CA830000}"/>
    <cellStyle name="Normal 4 3 7 2 2 2 3 3" xfId="19291" xr:uid="{00000000-0005-0000-0000-0000CB830000}"/>
    <cellStyle name="Normal 4 3 7 2 2 2 3 3 2" xfId="45453" xr:uid="{00000000-0005-0000-0000-0000CC830000}"/>
    <cellStyle name="Normal 4 3 7 2 2 2 3 4" xfId="32251" xr:uid="{00000000-0005-0000-0000-0000CD830000}"/>
    <cellStyle name="Normal 4 3 7 2 2 2 4" xfId="9587" xr:uid="{00000000-0005-0000-0000-0000CE830000}"/>
    <cellStyle name="Normal 4 3 7 2 2 2 4 2" xfId="22333" xr:uid="{00000000-0005-0000-0000-0000CF830000}"/>
    <cellStyle name="Normal 4 3 7 2 2 2 4 2 2" xfId="48495" xr:uid="{00000000-0005-0000-0000-0000D0830000}"/>
    <cellStyle name="Normal 4 3 7 2 2 2 4 3" xfId="35749" xr:uid="{00000000-0005-0000-0000-0000D1830000}"/>
    <cellStyle name="Normal 4 3 7 2 2 2 5" xfId="15767" xr:uid="{00000000-0005-0000-0000-0000D2830000}"/>
    <cellStyle name="Normal 4 3 7 2 2 2 5 2" xfId="41929" xr:uid="{00000000-0005-0000-0000-0000D3830000}"/>
    <cellStyle name="Normal 4 3 7 2 2 2 6" xfId="28199" xr:uid="{00000000-0005-0000-0000-0000D4830000}"/>
    <cellStyle name="Normal 4 3 7 2 2 3" xfId="3423" xr:uid="{00000000-0005-0000-0000-0000D5830000}"/>
    <cellStyle name="Normal 4 3 7 2 2 3 2" xfId="7475" xr:uid="{00000000-0005-0000-0000-0000D6830000}"/>
    <cellStyle name="Normal 4 3 7 2 2 3 2 2" xfId="13365" xr:uid="{00000000-0005-0000-0000-0000D7830000}"/>
    <cellStyle name="Normal 4 3 7 2 2 3 2 2 2" xfId="25535" xr:uid="{00000000-0005-0000-0000-0000D8830000}"/>
    <cellStyle name="Normal 4 3 7 2 2 3 2 2 2 2" xfId="51697" xr:uid="{00000000-0005-0000-0000-0000D9830000}"/>
    <cellStyle name="Normal 4 3 7 2 2 3 2 2 3" xfId="39527" xr:uid="{00000000-0005-0000-0000-0000DA830000}"/>
    <cellStyle name="Normal 4 3 7 2 2 3 2 3" xfId="20413" xr:uid="{00000000-0005-0000-0000-0000DB830000}"/>
    <cellStyle name="Normal 4 3 7 2 2 3 2 3 2" xfId="46575" xr:uid="{00000000-0005-0000-0000-0000DC830000}"/>
    <cellStyle name="Normal 4 3 7 2 2 3 2 4" xfId="33637" xr:uid="{00000000-0005-0000-0000-0000DD830000}"/>
    <cellStyle name="Normal 4 3 7 2 2 3 3" xfId="10419" xr:uid="{00000000-0005-0000-0000-0000DE830000}"/>
    <cellStyle name="Normal 4 3 7 2 2 3 3 2" xfId="22973" xr:uid="{00000000-0005-0000-0000-0000DF830000}"/>
    <cellStyle name="Normal 4 3 7 2 2 3 3 2 2" xfId="49135" xr:uid="{00000000-0005-0000-0000-0000E0830000}"/>
    <cellStyle name="Normal 4 3 7 2 2 3 3 3" xfId="36581" xr:uid="{00000000-0005-0000-0000-0000E1830000}"/>
    <cellStyle name="Normal 4 3 7 2 2 3 4" xfId="16889" xr:uid="{00000000-0005-0000-0000-0000E2830000}"/>
    <cellStyle name="Normal 4 3 7 2 2 3 4 2" xfId="43051" xr:uid="{00000000-0005-0000-0000-0000E3830000}"/>
    <cellStyle name="Normal 4 3 7 2 2 3 5" xfId="29585" xr:uid="{00000000-0005-0000-0000-0000E4830000}"/>
    <cellStyle name="Normal 4 3 7 2 2 4" xfId="5449" xr:uid="{00000000-0005-0000-0000-0000E5830000}"/>
    <cellStyle name="Normal 4 3 7 2 2 4 2" xfId="11893" xr:uid="{00000000-0005-0000-0000-0000E6830000}"/>
    <cellStyle name="Normal 4 3 7 2 2 4 2 2" xfId="24255" xr:uid="{00000000-0005-0000-0000-0000E7830000}"/>
    <cellStyle name="Normal 4 3 7 2 2 4 2 2 2" xfId="50417" xr:uid="{00000000-0005-0000-0000-0000E8830000}"/>
    <cellStyle name="Normal 4 3 7 2 2 4 2 3" xfId="38055" xr:uid="{00000000-0005-0000-0000-0000E9830000}"/>
    <cellStyle name="Normal 4 3 7 2 2 4 3" xfId="18651" xr:uid="{00000000-0005-0000-0000-0000EA830000}"/>
    <cellStyle name="Normal 4 3 7 2 2 4 3 2" xfId="44813" xr:uid="{00000000-0005-0000-0000-0000EB830000}"/>
    <cellStyle name="Normal 4 3 7 2 2 4 4" xfId="31611" xr:uid="{00000000-0005-0000-0000-0000EC830000}"/>
    <cellStyle name="Normal 4 3 7 2 2 5" xfId="8947" xr:uid="{00000000-0005-0000-0000-0000ED830000}"/>
    <cellStyle name="Normal 4 3 7 2 2 5 2" xfId="21693" xr:uid="{00000000-0005-0000-0000-0000EE830000}"/>
    <cellStyle name="Normal 4 3 7 2 2 5 2 2" xfId="47855" xr:uid="{00000000-0005-0000-0000-0000EF830000}"/>
    <cellStyle name="Normal 4 3 7 2 2 5 3" xfId="35109" xr:uid="{00000000-0005-0000-0000-0000F0830000}"/>
    <cellStyle name="Normal 4 3 7 2 2 6" xfId="15127" xr:uid="{00000000-0005-0000-0000-0000F1830000}"/>
    <cellStyle name="Normal 4 3 7 2 2 6 2" xfId="41289" xr:uid="{00000000-0005-0000-0000-0000F2830000}"/>
    <cellStyle name="Normal 4 3 7 2 2 7" xfId="27559" xr:uid="{00000000-0005-0000-0000-0000F3830000}"/>
    <cellStyle name="Normal 4 3 7 2 3" xfId="1717" xr:uid="{00000000-0005-0000-0000-0000F4830000}"/>
    <cellStyle name="Normal 4 3 7 2 3 2" xfId="3743" xr:uid="{00000000-0005-0000-0000-0000F5830000}"/>
    <cellStyle name="Normal 4 3 7 2 3 2 2" xfId="7795" xr:uid="{00000000-0005-0000-0000-0000F6830000}"/>
    <cellStyle name="Normal 4 3 7 2 3 2 2 2" xfId="13685" xr:uid="{00000000-0005-0000-0000-0000F7830000}"/>
    <cellStyle name="Normal 4 3 7 2 3 2 2 2 2" xfId="25855" xr:uid="{00000000-0005-0000-0000-0000F8830000}"/>
    <cellStyle name="Normal 4 3 7 2 3 2 2 2 2 2" xfId="52017" xr:uid="{00000000-0005-0000-0000-0000F9830000}"/>
    <cellStyle name="Normal 4 3 7 2 3 2 2 2 3" xfId="39847" xr:uid="{00000000-0005-0000-0000-0000FA830000}"/>
    <cellStyle name="Normal 4 3 7 2 3 2 2 3" xfId="20733" xr:uid="{00000000-0005-0000-0000-0000FB830000}"/>
    <cellStyle name="Normal 4 3 7 2 3 2 2 3 2" xfId="46895" xr:uid="{00000000-0005-0000-0000-0000FC830000}"/>
    <cellStyle name="Normal 4 3 7 2 3 2 2 4" xfId="33957" xr:uid="{00000000-0005-0000-0000-0000FD830000}"/>
    <cellStyle name="Normal 4 3 7 2 3 2 3" xfId="10739" xr:uid="{00000000-0005-0000-0000-0000FE830000}"/>
    <cellStyle name="Normal 4 3 7 2 3 2 3 2" xfId="23293" xr:uid="{00000000-0005-0000-0000-0000FF830000}"/>
    <cellStyle name="Normal 4 3 7 2 3 2 3 2 2" xfId="49455" xr:uid="{00000000-0005-0000-0000-000000840000}"/>
    <cellStyle name="Normal 4 3 7 2 3 2 3 3" xfId="36901" xr:uid="{00000000-0005-0000-0000-000001840000}"/>
    <cellStyle name="Normal 4 3 7 2 3 2 4" xfId="17209" xr:uid="{00000000-0005-0000-0000-000002840000}"/>
    <cellStyle name="Normal 4 3 7 2 3 2 4 2" xfId="43371" xr:uid="{00000000-0005-0000-0000-000003840000}"/>
    <cellStyle name="Normal 4 3 7 2 3 2 5" xfId="29905" xr:uid="{00000000-0005-0000-0000-000004840000}"/>
    <cellStyle name="Normal 4 3 7 2 3 3" xfId="5769" xr:uid="{00000000-0005-0000-0000-000005840000}"/>
    <cellStyle name="Normal 4 3 7 2 3 3 2" xfId="12213" xr:uid="{00000000-0005-0000-0000-000006840000}"/>
    <cellStyle name="Normal 4 3 7 2 3 3 2 2" xfId="24575" xr:uid="{00000000-0005-0000-0000-000007840000}"/>
    <cellStyle name="Normal 4 3 7 2 3 3 2 2 2" xfId="50737" xr:uid="{00000000-0005-0000-0000-000008840000}"/>
    <cellStyle name="Normal 4 3 7 2 3 3 2 3" xfId="38375" xr:uid="{00000000-0005-0000-0000-000009840000}"/>
    <cellStyle name="Normal 4 3 7 2 3 3 3" xfId="18971" xr:uid="{00000000-0005-0000-0000-00000A840000}"/>
    <cellStyle name="Normal 4 3 7 2 3 3 3 2" xfId="45133" xr:uid="{00000000-0005-0000-0000-00000B840000}"/>
    <cellStyle name="Normal 4 3 7 2 3 3 4" xfId="31931" xr:uid="{00000000-0005-0000-0000-00000C840000}"/>
    <cellStyle name="Normal 4 3 7 2 3 4" xfId="9267" xr:uid="{00000000-0005-0000-0000-00000D840000}"/>
    <cellStyle name="Normal 4 3 7 2 3 4 2" xfId="22013" xr:uid="{00000000-0005-0000-0000-00000E840000}"/>
    <cellStyle name="Normal 4 3 7 2 3 4 2 2" xfId="48175" xr:uid="{00000000-0005-0000-0000-00000F840000}"/>
    <cellStyle name="Normal 4 3 7 2 3 4 3" xfId="35429" xr:uid="{00000000-0005-0000-0000-000010840000}"/>
    <cellStyle name="Normal 4 3 7 2 3 5" xfId="15447" xr:uid="{00000000-0005-0000-0000-000011840000}"/>
    <cellStyle name="Normal 4 3 7 2 3 5 2" xfId="41609" xr:uid="{00000000-0005-0000-0000-000012840000}"/>
    <cellStyle name="Normal 4 3 7 2 3 6" xfId="27879" xr:uid="{00000000-0005-0000-0000-000013840000}"/>
    <cellStyle name="Normal 4 3 7 2 4" xfId="3103" xr:uid="{00000000-0005-0000-0000-000014840000}"/>
    <cellStyle name="Normal 4 3 7 2 4 2" xfId="7155" xr:uid="{00000000-0005-0000-0000-000015840000}"/>
    <cellStyle name="Normal 4 3 7 2 4 2 2" xfId="13045" xr:uid="{00000000-0005-0000-0000-000016840000}"/>
    <cellStyle name="Normal 4 3 7 2 4 2 2 2" xfId="25215" xr:uid="{00000000-0005-0000-0000-000017840000}"/>
    <cellStyle name="Normal 4 3 7 2 4 2 2 2 2" xfId="51377" xr:uid="{00000000-0005-0000-0000-000018840000}"/>
    <cellStyle name="Normal 4 3 7 2 4 2 2 3" xfId="39207" xr:uid="{00000000-0005-0000-0000-000019840000}"/>
    <cellStyle name="Normal 4 3 7 2 4 2 3" xfId="20093" xr:uid="{00000000-0005-0000-0000-00001A840000}"/>
    <cellStyle name="Normal 4 3 7 2 4 2 3 2" xfId="46255" xr:uid="{00000000-0005-0000-0000-00001B840000}"/>
    <cellStyle name="Normal 4 3 7 2 4 2 4" xfId="33317" xr:uid="{00000000-0005-0000-0000-00001C840000}"/>
    <cellStyle name="Normal 4 3 7 2 4 3" xfId="10099" xr:uid="{00000000-0005-0000-0000-00001D840000}"/>
    <cellStyle name="Normal 4 3 7 2 4 3 2" xfId="22653" xr:uid="{00000000-0005-0000-0000-00001E840000}"/>
    <cellStyle name="Normal 4 3 7 2 4 3 2 2" xfId="48815" xr:uid="{00000000-0005-0000-0000-00001F840000}"/>
    <cellStyle name="Normal 4 3 7 2 4 3 3" xfId="36261" xr:uid="{00000000-0005-0000-0000-000020840000}"/>
    <cellStyle name="Normal 4 3 7 2 4 4" xfId="16569" xr:uid="{00000000-0005-0000-0000-000021840000}"/>
    <cellStyle name="Normal 4 3 7 2 4 4 2" xfId="42731" xr:uid="{00000000-0005-0000-0000-000022840000}"/>
    <cellStyle name="Normal 4 3 7 2 4 5" xfId="29265" xr:uid="{00000000-0005-0000-0000-000023840000}"/>
    <cellStyle name="Normal 4 3 7 2 5" xfId="5129" xr:uid="{00000000-0005-0000-0000-000024840000}"/>
    <cellStyle name="Normal 4 3 7 2 5 2" xfId="11573" xr:uid="{00000000-0005-0000-0000-000025840000}"/>
    <cellStyle name="Normal 4 3 7 2 5 2 2" xfId="23935" xr:uid="{00000000-0005-0000-0000-000026840000}"/>
    <cellStyle name="Normal 4 3 7 2 5 2 2 2" xfId="50097" xr:uid="{00000000-0005-0000-0000-000027840000}"/>
    <cellStyle name="Normal 4 3 7 2 5 2 3" xfId="37735" xr:uid="{00000000-0005-0000-0000-000028840000}"/>
    <cellStyle name="Normal 4 3 7 2 5 3" xfId="18331" xr:uid="{00000000-0005-0000-0000-000029840000}"/>
    <cellStyle name="Normal 4 3 7 2 5 3 2" xfId="44493" xr:uid="{00000000-0005-0000-0000-00002A840000}"/>
    <cellStyle name="Normal 4 3 7 2 5 4" xfId="31291" xr:uid="{00000000-0005-0000-0000-00002B840000}"/>
    <cellStyle name="Normal 4 3 7 2 6" xfId="8627" xr:uid="{00000000-0005-0000-0000-00002C840000}"/>
    <cellStyle name="Normal 4 3 7 2 6 2" xfId="21373" xr:uid="{00000000-0005-0000-0000-00002D840000}"/>
    <cellStyle name="Normal 4 3 7 2 6 2 2" xfId="47535" xr:uid="{00000000-0005-0000-0000-00002E840000}"/>
    <cellStyle name="Normal 4 3 7 2 6 3" xfId="34789" xr:uid="{00000000-0005-0000-0000-00002F840000}"/>
    <cellStyle name="Normal 4 3 7 2 7" xfId="14807" xr:uid="{00000000-0005-0000-0000-000030840000}"/>
    <cellStyle name="Normal 4 3 7 2 7 2" xfId="40969" xr:uid="{00000000-0005-0000-0000-000031840000}"/>
    <cellStyle name="Normal 4 3 7 2 8" xfId="27239" xr:uid="{00000000-0005-0000-0000-000032840000}"/>
    <cellStyle name="Normal 4 3 7 3" xfId="1237" xr:uid="{00000000-0005-0000-0000-000033840000}"/>
    <cellStyle name="Normal 4 3 7 3 2" xfId="1877" xr:uid="{00000000-0005-0000-0000-000034840000}"/>
    <cellStyle name="Normal 4 3 7 3 2 2" xfId="3903" xr:uid="{00000000-0005-0000-0000-000035840000}"/>
    <cellStyle name="Normal 4 3 7 3 2 2 2" xfId="7955" xr:uid="{00000000-0005-0000-0000-000036840000}"/>
    <cellStyle name="Normal 4 3 7 3 2 2 2 2" xfId="13845" xr:uid="{00000000-0005-0000-0000-000037840000}"/>
    <cellStyle name="Normal 4 3 7 3 2 2 2 2 2" xfId="26015" xr:uid="{00000000-0005-0000-0000-000038840000}"/>
    <cellStyle name="Normal 4 3 7 3 2 2 2 2 2 2" xfId="52177" xr:uid="{00000000-0005-0000-0000-000039840000}"/>
    <cellStyle name="Normal 4 3 7 3 2 2 2 2 3" xfId="40007" xr:uid="{00000000-0005-0000-0000-00003A840000}"/>
    <cellStyle name="Normal 4 3 7 3 2 2 2 3" xfId="20893" xr:uid="{00000000-0005-0000-0000-00003B840000}"/>
    <cellStyle name="Normal 4 3 7 3 2 2 2 3 2" xfId="47055" xr:uid="{00000000-0005-0000-0000-00003C840000}"/>
    <cellStyle name="Normal 4 3 7 3 2 2 2 4" xfId="34117" xr:uid="{00000000-0005-0000-0000-00003D840000}"/>
    <cellStyle name="Normal 4 3 7 3 2 2 3" xfId="10899" xr:uid="{00000000-0005-0000-0000-00003E840000}"/>
    <cellStyle name="Normal 4 3 7 3 2 2 3 2" xfId="23453" xr:uid="{00000000-0005-0000-0000-00003F840000}"/>
    <cellStyle name="Normal 4 3 7 3 2 2 3 2 2" xfId="49615" xr:uid="{00000000-0005-0000-0000-000040840000}"/>
    <cellStyle name="Normal 4 3 7 3 2 2 3 3" xfId="37061" xr:uid="{00000000-0005-0000-0000-000041840000}"/>
    <cellStyle name="Normal 4 3 7 3 2 2 4" xfId="17369" xr:uid="{00000000-0005-0000-0000-000042840000}"/>
    <cellStyle name="Normal 4 3 7 3 2 2 4 2" xfId="43531" xr:uid="{00000000-0005-0000-0000-000043840000}"/>
    <cellStyle name="Normal 4 3 7 3 2 2 5" xfId="30065" xr:uid="{00000000-0005-0000-0000-000044840000}"/>
    <cellStyle name="Normal 4 3 7 3 2 3" xfId="5929" xr:uid="{00000000-0005-0000-0000-000045840000}"/>
    <cellStyle name="Normal 4 3 7 3 2 3 2" xfId="12373" xr:uid="{00000000-0005-0000-0000-000046840000}"/>
    <cellStyle name="Normal 4 3 7 3 2 3 2 2" xfId="24735" xr:uid="{00000000-0005-0000-0000-000047840000}"/>
    <cellStyle name="Normal 4 3 7 3 2 3 2 2 2" xfId="50897" xr:uid="{00000000-0005-0000-0000-000048840000}"/>
    <cellStyle name="Normal 4 3 7 3 2 3 2 3" xfId="38535" xr:uid="{00000000-0005-0000-0000-000049840000}"/>
    <cellStyle name="Normal 4 3 7 3 2 3 3" xfId="19131" xr:uid="{00000000-0005-0000-0000-00004A840000}"/>
    <cellStyle name="Normal 4 3 7 3 2 3 3 2" xfId="45293" xr:uid="{00000000-0005-0000-0000-00004B840000}"/>
    <cellStyle name="Normal 4 3 7 3 2 3 4" xfId="32091" xr:uid="{00000000-0005-0000-0000-00004C840000}"/>
    <cellStyle name="Normal 4 3 7 3 2 4" xfId="9427" xr:uid="{00000000-0005-0000-0000-00004D840000}"/>
    <cellStyle name="Normal 4 3 7 3 2 4 2" xfId="22173" xr:uid="{00000000-0005-0000-0000-00004E840000}"/>
    <cellStyle name="Normal 4 3 7 3 2 4 2 2" xfId="48335" xr:uid="{00000000-0005-0000-0000-00004F840000}"/>
    <cellStyle name="Normal 4 3 7 3 2 4 3" xfId="35589" xr:uid="{00000000-0005-0000-0000-000050840000}"/>
    <cellStyle name="Normal 4 3 7 3 2 5" xfId="15607" xr:uid="{00000000-0005-0000-0000-000051840000}"/>
    <cellStyle name="Normal 4 3 7 3 2 5 2" xfId="41769" xr:uid="{00000000-0005-0000-0000-000052840000}"/>
    <cellStyle name="Normal 4 3 7 3 2 6" xfId="28039" xr:uid="{00000000-0005-0000-0000-000053840000}"/>
    <cellStyle name="Normal 4 3 7 3 3" xfId="3263" xr:uid="{00000000-0005-0000-0000-000054840000}"/>
    <cellStyle name="Normal 4 3 7 3 3 2" xfId="7315" xr:uid="{00000000-0005-0000-0000-000055840000}"/>
    <cellStyle name="Normal 4 3 7 3 3 2 2" xfId="13205" xr:uid="{00000000-0005-0000-0000-000056840000}"/>
    <cellStyle name="Normal 4 3 7 3 3 2 2 2" xfId="25375" xr:uid="{00000000-0005-0000-0000-000057840000}"/>
    <cellStyle name="Normal 4 3 7 3 3 2 2 2 2" xfId="51537" xr:uid="{00000000-0005-0000-0000-000058840000}"/>
    <cellStyle name="Normal 4 3 7 3 3 2 2 3" xfId="39367" xr:uid="{00000000-0005-0000-0000-000059840000}"/>
    <cellStyle name="Normal 4 3 7 3 3 2 3" xfId="20253" xr:uid="{00000000-0005-0000-0000-00005A840000}"/>
    <cellStyle name="Normal 4 3 7 3 3 2 3 2" xfId="46415" xr:uid="{00000000-0005-0000-0000-00005B840000}"/>
    <cellStyle name="Normal 4 3 7 3 3 2 4" xfId="33477" xr:uid="{00000000-0005-0000-0000-00005C840000}"/>
    <cellStyle name="Normal 4 3 7 3 3 3" xfId="10259" xr:uid="{00000000-0005-0000-0000-00005D840000}"/>
    <cellStyle name="Normal 4 3 7 3 3 3 2" xfId="22813" xr:uid="{00000000-0005-0000-0000-00005E840000}"/>
    <cellStyle name="Normal 4 3 7 3 3 3 2 2" xfId="48975" xr:uid="{00000000-0005-0000-0000-00005F840000}"/>
    <cellStyle name="Normal 4 3 7 3 3 3 3" xfId="36421" xr:uid="{00000000-0005-0000-0000-000060840000}"/>
    <cellStyle name="Normal 4 3 7 3 3 4" xfId="16729" xr:uid="{00000000-0005-0000-0000-000061840000}"/>
    <cellStyle name="Normal 4 3 7 3 3 4 2" xfId="42891" xr:uid="{00000000-0005-0000-0000-000062840000}"/>
    <cellStyle name="Normal 4 3 7 3 3 5" xfId="29425" xr:uid="{00000000-0005-0000-0000-000063840000}"/>
    <cellStyle name="Normal 4 3 7 3 4" xfId="5289" xr:uid="{00000000-0005-0000-0000-000064840000}"/>
    <cellStyle name="Normal 4 3 7 3 4 2" xfId="11733" xr:uid="{00000000-0005-0000-0000-000065840000}"/>
    <cellStyle name="Normal 4 3 7 3 4 2 2" xfId="24095" xr:uid="{00000000-0005-0000-0000-000066840000}"/>
    <cellStyle name="Normal 4 3 7 3 4 2 2 2" xfId="50257" xr:uid="{00000000-0005-0000-0000-000067840000}"/>
    <cellStyle name="Normal 4 3 7 3 4 2 3" xfId="37895" xr:uid="{00000000-0005-0000-0000-000068840000}"/>
    <cellStyle name="Normal 4 3 7 3 4 3" xfId="18491" xr:uid="{00000000-0005-0000-0000-000069840000}"/>
    <cellStyle name="Normal 4 3 7 3 4 3 2" xfId="44653" xr:uid="{00000000-0005-0000-0000-00006A840000}"/>
    <cellStyle name="Normal 4 3 7 3 4 4" xfId="31451" xr:uid="{00000000-0005-0000-0000-00006B840000}"/>
    <cellStyle name="Normal 4 3 7 3 5" xfId="8787" xr:uid="{00000000-0005-0000-0000-00006C840000}"/>
    <cellStyle name="Normal 4 3 7 3 5 2" xfId="21533" xr:uid="{00000000-0005-0000-0000-00006D840000}"/>
    <cellStyle name="Normal 4 3 7 3 5 2 2" xfId="47695" xr:uid="{00000000-0005-0000-0000-00006E840000}"/>
    <cellStyle name="Normal 4 3 7 3 5 3" xfId="34949" xr:uid="{00000000-0005-0000-0000-00006F840000}"/>
    <cellStyle name="Normal 4 3 7 3 6" xfId="14967" xr:uid="{00000000-0005-0000-0000-000070840000}"/>
    <cellStyle name="Normal 4 3 7 3 6 2" xfId="41129" xr:uid="{00000000-0005-0000-0000-000071840000}"/>
    <cellStyle name="Normal 4 3 7 3 7" xfId="27399" xr:uid="{00000000-0005-0000-0000-000072840000}"/>
    <cellStyle name="Normal 4 3 7 4" xfId="1557" xr:uid="{00000000-0005-0000-0000-000073840000}"/>
    <cellStyle name="Normal 4 3 7 4 2" xfId="3583" xr:uid="{00000000-0005-0000-0000-000074840000}"/>
    <cellStyle name="Normal 4 3 7 4 2 2" xfId="7635" xr:uid="{00000000-0005-0000-0000-000075840000}"/>
    <cellStyle name="Normal 4 3 7 4 2 2 2" xfId="13525" xr:uid="{00000000-0005-0000-0000-000076840000}"/>
    <cellStyle name="Normal 4 3 7 4 2 2 2 2" xfId="25695" xr:uid="{00000000-0005-0000-0000-000077840000}"/>
    <cellStyle name="Normal 4 3 7 4 2 2 2 2 2" xfId="51857" xr:uid="{00000000-0005-0000-0000-000078840000}"/>
    <cellStyle name="Normal 4 3 7 4 2 2 2 3" xfId="39687" xr:uid="{00000000-0005-0000-0000-000079840000}"/>
    <cellStyle name="Normal 4 3 7 4 2 2 3" xfId="20573" xr:uid="{00000000-0005-0000-0000-00007A840000}"/>
    <cellStyle name="Normal 4 3 7 4 2 2 3 2" xfId="46735" xr:uid="{00000000-0005-0000-0000-00007B840000}"/>
    <cellStyle name="Normal 4 3 7 4 2 2 4" xfId="33797" xr:uid="{00000000-0005-0000-0000-00007C840000}"/>
    <cellStyle name="Normal 4 3 7 4 2 3" xfId="10579" xr:uid="{00000000-0005-0000-0000-00007D840000}"/>
    <cellStyle name="Normal 4 3 7 4 2 3 2" xfId="23133" xr:uid="{00000000-0005-0000-0000-00007E840000}"/>
    <cellStyle name="Normal 4 3 7 4 2 3 2 2" xfId="49295" xr:uid="{00000000-0005-0000-0000-00007F840000}"/>
    <cellStyle name="Normal 4 3 7 4 2 3 3" xfId="36741" xr:uid="{00000000-0005-0000-0000-000080840000}"/>
    <cellStyle name="Normal 4 3 7 4 2 4" xfId="17049" xr:uid="{00000000-0005-0000-0000-000081840000}"/>
    <cellStyle name="Normal 4 3 7 4 2 4 2" xfId="43211" xr:uid="{00000000-0005-0000-0000-000082840000}"/>
    <cellStyle name="Normal 4 3 7 4 2 5" xfId="29745" xr:uid="{00000000-0005-0000-0000-000083840000}"/>
    <cellStyle name="Normal 4 3 7 4 3" xfId="5609" xr:uid="{00000000-0005-0000-0000-000084840000}"/>
    <cellStyle name="Normal 4 3 7 4 3 2" xfId="12053" xr:uid="{00000000-0005-0000-0000-000085840000}"/>
    <cellStyle name="Normal 4 3 7 4 3 2 2" xfId="24415" xr:uid="{00000000-0005-0000-0000-000086840000}"/>
    <cellStyle name="Normal 4 3 7 4 3 2 2 2" xfId="50577" xr:uid="{00000000-0005-0000-0000-000087840000}"/>
    <cellStyle name="Normal 4 3 7 4 3 2 3" xfId="38215" xr:uid="{00000000-0005-0000-0000-000088840000}"/>
    <cellStyle name="Normal 4 3 7 4 3 3" xfId="18811" xr:uid="{00000000-0005-0000-0000-000089840000}"/>
    <cellStyle name="Normal 4 3 7 4 3 3 2" xfId="44973" xr:uid="{00000000-0005-0000-0000-00008A840000}"/>
    <cellStyle name="Normal 4 3 7 4 3 4" xfId="31771" xr:uid="{00000000-0005-0000-0000-00008B840000}"/>
    <cellStyle name="Normal 4 3 7 4 4" xfId="9107" xr:uid="{00000000-0005-0000-0000-00008C840000}"/>
    <cellStyle name="Normal 4 3 7 4 4 2" xfId="21853" xr:uid="{00000000-0005-0000-0000-00008D840000}"/>
    <cellStyle name="Normal 4 3 7 4 4 2 2" xfId="48015" xr:uid="{00000000-0005-0000-0000-00008E840000}"/>
    <cellStyle name="Normal 4 3 7 4 4 3" xfId="35269" xr:uid="{00000000-0005-0000-0000-00008F840000}"/>
    <cellStyle name="Normal 4 3 7 4 5" xfId="15287" xr:uid="{00000000-0005-0000-0000-000090840000}"/>
    <cellStyle name="Normal 4 3 7 4 5 2" xfId="41449" xr:uid="{00000000-0005-0000-0000-000091840000}"/>
    <cellStyle name="Normal 4 3 7 4 6" xfId="27719" xr:uid="{00000000-0005-0000-0000-000092840000}"/>
    <cellStyle name="Normal 4 3 7 5" xfId="2571" xr:uid="{00000000-0005-0000-0000-000093840000}"/>
    <cellStyle name="Normal 4 3 7 5 2" xfId="6623" xr:uid="{00000000-0005-0000-0000-000094840000}"/>
    <cellStyle name="Normal 4 3 7 5 2 2" xfId="12789" xr:uid="{00000000-0005-0000-0000-000095840000}"/>
    <cellStyle name="Normal 4 3 7 5 2 2 2" xfId="25055" xr:uid="{00000000-0005-0000-0000-000096840000}"/>
    <cellStyle name="Normal 4 3 7 5 2 2 2 2" xfId="51217" xr:uid="{00000000-0005-0000-0000-000097840000}"/>
    <cellStyle name="Normal 4 3 7 5 2 2 3" xfId="38951" xr:uid="{00000000-0005-0000-0000-000098840000}"/>
    <cellStyle name="Normal 4 3 7 5 2 3" xfId="19693" xr:uid="{00000000-0005-0000-0000-000099840000}"/>
    <cellStyle name="Normal 4 3 7 5 2 3 2" xfId="45855" xr:uid="{00000000-0005-0000-0000-00009A840000}"/>
    <cellStyle name="Normal 4 3 7 5 2 4" xfId="32785" xr:uid="{00000000-0005-0000-0000-00009B840000}"/>
    <cellStyle name="Normal 4 3 7 5 3" xfId="9843" xr:uid="{00000000-0005-0000-0000-00009C840000}"/>
    <cellStyle name="Normal 4 3 7 5 3 2" xfId="22493" xr:uid="{00000000-0005-0000-0000-00009D840000}"/>
    <cellStyle name="Normal 4 3 7 5 3 2 2" xfId="48655" xr:uid="{00000000-0005-0000-0000-00009E840000}"/>
    <cellStyle name="Normal 4 3 7 5 3 3" xfId="36005" xr:uid="{00000000-0005-0000-0000-00009F840000}"/>
    <cellStyle name="Normal 4 3 7 5 4" xfId="16169" xr:uid="{00000000-0005-0000-0000-0000A0840000}"/>
    <cellStyle name="Normal 4 3 7 5 4 2" xfId="42331" xr:uid="{00000000-0005-0000-0000-0000A1840000}"/>
    <cellStyle name="Normal 4 3 7 5 5" xfId="28733" xr:uid="{00000000-0005-0000-0000-0000A2840000}"/>
    <cellStyle name="Normal 4 3 7 6" xfId="4597" xr:uid="{00000000-0005-0000-0000-0000A3840000}"/>
    <cellStyle name="Normal 4 3 7 6 2" xfId="11317" xr:uid="{00000000-0005-0000-0000-0000A4840000}"/>
    <cellStyle name="Normal 4 3 7 6 2 2" xfId="23775" xr:uid="{00000000-0005-0000-0000-0000A5840000}"/>
    <cellStyle name="Normal 4 3 7 6 2 2 2" xfId="49937" xr:uid="{00000000-0005-0000-0000-0000A6840000}"/>
    <cellStyle name="Normal 4 3 7 6 2 3" xfId="37479" xr:uid="{00000000-0005-0000-0000-0000A7840000}"/>
    <cellStyle name="Normal 4 3 7 6 3" xfId="17931" xr:uid="{00000000-0005-0000-0000-0000A8840000}"/>
    <cellStyle name="Normal 4 3 7 6 3 2" xfId="44093" xr:uid="{00000000-0005-0000-0000-0000A9840000}"/>
    <cellStyle name="Normal 4 3 7 6 4" xfId="30759" xr:uid="{00000000-0005-0000-0000-0000AA840000}"/>
    <cellStyle name="Normal 4 3 7 7" xfId="8371" xr:uid="{00000000-0005-0000-0000-0000AB840000}"/>
    <cellStyle name="Normal 4 3 7 7 2" xfId="21213" xr:uid="{00000000-0005-0000-0000-0000AC840000}"/>
    <cellStyle name="Normal 4 3 7 7 2 2" xfId="47375" xr:uid="{00000000-0005-0000-0000-0000AD840000}"/>
    <cellStyle name="Normal 4 3 7 7 3" xfId="34533" xr:uid="{00000000-0005-0000-0000-0000AE840000}"/>
    <cellStyle name="Normal 4 3 7 8" xfId="14407" xr:uid="{00000000-0005-0000-0000-0000AF840000}"/>
    <cellStyle name="Normal 4 3 7 8 2" xfId="40569" xr:uid="{00000000-0005-0000-0000-0000B0840000}"/>
    <cellStyle name="Normal 4 3 7 9" xfId="26707" xr:uid="{00000000-0005-0000-0000-0000B1840000}"/>
    <cellStyle name="Normal 4 3 8" xfId="633" xr:uid="{00000000-0005-0000-0000-0000B2840000}"/>
    <cellStyle name="Normal 4 3 8 2" xfId="1317" xr:uid="{00000000-0005-0000-0000-0000B3840000}"/>
    <cellStyle name="Normal 4 3 8 2 2" xfId="1957" xr:uid="{00000000-0005-0000-0000-0000B4840000}"/>
    <cellStyle name="Normal 4 3 8 2 2 2" xfId="3983" xr:uid="{00000000-0005-0000-0000-0000B5840000}"/>
    <cellStyle name="Normal 4 3 8 2 2 2 2" xfId="8035" xr:uid="{00000000-0005-0000-0000-0000B6840000}"/>
    <cellStyle name="Normal 4 3 8 2 2 2 2 2" xfId="13925" xr:uid="{00000000-0005-0000-0000-0000B7840000}"/>
    <cellStyle name="Normal 4 3 8 2 2 2 2 2 2" xfId="26095" xr:uid="{00000000-0005-0000-0000-0000B8840000}"/>
    <cellStyle name="Normal 4 3 8 2 2 2 2 2 2 2" xfId="52257" xr:uid="{00000000-0005-0000-0000-0000B9840000}"/>
    <cellStyle name="Normal 4 3 8 2 2 2 2 2 3" xfId="40087" xr:uid="{00000000-0005-0000-0000-0000BA840000}"/>
    <cellStyle name="Normal 4 3 8 2 2 2 2 3" xfId="20973" xr:uid="{00000000-0005-0000-0000-0000BB840000}"/>
    <cellStyle name="Normal 4 3 8 2 2 2 2 3 2" xfId="47135" xr:uid="{00000000-0005-0000-0000-0000BC840000}"/>
    <cellStyle name="Normal 4 3 8 2 2 2 2 4" xfId="34197" xr:uid="{00000000-0005-0000-0000-0000BD840000}"/>
    <cellStyle name="Normal 4 3 8 2 2 2 3" xfId="10979" xr:uid="{00000000-0005-0000-0000-0000BE840000}"/>
    <cellStyle name="Normal 4 3 8 2 2 2 3 2" xfId="23533" xr:uid="{00000000-0005-0000-0000-0000BF840000}"/>
    <cellStyle name="Normal 4 3 8 2 2 2 3 2 2" xfId="49695" xr:uid="{00000000-0005-0000-0000-0000C0840000}"/>
    <cellStyle name="Normal 4 3 8 2 2 2 3 3" xfId="37141" xr:uid="{00000000-0005-0000-0000-0000C1840000}"/>
    <cellStyle name="Normal 4 3 8 2 2 2 4" xfId="17449" xr:uid="{00000000-0005-0000-0000-0000C2840000}"/>
    <cellStyle name="Normal 4 3 8 2 2 2 4 2" xfId="43611" xr:uid="{00000000-0005-0000-0000-0000C3840000}"/>
    <cellStyle name="Normal 4 3 8 2 2 2 5" xfId="30145" xr:uid="{00000000-0005-0000-0000-0000C4840000}"/>
    <cellStyle name="Normal 4 3 8 2 2 3" xfId="6009" xr:uid="{00000000-0005-0000-0000-0000C5840000}"/>
    <cellStyle name="Normal 4 3 8 2 2 3 2" xfId="12453" xr:uid="{00000000-0005-0000-0000-0000C6840000}"/>
    <cellStyle name="Normal 4 3 8 2 2 3 2 2" xfId="24815" xr:uid="{00000000-0005-0000-0000-0000C7840000}"/>
    <cellStyle name="Normal 4 3 8 2 2 3 2 2 2" xfId="50977" xr:uid="{00000000-0005-0000-0000-0000C8840000}"/>
    <cellStyle name="Normal 4 3 8 2 2 3 2 3" xfId="38615" xr:uid="{00000000-0005-0000-0000-0000C9840000}"/>
    <cellStyle name="Normal 4 3 8 2 2 3 3" xfId="19211" xr:uid="{00000000-0005-0000-0000-0000CA840000}"/>
    <cellStyle name="Normal 4 3 8 2 2 3 3 2" xfId="45373" xr:uid="{00000000-0005-0000-0000-0000CB840000}"/>
    <cellStyle name="Normal 4 3 8 2 2 3 4" xfId="32171" xr:uid="{00000000-0005-0000-0000-0000CC840000}"/>
    <cellStyle name="Normal 4 3 8 2 2 4" xfId="9507" xr:uid="{00000000-0005-0000-0000-0000CD840000}"/>
    <cellStyle name="Normal 4 3 8 2 2 4 2" xfId="22253" xr:uid="{00000000-0005-0000-0000-0000CE840000}"/>
    <cellStyle name="Normal 4 3 8 2 2 4 2 2" xfId="48415" xr:uid="{00000000-0005-0000-0000-0000CF840000}"/>
    <cellStyle name="Normal 4 3 8 2 2 4 3" xfId="35669" xr:uid="{00000000-0005-0000-0000-0000D0840000}"/>
    <cellStyle name="Normal 4 3 8 2 2 5" xfId="15687" xr:uid="{00000000-0005-0000-0000-0000D1840000}"/>
    <cellStyle name="Normal 4 3 8 2 2 5 2" xfId="41849" xr:uid="{00000000-0005-0000-0000-0000D2840000}"/>
    <cellStyle name="Normal 4 3 8 2 2 6" xfId="28119" xr:uid="{00000000-0005-0000-0000-0000D3840000}"/>
    <cellStyle name="Normal 4 3 8 2 3" xfId="3343" xr:uid="{00000000-0005-0000-0000-0000D4840000}"/>
    <cellStyle name="Normal 4 3 8 2 3 2" xfId="7395" xr:uid="{00000000-0005-0000-0000-0000D5840000}"/>
    <cellStyle name="Normal 4 3 8 2 3 2 2" xfId="13285" xr:uid="{00000000-0005-0000-0000-0000D6840000}"/>
    <cellStyle name="Normal 4 3 8 2 3 2 2 2" xfId="25455" xr:uid="{00000000-0005-0000-0000-0000D7840000}"/>
    <cellStyle name="Normal 4 3 8 2 3 2 2 2 2" xfId="51617" xr:uid="{00000000-0005-0000-0000-0000D8840000}"/>
    <cellStyle name="Normal 4 3 8 2 3 2 2 3" xfId="39447" xr:uid="{00000000-0005-0000-0000-0000D9840000}"/>
    <cellStyle name="Normal 4 3 8 2 3 2 3" xfId="20333" xr:uid="{00000000-0005-0000-0000-0000DA840000}"/>
    <cellStyle name="Normal 4 3 8 2 3 2 3 2" xfId="46495" xr:uid="{00000000-0005-0000-0000-0000DB840000}"/>
    <cellStyle name="Normal 4 3 8 2 3 2 4" xfId="33557" xr:uid="{00000000-0005-0000-0000-0000DC840000}"/>
    <cellStyle name="Normal 4 3 8 2 3 3" xfId="10339" xr:uid="{00000000-0005-0000-0000-0000DD840000}"/>
    <cellStyle name="Normal 4 3 8 2 3 3 2" xfId="22893" xr:uid="{00000000-0005-0000-0000-0000DE840000}"/>
    <cellStyle name="Normal 4 3 8 2 3 3 2 2" xfId="49055" xr:uid="{00000000-0005-0000-0000-0000DF840000}"/>
    <cellStyle name="Normal 4 3 8 2 3 3 3" xfId="36501" xr:uid="{00000000-0005-0000-0000-0000E0840000}"/>
    <cellStyle name="Normal 4 3 8 2 3 4" xfId="16809" xr:uid="{00000000-0005-0000-0000-0000E1840000}"/>
    <cellStyle name="Normal 4 3 8 2 3 4 2" xfId="42971" xr:uid="{00000000-0005-0000-0000-0000E2840000}"/>
    <cellStyle name="Normal 4 3 8 2 3 5" xfId="29505" xr:uid="{00000000-0005-0000-0000-0000E3840000}"/>
    <cellStyle name="Normal 4 3 8 2 4" xfId="5369" xr:uid="{00000000-0005-0000-0000-0000E4840000}"/>
    <cellStyle name="Normal 4 3 8 2 4 2" xfId="11813" xr:uid="{00000000-0005-0000-0000-0000E5840000}"/>
    <cellStyle name="Normal 4 3 8 2 4 2 2" xfId="24175" xr:uid="{00000000-0005-0000-0000-0000E6840000}"/>
    <cellStyle name="Normal 4 3 8 2 4 2 2 2" xfId="50337" xr:uid="{00000000-0005-0000-0000-0000E7840000}"/>
    <cellStyle name="Normal 4 3 8 2 4 2 3" xfId="37975" xr:uid="{00000000-0005-0000-0000-0000E8840000}"/>
    <cellStyle name="Normal 4 3 8 2 4 3" xfId="18571" xr:uid="{00000000-0005-0000-0000-0000E9840000}"/>
    <cellStyle name="Normal 4 3 8 2 4 3 2" xfId="44733" xr:uid="{00000000-0005-0000-0000-0000EA840000}"/>
    <cellStyle name="Normal 4 3 8 2 4 4" xfId="31531" xr:uid="{00000000-0005-0000-0000-0000EB840000}"/>
    <cellStyle name="Normal 4 3 8 2 5" xfId="8867" xr:uid="{00000000-0005-0000-0000-0000EC840000}"/>
    <cellStyle name="Normal 4 3 8 2 5 2" xfId="21613" xr:uid="{00000000-0005-0000-0000-0000ED840000}"/>
    <cellStyle name="Normal 4 3 8 2 5 2 2" xfId="47775" xr:uid="{00000000-0005-0000-0000-0000EE840000}"/>
    <cellStyle name="Normal 4 3 8 2 5 3" xfId="35029" xr:uid="{00000000-0005-0000-0000-0000EF840000}"/>
    <cellStyle name="Normal 4 3 8 2 6" xfId="15047" xr:uid="{00000000-0005-0000-0000-0000F0840000}"/>
    <cellStyle name="Normal 4 3 8 2 6 2" xfId="41209" xr:uid="{00000000-0005-0000-0000-0000F1840000}"/>
    <cellStyle name="Normal 4 3 8 2 7" xfId="27479" xr:uid="{00000000-0005-0000-0000-0000F2840000}"/>
    <cellStyle name="Normal 4 3 8 3" xfId="1637" xr:uid="{00000000-0005-0000-0000-0000F3840000}"/>
    <cellStyle name="Normal 4 3 8 3 2" xfId="3663" xr:uid="{00000000-0005-0000-0000-0000F4840000}"/>
    <cellStyle name="Normal 4 3 8 3 2 2" xfId="7715" xr:uid="{00000000-0005-0000-0000-0000F5840000}"/>
    <cellStyle name="Normal 4 3 8 3 2 2 2" xfId="13605" xr:uid="{00000000-0005-0000-0000-0000F6840000}"/>
    <cellStyle name="Normal 4 3 8 3 2 2 2 2" xfId="25775" xr:uid="{00000000-0005-0000-0000-0000F7840000}"/>
    <cellStyle name="Normal 4 3 8 3 2 2 2 2 2" xfId="51937" xr:uid="{00000000-0005-0000-0000-0000F8840000}"/>
    <cellStyle name="Normal 4 3 8 3 2 2 2 3" xfId="39767" xr:uid="{00000000-0005-0000-0000-0000F9840000}"/>
    <cellStyle name="Normal 4 3 8 3 2 2 3" xfId="20653" xr:uid="{00000000-0005-0000-0000-0000FA840000}"/>
    <cellStyle name="Normal 4 3 8 3 2 2 3 2" xfId="46815" xr:uid="{00000000-0005-0000-0000-0000FB840000}"/>
    <cellStyle name="Normal 4 3 8 3 2 2 4" xfId="33877" xr:uid="{00000000-0005-0000-0000-0000FC840000}"/>
    <cellStyle name="Normal 4 3 8 3 2 3" xfId="10659" xr:uid="{00000000-0005-0000-0000-0000FD840000}"/>
    <cellStyle name="Normal 4 3 8 3 2 3 2" xfId="23213" xr:uid="{00000000-0005-0000-0000-0000FE840000}"/>
    <cellStyle name="Normal 4 3 8 3 2 3 2 2" xfId="49375" xr:uid="{00000000-0005-0000-0000-0000FF840000}"/>
    <cellStyle name="Normal 4 3 8 3 2 3 3" xfId="36821" xr:uid="{00000000-0005-0000-0000-000000850000}"/>
    <cellStyle name="Normal 4 3 8 3 2 4" xfId="17129" xr:uid="{00000000-0005-0000-0000-000001850000}"/>
    <cellStyle name="Normal 4 3 8 3 2 4 2" xfId="43291" xr:uid="{00000000-0005-0000-0000-000002850000}"/>
    <cellStyle name="Normal 4 3 8 3 2 5" xfId="29825" xr:uid="{00000000-0005-0000-0000-000003850000}"/>
    <cellStyle name="Normal 4 3 8 3 3" xfId="5689" xr:uid="{00000000-0005-0000-0000-000004850000}"/>
    <cellStyle name="Normal 4 3 8 3 3 2" xfId="12133" xr:uid="{00000000-0005-0000-0000-000005850000}"/>
    <cellStyle name="Normal 4 3 8 3 3 2 2" xfId="24495" xr:uid="{00000000-0005-0000-0000-000006850000}"/>
    <cellStyle name="Normal 4 3 8 3 3 2 2 2" xfId="50657" xr:uid="{00000000-0005-0000-0000-000007850000}"/>
    <cellStyle name="Normal 4 3 8 3 3 2 3" xfId="38295" xr:uid="{00000000-0005-0000-0000-000008850000}"/>
    <cellStyle name="Normal 4 3 8 3 3 3" xfId="18891" xr:uid="{00000000-0005-0000-0000-000009850000}"/>
    <cellStyle name="Normal 4 3 8 3 3 3 2" xfId="45053" xr:uid="{00000000-0005-0000-0000-00000A850000}"/>
    <cellStyle name="Normal 4 3 8 3 3 4" xfId="31851" xr:uid="{00000000-0005-0000-0000-00000B850000}"/>
    <cellStyle name="Normal 4 3 8 3 4" xfId="9187" xr:uid="{00000000-0005-0000-0000-00000C850000}"/>
    <cellStyle name="Normal 4 3 8 3 4 2" xfId="21933" xr:uid="{00000000-0005-0000-0000-00000D850000}"/>
    <cellStyle name="Normal 4 3 8 3 4 2 2" xfId="48095" xr:uid="{00000000-0005-0000-0000-00000E850000}"/>
    <cellStyle name="Normal 4 3 8 3 4 3" xfId="35349" xr:uid="{00000000-0005-0000-0000-00000F850000}"/>
    <cellStyle name="Normal 4 3 8 3 5" xfId="15367" xr:uid="{00000000-0005-0000-0000-000010850000}"/>
    <cellStyle name="Normal 4 3 8 3 5 2" xfId="41529" xr:uid="{00000000-0005-0000-0000-000011850000}"/>
    <cellStyle name="Normal 4 3 8 3 6" xfId="27799" xr:uid="{00000000-0005-0000-0000-000012850000}"/>
    <cellStyle name="Normal 4 3 8 4" xfId="2659" xr:uid="{00000000-0005-0000-0000-000013850000}"/>
    <cellStyle name="Normal 4 3 8 4 2" xfId="6711" xr:uid="{00000000-0005-0000-0000-000014850000}"/>
    <cellStyle name="Normal 4 3 8 4 2 2" xfId="12871" xr:uid="{00000000-0005-0000-0000-000015850000}"/>
    <cellStyle name="Normal 4 3 8 4 2 2 2" xfId="25135" xr:uid="{00000000-0005-0000-0000-000016850000}"/>
    <cellStyle name="Normal 4 3 8 4 2 2 2 2" xfId="51297" xr:uid="{00000000-0005-0000-0000-000017850000}"/>
    <cellStyle name="Normal 4 3 8 4 2 2 3" xfId="39033" xr:uid="{00000000-0005-0000-0000-000018850000}"/>
    <cellStyle name="Normal 4 3 8 4 2 3" xfId="19779" xr:uid="{00000000-0005-0000-0000-000019850000}"/>
    <cellStyle name="Normal 4 3 8 4 2 3 2" xfId="45941" xr:uid="{00000000-0005-0000-0000-00001A850000}"/>
    <cellStyle name="Normal 4 3 8 4 2 4" xfId="32873" xr:uid="{00000000-0005-0000-0000-00001B850000}"/>
    <cellStyle name="Normal 4 3 8 4 3" xfId="9925" xr:uid="{00000000-0005-0000-0000-00001C850000}"/>
    <cellStyle name="Normal 4 3 8 4 3 2" xfId="22573" xr:uid="{00000000-0005-0000-0000-00001D850000}"/>
    <cellStyle name="Normal 4 3 8 4 3 2 2" xfId="48735" xr:uid="{00000000-0005-0000-0000-00001E850000}"/>
    <cellStyle name="Normal 4 3 8 4 3 3" xfId="36087" xr:uid="{00000000-0005-0000-0000-00001F850000}"/>
    <cellStyle name="Normal 4 3 8 4 4" xfId="16255" xr:uid="{00000000-0005-0000-0000-000020850000}"/>
    <cellStyle name="Normal 4 3 8 4 4 2" xfId="42417" xr:uid="{00000000-0005-0000-0000-000021850000}"/>
    <cellStyle name="Normal 4 3 8 4 5" xfId="28821" xr:uid="{00000000-0005-0000-0000-000022850000}"/>
    <cellStyle name="Normal 4 3 8 5" xfId="4685" xr:uid="{00000000-0005-0000-0000-000023850000}"/>
    <cellStyle name="Normal 4 3 8 5 2" xfId="11399" xr:uid="{00000000-0005-0000-0000-000024850000}"/>
    <cellStyle name="Normal 4 3 8 5 2 2" xfId="23855" xr:uid="{00000000-0005-0000-0000-000025850000}"/>
    <cellStyle name="Normal 4 3 8 5 2 2 2" xfId="50017" xr:uid="{00000000-0005-0000-0000-000026850000}"/>
    <cellStyle name="Normal 4 3 8 5 2 3" xfId="37561" xr:uid="{00000000-0005-0000-0000-000027850000}"/>
    <cellStyle name="Normal 4 3 8 5 3" xfId="18017" xr:uid="{00000000-0005-0000-0000-000028850000}"/>
    <cellStyle name="Normal 4 3 8 5 3 2" xfId="44179" xr:uid="{00000000-0005-0000-0000-000029850000}"/>
    <cellStyle name="Normal 4 3 8 5 4" xfId="30847" xr:uid="{00000000-0005-0000-0000-00002A850000}"/>
    <cellStyle name="Normal 4 3 8 6" xfId="8453" xr:uid="{00000000-0005-0000-0000-00002B850000}"/>
    <cellStyle name="Normal 4 3 8 6 2" xfId="21293" xr:uid="{00000000-0005-0000-0000-00002C850000}"/>
    <cellStyle name="Normal 4 3 8 6 2 2" xfId="47455" xr:uid="{00000000-0005-0000-0000-00002D850000}"/>
    <cellStyle name="Normal 4 3 8 6 3" xfId="34615" xr:uid="{00000000-0005-0000-0000-00002E850000}"/>
    <cellStyle name="Normal 4 3 8 7" xfId="14493" xr:uid="{00000000-0005-0000-0000-00002F850000}"/>
    <cellStyle name="Normal 4 3 8 7 2" xfId="40655" xr:uid="{00000000-0005-0000-0000-000030850000}"/>
    <cellStyle name="Normal 4 3 8 8" xfId="26795" xr:uid="{00000000-0005-0000-0000-000031850000}"/>
    <cellStyle name="Normal 4 3 9" xfId="1157" xr:uid="{00000000-0005-0000-0000-000032850000}"/>
    <cellStyle name="Normal 4 3 9 2" xfId="1797" xr:uid="{00000000-0005-0000-0000-000033850000}"/>
    <cellStyle name="Normal 4 3 9 2 2" xfId="3823" xr:uid="{00000000-0005-0000-0000-000034850000}"/>
    <cellStyle name="Normal 4 3 9 2 2 2" xfId="7875" xr:uid="{00000000-0005-0000-0000-000035850000}"/>
    <cellStyle name="Normal 4 3 9 2 2 2 2" xfId="13765" xr:uid="{00000000-0005-0000-0000-000036850000}"/>
    <cellStyle name="Normal 4 3 9 2 2 2 2 2" xfId="25935" xr:uid="{00000000-0005-0000-0000-000037850000}"/>
    <cellStyle name="Normal 4 3 9 2 2 2 2 2 2" xfId="52097" xr:uid="{00000000-0005-0000-0000-000038850000}"/>
    <cellStyle name="Normal 4 3 9 2 2 2 2 3" xfId="39927" xr:uid="{00000000-0005-0000-0000-000039850000}"/>
    <cellStyle name="Normal 4 3 9 2 2 2 3" xfId="20813" xr:uid="{00000000-0005-0000-0000-00003A850000}"/>
    <cellStyle name="Normal 4 3 9 2 2 2 3 2" xfId="46975" xr:uid="{00000000-0005-0000-0000-00003B850000}"/>
    <cellStyle name="Normal 4 3 9 2 2 2 4" xfId="34037" xr:uid="{00000000-0005-0000-0000-00003C850000}"/>
    <cellStyle name="Normal 4 3 9 2 2 3" xfId="10819" xr:uid="{00000000-0005-0000-0000-00003D850000}"/>
    <cellStyle name="Normal 4 3 9 2 2 3 2" xfId="23373" xr:uid="{00000000-0005-0000-0000-00003E850000}"/>
    <cellStyle name="Normal 4 3 9 2 2 3 2 2" xfId="49535" xr:uid="{00000000-0005-0000-0000-00003F850000}"/>
    <cellStyle name="Normal 4 3 9 2 2 3 3" xfId="36981" xr:uid="{00000000-0005-0000-0000-000040850000}"/>
    <cellStyle name="Normal 4 3 9 2 2 4" xfId="17289" xr:uid="{00000000-0005-0000-0000-000041850000}"/>
    <cellStyle name="Normal 4 3 9 2 2 4 2" xfId="43451" xr:uid="{00000000-0005-0000-0000-000042850000}"/>
    <cellStyle name="Normal 4 3 9 2 2 5" xfId="29985" xr:uid="{00000000-0005-0000-0000-000043850000}"/>
    <cellStyle name="Normal 4 3 9 2 3" xfId="5849" xr:uid="{00000000-0005-0000-0000-000044850000}"/>
    <cellStyle name="Normal 4 3 9 2 3 2" xfId="12293" xr:uid="{00000000-0005-0000-0000-000045850000}"/>
    <cellStyle name="Normal 4 3 9 2 3 2 2" xfId="24655" xr:uid="{00000000-0005-0000-0000-000046850000}"/>
    <cellStyle name="Normal 4 3 9 2 3 2 2 2" xfId="50817" xr:uid="{00000000-0005-0000-0000-000047850000}"/>
    <cellStyle name="Normal 4 3 9 2 3 2 3" xfId="38455" xr:uid="{00000000-0005-0000-0000-000048850000}"/>
    <cellStyle name="Normal 4 3 9 2 3 3" xfId="19051" xr:uid="{00000000-0005-0000-0000-000049850000}"/>
    <cellStyle name="Normal 4 3 9 2 3 3 2" xfId="45213" xr:uid="{00000000-0005-0000-0000-00004A850000}"/>
    <cellStyle name="Normal 4 3 9 2 3 4" xfId="32011" xr:uid="{00000000-0005-0000-0000-00004B850000}"/>
    <cellStyle name="Normal 4 3 9 2 4" xfId="9347" xr:uid="{00000000-0005-0000-0000-00004C850000}"/>
    <cellStyle name="Normal 4 3 9 2 4 2" xfId="22093" xr:uid="{00000000-0005-0000-0000-00004D850000}"/>
    <cellStyle name="Normal 4 3 9 2 4 2 2" xfId="48255" xr:uid="{00000000-0005-0000-0000-00004E850000}"/>
    <cellStyle name="Normal 4 3 9 2 4 3" xfId="35509" xr:uid="{00000000-0005-0000-0000-00004F850000}"/>
    <cellStyle name="Normal 4 3 9 2 5" xfId="15527" xr:uid="{00000000-0005-0000-0000-000050850000}"/>
    <cellStyle name="Normal 4 3 9 2 5 2" xfId="41689" xr:uid="{00000000-0005-0000-0000-000051850000}"/>
    <cellStyle name="Normal 4 3 9 2 6" xfId="27959" xr:uid="{00000000-0005-0000-0000-000052850000}"/>
    <cellStyle name="Normal 4 3 9 3" xfId="3183" xr:uid="{00000000-0005-0000-0000-000053850000}"/>
    <cellStyle name="Normal 4 3 9 3 2" xfId="7235" xr:uid="{00000000-0005-0000-0000-000054850000}"/>
    <cellStyle name="Normal 4 3 9 3 2 2" xfId="13125" xr:uid="{00000000-0005-0000-0000-000055850000}"/>
    <cellStyle name="Normal 4 3 9 3 2 2 2" xfId="25295" xr:uid="{00000000-0005-0000-0000-000056850000}"/>
    <cellStyle name="Normal 4 3 9 3 2 2 2 2" xfId="51457" xr:uid="{00000000-0005-0000-0000-000057850000}"/>
    <cellStyle name="Normal 4 3 9 3 2 2 3" xfId="39287" xr:uid="{00000000-0005-0000-0000-000058850000}"/>
    <cellStyle name="Normal 4 3 9 3 2 3" xfId="20173" xr:uid="{00000000-0005-0000-0000-000059850000}"/>
    <cellStyle name="Normal 4 3 9 3 2 3 2" xfId="46335" xr:uid="{00000000-0005-0000-0000-00005A850000}"/>
    <cellStyle name="Normal 4 3 9 3 2 4" xfId="33397" xr:uid="{00000000-0005-0000-0000-00005B850000}"/>
    <cellStyle name="Normal 4 3 9 3 3" xfId="10179" xr:uid="{00000000-0005-0000-0000-00005C850000}"/>
    <cellStyle name="Normal 4 3 9 3 3 2" xfId="22733" xr:uid="{00000000-0005-0000-0000-00005D850000}"/>
    <cellStyle name="Normal 4 3 9 3 3 2 2" xfId="48895" xr:uid="{00000000-0005-0000-0000-00005E850000}"/>
    <cellStyle name="Normal 4 3 9 3 3 3" xfId="36341" xr:uid="{00000000-0005-0000-0000-00005F850000}"/>
    <cellStyle name="Normal 4 3 9 3 4" xfId="16649" xr:uid="{00000000-0005-0000-0000-000060850000}"/>
    <cellStyle name="Normal 4 3 9 3 4 2" xfId="42811" xr:uid="{00000000-0005-0000-0000-000061850000}"/>
    <cellStyle name="Normal 4 3 9 3 5" xfId="29345" xr:uid="{00000000-0005-0000-0000-000062850000}"/>
    <cellStyle name="Normal 4 3 9 4" xfId="5209" xr:uid="{00000000-0005-0000-0000-000063850000}"/>
    <cellStyle name="Normal 4 3 9 4 2" xfId="11653" xr:uid="{00000000-0005-0000-0000-000064850000}"/>
    <cellStyle name="Normal 4 3 9 4 2 2" xfId="24015" xr:uid="{00000000-0005-0000-0000-000065850000}"/>
    <cellStyle name="Normal 4 3 9 4 2 2 2" xfId="50177" xr:uid="{00000000-0005-0000-0000-000066850000}"/>
    <cellStyle name="Normal 4 3 9 4 2 3" xfId="37815" xr:uid="{00000000-0005-0000-0000-000067850000}"/>
    <cellStyle name="Normal 4 3 9 4 3" xfId="18411" xr:uid="{00000000-0005-0000-0000-000068850000}"/>
    <cellStyle name="Normal 4 3 9 4 3 2" xfId="44573" xr:uid="{00000000-0005-0000-0000-000069850000}"/>
    <cellStyle name="Normal 4 3 9 4 4" xfId="31371" xr:uid="{00000000-0005-0000-0000-00006A850000}"/>
    <cellStyle name="Normal 4 3 9 5" xfId="8707" xr:uid="{00000000-0005-0000-0000-00006B850000}"/>
    <cellStyle name="Normal 4 3 9 5 2" xfId="21453" xr:uid="{00000000-0005-0000-0000-00006C850000}"/>
    <cellStyle name="Normal 4 3 9 5 2 2" xfId="47615" xr:uid="{00000000-0005-0000-0000-00006D850000}"/>
    <cellStyle name="Normal 4 3 9 5 3" xfId="34869" xr:uid="{00000000-0005-0000-0000-00006E850000}"/>
    <cellStyle name="Normal 4 3 9 6" xfId="14887" xr:uid="{00000000-0005-0000-0000-00006F850000}"/>
    <cellStyle name="Normal 4 3 9 6 2" xfId="41049" xr:uid="{00000000-0005-0000-0000-000070850000}"/>
    <cellStyle name="Normal 4 3 9 7" xfId="27319" xr:uid="{00000000-0005-0000-0000-000071850000}"/>
    <cellStyle name="Normal 4 4" xfId="101" xr:uid="{00000000-0005-0000-0000-000072850000}"/>
    <cellStyle name="Normal 4 4 10" xfId="4157" xr:uid="{00000000-0005-0000-0000-000073850000}"/>
    <cellStyle name="Normal 4 4 10 2" xfId="11145" xr:uid="{00000000-0005-0000-0000-000074850000}"/>
    <cellStyle name="Normal 4 4 10 2 2" xfId="23697" xr:uid="{00000000-0005-0000-0000-000075850000}"/>
    <cellStyle name="Normal 4 4 10 2 2 2" xfId="49859" xr:uid="{00000000-0005-0000-0000-000076850000}"/>
    <cellStyle name="Normal 4 4 10 2 3" xfId="37307" xr:uid="{00000000-0005-0000-0000-000077850000}"/>
    <cellStyle name="Normal 4 4 10 3" xfId="17620" xr:uid="{00000000-0005-0000-0000-000078850000}"/>
    <cellStyle name="Normal 4 4 10 3 2" xfId="43782" xr:uid="{00000000-0005-0000-0000-000079850000}"/>
    <cellStyle name="Normal 4 4 10 4" xfId="30319" xr:uid="{00000000-0005-0000-0000-00007A850000}"/>
    <cellStyle name="Normal 4 4 11" xfId="8199" xr:uid="{00000000-0005-0000-0000-00007B850000}"/>
    <cellStyle name="Normal 4 4 11 2" xfId="21135" xr:uid="{00000000-0005-0000-0000-00007C850000}"/>
    <cellStyle name="Normal 4 4 11 2 2" xfId="47297" xr:uid="{00000000-0005-0000-0000-00007D850000}"/>
    <cellStyle name="Normal 4 4 11 3" xfId="34361" xr:uid="{00000000-0005-0000-0000-00007E850000}"/>
    <cellStyle name="Normal 4 4 12" xfId="14096" xr:uid="{00000000-0005-0000-0000-00007F850000}"/>
    <cellStyle name="Normal 4 4 12 2" xfId="40258" xr:uid="{00000000-0005-0000-0000-000080850000}"/>
    <cellStyle name="Normal 4 4 13" xfId="26267" xr:uid="{00000000-0005-0000-0000-000081850000}"/>
    <cellStyle name="Normal 4 4 14" xfId="52432" xr:uid="{00000000-0005-0000-0000-000082850000}"/>
    <cellStyle name="Normal 4 4 2" xfId="147" xr:uid="{00000000-0005-0000-0000-000083850000}"/>
    <cellStyle name="Normal 4 4 2 10" xfId="8215" xr:uid="{00000000-0005-0000-0000-000084850000}"/>
    <cellStyle name="Normal 4 4 2 10 2" xfId="21143" xr:uid="{00000000-0005-0000-0000-000085850000}"/>
    <cellStyle name="Normal 4 4 2 10 2 2" xfId="47305" xr:uid="{00000000-0005-0000-0000-000086850000}"/>
    <cellStyle name="Normal 4 4 2 10 3" xfId="34377" xr:uid="{00000000-0005-0000-0000-000087850000}"/>
    <cellStyle name="Normal 4 4 2 11" xfId="14128" xr:uid="{00000000-0005-0000-0000-000088850000}"/>
    <cellStyle name="Normal 4 4 2 11 2" xfId="40290" xr:uid="{00000000-0005-0000-0000-000089850000}"/>
    <cellStyle name="Normal 4 4 2 12" xfId="26313" xr:uid="{00000000-0005-0000-0000-00008A850000}"/>
    <cellStyle name="Normal 4 4 2 2" xfId="277" xr:uid="{00000000-0005-0000-0000-00008B850000}"/>
    <cellStyle name="Normal 4 4 2 2 10" xfId="14216" xr:uid="{00000000-0005-0000-0000-00008C850000}"/>
    <cellStyle name="Normal 4 4 2 2 10 2" xfId="40378" xr:uid="{00000000-0005-0000-0000-00008D850000}"/>
    <cellStyle name="Normal 4 4 2 2 11" xfId="26443" xr:uid="{00000000-0005-0000-0000-00008E850000}"/>
    <cellStyle name="Normal 4 4 2 2 2" xfId="490" xr:uid="{00000000-0005-0000-0000-00008F850000}"/>
    <cellStyle name="Normal 4 4 2 2 2 10" xfId="26652" xr:uid="{00000000-0005-0000-0000-000090850000}"/>
    <cellStyle name="Normal 4 4 2 2 2 2" xfId="611" xr:uid="{00000000-0005-0000-0000-000091850000}"/>
    <cellStyle name="Normal 4 4 2 2 2 2 2" xfId="1143" xr:uid="{00000000-0005-0000-0000-000092850000}"/>
    <cellStyle name="Normal 4 4 2 2 2 2 2 2" xfId="1463" xr:uid="{00000000-0005-0000-0000-000093850000}"/>
    <cellStyle name="Normal 4 4 2 2 2 2 2 2 2" xfId="2103" xr:uid="{00000000-0005-0000-0000-000094850000}"/>
    <cellStyle name="Normal 4 4 2 2 2 2 2 2 2 2" xfId="4129" xr:uid="{00000000-0005-0000-0000-000095850000}"/>
    <cellStyle name="Normal 4 4 2 2 2 2 2 2 2 2 2" xfId="8181" xr:uid="{00000000-0005-0000-0000-000096850000}"/>
    <cellStyle name="Normal 4 4 2 2 2 2 2 2 2 2 2 2" xfId="14071" xr:uid="{00000000-0005-0000-0000-000097850000}"/>
    <cellStyle name="Normal 4 4 2 2 2 2 2 2 2 2 2 2 2" xfId="26241" xr:uid="{00000000-0005-0000-0000-000098850000}"/>
    <cellStyle name="Normal 4 4 2 2 2 2 2 2 2 2 2 2 2 2" xfId="52403" xr:uid="{00000000-0005-0000-0000-000099850000}"/>
    <cellStyle name="Normal 4 4 2 2 2 2 2 2 2 2 2 2 3" xfId="40233" xr:uid="{00000000-0005-0000-0000-00009A850000}"/>
    <cellStyle name="Normal 4 4 2 2 2 2 2 2 2 2 2 3" xfId="21119" xr:uid="{00000000-0005-0000-0000-00009B850000}"/>
    <cellStyle name="Normal 4 4 2 2 2 2 2 2 2 2 2 3 2" xfId="47281" xr:uid="{00000000-0005-0000-0000-00009C850000}"/>
    <cellStyle name="Normal 4 4 2 2 2 2 2 2 2 2 2 4" xfId="34343" xr:uid="{00000000-0005-0000-0000-00009D850000}"/>
    <cellStyle name="Normal 4 4 2 2 2 2 2 2 2 2 3" xfId="11125" xr:uid="{00000000-0005-0000-0000-00009E850000}"/>
    <cellStyle name="Normal 4 4 2 2 2 2 2 2 2 2 3 2" xfId="23679" xr:uid="{00000000-0005-0000-0000-00009F850000}"/>
    <cellStyle name="Normal 4 4 2 2 2 2 2 2 2 2 3 2 2" xfId="49841" xr:uid="{00000000-0005-0000-0000-0000A0850000}"/>
    <cellStyle name="Normal 4 4 2 2 2 2 2 2 2 2 3 3" xfId="37287" xr:uid="{00000000-0005-0000-0000-0000A1850000}"/>
    <cellStyle name="Normal 4 4 2 2 2 2 2 2 2 2 4" xfId="17595" xr:uid="{00000000-0005-0000-0000-0000A2850000}"/>
    <cellStyle name="Normal 4 4 2 2 2 2 2 2 2 2 4 2" xfId="43757" xr:uid="{00000000-0005-0000-0000-0000A3850000}"/>
    <cellStyle name="Normal 4 4 2 2 2 2 2 2 2 2 5" xfId="30291" xr:uid="{00000000-0005-0000-0000-0000A4850000}"/>
    <cellStyle name="Normal 4 4 2 2 2 2 2 2 2 3" xfId="6155" xr:uid="{00000000-0005-0000-0000-0000A5850000}"/>
    <cellStyle name="Normal 4 4 2 2 2 2 2 2 2 3 2" xfId="12599" xr:uid="{00000000-0005-0000-0000-0000A6850000}"/>
    <cellStyle name="Normal 4 4 2 2 2 2 2 2 2 3 2 2" xfId="24961" xr:uid="{00000000-0005-0000-0000-0000A7850000}"/>
    <cellStyle name="Normal 4 4 2 2 2 2 2 2 2 3 2 2 2" xfId="51123" xr:uid="{00000000-0005-0000-0000-0000A8850000}"/>
    <cellStyle name="Normal 4 4 2 2 2 2 2 2 2 3 2 3" xfId="38761" xr:uid="{00000000-0005-0000-0000-0000A9850000}"/>
    <cellStyle name="Normal 4 4 2 2 2 2 2 2 2 3 3" xfId="19357" xr:uid="{00000000-0005-0000-0000-0000AA850000}"/>
    <cellStyle name="Normal 4 4 2 2 2 2 2 2 2 3 3 2" xfId="45519" xr:uid="{00000000-0005-0000-0000-0000AB850000}"/>
    <cellStyle name="Normal 4 4 2 2 2 2 2 2 2 3 4" xfId="32317" xr:uid="{00000000-0005-0000-0000-0000AC850000}"/>
    <cellStyle name="Normal 4 4 2 2 2 2 2 2 2 4" xfId="9653" xr:uid="{00000000-0005-0000-0000-0000AD850000}"/>
    <cellStyle name="Normal 4 4 2 2 2 2 2 2 2 4 2" xfId="22399" xr:uid="{00000000-0005-0000-0000-0000AE850000}"/>
    <cellStyle name="Normal 4 4 2 2 2 2 2 2 2 4 2 2" xfId="48561" xr:uid="{00000000-0005-0000-0000-0000AF850000}"/>
    <cellStyle name="Normal 4 4 2 2 2 2 2 2 2 4 3" xfId="35815" xr:uid="{00000000-0005-0000-0000-0000B0850000}"/>
    <cellStyle name="Normal 4 4 2 2 2 2 2 2 2 5" xfId="15833" xr:uid="{00000000-0005-0000-0000-0000B1850000}"/>
    <cellStyle name="Normal 4 4 2 2 2 2 2 2 2 5 2" xfId="41995" xr:uid="{00000000-0005-0000-0000-0000B2850000}"/>
    <cellStyle name="Normal 4 4 2 2 2 2 2 2 2 6" xfId="28265" xr:uid="{00000000-0005-0000-0000-0000B3850000}"/>
    <cellStyle name="Normal 4 4 2 2 2 2 2 2 3" xfId="3489" xr:uid="{00000000-0005-0000-0000-0000B4850000}"/>
    <cellStyle name="Normal 4 4 2 2 2 2 2 2 3 2" xfId="7541" xr:uid="{00000000-0005-0000-0000-0000B5850000}"/>
    <cellStyle name="Normal 4 4 2 2 2 2 2 2 3 2 2" xfId="13431" xr:uid="{00000000-0005-0000-0000-0000B6850000}"/>
    <cellStyle name="Normal 4 4 2 2 2 2 2 2 3 2 2 2" xfId="25601" xr:uid="{00000000-0005-0000-0000-0000B7850000}"/>
    <cellStyle name="Normal 4 4 2 2 2 2 2 2 3 2 2 2 2" xfId="51763" xr:uid="{00000000-0005-0000-0000-0000B8850000}"/>
    <cellStyle name="Normal 4 4 2 2 2 2 2 2 3 2 2 3" xfId="39593" xr:uid="{00000000-0005-0000-0000-0000B9850000}"/>
    <cellStyle name="Normal 4 4 2 2 2 2 2 2 3 2 3" xfId="20479" xr:uid="{00000000-0005-0000-0000-0000BA850000}"/>
    <cellStyle name="Normal 4 4 2 2 2 2 2 2 3 2 3 2" xfId="46641" xr:uid="{00000000-0005-0000-0000-0000BB850000}"/>
    <cellStyle name="Normal 4 4 2 2 2 2 2 2 3 2 4" xfId="33703" xr:uid="{00000000-0005-0000-0000-0000BC850000}"/>
    <cellStyle name="Normal 4 4 2 2 2 2 2 2 3 3" xfId="10485" xr:uid="{00000000-0005-0000-0000-0000BD850000}"/>
    <cellStyle name="Normal 4 4 2 2 2 2 2 2 3 3 2" xfId="23039" xr:uid="{00000000-0005-0000-0000-0000BE850000}"/>
    <cellStyle name="Normal 4 4 2 2 2 2 2 2 3 3 2 2" xfId="49201" xr:uid="{00000000-0005-0000-0000-0000BF850000}"/>
    <cellStyle name="Normal 4 4 2 2 2 2 2 2 3 3 3" xfId="36647" xr:uid="{00000000-0005-0000-0000-0000C0850000}"/>
    <cellStyle name="Normal 4 4 2 2 2 2 2 2 3 4" xfId="16955" xr:uid="{00000000-0005-0000-0000-0000C1850000}"/>
    <cellStyle name="Normal 4 4 2 2 2 2 2 2 3 4 2" xfId="43117" xr:uid="{00000000-0005-0000-0000-0000C2850000}"/>
    <cellStyle name="Normal 4 4 2 2 2 2 2 2 3 5" xfId="29651" xr:uid="{00000000-0005-0000-0000-0000C3850000}"/>
    <cellStyle name="Normal 4 4 2 2 2 2 2 2 4" xfId="5515" xr:uid="{00000000-0005-0000-0000-0000C4850000}"/>
    <cellStyle name="Normal 4 4 2 2 2 2 2 2 4 2" xfId="11959" xr:uid="{00000000-0005-0000-0000-0000C5850000}"/>
    <cellStyle name="Normal 4 4 2 2 2 2 2 2 4 2 2" xfId="24321" xr:uid="{00000000-0005-0000-0000-0000C6850000}"/>
    <cellStyle name="Normal 4 4 2 2 2 2 2 2 4 2 2 2" xfId="50483" xr:uid="{00000000-0005-0000-0000-0000C7850000}"/>
    <cellStyle name="Normal 4 4 2 2 2 2 2 2 4 2 3" xfId="38121" xr:uid="{00000000-0005-0000-0000-0000C8850000}"/>
    <cellStyle name="Normal 4 4 2 2 2 2 2 2 4 3" xfId="18717" xr:uid="{00000000-0005-0000-0000-0000C9850000}"/>
    <cellStyle name="Normal 4 4 2 2 2 2 2 2 4 3 2" xfId="44879" xr:uid="{00000000-0005-0000-0000-0000CA850000}"/>
    <cellStyle name="Normal 4 4 2 2 2 2 2 2 4 4" xfId="31677" xr:uid="{00000000-0005-0000-0000-0000CB850000}"/>
    <cellStyle name="Normal 4 4 2 2 2 2 2 2 5" xfId="9013" xr:uid="{00000000-0005-0000-0000-0000CC850000}"/>
    <cellStyle name="Normal 4 4 2 2 2 2 2 2 5 2" xfId="21759" xr:uid="{00000000-0005-0000-0000-0000CD850000}"/>
    <cellStyle name="Normal 4 4 2 2 2 2 2 2 5 2 2" xfId="47921" xr:uid="{00000000-0005-0000-0000-0000CE850000}"/>
    <cellStyle name="Normal 4 4 2 2 2 2 2 2 5 3" xfId="35175" xr:uid="{00000000-0005-0000-0000-0000CF850000}"/>
    <cellStyle name="Normal 4 4 2 2 2 2 2 2 6" xfId="15193" xr:uid="{00000000-0005-0000-0000-0000D0850000}"/>
    <cellStyle name="Normal 4 4 2 2 2 2 2 2 6 2" xfId="41355" xr:uid="{00000000-0005-0000-0000-0000D1850000}"/>
    <cellStyle name="Normal 4 4 2 2 2 2 2 2 7" xfId="27625" xr:uid="{00000000-0005-0000-0000-0000D2850000}"/>
    <cellStyle name="Normal 4 4 2 2 2 2 2 3" xfId="1783" xr:uid="{00000000-0005-0000-0000-0000D3850000}"/>
    <cellStyle name="Normal 4 4 2 2 2 2 2 3 2" xfId="3809" xr:uid="{00000000-0005-0000-0000-0000D4850000}"/>
    <cellStyle name="Normal 4 4 2 2 2 2 2 3 2 2" xfId="7861" xr:uid="{00000000-0005-0000-0000-0000D5850000}"/>
    <cellStyle name="Normal 4 4 2 2 2 2 2 3 2 2 2" xfId="13751" xr:uid="{00000000-0005-0000-0000-0000D6850000}"/>
    <cellStyle name="Normal 4 4 2 2 2 2 2 3 2 2 2 2" xfId="25921" xr:uid="{00000000-0005-0000-0000-0000D7850000}"/>
    <cellStyle name="Normal 4 4 2 2 2 2 2 3 2 2 2 2 2" xfId="52083" xr:uid="{00000000-0005-0000-0000-0000D8850000}"/>
    <cellStyle name="Normal 4 4 2 2 2 2 2 3 2 2 2 3" xfId="39913" xr:uid="{00000000-0005-0000-0000-0000D9850000}"/>
    <cellStyle name="Normal 4 4 2 2 2 2 2 3 2 2 3" xfId="20799" xr:uid="{00000000-0005-0000-0000-0000DA850000}"/>
    <cellStyle name="Normal 4 4 2 2 2 2 2 3 2 2 3 2" xfId="46961" xr:uid="{00000000-0005-0000-0000-0000DB850000}"/>
    <cellStyle name="Normal 4 4 2 2 2 2 2 3 2 2 4" xfId="34023" xr:uid="{00000000-0005-0000-0000-0000DC850000}"/>
    <cellStyle name="Normal 4 4 2 2 2 2 2 3 2 3" xfId="10805" xr:uid="{00000000-0005-0000-0000-0000DD850000}"/>
    <cellStyle name="Normal 4 4 2 2 2 2 2 3 2 3 2" xfId="23359" xr:uid="{00000000-0005-0000-0000-0000DE850000}"/>
    <cellStyle name="Normal 4 4 2 2 2 2 2 3 2 3 2 2" xfId="49521" xr:uid="{00000000-0005-0000-0000-0000DF850000}"/>
    <cellStyle name="Normal 4 4 2 2 2 2 2 3 2 3 3" xfId="36967" xr:uid="{00000000-0005-0000-0000-0000E0850000}"/>
    <cellStyle name="Normal 4 4 2 2 2 2 2 3 2 4" xfId="17275" xr:uid="{00000000-0005-0000-0000-0000E1850000}"/>
    <cellStyle name="Normal 4 4 2 2 2 2 2 3 2 4 2" xfId="43437" xr:uid="{00000000-0005-0000-0000-0000E2850000}"/>
    <cellStyle name="Normal 4 4 2 2 2 2 2 3 2 5" xfId="29971" xr:uid="{00000000-0005-0000-0000-0000E3850000}"/>
    <cellStyle name="Normal 4 4 2 2 2 2 2 3 3" xfId="5835" xr:uid="{00000000-0005-0000-0000-0000E4850000}"/>
    <cellStyle name="Normal 4 4 2 2 2 2 2 3 3 2" xfId="12279" xr:uid="{00000000-0005-0000-0000-0000E5850000}"/>
    <cellStyle name="Normal 4 4 2 2 2 2 2 3 3 2 2" xfId="24641" xr:uid="{00000000-0005-0000-0000-0000E6850000}"/>
    <cellStyle name="Normal 4 4 2 2 2 2 2 3 3 2 2 2" xfId="50803" xr:uid="{00000000-0005-0000-0000-0000E7850000}"/>
    <cellStyle name="Normal 4 4 2 2 2 2 2 3 3 2 3" xfId="38441" xr:uid="{00000000-0005-0000-0000-0000E8850000}"/>
    <cellStyle name="Normal 4 4 2 2 2 2 2 3 3 3" xfId="19037" xr:uid="{00000000-0005-0000-0000-0000E9850000}"/>
    <cellStyle name="Normal 4 4 2 2 2 2 2 3 3 3 2" xfId="45199" xr:uid="{00000000-0005-0000-0000-0000EA850000}"/>
    <cellStyle name="Normal 4 4 2 2 2 2 2 3 3 4" xfId="31997" xr:uid="{00000000-0005-0000-0000-0000EB850000}"/>
    <cellStyle name="Normal 4 4 2 2 2 2 2 3 4" xfId="9333" xr:uid="{00000000-0005-0000-0000-0000EC850000}"/>
    <cellStyle name="Normal 4 4 2 2 2 2 2 3 4 2" xfId="22079" xr:uid="{00000000-0005-0000-0000-0000ED850000}"/>
    <cellStyle name="Normal 4 4 2 2 2 2 2 3 4 2 2" xfId="48241" xr:uid="{00000000-0005-0000-0000-0000EE850000}"/>
    <cellStyle name="Normal 4 4 2 2 2 2 2 3 4 3" xfId="35495" xr:uid="{00000000-0005-0000-0000-0000EF850000}"/>
    <cellStyle name="Normal 4 4 2 2 2 2 2 3 5" xfId="15513" xr:uid="{00000000-0005-0000-0000-0000F0850000}"/>
    <cellStyle name="Normal 4 4 2 2 2 2 2 3 5 2" xfId="41675" xr:uid="{00000000-0005-0000-0000-0000F1850000}"/>
    <cellStyle name="Normal 4 4 2 2 2 2 2 3 6" xfId="27945" xr:uid="{00000000-0005-0000-0000-0000F2850000}"/>
    <cellStyle name="Normal 4 4 2 2 2 2 2 4" xfId="3169" xr:uid="{00000000-0005-0000-0000-0000F3850000}"/>
    <cellStyle name="Normal 4 4 2 2 2 2 2 4 2" xfId="7221" xr:uid="{00000000-0005-0000-0000-0000F4850000}"/>
    <cellStyle name="Normal 4 4 2 2 2 2 2 4 2 2" xfId="13111" xr:uid="{00000000-0005-0000-0000-0000F5850000}"/>
    <cellStyle name="Normal 4 4 2 2 2 2 2 4 2 2 2" xfId="25281" xr:uid="{00000000-0005-0000-0000-0000F6850000}"/>
    <cellStyle name="Normal 4 4 2 2 2 2 2 4 2 2 2 2" xfId="51443" xr:uid="{00000000-0005-0000-0000-0000F7850000}"/>
    <cellStyle name="Normal 4 4 2 2 2 2 2 4 2 2 3" xfId="39273" xr:uid="{00000000-0005-0000-0000-0000F8850000}"/>
    <cellStyle name="Normal 4 4 2 2 2 2 2 4 2 3" xfId="20159" xr:uid="{00000000-0005-0000-0000-0000F9850000}"/>
    <cellStyle name="Normal 4 4 2 2 2 2 2 4 2 3 2" xfId="46321" xr:uid="{00000000-0005-0000-0000-0000FA850000}"/>
    <cellStyle name="Normal 4 4 2 2 2 2 2 4 2 4" xfId="33383" xr:uid="{00000000-0005-0000-0000-0000FB850000}"/>
    <cellStyle name="Normal 4 4 2 2 2 2 2 4 3" xfId="10165" xr:uid="{00000000-0005-0000-0000-0000FC850000}"/>
    <cellStyle name="Normal 4 4 2 2 2 2 2 4 3 2" xfId="22719" xr:uid="{00000000-0005-0000-0000-0000FD850000}"/>
    <cellStyle name="Normal 4 4 2 2 2 2 2 4 3 2 2" xfId="48881" xr:uid="{00000000-0005-0000-0000-0000FE850000}"/>
    <cellStyle name="Normal 4 4 2 2 2 2 2 4 3 3" xfId="36327" xr:uid="{00000000-0005-0000-0000-0000FF850000}"/>
    <cellStyle name="Normal 4 4 2 2 2 2 2 4 4" xfId="16635" xr:uid="{00000000-0005-0000-0000-000000860000}"/>
    <cellStyle name="Normal 4 4 2 2 2 2 2 4 4 2" xfId="42797" xr:uid="{00000000-0005-0000-0000-000001860000}"/>
    <cellStyle name="Normal 4 4 2 2 2 2 2 4 5" xfId="29331" xr:uid="{00000000-0005-0000-0000-000002860000}"/>
    <cellStyle name="Normal 4 4 2 2 2 2 2 5" xfId="5195" xr:uid="{00000000-0005-0000-0000-000003860000}"/>
    <cellStyle name="Normal 4 4 2 2 2 2 2 5 2" xfId="11639" xr:uid="{00000000-0005-0000-0000-000004860000}"/>
    <cellStyle name="Normal 4 4 2 2 2 2 2 5 2 2" xfId="24001" xr:uid="{00000000-0005-0000-0000-000005860000}"/>
    <cellStyle name="Normal 4 4 2 2 2 2 2 5 2 2 2" xfId="50163" xr:uid="{00000000-0005-0000-0000-000006860000}"/>
    <cellStyle name="Normal 4 4 2 2 2 2 2 5 2 3" xfId="37801" xr:uid="{00000000-0005-0000-0000-000007860000}"/>
    <cellStyle name="Normal 4 4 2 2 2 2 2 5 3" xfId="18397" xr:uid="{00000000-0005-0000-0000-000008860000}"/>
    <cellStyle name="Normal 4 4 2 2 2 2 2 5 3 2" xfId="44559" xr:uid="{00000000-0005-0000-0000-000009860000}"/>
    <cellStyle name="Normal 4 4 2 2 2 2 2 5 4" xfId="31357" xr:uid="{00000000-0005-0000-0000-00000A860000}"/>
    <cellStyle name="Normal 4 4 2 2 2 2 2 6" xfId="8693" xr:uid="{00000000-0005-0000-0000-00000B860000}"/>
    <cellStyle name="Normal 4 4 2 2 2 2 2 6 2" xfId="21439" xr:uid="{00000000-0005-0000-0000-00000C860000}"/>
    <cellStyle name="Normal 4 4 2 2 2 2 2 6 2 2" xfId="47601" xr:uid="{00000000-0005-0000-0000-00000D860000}"/>
    <cellStyle name="Normal 4 4 2 2 2 2 2 6 3" xfId="34855" xr:uid="{00000000-0005-0000-0000-00000E860000}"/>
    <cellStyle name="Normal 4 4 2 2 2 2 2 7" xfId="14873" xr:uid="{00000000-0005-0000-0000-00000F860000}"/>
    <cellStyle name="Normal 4 4 2 2 2 2 2 7 2" xfId="41035" xr:uid="{00000000-0005-0000-0000-000010860000}"/>
    <cellStyle name="Normal 4 4 2 2 2 2 2 8" xfId="27305" xr:uid="{00000000-0005-0000-0000-000011860000}"/>
    <cellStyle name="Normal 4 4 2 2 2 2 3" xfId="1303" xr:uid="{00000000-0005-0000-0000-000012860000}"/>
    <cellStyle name="Normal 4 4 2 2 2 2 3 2" xfId="1943" xr:uid="{00000000-0005-0000-0000-000013860000}"/>
    <cellStyle name="Normal 4 4 2 2 2 2 3 2 2" xfId="3969" xr:uid="{00000000-0005-0000-0000-000014860000}"/>
    <cellStyle name="Normal 4 4 2 2 2 2 3 2 2 2" xfId="8021" xr:uid="{00000000-0005-0000-0000-000015860000}"/>
    <cellStyle name="Normal 4 4 2 2 2 2 3 2 2 2 2" xfId="13911" xr:uid="{00000000-0005-0000-0000-000016860000}"/>
    <cellStyle name="Normal 4 4 2 2 2 2 3 2 2 2 2 2" xfId="26081" xr:uid="{00000000-0005-0000-0000-000017860000}"/>
    <cellStyle name="Normal 4 4 2 2 2 2 3 2 2 2 2 2 2" xfId="52243" xr:uid="{00000000-0005-0000-0000-000018860000}"/>
    <cellStyle name="Normal 4 4 2 2 2 2 3 2 2 2 2 3" xfId="40073" xr:uid="{00000000-0005-0000-0000-000019860000}"/>
    <cellStyle name="Normal 4 4 2 2 2 2 3 2 2 2 3" xfId="20959" xr:uid="{00000000-0005-0000-0000-00001A860000}"/>
    <cellStyle name="Normal 4 4 2 2 2 2 3 2 2 2 3 2" xfId="47121" xr:uid="{00000000-0005-0000-0000-00001B860000}"/>
    <cellStyle name="Normal 4 4 2 2 2 2 3 2 2 2 4" xfId="34183" xr:uid="{00000000-0005-0000-0000-00001C860000}"/>
    <cellStyle name="Normal 4 4 2 2 2 2 3 2 2 3" xfId="10965" xr:uid="{00000000-0005-0000-0000-00001D860000}"/>
    <cellStyle name="Normal 4 4 2 2 2 2 3 2 2 3 2" xfId="23519" xr:uid="{00000000-0005-0000-0000-00001E860000}"/>
    <cellStyle name="Normal 4 4 2 2 2 2 3 2 2 3 2 2" xfId="49681" xr:uid="{00000000-0005-0000-0000-00001F860000}"/>
    <cellStyle name="Normal 4 4 2 2 2 2 3 2 2 3 3" xfId="37127" xr:uid="{00000000-0005-0000-0000-000020860000}"/>
    <cellStyle name="Normal 4 4 2 2 2 2 3 2 2 4" xfId="17435" xr:uid="{00000000-0005-0000-0000-000021860000}"/>
    <cellStyle name="Normal 4 4 2 2 2 2 3 2 2 4 2" xfId="43597" xr:uid="{00000000-0005-0000-0000-000022860000}"/>
    <cellStyle name="Normal 4 4 2 2 2 2 3 2 2 5" xfId="30131" xr:uid="{00000000-0005-0000-0000-000023860000}"/>
    <cellStyle name="Normal 4 4 2 2 2 2 3 2 3" xfId="5995" xr:uid="{00000000-0005-0000-0000-000024860000}"/>
    <cellStyle name="Normal 4 4 2 2 2 2 3 2 3 2" xfId="12439" xr:uid="{00000000-0005-0000-0000-000025860000}"/>
    <cellStyle name="Normal 4 4 2 2 2 2 3 2 3 2 2" xfId="24801" xr:uid="{00000000-0005-0000-0000-000026860000}"/>
    <cellStyle name="Normal 4 4 2 2 2 2 3 2 3 2 2 2" xfId="50963" xr:uid="{00000000-0005-0000-0000-000027860000}"/>
    <cellStyle name="Normal 4 4 2 2 2 2 3 2 3 2 3" xfId="38601" xr:uid="{00000000-0005-0000-0000-000028860000}"/>
    <cellStyle name="Normal 4 4 2 2 2 2 3 2 3 3" xfId="19197" xr:uid="{00000000-0005-0000-0000-000029860000}"/>
    <cellStyle name="Normal 4 4 2 2 2 2 3 2 3 3 2" xfId="45359" xr:uid="{00000000-0005-0000-0000-00002A860000}"/>
    <cellStyle name="Normal 4 4 2 2 2 2 3 2 3 4" xfId="32157" xr:uid="{00000000-0005-0000-0000-00002B860000}"/>
    <cellStyle name="Normal 4 4 2 2 2 2 3 2 4" xfId="9493" xr:uid="{00000000-0005-0000-0000-00002C860000}"/>
    <cellStyle name="Normal 4 4 2 2 2 2 3 2 4 2" xfId="22239" xr:uid="{00000000-0005-0000-0000-00002D860000}"/>
    <cellStyle name="Normal 4 4 2 2 2 2 3 2 4 2 2" xfId="48401" xr:uid="{00000000-0005-0000-0000-00002E860000}"/>
    <cellStyle name="Normal 4 4 2 2 2 2 3 2 4 3" xfId="35655" xr:uid="{00000000-0005-0000-0000-00002F860000}"/>
    <cellStyle name="Normal 4 4 2 2 2 2 3 2 5" xfId="15673" xr:uid="{00000000-0005-0000-0000-000030860000}"/>
    <cellStyle name="Normal 4 4 2 2 2 2 3 2 5 2" xfId="41835" xr:uid="{00000000-0005-0000-0000-000031860000}"/>
    <cellStyle name="Normal 4 4 2 2 2 2 3 2 6" xfId="28105" xr:uid="{00000000-0005-0000-0000-000032860000}"/>
    <cellStyle name="Normal 4 4 2 2 2 2 3 3" xfId="3329" xr:uid="{00000000-0005-0000-0000-000033860000}"/>
    <cellStyle name="Normal 4 4 2 2 2 2 3 3 2" xfId="7381" xr:uid="{00000000-0005-0000-0000-000034860000}"/>
    <cellStyle name="Normal 4 4 2 2 2 2 3 3 2 2" xfId="13271" xr:uid="{00000000-0005-0000-0000-000035860000}"/>
    <cellStyle name="Normal 4 4 2 2 2 2 3 3 2 2 2" xfId="25441" xr:uid="{00000000-0005-0000-0000-000036860000}"/>
    <cellStyle name="Normal 4 4 2 2 2 2 3 3 2 2 2 2" xfId="51603" xr:uid="{00000000-0005-0000-0000-000037860000}"/>
    <cellStyle name="Normal 4 4 2 2 2 2 3 3 2 2 3" xfId="39433" xr:uid="{00000000-0005-0000-0000-000038860000}"/>
    <cellStyle name="Normal 4 4 2 2 2 2 3 3 2 3" xfId="20319" xr:uid="{00000000-0005-0000-0000-000039860000}"/>
    <cellStyle name="Normal 4 4 2 2 2 2 3 3 2 3 2" xfId="46481" xr:uid="{00000000-0005-0000-0000-00003A860000}"/>
    <cellStyle name="Normal 4 4 2 2 2 2 3 3 2 4" xfId="33543" xr:uid="{00000000-0005-0000-0000-00003B860000}"/>
    <cellStyle name="Normal 4 4 2 2 2 2 3 3 3" xfId="10325" xr:uid="{00000000-0005-0000-0000-00003C860000}"/>
    <cellStyle name="Normal 4 4 2 2 2 2 3 3 3 2" xfId="22879" xr:uid="{00000000-0005-0000-0000-00003D860000}"/>
    <cellStyle name="Normal 4 4 2 2 2 2 3 3 3 2 2" xfId="49041" xr:uid="{00000000-0005-0000-0000-00003E860000}"/>
    <cellStyle name="Normal 4 4 2 2 2 2 3 3 3 3" xfId="36487" xr:uid="{00000000-0005-0000-0000-00003F860000}"/>
    <cellStyle name="Normal 4 4 2 2 2 2 3 3 4" xfId="16795" xr:uid="{00000000-0005-0000-0000-000040860000}"/>
    <cellStyle name="Normal 4 4 2 2 2 2 3 3 4 2" xfId="42957" xr:uid="{00000000-0005-0000-0000-000041860000}"/>
    <cellStyle name="Normal 4 4 2 2 2 2 3 3 5" xfId="29491" xr:uid="{00000000-0005-0000-0000-000042860000}"/>
    <cellStyle name="Normal 4 4 2 2 2 2 3 4" xfId="5355" xr:uid="{00000000-0005-0000-0000-000043860000}"/>
    <cellStyle name="Normal 4 4 2 2 2 2 3 4 2" xfId="11799" xr:uid="{00000000-0005-0000-0000-000044860000}"/>
    <cellStyle name="Normal 4 4 2 2 2 2 3 4 2 2" xfId="24161" xr:uid="{00000000-0005-0000-0000-000045860000}"/>
    <cellStyle name="Normal 4 4 2 2 2 2 3 4 2 2 2" xfId="50323" xr:uid="{00000000-0005-0000-0000-000046860000}"/>
    <cellStyle name="Normal 4 4 2 2 2 2 3 4 2 3" xfId="37961" xr:uid="{00000000-0005-0000-0000-000047860000}"/>
    <cellStyle name="Normal 4 4 2 2 2 2 3 4 3" xfId="18557" xr:uid="{00000000-0005-0000-0000-000048860000}"/>
    <cellStyle name="Normal 4 4 2 2 2 2 3 4 3 2" xfId="44719" xr:uid="{00000000-0005-0000-0000-000049860000}"/>
    <cellStyle name="Normal 4 4 2 2 2 2 3 4 4" xfId="31517" xr:uid="{00000000-0005-0000-0000-00004A860000}"/>
    <cellStyle name="Normal 4 4 2 2 2 2 3 5" xfId="8853" xr:uid="{00000000-0005-0000-0000-00004B860000}"/>
    <cellStyle name="Normal 4 4 2 2 2 2 3 5 2" xfId="21599" xr:uid="{00000000-0005-0000-0000-00004C860000}"/>
    <cellStyle name="Normal 4 4 2 2 2 2 3 5 2 2" xfId="47761" xr:uid="{00000000-0005-0000-0000-00004D860000}"/>
    <cellStyle name="Normal 4 4 2 2 2 2 3 5 3" xfId="35015" xr:uid="{00000000-0005-0000-0000-00004E860000}"/>
    <cellStyle name="Normal 4 4 2 2 2 2 3 6" xfId="15033" xr:uid="{00000000-0005-0000-0000-00004F860000}"/>
    <cellStyle name="Normal 4 4 2 2 2 2 3 6 2" xfId="41195" xr:uid="{00000000-0005-0000-0000-000050860000}"/>
    <cellStyle name="Normal 4 4 2 2 2 2 3 7" xfId="27465" xr:uid="{00000000-0005-0000-0000-000051860000}"/>
    <cellStyle name="Normal 4 4 2 2 2 2 4" xfId="1623" xr:uid="{00000000-0005-0000-0000-000052860000}"/>
    <cellStyle name="Normal 4 4 2 2 2 2 4 2" xfId="3649" xr:uid="{00000000-0005-0000-0000-000053860000}"/>
    <cellStyle name="Normal 4 4 2 2 2 2 4 2 2" xfId="7701" xr:uid="{00000000-0005-0000-0000-000054860000}"/>
    <cellStyle name="Normal 4 4 2 2 2 2 4 2 2 2" xfId="13591" xr:uid="{00000000-0005-0000-0000-000055860000}"/>
    <cellStyle name="Normal 4 4 2 2 2 2 4 2 2 2 2" xfId="25761" xr:uid="{00000000-0005-0000-0000-000056860000}"/>
    <cellStyle name="Normal 4 4 2 2 2 2 4 2 2 2 2 2" xfId="51923" xr:uid="{00000000-0005-0000-0000-000057860000}"/>
    <cellStyle name="Normal 4 4 2 2 2 2 4 2 2 2 3" xfId="39753" xr:uid="{00000000-0005-0000-0000-000058860000}"/>
    <cellStyle name="Normal 4 4 2 2 2 2 4 2 2 3" xfId="20639" xr:uid="{00000000-0005-0000-0000-000059860000}"/>
    <cellStyle name="Normal 4 4 2 2 2 2 4 2 2 3 2" xfId="46801" xr:uid="{00000000-0005-0000-0000-00005A860000}"/>
    <cellStyle name="Normal 4 4 2 2 2 2 4 2 2 4" xfId="33863" xr:uid="{00000000-0005-0000-0000-00005B860000}"/>
    <cellStyle name="Normal 4 4 2 2 2 2 4 2 3" xfId="10645" xr:uid="{00000000-0005-0000-0000-00005C860000}"/>
    <cellStyle name="Normal 4 4 2 2 2 2 4 2 3 2" xfId="23199" xr:uid="{00000000-0005-0000-0000-00005D860000}"/>
    <cellStyle name="Normal 4 4 2 2 2 2 4 2 3 2 2" xfId="49361" xr:uid="{00000000-0005-0000-0000-00005E860000}"/>
    <cellStyle name="Normal 4 4 2 2 2 2 4 2 3 3" xfId="36807" xr:uid="{00000000-0005-0000-0000-00005F860000}"/>
    <cellStyle name="Normal 4 4 2 2 2 2 4 2 4" xfId="17115" xr:uid="{00000000-0005-0000-0000-000060860000}"/>
    <cellStyle name="Normal 4 4 2 2 2 2 4 2 4 2" xfId="43277" xr:uid="{00000000-0005-0000-0000-000061860000}"/>
    <cellStyle name="Normal 4 4 2 2 2 2 4 2 5" xfId="29811" xr:uid="{00000000-0005-0000-0000-000062860000}"/>
    <cellStyle name="Normal 4 4 2 2 2 2 4 3" xfId="5675" xr:uid="{00000000-0005-0000-0000-000063860000}"/>
    <cellStyle name="Normal 4 4 2 2 2 2 4 3 2" xfId="12119" xr:uid="{00000000-0005-0000-0000-000064860000}"/>
    <cellStyle name="Normal 4 4 2 2 2 2 4 3 2 2" xfId="24481" xr:uid="{00000000-0005-0000-0000-000065860000}"/>
    <cellStyle name="Normal 4 4 2 2 2 2 4 3 2 2 2" xfId="50643" xr:uid="{00000000-0005-0000-0000-000066860000}"/>
    <cellStyle name="Normal 4 4 2 2 2 2 4 3 2 3" xfId="38281" xr:uid="{00000000-0005-0000-0000-000067860000}"/>
    <cellStyle name="Normal 4 4 2 2 2 2 4 3 3" xfId="18877" xr:uid="{00000000-0005-0000-0000-000068860000}"/>
    <cellStyle name="Normal 4 4 2 2 2 2 4 3 3 2" xfId="45039" xr:uid="{00000000-0005-0000-0000-000069860000}"/>
    <cellStyle name="Normal 4 4 2 2 2 2 4 3 4" xfId="31837" xr:uid="{00000000-0005-0000-0000-00006A860000}"/>
    <cellStyle name="Normal 4 4 2 2 2 2 4 4" xfId="9173" xr:uid="{00000000-0005-0000-0000-00006B860000}"/>
    <cellStyle name="Normal 4 4 2 2 2 2 4 4 2" xfId="21919" xr:uid="{00000000-0005-0000-0000-00006C860000}"/>
    <cellStyle name="Normal 4 4 2 2 2 2 4 4 2 2" xfId="48081" xr:uid="{00000000-0005-0000-0000-00006D860000}"/>
    <cellStyle name="Normal 4 4 2 2 2 2 4 4 3" xfId="35335" xr:uid="{00000000-0005-0000-0000-00006E860000}"/>
    <cellStyle name="Normal 4 4 2 2 2 2 4 5" xfId="15353" xr:uid="{00000000-0005-0000-0000-00006F860000}"/>
    <cellStyle name="Normal 4 4 2 2 2 2 4 5 2" xfId="41515" xr:uid="{00000000-0005-0000-0000-000070860000}"/>
    <cellStyle name="Normal 4 4 2 2 2 2 4 6" xfId="27785" xr:uid="{00000000-0005-0000-0000-000071860000}"/>
    <cellStyle name="Normal 4 4 2 2 2 2 5" xfId="2637" xr:uid="{00000000-0005-0000-0000-000072860000}"/>
    <cellStyle name="Normal 4 4 2 2 2 2 5 2" xfId="6689" xr:uid="{00000000-0005-0000-0000-000073860000}"/>
    <cellStyle name="Normal 4 4 2 2 2 2 5 2 2" xfId="12855" xr:uid="{00000000-0005-0000-0000-000074860000}"/>
    <cellStyle name="Normal 4 4 2 2 2 2 5 2 2 2" xfId="25121" xr:uid="{00000000-0005-0000-0000-000075860000}"/>
    <cellStyle name="Normal 4 4 2 2 2 2 5 2 2 2 2" xfId="51283" xr:uid="{00000000-0005-0000-0000-000076860000}"/>
    <cellStyle name="Normal 4 4 2 2 2 2 5 2 2 3" xfId="39017" xr:uid="{00000000-0005-0000-0000-000077860000}"/>
    <cellStyle name="Normal 4 4 2 2 2 2 5 2 3" xfId="19759" xr:uid="{00000000-0005-0000-0000-000078860000}"/>
    <cellStyle name="Normal 4 4 2 2 2 2 5 2 3 2" xfId="45921" xr:uid="{00000000-0005-0000-0000-000079860000}"/>
    <cellStyle name="Normal 4 4 2 2 2 2 5 2 4" xfId="32851" xr:uid="{00000000-0005-0000-0000-00007A860000}"/>
    <cellStyle name="Normal 4 4 2 2 2 2 5 3" xfId="9909" xr:uid="{00000000-0005-0000-0000-00007B860000}"/>
    <cellStyle name="Normal 4 4 2 2 2 2 5 3 2" xfId="22559" xr:uid="{00000000-0005-0000-0000-00007C860000}"/>
    <cellStyle name="Normal 4 4 2 2 2 2 5 3 2 2" xfId="48721" xr:uid="{00000000-0005-0000-0000-00007D860000}"/>
    <cellStyle name="Normal 4 4 2 2 2 2 5 3 3" xfId="36071" xr:uid="{00000000-0005-0000-0000-00007E860000}"/>
    <cellStyle name="Normal 4 4 2 2 2 2 5 4" xfId="16235" xr:uid="{00000000-0005-0000-0000-00007F860000}"/>
    <cellStyle name="Normal 4 4 2 2 2 2 5 4 2" xfId="42397" xr:uid="{00000000-0005-0000-0000-000080860000}"/>
    <cellStyle name="Normal 4 4 2 2 2 2 5 5" xfId="28799" xr:uid="{00000000-0005-0000-0000-000081860000}"/>
    <cellStyle name="Normal 4 4 2 2 2 2 6" xfId="4663" xr:uid="{00000000-0005-0000-0000-000082860000}"/>
    <cellStyle name="Normal 4 4 2 2 2 2 6 2" xfId="11383" xr:uid="{00000000-0005-0000-0000-000083860000}"/>
    <cellStyle name="Normal 4 4 2 2 2 2 6 2 2" xfId="23841" xr:uid="{00000000-0005-0000-0000-000084860000}"/>
    <cellStyle name="Normal 4 4 2 2 2 2 6 2 2 2" xfId="50003" xr:uid="{00000000-0005-0000-0000-000085860000}"/>
    <cellStyle name="Normal 4 4 2 2 2 2 6 2 3" xfId="37545" xr:uid="{00000000-0005-0000-0000-000086860000}"/>
    <cellStyle name="Normal 4 4 2 2 2 2 6 3" xfId="17997" xr:uid="{00000000-0005-0000-0000-000087860000}"/>
    <cellStyle name="Normal 4 4 2 2 2 2 6 3 2" xfId="44159" xr:uid="{00000000-0005-0000-0000-000088860000}"/>
    <cellStyle name="Normal 4 4 2 2 2 2 6 4" xfId="30825" xr:uid="{00000000-0005-0000-0000-000089860000}"/>
    <cellStyle name="Normal 4 4 2 2 2 2 7" xfId="8437" xr:uid="{00000000-0005-0000-0000-00008A860000}"/>
    <cellStyle name="Normal 4 4 2 2 2 2 7 2" xfId="21279" xr:uid="{00000000-0005-0000-0000-00008B860000}"/>
    <cellStyle name="Normal 4 4 2 2 2 2 7 2 2" xfId="47441" xr:uid="{00000000-0005-0000-0000-00008C860000}"/>
    <cellStyle name="Normal 4 4 2 2 2 2 7 3" xfId="34599" xr:uid="{00000000-0005-0000-0000-00008D860000}"/>
    <cellStyle name="Normal 4 4 2 2 2 2 8" xfId="14473" xr:uid="{00000000-0005-0000-0000-00008E860000}"/>
    <cellStyle name="Normal 4 4 2 2 2 2 8 2" xfId="40635" xr:uid="{00000000-0005-0000-0000-00008F860000}"/>
    <cellStyle name="Normal 4 4 2 2 2 2 9" xfId="26773" xr:uid="{00000000-0005-0000-0000-000090860000}"/>
    <cellStyle name="Normal 4 4 2 2 2 3" xfId="1022" xr:uid="{00000000-0005-0000-0000-000091860000}"/>
    <cellStyle name="Normal 4 4 2 2 2 3 2" xfId="1383" xr:uid="{00000000-0005-0000-0000-000092860000}"/>
    <cellStyle name="Normal 4 4 2 2 2 3 2 2" xfId="2023" xr:uid="{00000000-0005-0000-0000-000093860000}"/>
    <cellStyle name="Normal 4 4 2 2 2 3 2 2 2" xfId="4049" xr:uid="{00000000-0005-0000-0000-000094860000}"/>
    <cellStyle name="Normal 4 4 2 2 2 3 2 2 2 2" xfId="8101" xr:uid="{00000000-0005-0000-0000-000095860000}"/>
    <cellStyle name="Normal 4 4 2 2 2 3 2 2 2 2 2" xfId="13991" xr:uid="{00000000-0005-0000-0000-000096860000}"/>
    <cellStyle name="Normal 4 4 2 2 2 3 2 2 2 2 2 2" xfId="26161" xr:uid="{00000000-0005-0000-0000-000097860000}"/>
    <cellStyle name="Normal 4 4 2 2 2 3 2 2 2 2 2 2 2" xfId="52323" xr:uid="{00000000-0005-0000-0000-000098860000}"/>
    <cellStyle name="Normal 4 4 2 2 2 3 2 2 2 2 2 3" xfId="40153" xr:uid="{00000000-0005-0000-0000-000099860000}"/>
    <cellStyle name="Normal 4 4 2 2 2 3 2 2 2 2 3" xfId="21039" xr:uid="{00000000-0005-0000-0000-00009A860000}"/>
    <cellStyle name="Normal 4 4 2 2 2 3 2 2 2 2 3 2" xfId="47201" xr:uid="{00000000-0005-0000-0000-00009B860000}"/>
    <cellStyle name="Normal 4 4 2 2 2 3 2 2 2 2 4" xfId="34263" xr:uid="{00000000-0005-0000-0000-00009C860000}"/>
    <cellStyle name="Normal 4 4 2 2 2 3 2 2 2 3" xfId="11045" xr:uid="{00000000-0005-0000-0000-00009D860000}"/>
    <cellStyle name="Normal 4 4 2 2 2 3 2 2 2 3 2" xfId="23599" xr:uid="{00000000-0005-0000-0000-00009E860000}"/>
    <cellStyle name="Normal 4 4 2 2 2 3 2 2 2 3 2 2" xfId="49761" xr:uid="{00000000-0005-0000-0000-00009F860000}"/>
    <cellStyle name="Normal 4 4 2 2 2 3 2 2 2 3 3" xfId="37207" xr:uid="{00000000-0005-0000-0000-0000A0860000}"/>
    <cellStyle name="Normal 4 4 2 2 2 3 2 2 2 4" xfId="17515" xr:uid="{00000000-0005-0000-0000-0000A1860000}"/>
    <cellStyle name="Normal 4 4 2 2 2 3 2 2 2 4 2" xfId="43677" xr:uid="{00000000-0005-0000-0000-0000A2860000}"/>
    <cellStyle name="Normal 4 4 2 2 2 3 2 2 2 5" xfId="30211" xr:uid="{00000000-0005-0000-0000-0000A3860000}"/>
    <cellStyle name="Normal 4 4 2 2 2 3 2 2 3" xfId="6075" xr:uid="{00000000-0005-0000-0000-0000A4860000}"/>
    <cellStyle name="Normal 4 4 2 2 2 3 2 2 3 2" xfId="12519" xr:uid="{00000000-0005-0000-0000-0000A5860000}"/>
    <cellStyle name="Normal 4 4 2 2 2 3 2 2 3 2 2" xfId="24881" xr:uid="{00000000-0005-0000-0000-0000A6860000}"/>
    <cellStyle name="Normal 4 4 2 2 2 3 2 2 3 2 2 2" xfId="51043" xr:uid="{00000000-0005-0000-0000-0000A7860000}"/>
    <cellStyle name="Normal 4 4 2 2 2 3 2 2 3 2 3" xfId="38681" xr:uid="{00000000-0005-0000-0000-0000A8860000}"/>
    <cellStyle name="Normal 4 4 2 2 2 3 2 2 3 3" xfId="19277" xr:uid="{00000000-0005-0000-0000-0000A9860000}"/>
    <cellStyle name="Normal 4 4 2 2 2 3 2 2 3 3 2" xfId="45439" xr:uid="{00000000-0005-0000-0000-0000AA860000}"/>
    <cellStyle name="Normal 4 4 2 2 2 3 2 2 3 4" xfId="32237" xr:uid="{00000000-0005-0000-0000-0000AB860000}"/>
    <cellStyle name="Normal 4 4 2 2 2 3 2 2 4" xfId="9573" xr:uid="{00000000-0005-0000-0000-0000AC860000}"/>
    <cellStyle name="Normal 4 4 2 2 2 3 2 2 4 2" xfId="22319" xr:uid="{00000000-0005-0000-0000-0000AD860000}"/>
    <cellStyle name="Normal 4 4 2 2 2 3 2 2 4 2 2" xfId="48481" xr:uid="{00000000-0005-0000-0000-0000AE860000}"/>
    <cellStyle name="Normal 4 4 2 2 2 3 2 2 4 3" xfId="35735" xr:uid="{00000000-0005-0000-0000-0000AF860000}"/>
    <cellStyle name="Normal 4 4 2 2 2 3 2 2 5" xfId="15753" xr:uid="{00000000-0005-0000-0000-0000B0860000}"/>
    <cellStyle name="Normal 4 4 2 2 2 3 2 2 5 2" xfId="41915" xr:uid="{00000000-0005-0000-0000-0000B1860000}"/>
    <cellStyle name="Normal 4 4 2 2 2 3 2 2 6" xfId="28185" xr:uid="{00000000-0005-0000-0000-0000B2860000}"/>
    <cellStyle name="Normal 4 4 2 2 2 3 2 3" xfId="3409" xr:uid="{00000000-0005-0000-0000-0000B3860000}"/>
    <cellStyle name="Normal 4 4 2 2 2 3 2 3 2" xfId="7461" xr:uid="{00000000-0005-0000-0000-0000B4860000}"/>
    <cellStyle name="Normal 4 4 2 2 2 3 2 3 2 2" xfId="13351" xr:uid="{00000000-0005-0000-0000-0000B5860000}"/>
    <cellStyle name="Normal 4 4 2 2 2 3 2 3 2 2 2" xfId="25521" xr:uid="{00000000-0005-0000-0000-0000B6860000}"/>
    <cellStyle name="Normal 4 4 2 2 2 3 2 3 2 2 2 2" xfId="51683" xr:uid="{00000000-0005-0000-0000-0000B7860000}"/>
    <cellStyle name="Normal 4 4 2 2 2 3 2 3 2 2 3" xfId="39513" xr:uid="{00000000-0005-0000-0000-0000B8860000}"/>
    <cellStyle name="Normal 4 4 2 2 2 3 2 3 2 3" xfId="20399" xr:uid="{00000000-0005-0000-0000-0000B9860000}"/>
    <cellStyle name="Normal 4 4 2 2 2 3 2 3 2 3 2" xfId="46561" xr:uid="{00000000-0005-0000-0000-0000BA860000}"/>
    <cellStyle name="Normal 4 4 2 2 2 3 2 3 2 4" xfId="33623" xr:uid="{00000000-0005-0000-0000-0000BB860000}"/>
    <cellStyle name="Normal 4 4 2 2 2 3 2 3 3" xfId="10405" xr:uid="{00000000-0005-0000-0000-0000BC860000}"/>
    <cellStyle name="Normal 4 4 2 2 2 3 2 3 3 2" xfId="22959" xr:uid="{00000000-0005-0000-0000-0000BD860000}"/>
    <cellStyle name="Normal 4 4 2 2 2 3 2 3 3 2 2" xfId="49121" xr:uid="{00000000-0005-0000-0000-0000BE860000}"/>
    <cellStyle name="Normal 4 4 2 2 2 3 2 3 3 3" xfId="36567" xr:uid="{00000000-0005-0000-0000-0000BF860000}"/>
    <cellStyle name="Normal 4 4 2 2 2 3 2 3 4" xfId="16875" xr:uid="{00000000-0005-0000-0000-0000C0860000}"/>
    <cellStyle name="Normal 4 4 2 2 2 3 2 3 4 2" xfId="43037" xr:uid="{00000000-0005-0000-0000-0000C1860000}"/>
    <cellStyle name="Normal 4 4 2 2 2 3 2 3 5" xfId="29571" xr:uid="{00000000-0005-0000-0000-0000C2860000}"/>
    <cellStyle name="Normal 4 4 2 2 2 3 2 4" xfId="5435" xr:uid="{00000000-0005-0000-0000-0000C3860000}"/>
    <cellStyle name="Normal 4 4 2 2 2 3 2 4 2" xfId="11879" xr:uid="{00000000-0005-0000-0000-0000C4860000}"/>
    <cellStyle name="Normal 4 4 2 2 2 3 2 4 2 2" xfId="24241" xr:uid="{00000000-0005-0000-0000-0000C5860000}"/>
    <cellStyle name="Normal 4 4 2 2 2 3 2 4 2 2 2" xfId="50403" xr:uid="{00000000-0005-0000-0000-0000C6860000}"/>
    <cellStyle name="Normal 4 4 2 2 2 3 2 4 2 3" xfId="38041" xr:uid="{00000000-0005-0000-0000-0000C7860000}"/>
    <cellStyle name="Normal 4 4 2 2 2 3 2 4 3" xfId="18637" xr:uid="{00000000-0005-0000-0000-0000C8860000}"/>
    <cellStyle name="Normal 4 4 2 2 2 3 2 4 3 2" xfId="44799" xr:uid="{00000000-0005-0000-0000-0000C9860000}"/>
    <cellStyle name="Normal 4 4 2 2 2 3 2 4 4" xfId="31597" xr:uid="{00000000-0005-0000-0000-0000CA860000}"/>
    <cellStyle name="Normal 4 4 2 2 2 3 2 5" xfId="8933" xr:uid="{00000000-0005-0000-0000-0000CB860000}"/>
    <cellStyle name="Normal 4 4 2 2 2 3 2 5 2" xfId="21679" xr:uid="{00000000-0005-0000-0000-0000CC860000}"/>
    <cellStyle name="Normal 4 4 2 2 2 3 2 5 2 2" xfId="47841" xr:uid="{00000000-0005-0000-0000-0000CD860000}"/>
    <cellStyle name="Normal 4 4 2 2 2 3 2 5 3" xfId="35095" xr:uid="{00000000-0005-0000-0000-0000CE860000}"/>
    <cellStyle name="Normal 4 4 2 2 2 3 2 6" xfId="15113" xr:uid="{00000000-0005-0000-0000-0000CF860000}"/>
    <cellStyle name="Normal 4 4 2 2 2 3 2 6 2" xfId="41275" xr:uid="{00000000-0005-0000-0000-0000D0860000}"/>
    <cellStyle name="Normal 4 4 2 2 2 3 2 7" xfId="27545" xr:uid="{00000000-0005-0000-0000-0000D1860000}"/>
    <cellStyle name="Normal 4 4 2 2 2 3 3" xfId="1703" xr:uid="{00000000-0005-0000-0000-0000D2860000}"/>
    <cellStyle name="Normal 4 4 2 2 2 3 3 2" xfId="3729" xr:uid="{00000000-0005-0000-0000-0000D3860000}"/>
    <cellStyle name="Normal 4 4 2 2 2 3 3 2 2" xfId="7781" xr:uid="{00000000-0005-0000-0000-0000D4860000}"/>
    <cellStyle name="Normal 4 4 2 2 2 3 3 2 2 2" xfId="13671" xr:uid="{00000000-0005-0000-0000-0000D5860000}"/>
    <cellStyle name="Normal 4 4 2 2 2 3 3 2 2 2 2" xfId="25841" xr:uid="{00000000-0005-0000-0000-0000D6860000}"/>
    <cellStyle name="Normal 4 4 2 2 2 3 3 2 2 2 2 2" xfId="52003" xr:uid="{00000000-0005-0000-0000-0000D7860000}"/>
    <cellStyle name="Normal 4 4 2 2 2 3 3 2 2 2 3" xfId="39833" xr:uid="{00000000-0005-0000-0000-0000D8860000}"/>
    <cellStyle name="Normal 4 4 2 2 2 3 3 2 2 3" xfId="20719" xr:uid="{00000000-0005-0000-0000-0000D9860000}"/>
    <cellStyle name="Normal 4 4 2 2 2 3 3 2 2 3 2" xfId="46881" xr:uid="{00000000-0005-0000-0000-0000DA860000}"/>
    <cellStyle name="Normal 4 4 2 2 2 3 3 2 2 4" xfId="33943" xr:uid="{00000000-0005-0000-0000-0000DB860000}"/>
    <cellStyle name="Normal 4 4 2 2 2 3 3 2 3" xfId="10725" xr:uid="{00000000-0005-0000-0000-0000DC860000}"/>
    <cellStyle name="Normal 4 4 2 2 2 3 3 2 3 2" xfId="23279" xr:uid="{00000000-0005-0000-0000-0000DD860000}"/>
    <cellStyle name="Normal 4 4 2 2 2 3 3 2 3 2 2" xfId="49441" xr:uid="{00000000-0005-0000-0000-0000DE860000}"/>
    <cellStyle name="Normal 4 4 2 2 2 3 3 2 3 3" xfId="36887" xr:uid="{00000000-0005-0000-0000-0000DF860000}"/>
    <cellStyle name="Normal 4 4 2 2 2 3 3 2 4" xfId="17195" xr:uid="{00000000-0005-0000-0000-0000E0860000}"/>
    <cellStyle name="Normal 4 4 2 2 2 3 3 2 4 2" xfId="43357" xr:uid="{00000000-0005-0000-0000-0000E1860000}"/>
    <cellStyle name="Normal 4 4 2 2 2 3 3 2 5" xfId="29891" xr:uid="{00000000-0005-0000-0000-0000E2860000}"/>
    <cellStyle name="Normal 4 4 2 2 2 3 3 3" xfId="5755" xr:uid="{00000000-0005-0000-0000-0000E3860000}"/>
    <cellStyle name="Normal 4 4 2 2 2 3 3 3 2" xfId="12199" xr:uid="{00000000-0005-0000-0000-0000E4860000}"/>
    <cellStyle name="Normal 4 4 2 2 2 3 3 3 2 2" xfId="24561" xr:uid="{00000000-0005-0000-0000-0000E5860000}"/>
    <cellStyle name="Normal 4 4 2 2 2 3 3 3 2 2 2" xfId="50723" xr:uid="{00000000-0005-0000-0000-0000E6860000}"/>
    <cellStyle name="Normal 4 4 2 2 2 3 3 3 2 3" xfId="38361" xr:uid="{00000000-0005-0000-0000-0000E7860000}"/>
    <cellStyle name="Normal 4 4 2 2 2 3 3 3 3" xfId="18957" xr:uid="{00000000-0005-0000-0000-0000E8860000}"/>
    <cellStyle name="Normal 4 4 2 2 2 3 3 3 3 2" xfId="45119" xr:uid="{00000000-0005-0000-0000-0000E9860000}"/>
    <cellStyle name="Normal 4 4 2 2 2 3 3 3 4" xfId="31917" xr:uid="{00000000-0005-0000-0000-0000EA860000}"/>
    <cellStyle name="Normal 4 4 2 2 2 3 3 4" xfId="9253" xr:uid="{00000000-0005-0000-0000-0000EB860000}"/>
    <cellStyle name="Normal 4 4 2 2 2 3 3 4 2" xfId="21999" xr:uid="{00000000-0005-0000-0000-0000EC860000}"/>
    <cellStyle name="Normal 4 4 2 2 2 3 3 4 2 2" xfId="48161" xr:uid="{00000000-0005-0000-0000-0000ED860000}"/>
    <cellStyle name="Normal 4 4 2 2 2 3 3 4 3" xfId="35415" xr:uid="{00000000-0005-0000-0000-0000EE860000}"/>
    <cellStyle name="Normal 4 4 2 2 2 3 3 5" xfId="15433" xr:uid="{00000000-0005-0000-0000-0000EF860000}"/>
    <cellStyle name="Normal 4 4 2 2 2 3 3 5 2" xfId="41595" xr:uid="{00000000-0005-0000-0000-0000F0860000}"/>
    <cellStyle name="Normal 4 4 2 2 2 3 3 6" xfId="27865" xr:uid="{00000000-0005-0000-0000-0000F1860000}"/>
    <cellStyle name="Normal 4 4 2 2 2 3 4" xfId="3048" xr:uid="{00000000-0005-0000-0000-0000F2860000}"/>
    <cellStyle name="Normal 4 4 2 2 2 3 4 2" xfId="7100" xr:uid="{00000000-0005-0000-0000-0000F3860000}"/>
    <cellStyle name="Normal 4 4 2 2 2 3 4 2 2" xfId="13017" xr:uid="{00000000-0005-0000-0000-0000F4860000}"/>
    <cellStyle name="Normal 4 4 2 2 2 3 4 2 2 2" xfId="25201" xr:uid="{00000000-0005-0000-0000-0000F5860000}"/>
    <cellStyle name="Normal 4 4 2 2 2 3 4 2 2 2 2" xfId="51363" xr:uid="{00000000-0005-0000-0000-0000F6860000}"/>
    <cellStyle name="Normal 4 4 2 2 2 3 4 2 2 3" xfId="39179" xr:uid="{00000000-0005-0000-0000-0000F7860000}"/>
    <cellStyle name="Normal 4 4 2 2 2 3 4 2 3" xfId="20052" xr:uid="{00000000-0005-0000-0000-0000F8860000}"/>
    <cellStyle name="Normal 4 4 2 2 2 3 4 2 3 2" xfId="46214" xr:uid="{00000000-0005-0000-0000-0000F9860000}"/>
    <cellStyle name="Normal 4 4 2 2 2 3 4 2 4" xfId="33262" xr:uid="{00000000-0005-0000-0000-0000FA860000}"/>
    <cellStyle name="Normal 4 4 2 2 2 3 4 3" xfId="10071" xr:uid="{00000000-0005-0000-0000-0000FB860000}"/>
    <cellStyle name="Normal 4 4 2 2 2 3 4 3 2" xfId="22639" xr:uid="{00000000-0005-0000-0000-0000FC860000}"/>
    <cellStyle name="Normal 4 4 2 2 2 3 4 3 2 2" xfId="48801" xr:uid="{00000000-0005-0000-0000-0000FD860000}"/>
    <cellStyle name="Normal 4 4 2 2 2 3 4 3 3" xfId="36233" xr:uid="{00000000-0005-0000-0000-0000FE860000}"/>
    <cellStyle name="Normal 4 4 2 2 2 3 4 4" xfId="16528" xr:uid="{00000000-0005-0000-0000-0000FF860000}"/>
    <cellStyle name="Normal 4 4 2 2 2 3 4 4 2" xfId="42690" xr:uid="{00000000-0005-0000-0000-000000870000}"/>
    <cellStyle name="Normal 4 4 2 2 2 3 4 5" xfId="29210" xr:uid="{00000000-0005-0000-0000-000001870000}"/>
    <cellStyle name="Normal 4 4 2 2 2 3 5" xfId="5074" xr:uid="{00000000-0005-0000-0000-000002870000}"/>
    <cellStyle name="Normal 4 4 2 2 2 3 5 2" xfId="11545" xr:uid="{00000000-0005-0000-0000-000003870000}"/>
    <cellStyle name="Normal 4 4 2 2 2 3 5 2 2" xfId="23921" xr:uid="{00000000-0005-0000-0000-000004870000}"/>
    <cellStyle name="Normal 4 4 2 2 2 3 5 2 2 2" xfId="50083" xr:uid="{00000000-0005-0000-0000-000005870000}"/>
    <cellStyle name="Normal 4 4 2 2 2 3 5 2 3" xfId="37707" xr:uid="{00000000-0005-0000-0000-000006870000}"/>
    <cellStyle name="Normal 4 4 2 2 2 3 5 3" xfId="18290" xr:uid="{00000000-0005-0000-0000-000007870000}"/>
    <cellStyle name="Normal 4 4 2 2 2 3 5 3 2" xfId="44452" xr:uid="{00000000-0005-0000-0000-000008870000}"/>
    <cellStyle name="Normal 4 4 2 2 2 3 5 4" xfId="31236" xr:uid="{00000000-0005-0000-0000-000009870000}"/>
    <cellStyle name="Normal 4 4 2 2 2 3 6" xfId="8599" xr:uid="{00000000-0005-0000-0000-00000A870000}"/>
    <cellStyle name="Normal 4 4 2 2 2 3 6 2" xfId="21359" xr:uid="{00000000-0005-0000-0000-00000B870000}"/>
    <cellStyle name="Normal 4 4 2 2 2 3 6 2 2" xfId="47521" xr:uid="{00000000-0005-0000-0000-00000C870000}"/>
    <cellStyle name="Normal 4 4 2 2 2 3 6 3" xfId="34761" xr:uid="{00000000-0005-0000-0000-00000D870000}"/>
    <cellStyle name="Normal 4 4 2 2 2 3 7" xfId="14766" xr:uid="{00000000-0005-0000-0000-00000E870000}"/>
    <cellStyle name="Normal 4 4 2 2 2 3 7 2" xfId="40928" xr:uid="{00000000-0005-0000-0000-00000F870000}"/>
    <cellStyle name="Normal 4 4 2 2 2 3 8" xfId="27184" xr:uid="{00000000-0005-0000-0000-000010870000}"/>
    <cellStyle name="Normal 4 4 2 2 2 4" xfId="1223" xr:uid="{00000000-0005-0000-0000-000011870000}"/>
    <cellStyle name="Normal 4 4 2 2 2 4 2" xfId="1863" xr:uid="{00000000-0005-0000-0000-000012870000}"/>
    <cellStyle name="Normal 4 4 2 2 2 4 2 2" xfId="3889" xr:uid="{00000000-0005-0000-0000-000013870000}"/>
    <cellStyle name="Normal 4 4 2 2 2 4 2 2 2" xfId="7941" xr:uid="{00000000-0005-0000-0000-000014870000}"/>
    <cellStyle name="Normal 4 4 2 2 2 4 2 2 2 2" xfId="13831" xr:uid="{00000000-0005-0000-0000-000015870000}"/>
    <cellStyle name="Normal 4 4 2 2 2 4 2 2 2 2 2" xfId="26001" xr:uid="{00000000-0005-0000-0000-000016870000}"/>
    <cellStyle name="Normal 4 4 2 2 2 4 2 2 2 2 2 2" xfId="52163" xr:uid="{00000000-0005-0000-0000-000017870000}"/>
    <cellStyle name="Normal 4 4 2 2 2 4 2 2 2 2 3" xfId="39993" xr:uid="{00000000-0005-0000-0000-000018870000}"/>
    <cellStyle name="Normal 4 4 2 2 2 4 2 2 2 3" xfId="20879" xr:uid="{00000000-0005-0000-0000-000019870000}"/>
    <cellStyle name="Normal 4 4 2 2 2 4 2 2 2 3 2" xfId="47041" xr:uid="{00000000-0005-0000-0000-00001A870000}"/>
    <cellStyle name="Normal 4 4 2 2 2 4 2 2 2 4" xfId="34103" xr:uid="{00000000-0005-0000-0000-00001B870000}"/>
    <cellStyle name="Normal 4 4 2 2 2 4 2 2 3" xfId="10885" xr:uid="{00000000-0005-0000-0000-00001C870000}"/>
    <cellStyle name="Normal 4 4 2 2 2 4 2 2 3 2" xfId="23439" xr:uid="{00000000-0005-0000-0000-00001D870000}"/>
    <cellStyle name="Normal 4 4 2 2 2 4 2 2 3 2 2" xfId="49601" xr:uid="{00000000-0005-0000-0000-00001E870000}"/>
    <cellStyle name="Normal 4 4 2 2 2 4 2 2 3 3" xfId="37047" xr:uid="{00000000-0005-0000-0000-00001F870000}"/>
    <cellStyle name="Normal 4 4 2 2 2 4 2 2 4" xfId="17355" xr:uid="{00000000-0005-0000-0000-000020870000}"/>
    <cellStyle name="Normal 4 4 2 2 2 4 2 2 4 2" xfId="43517" xr:uid="{00000000-0005-0000-0000-000021870000}"/>
    <cellStyle name="Normal 4 4 2 2 2 4 2 2 5" xfId="30051" xr:uid="{00000000-0005-0000-0000-000022870000}"/>
    <cellStyle name="Normal 4 4 2 2 2 4 2 3" xfId="5915" xr:uid="{00000000-0005-0000-0000-000023870000}"/>
    <cellStyle name="Normal 4 4 2 2 2 4 2 3 2" xfId="12359" xr:uid="{00000000-0005-0000-0000-000024870000}"/>
    <cellStyle name="Normal 4 4 2 2 2 4 2 3 2 2" xfId="24721" xr:uid="{00000000-0005-0000-0000-000025870000}"/>
    <cellStyle name="Normal 4 4 2 2 2 4 2 3 2 2 2" xfId="50883" xr:uid="{00000000-0005-0000-0000-000026870000}"/>
    <cellStyle name="Normal 4 4 2 2 2 4 2 3 2 3" xfId="38521" xr:uid="{00000000-0005-0000-0000-000027870000}"/>
    <cellStyle name="Normal 4 4 2 2 2 4 2 3 3" xfId="19117" xr:uid="{00000000-0005-0000-0000-000028870000}"/>
    <cellStyle name="Normal 4 4 2 2 2 4 2 3 3 2" xfId="45279" xr:uid="{00000000-0005-0000-0000-000029870000}"/>
    <cellStyle name="Normal 4 4 2 2 2 4 2 3 4" xfId="32077" xr:uid="{00000000-0005-0000-0000-00002A870000}"/>
    <cellStyle name="Normal 4 4 2 2 2 4 2 4" xfId="9413" xr:uid="{00000000-0005-0000-0000-00002B870000}"/>
    <cellStyle name="Normal 4 4 2 2 2 4 2 4 2" xfId="22159" xr:uid="{00000000-0005-0000-0000-00002C870000}"/>
    <cellStyle name="Normal 4 4 2 2 2 4 2 4 2 2" xfId="48321" xr:uid="{00000000-0005-0000-0000-00002D870000}"/>
    <cellStyle name="Normal 4 4 2 2 2 4 2 4 3" xfId="35575" xr:uid="{00000000-0005-0000-0000-00002E870000}"/>
    <cellStyle name="Normal 4 4 2 2 2 4 2 5" xfId="15593" xr:uid="{00000000-0005-0000-0000-00002F870000}"/>
    <cellStyle name="Normal 4 4 2 2 2 4 2 5 2" xfId="41755" xr:uid="{00000000-0005-0000-0000-000030870000}"/>
    <cellStyle name="Normal 4 4 2 2 2 4 2 6" xfId="28025" xr:uid="{00000000-0005-0000-0000-000031870000}"/>
    <cellStyle name="Normal 4 4 2 2 2 4 3" xfId="3249" xr:uid="{00000000-0005-0000-0000-000032870000}"/>
    <cellStyle name="Normal 4 4 2 2 2 4 3 2" xfId="7301" xr:uid="{00000000-0005-0000-0000-000033870000}"/>
    <cellStyle name="Normal 4 4 2 2 2 4 3 2 2" xfId="13191" xr:uid="{00000000-0005-0000-0000-000034870000}"/>
    <cellStyle name="Normal 4 4 2 2 2 4 3 2 2 2" xfId="25361" xr:uid="{00000000-0005-0000-0000-000035870000}"/>
    <cellStyle name="Normal 4 4 2 2 2 4 3 2 2 2 2" xfId="51523" xr:uid="{00000000-0005-0000-0000-000036870000}"/>
    <cellStyle name="Normal 4 4 2 2 2 4 3 2 2 3" xfId="39353" xr:uid="{00000000-0005-0000-0000-000037870000}"/>
    <cellStyle name="Normal 4 4 2 2 2 4 3 2 3" xfId="20239" xr:uid="{00000000-0005-0000-0000-000038870000}"/>
    <cellStyle name="Normal 4 4 2 2 2 4 3 2 3 2" xfId="46401" xr:uid="{00000000-0005-0000-0000-000039870000}"/>
    <cellStyle name="Normal 4 4 2 2 2 4 3 2 4" xfId="33463" xr:uid="{00000000-0005-0000-0000-00003A870000}"/>
    <cellStyle name="Normal 4 4 2 2 2 4 3 3" xfId="10245" xr:uid="{00000000-0005-0000-0000-00003B870000}"/>
    <cellStyle name="Normal 4 4 2 2 2 4 3 3 2" xfId="22799" xr:uid="{00000000-0005-0000-0000-00003C870000}"/>
    <cellStyle name="Normal 4 4 2 2 2 4 3 3 2 2" xfId="48961" xr:uid="{00000000-0005-0000-0000-00003D870000}"/>
    <cellStyle name="Normal 4 4 2 2 2 4 3 3 3" xfId="36407" xr:uid="{00000000-0005-0000-0000-00003E870000}"/>
    <cellStyle name="Normal 4 4 2 2 2 4 3 4" xfId="16715" xr:uid="{00000000-0005-0000-0000-00003F870000}"/>
    <cellStyle name="Normal 4 4 2 2 2 4 3 4 2" xfId="42877" xr:uid="{00000000-0005-0000-0000-000040870000}"/>
    <cellStyle name="Normal 4 4 2 2 2 4 3 5" xfId="29411" xr:uid="{00000000-0005-0000-0000-000041870000}"/>
    <cellStyle name="Normal 4 4 2 2 2 4 4" xfId="5275" xr:uid="{00000000-0005-0000-0000-000042870000}"/>
    <cellStyle name="Normal 4 4 2 2 2 4 4 2" xfId="11719" xr:uid="{00000000-0005-0000-0000-000043870000}"/>
    <cellStyle name="Normal 4 4 2 2 2 4 4 2 2" xfId="24081" xr:uid="{00000000-0005-0000-0000-000044870000}"/>
    <cellStyle name="Normal 4 4 2 2 2 4 4 2 2 2" xfId="50243" xr:uid="{00000000-0005-0000-0000-000045870000}"/>
    <cellStyle name="Normal 4 4 2 2 2 4 4 2 3" xfId="37881" xr:uid="{00000000-0005-0000-0000-000046870000}"/>
    <cellStyle name="Normal 4 4 2 2 2 4 4 3" xfId="18477" xr:uid="{00000000-0005-0000-0000-000047870000}"/>
    <cellStyle name="Normal 4 4 2 2 2 4 4 3 2" xfId="44639" xr:uid="{00000000-0005-0000-0000-000048870000}"/>
    <cellStyle name="Normal 4 4 2 2 2 4 4 4" xfId="31437" xr:uid="{00000000-0005-0000-0000-000049870000}"/>
    <cellStyle name="Normal 4 4 2 2 2 4 5" xfId="8773" xr:uid="{00000000-0005-0000-0000-00004A870000}"/>
    <cellStyle name="Normal 4 4 2 2 2 4 5 2" xfId="21519" xr:uid="{00000000-0005-0000-0000-00004B870000}"/>
    <cellStyle name="Normal 4 4 2 2 2 4 5 2 2" xfId="47681" xr:uid="{00000000-0005-0000-0000-00004C870000}"/>
    <cellStyle name="Normal 4 4 2 2 2 4 5 3" xfId="34935" xr:uid="{00000000-0005-0000-0000-00004D870000}"/>
    <cellStyle name="Normal 4 4 2 2 2 4 6" xfId="14953" xr:uid="{00000000-0005-0000-0000-00004E870000}"/>
    <cellStyle name="Normal 4 4 2 2 2 4 6 2" xfId="41115" xr:uid="{00000000-0005-0000-0000-00004F870000}"/>
    <cellStyle name="Normal 4 4 2 2 2 4 7" xfId="27385" xr:uid="{00000000-0005-0000-0000-000050870000}"/>
    <cellStyle name="Normal 4 4 2 2 2 5" xfId="1543" xr:uid="{00000000-0005-0000-0000-000051870000}"/>
    <cellStyle name="Normal 4 4 2 2 2 5 2" xfId="3569" xr:uid="{00000000-0005-0000-0000-000052870000}"/>
    <cellStyle name="Normal 4 4 2 2 2 5 2 2" xfId="7621" xr:uid="{00000000-0005-0000-0000-000053870000}"/>
    <cellStyle name="Normal 4 4 2 2 2 5 2 2 2" xfId="13511" xr:uid="{00000000-0005-0000-0000-000054870000}"/>
    <cellStyle name="Normal 4 4 2 2 2 5 2 2 2 2" xfId="25681" xr:uid="{00000000-0005-0000-0000-000055870000}"/>
    <cellStyle name="Normal 4 4 2 2 2 5 2 2 2 2 2" xfId="51843" xr:uid="{00000000-0005-0000-0000-000056870000}"/>
    <cellStyle name="Normal 4 4 2 2 2 5 2 2 2 3" xfId="39673" xr:uid="{00000000-0005-0000-0000-000057870000}"/>
    <cellStyle name="Normal 4 4 2 2 2 5 2 2 3" xfId="20559" xr:uid="{00000000-0005-0000-0000-000058870000}"/>
    <cellStyle name="Normal 4 4 2 2 2 5 2 2 3 2" xfId="46721" xr:uid="{00000000-0005-0000-0000-000059870000}"/>
    <cellStyle name="Normal 4 4 2 2 2 5 2 2 4" xfId="33783" xr:uid="{00000000-0005-0000-0000-00005A870000}"/>
    <cellStyle name="Normal 4 4 2 2 2 5 2 3" xfId="10565" xr:uid="{00000000-0005-0000-0000-00005B870000}"/>
    <cellStyle name="Normal 4 4 2 2 2 5 2 3 2" xfId="23119" xr:uid="{00000000-0005-0000-0000-00005C870000}"/>
    <cellStyle name="Normal 4 4 2 2 2 5 2 3 2 2" xfId="49281" xr:uid="{00000000-0005-0000-0000-00005D870000}"/>
    <cellStyle name="Normal 4 4 2 2 2 5 2 3 3" xfId="36727" xr:uid="{00000000-0005-0000-0000-00005E870000}"/>
    <cellStyle name="Normal 4 4 2 2 2 5 2 4" xfId="17035" xr:uid="{00000000-0005-0000-0000-00005F870000}"/>
    <cellStyle name="Normal 4 4 2 2 2 5 2 4 2" xfId="43197" xr:uid="{00000000-0005-0000-0000-000060870000}"/>
    <cellStyle name="Normal 4 4 2 2 2 5 2 5" xfId="29731" xr:uid="{00000000-0005-0000-0000-000061870000}"/>
    <cellStyle name="Normal 4 4 2 2 2 5 3" xfId="5595" xr:uid="{00000000-0005-0000-0000-000062870000}"/>
    <cellStyle name="Normal 4 4 2 2 2 5 3 2" xfId="12039" xr:uid="{00000000-0005-0000-0000-000063870000}"/>
    <cellStyle name="Normal 4 4 2 2 2 5 3 2 2" xfId="24401" xr:uid="{00000000-0005-0000-0000-000064870000}"/>
    <cellStyle name="Normal 4 4 2 2 2 5 3 2 2 2" xfId="50563" xr:uid="{00000000-0005-0000-0000-000065870000}"/>
    <cellStyle name="Normal 4 4 2 2 2 5 3 2 3" xfId="38201" xr:uid="{00000000-0005-0000-0000-000066870000}"/>
    <cellStyle name="Normal 4 4 2 2 2 5 3 3" xfId="18797" xr:uid="{00000000-0005-0000-0000-000067870000}"/>
    <cellStyle name="Normal 4 4 2 2 2 5 3 3 2" xfId="44959" xr:uid="{00000000-0005-0000-0000-000068870000}"/>
    <cellStyle name="Normal 4 4 2 2 2 5 3 4" xfId="31757" xr:uid="{00000000-0005-0000-0000-000069870000}"/>
    <cellStyle name="Normal 4 4 2 2 2 5 4" xfId="9093" xr:uid="{00000000-0005-0000-0000-00006A870000}"/>
    <cellStyle name="Normal 4 4 2 2 2 5 4 2" xfId="21839" xr:uid="{00000000-0005-0000-0000-00006B870000}"/>
    <cellStyle name="Normal 4 4 2 2 2 5 4 2 2" xfId="48001" xr:uid="{00000000-0005-0000-0000-00006C870000}"/>
    <cellStyle name="Normal 4 4 2 2 2 5 4 3" xfId="35255" xr:uid="{00000000-0005-0000-0000-00006D870000}"/>
    <cellStyle name="Normal 4 4 2 2 2 5 5" xfId="15273" xr:uid="{00000000-0005-0000-0000-00006E870000}"/>
    <cellStyle name="Normal 4 4 2 2 2 5 5 2" xfId="41435" xr:uid="{00000000-0005-0000-0000-00006F870000}"/>
    <cellStyle name="Normal 4 4 2 2 2 5 6" xfId="27705" xr:uid="{00000000-0005-0000-0000-000070870000}"/>
    <cellStyle name="Normal 4 4 2 2 2 6" xfId="2516" xr:uid="{00000000-0005-0000-0000-000071870000}"/>
    <cellStyle name="Normal 4 4 2 2 2 6 2" xfId="6568" xr:uid="{00000000-0005-0000-0000-000072870000}"/>
    <cellStyle name="Normal 4 4 2 2 2 6 2 2" xfId="12761" xr:uid="{00000000-0005-0000-0000-000073870000}"/>
    <cellStyle name="Normal 4 4 2 2 2 6 2 2 2" xfId="25041" xr:uid="{00000000-0005-0000-0000-000074870000}"/>
    <cellStyle name="Normal 4 4 2 2 2 6 2 2 2 2" xfId="51203" xr:uid="{00000000-0005-0000-0000-000075870000}"/>
    <cellStyle name="Normal 4 4 2 2 2 6 2 2 3" xfId="38923" xr:uid="{00000000-0005-0000-0000-000076870000}"/>
    <cellStyle name="Normal 4 4 2 2 2 6 2 3" xfId="19652" xr:uid="{00000000-0005-0000-0000-000077870000}"/>
    <cellStyle name="Normal 4 4 2 2 2 6 2 3 2" xfId="45814" xr:uid="{00000000-0005-0000-0000-000078870000}"/>
    <cellStyle name="Normal 4 4 2 2 2 6 2 4" xfId="32730" xr:uid="{00000000-0005-0000-0000-000079870000}"/>
    <cellStyle name="Normal 4 4 2 2 2 6 3" xfId="9815" xr:uid="{00000000-0005-0000-0000-00007A870000}"/>
    <cellStyle name="Normal 4 4 2 2 2 6 3 2" xfId="22479" xr:uid="{00000000-0005-0000-0000-00007B870000}"/>
    <cellStyle name="Normal 4 4 2 2 2 6 3 2 2" xfId="48641" xr:uid="{00000000-0005-0000-0000-00007C870000}"/>
    <cellStyle name="Normal 4 4 2 2 2 6 3 3" xfId="35977" xr:uid="{00000000-0005-0000-0000-00007D870000}"/>
    <cellStyle name="Normal 4 4 2 2 2 6 4" xfId="16128" xr:uid="{00000000-0005-0000-0000-00007E870000}"/>
    <cellStyle name="Normal 4 4 2 2 2 6 4 2" xfId="42290" xr:uid="{00000000-0005-0000-0000-00007F870000}"/>
    <cellStyle name="Normal 4 4 2 2 2 6 5" xfId="28678" xr:uid="{00000000-0005-0000-0000-000080870000}"/>
    <cellStyle name="Normal 4 4 2 2 2 7" xfId="4542" xr:uid="{00000000-0005-0000-0000-000081870000}"/>
    <cellStyle name="Normal 4 4 2 2 2 7 2" xfId="11289" xr:uid="{00000000-0005-0000-0000-000082870000}"/>
    <cellStyle name="Normal 4 4 2 2 2 7 2 2" xfId="23761" xr:uid="{00000000-0005-0000-0000-000083870000}"/>
    <cellStyle name="Normal 4 4 2 2 2 7 2 2 2" xfId="49923" xr:uid="{00000000-0005-0000-0000-000084870000}"/>
    <cellStyle name="Normal 4 4 2 2 2 7 2 3" xfId="37451" xr:uid="{00000000-0005-0000-0000-000085870000}"/>
    <cellStyle name="Normal 4 4 2 2 2 7 3" xfId="17890" xr:uid="{00000000-0005-0000-0000-000086870000}"/>
    <cellStyle name="Normal 4 4 2 2 2 7 3 2" xfId="44052" xr:uid="{00000000-0005-0000-0000-000087870000}"/>
    <cellStyle name="Normal 4 4 2 2 2 7 4" xfId="30704" xr:uid="{00000000-0005-0000-0000-000088870000}"/>
    <cellStyle name="Normal 4 4 2 2 2 8" xfId="8343" xr:uid="{00000000-0005-0000-0000-000089870000}"/>
    <cellStyle name="Normal 4 4 2 2 2 8 2" xfId="21199" xr:uid="{00000000-0005-0000-0000-00008A870000}"/>
    <cellStyle name="Normal 4 4 2 2 2 8 2 2" xfId="47361" xr:uid="{00000000-0005-0000-0000-00008B870000}"/>
    <cellStyle name="Normal 4 4 2 2 2 8 3" xfId="34505" xr:uid="{00000000-0005-0000-0000-00008C870000}"/>
    <cellStyle name="Normal 4 4 2 2 2 9" xfId="14366" xr:uid="{00000000-0005-0000-0000-00008D870000}"/>
    <cellStyle name="Normal 4 4 2 2 2 9 2" xfId="40528" xr:uid="{00000000-0005-0000-0000-00008E870000}"/>
    <cellStyle name="Normal 4 4 2 2 3" xfId="571" xr:uid="{00000000-0005-0000-0000-00008F870000}"/>
    <cellStyle name="Normal 4 4 2 2 3 2" xfId="1103" xr:uid="{00000000-0005-0000-0000-000090870000}"/>
    <cellStyle name="Normal 4 4 2 2 3 2 2" xfId="1423" xr:uid="{00000000-0005-0000-0000-000091870000}"/>
    <cellStyle name="Normal 4 4 2 2 3 2 2 2" xfId="2063" xr:uid="{00000000-0005-0000-0000-000092870000}"/>
    <cellStyle name="Normal 4 4 2 2 3 2 2 2 2" xfId="4089" xr:uid="{00000000-0005-0000-0000-000093870000}"/>
    <cellStyle name="Normal 4 4 2 2 3 2 2 2 2 2" xfId="8141" xr:uid="{00000000-0005-0000-0000-000094870000}"/>
    <cellStyle name="Normal 4 4 2 2 3 2 2 2 2 2 2" xfId="14031" xr:uid="{00000000-0005-0000-0000-000095870000}"/>
    <cellStyle name="Normal 4 4 2 2 3 2 2 2 2 2 2 2" xfId="26201" xr:uid="{00000000-0005-0000-0000-000096870000}"/>
    <cellStyle name="Normal 4 4 2 2 3 2 2 2 2 2 2 2 2" xfId="52363" xr:uid="{00000000-0005-0000-0000-000097870000}"/>
    <cellStyle name="Normal 4 4 2 2 3 2 2 2 2 2 2 3" xfId="40193" xr:uid="{00000000-0005-0000-0000-000098870000}"/>
    <cellStyle name="Normal 4 4 2 2 3 2 2 2 2 2 3" xfId="21079" xr:uid="{00000000-0005-0000-0000-000099870000}"/>
    <cellStyle name="Normal 4 4 2 2 3 2 2 2 2 2 3 2" xfId="47241" xr:uid="{00000000-0005-0000-0000-00009A870000}"/>
    <cellStyle name="Normal 4 4 2 2 3 2 2 2 2 2 4" xfId="34303" xr:uid="{00000000-0005-0000-0000-00009B870000}"/>
    <cellStyle name="Normal 4 4 2 2 3 2 2 2 2 3" xfId="11085" xr:uid="{00000000-0005-0000-0000-00009C870000}"/>
    <cellStyle name="Normal 4 4 2 2 3 2 2 2 2 3 2" xfId="23639" xr:uid="{00000000-0005-0000-0000-00009D870000}"/>
    <cellStyle name="Normal 4 4 2 2 3 2 2 2 2 3 2 2" xfId="49801" xr:uid="{00000000-0005-0000-0000-00009E870000}"/>
    <cellStyle name="Normal 4 4 2 2 3 2 2 2 2 3 3" xfId="37247" xr:uid="{00000000-0005-0000-0000-00009F870000}"/>
    <cellStyle name="Normal 4 4 2 2 3 2 2 2 2 4" xfId="17555" xr:uid="{00000000-0005-0000-0000-0000A0870000}"/>
    <cellStyle name="Normal 4 4 2 2 3 2 2 2 2 4 2" xfId="43717" xr:uid="{00000000-0005-0000-0000-0000A1870000}"/>
    <cellStyle name="Normal 4 4 2 2 3 2 2 2 2 5" xfId="30251" xr:uid="{00000000-0005-0000-0000-0000A2870000}"/>
    <cellStyle name="Normal 4 4 2 2 3 2 2 2 3" xfId="6115" xr:uid="{00000000-0005-0000-0000-0000A3870000}"/>
    <cellStyle name="Normal 4 4 2 2 3 2 2 2 3 2" xfId="12559" xr:uid="{00000000-0005-0000-0000-0000A4870000}"/>
    <cellStyle name="Normal 4 4 2 2 3 2 2 2 3 2 2" xfId="24921" xr:uid="{00000000-0005-0000-0000-0000A5870000}"/>
    <cellStyle name="Normal 4 4 2 2 3 2 2 2 3 2 2 2" xfId="51083" xr:uid="{00000000-0005-0000-0000-0000A6870000}"/>
    <cellStyle name="Normal 4 4 2 2 3 2 2 2 3 2 3" xfId="38721" xr:uid="{00000000-0005-0000-0000-0000A7870000}"/>
    <cellStyle name="Normal 4 4 2 2 3 2 2 2 3 3" xfId="19317" xr:uid="{00000000-0005-0000-0000-0000A8870000}"/>
    <cellStyle name="Normal 4 4 2 2 3 2 2 2 3 3 2" xfId="45479" xr:uid="{00000000-0005-0000-0000-0000A9870000}"/>
    <cellStyle name="Normal 4 4 2 2 3 2 2 2 3 4" xfId="32277" xr:uid="{00000000-0005-0000-0000-0000AA870000}"/>
    <cellStyle name="Normal 4 4 2 2 3 2 2 2 4" xfId="9613" xr:uid="{00000000-0005-0000-0000-0000AB870000}"/>
    <cellStyle name="Normal 4 4 2 2 3 2 2 2 4 2" xfId="22359" xr:uid="{00000000-0005-0000-0000-0000AC870000}"/>
    <cellStyle name="Normal 4 4 2 2 3 2 2 2 4 2 2" xfId="48521" xr:uid="{00000000-0005-0000-0000-0000AD870000}"/>
    <cellStyle name="Normal 4 4 2 2 3 2 2 2 4 3" xfId="35775" xr:uid="{00000000-0005-0000-0000-0000AE870000}"/>
    <cellStyle name="Normal 4 4 2 2 3 2 2 2 5" xfId="15793" xr:uid="{00000000-0005-0000-0000-0000AF870000}"/>
    <cellStyle name="Normal 4 4 2 2 3 2 2 2 5 2" xfId="41955" xr:uid="{00000000-0005-0000-0000-0000B0870000}"/>
    <cellStyle name="Normal 4 4 2 2 3 2 2 2 6" xfId="28225" xr:uid="{00000000-0005-0000-0000-0000B1870000}"/>
    <cellStyle name="Normal 4 4 2 2 3 2 2 3" xfId="3449" xr:uid="{00000000-0005-0000-0000-0000B2870000}"/>
    <cellStyle name="Normal 4 4 2 2 3 2 2 3 2" xfId="7501" xr:uid="{00000000-0005-0000-0000-0000B3870000}"/>
    <cellStyle name="Normal 4 4 2 2 3 2 2 3 2 2" xfId="13391" xr:uid="{00000000-0005-0000-0000-0000B4870000}"/>
    <cellStyle name="Normal 4 4 2 2 3 2 2 3 2 2 2" xfId="25561" xr:uid="{00000000-0005-0000-0000-0000B5870000}"/>
    <cellStyle name="Normal 4 4 2 2 3 2 2 3 2 2 2 2" xfId="51723" xr:uid="{00000000-0005-0000-0000-0000B6870000}"/>
    <cellStyle name="Normal 4 4 2 2 3 2 2 3 2 2 3" xfId="39553" xr:uid="{00000000-0005-0000-0000-0000B7870000}"/>
    <cellStyle name="Normal 4 4 2 2 3 2 2 3 2 3" xfId="20439" xr:uid="{00000000-0005-0000-0000-0000B8870000}"/>
    <cellStyle name="Normal 4 4 2 2 3 2 2 3 2 3 2" xfId="46601" xr:uid="{00000000-0005-0000-0000-0000B9870000}"/>
    <cellStyle name="Normal 4 4 2 2 3 2 2 3 2 4" xfId="33663" xr:uid="{00000000-0005-0000-0000-0000BA870000}"/>
    <cellStyle name="Normal 4 4 2 2 3 2 2 3 3" xfId="10445" xr:uid="{00000000-0005-0000-0000-0000BB870000}"/>
    <cellStyle name="Normal 4 4 2 2 3 2 2 3 3 2" xfId="22999" xr:uid="{00000000-0005-0000-0000-0000BC870000}"/>
    <cellStyle name="Normal 4 4 2 2 3 2 2 3 3 2 2" xfId="49161" xr:uid="{00000000-0005-0000-0000-0000BD870000}"/>
    <cellStyle name="Normal 4 4 2 2 3 2 2 3 3 3" xfId="36607" xr:uid="{00000000-0005-0000-0000-0000BE870000}"/>
    <cellStyle name="Normal 4 4 2 2 3 2 2 3 4" xfId="16915" xr:uid="{00000000-0005-0000-0000-0000BF870000}"/>
    <cellStyle name="Normal 4 4 2 2 3 2 2 3 4 2" xfId="43077" xr:uid="{00000000-0005-0000-0000-0000C0870000}"/>
    <cellStyle name="Normal 4 4 2 2 3 2 2 3 5" xfId="29611" xr:uid="{00000000-0005-0000-0000-0000C1870000}"/>
    <cellStyle name="Normal 4 4 2 2 3 2 2 4" xfId="5475" xr:uid="{00000000-0005-0000-0000-0000C2870000}"/>
    <cellStyle name="Normal 4 4 2 2 3 2 2 4 2" xfId="11919" xr:uid="{00000000-0005-0000-0000-0000C3870000}"/>
    <cellStyle name="Normal 4 4 2 2 3 2 2 4 2 2" xfId="24281" xr:uid="{00000000-0005-0000-0000-0000C4870000}"/>
    <cellStyle name="Normal 4 4 2 2 3 2 2 4 2 2 2" xfId="50443" xr:uid="{00000000-0005-0000-0000-0000C5870000}"/>
    <cellStyle name="Normal 4 4 2 2 3 2 2 4 2 3" xfId="38081" xr:uid="{00000000-0005-0000-0000-0000C6870000}"/>
    <cellStyle name="Normal 4 4 2 2 3 2 2 4 3" xfId="18677" xr:uid="{00000000-0005-0000-0000-0000C7870000}"/>
    <cellStyle name="Normal 4 4 2 2 3 2 2 4 3 2" xfId="44839" xr:uid="{00000000-0005-0000-0000-0000C8870000}"/>
    <cellStyle name="Normal 4 4 2 2 3 2 2 4 4" xfId="31637" xr:uid="{00000000-0005-0000-0000-0000C9870000}"/>
    <cellStyle name="Normal 4 4 2 2 3 2 2 5" xfId="8973" xr:uid="{00000000-0005-0000-0000-0000CA870000}"/>
    <cellStyle name="Normal 4 4 2 2 3 2 2 5 2" xfId="21719" xr:uid="{00000000-0005-0000-0000-0000CB870000}"/>
    <cellStyle name="Normal 4 4 2 2 3 2 2 5 2 2" xfId="47881" xr:uid="{00000000-0005-0000-0000-0000CC870000}"/>
    <cellStyle name="Normal 4 4 2 2 3 2 2 5 3" xfId="35135" xr:uid="{00000000-0005-0000-0000-0000CD870000}"/>
    <cellStyle name="Normal 4 4 2 2 3 2 2 6" xfId="15153" xr:uid="{00000000-0005-0000-0000-0000CE870000}"/>
    <cellStyle name="Normal 4 4 2 2 3 2 2 6 2" xfId="41315" xr:uid="{00000000-0005-0000-0000-0000CF870000}"/>
    <cellStyle name="Normal 4 4 2 2 3 2 2 7" xfId="27585" xr:uid="{00000000-0005-0000-0000-0000D0870000}"/>
    <cellStyle name="Normal 4 4 2 2 3 2 3" xfId="1743" xr:uid="{00000000-0005-0000-0000-0000D1870000}"/>
    <cellStyle name="Normal 4 4 2 2 3 2 3 2" xfId="3769" xr:uid="{00000000-0005-0000-0000-0000D2870000}"/>
    <cellStyle name="Normal 4 4 2 2 3 2 3 2 2" xfId="7821" xr:uid="{00000000-0005-0000-0000-0000D3870000}"/>
    <cellStyle name="Normal 4 4 2 2 3 2 3 2 2 2" xfId="13711" xr:uid="{00000000-0005-0000-0000-0000D4870000}"/>
    <cellStyle name="Normal 4 4 2 2 3 2 3 2 2 2 2" xfId="25881" xr:uid="{00000000-0005-0000-0000-0000D5870000}"/>
    <cellStyle name="Normal 4 4 2 2 3 2 3 2 2 2 2 2" xfId="52043" xr:uid="{00000000-0005-0000-0000-0000D6870000}"/>
    <cellStyle name="Normal 4 4 2 2 3 2 3 2 2 2 3" xfId="39873" xr:uid="{00000000-0005-0000-0000-0000D7870000}"/>
    <cellStyle name="Normal 4 4 2 2 3 2 3 2 2 3" xfId="20759" xr:uid="{00000000-0005-0000-0000-0000D8870000}"/>
    <cellStyle name="Normal 4 4 2 2 3 2 3 2 2 3 2" xfId="46921" xr:uid="{00000000-0005-0000-0000-0000D9870000}"/>
    <cellStyle name="Normal 4 4 2 2 3 2 3 2 2 4" xfId="33983" xr:uid="{00000000-0005-0000-0000-0000DA870000}"/>
    <cellStyle name="Normal 4 4 2 2 3 2 3 2 3" xfId="10765" xr:uid="{00000000-0005-0000-0000-0000DB870000}"/>
    <cellStyle name="Normal 4 4 2 2 3 2 3 2 3 2" xfId="23319" xr:uid="{00000000-0005-0000-0000-0000DC870000}"/>
    <cellStyle name="Normal 4 4 2 2 3 2 3 2 3 2 2" xfId="49481" xr:uid="{00000000-0005-0000-0000-0000DD870000}"/>
    <cellStyle name="Normal 4 4 2 2 3 2 3 2 3 3" xfId="36927" xr:uid="{00000000-0005-0000-0000-0000DE870000}"/>
    <cellStyle name="Normal 4 4 2 2 3 2 3 2 4" xfId="17235" xr:uid="{00000000-0005-0000-0000-0000DF870000}"/>
    <cellStyle name="Normal 4 4 2 2 3 2 3 2 4 2" xfId="43397" xr:uid="{00000000-0005-0000-0000-0000E0870000}"/>
    <cellStyle name="Normal 4 4 2 2 3 2 3 2 5" xfId="29931" xr:uid="{00000000-0005-0000-0000-0000E1870000}"/>
    <cellStyle name="Normal 4 4 2 2 3 2 3 3" xfId="5795" xr:uid="{00000000-0005-0000-0000-0000E2870000}"/>
    <cellStyle name="Normal 4 4 2 2 3 2 3 3 2" xfId="12239" xr:uid="{00000000-0005-0000-0000-0000E3870000}"/>
    <cellStyle name="Normal 4 4 2 2 3 2 3 3 2 2" xfId="24601" xr:uid="{00000000-0005-0000-0000-0000E4870000}"/>
    <cellStyle name="Normal 4 4 2 2 3 2 3 3 2 2 2" xfId="50763" xr:uid="{00000000-0005-0000-0000-0000E5870000}"/>
    <cellStyle name="Normal 4 4 2 2 3 2 3 3 2 3" xfId="38401" xr:uid="{00000000-0005-0000-0000-0000E6870000}"/>
    <cellStyle name="Normal 4 4 2 2 3 2 3 3 3" xfId="18997" xr:uid="{00000000-0005-0000-0000-0000E7870000}"/>
    <cellStyle name="Normal 4 4 2 2 3 2 3 3 3 2" xfId="45159" xr:uid="{00000000-0005-0000-0000-0000E8870000}"/>
    <cellStyle name="Normal 4 4 2 2 3 2 3 3 4" xfId="31957" xr:uid="{00000000-0005-0000-0000-0000E9870000}"/>
    <cellStyle name="Normal 4 4 2 2 3 2 3 4" xfId="9293" xr:uid="{00000000-0005-0000-0000-0000EA870000}"/>
    <cellStyle name="Normal 4 4 2 2 3 2 3 4 2" xfId="22039" xr:uid="{00000000-0005-0000-0000-0000EB870000}"/>
    <cellStyle name="Normal 4 4 2 2 3 2 3 4 2 2" xfId="48201" xr:uid="{00000000-0005-0000-0000-0000EC870000}"/>
    <cellStyle name="Normal 4 4 2 2 3 2 3 4 3" xfId="35455" xr:uid="{00000000-0005-0000-0000-0000ED870000}"/>
    <cellStyle name="Normal 4 4 2 2 3 2 3 5" xfId="15473" xr:uid="{00000000-0005-0000-0000-0000EE870000}"/>
    <cellStyle name="Normal 4 4 2 2 3 2 3 5 2" xfId="41635" xr:uid="{00000000-0005-0000-0000-0000EF870000}"/>
    <cellStyle name="Normal 4 4 2 2 3 2 3 6" xfId="27905" xr:uid="{00000000-0005-0000-0000-0000F0870000}"/>
    <cellStyle name="Normal 4 4 2 2 3 2 4" xfId="3129" xr:uid="{00000000-0005-0000-0000-0000F1870000}"/>
    <cellStyle name="Normal 4 4 2 2 3 2 4 2" xfId="7181" xr:uid="{00000000-0005-0000-0000-0000F2870000}"/>
    <cellStyle name="Normal 4 4 2 2 3 2 4 2 2" xfId="13071" xr:uid="{00000000-0005-0000-0000-0000F3870000}"/>
    <cellStyle name="Normal 4 4 2 2 3 2 4 2 2 2" xfId="25241" xr:uid="{00000000-0005-0000-0000-0000F4870000}"/>
    <cellStyle name="Normal 4 4 2 2 3 2 4 2 2 2 2" xfId="51403" xr:uid="{00000000-0005-0000-0000-0000F5870000}"/>
    <cellStyle name="Normal 4 4 2 2 3 2 4 2 2 3" xfId="39233" xr:uid="{00000000-0005-0000-0000-0000F6870000}"/>
    <cellStyle name="Normal 4 4 2 2 3 2 4 2 3" xfId="20119" xr:uid="{00000000-0005-0000-0000-0000F7870000}"/>
    <cellStyle name="Normal 4 4 2 2 3 2 4 2 3 2" xfId="46281" xr:uid="{00000000-0005-0000-0000-0000F8870000}"/>
    <cellStyle name="Normal 4 4 2 2 3 2 4 2 4" xfId="33343" xr:uid="{00000000-0005-0000-0000-0000F9870000}"/>
    <cellStyle name="Normal 4 4 2 2 3 2 4 3" xfId="10125" xr:uid="{00000000-0005-0000-0000-0000FA870000}"/>
    <cellStyle name="Normal 4 4 2 2 3 2 4 3 2" xfId="22679" xr:uid="{00000000-0005-0000-0000-0000FB870000}"/>
    <cellStyle name="Normal 4 4 2 2 3 2 4 3 2 2" xfId="48841" xr:uid="{00000000-0005-0000-0000-0000FC870000}"/>
    <cellStyle name="Normal 4 4 2 2 3 2 4 3 3" xfId="36287" xr:uid="{00000000-0005-0000-0000-0000FD870000}"/>
    <cellStyle name="Normal 4 4 2 2 3 2 4 4" xfId="16595" xr:uid="{00000000-0005-0000-0000-0000FE870000}"/>
    <cellStyle name="Normal 4 4 2 2 3 2 4 4 2" xfId="42757" xr:uid="{00000000-0005-0000-0000-0000FF870000}"/>
    <cellStyle name="Normal 4 4 2 2 3 2 4 5" xfId="29291" xr:uid="{00000000-0005-0000-0000-000000880000}"/>
    <cellStyle name="Normal 4 4 2 2 3 2 5" xfId="5155" xr:uid="{00000000-0005-0000-0000-000001880000}"/>
    <cellStyle name="Normal 4 4 2 2 3 2 5 2" xfId="11599" xr:uid="{00000000-0005-0000-0000-000002880000}"/>
    <cellStyle name="Normal 4 4 2 2 3 2 5 2 2" xfId="23961" xr:uid="{00000000-0005-0000-0000-000003880000}"/>
    <cellStyle name="Normal 4 4 2 2 3 2 5 2 2 2" xfId="50123" xr:uid="{00000000-0005-0000-0000-000004880000}"/>
    <cellStyle name="Normal 4 4 2 2 3 2 5 2 3" xfId="37761" xr:uid="{00000000-0005-0000-0000-000005880000}"/>
    <cellStyle name="Normal 4 4 2 2 3 2 5 3" xfId="18357" xr:uid="{00000000-0005-0000-0000-000006880000}"/>
    <cellStyle name="Normal 4 4 2 2 3 2 5 3 2" xfId="44519" xr:uid="{00000000-0005-0000-0000-000007880000}"/>
    <cellStyle name="Normal 4 4 2 2 3 2 5 4" xfId="31317" xr:uid="{00000000-0005-0000-0000-000008880000}"/>
    <cellStyle name="Normal 4 4 2 2 3 2 6" xfId="8653" xr:uid="{00000000-0005-0000-0000-000009880000}"/>
    <cellStyle name="Normal 4 4 2 2 3 2 6 2" xfId="21399" xr:uid="{00000000-0005-0000-0000-00000A880000}"/>
    <cellStyle name="Normal 4 4 2 2 3 2 6 2 2" xfId="47561" xr:uid="{00000000-0005-0000-0000-00000B880000}"/>
    <cellStyle name="Normal 4 4 2 2 3 2 6 3" xfId="34815" xr:uid="{00000000-0005-0000-0000-00000C880000}"/>
    <cellStyle name="Normal 4 4 2 2 3 2 7" xfId="14833" xr:uid="{00000000-0005-0000-0000-00000D880000}"/>
    <cellStyle name="Normal 4 4 2 2 3 2 7 2" xfId="40995" xr:uid="{00000000-0005-0000-0000-00000E880000}"/>
    <cellStyle name="Normal 4 4 2 2 3 2 8" xfId="27265" xr:uid="{00000000-0005-0000-0000-00000F880000}"/>
    <cellStyle name="Normal 4 4 2 2 3 3" xfId="1263" xr:uid="{00000000-0005-0000-0000-000010880000}"/>
    <cellStyle name="Normal 4 4 2 2 3 3 2" xfId="1903" xr:uid="{00000000-0005-0000-0000-000011880000}"/>
    <cellStyle name="Normal 4 4 2 2 3 3 2 2" xfId="3929" xr:uid="{00000000-0005-0000-0000-000012880000}"/>
    <cellStyle name="Normal 4 4 2 2 3 3 2 2 2" xfId="7981" xr:uid="{00000000-0005-0000-0000-000013880000}"/>
    <cellStyle name="Normal 4 4 2 2 3 3 2 2 2 2" xfId="13871" xr:uid="{00000000-0005-0000-0000-000014880000}"/>
    <cellStyle name="Normal 4 4 2 2 3 3 2 2 2 2 2" xfId="26041" xr:uid="{00000000-0005-0000-0000-000015880000}"/>
    <cellStyle name="Normal 4 4 2 2 3 3 2 2 2 2 2 2" xfId="52203" xr:uid="{00000000-0005-0000-0000-000016880000}"/>
    <cellStyle name="Normal 4 4 2 2 3 3 2 2 2 2 3" xfId="40033" xr:uid="{00000000-0005-0000-0000-000017880000}"/>
    <cellStyle name="Normal 4 4 2 2 3 3 2 2 2 3" xfId="20919" xr:uid="{00000000-0005-0000-0000-000018880000}"/>
    <cellStyle name="Normal 4 4 2 2 3 3 2 2 2 3 2" xfId="47081" xr:uid="{00000000-0005-0000-0000-000019880000}"/>
    <cellStyle name="Normal 4 4 2 2 3 3 2 2 2 4" xfId="34143" xr:uid="{00000000-0005-0000-0000-00001A880000}"/>
    <cellStyle name="Normal 4 4 2 2 3 3 2 2 3" xfId="10925" xr:uid="{00000000-0005-0000-0000-00001B880000}"/>
    <cellStyle name="Normal 4 4 2 2 3 3 2 2 3 2" xfId="23479" xr:uid="{00000000-0005-0000-0000-00001C880000}"/>
    <cellStyle name="Normal 4 4 2 2 3 3 2 2 3 2 2" xfId="49641" xr:uid="{00000000-0005-0000-0000-00001D880000}"/>
    <cellStyle name="Normal 4 4 2 2 3 3 2 2 3 3" xfId="37087" xr:uid="{00000000-0005-0000-0000-00001E880000}"/>
    <cellStyle name="Normal 4 4 2 2 3 3 2 2 4" xfId="17395" xr:uid="{00000000-0005-0000-0000-00001F880000}"/>
    <cellStyle name="Normal 4 4 2 2 3 3 2 2 4 2" xfId="43557" xr:uid="{00000000-0005-0000-0000-000020880000}"/>
    <cellStyle name="Normal 4 4 2 2 3 3 2 2 5" xfId="30091" xr:uid="{00000000-0005-0000-0000-000021880000}"/>
    <cellStyle name="Normal 4 4 2 2 3 3 2 3" xfId="5955" xr:uid="{00000000-0005-0000-0000-000022880000}"/>
    <cellStyle name="Normal 4 4 2 2 3 3 2 3 2" xfId="12399" xr:uid="{00000000-0005-0000-0000-000023880000}"/>
    <cellStyle name="Normal 4 4 2 2 3 3 2 3 2 2" xfId="24761" xr:uid="{00000000-0005-0000-0000-000024880000}"/>
    <cellStyle name="Normal 4 4 2 2 3 3 2 3 2 2 2" xfId="50923" xr:uid="{00000000-0005-0000-0000-000025880000}"/>
    <cellStyle name="Normal 4 4 2 2 3 3 2 3 2 3" xfId="38561" xr:uid="{00000000-0005-0000-0000-000026880000}"/>
    <cellStyle name="Normal 4 4 2 2 3 3 2 3 3" xfId="19157" xr:uid="{00000000-0005-0000-0000-000027880000}"/>
    <cellStyle name="Normal 4 4 2 2 3 3 2 3 3 2" xfId="45319" xr:uid="{00000000-0005-0000-0000-000028880000}"/>
    <cellStyle name="Normal 4 4 2 2 3 3 2 3 4" xfId="32117" xr:uid="{00000000-0005-0000-0000-000029880000}"/>
    <cellStyle name="Normal 4 4 2 2 3 3 2 4" xfId="9453" xr:uid="{00000000-0005-0000-0000-00002A880000}"/>
    <cellStyle name="Normal 4 4 2 2 3 3 2 4 2" xfId="22199" xr:uid="{00000000-0005-0000-0000-00002B880000}"/>
    <cellStyle name="Normal 4 4 2 2 3 3 2 4 2 2" xfId="48361" xr:uid="{00000000-0005-0000-0000-00002C880000}"/>
    <cellStyle name="Normal 4 4 2 2 3 3 2 4 3" xfId="35615" xr:uid="{00000000-0005-0000-0000-00002D880000}"/>
    <cellStyle name="Normal 4 4 2 2 3 3 2 5" xfId="15633" xr:uid="{00000000-0005-0000-0000-00002E880000}"/>
    <cellStyle name="Normal 4 4 2 2 3 3 2 5 2" xfId="41795" xr:uid="{00000000-0005-0000-0000-00002F880000}"/>
    <cellStyle name="Normal 4 4 2 2 3 3 2 6" xfId="28065" xr:uid="{00000000-0005-0000-0000-000030880000}"/>
    <cellStyle name="Normal 4 4 2 2 3 3 3" xfId="3289" xr:uid="{00000000-0005-0000-0000-000031880000}"/>
    <cellStyle name="Normal 4 4 2 2 3 3 3 2" xfId="7341" xr:uid="{00000000-0005-0000-0000-000032880000}"/>
    <cellStyle name="Normal 4 4 2 2 3 3 3 2 2" xfId="13231" xr:uid="{00000000-0005-0000-0000-000033880000}"/>
    <cellStyle name="Normal 4 4 2 2 3 3 3 2 2 2" xfId="25401" xr:uid="{00000000-0005-0000-0000-000034880000}"/>
    <cellStyle name="Normal 4 4 2 2 3 3 3 2 2 2 2" xfId="51563" xr:uid="{00000000-0005-0000-0000-000035880000}"/>
    <cellStyle name="Normal 4 4 2 2 3 3 3 2 2 3" xfId="39393" xr:uid="{00000000-0005-0000-0000-000036880000}"/>
    <cellStyle name="Normal 4 4 2 2 3 3 3 2 3" xfId="20279" xr:uid="{00000000-0005-0000-0000-000037880000}"/>
    <cellStyle name="Normal 4 4 2 2 3 3 3 2 3 2" xfId="46441" xr:uid="{00000000-0005-0000-0000-000038880000}"/>
    <cellStyle name="Normal 4 4 2 2 3 3 3 2 4" xfId="33503" xr:uid="{00000000-0005-0000-0000-000039880000}"/>
    <cellStyle name="Normal 4 4 2 2 3 3 3 3" xfId="10285" xr:uid="{00000000-0005-0000-0000-00003A880000}"/>
    <cellStyle name="Normal 4 4 2 2 3 3 3 3 2" xfId="22839" xr:uid="{00000000-0005-0000-0000-00003B880000}"/>
    <cellStyle name="Normal 4 4 2 2 3 3 3 3 2 2" xfId="49001" xr:uid="{00000000-0005-0000-0000-00003C880000}"/>
    <cellStyle name="Normal 4 4 2 2 3 3 3 3 3" xfId="36447" xr:uid="{00000000-0005-0000-0000-00003D880000}"/>
    <cellStyle name="Normal 4 4 2 2 3 3 3 4" xfId="16755" xr:uid="{00000000-0005-0000-0000-00003E880000}"/>
    <cellStyle name="Normal 4 4 2 2 3 3 3 4 2" xfId="42917" xr:uid="{00000000-0005-0000-0000-00003F880000}"/>
    <cellStyle name="Normal 4 4 2 2 3 3 3 5" xfId="29451" xr:uid="{00000000-0005-0000-0000-000040880000}"/>
    <cellStyle name="Normal 4 4 2 2 3 3 4" xfId="5315" xr:uid="{00000000-0005-0000-0000-000041880000}"/>
    <cellStyle name="Normal 4 4 2 2 3 3 4 2" xfId="11759" xr:uid="{00000000-0005-0000-0000-000042880000}"/>
    <cellStyle name="Normal 4 4 2 2 3 3 4 2 2" xfId="24121" xr:uid="{00000000-0005-0000-0000-000043880000}"/>
    <cellStyle name="Normal 4 4 2 2 3 3 4 2 2 2" xfId="50283" xr:uid="{00000000-0005-0000-0000-000044880000}"/>
    <cellStyle name="Normal 4 4 2 2 3 3 4 2 3" xfId="37921" xr:uid="{00000000-0005-0000-0000-000045880000}"/>
    <cellStyle name="Normal 4 4 2 2 3 3 4 3" xfId="18517" xr:uid="{00000000-0005-0000-0000-000046880000}"/>
    <cellStyle name="Normal 4 4 2 2 3 3 4 3 2" xfId="44679" xr:uid="{00000000-0005-0000-0000-000047880000}"/>
    <cellStyle name="Normal 4 4 2 2 3 3 4 4" xfId="31477" xr:uid="{00000000-0005-0000-0000-000048880000}"/>
    <cellStyle name="Normal 4 4 2 2 3 3 5" xfId="8813" xr:uid="{00000000-0005-0000-0000-000049880000}"/>
    <cellStyle name="Normal 4 4 2 2 3 3 5 2" xfId="21559" xr:uid="{00000000-0005-0000-0000-00004A880000}"/>
    <cellStyle name="Normal 4 4 2 2 3 3 5 2 2" xfId="47721" xr:uid="{00000000-0005-0000-0000-00004B880000}"/>
    <cellStyle name="Normal 4 4 2 2 3 3 5 3" xfId="34975" xr:uid="{00000000-0005-0000-0000-00004C880000}"/>
    <cellStyle name="Normal 4 4 2 2 3 3 6" xfId="14993" xr:uid="{00000000-0005-0000-0000-00004D880000}"/>
    <cellStyle name="Normal 4 4 2 2 3 3 6 2" xfId="41155" xr:uid="{00000000-0005-0000-0000-00004E880000}"/>
    <cellStyle name="Normal 4 4 2 2 3 3 7" xfId="27425" xr:uid="{00000000-0005-0000-0000-00004F880000}"/>
    <cellStyle name="Normal 4 4 2 2 3 4" xfId="1583" xr:uid="{00000000-0005-0000-0000-000050880000}"/>
    <cellStyle name="Normal 4 4 2 2 3 4 2" xfId="3609" xr:uid="{00000000-0005-0000-0000-000051880000}"/>
    <cellStyle name="Normal 4 4 2 2 3 4 2 2" xfId="7661" xr:uid="{00000000-0005-0000-0000-000052880000}"/>
    <cellStyle name="Normal 4 4 2 2 3 4 2 2 2" xfId="13551" xr:uid="{00000000-0005-0000-0000-000053880000}"/>
    <cellStyle name="Normal 4 4 2 2 3 4 2 2 2 2" xfId="25721" xr:uid="{00000000-0005-0000-0000-000054880000}"/>
    <cellStyle name="Normal 4 4 2 2 3 4 2 2 2 2 2" xfId="51883" xr:uid="{00000000-0005-0000-0000-000055880000}"/>
    <cellStyle name="Normal 4 4 2 2 3 4 2 2 2 3" xfId="39713" xr:uid="{00000000-0005-0000-0000-000056880000}"/>
    <cellStyle name="Normal 4 4 2 2 3 4 2 2 3" xfId="20599" xr:uid="{00000000-0005-0000-0000-000057880000}"/>
    <cellStyle name="Normal 4 4 2 2 3 4 2 2 3 2" xfId="46761" xr:uid="{00000000-0005-0000-0000-000058880000}"/>
    <cellStyle name="Normal 4 4 2 2 3 4 2 2 4" xfId="33823" xr:uid="{00000000-0005-0000-0000-000059880000}"/>
    <cellStyle name="Normal 4 4 2 2 3 4 2 3" xfId="10605" xr:uid="{00000000-0005-0000-0000-00005A880000}"/>
    <cellStyle name="Normal 4 4 2 2 3 4 2 3 2" xfId="23159" xr:uid="{00000000-0005-0000-0000-00005B880000}"/>
    <cellStyle name="Normal 4 4 2 2 3 4 2 3 2 2" xfId="49321" xr:uid="{00000000-0005-0000-0000-00005C880000}"/>
    <cellStyle name="Normal 4 4 2 2 3 4 2 3 3" xfId="36767" xr:uid="{00000000-0005-0000-0000-00005D880000}"/>
    <cellStyle name="Normal 4 4 2 2 3 4 2 4" xfId="17075" xr:uid="{00000000-0005-0000-0000-00005E880000}"/>
    <cellStyle name="Normal 4 4 2 2 3 4 2 4 2" xfId="43237" xr:uid="{00000000-0005-0000-0000-00005F880000}"/>
    <cellStyle name="Normal 4 4 2 2 3 4 2 5" xfId="29771" xr:uid="{00000000-0005-0000-0000-000060880000}"/>
    <cellStyle name="Normal 4 4 2 2 3 4 3" xfId="5635" xr:uid="{00000000-0005-0000-0000-000061880000}"/>
    <cellStyle name="Normal 4 4 2 2 3 4 3 2" xfId="12079" xr:uid="{00000000-0005-0000-0000-000062880000}"/>
    <cellStyle name="Normal 4 4 2 2 3 4 3 2 2" xfId="24441" xr:uid="{00000000-0005-0000-0000-000063880000}"/>
    <cellStyle name="Normal 4 4 2 2 3 4 3 2 2 2" xfId="50603" xr:uid="{00000000-0005-0000-0000-000064880000}"/>
    <cellStyle name="Normal 4 4 2 2 3 4 3 2 3" xfId="38241" xr:uid="{00000000-0005-0000-0000-000065880000}"/>
    <cellStyle name="Normal 4 4 2 2 3 4 3 3" xfId="18837" xr:uid="{00000000-0005-0000-0000-000066880000}"/>
    <cellStyle name="Normal 4 4 2 2 3 4 3 3 2" xfId="44999" xr:uid="{00000000-0005-0000-0000-000067880000}"/>
    <cellStyle name="Normal 4 4 2 2 3 4 3 4" xfId="31797" xr:uid="{00000000-0005-0000-0000-000068880000}"/>
    <cellStyle name="Normal 4 4 2 2 3 4 4" xfId="9133" xr:uid="{00000000-0005-0000-0000-000069880000}"/>
    <cellStyle name="Normal 4 4 2 2 3 4 4 2" xfId="21879" xr:uid="{00000000-0005-0000-0000-00006A880000}"/>
    <cellStyle name="Normal 4 4 2 2 3 4 4 2 2" xfId="48041" xr:uid="{00000000-0005-0000-0000-00006B880000}"/>
    <cellStyle name="Normal 4 4 2 2 3 4 4 3" xfId="35295" xr:uid="{00000000-0005-0000-0000-00006C880000}"/>
    <cellStyle name="Normal 4 4 2 2 3 4 5" xfId="15313" xr:uid="{00000000-0005-0000-0000-00006D880000}"/>
    <cellStyle name="Normal 4 4 2 2 3 4 5 2" xfId="41475" xr:uid="{00000000-0005-0000-0000-00006E880000}"/>
    <cellStyle name="Normal 4 4 2 2 3 4 6" xfId="27745" xr:uid="{00000000-0005-0000-0000-00006F880000}"/>
    <cellStyle name="Normal 4 4 2 2 3 5" xfId="2597" xr:uid="{00000000-0005-0000-0000-000070880000}"/>
    <cellStyle name="Normal 4 4 2 2 3 5 2" xfId="6649" xr:uid="{00000000-0005-0000-0000-000071880000}"/>
    <cellStyle name="Normal 4 4 2 2 3 5 2 2" xfId="12815" xr:uid="{00000000-0005-0000-0000-000072880000}"/>
    <cellStyle name="Normal 4 4 2 2 3 5 2 2 2" xfId="25081" xr:uid="{00000000-0005-0000-0000-000073880000}"/>
    <cellStyle name="Normal 4 4 2 2 3 5 2 2 2 2" xfId="51243" xr:uid="{00000000-0005-0000-0000-000074880000}"/>
    <cellStyle name="Normal 4 4 2 2 3 5 2 2 3" xfId="38977" xr:uid="{00000000-0005-0000-0000-000075880000}"/>
    <cellStyle name="Normal 4 4 2 2 3 5 2 3" xfId="19719" xr:uid="{00000000-0005-0000-0000-000076880000}"/>
    <cellStyle name="Normal 4 4 2 2 3 5 2 3 2" xfId="45881" xr:uid="{00000000-0005-0000-0000-000077880000}"/>
    <cellStyle name="Normal 4 4 2 2 3 5 2 4" xfId="32811" xr:uid="{00000000-0005-0000-0000-000078880000}"/>
    <cellStyle name="Normal 4 4 2 2 3 5 3" xfId="9869" xr:uid="{00000000-0005-0000-0000-000079880000}"/>
    <cellStyle name="Normal 4 4 2 2 3 5 3 2" xfId="22519" xr:uid="{00000000-0005-0000-0000-00007A880000}"/>
    <cellStyle name="Normal 4 4 2 2 3 5 3 2 2" xfId="48681" xr:uid="{00000000-0005-0000-0000-00007B880000}"/>
    <cellStyle name="Normal 4 4 2 2 3 5 3 3" xfId="36031" xr:uid="{00000000-0005-0000-0000-00007C880000}"/>
    <cellStyle name="Normal 4 4 2 2 3 5 4" xfId="16195" xr:uid="{00000000-0005-0000-0000-00007D880000}"/>
    <cellStyle name="Normal 4 4 2 2 3 5 4 2" xfId="42357" xr:uid="{00000000-0005-0000-0000-00007E880000}"/>
    <cellStyle name="Normal 4 4 2 2 3 5 5" xfId="28759" xr:uid="{00000000-0005-0000-0000-00007F880000}"/>
    <cellStyle name="Normal 4 4 2 2 3 6" xfId="4623" xr:uid="{00000000-0005-0000-0000-000080880000}"/>
    <cellStyle name="Normal 4 4 2 2 3 6 2" xfId="11343" xr:uid="{00000000-0005-0000-0000-000081880000}"/>
    <cellStyle name="Normal 4 4 2 2 3 6 2 2" xfId="23801" xr:uid="{00000000-0005-0000-0000-000082880000}"/>
    <cellStyle name="Normal 4 4 2 2 3 6 2 2 2" xfId="49963" xr:uid="{00000000-0005-0000-0000-000083880000}"/>
    <cellStyle name="Normal 4 4 2 2 3 6 2 3" xfId="37505" xr:uid="{00000000-0005-0000-0000-000084880000}"/>
    <cellStyle name="Normal 4 4 2 2 3 6 3" xfId="17957" xr:uid="{00000000-0005-0000-0000-000085880000}"/>
    <cellStyle name="Normal 4 4 2 2 3 6 3 2" xfId="44119" xr:uid="{00000000-0005-0000-0000-000086880000}"/>
    <cellStyle name="Normal 4 4 2 2 3 6 4" xfId="30785" xr:uid="{00000000-0005-0000-0000-000087880000}"/>
    <cellStyle name="Normal 4 4 2 2 3 7" xfId="8397" xr:uid="{00000000-0005-0000-0000-000088880000}"/>
    <cellStyle name="Normal 4 4 2 2 3 7 2" xfId="21239" xr:uid="{00000000-0005-0000-0000-000089880000}"/>
    <cellStyle name="Normal 4 4 2 2 3 7 2 2" xfId="47401" xr:uid="{00000000-0005-0000-0000-00008A880000}"/>
    <cellStyle name="Normal 4 4 2 2 3 7 3" xfId="34559" xr:uid="{00000000-0005-0000-0000-00008B880000}"/>
    <cellStyle name="Normal 4 4 2 2 3 8" xfId="14433" xr:uid="{00000000-0005-0000-0000-00008C880000}"/>
    <cellStyle name="Normal 4 4 2 2 3 8 2" xfId="40595" xr:uid="{00000000-0005-0000-0000-00008D880000}"/>
    <cellStyle name="Normal 4 4 2 2 3 9" xfId="26733" xr:uid="{00000000-0005-0000-0000-00008E880000}"/>
    <cellStyle name="Normal 4 4 2 2 4" xfId="813" xr:uid="{00000000-0005-0000-0000-00008F880000}"/>
    <cellStyle name="Normal 4 4 2 2 4 2" xfId="1343" xr:uid="{00000000-0005-0000-0000-000090880000}"/>
    <cellStyle name="Normal 4 4 2 2 4 2 2" xfId="1983" xr:uid="{00000000-0005-0000-0000-000091880000}"/>
    <cellStyle name="Normal 4 4 2 2 4 2 2 2" xfId="4009" xr:uid="{00000000-0005-0000-0000-000092880000}"/>
    <cellStyle name="Normal 4 4 2 2 4 2 2 2 2" xfId="8061" xr:uid="{00000000-0005-0000-0000-000093880000}"/>
    <cellStyle name="Normal 4 4 2 2 4 2 2 2 2 2" xfId="13951" xr:uid="{00000000-0005-0000-0000-000094880000}"/>
    <cellStyle name="Normal 4 4 2 2 4 2 2 2 2 2 2" xfId="26121" xr:uid="{00000000-0005-0000-0000-000095880000}"/>
    <cellStyle name="Normal 4 4 2 2 4 2 2 2 2 2 2 2" xfId="52283" xr:uid="{00000000-0005-0000-0000-000096880000}"/>
    <cellStyle name="Normal 4 4 2 2 4 2 2 2 2 2 3" xfId="40113" xr:uid="{00000000-0005-0000-0000-000097880000}"/>
    <cellStyle name="Normal 4 4 2 2 4 2 2 2 2 3" xfId="20999" xr:uid="{00000000-0005-0000-0000-000098880000}"/>
    <cellStyle name="Normal 4 4 2 2 4 2 2 2 2 3 2" xfId="47161" xr:uid="{00000000-0005-0000-0000-000099880000}"/>
    <cellStyle name="Normal 4 4 2 2 4 2 2 2 2 4" xfId="34223" xr:uid="{00000000-0005-0000-0000-00009A880000}"/>
    <cellStyle name="Normal 4 4 2 2 4 2 2 2 3" xfId="11005" xr:uid="{00000000-0005-0000-0000-00009B880000}"/>
    <cellStyle name="Normal 4 4 2 2 4 2 2 2 3 2" xfId="23559" xr:uid="{00000000-0005-0000-0000-00009C880000}"/>
    <cellStyle name="Normal 4 4 2 2 4 2 2 2 3 2 2" xfId="49721" xr:uid="{00000000-0005-0000-0000-00009D880000}"/>
    <cellStyle name="Normal 4 4 2 2 4 2 2 2 3 3" xfId="37167" xr:uid="{00000000-0005-0000-0000-00009E880000}"/>
    <cellStyle name="Normal 4 4 2 2 4 2 2 2 4" xfId="17475" xr:uid="{00000000-0005-0000-0000-00009F880000}"/>
    <cellStyle name="Normal 4 4 2 2 4 2 2 2 4 2" xfId="43637" xr:uid="{00000000-0005-0000-0000-0000A0880000}"/>
    <cellStyle name="Normal 4 4 2 2 4 2 2 2 5" xfId="30171" xr:uid="{00000000-0005-0000-0000-0000A1880000}"/>
    <cellStyle name="Normal 4 4 2 2 4 2 2 3" xfId="6035" xr:uid="{00000000-0005-0000-0000-0000A2880000}"/>
    <cellStyle name="Normal 4 4 2 2 4 2 2 3 2" xfId="12479" xr:uid="{00000000-0005-0000-0000-0000A3880000}"/>
    <cellStyle name="Normal 4 4 2 2 4 2 2 3 2 2" xfId="24841" xr:uid="{00000000-0005-0000-0000-0000A4880000}"/>
    <cellStyle name="Normal 4 4 2 2 4 2 2 3 2 2 2" xfId="51003" xr:uid="{00000000-0005-0000-0000-0000A5880000}"/>
    <cellStyle name="Normal 4 4 2 2 4 2 2 3 2 3" xfId="38641" xr:uid="{00000000-0005-0000-0000-0000A6880000}"/>
    <cellStyle name="Normal 4 4 2 2 4 2 2 3 3" xfId="19237" xr:uid="{00000000-0005-0000-0000-0000A7880000}"/>
    <cellStyle name="Normal 4 4 2 2 4 2 2 3 3 2" xfId="45399" xr:uid="{00000000-0005-0000-0000-0000A8880000}"/>
    <cellStyle name="Normal 4 4 2 2 4 2 2 3 4" xfId="32197" xr:uid="{00000000-0005-0000-0000-0000A9880000}"/>
    <cellStyle name="Normal 4 4 2 2 4 2 2 4" xfId="9533" xr:uid="{00000000-0005-0000-0000-0000AA880000}"/>
    <cellStyle name="Normal 4 4 2 2 4 2 2 4 2" xfId="22279" xr:uid="{00000000-0005-0000-0000-0000AB880000}"/>
    <cellStyle name="Normal 4 4 2 2 4 2 2 4 2 2" xfId="48441" xr:uid="{00000000-0005-0000-0000-0000AC880000}"/>
    <cellStyle name="Normal 4 4 2 2 4 2 2 4 3" xfId="35695" xr:uid="{00000000-0005-0000-0000-0000AD880000}"/>
    <cellStyle name="Normal 4 4 2 2 4 2 2 5" xfId="15713" xr:uid="{00000000-0005-0000-0000-0000AE880000}"/>
    <cellStyle name="Normal 4 4 2 2 4 2 2 5 2" xfId="41875" xr:uid="{00000000-0005-0000-0000-0000AF880000}"/>
    <cellStyle name="Normal 4 4 2 2 4 2 2 6" xfId="28145" xr:uid="{00000000-0005-0000-0000-0000B0880000}"/>
    <cellStyle name="Normal 4 4 2 2 4 2 3" xfId="3369" xr:uid="{00000000-0005-0000-0000-0000B1880000}"/>
    <cellStyle name="Normal 4 4 2 2 4 2 3 2" xfId="7421" xr:uid="{00000000-0005-0000-0000-0000B2880000}"/>
    <cellStyle name="Normal 4 4 2 2 4 2 3 2 2" xfId="13311" xr:uid="{00000000-0005-0000-0000-0000B3880000}"/>
    <cellStyle name="Normal 4 4 2 2 4 2 3 2 2 2" xfId="25481" xr:uid="{00000000-0005-0000-0000-0000B4880000}"/>
    <cellStyle name="Normal 4 4 2 2 4 2 3 2 2 2 2" xfId="51643" xr:uid="{00000000-0005-0000-0000-0000B5880000}"/>
    <cellStyle name="Normal 4 4 2 2 4 2 3 2 2 3" xfId="39473" xr:uid="{00000000-0005-0000-0000-0000B6880000}"/>
    <cellStyle name="Normal 4 4 2 2 4 2 3 2 3" xfId="20359" xr:uid="{00000000-0005-0000-0000-0000B7880000}"/>
    <cellStyle name="Normal 4 4 2 2 4 2 3 2 3 2" xfId="46521" xr:uid="{00000000-0005-0000-0000-0000B8880000}"/>
    <cellStyle name="Normal 4 4 2 2 4 2 3 2 4" xfId="33583" xr:uid="{00000000-0005-0000-0000-0000B9880000}"/>
    <cellStyle name="Normal 4 4 2 2 4 2 3 3" xfId="10365" xr:uid="{00000000-0005-0000-0000-0000BA880000}"/>
    <cellStyle name="Normal 4 4 2 2 4 2 3 3 2" xfId="22919" xr:uid="{00000000-0005-0000-0000-0000BB880000}"/>
    <cellStyle name="Normal 4 4 2 2 4 2 3 3 2 2" xfId="49081" xr:uid="{00000000-0005-0000-0000-0000BC880000}"/>
    <cellStyle name="Normal 4 4 2 2 4 2 3 3 3" xfId="36527" xr:uid="{00000000-0005-0000-0000-0000BD880000}"/>
    <cellStyle name="Normal 4 4 2 2 4 2 3 4" xfId="16835" xr:uid="{00000000-0005-0000-0000-0000BE880000}"/>
    <cellStyle name="Normal 4 4 2 2 4 2 3 4 2" xfId="42997" xr:uid="{00000000-0005-0000-0000-0000BF880000}"/>
    <cellStyle name="Normal 4 4 2 2 4 2 3 5" xfId="29531" xr:uid="{00000000-0005-0000-0000-0000C0880000}"/>
    <cellStyle name="Normal 4 4 2 2 4 2 4" xfId="5395" xr:uid="{00000000-0005-0000-0000-0000C1880000}"/>
    <cellStyle name="Normal 4 4 2 2 4 2 4 2" xfId="11839" xr:uid="{00000000-0005-0000-0000-0000C2880000}"/>
    <cellStyle name="Normal 4 4 2 2 4 2 4 2 2" xfId="24201" xr:uid="{00000000-0005-0000-0000-0000C3880000}"/>
    <cellStyle name="Normal 4 4 2 2 4 2 4 2 2 2" xfId="50363" xr:uid="{00000000-0005-0000-0000-0000C4880000}"/>
    <cellStyle name="Normal 4 4 2 2 4 2 4 2 3" xfId="38001" xr:uid="{00000000-0005-0000-0000-0000C5880000}"/>
    <cellStyle name="Normal 4 4 2 2 4 2 4 3" xfId="18597" xr:uid="{00000000-0005-0000-0000-0000C6880000}"/>
    <cellStyle name="Normal 4 4 2 2 4 2 4 3 2" xfId="44759" xr:uid="{00000000-0005-0000-0000-0000C7880000}"/>
    <cellStyle name="Normal 4 4 2 2 4 2 4 4" xfId="31557" xr:uid="{00000000-0005-0000-0000-0000C8880000}"/>
    <cellStyle name="Normal 4 4 2 2 4 2 5" xfId="8893" xr:uid="{00000000-0005-0000-0000-0000C9880000}"/>
    <cellStyle name="Normal 4 4 2 2 4 2 5 2" xfId="21639" xr:uid="{00000000-0005-0000-0000-0000CA880000}"/>
    <cellStyle name="Normal 4 4 2 2 4 2 5 2 2" xfId="47801" xr:uid="{00000000-0005-0000-0000-0000CB880000}"/>
    <cellStyle name="Normal 4 4 2 2 4 2 5 3" xfId="35055" xr:uid="{00000000-0005-0000-0000-0000CC880000}"/>
    <cellStyle name="Normal 4 4 2 2 4 2 6" xfId="15073" xr:uid="{00000000-0005-0000-0000-0000CD880000}"/>
    <cellStyle name="Normal 4 4 2 2 4 2 6 2" xfId="41235" xr:uid="{00000000-0005-0000-0000-0000CE880000}"/>
    <cellStyle name="Normal 4 4 2 2 4 2 7" xfId="27505" xr:uid="{00000000-0005-0000-0000-0000CF880000}"/>
    <cellStyle name="Normal 4 4 2 2 4 3" xfId="1663" xr:uid="{00000000-0005-0000-0000-0000D0880000}"/>
    <cellStyle name="Normal 4 4 2 2 4 3 2" xfId="3689" xr:uid="{00000000-0005-0000-0000-0000D1880000}"/>
    <cellStyle name="Normal 4 4 2 2 4 3 2 2" xfId="7741" xr:uid="{00000000-0005-0000-0000-0000D2880000}"/>
    <cellStyle name="Normal 4 4 2 2 4 3 2 2 2" xfId="13631" xr:uid="{00000000-0005-0000-0000-0000D3880000}"/>
    <cellStyle name="Normal 4 4 2 2 4 3 2 2 2 2" xfId="25801" xr:uid="{00000000-0005-0000-0000-0000D4880000}"/>
    <cellStyle name="Normal 4 4 2 2 4 3 2 2 2 2 2" xfId="51963" xr:uid="{00000000-0005-0000-0000-0000D5880000}"/>
    <cellStyle name="Normal 4 4 2 2 4 3 2 2 2 3" xfId="39793" xr:uid="{00000000-0005-0000-0000-0000D6880000}"/>
    <cellStyle name="Normal 4 4 2 2 4 3 2 2 3" xfId="20679" xr:uid="{00000000-0005-0000-0000-0000D7880000}"/>
    <cellStyle name="Normal 4 4 2 2 4 3 2 2 3 2" xfId="46841" xr:uid="{00000000-0005-0000-0000-0000D8880000}"/>
    <cellStyle name="Normal 4 4 2 2 4 3 2 2 4" xfId="33903" xr:uid="{00000000-0005-0000-0000-0000D9880000}"/>
    <cellStyle name="Normal 4 4 2 2 4 3 2 3" xfId="10685" xr:uid="{00000000-0005-0000-0000-0000DA880000}"/>
    <cellStyle name="Normal 4 4 2 2 4 3 2 3 2" xfId="23239" xr:uid="{00000000-0005-0000-0000-0000DB880000}"/>
    <cellStyle name="Normal 4 4 2 2 4 3 2 3 2 2" xfId="49401" xr:uid="{00000000-0005-0000-0000-0000DC880000}"/>
    <cellStyle name="Normal 4 4 2 2 4 3 2 3 3" xfId="36847" xr:uid="{00000000-0005-0000-0000-0000DD880000}"/>
    <cellStyle name="Normal 4 4 2 2 4 3 2 4" xfId="17155" xr:uid="{00000000-0005-0000-0000-0000DE880000}"/>
    <cellStyle name="Normal 4 4 2 2 4 3 2 4 2" xfId="43317" xr:uid="{00000000-0005-0000-0000-0000DF880000}"/>
    <cellStyle name="Normal 4 4 2 2 4 3 2 5" xfId="29851" xr:uid="{00000000-0005-0000-0000-0000E0880000}"/>
    <cellStyle name="Normal 4 4 2 2 4 3 3" xfId="5715" xr:uid="{00000000-0005-0000-0000-0000E1880000}"/>
    <cellStyle name="Normal 4 4 2 2 4 3 3 2" xfId="12159" xr:uid="{00000000-0005-0000-0000-0000E2880000}"/>
    <cellStyle name="Normal 4 4 2 2 4 3 3 2 2" xfId="24521" xr:uid="{00000000-0005-0000-0000-0000E3880000}"/>
    <cellStyle name="Normal 4 4 2 2 4 3 3 2 2 2" xfId="50683" xr:uid="{00000000-0005-0000-0000-0000E4880000}"/>
    <cellStyle name="Normal 4 4 2 2 4 3 3 2 3" xfId="38321" xr:uid="{00000000-0005-0000-0000-0000E5880000}"/>
    <cellStyle name="Normal 4 4 2 2 4 3 3 3" xfId="18917" xr:uid="{00000000-0005-0000-0000-0000E6880000}"/>
    <cellStyle name="Normal 4 4 2 2 4 3 3 3 2" xfId="45079" xr:uid="{00000000-0005-0000-0000-0000E7880000}"/>
    <cellStyle name="Normal 4 4 2 2 4 3 3 4" xfId="31877" xr:uid="{00000000-0005-0000-0000-0000E8880000}"/>
    <cellStyle name="Normal 4 4 2 2 4 3 4" xfId="9213" xr:uid="{00000000-0005-0000-0000-0000E9880000}"/>
    <cellStyle name="Normal 4 4 2 2 4 3 4 2" xfId="21959" xr:uid="{00000000-0005-0000-0000-0000EA880000}"/>
    <cellStyle name="Normal 4 4 2 2 4 3 4 2 2" xfId="48121" xr:uid="{00000000-0005-0000-0000-0000EB880000}"/>
    <cellStyle name="Normal 4 4 2 2 4 3 4 3" xfId="35375" xr:uid="{00000000-0005-0000-0000-0000EC880000}"/>
    <cellStyle name="Normal 4 4 2 2 4 3 5" xfId="15393" xr:uid="{00000000-0005-0000-0000-0000ED880000}"/>
    <cellStyle name="Normal 4 4 2 2 4 3 5 2" xfId="41555" xr:uid="{00000000-0005-0000-0000-0000EE880000}"/>
    <cellStyle name="Normal 4 4 2 2 4 3 6" xfId="27825" xr:uid="{00000000-0005-0000-0000-0000EF880000}"/>
    <cellStyle name="Normal 4 4 2 2 4 4" xfId="2839" xr:uid="{00000000-0005-0000-0000-0000F0880000}"/>
    <cellStyle name="Normal 4 4 2 2 4 4 2" xfId="6891" xr:uid="{00000000-0005-0000-0000-0000F1880000}"/>
    <cellStyle name="Normal 4 4 2 2 4 4 2 2" xfId="12929" xr:uid="{00000000-0005-0000-0000-0000F2880000}"/>
    <cellStyle name="Normal 4 4 2 2 4 4 2 2 2" xfId="25161" xr:uid="{00000000-0005-0000-0000-0000F3880000}"/>
    <cellStyle name="Normal 4 4 2 2 4 4 2 2 2 2" xfId="51323" xr:uid="{00000000-0005-0000-0000-0000F4880000}"/>
    <cellStyle name="Normal 4 4 2 2 4 4 2 2 3" xfId="39091" xr:uid="{00000000-0005-0000-0000-0000F5880000}"/>
    <cellStyle name="Normal 4 4 2 2 4 4 2 3" xfId="19902" xr:uid="{00000000-0005-0000-0000-0000F6880000}"/>
    <cellStyle name="Normal 4 4 2 2 4 4 2 3 2" xfId="46064" xr:uid="{00000000-0005-0000-0000-0000F7880000}"/>
    <cellStyle name="Normal 4 4 2 2 4 4 2 4" xfId="33053" xr:uid="{00000000-0005-0000-0000-0000F8880000}"/>
    <cellStyle name="Normal 4 4 2 2 4 4 3" xfId="9983" xr:uid="{00000000-0005-0000-0000-0000F9880000}"/>
    <cellStyle name="Normal 4 4 2 2 4 4 3 2" xfId="22599" xr:uid="{00000000-0005-0000-0000-0000FA880000}"/>
    <cellStyle name="Normal 4 4 2 2 4 4 3 2 2" xfId="48761" xr:uid="{00000000-0005-0000-0000-0000FB880000}"/>
    <cellStyle name="Normal 4 4 2 2 4 4 3 3" xfId="36145" xr:uid="{00000000-0005-0000-0000-0000FC880000}"/>
    <cellStyle name="Normal 4 4 2 2 4 4 4" xfId="16378" xr:uid="{00000000-0005-0000-0000-0000FD880000}"/>
    <cellStyle name="Normal 4 4 2 2 4 4 4 2" xfId="42540" xr:uid="{00000000-0005-0000-0000-0000FE880000}"/>
    <cellStyle name="Normal 4 4 2 2 4 4 5" xfId="29001" xr:uid="{00000000-0005-0000-0000-0000FF880000}"/>
    <cellStyle name="Normal 4 4 2 2 4 5" xfId="4865" xr:uid="{00000000-0005-0000-0000-000000890000}"/>
    <cellStyle name="Normal 4 4 2 2 4 5 2" xfId="11457" xr:uid="{00000000-0005-0000-0000-000001890000}"/>
    <cellStyle name="Normal 4 4 2 2 4 5 2 2" xfId="23881" xr:uid="{00000000-0005-0000-0000-000002890000}"/>
    <cellStyle name="Normal 4 4 2 2 4 5 2 2 2" xfId="50043" xr:uid="{00000000-0005-0000-0000-000003890000}"/>
    <cellStyle name="Normal 4 4 2 2 4 5 2 3" xfId="37619" xr:uid="{00000000-0005-0000-0000-000004890000}"/>
    <cellStyle name="Normal 4 4 2 2 4 5 3" xfId="18140" xr:uid="{00000000-0005-0000-0000-000005890000}"/>
    <cellStyle name="Normal 4 4 2 2 4 5 3 2" xfId="44302" xr:uid="{00000000-0005-0000-0000-000006890000}"/>
    <cellStyle name="Normal 4 4 2 2 4 5 4" xfId="31027" xr:uid="{00000000-0005-0000-0000-000007890000}"/>
    <cellStyle name="Normal 4 4 2 2 4 6" xfId="8511" xr:uid="{00000000-0005-0000-0000-000008890000}"/>
    <cellStyle name="Normal 4 4 2 2 4 6 2" xfId="21319" xr:uid="{00000000-0005-0000-0000-000009890000}"/>
    <cellStyle name="Normal 4 4 2 2 4 6 2 2" xfId="47481" xr:uid="{00000000-0005-0000-0000-00000A890000}"/>
    <cellStyle name="Normal 4 4 2 2 4 6 3" xfId="34673" xr:uid="{00000000-0005-0000-0000-00000B890000}"/>
    <cellStyle name="Normal 4 4 2 2 4 7" xfId="14616" xr:uid="{00000000-0005-0000-0000-00000C890000}"/>
    <cellStyle name="Normal 4 4 2 2 4 7 2" xfId="40778" xr:uid="{00000000-0005-0000-0000-00000D890000}"/>
    <cellStyle name="Normal 4 4 2 2 4 8" xfId="26975" xr:uid="{00000000-0005-0000-0000-00000E890000}"/>
    <cellStyle name="Normal 4 4 2 2 5" xfId="1183" xr:uid="{00000000-0005-0000-0000-00000F890000}"/>
    <cellStyle name="Normal 4 4 2 2 5 2" xfId="1823" xr:uid="{00000000-0005-0000-0000-000010890000}"/>
    <cellStyle name="Normal 4 4 2 2 5 2 2" xfId="3849" xr:uid="{00000000-0005-0000-0000-000011890000}"/>
    <cellStyle name="Normal 4 4 2 2 5 2 2 2" xfId="7901" xr:uid="{00000000-0005-0000-0000-000012890000}"/>
    <cellStyle name="Normal 4 4 2 2 5 2 2 2 2" xfId="13791" xr:uid="{00000000-0005-0000-0000-000013890000}"/>
    <cellStyle name="Normal 4 4 2 2 5 2 2 2 2 2" xfId="25961" xr:uid="{00000000-0005-0000-0000-000014890000}"/>
    <cellStyle name="Normal 4 4 2 2 5 2 2 2 2 2 2" xfId="52123" xr:uid="{00000000-0005-0000-0000-000015890000}"/>
    <cellStyle name="Normal 4 4 2 2 5 2 2 2 2 3" xfId="39953" xr:uid="{00000000-0005-0000-0000-000016890000}"/>
    <cellStyle name="Normal 4 4 2 2 5 2 2 2 3" xfId="20839" xr:uid="{00000000-0005-0000-0000-000017890000}"/>
    <cellStyle name="Normal 4 4 2 2 5 2 2 2 3 2" xfId="47001" xr:uid="{00000000-0005-0000-0000-000018890000}"/>
    <cellStyle name="Normal 4 4 2 2 5 2 2 2 4" xfId="34063" xr:uid="{00000000-0005-0000-0000-000019890000}"/>
    <cellStyle name="Normal 4 4 2 2 5 2 2 3" xfId="10845" xr:uid="{00000000-0005-0000-0000-00001A890000}"/>
    <cellStyle name="Normal 4 4 2 2 5 2 2 3 2" xfId="23399" xr:uid="{00000000-0005-0000-0000-00001B890000}"/>
    <cellStyle name="Normal 4 4 2 2 5 2 2 3 2 2" xfId="49561" xr:uid="{00000000-0005-0000-0000-00001C890000}"/>
    <cellStyle name="Normal 4 4 2 2 5 2 2 3 3" xfId="37007" xr:uid="{00000000-0005-0000-0000-00001D890000}"/>
    <cellStyle name="Normal 4 4 2 2 5 2 2 4" xfId="17315" xr:uid="{00000000-0005-0000-0000-00001E890000}"/>
    <cellStyle name="Normal 4 4 2 2 5 2 2 4 2" xfId="43477" xr:uid="{00000000-0005-0000-0000-00001F890000}"/>
    <cellStyle name="Normal 4 4 2 2 5 2 2 5" xfId="30011" xr:uid="{00000000-0005-0000-0000-000020890000}"/>
    <cellStyle name="Normal 4 4 2 2 5 2 3" xfId="5875" xr:uid="{00000000-0005-0000-0000-000021890000}"/>
    <cellStyle name="Normal 4 4 2 2 5 2 3 2" xfId="12319" xr:uid="{00000000-0005-0000-0000-000022890000}"/>
    <cellStyle name="Normal 4 4 2 2 5 2 3 2 2" xfId="24681" xr:uid="{00000000-0005-0000-0000-000023890000}"/>
    <cellStyle name="Normal 4 4 2 2 5 2 3 2 2 2" xfId="50843" xr:uid="{00000000-0005-0000-0000-000024890000}"/>
    <cellStyle name="Normal 4 4 2 2 5 2 3 2 3" xfId="38481" xr:uid="{00000000-0005-0000-0000-000025890000}"/>
    <cellStyle name="Normal 4 4 2 2 5 2 3 3" xfId="19077" xr:uid="{00000000-0005-0000-0000-000026890000}"/>
    <cellStyle name="Normal 4 4 2 2 5 2 3 3 2" xfId="45239" xr:uid="{00000000-0005-0000-0000-000027890000}"/>
    <cellStyle name="Normal 4 4 2 2 5 2 3 4" xfId="32037" xr:uid="{00000000-0005-0000-0000-000028890000}"/>
    <cellStyle name="Normal 4 4 2 2 5 2 4" xfId="9373" xr:uid="{00000000-0005-0000-0000-000029890000}"/>
    <cellStyle name="Normal 4 4 2 2 5 2 4 2" xfId="22119" xr:uid="{00000000-0005-0000-0000-00002A890000}"/>
    <cellStyle name="Normal 4 4 2 2 5 2 4 2 2" xfId="48281" xr:uid="{00000000-0005-0000-0000-00002B890000}"/>
    <cellStyle name="Normal 4 4 2 2 5 2 4 3" xfId="35535" xr:uid="{00000000-0005-0000-0000-00002C890000}"/>
    <cellStyle name="Normal 4 4 2 2 5 2 5" xfId="15553" xr:uid="{00000000-0005-0000-0000-00002D890000}"/>
    <cellStyle name="Normal 4 4 2 2 5 2 5 2" xfId="41715" xr:uid="{00000000-0005-0000-0000-00002E890000}"/>
    <cellStyle name="Normal 4 4 2 2 5 2 6" xfId="27985" xr:uid="{00000000-0005-0000-0000-00002F890000}"/>
    <cellStyle name="Normal 4 4 2 2 5 3" xfId="3209" xr:uid="{00000000-0005-0000-0000-000030890000}"/>
    <cellStyle name="Normal 4 4 2 2 5 3 2" xfId="7261" xr:uid="{00000000-0005-0000-0000-000031890000}"/>
    <cellStyle name="Normal 4 4 2 2 5 3 2 2" xfId="13151" xr:uid="{00000000-0005-0000-0000-000032890000}"/>
    <cellStyle name="Normal 4 4 2 2 5 3 2 2 2" xfId="25321" xr:uid="{00000000-0005-0000-0000-000033890000}"/>
    <cellStyle name="Normal 4 4 2 2 5 3 2 2 2 2" xfId="51483" xr:uid="{00000000-0005-0000-0000-000034890000}"/>
    <cellStyle name="Normal 4 4 2 2 5 3 2 2 3" xfId="39313" xr:uid="{00000000-0005-0000-0000-000035890000}"/>
    <cellStyle name="Normal 4 4 2 2 5 3 2 3" xfId="20199" xr:uid="{00000000-0005-0000-0000-000036890000}"/>
    <cellStyle name="Normal 4 4 2 2 5 3 2 3 2" xfId="46361" xr:uid="{00000000-0005-0000-0000-000037890000}"/>
    <cellStyle name="Normal 4 4 2 2 5 3 2 4" xfId="33423" xr:uid="{00000000-0005-0000-0000-000038890000}"/>
    <cellStyle name="Normal 4 4 2 2 5 3 3" xfId="10205" xr:uid="{00000000-0005-0000-0000-000039890000}"/>
    <cellStyle name="Normal 4 4 2 2 5 3 3 2" xfId="22759" xr:uid="{00000000-0005-0000-0000-00003A890000}"/>
    <cellStyle name="Normal 4 4 2 2 5 3 3 2 2" xfId="48921" xr:uid="{00000000-0005-0000-0000-00003B890000}"/>
    <cellStyle name="Normal 4 4 2 2 5 3 3 3" xfId="36367" xr:uid="{00000000-0005-0000-0000-00003C890000}"/>
    <cellStyle name="Normal 4 4 2 2 5 3 4" xfId="16675" xr:uid="{00000000-0005-0000-0000-00003D890000}"/>
    <cellStyle name="Normal 4 4 2 2 5 3 4 2" xfId="42837" xr:uid="{00000000-0005-0000-0000-00003E890000}"/>
    <cellStyle name="Normal 4 4 2 2 5 3 5" xfId="29371" xr:uid="{00000000-0005-0000-0000-00003F890000}"/>
    <cellStyle name="Normal 4 4 2 2 5 4" xfId="5235" xr:uid="{00000000-0005-0000-0000-000040890000}"/>
    <cellStyle name="Normal 4 4 2 2 5 4 2" xfId="11679" xr:uid="{00000000-0005-0000-0000-000041890000}"/>
    <cellStyle name="Normal 4 4 2 2 5 4 2 2" xfId="24041" xr:uid="{00000000-0005-0000-0000-000042890000}"/>
    <cellStyle name="Normal 4 4 2 2 5 4 2 2 2" xfId="50203" xr:uid="{00000000-0005-0000-0000-000043890000}"/>
    <cellStyle name="Normal 4 4 2 2 5 4 2 3" xfId="37841" xr:uid="{00000000-0005-0000-0000-000044890000}"/>
    <cellStyle name="Normal 4 4 2 2 5 4 3" xfId="18437" xr:uid="{00000000-0005-0000-0000-000045890000}"/>
    <cellStyle name="Normal 4 4 2 2 5 4 3 2" xfId="44599" xr:uid="{00000000-0005-0000-0000-000046890000}"/>
    <cellStyle name="Normal 4 4 2 2 5 4 4" xfId="31397" xr:uid="{00000000-0005-0000-0000-000047890000}"/>
    <cellStyle name="Normal 4 4 2 2 5 5" xfId="8733" xr:uid="{00000000-0005-0000-0000-000048890000}"/>
    <cellStyle name="Normal 4 4 2 2 5 5 2" xfId="21479" xr:uid="{00000000-0005-0000-0000-000049890000}"/>
    <cellStyle name="Normal 4 4 2 2 5 5 2 2" xfId="47641" xr:uid="{00000000-0005-0000-0000-00004A890000}"/>
    <cellStyle name="Normal 4 4 2 2 5 5 3" xfId="34895" xr:uid="{00000000-0005-0000-0000-00004B890000}"/>
    <cellStyle name="Normal 4 4 2 2 5 6" xfId="14913" xr:uid="{00000000-0005-0000-0000-00004C890000}"/>
    <cellStyle name="Normal 4 4 2 2 5 6 2" xfId="41075" xr:uid="{00000000-0005-0000-0000-00004D890000}"/>
    <cellStyle name="Normal 4 4 2 2 5 7" xfId="27345" xr:uid="{00000000-0005-0000-0000-00004E890000}"/>
    <cellStyle name="Normal 4 4 2 2 6" xfId="1503" xr:uid="{00000000-0005-0000-0000-00004F890000}"/>
    <cellStyle name="Normal 4 4 2 2 6 2" xfId="3529" xr:uid="{00000000-0005-0000-0000-000050890000}"/>
    <cellStyle name="Normal 4 4 2 2 6 2 2" xfId="7581" xr:uid="{00000000-0005-0000-0000-000051890000}"/>
    <cellStyle name="Normal 4 4 2 2 6 2 2 2" xfId="13471" xr:uid="{00000000-0005-0000-0000-000052890000}"/>
    <cellStyle name="Normal 4 4 2 2 6 2 2 2 2" xfId="25641" xr:uid="{00000000-0005-0000-0000-000053890000}"/>
    <cellStyle name="Normal 4 4 2 2 6 2 2 2 2 2" xfId="51803" xr:uid="{00000000-0005-0000-0000-000054890000}"/>
    <cellStyle name="Normal 4 4 2 2 6 2 2 2 3" xfId="39633" xr:uid="{00000000-0005-0000-0000-000055890000}"/>
    <cellStyle name="Normal 4 4 2 2 6 2 2 3" xfId="20519" xr:uid="{00000000-0005-0000-0000-000056890000}"/>
    <cellStyle name="Normal 4 4 2 2 6 2 2 3 2" xfId="46681" xr:uid="{00000000-0005-0000-0000-000057890000}"/>
    <cellStyle name="Normal 4 4 2 2 6 2 2 4" xfId="33743" xr:uid="{00000000-0005-0000-0000-000058890000}"/>
    <cellStyle name="Normal 4 4 2 2 6 2 3" xfId="10525" xr:uid="{00000000-0005-0000-0000-000059890000}"/>
    <cellStyle name="Normal 4 4 2 2 6 2 3 2" xfId="23079" xr:uid="{00000000-0005-0000-0000-00005A890000}"/>
    <cellStyle name="Normal 4 4 2 2 6 2 3 2 2" xfId="49241" xr:uid="{00000000-0005-0000-0000-00005B890000}"/>
    <cellStyle name="Normal 4 4 2 2 6 2 3 3" xfId="36687" xr:uid="{00000000-0005-0000-0000-00005C890000}"/>
    <cellStyle name="Normal 4 4 2 2 6 2 4" xfId="16995" xr:uid="{00000000-0005-0000-0000-00005D890000}"/>
    <cellStyle name="Normal 4 4 2 2 6 2 4 2" xfId="43157" xr:uid="{00000000-0005-0000-0000-00005E890000}"/>
    <cellStyle name="Normal 4 4 2 2 6 2 5" xfId="29691" xr:uid="{00000000-0005-0000-0000-00005F890000}"/>
    <cellStyle name="Normal 4 4 2 2 6 3" xfId="5555" xr:uid="{00000000-0005-0000-0000-000060890000}"/>
    <cellStyle name="Normal 4 4 2 2 6 3 2" xfId="11999" xr:uid="{00000000-0005-0000-0000-000061890000}"/>
    <cellStyle name="Normal 4 4 2 2 6 3 2 2" xfId="24361" xr:uid="{00000000-0005-0000-0000-000062890000}"/>
    <cellStyle name="Normal 4 4 2 2 6 3 2 2 2" xfId="50523" xr:uid="{00000000-0005-0000-0000-000063890000}"/>
    <cellStyle name="Normal 4 4 2 2 6 3 2 3" xfId="38161" xr:uid="{00000000-0005-0000-0000-000064890000}"/>
    <cellStyle name="Normal 4 4 2 2 6 3 3" xfId="18757" xr:uid="{00000000-0005-0000-0000-000065890000}"/>
    <cellStyle name="Normal 4 4 2 2 6 3 3 2" xfId="44919" xr:uid="{00000000-0005-0000-0000-000066890000}"/>
    <cellStyle name="Normal 4 4 2 2 6 3 4" xfId="31717" xr:uid="{00000000-0005-0000-0000-000067890000}"/>
    <cellStyle name="Normal 4 4 2 2 6 4" xfId="9053" xr:uid="{00000000-0005-0000-0000-000068890000}"/>
    <cellStyle name="Normal 4 4 2 2 6 4 2" xfId="21799" xr:uid="{00000000-0005-0000-0000-000069890000}"/>
    <cellStyle name="Normal 4 4 2 2 6 4 2 2" xfId="47961" xr:uid="{00000000-0005-0000-0000-00006A890000}"/>
    <cellStyle name="Normal 4 4 2 2 6 4 3" xfId="35215" xr:uid="{00000000-0005-0000-0000-00006B890000}"/>
    <cellStyle name="Normal 4 4 2 2 6 5" xfId="15233" xr:uid="{00000000-0005-0000-0000-00006C890000}"/>
    <cellStyle name="Normal 4 4 2 2 6 5 2" xfId="41395" xr:uid="{00000000-0005-0000-0000-00006D890000}"/>
    <cellStyle name="Normal 4 4 2 2 6 6" xfId="27665" xr:uid="{00000000-0005-0000-0000-00006E890000}"/>
    <cellStyle name="Normal 4 4 2 2 7" xfId="2307" xr:uid="{00000000-0005-0000-0000-00006F890000}"/>
    <cellStyle name="Normal 4 4 2 2 7 2" xfId="6359" xr:uid="{00000000-0005-0000-0000-000070890000}"/>
    <cellStyle name="Normal 4 4 2 2 7 2 2" xfId="12673" xr:uid="{00000000-0005-0000-0000-000071890000}"/>
    <cellStyle name="Normal 4 4 2 2 7 2 2 2" xfId="25001" xr:uid="{00000000-0005-0000-0000-000072890000}"/>
    <cellStyle name="Normal 4 4 2 2 7 2 2 2 2" xfId="51163" xr:uid="{00000000-0005-0000-0000-000073890000}"/>
    <cellStyle name="Normal 4 4 2 2 7 2 2 3" xfId="38835" xr:uid="{00000000-0005-0000-0000-000074890000}"/>
    <cellStyle name="Normal 4 4 2 2 7 2 3" xfId="19502" xr:uid="{00000000-0005-0000-0000-000075890000}"/>
    <cellStyle name="Normal 4 4 2 2 7 2 3 2" xfId="45664" xr:uid="{00000000-0005-0000-0000-000076890000}"/>
    <cellStyle name="Normal 4 4 2 2 7 2 4" xfId="32521" xr:uid="{00000000-0005-0000-0000-000077890000}"/>
    <cellStyle name="Normal 4 4 2 2 7 3" xfId="9727" xr:uid="{00000000-0005-0000-0000-000078890000}"/>
    <cellStyle name="Normal 4 4 2 2 7 3 2" xfId="22439" xr:uid="{00000000-0005-0000-0000-000079890000}"/>
    <cellStyle name="Normal 4 4 2 2 7 3 2 2" xfId="48601" xr:uid="{00000000-0005-0000-0000-00007A890000}"/>
    <cellStyle name="Normal 4 4 2 2 7 3 3" xfId="35889" xr:uid="{00000000-0005-0000-0000-00007B890000}"/>
    <cellStyle name="Normal 4 4 2 2 7 4" xfId="15978" xr:uid="{00000000-0005-0000-0000-00007C890000}"/>
    <cellStyle name="Normal 4 4 2 2 7 4 2" xfId="42140" xr:uid="{00000000-0005-0000-0000-00007D890000}"/>
    <cellStyle name="Normal 4 4 2 2 7 5" xfId="28469" xr:uid="{00000000-0005-0000-0000-00007E890000}"/>
    <cellStyle name="Normal 4 4 2 2 8" xfId="4333" xr:uid="{00000000-0005-0000-0000-00007F890000}"/>
    <cellStyle name="Normal 4 4 2 2 8 2" xfId="11201" xr:uid="{00000000-0005-0000-0000-000080890000}"/>
    <cellStyle name="Normal 4 4 2 2 8 2 2" xfId="23721" xr:uid="{00000000-0005-0000-0000-000081890000}"/>
    <cellStyle name="Normal 4 4 2 2 8 2 2 2" xfId="49883" xr:uid="{00000000-0005-0000-0000-000082890000}"/>
    <cellStyle name="Normal 4 4 2 2 8 2 3" xfId="37363" xr:uid="{00000000-0005-0000-0000-000083890000}"/>
    <cellStyle name="Normal 4 4 2 2 8 3" xfId="17740" xr:uid="{00000000-0005-0000-0000-000084890000}"/>
    <cellStyle name="Normal 4 4 2 2 8 3 2" xfId="43902" xr:uid="{00000000-0005-0000-0000-000085890000}"/>
    <cellStyle name="Normal 4 4 2 2 8 4" xfId="30495" xr:uid="{00000000-0005-0000-0000-000086890000}"/>
    <cellStyle name="Normal 4 4 2 2 9" xfId="8255" xr:uid="{00000000-0005-0000-0000-000087890000}"/>
    <cellStyle name="Normal 4 4 2 2 9 2" xfId="21159" xr:uid="{00000000-0005-0000-0000-000088890000}"/>
    <cellStyle name="Normal 4 4 2 2 9 2 2" xfId="47321" xr:uid="{00000000-0005-0000-0000-000089890000}"/>
    <cellStyle name="Normal 4 4 2 2 9 3" xfId="34417" xr:uid="{00000000-0005-0000-0000-00008A890000}"/>
    <cellStyle name="Normal 4 4 2 3" xfId="402" xr:uid="{00000000-0005-0000-0000-00008B890000}"/>
    <cellStyle name="Normal 4 4 2 3 10" xfId="26564" xr:uid="{00000000-0005-0000-0000-00008C890000}"/>
    <cellStyle name="Normal 4 4 2 3 2" xfId="595" xr:uid="{00000000-0005-0000-0000-00008D890000}"/>
    <cellStyle name="Normal 4 4 2 3 2 2" xfId="1127" xr:uid="{00000000-0005-0000-0000-00008E890000}"/>
    <cellStyle name="Normal 4 4 2 3 2 2 2" xfId="1447" xr:uid="{00000000-0005-0000-0000-00008F890000}"/>
    <cellStyle name="Normal 4 4 2 3 2 2 2 2" xfId="2087" xr:uid="{00000000-0005-0000-0000-000090890000}"/>
    <cellStyle name="Normal 4 4 2 3 2 2 2 2 2" xfId="4113" xr:uid="{00000000-0005-0000-0000-000091890000}"/>
    <cellStyle name="Normal 4 4 2 3 2 2 2 2 2 2" xfId="8165" xr:uid="{00000000-0005-0000-0000-000092890000}"/>
    <cellStyle name="Normal 4 4 2 3 2 2 2 2 2 2 2" xfId="14055" xr:uid="{00000000-0005-0000-0000-000093890000}"/>
    <cellStyle name="Normal 4 4 2 3 2 2 2 2 2 2 2 2" xfId="26225" xr:uid="{00000000-0005-0000-0000-000094890000}"/>
    <cellStyle name="Normal 4 4 2 3 2 2 2 2 2 2 2 2 2" xfId="52387" xr:uid="{00000000-0005-0000-0000-000095890000}"/>
    <cellStyle name="Normal 4 4 2 3 2 2 2 2 2 2 2 3" xfId="40217" xr:uid="{00000000-0005-0000-0000-000096890000}"/>
    <cellStyle name="Normal 4 4 2 3 2 2 2 2 2 2 3" xfId="21103" xr:uid="{00000000-0005-0000-0000-000097890000}"/>
    <cellStyle name="Normal 4 4 2 3 2 2 2 2 2 2 3 2" xfId="47265" xr:uid="{00000000-0005-0000-0000-000098890000}"/>
    <cellStyle name="Normal 4 4 2 3 2 2 2 2 2 2 4" xfId="34327" xr:uid="{00000000-0005-0000-0000-000099890000}"/>
    <cellStyle name="Normal 4 4 2 3 2 2 2 2 2 3" xfId="11109" xr:uid="{00000000-0005-0000-0000-00009A890000}"/>
    <cellStyle name="Normal 4 4 2 3 2 2 2 2 2 3 2" xfId="23663" xr:uid="{00000000-0005-0000-0000-00009B890000}"/>
    <cellStyle name="Normal 4 4 2 3 2 2 2 2 2 3 2 2" xfId="49825" xr:uid="{00000000-0005-0000-0000-00009C890000}"/>
    <cellStyle name="Normal 4 4 2 3 2 2 2 2 2 3 3" xfId="37271" xr:uid="{00000000-0005-0000-0000-00009D890000}"/>
    <cellStyle name="Normal 4 4 2 3 2 2 2 2 2 4" xfId="17579" xr:uid="{00000000-0005-0000-0000-00009E890000}"/>
    <cellStyle name="Normal 4 4 2 3 2 2 2 2 2 4 2" xfId="43741" xr:uid="{00000000-0005-0000-0000-00009F890000}"/>
    <cellStyle name="Normal 4 4 2 3 2 2 2 2 2 5" xfId="30275" xr:uid="{00000000-0005-0000-0000-0000A0890000}"/>
    <cellStyle name="Normal 4 4 2 3 2 2 2 2 3" xfId="6139" xr:uid="{00000000-0005-0000-0000-0000A1890000}"/>
    <cellStyle name="Normal 4 4 2 3 2 2 2 2 3 2" xfId="12583" xr:uid="{00000000-0005-0000-0000-0000A2890000}"/>
    <cellStyle name="Normal 4 4 2 3 2 2 2 2 3 2 2" xfId="24945" xr:uid="{00000000-0005-0000-0000-0000A3890000}"/>
    <cellStyle name="Normal 4 4 2 3 2 2 2 2 3 2 2 2" xfId="51107" xr:uid="{00000000-0005-0000-0000-0000A4890000}"/>
    <cellStyle name="Normal 4 4 2 3 2 2 2 2 3 2 3" xfId="38745" xr:uid="{00000000-0005-0000-0000-0000A5890000}"/>
    <cellStyle name="Normal 4 4 2 3 2 2 2 2 3 3" xfId="19341" xr:uid="{00000000-0005-0000-0000-0000A6890000}"/>
    <cellStyle name="Normal 4 4 2 3 2 2 2 2 3 3 2" xfId="45503" xr:uid="{00000000-0005-0000-0000-0000A7890000}"/>
    <cellStyle name="Normal 4 4 2 3 2 2 2 2 3 4" xfId="32301" xr:uid="{00000000-0005-0000-0000-0000A8890000}"/>
    <cellStyle name="Normal 4 4 2 3 2 2 2 2 4" xfId="9637" xr:uid="{00000000-0005-0000-0000-0000A9890000}"/>
    <cellStyle name="Normal 4 4 2 3 2 2 2 2 4 2" xfId="22383" xr:uid="{00000000-0005-0000-0000-0000AA890000}"/>
    <cellStyle name="Normal 4 4 2 3 2 2 2 2 4 2 2" xfId="48545" xr:uid="{00000000-0005-0000-0000-0000AB890000}"/>
    <cellStyle name="Normal 4 4 2 3 2 2 2 2 4 3" xfId="35799" xr:uid="{00000000-0005-0000-0000-0000AC890000}"/>
    <cellStyle name="Normal 4 4 2 3 2 2 2 2 5" xfId="15817" xr:uid="{00000000-0005-0000-0000-0000AD890000}"/>
    <cellStyle name="Normal 4 4 2 3 2 2 2 2 5 2" xfId="41979" xr:uid="{00000000-0005-0000-0000-0000AE890000}"/>
    <cellStyle name="Normal 4 4 2 3 2 2 2 2 6" xfId="28249" xr:uid="{00000000-0005-0000-0000-0000AF890000}"/>
    <cellStyle name="Normal 4 4 2 3 2 2 2 3" xfId="3473" xr:uid="{00000000-0005-0000-0000-0000B0890000}"/>
    <cellStyle name="Normal 4 4 2 3 2 2 2 3 2" xfId="7525" xr:uid="{00000000-0005-0000-0000-0000B1890000}"/>
    <cellStyle name="Normal 4 4 2 3 2 2 2 3 2 2" xfId="13415" xr:uid="{00000000-0005-0000-0000-0000B2890000}"/>
    <cellStyle name="Normal 4 4 2 3 2 2 2 3 2 2 2" xfId="25585" xr:uid="{00000000-0005-0000-0000-0000B3890000}"/>
    <cellStyle name="Normal 4 4 2 3 2 2 2 3 2 2 2 2" xfId="51747" xr:uid="{00000000-0005-0000-0000-0000B4890000}"/>
    <cellStyle name="Normal 4 4 2 3 2 2 2 3 2 2 3" xfId="39577" xr:uid="{00000000-0005-0000-0000-0000B5890000}"/>
    <cellStyle name="Normal 4 4 2 3 2 2 2 3 2 3" xfId="20463" xr:uid="{00000000-0005-0000-0000-0000B6890000}"/>
    <cellStyle name="Normal 4 4 2 3 2 2 2 3 2 3 2" xfId="46625" xr:uid="{00000000-0005-0000-0000-0000B7890000}"/>
    <cellStyle name="Normal 4 4 2 3 2 2 2 3 2 4" xfId="33687" xr:uid="{00000000-0005-0000-0000-0000B8890000}"/>
    <cellStyle name="Normal 4 4 2 3 2 2 2 3 3" xfId="10469" xr:uid="{00000000-0005-0000-0000-0000B9890000}"/>
    <cellStyle name="Normal 4 4 2 3 2 2 2 3 3 2" xfId="23023" xr:uid="{00000000-0005-0000-0000-0000BA890000}"/>
    <cellStyle name="Normal 4 4 2 3 2 2 2 3 3 2 2" xfId="49185" xr:uid="{00000000-0005-0000-0000-0000BB890000}"/>
    <cellStyle name="Normal 4 4 2 3 2 2 2 3 3 3" xfId="36631" xr:uid="{00000000-0005-0000-0000-0000BC890000}"/>
    <cellStyle name="Normal 4 4 2 3 2 2 2 3 4" xfId="16939" xr:uid="{00000000-0005-0000-0000-0000BD890000}"/>
    <cellStyle name="Normal 4 4 2 3 2 2 2 3 4 2" xfId="43101" xr:uid="{00000000-0005-0000-0000-0000BE890000}"/>
    <cellStyle name="Normal 4 4 2 3 2 2 2 3 5" xfId="29635" xr:uid="{00000000-0005-0000-0000-0000BF890000}"/>
    <cellStyle name="Normal 4 4 2 3 2 2 2 4" xfId="5499" xr:uid="{00000000-0005-0000-0000-0000C0890000}"/>
    <cellStyle name="Normal 4 4 2 3 2 2 2 4 2" xfId="11943" xr:uid="{00000000-0005-0000-0000-0000C1890000}"/>
    <cellStyle name="Normal 4 4 2 3 2 2 2 4 2 2" xfId="24305" xr:uid="{00000000-0005-0000-0000-0000C2890000}"/>
    <cellStyle name="Normal 4 4 2 3 2 2 2 4 2 2 2" xfId="50467" xr:uid="{00000000-0005-0000-0000-0000C3890000}"/>
    <cellStyle name="Normal 4 4 2 3 2 2 2 4 2 3" xfId="38105" xr:uid="{00000000-0005-0000-0000-0000C4890000}"/>
    <cellStyle name="Normal 4 4 2 3 2 2 2 4 3" xfId="18701" xr:uid="{00000000-0005-0000-0000-0000C5890000}"/>
    <cellStyle name="Normal 4 4 2 3 2 2 2 4 3 2" xfId="44863" xr:uid="{00000000-0005-0000-0000-0000C6890000}"/>
    <cellStyle name="Normal 4 4 2 3 2 2 2 4 4" xfId="31661" xr:uid="{00000000-0005-0000-0000-0000C7890000}"/>
    <cellStyle name="Normal 4 4 2 3 2 2 2 5" xfId="8997" xr:uid="{00000000-0005-0000-0000-0000C8890000}"/>
    <cellStyle name="Normal 4 4 2 3 2 2 2 5 2" xfId="21743" xr:uid="{00000000-0005-0000-0000-0000C9890000}"/>
    <cellStyle name="Normal 4 4 2 3 2 2 2 5 2 2" xfId="47905" xr:uid="{00000000-0005-0000-0000-0000CA890000}"/>
    <cellStyle name="Normal 4 4 2 3 2 2 2 5 3" xfId="35159" xr:uid="{00000000-0005-0000-0000-0000CB890000}"/>
    <cellStyle name="Normal 4 4 2 3 2 2 2 6" xfId="15177" xr:uid="{00000000-0005-0000-0000-0000CC890000}"/>
    <cellStyle name="Normal 4 4 2 3 2 2 2 6 2" xfId="41339" xr:uid="{00000000-0005-0000-0000-0000CD890000}"/>
    <cellStyle name="Normal 4 4 2 3 2 2 2 7" xfId="27609" xr:uid="{00000000-0005-0000-0000-0000CE890000}"/>
    <cellStyle name="Normal 4 4 2 3 2 2 3" xfId="1767" xr:uid="{00000000-0005-0000-0000-0000CF890000}"/>
    <cellStyle name="Normal 4 4 2 3 2 2 3 2" xfId="3793" xr:uid="{00000000-0005-0000-0000-0000D0890000}"/>
    <cellStyle name="Normal 4 4 2 3 2 2 3 2 2" xfId="7845" xr:uid="{00000000-0005-0000-0000-0000D1890000}"/>
    <cellStyle name="Normal 4 4 2 3 2 2 3 2 2 2" xfId="13735" xr:uid="{00000000-0005-0000-0000-0000D2890000}"/>
    <cellStyle name="Normal 4 4 2 3 2 2 3 2 2 2 2" xfId="25905" xr:uid="{00000000-0005-0000-0000-0000D3890000}"/>
    <cellStyle name="Normal 4 4 2 3 2 2 3 2 2 2 2 2" xfId="52067" xr:uid="{00000000-0005-0000-0000-0000D4890000}"/>
    <cellStyle name="Normal 4 4 2 3 2 2 3 2 2 2 3" xfId="39897" xr:uid="{00000000-0005-0000-0000-0000D5890000}"/>
    <cellStyle name="Normal 4 4 2 3 2 2 3 2 2 3" xfId="20783" xr:uid="{00000000-0005-0000-0000-0000D6890000}"/>
    <cellStyle name="Normal 4 4 2 3 2 2 3 2 2 3 2" xfId="46945" xr:uid="{00000000-0005-0000-0000-0000D7890000}"/>
    <cellStyle name="Normal 4 4 2 3 2 2 3 2 2 4" xfId="34007" xr:uid="{00000000-0005-0000-0000-0000D8890000}"/>
    <cellStyle name="Normal 4 4 2 3 2 2 3 2 3" xfId="10789" xr:uid="{00000000-0005-0000-0000-0000D9890000}"/>
    <cellStyle name="Normal 4 4 2 3 2 2 3 2 3 2" xfId="23343" xr:uid="{00000000-0005-0000-0000-0000DA890000}"/>
    <cellStyle name="Normal 4 4 2 3 2 2 3 2 3 2 2" xfId="49505" xr:uid="{00000000-0005-0000-0000-0000DB890000}"/>
    <cellStyle name="Normal 4 4 2 3 2 2 3 2 3 3" xfId="36951" xr:uid="{00000000-0005-0000-0000-0000DC890000}"/>
    <cellStyle name="Normal 4 4 2 3 2 2 3 2 4" xfId="17259" xr:uid="{00000000-0005-0000-0000-0000DD890000}"/>
    <cellStyle name="Normal 4 4 2 3 2 2 3 2 4 2" xfId="43421" xr:uid="{00000000-0005-0000-0000-0000DE890000}"/>
    <cellStyle name="Normal 4 4 2 3 2 2 3 2 5" xfId="29955" xr:uid="{00000000-0005-0000-0000-0000DF890000}"/>
    <cellStyle name="Normal 4 4 2 3 2 2 3 3" xfId="5819" xr:uid="{00000000-0005-0000-0000-0000E0890000}"/>
    <cellStyle name="Normal 4 4 2 3 2 2 3 3 2" xfId="12263" xr:uid="{00000000-0005-0000-0000-0000E1890000}"/>
    <cellStyle name="Normal 4 4 2 3 2 2 3 3 2 2" xfId="24625" xr:uid="{00000000-0005-0000-0000-0000E2890000}"/>
    <cellStyle name="Normal 4 4 2 3 2 2 3 3 2 2 2" xfId="50787" xr:uid="{00000000-0005-0000-0000-0000E3890000}"/>
    <cellStyle name="Normal 4 4 2 3 2 2 3 3 2 3" xfId="38425" xr:uid="{00000000-0005-0000-0000-0000E4890000}"/>
    <cellStyle name="Normal 4 4 2 3 2 2 3 3 3" xfId="19021" xr:uid="{00000000-0005-0000-0000-0000E5890000}"/>
    <cellStyle name="Normal 4 4 2 3 2 2 3 3 3 2" xfId="45183" xr:uid="{00000000-0005-0000-0000-0000E6890000}"/>
    <cellStyle name="Normal 4 4 2 3 2 2 3 3 4" xfId="31981" xr:uid="{00000000-0005-0000-0000-0000E7890000}"/>
    <cellStyle name="Normal 4 4 2 3 2 2 3 4" xfId="9317" xr:uid="{00000000-0005-0000-0000-0000E8890000}"/>
    <cellStyle name="Normal 4 4 2 3 2 2 3 4 2" xfId="22063" xr:uid="{00000000-0005-0000-0000-0000E9890000}"/>
    <cellStyle name="Normal 4 4 2 3 2 2 3 4 2 2" xfId="48225" xr:uid="{00000000-0005-0000-0000-0000EA890000}"/>
    <cellStyle name="Normal 4 4 2 3 2 2 3 4 3" xfId="35479" xr:uid="{00000000-0005-0000-0000-0000EB890000}"/>
    <cellStyle name="Normal 4 4 2 3 2 2 3 5" xfId="15497" xr:uid="{00000000-0005-0000-0000-0000EC890000}"/>
    <cellStyle name="Normal 4 4 2 3 2 2 3 5 2" xfId="41659" xr:uid="{00000000-0005-0000-0000-0000ED890000}"/>
    <cellStyle name="Normal 4 4 2 3 2 2 3 6" xfId="27929" xr:uid="{00000000-0005-0000-0000-0000EE890000}"/>
    <cellStyle name="Normal 4 4 2 3 2 2 4" xfId="3153" xr:uid="{00000000-0005-0000-0000-0000EF890000}"/>
    <cellStyle name="Normal 4 4 2 3 2 2 4 2" xfId="7205" xr:uid="{00000000-0005-0000-0000-0000F0890000}"/>
    <cellStyle name="Normal 4 4 2 3 2 2 4 2 2" xfId="13095" xr:uid="{00000000-0005-0000-0000-0000F1890000}"/>
    <cellStyle name="Normal 4 4 2 3 2 2 4 2 2 2" xfId="25265" xr:uid="{00000000-0005-0000-0000-0000F2890000}"/>
    <cellStyle name="Normal 4 4 2 3 2 2 4 2 2 2 2" xfId="51427" xr:uid="{00000000-0005-0000-0000-0000F3890000}"/>
    <cellStyle name="Normal 4 4 2 3 2 2 4 2 2 3" xfId="39257" xr:uid="{00000000-0005-0000-0000-0000F4890000}"/>
    <cellStyle name="Normal 4 4 2 3 2 2 4 2 3" xfId="20143" xr:uid="{00000000-0005-0000-0000-0000F5890000}"/>
    <cellStyle name="Normal 4 4 2 3 2 2 4 2 3 2" xfId="46305" xr:uid="{00000000-0005-0000-0000-0000F6890000}"/>
    <cellStyle name="Normal 4 4 2 3 2 2 4 2 4" xfId="33367" xr:uid="{00000000-0005-0000-0000-0000F7890000}"/>
    <cellStyle name="Normal 4 4 2 3 2 2 4 3" xfId="10149" xr:uid="{00000000-0005-0000-0000-0000F8890000}"/>
    <cellStyle name="Normal 4 4 2 3 2 2 4 3 2" xfId="22703" xr:uid="{00000000-0005-0000-0000-0000F9890000}"/>
    <cellStyle name="Normal 4 4 2 3 2 2 4 3 2 2" xfId="48865" xr:uid="{00000000-0005-0000-0000-0000FA890000}"/>
    <cellStyle name="Normal 4 4 2 3 2 2 4 3 3" xfId="36311" xr:uid="{00000000-0005-0000-0000-0000FB890000}"/>
    <cellStyle name="Normal 4 4 2 3 2 2 4 4" xfId="16619" xr:uid="{00000000-0005-0000-0000-0000FC890000}"/>
    <cellStyle name="Normal 4 4 2 3 2 2 4 4 2" xfId="42781" xr:uid="{00000000-0005-0000-0000-0000FD890000}"/>
    <cellStyle name="Normal 4 4 2 3 2 2 4 5" xfId="29315" xr:uid="{00000000-0005-0000-0000-0000FE890000}"/>
    <cellStyle name="Normal 4 4 2 3 2 2 5" xfId="5179" xr:uid="{00000000-0005-0000-0000-0000FF890000}"/>
    <cellStyle name="Normal 4 4 2 3 2 2 5 2" xfId="11623" xr:uid="{00000000-0005-0000-0000-0000008A0000}"/>
    <cellStyle name="Normal 4 4 2 3 2 2 5 2 2" xfId="23985" xr:uid="{00000000-0005-0000-0000-0000018A0000}"/>
    <cellStyle name="Normal 4 4 2 3 2 2 5 2 2 2" xfId="50147" xr:uid="{00000000-0005-0000-0000-0000028A0000}"/>
    <cellStyle name="Normal 4 4 2 3 2 2 5 2 3" xfId="37785" xr:uid="{00000000-0005-0000-0000-0000038A0000}"/>
    <cellStyle name="Normal 4 4 2 3 2 2 5 3" xfId="18381" xr:uid="{00000000-0005-0000-0000-0000048A0000}"/>
    <cellStyle name="Normal 4 4 2 3 2 2 5 3 2" xfId="44543" xr:uid="{00000000-0005-0000-0000-0000058A0000}"/>
    <cellStyle name="Normal 4 4 2 3 2 2 5 4" xfId="31341" xr:uid="{00000000-0005-0000-0000-0000068A0000}"/>
    <cellStyle name="Normal 4 4 2 3 2 2 6" xfId="8677" xr:uid="{00000000-0005-0000-0000-0000078A0000}"/>
    <cellStyle name="Normal 4 4 2 3 2 2 6 2" xfId="21423" xr:uid="{00000000-0005-0000-0000-0000088A0000}"/>
    <cellStyle name="Normal 4 4 2 3 2 2 6 2 2" xfId="47585" xr:uid="{00000000-0005-0000-0000-0000098A0000}"/>
    <cellStyle name="Normal 4 4 2 3 2 2 6 3" xfId="34839" xr:uid="{00000000-0005-0000-0000-00000A8A0000}"/>
    <cellStyle name="Normal 4 4 2 3 2 2 7" xfId="14857" xr:uid="{00000000-0005-0000-0000-00000B8A0000}"/>
    <cellStyle name="Normal 4 4 2 3 2 2 7 2" xfId="41019" xr:uid="{00000000-0005-0000-0000-00000C8A0000}"/>
    <cellStyle name="Normal 4 4 2 3 2 2 8" xfId="27289" xr:uid="{00000000-0005-0000-0000-00000D8A0000}"/>
    <cellStyle name="Normal 4 4 2 3 2 3" xfId="1287" xr:uid="{00000000-0005-0000-0000-00000E8A0000}"/>
    <cellStyle name="Normal 4 4 2 3 2 3 2" xfId="1927" xr:uid="{00000000-0005-0000-0000-00000F8A0000}"/>
    <cellStyle name="Normal 4 4 2 3 2 3 2 2" xfId="3953" xr:uid="{00000000-0005-0000-0000-0000108A0000}"/>
    <cellStyle name="Normal 4 4 2 3 2 3 2 2 2" xfId="8005" xr:uid="{00000000-0005-0000-0000-0000118A0000}"/>
    <cellStyle name="Normal 4 4 2 3 2 3 2 2 2 2" xfId="13895" xr:uid="{00000000-0005-0000-0000-0000128A0000}"/>
    <cellStyle name="Normal 4 4 2 3 2 3 2 2 2 2 2" xfId="26065" xr:uid="{00000000-0005-0000-0000-0000138A0000}"/>
    <cellStyle name="Normal 4 4 2 3 2 3 2 2 2 2 2 2" xfId="52227" xr:uid="{00000000-0005-0000-0000-0000148A0000}"/>
    <cellStyle name="Normal 4 4 2 3 2 3 2 2 2 2 3" xfId="40057" xr:uid="{00000000-0005-0000-0000-0000158A0000}"/>
    <cellStyle name="Normal 4 4 2 3 2 3 2 2 2 3" xfId="20943" xr:uid="{00000000-0005-0000-0000-0000168A0000}"/>
    <cellStyle name="Normal 4 4 2 3 2 3 2 2 2 3 2" xfId="47105" xr:uid="{00000000-0005-0000-0000-0000178A0000}"/>
    <cellStyle name="Normal 4 4 2 3 2 3 2 2 2 4" xfId="34167" xr:uid="{00000000-0005-0000-0000-0000188A0000}"/>
    <cellStyle name="Normal 4 4 2 3 2 3 2 2 3" xfId="10949" xr:uid="{00000000-0005-0000-0000-0000198A0000}"/>
    <cellStyle name="Normal 4 4 2 3 2 3 2 2 3 2" xfId="23503" xr:uid="{00000000-0005-0000-0000-00001A8A0000}"/>
    <cellStyle name="Normal 4 4 2 3 2 3 2 2 3 2 2" xfId="49665" xr:uid="{00000000-0005-0000-0000-00001B8A0000}"/>
    <cellStyle name="Normal 4 4 2 3 2 3 2 2 3 3" xfId="37111" xr:uid="{00000000-0005-0000-0000-00001C8A0000}"/>
    <cellStyle name="Normal 4 4 2 3 2 3 2 2 4" xfId="17419" xr:uid="{00000000-0005-0000-0000-00001D8A0000}"/>
    <cellStyle name="Normal 4 4 2 3 2 3 2 2 4 2" xfId="43581" xr:uid="{00000000-0005-0000-0000-00001E8A0000}"/>
    <cellStyle name="Normal 4 4 2 3 2 3 2 2 5" xfId="30115" xr:uid="{00000000-0005-0000-0000-00001F8A0000}"/>
    <cellStyle name="Normal 4 4 2 3 2 3 2 3" xfId="5979" xr:uid="{00000000-0005-0000-0000-0000208A0000}"/>
    <cellStyle name="Normal 4 4 2 3 2 3 2 3 2" xfId="12423" xr:uid="{00000000-0005-0000-0000-0000218A0000}"/>
    <cellStyle name="Normal 4 4 2 3 2 3 2 3 2 2" xfId="24785" xr:uid="{00000000-0005-0000-0000-0000228A0000}"/>
    <cellStyle name="Normal 4 4 2 3 2 3 2 3 2 2 2" xfId="50947" xr:uid="{00000000-0005-0000-0000-0000238A0000}"/>
    <cellStyle name="Normal 4 4 2 3 2 3 2 3 2 3" xfId="38585" xr:uid="{00000000-0005-0000-0000-0000248A0000}"/>
    <cellStyle name="Normal 4 4 2 3 2 3 2 3 3" xfId="19181" xr:uid="{00000000-0005-0000-0000-0000258A0000}"/>
    <cellStyle name="Normal 4 4 2 3 2 3 2 3 3 2" xfId="45343" xr:uid="{00000000-0005-0000-0000-0000268A0000}"/>
    <cellStyle name="Normal 4 4 2 3 2 3 2 3 4" xfId="32141" xr:uid="{00000000-0005-0000-0000-0000278A0000}"/>
    <cellStyle name="Normal 4 4 2 3 2 3 2 4" xfId="9477" xr:uid="{00000000-0005-0000-0000-0000288A0000}"/>
    <cellStyle name="Normal 4 4 2 3 2 3 2 4 2" xfId="22223" xr:uid="{00000000-0005-0000-0000-0000298A0000}"/>
    <cellStyle name="Normal 4 4 2 3 2 3 2 4 2 2" xfId="48385" xr:uid="{00000000-0005-0000-0000-00002A8A0000}"/>
    <cellStyle name="Normal 4 4 2 3 2 3 2 4 3" xfId="35639" xr:uid="{00000000-0005-0000-0000-00002B8A0000}"/>
    <cellStyle name="Normal 4 4 2 3 2 3 2 5" xfId="15657" xr:uid="{00000000-0005-0000-0000-00002C8A0000}"/>
    <cellStyle name="Normal 4 4 2 3 2 3 2 5 2" xfId="41819" xr:uid="{00000000-0005-0000-0000-00002D8A0000}"/>
    <cellStyle name="Normal 4 4 2 3 2 3 2 6" xfId="28089" xr:uid="{00000000-0005-0000-0000-00002E8A0000}"/>
    <cellStyle name="Normal 4 4 2 3 2 3 3" xfId="3313" xr:uid="{00000000-0005-0000-0000-00002F8A0000}"/>
    <cellStyle name="Normal 4 4 2 3 2 3 3 2" xfId="7365" xr:uid="{00000000-0005-0000-0000-0000308A0000}"/>
    <cellStyle name="Normal 4 4 2 3 2 3 3 2 2" xfId="13255" xr:uid="{00000000-0005-0000-0000-0000318A0000}"/>
    <cellStyle name="Normal 4 4 2 3 2 3 3 2 2 2" xfId="25425" xr:uid="{00000000-0005-0000-0000-0000328A0000}"/>
    <cellStyle name="Normal 4 4 2 3 2 3 3 2 2 2 2" xfId="51587" xr:uid="{00000000-0005-0000-0000-0000338A0000}"/>
    <cellStyle name="Normal 4 4 2 3 2 3 3 2 2 3" xfId="39417" xr:uid="{00000000-0005-0000-0000-0000348A0000}"/>
    <cellStyle name="Normal 4 4 2 3 2 3 3 2 3" xfId="20303" xr:uid="{00000000-0005-0000-0000-0000358A0000}"/>
    <cellStyle name="Normal 4 4 2 3 2 3 3 2 3 2" xfId="46465" xr:uid="{00000000-0005-0000-0000-0000368A0000}"/>
    <cellStyle name="Normal 4 4 2 3 2 3 3 2 4" xfId="33527" xr:uid="{00000000-0005-0000-0000-0000378A0000}"/>
    <cellStyle name="Normal 4 4 2 3 2 3 3 3" xfId="10309" xr:uid="{00000000-0005-0000-0000-0000388A0000}"/>
    <cellStyle name="Normal 4 4 2 3 2 3 3 3 2" xfId="22863" xr:uid="{00000000-0005-0000-0000-0000398A0000}"/>
    <cellStyle name="Normal 4 4 2 3 2 3 3 3 2 2" xfId="49025" xr:uid="{00000000-0005-0000-0000-00003A8A0000}"/>
    <cellStyle name="Normal 4 4 2 3 2 3 3 3 3" xfId="36471" xr:uid="{00000000-0005-0000-0000-00003B8A0000}"/>
    <cellStyle name="Normal 4 4 2 3 2 3 3 4" xfId="16779" xr:uid="{00000000-0005-0000-0000-00003C8A0000}"/>
    <cellStyle name="Normal 4 4 2 3 2 3 3 4 2" xfId="42941" xr:uid="{00000000-0005-0000-0000-00003D8A0000}"/>
    <cellStyle name="Normal 4 4 2 3 2 3 3 5" xfId="29475" xr:uid="{00000000-0005-0000-0000-00003E8A0000}"/>
    <cellStyle name="Normal 4 4 2 3 2 3 4" xfId="5339" xr:uid="{00000000-0005-0000-0000-00003F8A0000}"/>
    <cellStyle name="Normal 4 4 2 3 2 3 4 2" xfId="11783" xr:uid="{00000000-0005-0000-0000-0000408A0000}"/>
    <cellStyle name="Normal 4 4 2 3 2 3 4 2 2" xfId="24145" xr:uid="{00000000-0005-0000-0000-0000418A0000}"/>
    <cellStyle name="Normal 4 4 2 3 2 3 4 2 2 2" xfId="50307" xr:uid="{00000000-0005-0000-0000-0000428A0000}"/>
    <cellStyle name="Normal 4 4 2 3 2 3 4 2 3" xfId="37945" xr:uid="{00000000-0005-0000-0000-0000438A0000}"/>
    <cellStyle name="Normal 4 4 2 3 2 3 4 3" xfId="18541" xr:uid="{00000000-0005-0000-0000-0000448A0000}"/>
    <cellStyle name="Normal 4 4 2 3 2 3 4 3 2" xfId="44703" xr:uid="{00000000-0005-0000-0000-0000458A0000}"/>
    <cellStyle name="Normal 4 4 2 3 2 3 4 4" xfId="31501" xr:uid="{00000000-0005-0000-0000-0000468A0000}"/>
    <cellStyle name="Normal 4 4 2 3 2 3 5" xfId="8837" xr:uid="{00000000-0005-0000-0000-0000478A0000}"/>
    <cellStyle name="Normal 4 4 2 3 2 3 5 2" xfId="21583" xr:uid="{00000000-0005-0000-0000-0000488A0000}"/>
    <cellStyle name="Normal 4 4 2 3 2 3 5 2 2" xfId="47745" xr:uid="{00000000-0005-0000-0000-0000498A0000}"/>
    <cellStyle name="Normal 4 4 2 3 2 3 5 3" xfId="34999" xr:uid="{00000000-0005-0000-0000-00004A8A0000}"/>
    <cellStyle name="Normal 4 4 2 3 2 3 6" xfId="15017" xr:uid="{00000000-0005-0000-0000-00004B8A0000}"/>
    <cellStyle name="Normal 4 4 2 3 2 3 6 2" xfId="41179" xr:uid="{00000000-0005-0000-0000-00004C8A0000}"/>
    <cellStyle name="Normal 4 4 2 3 2 3 7" xfId="27449" xr:uid="{00000000-0005-0000-0000-00004D8A0000}"/>
    <cellStyle name="Normal 4 4 2 3 2 4" xfId="1607" xr:uid="{00000000-0005-0000-0000-00004E8A0000}"/>
    <cellStyle name="Normal 4 4 2 3 2 4 2" xfId="3633" xr:uid="{00000000-0005-0000-0000-00004F8A0000}"/>
    <cellStyle name="Normal 4 4 2 3 2 4 2 2" xfId="7685" xr:uid="{00000000-0005-0000-0000-0000508A0000}"/>
    <cellStyle name="Normal 4 4 2 3 2 4 2 2 2" xfId="13575" xr:uid="{00000000-0005-0000-0000-0000518A0000}"/>
    <cellStyle name="Normal 4 4 2 3 2 4 2 2 2 2" xfId="25745" xr:uid="{00000000-0005-0000-0000-0000528A0000}"/>
    <cellStyle name="Normal 4 4 2 3 2 4 2 2 2 2 2" xfId="51907" xr:uid="{00000000-0005-0000-0000-0000538A0000}"/>
    <cellStyle name="Normal 4 4 2 3 2 4 2 2 2 3" xfId="39737" xr:uid="{00000000-0005-0000-0000-0000548A0000}"/>
    <cellStyle name="Normal 4 4 2 3 2 4 2 2 3" xfId="20623" xr:uid="{00000000-0005-0000-0000-0000558A0000}"/>
    <cellStyle name="Normal 4 4 2 3 2 4 2 2 3 2" xfId="46785" xr:uid="{00000000-0005-0000-0000-0000568A0000}"/>
    <cellStyle name="Normal 4 4 2 3 2 4 2 2 4" xfId="33847" xr:uid="{00000000-0005-0000-0000-0000578A0000}"/>
    <cellStyle name="Normal 4 4 2 3 2 4 2 3" xfId="10629" xr:uid="{00000000-0005-0000-0000-0000588A0000}"/>
    <cellStyle name="Normal 4 4 2 3 2 4 2 3 2" xfId="23183" xr:uid="{00000000-0005-0000-0000-0000598A0000}"/>
    <cellStyle name="Normal 4 4 2 3 2 4 2 3 2 2" xfId="49345" xr:uid="{00000000-0005-0000-0000-00005A8A0000}"/>
    <cellStyle name="Normal 4 4 2 3 2 4 2 3 3" xfId="36791" xr:uid="{00000000-0005-0000-0000-00005B8A0000}"/>
    <cellStyle name="Normal 4 4 2 3 2 4 2 4" xfId="17099" xr:uid="{00000000-0005-0000-0000-00005C8A0000}"/>
    <cellStyle name="Normal 4 4 2 3 2 4 2 4 2" xfId="43261" xr:uid="{00000000-0005-0000-0000-00005D8A0000}"/>
    <cellStyle name="Normal 4 4 2 3 2 4 2 5" xfId="29795" xr:uid="{00000000-0005-0000-0000-00005E8A0000}"/>
    <cellStyle name="Normal 4 4 2 3 2 4 3" xfId="5659" xr:uid="{00000000-0005-0000-0000-00005F8A0000}"/>
    <cellStyle name="Normal 4 4 2 3 2 4 3 2" xfId="12103" xr:uid="{00000000-0005-0000-0000-0000608A0000}"/>
    <cellStyle name="Normal 4 4 2 3 2 4 3 2 2" xfId="24465" xr:uid="{00000000-0005-0000-0000-0000618A0000}"/>
    <cellStyle name="Normal 4 4 2 3 2 4 3 2 2 2" xfId="50627" xr:uid="{00000000-0005-0000-0000-0000628A0000}"/>
    <cellStyle name="Normal 4 4 2 3 2 4 3 2 3" xfId="38265" xr:uid="{00000000-0005-0000-0000-0000638A0000}"/>
    <cellStyle name="Normal 4 4 2 3 2 4 3 3" xfId="18861" xr:uid="{00000000-0005-0000-0000-0000648A0000}"/>
    <cellStyle name="Normal 4 4 2 3 2 4 3 3 2" xfId="45023" xr:uid="{00000000-0005-0000-0000-0000658A0000}"/>
    <cellStyle name="Normal 4 4 2 3 2 4 3 4" xfId="31821" xr:uid="{00000000-0005-0000-0000-0000668A0000}"/>
    <cellStyle name="Normal 4 4 2 3 2 4 4" xfId="9157" xr:uid="{00000000-0005-0000-0000-0000678A0000}"/>
    <cellStyle name="Normal 4 4 2 3 2 4 4 2" xfId="21903" xr:uid="{00000000-0005-0000-0000-0000688A0000}"/>
    <cellStyle name="Normal 4 4 2 3 2 4 4 2 2" xfId="48065" xr:uid="{00000000-0005-0000-0000-0000698A0000}"/>
    <cellStyle name="Normal 4 4 2 3 2 4 4 3" xfId="35319" xr:uid="{00000000-0005-0000-0000-00006A8A0000}"/>
    <cellStyle name="Normal 4 4 2 3 2 4 5" xfId="15337" xr:uid="{00000000-0005-0000-0000-00006B8A0000}"/>
    <cellStyle name="Normal 4 4 2 3 2 4 5 2" xfId="41499" xr:uid="{00000000-0005-0000-0000-00006C8A0000}"/>
    <cellStyle name="Normal 4 4 2 3 2 4 6" xfId="27769" xr:uid="{00000000-0005-0000-0000-00006D8A0000}"/>
    <cellStyle name="Normal 4 4 2 3 2 5" xfId="2621" xr:uid="{00000000-0005-0000-0000-00006E8A0000}"/>
    <cellStyle name="Normal 4 4 2 3 2 5 2" xfId="6673" xr:uid="{00000000-0005-0000-0000-00006F8A0000}"/>
    <cellStyle name="Normal 4 4 2 3 2 5 2 2" xfId="12839" xr:uid="{00000000-0005-0000-0000-0000708A0000}"/>
    <cellStyle name="Normal 4 4 2 3 2 5 2 2 2" xfId="25105" xr:uid="{00000000-0005-0000-0000-0000718A0000}"/>
    <cellStyle name="Normal 4 4 2 3 2 5 2 2 2 2" xfId="51267" xr:uid="{00000000-0005-0000-0000-0000728A0000}"/>
    <cellStyle name="Normal 4 4 2 3 2 5 2 2 3" xfId="39001" xr:uid="{00000000-0005-0000-0000-0000738A0000}"/>
    <cellStyle name="Normal 4 4 2 3 2 5 2 3" xfId="19743" xr:uid="{00000000-0005-0000-0000-0000748A0000}"/>
    <cellStyle name="Normal 4 4 2 3 2 5 2 3 2" xfId="45905" xr:uid="{00000000-0005-0000-0000-0000758A0000}"/>
    <cellStyle name="Normal 4 4 2 3 2 5 2 4" xfId="32835" xr:uid="{00000000-0005-0000-0000-0000768A0000}"/>
    <cellStyle name="Normal 4 4 2 3 2 5 3" xfId="9893" xr:uid="{00000000-0005-0000-0000-0000778A0000}"/>
    <cellStyle name="Normal 4 4 2 3 2 5 3 2" xfId="22543" xr:uid="{00000000-0005-0000-0000-0000788A0000}"/>
    <cellStyle name="Normal 4 4 2 3 2 5 3 2 2" xfId="48705" xr:uid="{00000000-0005-0000-0000-0000798A0000}"/>
    <cellStyle name="Normal 4 4 2 3 2 5 3 3" xfId="36055" xr:uid="{00000000-0005-0000-0000-00007A8A0000}"/>
    <cellStyle name="Normal 4 4 2 3 2 5 4" xfId="16219" xr:uid="{00000000-0005-0000-0000-00007B8A0000}"/>
    <cellStyle name="Normal 4 4 2 3 2 5 4 2" xfId="42381" xr:uid="{00000000-0005-0000-0000-00007C8A0000}"/>
    <cellStyle name="Normal 4 4 2 3 2 5 5" xfId="28783" xr:uid="{00000000-0005-0000-0000-00007D8A0000}"/>
    <cellStyle name="Normal 4 4 2 3 2 6" xfId="4647" xr:uid="{00000000-0005-0000-0000-00007E8A0000}"/>
    <cellStyle name="Normal 4 4 2 3 2 6 2" xfId="11367" xr:uid="{00000000-0005-0000-0000-00007F8A0000}"/>
    <cellStyle name="Normal 4 4 2 3 2 6 2 2" xfId="23825" xr:uid="{00000000-0005-0000-0000-0000808A0000}"/>
    <cellStyle name="Normal 4 4 2 3 2 6 2 2 2" xfId="49987" xr:uid="{00000000-0005-0000-0000-0000818A0000}"/>
    <cellStyle name="Normal 4 4 2 3 2 6 2 3" xfId="37529" xr:uid="{00000000-0005-0000-0000-0000828A0000}"/>
    <cellStyle name="Normal 4 4 2 3 2 6 3" xfId="17981" xr:uid="{00000000-0005-0000-0000-0000838A0000}"/>
    <cellStyle name="Normal 4 4 2 3 2 6 3 2" xfId="44143" xr:uid="{00000000-0005-0000-0000-0000848A0000}"/>
    <cellStyle name="Normal 4 4 2 3 2 6 4" xfId="30809" xr:uid="{00000000-0005-0000-0000-0000858A0000}"/>
    <cellStyle name="Normal 4 4 2 3 2 7" xfId="8421" xr:uid="{00000000-0005-0000-0000-0000868A0000}"/>
    <cellStyle name="Normal 4 4 2 3 2 7 2" xfId="21263" xr:uid="{00000000-0005-0000-0000-0000878A0000}"/>
    <cellStyle name="Normal 4 4 2 3 2 7 2 2" xfId="47425" xr:uid="{00000000-0005-0000-0000-0000888A0000}"/>
    <cellStyle name="Normal 4 4 2 3 2 7 3" xfId="34583" xr:uid="{00000000-0005-0000-0000-0000898A0000}"/>
    <cellStyle name="Normal 4 4 2 3 2 8" xfId="14457" xr:uid="{00000000-0005-0000-0000-00008A8A0000}"/>
    <cellStyle name="Normal 4 4 2 3 2 8 2" xfId="40619" xr:uid="{00000000-0005-0000-0000-00008B8A0000}"/>
    <cellStyle name="Normal 4 4 2 3 2 9" xfId="26757" xr:uid="{00000000-0005-0000-0000-00008C8A0000}"/>
    <cellStyle name="Normal 4 4 2 3 3" xfId="934" xr:uid="{00000000-0005-0000-0000-00008D8A0000}"/>
    <cellStyle name="Normal 4 4 2 3 3 2" xfId="1367" xr:uid="{00000000-0005-0000-0000-00008E8A0000}"/>
    <cellStyle name="Normal 4 4 2 3 3 2 2" xfId="2007" xr:uid="{00000000-0005-0000-0000-00008F8A0000}"/>
    <cellStyle name="Normal 4 4 2 3 3 2 2 2" xfId="4033" xr:uid="{00000000-0005-0000-0000-0000908A0000}"/>
    <cellStyle name="Normal 4 4 2 3 3 2 2 2 2" xfId="8085" xr:uid="{00000000-0005-0000-0000-0000918A0000}"/>
    <cellStyle name="Normal 4 4 2 3 3 2 2 2 2 2" xfId="13975" xr:uid="{00000000-0005-0000-0000-0000928A0000}"/>
    <cellStyle name="Normal 4 4 2 3 3 2 2 2 2 2 2" xfId="26145" xr:uid="{00000000-0005-0000-0000-0000938A0000}"/>
    <cellStyle name="Normal 4 4 2 3 3 2 2 2 2 2 2 2" xfId="52307" xr:uid="{00000000-0005-0000-0000-0000948A0000}"/>
    <cellStyle name="Normal 4 4 2 3 3 2 2 2 2 2 3" xfId="40137" xr:uid="{00000000-0005-0000-0000-0000958A0000}"/>
    <cellStyle name="Normal 4 4 2 3 3 2 2 2 2 3" xfId="21023" xr:uid="{00000000-0005-0000-0000-0000968A0000}"/>
    <cellStyle name="Normal 4 4 2 3 3 2 2 2 2 3 2" xfId="47185" xr:uid="{00000000-0005-0000-0000-0000978A0000}"/>
    <cellStyle name="Normal 4 4 2 3 3 2 2 2 2 4" xfId="34247" xr:uid="{00000000-0005-0000-0000-0000988A0000}"/>
    <cellStyle name="Normal 4 4 2 3 3 2 2 2 3" xfId="11029" xr:uid="{00000000-0005-0000-0000-0000998A0000}"/>
    <cellStyle name="Normal 4 4 2 3 3 2 2 2 3 2" xfId="23583" xr:uid="{00000000-0005-0000-0000-00009A8A0000}"/>
    <cellStyle name="Normal 4 4 2 3 3 2 2 2 3 2 2" xfId="49745" xr:uid="{00000000-0005-0000-0000-00009B8A0000}"/>
    <cellStyle name="Normal 4 4 2 3 3 2 2 2 3 3" xfId="37191" xr:uid="{00000000-0005-0000-0000-00009C8A0000}"/>
    <cellStyle name="Normal 4 4 2 3 3 2 2 2 4" xfId="17499" xr:uid="{00000000-0005-0000-0000-00009D8A0000}"/>
    <cellStyle name="Normal 4 4 2 3 3 2 2 2 4 2" xfId="43661" xr:uid="{00000000-0005-0000-0000-00009E8A0000}"/>
    <cellStyle name="Normal 4 4 2 3 3 2 2 2 5" xfId="30195" xr:uid="{00000000-0005-0000-0000-00009F8A0000}"/>
    <cellStyle name="Normal 4 4 2 3 3 2 2 3" xfId="6059" xr:uid="{00000000-0005-0000-0000-0000A08A0000}"/>
    <cellStyle name="Normal 4 4 2 3 3 2 2 3 2" xfId="12503" xr:uid="{00000000-0005-0000-0000-0000A18A0000}"/>
    <cellStyle name="Normal 4 4 2 3 3 2 2 3 2 2" xfId="24865" xr:uid="{00000000-0005-0000-0000-0000A28A0000}"/>
    <cellStyle name="Normal 4 4 2 3 3 2 2 3 2 2 2" xfId="51027" xr:uid="{00000000-0005-0000-0000-0000A38A0000}"/>
    <cellStyle name="Normal 4 4 2 3 3 2 2 3 2 3" xfId="38665" xr:uid="{00000000-0005-0000-0000-0000A48A0000}"/>
    <cellStyle name="Normal 4 4 2 3 3 2 2 3 3" xfId="19261" xr:uid="{00000000-0005-0000-0000-0000A58A0000}"/>
    <cellStyle name="Normal 4 4 2 3 3 2 2 3 3 2" xfId="45423" xr:uid="{00000000-0005-0000-0000-0000A68A0000}"/>
    <cellStyle name="Normal 4 4 2 3 3 2 2 3 4" xfId="32221" xr:uid="{00000000-0005-0000-0000-0000A78A0000}"/>
    <cellStyle name="Normal 4 4 2 3 3 2 2 4" xfId="9557" xr:uid="{00000000-0005-0000-0000-0000A88A0000}"/>
    <cellStyle name="Normal 4 4 2 3 3 2 2 4 2" xfId="22303" xr:uid="{00000000-0005-0000-0000-0000A98A0000}"/>
    <cellStyle name="Normal 4 4 2 3 3 2 2 4 2 2" xfId="48465" xr:uid="{00000000-0005-0000-0000-0000AA8A0000}"/>
    <cellStyle name="Normal 4 4 2 3 3 2 2 4 3" xfId="35719" xr:uid="{00000000-0005-0000-0000-0000AB8A0000}"/>
    <cellStyle name="Normal 4 4 2 3 3 2 2 5" xfId="15737" xr:uid="{00000000-0005-0000-0000-0000AC8A0000}"/>
    <cellStyle name="Normal 4 4 2 3 3 2 2 5 2" xfId="41899" xr:uid="{00000000-0005-0000-0000-0000AD8A0000}"/>
    <cellStyle name="Normal 4 4 2 3 3 2 2 6" xfId="28169" xr:uid="{00000000-0005-0000-0000-0000AE8A0000}"/>
    <cellStyle name="Normal 4 4 2 3 3 2 3" xfId="3393" xr:uid="{00000000-0005-0000-0000-0000AF8A0000}"/>
    <cellStyle name="Normal 4 4 2 3 3 2 3 2" xfId="7445" xr:uid="{00000000-0005-0000-0000-0000B08A0000}"/>
    <cellStyle name="Normal 4 4 2 3 3 2 3 2 2" xfId="13335" xr:uid="{00000000-0005-0000-0000-0000B18A0000}"/>
    <cellStyle name="Normal 4 4 2 3 3 2 3 2 2 2" xfId="25505" xr:uid="{00000000-0005-0000-0000-0000B28A0000}"/>
    <cellStyle name="Normal 4 4 2 3 3 2 3 2 2 2 2" xfId="51667" xr:uid="{00000000-0005-0000-0000-0000B38A0000}"/>
    <cellStyle name="Normal 4 4 2 3 3 2 3 2 2 3" xfId="39497" xr:uid="{00000000-0005-0000-0000-0000B48A0000}"/>
    <cellStyle name="Normal 4 4 2 3 3 2 3 2 3" xfId="20383" xr:uid="{00000000-0005-0000-0000-0000B58A0000}"/>
    <cellStyle name="Normal 4 4 2 3 3 2 3 2 3 2" xfId="46545" xr:uid="{00000000-0005-0000-0000-0000B68A0000}"/>
    <cellStyle name="Normal 4 4 2 3 3 2 3 2 4" xfId="33607" xr:uid="{00000000-0005-0000-0000-0000B78A0000}"/>
    <cellStyle name="Normal 4 4 2 3 3 2 3 3" xfId="10389" xr:uid="{00000000-0005-0000-0000-0000B88A0000}"/>
    <cellStyle name="Normal 4 4 2 3 3 2 3 3 2" xfId="22943" xr:uid="{00000000-0005-0000-0000-0000B98A0000}"/>
    <cellStyle name="Normal 4 4 2 3 3 2 3 3 2 2" xfId="49105" xr:uid="{00000000-0005-0000-0000-0000BA8A0000}"/>
    <cellStyle name="Normal 4 4 2 3 3 2 3 3 3" xfId="36551" xr:uid="{00000000-0005-0000-0000-0000BB8A0000}"/>
    <cellStyle name="Normal 4 4 2 3 3 2 3 4" xfId="16859" xr:uid="{00000000-0005-0000-0000-0000BC8A0000}"/>
    <cellStyle name="Normal 4 4 2 3 3 2 3 4 2" xfId="43021" xr:uid="{00000000-0005-0000-0000-0000BD8A0000}"/>
    <cellStyle name="Normal 4 4 2 3 3 2 3 5" xfId="29555" xr:uid="{00000000-0005-0000-0000-0000BE8A0000}"/>
    <cellStyle name="Normal 4 4 2 3 3 2 4" xfId="5419" xr:uid="{00000000-0005-0000-0000-0000BF8A0000}"/>
    <cellStyle name="Normal 4 4 2 3 3 2 4 2" xfId="11863" xr:uid="{00000000-0005-0000-0000-0000C08A0000}"/>
    <cellStyle name="Normal 4 4 2 3 3 2 4 2 2" xfId="24225" xr:uid="{00000000-0005-0000-0000-0000C18A0000}"/>
    <cellStyle name="Normal 4 4 2 3 3 2 4 2 2 2" xfId="50387" xr:uid="{00000000-0005-0000-0000-0000C28A0000}"/>
    <cellStyle name="Normal 4 4 2 3 3 2 4 2 3" xfId="38025" xr:uid="{00000000-0005-0000-0000-0000C38A0000}"/>
    <cellStyle name="Normal 4 4 2 3 3 2 4 3" xfId="18621" xr:uid="{00000000-0005-0000-0000-0000C48A0000}"/>
    <cellStyle name="Normal 4 4 2 3 3 2 4 3 2" xfId="44783" xr:uid="{00000000-0005-0000-0000-0000C58A0000}"/>
    <cellStyle name="Normal 4 4 2 3 3 2 4 4" xfId="31581" xr:uid="{00000000-0005-0000-0000-0000C68A0000}"/>
    <cellStyle name="Normal 4 4 2 3 3 2 5" xfId="8917" xr:uid="{00000000-0005-0000-0000-0000C78A0000}"/>
    <cellStyle name="Normal 4 4 2 3 3 2 5 2" xfId="21663" xr:uid="{00000000-0005-0000-0000-0000C88A0000}"/>
    <cellStyle name="Normal 4 4 2 3 3 2 5 2 2" xfId="47825" xr:uid="{00000000-0005-0000-0000-0000C98A0000}"/>
    <cellStyle name="Normal 4 4 2 3 3 2 5 3" xfId="35079" xr:uid="{00000000-0005-0000-0000-0000CA8A0000}"/>
    <cellStyle name="Normal 4 4 2 3 3 2 6" xfId="15097" xr:uid="{00000000-0005-0000-0000-0000CB8A0000}"/>
    <cellStyle name="Normal 4 4 2 3 3 2 6 2" xfId="41259" xr:uid="{00000000-0005-0000-0000-0000CC8A0000}"/>
    <cellStyle name="Normal 4 4 2 3 3 2 7" xfId="27529" xr:uid="{00000000-0005-0000-0000-0000CD8A0000}"/>
    <cellStyle name="Normal 4 4 2 3 3 3" xfId="1687" xr:uid="{00000000-0005-0000-0000-0000CE8A0000}"/>
    <cellStyle name="Normal 4 4 2 3 3 3 2" xfId="3713" xr:uid="{00000000-0005-0000-0000-0000CF8A0000}"/>
    <cellStyle name="Normal 4 4 2 3 3 3 2 2" xfId="7765" xr:uid="{00000000-0005-0000-0000-0000D08A0000}"/>
    <cellStyle name="Normal 4 4 2 3 3 3 2 2 2" xfId="13655" xr:uid="{00000000-0005-0000-0000-0000D18A0000}"/>
    <cellStyle name="Normal 4 4 2 3 3 3 2 2 2 2" xfId="25825" xr:uid="{00000000-0005-0000-0000-0000D28A0000}"/>
    <cellStyle name="Normal 4 4 2 3 3 3 2 2 2 2 2" xfId="51987" xr:uid="{00000000-0005-0000-0000-0000D38A0000}"/>
    <cellStyle name="Normal 4 4 2 3 3 3 2 2 2 3" xfId="39817" xr:uid="{00000000-0005-0000-0000-0000D48A0000}"/>
    <cellStyle name="Normal 4 4 2 3 3 3 2 2 3" xfId="20703" xr:uid="{00000000-0005-0000-0000-0000D58A0000}"/>
    <cellStyle name="Normal 4 4 2 3 3 3 2 2 3 2" xfId="46865" xr:uid="{00000000-0005-0000-0000-0000D68A0000}"/>
    <cellStyle name="Normal 4 4 2 3 3 3 2 2 4" xfId="33927" xr:uid="{00000000-0005-0000-0000-0000D78A0000}"/>
    <cellStyle name="Normal 4 4 2 3 3 3 2 3" xfId="10709" xr:uid="{00000000-0005-0000-0000-0000D88A0000}"/>
    <cellStyle name="Normal 4 4 2 3 3 3 2 3 2" xfId="23263" xr:uid="{00000000-0005-0000-0000-0000D98A0000}"/>
    <cellStyle name="Normal 4 4 2 3 3 3 2 3 2 2" xfId="49425" xr:uid="{00000000-0005-0000-0000-0000DA8A0000}"/>
    <cellStyle name="Normal 4 4 2 3 3 3 2 3 3" xfId="36871" xr:uid="{00000000-0005-0000-0000-0000DB8A0000}"/>
    <cellStyle name="Normal 4 4 2 3 3 3 2 4" xfId="17179" xr:uid="{00000000-0005-0000-0000-0000DC8A0000}"/>
    <cellStyle name="Normal 4 4 2 3 3 3 2 4 2" xfId="43341" xr:uid="{00000000-0005-0000-0000-0000DD8A0000}"/>
    <cellStyle name="Normal 4 4 2 3 3 3 2 5" xfId="29875" xr:uid="{00000000-0005-0000-0000-0000DE8A0000}"/>
    <cellStyle name="Normal 4 4 2 3 3 3 3" xfId="5739" xr:uid="{00000000-0005-0000-0000-0000DF8A0000}"/>
    <cellStyle name="Normal 4 4 2 3 3 3 3 2" xfId="12183" xr:uid="{00000000-0005-0000-0000-0000E08A0000}"/>
    <cellStyle name="Normal 4 4 2 3 3 3 3 2 2" xfId="24545" xr:uid="{00000000-0005-0000-0000-0000E18A0000}"/>
    <cellStyle name="Normal 4 4 2 3 3 3 3 2 2 2" xfId="50707" xr:uid="{00000000-0005-0000-0000-0000E28A0000}"/>
    <cellStyle name="Normal 4 4 2 3 3 3 3 2 3" xfId="38345" xr:uid="{00000000-0005-0000-0000-0000E38A0000}"/>
    <cellStyle name="Normal 4 4 2 3 3 3 3 3" xfId="18941" xr:uid="{00000000-0005-0000-0000-0000E48A0000}"/>
    <cellStyle name="Normal 4 4 2 3 3 3 3 3 2" xfId="45103" xr:uid="{00000000-0005-0000-0000-0000E58A0000}"/>
    <cellStyle name="Normal 4 4 2 3 3 3 3 4" xfId="31901" xr:uid="{00000000-0005-0000-0000-0000E68A0000}"/>
    <cellStyle name="Normal 4 4 2 3 3 3 4" xfId="9237" xr:uid="{00000000-0005-0000-0000-0000E78A0000}"/>
    <cellStyle name="Normal 4 4 2 3 3 3 4 2" xfId="21983" xr:uid="{00000000-0005-0000-0000-0000E88A0000}"/>
    <cellStyle name="Normal 4 4 2 3 3 3 4 2 2" xfId="48145" xr:uid="{00000000-0005-0000-0000-0000E98A0000}"/>
    <cellStyle name="Normal 4 4 2 3 3 3 4 3" xfId="35399" xr:uid="{00000000-0005-0000-0000-0000EA8A0000}"/>
    <cellStyle name="Normal 4 4 2 3 3 3 5" xfId="15417" xr:uid="{00000000-0005-0000-0000-0000EB8A0000}"/>
    <cellStyle name="Normal 4 4 2 3 3 3 5 2" xfId="41579" xr:uid="{00000000-0005-0000-0000-0000EC8A0000}"/>
    <cellStyle name="Normal 4 4 2 3 3 3 6" xfId="27849" xr:uid="{00000000-0005-0000-0000-0000ED8A0000}"/>
    <cellStyle name="Normal 4 4 2 3 3 4" xfId="2960" xr:uid="{00000000-0005-0000-0000-0000EE8A0000}"/>
    <cellStyle name="Normal 4 4 2 3 3 4 2" xfId="7012" xr:uid="{00000000-0005-0000-0000-0000EF8A0000}"/>
    <cellStyle name="Normal 4 4 2 3 3 4 2 2" xfId="12977" xr:uid="{00000000-0005-0000-0000-0000F08A0000}"/>
    <cellStyle name="Normal 4 4 2 3 3 4 2 2 2" xfId="25185" xr:uid="{00000000-0005-0000-0000-0000F18A0000}"/>
    <cellStyle name="Normal 4 4 2 3 3 4 2 2 2 2" xfId="51347" xr:uid="{00000000-0005-0000-0000-0000F28A0000}"/>
    <cellStyle name="Normal 4 4 2 3 3 4 2 2 3" xfId="39139" xr:uid="{00000000-0005-0000-0000-0000F38A0000}"/>
    <cellStyle name="Normal 4 4 2 3 3 4 2 3" xfId="19988" xr:uid="{00000000-0005-0000-0000-0000F48A0000}"/>
    <cellStyle name="Normal 4 4 2 3 3 4 2 3 2" xfId="46150" xr:uid="{00000000-0005-0000-0000-0000F58A0000}"/>
    <cellStyle name="Normal 4 4 2 3 3 4 2 4" xfId="33174" xr:uid="{00000000-0005-0000-0000-0000F68A0000}"/>
    <cellStyle name="Normal 4 4 2 3 3 4 3" xfId="10031" xr:uid="{00000000-0005-0000-0000-0000F78A0000}"/>
    <cellStyle name="Normal 4 4 2 3 3 4 3 2" xfId="22623" xr:uid="{00000000-0005-0000-0000-0000F88A0000}"/>
    <cellStyle name="Normal 4 4 2 3 3 4 3 2 2" xfId="48785" xr:uid="{00000000-0005-0000-0000-0000F98A0000}"/>
    <cellStyle name="Normal 4 4 2 3 3 4 3 3" xfId="36193" xr:uid="{00000000-0005-0000-0000-0000FA8A0000}"/>
    <cellStyle name="Normal 4 4 2 3 3 4 4" xfId="16464" xr:uid="{00000000-0005-0000-0000-0000FB8A0000}"/>
    <cellStyle name="Normal 4 4 2 3 3 4 4 2" xfId="42626" xr:uid="{00000000-0005-0000-0000-0000FC8A0000}"/>
    <cellStyle name="Normal 4 4 2 3 3 4 5" xfId="29122" xr:uid="{00000000-0005-0000-0000-0000FD8A0000}"/>
    <cellStyle name="Normal 4 4 2 3 3 5" xfId="4986" xr:uid="{00000000-0005-0000-0000-0000FE8A0000}"/>
    <cellStyle name="Normal 4 4 2 3 3 5 2" xfId="11505" xr:uid="{00000000-0005-0000-0000-0000FF8A0000}"/>
    <cellStyle name="Normal 4 4 2 3 3 5 2 2" xfId="23905" xr:uid="{00000000-0005-0000-0000-0000008B0000}"/>
    <cellStyle name="Normal 4 4 2 3 3 5 2 2 2" xfId="50067" xr:uid="{00000000-0005-0000-0000-0000018B0000}"/>
    <cellStyle name="Normal 4 4 2 3 3 5 2 3" xfId="37667" xr:uid="{00000000-0005-0000-0000-0000028B0000}"/>
    <cellStyle name="Normal 4 4 2 3 3 5 3" xfId="18226" xr:uid="{00000000-0005-0000-0000-0000038B0000}"/>
    <cellStyle name="Normal 4 4 2 3 3 5 3 2" xfId="44388" xr:uid="{00000000-0005-0000-0000-0000048B0000}"/>
    <cellStyle name="Normal 4 4 2 3 3 5 4" xfId="31148" xr:uid="{00000000-0005-0000-0000-0000058B0000}"/>
    <cellStyle name="Normal 4 4 2 3 3 6" xfId="8559" xr:uid="{00000000-0005-0000-0000-0000068B0000}"/>
    <cellStyle name="Normal 4 4 2 3 3 6 2" xfId="21343" xr:uid="{00000000-0005-0000-0000-0000078B0000}"/>
    <cellStyle name="Normal 4 4 2 3 3 6 2 2" xfId="47505" xr:uid="{00000000-0005-0000-0000-0000088B0000}"/>
    <cellStyle name="Normal 4 4 2 3 3 6 3" xfId="34721" xr:uid="{00000000-0005-0000-0000-0000098B0000}"/>
    <cellStyle name="Normal 4 4 2 3 3 7" xfId="14702" xr:uid="{00000000-0005-0000-0000-00000A8B0000}"/>
    <cellStyle name="Normal 4 4 2 3 3 7 2" xfId="40864" xr:uid="{00000000-0005-0000-0000-00000B8B0000}"/>
    <cellStyle name="Normal 4 4 2 3 3 8" xfId="27096" xr:uid="{00000000-0005-0000-0000-00000C8B0000}"/>
    <cellStyle name="Normal 4 4 2 3 4" xfId="1207" xr:uid="{00000000-0005-0000-0000-00000D8B0000}"/>
    <cellStyle name="Normal 4 4 2 3 4 2" xfId="1847" xr:uid="{00000000-0005-0000-0000-00000E8B0000}"/>
    <cellStyle name="Normal 4 4 2 3 4 2 2" xfId="3873" xr:uid="{00000000-0005-0000-0000-00000F8B0000}"/>
    <cellStyle name="Normal 4 4 2 3 4 2 2 2" xfId="7925" xr:uid="{00000000-0005-0000-0000-0000108B0000}"/>
    <cellStyle name="Normal 4 4 2 3 4 2 2 2 2" xfId="13815" xr:uid="{00000000-0005-0000-0000-0000118B0000}"/>
    <cellStyle name="Normal 4 4 2 3 4 2 2 2 2 2" xfId="25985" xr:uid="{00000000-0005-0000-0000-0000128B0000}"/>
    <cellStyle name="Normal 4 4 2 3 4 2 2 2 2 2 2" xfId="52147" xr:uid="{00000000-0005-0000-0000-0000138B0000}"/>
    <cellStyle name="Normal 4 4 2 3 4 2 2 2 2 3" xfId="39977" xr:uid="{00000000-0005-0000-0000-0000148B0000}"/>
    <cellStyle name="Normal 4 4 2 3 4 2 2 2 3" xfId="20863" xr:uid="{00000000-0005-0000-0000-0000158B0000}"/>
    <cellStyle name="Normal 4 4 2 3 4 2 2 2 3 2" xfId="47025" xr:uid="{00000000-0005-0000-0000-0000168B0000}"/>
    <cellStyle name="Normal 4 4 2 3 4 2 2 2 4" xfId="34087" xr:uid="{00000000-0005-0000-0000-0000178B0000}"/>
    <cellStyle name="Normal 4 4 2 3 4 2 2 3" xfId="10869" xr:uid="{00000000-0005-0000-0000-0000188B0000}"/>
    <cellStyle name="Normal 4 4 2 3 4 2 2 3 2" xfId="23423" xr:uid="{00000000-0005-0000-0000-0000198B0000}"/>
    <cellStyle name="Normal 4 4 2 3 4 2 2 3 2 2" xfId="49585" xr:uid="{00000000-0005-0000-0000-00001A8B0000}"/>
    <cellStyle name="Normal 4 4 2 3 4 2 2 3 3" xfId="37031" xr:uid="{00000000-0005-0000-0000-00001B8B0000}"/>
    <cellStyle name="Normal 4 4 2 3 4 2 2 4" xfId="17339" xr:uid="{00000000-0005-0000-0000-00001C8B0000}"/>
    <cellStyle name="Normal 4 4 2 3 4 2 2 4 2" xfId="43501" xr:uid="{00000000-0005-0000-0000-00001D8B0000}"/>
    <cellStyle name="Normal 4 4 2 3 4 2 2 5" xfId="30035" xr:uid="{00000000-0005-0000-0000-00001E8B0000}"/>
    <cellStyle name="Normal 4 4 2 3 4 2 3" xfId="5899" xr:uid="{00000000-0005-0000-0000-00001F8B0000}"/>
    <cellStyle name="Normal 4 4 2 3 4 2 3 2" xfId="12343" xr:uid="{00000000-0005-0000-0000-0000208B0000}"/>
    <cellStyle name="Normal 4 4 2 3 4 2 3 2 2" xfId="24705" xr:uid="{00000000-0005-0000-0000-0000218B0000}"/>
    <cellStyle name="Normal 4 4 2 3 4 2 3 2 2 2" xfId="50867" xr:uid="{00000000-0005-0000-0000-0000228B0000}"/>
    <cellStyle name="Normal 4 4 2 3 4 2 3 2 3" xfId="38505" xr:uid="{00000000-0005-0000-0000-0000238B0000}"/>
    <cellStyle name="Normal 4 4 2 3 4 2 3 3" xfId="19101" xr:uid="{00000000-0005-0000-0000-0000248B0000}"/>
    <cellStyle name="Normal 4 4 2 3 4 2 3 3 2" xfId="45263" xr:uid="{00000000-0005-0000-0000-0000258B0000}"/>
    <cellStyle name="Normal 4 4 2 3 4 2 3 4" xfId="32061" xr:uid="{00000000-0005-0000-0000-0000268B0000}"/>
    <cellStyle name="Normal 4 4 2 3 4 2 4" xfId="9397" xr:uid="{00000000-0005-0000-0000-0000278B0000}"/>
    <cellStyle name="Normal 4 4 2 3 4 2 4 2" xfId="22143" xr:uid="{00000000-0005-0000-0000-0000288B0000}"/>
    <cellStyle name="Normal 4 4 2 3 4 2 4 2 2" xfId="48305" xr:uid="{00000000-0005-0000-0000-0000298B0000}"/>
    <cellStyle name="Normal 4 4 2 3 4 2 4 3" xfId="35559" xr:uid="{00000000-0005-0000-0000-00002A8B0000}"/>
    <cellStyle name="Normal 4 4 2 3 4 2 5" xfId="15577" xr:uid="{00000000-0005-0000-0000-00002B8B0000}"/>
    <cellStyle name="Normal 4 4 2 3 4 2 5 2" xfId="41739" xr:uid="{00000000-0005-0000-0000-00002C8B0000}"/>
    <cellStyle name="Normal 4 4 2 3 4 2 6" xfId="28009" xr:uid="{00000000-0005-0000-0000-00002D8B0000}"/>
    <cellStyle name="Normal 4 4 2 3 4 3" xfId="3233" xr:uid="{00000000-0005-0000-0000-00002E8B0000}"/>
    <cellStyle name="Normal 4 4 2 3 4 3 2" xfId="7285" xr:uid="{00000000-0005-0000-0000-00002F8B0000}"/>
    <cellStyle name="Normal 4 4 2 3 4 3 2 2" xfId="13175" xr:uid="{00000000-0005-0000-0000-0000308B0000}"/>
    <cellStyle name="Normal 4 4 2 3 4 3 2 2 2" xfId="25345" xr:uid="{00000000-0005-0000-0000-0000318B0000}"/>
    <cellStyle name="Normal 4 4 2 3 4 3 2 2 2 2" xfId="51507" xr:uid="{00000000-0005-0000-0000-0000328B0000}"/>
    <cellStyle name="Normal 4 4 2 3 4 3 2 2 3" xfId="39337" xr:uid="{00000000-0005-0000-0000-0000338B0000}"/>
    <cellStyle name="Normal 4 4 2 3 4 3 2 3" xfId="20223" xr:uid="{00000000-0005-0000-0000-0000348B0000}"/>
    <cellStyle name="Normal 4 4 2 3 4 3 2 3 2" xfId="46385" xr:uid="{00000000-0005-0000-0000-0000358B0000}"/>
    <cellStyle name="Normal 4 4 2 3 4 3 2 4" xfId="33447" xr:uid="{00000000-0005-0000-0000-0000368B0000}"/>
    <cellStyle name="Normal 4 4 2 3 4 3 3" xfId="10229" xr:uid="{00000000-0005-0000-0000-0000378B0000}"/>
    <cellStyle name="Normal 4 4 2 3 4 3 3 2" xfId="22783" xr:uid="{00000000-0005-0000-0000-0000388B0000}"/>
    <cellStyle name="Normal 4 4 2 3 4 3 3 2 2" xfId="48945" xr:uid="{00000000-0005-0000-0000-0000398B0000}"/>
    <cellStyle name="Normal 4 4 2 3 4 3 3 3" xfId="36391" xr:uid="{00000000-0005-0000-0000-00003A8B0000}"/>
    <cellStyle name="Normal 4 4 2 3 4 3 4" xfId="16699" xr:uid="{00000000-0005-0000-0000-00003B8B0000}"/>
    <cellStyle name="Normal 4 4 2 3 4 3 4 2" xfId="42861" xr:uid="{00000000-0005-0000-0000-00003C8B0000}"/>
    <cellStyle name="Normal 4 4 2 3 4 3 5" xfId="29395" xr:uid="{00000000-0005-0000-0000-00003D8B0000}"/>
    <cellStyle name="Normal 4 4 2 3 4 4" xfId="5259" xr:uid="{00000000-0005-0000-0000-00003E8B0000}"/>
    <cellStyle name="Normal 4 4 2 3 4 4 2" xfId="11703" xr:uid="{00000000-0005-0000-0000-00003F8B0000}"/>
    <cellStyle name="Normal 4 4 2 3 4 4 2 2" xfId="24065" xr:uid="{00000000-0005-0000-0000-0000408B0000}"/>
    <cellStyle name="Normal 4 4 2 3 4 4 2 2 2" xfId="50227" xr:uid="{00000000-0005-0000-0000-0000418B0000}"/>
    <cellStyle name="Normal 4 4 2 3 4 4 2 3" xfId="37865" xr:uid="{00000000-0005-0000-0000-0000428B0000}"/>
    <cellStyle name="Normal 4 4 2 3 4 4 3" xfId="18461" xr:uid="{00000000-0005-0000-0000-0000438B0000}"/>
    <cellStyle name="Normal 4 4 2 3 4 4 3 2" xfId="44623" xr:uid="{00000000-0005-0000-0000-0000448B0000}"/>
    <cellStyle name="Normal 4 4 2 3 4 4 4" xfId="31421" xr:uid="{00000000-0005-0000-0000-0000458B0000}"/>
    <cellStyle name="Normal 4 4 2 3 4 5" xfId="8757" xr:uid="{00000000-0005-0000-0000-0000468B0000}"/>
    <cellStyle name="Normal 4 4 2 3 4 5 2" xfId="21503" xr:uid="{00000000-0005-0000-0000-0000478B0000}"/>
    <cellStyle name="Normal 4 4 2 3 4 5 2 2" xfId="47665" xr:uid="{00000000-0005-0000-0000-0000488B0000}"/>
    <cellStyle name="Normal 4 4 2 3 4 5 3" xfId="34919" xr:uid="{00000000-0005-0000-0000-0000498B0000}"/>
    <cellStyle name="Normal 4 4 2 3 4 6" xfId="14937" xr:uid="{00000000-0005-0000-0000-00004A8B0000}"/>
    <cellStyle name="Normal 4 4 2 3 4 6 2" xfId="41099" xr:uid="{00000000-0005-0000-0000-00004B8B0000}"/>
    <cellStyle name="Normal 4 4 2 3 4 7" xfId="27369" xr:uid="{00000000-0005-0000-0000-00004C8B0000}"/>
    <cellStyle name="Normal 4 4 2 3 5" xfId="1527" xr:uid="{00000000-0005-0000-0000-00004D8B0000}"/>
    <cellStyle name="Normal 4 4 2 3 5 2" xfId="3553" xr:uid="{00000000-0005-0000-0000-00004E8B0000}"/>
    <cellStyle name="Normal 4 4 2 3 5 2 2" xfId="7605" xr:uid="{00000000-0005-0000-0000-00004F8B0000}"/>
    <cellStyle name="Normal 4 4 2 3 5 2 2 2" xfId="13495" xr:uid="{00000000-0005-0000-0000-0000508B0000}"/>
    <cellStyle name="Normal 4 4 2 3 5 2 2 2 2" xfId="25665" xr:uid="{00000000-0005-0000-0000-0000518B0000}"/>
    <cellStyle name="Normal 4 4 2 3 5 2 2 2 2 2" xfId="51827" xr:uid="{00000000-0005-0000-0000-0000528B0000}"/>
    <cellStyle name="Normal 4 4 2 3 5 2 2 2 3" xfId="39657" xr:uid="{00000000-0005-0000-0000-0000538B0000}"/>
    <cellStyle name="Normal 4 4 2 3 5 2 2 3" xfId="20543" xr:uid="{00000000-0005-0000-0000-0000548B0000}"/>
    <cellStyle name="Normal 4 4 2 3 5 2 2 3 2" xfId="46705" xr:uid="{00000000-0005-0000-0000-0000558B0000}"/>
    <cellStyle name="Normal 4 4 2 3 5 2 2 4" xfId="33767" xr:uid="{00000000-0005-0000-0000-0000568B0000}"/>
    <cellStyle name="Normal 4 4 2 3 5 2 3" xfId="10549" xr:uid="{00000000-0005-0000-0000-0000578B0000}"/>
    <cellStyle name="Normal 4 4 2 3 5 2 3 2" xfId="23103" xr:uid="{00000000-0005-0000-0000-0000588B0000}"/>
    <cellStyle name="Normal 4 4 2 3 5 2 3 2 2" xfId="49265" xr:uid="{00000000-0005-0000-0000-0000598B0000}"/>
    <cellStyle name="Normal 4 4 2 3 5 2 3 3" xfId="36711" xr:uid="{00000000-0005-0000-0000-00005A8B0000}"/>
    <cellStyle name="Normal 4 4 2 3 5 2 4" xfId="17019" xr:uid="{00000000-0005-0000-0000-00005B8B0000}"/>
    <cellStyle name="Normal 4 4 2 3 5 2 4 2" xfId="43181" xr:uid="{00000000-0005-0000-0000-00005C8B0000}"/>
    <cellStyle name="Normal 4 4 2 3 5 2 5" xfId="29715" xr:uid="{00000000-0005-0000-0000-00005D8B0000}"/>
    <cellStyle name="Normal 4 4 2 3 5 3" xfId="5579" xr:uid="{00000000-0005-0000-0000-00005E8B0000}"/>
    <cellStyle name="Normal 4 4 2 3 5 3 2" xfId="12023" xr:uid="{00000000-0005-0000-0000-00005F8B0000}"/>
    <cellStyle name="Normal 4 4 2 3 5 3 2 2" xfId="24385" xr:uid="{00000000-0005-0000-0000-0000608B0000}"/>
    <cellStyle name="Normal 4 4 2 3 5 3 2 2 2" xfId="50547" xr:uid="{00000000-0005-0000-0000-0000618B0000}"/>
    <cellStyle name="Normal 4 4 2 3 5 3 2 3" xfId="38185" xr:uid="{00000000-0005-0000-0000-0000628B0000}"/>
    <cellStyle name="Normal 4 4 2 3 5 3 3" xfId="18781" xr:uid="{00000000-0005-0000-0000-0000638B0000}"/>
    <cellStyle name="Normal 4 4 2 3 5 3 3 2" xfId="44943" xr:uid="{00000000-0005-0000-0000-0000648B0000}"/>
    <cellStyle name="Normal 4 4 2 3 5 3 4" xfId="31741" xr:uid="{00000000-0005-0000-0000-0000658B0000}"/>
    <cellStyle name="Normal 4 4 2 3 5 4" xfId="9077" xr:uid="{00000000-0005-0000-0000-0000668B0000}"/>
    <cellStyle name="Normal 4 4 2 3 5 4 2" xfId="21823" xr:uid="{00000000-0005-0000-0000-0000678B0000}"/>
    <cellStyle name="Normal 4 4 2 3 5 4 2 2" xfId="47985" xr:uid="{00000000-0005-0000-0000-0000688B0000}"/>
    <cellStyle name="Normal 4 4 2 3 5 4 3" xfId="35239" xr:uid="{00000000-0005-0000-0000-0000698B0000}"/>
    <cellStyle name="Normal 4 4 2 3 5 5" xfId="15257" xr:uid="{00000000-0005-0000-0000-00006A8B0000}"/>
    <cellStyle name="Normal 4 4 2 3 5 5 2" xfId="41419" xr:uid="{00000000-0005-0000-0000-00006B8B0000}"/>
    <cellStyle name="Normal 4 4 2 3 5 6" xfId="27689" xr:uid="{00000000-0005-0000-0000-00006C8B0000}"/>
    <cellStyle name="Normal 4 4 2 3 6" xfId="2428" xr:uid="{00000000-0005-0000-0000-00006D8B0000}"/>
    <cellStyle name="Normal 4 4 2 3 6 2" xfId="6480" xr:uid="{00000000-0005-0000-0000-00006E8B0000}"/>
    <cellStyle name="Normal 4 4 2 3 6 2 2" xfId="12721" xr:uid="{00000000-0005-0000-0000-00006F8B0000}"/>
    <cellStyle name="Normal 4 4 2 3 6 2 2 2" xfId="25025" xr:uid="{00000000-0005-0000-0000-0000708B0000}"/>
    <cellStyle name="Normal 4 4 2 3 6 2 2 2 2" xfId="51187" xr:uid="{00000000-0005-0000-0000-0000718B0000}"/>
    <cellStyle name="Normal 4 4 2 3 6 2 2 3" xfId="38883" xr:uid="{00000000-0005-0000-0000-0000728B0000}"/>
    <cellStyle name="Normal 4 4 2 3 6 2 3" xfId="19588" xr:uid="{00000000-0005-0000-0000-0000738B0000}"/>
    <cellStyle name="Normal 4 4 2 3 6 2 3 2" xfId="45750" xr:uid="{00000000-0005-0000-0000-0000748B0000}"/>
    <cellStyle name="Normal 4 4 2 3 6 2 4" xfId="32642" xr:uid="{00000000-0005-0000-0000-0000758B0000}"/>
    <cellStyle name="Normal 4 4 2 3 6 3" xfId="9775" xr:uid="{00000000-0005-0000-0000-0000768B0000}"/>
    <cellStyle name="Normal 4 4 2 3 6 3 2" xfId="22463" xr:uid="{00000000-0005-0000-0000-0000778B0000}"/>
    <cellStyle name="Normal 4 4 2 3 6 3 2 2" xfId="48625" xr:uid="{00000000-0005-0000-0000-0000788B0000}"/>
    <cellStyle name="Normal 4 4 2 3 6 3 3" xfId="35937" xr:uid="{00000000-0005-0000-0000-0000798B0000}"/>
    <cellStyle name="Normal 4 4 2 3 6 4" xfId="16064" xr:uid="{00000000-0005-0000-0000-00007A8B0000}"/>
    <cellStyle name="Normal 4 4 2 3 6 4 2" xfId="42226" xr:uid="{00000000-0005-0000-0000-00007B8B0000}"/>
    <cellStyle name="Normal 4 4 2 3 6 5" xfId="28590" xr:uid="{00000000-0005-0000-0000-00007C8B0000}"/>
    <cellStyle name="Normal 4 4 2 3 7" xfId="4454" xr:uid="{00000000-0005-0000-0000-00007D8B0000}"/>
    <cellStyle name="Normal 4 4 2 3 7 2" xfId="11249" xr:uid="{00000000-0005-0000-0000-00007E8B0000}"/>
    <cellStyle name="Normal 4 4 2 3 7 2 2" xfId="23745" xr:uid="{00000000-0005-0000-0000-00007F8B0000}"/>
    <cellStyle name="Normal 4 4 2 3 7 2 2 2" xfId="49907" xr:uid="{00000000-0005-0000-0000-0000808B0000}"/>
    <cellStyle name="Normal 4 4 2 3 7 2 3" xfId="37411" xr:uid="{00000000-0005-0000-0000-0000818B0000}"/>
    <cellStyle name="Normal 4 4 2 3 7 3" xfId="17826" xr:uid="{00000000-0005-0000-0000-0000828B0000}"/>
    <cellStyle name="Normal 4 4 2 3 7 3 2" xfId="43988" xr:uid="{00000000-0005-0000-0000-0000838B0000}"/>
    <cellStyle name="Normal 4 4 2 3 7 4" xfId="30616" xr:uid="{00000000-0005-0000-0000-0000848B0000}"/>
    <cellStyle name="Normal 4 4 2 3 8" xfId="8303" xr:uid="{00000000-0005-0000-0000-0000858B0000}"/>
    <cellStyle name="Normal 4 4 2 3 8 2" xfId="21183" xr:uid="{00000000-0005-0000-0000-0000868B0000}"/>
    <cellStyle name="Normal 4 4 2 3 8 2 2" xfId="47345" xr:uid="{00000000-0005-0000-0000-0000878B0000}"/>
    <cellStyle name="Normal 4 4 2 3 8 3" xfId="34465" xr:uid="{00000000-0005-0000-0000-0000888B0000}"/>
    <cellStyle name="Normal 4 4 2 3 9" xfId="14302" xr:uid="{00000000-0005-0000-0000-0000898B0000}"/>
    <cellStyle name="Normal 4 4 2 3 9 2" xfId="40464" xr:uid="{00000000-0005-0000-0000-00008A8B0000}"/>
    <cellStyle name="Normal 4 4 2 4" xfId="555" xr:uid="{00000000-0005-0000-0000-00008B8B0000}"/>
    <cellStyle name="Normal 4 4 2 4 2" xfId="1087" xr:uid="{00000000-0005-0000-0000-00008C8B0000}"/>
    <cellStyle name="Normal 4 4 2 4 2 2" xfId="1407" xr:uid="{00000000-0005-0000-0000-00008D8B0000}"/>
    <cellStyle name="Normal 4 4 2 4 2 2 2" xfId="2047" xr:uid="{00000000-0005-0000-0000-00008E8B0000}"/>
    <cellStyle name="Normal 4 4 2 4 2 2 2 2" xfId="4073" xr:uid="{00000000-0005-0000-0000-00008F8B0000}"/>
    <cellStyle name="Normal 4 4 2 4 2 2 2 2 2" xfId="8125" xr:uid="{00000000-0005-0000-0000-0000908B0000}"/>
    <cellStyle name="Normal 4 4 2 4 2 2 2 2 2 2" xfId="14015" xr:uid="{00000000-0005-0000-0000-0000918B0000}"/>
    <cellStyle name="Normal 4 4 2 4 2 2 2 2 2 2 2" xfId="26185" xr:uid="{00000000-0005-0000-0000-0000928B0000}"/>
    <cellStyle name="Normal 4 4 2 4 2 2 2 2 2 2 2 2" xfId="52347" xr:uid="{00000000-0005-0000-0000-0000938B0000}"/>
    <cellStyle name="Normal 4 4 2 4 2 2 2 2 2 2 3" xfId="40177" xr:uid="{00000000-0005-0000-0000-0000948B0000}"/>
    <cellStyle name="Normal 4 4 2 4 2 2 2 2 2 3" xfId="21063" xr:uid="{00000000-0005-0000-0000-0000958B0000}"/>
    <cellStyle name="Normal 4 4 2 4 2 2 2 2 2 3 2" xfId="47225" xr:uid="{00000000-0005-0000-0000-0000968B0000}"/>
    <cellStyle name="Normal 4 4 2 4 2 2 2 2 2 4" xfId="34287" xr:uid="{00000000-0005-0000-0000-0000978B0000}"/>
    <cellStyle name="Normal 4 4 2 4 2 2 2 2 3" xfId="11069" xr:uid="{00000000-0005-0000-0000-0000988B0000}"/>
    <cellStyle name="Normal 4 4 2 4 2 2 2 2 3 2" xfId="23623" xr:uid="{00000000-0005-0000-0000-0000998B0000}"/>
    <cellStyle name="Normal 4 4 2 4 2 2 2 2 3 2 2" xfId="49785" xr:uid="{00000000-0005-0000-0000-00009A8B0000}"/>
    <cellStyle name="Normal 4 4 2 4 2 2 2 2 3 3" xfId="37231" xr:uid="{00000000-0005-0000-0000-00009B8B0000}"/>
    <cellStyle name="Normal 4 4 2 4 2 2 2 2 4" xfId="17539" xr:uid="{00000000-0005-0000-0000-00009C8B0000}"/>
    <cellStyle name="Normal 4 4 2 4 2 2 2 2 4 2" xfId="43701" xr:uid="{00000000-0005-0000-0000-00009D8B0000}"/>
    <cellStyle name="Normal 4 4 2 4 2 2 2 2 5" xfId="30235" xr:uid="{00000000-0005-0000-0000-00009E8B0000}"/>
    <cellStyle name="Normal 4 4 2 4 2 2 2 3" xfId="6099" xr:uid="{00000000-0005-0000-0000-00009F8B0000}"/>
    <cellStyle name="Normal 4 4 2 4 2 2 2 3 2" xfId="12543" xr:uid="{00000000-0005-0000-0000-0000A08B0000}"/>
    <cellStyle name="Normal 4 4 2 4 2 2 2 3 2 2" xfId="24905" xr:uid="{00000000-0005-0000-0000-0000A18B0000}"/>
    <cellStyle name="Normal 4 4 2 4 2 2 2 3 2 2 2" xfId="51067" xr:uid="{00000000-0005-0000-0000-0000A28B0000}"/>
    <cellStyle name="Normal 4 4 2 4 2 2 2 3 2 3" xfId="38705" xr:uid="{00000000-0005-0000-0000-0000A38B0000}"/>
    <cellStyle name="Normal 4 4 2 4 2 2 2 3 3" xfId="19301" xr:uid="{00000000-0005-0000-0000-0000A48B0000}"/>
    <cellStyle name="Normal 4 4 2 4 2 2 2 3 3 2" xfId="45463" xr:uid="{00000000-0005-0000-0000-0000A58B0000}"/>
    <cellStyle name="Normal 4 4 2 4 2 2 2 3 4" xfId="32261" xr:uid="{00000000-0005-0000-0000-0000A68B0000}"/>
    <cellStyle name="Normal 4 4 2 4 2 2 2 4" xfId="9597" xr:uid="{00000000-0005-0000-0000-0000A78B0000}"/>
    <cellStyle name="Normal 4 4 2 4 2 2 2 4 2" xfId="22343" xr:uid="{00000000-0005-0000-0000-0000A88B0000}"/>
    <cellStyle name="Normal 4 4 2 4 2 2 2 4 2 2" xfId="48505" xr:uid="{00000000-0005-0000-0000-0000A98B0000}"/>
    <cellStyle name="Normal 4 4 2 4 2 2 2 4 3" xfId="35759" xr:uid="{00000000-0005-0000-0000-0000AA8B0000}"/>
    <cellStyle name="Normal 4 4 2 4 2 2 2 5" xfId="15777" xr:uid="{00000000-0005-0000-0000-0000AB8B0000}"/>
    <cellStyle name="Normal 4 4 2 4 2 2 2 5 2" xfId="41939" xr:uid="{00000000-0005-0000-0000-0000AC8B0000}"/>
    <cellStyle name="Normal 4 4 2 4 2 2 2 6" xfId="28209" xr:uid="{00000000-0005-0000-0000-0000AD8B0000}"/>
    <cellStyle name="Normal 4 4 2 4 2 2 3" xfId="3433" xr:uid="{00000000-0005-0000-0000-0000AE8B0000}"/>
    <cellStyle name="Normal 4 4 2 4 2 2 3 2" xfId="7485" xr:uid="{00000000-0005-0000-0000-0000AF8B0000}"/>
    <cellStyle name="Normal 4 4 2 4 2 2 3 2 2" xfId="13375" xr:uid="{00000000-0005-0000-0000-0000B08B0000}"/>
    <cellStyle name="Normal 4 4 2 4 2 2 3 2 2 2" xfId="25545" xr:uid="{00000000-0005-0000-0000-0000B18B0000}"/>
    <cellStyle name="Normal 4 4 2 4 2 2 3 2 2 2 2" xfId="51707" xr:uid="{00000000-0005-0000-0000-0000B28B0000}"/>
    <cellStyle name="Normal 4 4 2 4 2 2 3 2 2 3" xfId="39537" xr:uid="{00000000-0005-0000-0000-0000B38B0000}"/>
    <cellStyle name="Normal 4 4 2 4 2 2 3 2 3" xfId="20423" xr:uid="{00000000-0005-0000-0000-0000B48B0000}"/>
    <cellStyle name="Normal 4 4 2 4 2 2 3 2 3 2" xfId="46585" xr:uid="{00000000-0005-0000-0000-0000B58B0000}"/>
    <cellStyle name="Normal 4 4 2 4 2 2 3 2 4" xfId="33647" xr:uid="{00000000-0005-0000-0000-0000B68B0000}"/>
    <cellStyle name="Normal 4 4 2 4 2 2 3 3" xfId="10429" xr:uid="{00000000-0005-0000-0000-0000B78B0000}"/>
    <cellStyle name="Normal 4 4 2 4 2 2 3 3 2" xfId="22983" xr:uid="{00000000-0005-0000-0000-0000B88B0000}"/>
    <cellStyle name="Normal 4 4 2 4 2 2 3 3 2 2" xfId="49145" xr:uid="{00000000-0005-0000-0000-0000B98B0000}"/>
    <cellStyle name="Normal 4 4 2 4 2 2 3 3 3" xfId="36591" xr:uid="{00000000-0005-0000-0000-0000BA8B0000}"/>
    <cellStyle name="Normal 4 4 2 4 2 2 3 4" xfId="16899" xr:uid="{00000000-0005-0000-0000-0000BB8B0000}"/>
    <cellStyle name="Normal 4 4 2 4 2 2 3 4 2" xfId="43061" xr:uid="{00000000-0005-0000-0000-0000BC8B0000}"/>
    <cellStyle name="Normal 4 4 2 4 2 2 3 5" xfId="29595" xr:uid="{00000000-0005-0000-0000-0000BD8B0000}"/>
    <cellStyle name="Normal 4 4 2 4 2 2 4" xfId="5459" xr:uid="{00000000-0005-0000-0000-0000BE8B0000}"/>
    <cellStyle name="Normal 4 4 2 4 2 2 4 2" xfId="11903" xr:uid="{00000000-0005-0000-0000-0000BF8B0000}"/>
    <cellStyle name="Normal 4 4 2 4 2 2 4 2 2" xfId="24265" xr:uid="{00000000-0005-0000-0000-0000C08B0000}"/>
    <cellStyle name="Normal 4 4 2 4 2 2 4 2 2 2" xfId="50427" xr:uid="{00000000-0005-0000-0000-0000C18B0000}"/>
    <cellStyle name="Normal 4 4 2 4 2 2 4 2 3" xfId="38065" xr:uid="{00000000-0005-0000-0000-0000C28B0000}"/>
    <cellStyle name="Normal 4 4 2 4 2 2 4 3" xfId="18661" xr:uid="{00000000-0005-0000-0000-0000C38B0000}"/>
    <cellStyle name="Normal 4 4 2 4 2 2 4 3 2" xfId="44823" xr:uid="{00000000-0005-0000-0000-0000C48B0000}"/>
    <cellStyle name="Normal 4 4 2 4 2 2 4 4" xfId="31621" xr:uid="{00000000-0005-0000-0000-0000C58B0000}"/>
    <cellStyle name="Normal 4 4 2 4 2 2 5" xfId="8957" xr:uid="{00000000-0005-0000-0000-0000C68B0000}"/>
    <cellStyle name="Normal 4 4 2 4 2 2 5 2" xfId="21703" xr:uid="{00000000-0005-0000-0000-0000C78B0000}"/>
    <cellStyle name="Normal 4 4 2 4 2 2 5 2 2" xfId="47865" xr:uid="{00000000-0005-0000-0000-0000C88B0000}"/>
    <cellStyle name="Normal 4 4 2 4 2 2 5 3" xfId="35119" xr:uid="{00000000-0005-0000-0000-0000C98B0000}"/>
    <cellStyle name="Normal 4 4 2 4 2 2 6" xfId="15137" xr:uid="{00000000-0005-0000-0000-0000CA8B0000}"/>
    <cellStyle name="Normal 4 4 2 4 2 2 6 2" xfId="41299" xr:uid="{00000000-0005-0000-0000-0000CB8B0000}"/>
    <cellStyle name="Normal 4 4 2 4 2 2 7" xfId="27569" xr:uid="{00000000-0005-0000-0000-0000CC8B0000}"/>
    <cellStyle name="Normal 4 4 2 4 2 3" xfId="1727" xr:uid="{00000000-0005-0000-0000-0000CD8B0000}"/>
    <cellStyle name="Normal 4 4 2 4 2 3 2" xfId="3753" xr:uid="{00000000-0005-0000-0000-0000CE8B0000}"/>
    <cellStyle name="Normal 4 4 2 4 2 3 2 2" xfId="7805" xr:uid="{00000000-0005-0000-0000-0000CF8B0000}"/>
    <cellStyle name="Normal 4 4 2 4 2 3 2 2 2" xfId="13695" xr:uid="{00000000-0005-0000-0000-0000D08B0000}"/>
    <cellStyle name="Normal 4 4 2 4 2 3 2 2 2 2" xfId="25865" xr:uid="{00000000-0005-0000-0000-0000D18B0000}"/>
    <cellStyle name="Normal 4 4 2 4 2 3 2 2 2 2 2" xfId="52027" xr:uid="{00000000-0005-0000-0000-0000D28B0000}"/>
    <cellStyle name="Normal 4 4 2 4 2 3 2 2 2 3" xfId="39857" xr:uid="{00000000-0005-0000-0000-0000D38B0000}"/>
    <cellStyle name="Normal 4 4 2 4 2 3 2 2 3" xfId="20743" xr:uid="{00000000-0005-0000-0000-0000D48B0000}"/>
    <cellStyle name="Normal 4 4 2 4 2 3 2 2 3 2" xfId="46905" xr:uid="{00000000-0005-0000-0000-0000D58B0000}"/>
    <cellStyle name="Normal 4 4 2 4 2 3 2 2 4" xfId="33967" xr:uid="{00000000-0005-0000-0000-0000D68B0000}"/>
    <cellStyle name="Normal 4 4 2 4 2 3 2 3" xfId="10749" xr:uid="{00000000-0005-0000-0000-0000D78B0000}"/>
    <cellStyle name="Normal 4 4 2 4 2 3 2 3 2" xfId="23303" xr:uid="{00000000-0005-0000-0000-0000D88B0000}"/>
    <cellStyle name="Normal 4 4 2 4 2 3 2 3 2 2" xfId="49465" xr:uid="{00000000-0005-0000-0000-0000D98B0000}"/>
    <cellStyle name="Normal 4 4 2 4 2 3 2 3 3" xfId="36911" xr:uid="{00000000-0005-0000-0000-0000DA8B0000}"/>
    <cellStyle name="Normal 4 4 2 4 2 3 2 4" xfId="17219" xr:uid="{00000000-0005-0000-0000-0000DB8B0000}"/>
    <cellStyle name="Normal 4 4 2 4 2 3 2 4 2" xfId="43381" xr:uid="{00000000-0005-0000-0000-0000DC8B0000}"/>
    <cellStyle name="Normal 4 4 2 4 2 3 2 5" xfId="29915" xr:uid="{00000000-0005-0000-0000-0000DD8B0000}"/>
    <cellStyle name="Normal 4 4 2 4 2 3 3" xfId="5779" xr:uid="{00000000-0005-0000-0000-0000DE8B0000}"/>
    <cellStyle name="Normal 4 4 2 4 2 3 3 2" xfId="12223" xr:uid="{00000000-0005-0000-0000-0000DF8B0000}"/>
    <cellStyle name="Normal 4 4 2 4 2 3 3 2 2" xfId="24585" xr:uid="{00000000-0005-0000-0000-0000E08B0000}"/>
    <cellStyle name="Normal 4 4 2 4 2 3 3 2 2 2" xfId="50747" xr:uid="{00000000-0005-0000-0000-0000E18B0000}"/>
    <cellStyle name="Normal 4 4 2 4 2 3 3 2 3" xfId="38385" xr:uid="{00000000-0005-0000-0000-0000E28B0000}"/>
    <cellStyle name="Normal 4 4 2 4 2 3 3 3" xfId="18981" xr:uid="{00000000-0005-0000-0000-0000E38B0000}"/>
    <cellStyle name="Normal 4 4 2 4 2 3 3 3 2" xfId="45143" xr:uid="{00000000-0005-0000-0000-0000E48B0000}"/>
    <cellStyle name="Normal 4 4 2 4 2 3 3 4" xfId="31941" xr:uid="{00000000-0005-0000-0000-0000E58B0000}"/>
    <cellStyle name="Normal 4 4 2 4 2 3 4" xfId="9277" xr:uid="{00000000-0005-0000-0000-0000E68B0000}"/>
    <cellStyle name="Normal 4 4 2 4 2 3 4 2" xfId="22023" xr:uid="{00000000-0005-0000-0000-0000E78B0000}"/>
    <cellStyle name="Normal 4 4 2 4 2 3 4 2 2" xfId="48185" xr:uid="{00000000-0005-0000-0000-0000E88B0000}"/>
    <cellStyle name="Normal 4 4 2 4 2 3 4 3" xfId="35439" xr:uid="{00000000-0005-0000-0000-0000E98B0000}"/>
    <cellStyle name="Normal 4 4 2 4 2 3 5" xfId="15457" xr:uid="{00000000-0005-0000-0000-0000EA8B0000}"/>
    <cellStyle name="Normal 4 4 2 4 2 3 5 2" xfId="41619" xr:uid="{00000000-0005-0000-0000-0000EB8B0000}"/>
    <cellStyle name="Normal 4 4 2 4 2 3 6" xfId="27889" xr:uid="{00000000-0005-0000-0000-0000EC8B0000}"/>
    <cellStyle name="Normal 4 4 2 4 2 4" xfId="3113" xr:uid="{00000000-0005-0000-0000-0000ED8B0000}"/>
    <cellStyle name="Normal 4 4 2 4 2 4 2" xfId="7165" xr:uid="{00000000-0005-0000-0000-0000EE8B0000}"/>
    <cellStyle name="Normal 4 4 2 4 2 4 2 2" xfId="13055" xr:uid="{00000000-0005-0000-0000-0000EF8B0000}"/>
    <cellStyle name="Normal 4 4 2 4 2 4 2 2 2" xfId="25225" xr:uid="{00000000-0005-0000-0000-0000F08B0000}"/>
    <cellStyle name="Normal 4 4 2 4 2 4 2 2 2 2" xfId="51387" xr:uid="{00000000-0005-0000-0000-0000F18B0000}"/>
    <cellStyle name="Normal 4 4 2 4 2 4 2 2 3" xfId="39217" xr:uid="{00000000-0005-0000-0000-0000F28B0000}"/>
    <cellStyle name="Normal 4 4 2 4 2 4 2 3" xfId="20103" xr:uid="{00000000-0005-0000-0000-0000F38B0000}"/>
    <cellStyle name="Normal 4 4 2 4 2 4 2 3 2" xfId="46265" xr:uid="{00000000-0005-0000-0000-0000F48B0000}"/>
    <cellStyle name="Normal 4 4 2 4 2 4 2 4" xfId="33327" xr:uid="{00000000-0005-0000-0000-0000F58B0000}"/>
    <cellStyle name="Normal 4 4 2 4 2 4 3" xfId="10109" xr:uid="{00000000-0005-0000-0000-0000F68B0000}"/>
    <cellStyle name="Normal 4 4 2 4 2 4 3 2" xfId="22663" xr:uid="{00000000-0005-0000-0000-0000F78B0000}"/>
    <cellStyle name="Normal 4 4 2 4 2 4 3 2 2" xfId="48825" xr:uid="{00000000-0005-0000-0000-0000F88B0000}"/>
    <cellStyle name="Normal 4 4 2 4 2 4 3 3" xfId="36271" xr:uid="{00000000-0005-0000-0000-0000F98B0000}"/>
    <cellStyle name="Normal 4 4 2 4 2 4 4" xfId="16579" xr:uid="{00000000-0005-0000-0000-0000FA8B0000}"/>
    <cellStyle name="Normal 4 4 2 4 2 4 4 2" xfId="42741" xr:uid="{00000000-0005-0000-0000-0000FB8B0000}"/>
    <cellStyle name="Normal 4 4 2 4 2 4 5" xfId="29275" xr:uid="{00000000-0005-0000-0000-0000FC8B0000}"/>
    <cellStyle name="Normal 4 4 2 4 2 5" xfId="5139" xr:uid="{00000000-0005-0000-0000-0000FD8B0000}"/>
    <cellStyle name="Normal 4 4 2 4 2 5 2" xfId="11583" xr:uid="{00000000-0005-0000-0000-0000FE8B0000}"/>
    <cellStyle name="Normal 4 4 2 4 2 5 2 2" xfId="23945" xr:uid="{00000000-0005-0000-0000-0000FF8B0000}"/>
    <cellStyle name="Normal 4 4 2 4 2 5 2 2 2" xfId="50107" xr:uid="{00000000-0005-0000-0000-0000008C0000}"/>
    <cellStyle name="Normal 4 4 2 4 2 5 2 3" xfId="37745" xr:uid="{00000000-0005-0000-0000-0000018C0000}"/>
    <cellStyle name="Normal 4 4 2 4 2 5 3" xfId="18341" xr:uid="{00000000-0005-0000-0000-0000028C0000}"/>
    <cellStyle name="Normal 4 4 2 4 2 5 3 2" xfId="44503" xr:uid="{00000000-0005-0000-0000-0000038C0000}"/>
    <cellStyle name="Normal 4 4 2 4 2 5 4" xfId="31301" xr:uid="{00000000-0005-0000-0000-0000048C0000}"/>
    <cellStyle name="Normal 4 4 2 4 2 6" xfId="8637" xr:uid="{00000000-0005-0000-0000-0000058C0000}"/>
    <cellStyle name="Normal 4 4 2 4 2 6 2" xfId="21383" xr:uid="{00000000-0005-0000-0000-0000068C0000}"/>
    <cellStyle name="Normal 4 4 2 4 2 6 2 2" xfId="47545" xr:uid="{00000000-0005-0000-0000-0000078C0000}"/>
    <cellStyle name="Normal 4 4 2 4 2 6 3" xfId="34799" xr:uid="{00000000-0005-0000-0000-0000088C0000}"/>
    <cellStyle name="Normal 4 4 2 4 2 7" xfId="14817" xr:uid="{00000000-0005-0000-0000-0000098C0000}"/>
    <cellStyle name="Normal 4 4 2 4 2 7 2" xfId="40979" xr:uid="{00000000-0005-0000-0000-00000A8C0000}"/>
    <cellStyle name="Normal 4 4 2 4 2 8" xfId="27249" xr:uid="{00000000-0005-0000-0000-00000B8C0000}"/>
    <cellStyle name="Normal 4 4 2 4 3" xfId="1247" xr:uid="{00000000-0005-0000-0000-00000C8C0000}"/>
    <cellStyle name="Normal 4 4 2 4 3 2" xfId="1887" xr:uid="{00000000-0005-0000-0000-00000D8C0000}"/>
    <cellStyle name="Normal 4 4 2 4 3 2 2" xfId="3913" xr:uid="{00000000-0005-0000-0000-00000E8C0000}"/>
    <cellStyle name="Normal 4 4 2 4 3 2 2 2" xfId="7965" xr:uid="{00000000-0005-0000-0000-00000F8C0000}"/>
    <cellStyle name="Normal 4 4 2 4 3 2 2 2 2" xfId="13855" xr:uid="{00000000-0005-0000-0000-0000108C0000}"/>
    <cellStyle name="Normal 4 4 2 4 3 2 2 2 2 2" xfId="26025" xr:uid="{00000000-0005-0000-0000-0000118C0000}"/>
    <cellStyle name="Normal 4 4 2 4 3 2 2 2 2 2 2" xfId="52187" xr:uid="{00000000-0005-0000-0000-0000128C0000}"/>
    <cellStyle name="Normal 4 4 2 4 3 2 2 2 2 3" xfId="40017" xr:uid="{00000000-0005-0000-0000-0000138C0000}"/>
    <cellStyle name="Normal 4 4 2 4 3 2 2 2 3" xfId="20903" xr:uid="{00000000-0005-0000-0000-0000148C0000}"/>
    <cellStyle name="Normal 4 4 2 4 3 2 2 2 3 2" xfId="47065" xr:uid="{00000000-0005-0000-0000-0000158C0000}"/>
    <cellStyle name="Normal 4 4 2 4 3 2 2 2 4" xfId="34127" xr:uid="{00000000-0005-0000-0000-0000168C0000}"/>
    <cellStyle name="Normal 4 4 2 4 3 2 2 3" xfId="10909" xr:uid="{00000000-0005-0000-0000-0000178C0000}"/>
    <cellStyle name="Normal 4 4 2 4 3 2 2 3 2" xfId="23463" xr:uid="{00000000-0005-0000-0000-0000188C0000}"/>
    <cellStyle name="Normal 4 4 2 4 3 2 2 3 2 2" xfId="49625" xr:uid="{00000000-0005-0000-0000-0000198C0000}"/>
    <cellStyle name="Normal 4 4 2 4 3 2 2 3 3" xfId="37071" xr:uid="{00000000-0005-0000-0000-00001A8C0000}"/>
    <cellStyle name="Normal 4 4 2 4 3 2 2 4" xfId="17379" xr:uid="{00000000-0005-0000-0000-00001B8C0000}"/>
    <cellStyle name="Normal 4 4 2 4 3 2 2 4 2" xfId="43541" xr:uid="{00000000-0005-0000-0000-00001C8C0000}"/>
    <cellStyle name="Normal 4 4 2 4 3 2 2 5" xfId="30075" xr:uid="{00000000-0005-0000-0000-00001D8C0000}"/>
    <cellStyle name="Normal 4 4 2 4 3 2 3" xfId="5939" xr:uid="{00000000-0005-0000-0000-00001E8C0000}"/>
    <cellStyle name="Normal 4 4 2 4 3 2 3 2" xfId="12383" xr:uid="{00000000-0005-0000-0000-00001F8C0000}"/>
    <cellStyle name="Normal 4 4 2 4 3 2 3 2 2" xfId="24745" xr:uid="{00000000-0005-0000-0000-0000208C0000}"/>
    <cellStyle name="Normal 4 4 2 4 3 2 3 2 2 2" xfId="50907" xr:uid="{00000000-0005-0000-0000-0000218C0000}"/>
    <cellStyle name="Normal 4 4 2 4 3 2 3 2 3" xfId="38545" xr:uid="{00000000-0005-0000-0000-0000228C0000}"/>
    <cellStyle name="Normal 4 4 2 4 3 2 3 3" xfId="19141" xr:uid="{00000000-0005-0000-0000-0000238C0000}"/>
    <cellStyle name="Normal 4 4 2 4 3 2 3 3 2" xfId="45303" xr:uid="{00000000-0005-0000-0000-0000248C0000}"/>
    <cellStyle name="Normal 4 4 2 4 3 2 3 4" xfId="32101" xr:uid="{00000000-0005-0000-0000-0000258C0000}"/>
    <cellStyle name="Normal 4 4 2 4 3 2 4" xfId="9437" xr:uid="{00000000-0005-0000-0000-0000268C0000}"/>
    <cellStyle name="Normal 4 4 2 4 3 2 4 2" xfId="22183" xr:uid="{00000000-0005-0000-0000-0000278C0000}"/>
    <cellStyle name="Normal 4 4 2 4 3 2 4 2 2" xfId="48345" xr:uid="{00000000-0005-0000-0000-0000288C0000}"/>
    <cellStyle name="Normal 4 4 2 4 3 2 4 3" xfId="35599" xr:uid="{00000000-0005-0000-0000-0000298C0000}"/>
    <cellStyle name="Normal 4 4 2 4 3 2 5" xfId="15617" xr:uid="{00000000-0005-0000-0000-00002A8C0000}"/>
    <cellStyle name="Normal 4 4 2 4 3 2 5 2" xfId="41779" xr:uid="{00000000-0005-0000-0000-00002B8C0000}"/>
    <cellStyle name="Normal 4 4 2 4 3 2 6" xfId="28049" xr:uid="{00000000-0005-0000-0000-00002C8C0000}"/>
    <cellStyle name="Normal 4 4 2 4 3 3" xfId="3273" xr:uid="{00000000-0005-0000-0000-00002D8C0000}"/>
    <cellStyle name="Normal 4 4 2 4 3 3 2" xfId="7325" xr:uid="{00000000-0005-0000-0000-00002E8C0000}"/>
    <cellStyle name="Normal 4 4 2 4 3 3 2 2" xfId="13215" xr:uid="{00000000-0005-0000-0000-00002F8C0000}"/>
    <cellStyle name="Normal 4 4 2 4 3 3 2 2 2" xfId="25385" xr:uid="{00000000-0005-0000-0000-0000308C0000}"/>
    <cellStyle name="Normal 4 4 2 4 3 3 2 2 2 2" xfId="51547" xr:uid="{00000000-0005-0000-0000-0000318C0000}"/>
    <cellStyle name="Normal 4 4 2 4 3 3 2 2 3" xfId="39377" xr:uid="{00000000-0005-0000-0000-0000328C0000}"/>
    <cellStyle name="Normal 4 4 2 4 3 3 2 3" xfId="20263" xr:uid="{00000000-0005-0000-0000-0000338C0000}"/>
    <cellStyle name="Normal 4 4 2 4 3 3 2 3 2" xfId="46425" xr:uid="{00000000-0005-0000-0000-0000348C0000}"/>
    <cellStyle name="Normal 4 4 2 4 3 3 2 4" xfId="33487" xr:uid="{00000000-0005-0000-0000-0000358C0000}"/>
    <cellStyle name="Normal 4 4 2 4 3 3 3" xfId="10269" xr:uid="{00000000-0005-0000-0000-0000368C0000}"/>
    <cellStyle name="Normal 4 4 2 4 3 3 3 2" xfId="22823" xr:uid="{00000000-0005-0000-0000-0000378C0000}"/>
    <cellStyle name="Normal 4 4 2 4 3 3 3 2 2" xfId="48985" xr:uid="{00000000-0005-0000-0000-0000388C0000}"/>
    <cellStyle name="Normal 4 4 2 4 3 3 3 3" xfId="36431" xr:uid="{00000000-0005-0000-0000-0000398C0000}"/>
    <cellStyle name="Normal 4 4 2 4 3 3 4" xfId="16739" xr:uid="{00000000-0005-0000-0000-00003A8C0000}"/>
    <cellStyle name="Normal 4 4 2 4 3 3 4 2" xfId="42901" xr:uid="{00000000-0005-0000-0000-00003B8C0000}"/>
    <cellStyle name="Normal 4 4 2 4 3 3 5" xfId="29435" xr:uid="{00000000-0005-0000-0000-00003C8C0000}"/>
    <cellStyle name="Normal 4 4 2 4 3 4" xfId="5299" xr:uid="{00000000-0005-0000-0000-00003D8C0000}"/>
    <cellStyle name="Normal 4 4 2 4 3 4 2" xfId="11743" xr:uid="{00000000-0005-0000-0000-00003E8C0000}"/>
    <cellStyle name="Normal 4 4 2 4 3 4 2 2" xfId="24105" xr:uid="{00000000-0005-0000-0000-00003F8C0000}"/>
    <cellStyle name="Normal 4 4 2 4 3 4 2 2 2" xfId="50267" xr:uid="{00000000-0005-0000-0000-0000408C0000}"/>
    <cellStyle name="Normal 4 4 2 4 3 4 2 3" xfId="37905" xr:uid="{00000000-0005-0000-0000-0000418C0000}"/>
    <cellStyle name="Normal 4 4 2 4 3 4 3" xfId="18501" xr:uid="{00000000-0005-0000-0000-0000428C0000}"/>
    <cellStyle name="Normal 4 4 2 4 3 4 3 2" xfId="44663" xr:uid="{00000000-0005-0000-0000-0000438C0000}"/>
    <cellStyle name="Normal 4 4 2 4 3 4 4" xfId="31461" xr:uid="{00000000-0005-0000-0000-0000448C0000}"/>
    <cellStyle name="Normal 4 4 2 4 3 5" xfId="8797" xr:uid="{00000000-0005-0000-0000-0000458C0000}"/>
    <cellStyle name="Normal 4 4 2 4 3 5 2" xfId="21543" xr:uid="{00000000-0005-0000-0000-0000468C0000}"/>
    <cellStyle name="Normal 4 4 2 4 3 5 2 2" xfId="47705" xr:uid="{00000000-0005-0000-0000-0000478C0000}"/>
    <cellStyle name="Normal 4 4 2 4 3 5 3" xfId="34959" xr:uid="{00000000-0005-0000-0000-0000488C0000}"/>
    <cellStyle name="Normal 4 4 2 4 3 6" xfId="14977" xr:uid="{00000000-0005-0000-0000-0000498C0000}"/>
    <cellStyle name="Normal 4 4 2 4 3 6 2" xfId="41139" xr:uid="{00000000-0005-0000-0000-00004A8C0000}"/>
    <cellStyle name="Normal 4 4 2 4 3 7" xfId="27409" xr:uid="{00000000-0005-0000-0000-00004B8C0000}"/>
    <cellStyle name="Normal 4 4 2 4 4" xfId="1567" xr:uid="{00000000-0005-0000-0000-00004C8C0000}"/>
    <cellStyle name="Normal 4 4 2 4 4 2" xfId="3593" xr:uid="{00000000-0005-0000-0000-00004D8C0000}"/>
    <cellStyle name="Normal 4 4 2 4 4 2 2" xfId="7645" xr:uid="{00000000-0005-0000-0000-00004E8C0000}"/>
    <cellStyle name="Normal 4 4 2 4 4 2 2 2" xfId="13535" xr:uid="{00000000-0005-0000-0000-00004F8C0000}"/>
    <cellStyle name="Normal 4 4 2 4 4 2 2 2 2" xfId="25705" xr:uid="{00000000-0005-0000-0000-0000508C0000}"/>
    <cellStyle name="Normal 4 4 2 4 4 2 2 2 2 2" xfId="51867" xr:uid="{00000000-0005-0000-0000-0000518C0000}"/>
    <cellStyle name="Normal 4 4 2 4 4 2 2 2 3" xfId="39697" xr:uid="{00000000-0005-0000-0000-0000528C0000}"/>
    <cellStyle name="Normal 4 4 2 4 4 2 2 3" xfId="20583" xr:uid="{00000000-0005-0000-0000-0000538C0000}"/>
    <cellStyle name="Normal 4 4 2 4 4 2 2 3 2" xfId="46745" xr:uid="{00000000-0005-0000-0000-0000548C0000}"/>
    <cellStyle name="Normal 4 4 2 4 4 2 2 4" xfId="33807" xr:uid="{00000000-0005-0000-0000-0000558C0000}"/>
    <cellStyle name="Normal 4 4 2 4 4 2 3" xfId="10589" xr:uid="{00000000-0005-0000-0000-0000568C0000}"/>
    <cellStyle name="Normal 4 4 2 4 4 2 3 2" xfId="23143" xr:uid="{00000000-0005-0000-0000-0000578C0000}"/>
    <cellStyle name="Normal 4 4 2 4 4 2 3 2 2" xfId="49305" xr:uid="{00000000-0005-0000-0000-0000588C0000}"/>
    <cellStyle name="Normal 4 4 2 4 4 2 3 3" xfId="36751" xr:uid="{00000000-0005-0000-0000-0000598C0000}"/>
    <cellStyle name="Normal 4 4 2 4 4 2 4" xfId="17059" xr:uid="{00000000-0005-0000-0000-00005A8C0000}"/>
    <cellStyle name="Normal 4 4 2 4 4 2 4 2" xfId="43221" xr:uid="{00000000-0005-0000-0000-00005B8C0000}"/>
    <cellStyle name="Normal 4 4 2 4 4 2 5" xfId="29755" xr:uid="{00000000-0005-0000-0000-00005C8C0000}"/>
    <cellStyle name="Normal 4 4 2 4 4 3" xfId="5619" xr:uid="{00000000-0005-0000-0000-00005D8C0000}"/>
    <cellStyle name="Normal 4 4 2 4 4 3 2" xfId="12063" xr:uid="{00000000-0005-0000-0000-00005E8C0000}"/>
    <cellStyle name="Normal 4 4 2 4 4 3 2 2" xfId="24425" xr:uid="{00000000-0005-0000-0000-00005F8C0000}"/>
    <cellStyle name="Normal 4 4 2 4 4 3 2 2 2" xfId="50587" xr:uid="{00000000-0005-0000-0000-0000608C0000}"/>
    <cellStyle name="Normal 4 4 2 4 4 3 2 3" xfId="38225" xr:uid="{00000000-0005-0000-0000-0000618C0000}"/>
    <cellStyle name="Normal 4 4 2 4 4 3 3" xfId="18821" xr:uid="{00000000-0005-0000-0000-0000628C0000}"/>
    <cellStyle name="Normal 4 4 2 4 4 3 3 2" xfId="44983" xr:uid="{00000000-0005-0000-0000-0000638C0000}"/>
    <cellStyle name="Normal 4 4 2 4 4 3 4" xfId="31781" xr:uid="{00000000-0005-0000-0000-0000648C0000}"/>
    <cellStyle name="Normal 4 4 2 4 4 4" xfId="9117" xr:uid="{00000000-0005-0000-0000-0000658C0000}"/>
    <cellStyle name="Normal 4 4 2 4 4 4 2" xfId="21863" xr:uid="{00000000-0005-0000-0000-0000668C0000}"/>
    <cellStyle name="Normal 4 4 2 4 4 4 2 2" xfId="48025" xr:uid="{00000000-0005-0000-0000-0000678C0000}"/>
    <cellStyle name="Normal 4 4 2 4 4 4 3" xfId="35279" xr:uid="{00000000-0005-0000-0000-0000688C0000}"/>
    <cellStyle name="Normal 4 4 2 4 4 5" xfId="15297" xr:uid="{00000000-0005-0000-0000-0000698C0000}"/>
    <cellStyle name="Normal 4 4 2 4 4 5 2" xfId="41459" xr:uid="{00000000-0005-0000-0000-00006A8C0000}"/>
    <cellStyle name="Normal 4 4 2 4 4 6" xfId="27729" xr:uid="{00000000-0005-0000-0000-00006B8C0000}"/>
    <cellStyle name="Normal 4 4 2 4 5" xfId="2581" xr:uid="{00000000-0005-0000-0000-00006C8C0000}"/>
    <cellStyle name="Normal 4 4 2 4 5 2" xfId="6633" xr:uid="{00000000-0005-0000-0000-00006D8C0000}"/>
    <cellStyle name="Normal 4 4 2 4 5 2 2" xfId="12799" xr:uid="{00000000-0005-0000-0000-00006E8C0000}"/>
    <cellStyle name="Normal 4 4 2 4 5 2 2 2" xfId="25065" xr:uid="{00000000-0005-0000-0000-00006F8C0000}"/>
    <cellStyle name="Normal 4 4 2 4 5 2 2 2 2" xfId="51227" xr:uid="{00000000-0005-0000-0000-0000708C0000}"/>
    <cellStyle name="Normal 4 4 2 4 5 2 2 3" xfId="38961" xr:uid="{00000000-0005-0000-0000-0000718C0000}"/>
    <cellStyle name="Normal 4 4 2 4 5 2 3" xfId="19703" xr:uid="{00000000-0005-0000-0000-0000728C0000}"/>
    <cellStyle name="Normal 4 4 2 4 5 2 3 2" xfId="45865" xr:uid="{00000000-0005-0000-0000-0000738C0000}"/>
    <cellStyle name="Normal 4 4 2 4 5 2 4" xfId="32795" xr:uid="{00000000-0005-0000-0000-0000748C0000}"/>
    <cellStyle name="Normal 4 4 2 4 5 3" xfId="9853" xr:uid="{00000000-0005-0000-0000-0000758C0000}"/>
    <cellStyle name="Normal 4 4 2 4 5 3 2" xfId="22503" xr:uid="{00000000-0005-0000-0000-0000768C0000}"/>
    <cellStyle name="Normal 4 4 2 4 5 3 2 2" xfId="48665" xr:uid="{00000000-0005-0000-0000-0000778C0000}"/>
    <cellStyle name="Normal 4 4 2 4 5 3 3" xfId="36015" xr:uid="{00000000-0005-0000-0000-0000788C0000}"/>
    <cellStyle name="Normal 4 4 2 4 5 4" xfId="16179" xr:uid="{00000000-0005-0000-0000-0000798C0000}"/>
    <cellStyle name="Normal 4 4 2 4 5 4 2" xfId="42341" xr:uid="{00000000-0005-0000-0000-00007A8C0000}"/>
    <cellStyle name="Normal 4 4 2 4 5 5" xfId="28743" xr:uid="{00000000-0005-0000-0000-00007B8C0000}"/>
    <cellStyle name="Normal 4 4 2 4 6" xfId="4607" xr:uid="{00000000-0005-0000-0000-00007C8C0000}"/>
    <cellStyle name="Normal 4 4 2 4 6 2" xfId="11327" xr:uid="{00000000-0005-0000-0000-00007D8C0000}"/>
    <cellStyle name="Normal 4 4 2 4 6 2 2" xfId="23785" xr:uid="{00000000-0005-0000-0000-00007E8C0000}"/>
    <cellStyle name="Normal 4 4 2 4 6 2 2 2" xfId="49947" xr:uid="{00000000-0005-0000-0000-00007F8C0000}"/>
    <cellStyle name="Normal 4 4 2 4 6 2 3" xfId="37489" xr:uid="{00000000-0005-0000-0000-0000808C0000}"/>
    <cellStyle name="Normal 4 4 2 4 6 3" xfId="17941" xr:uid="{00000000-0005-0000-0000-0000818C0000}"/>
    <cellStyle name="Normal 4 4 2 4 6 3 2" xfId="44103" xr:uid="{00000000-0005-0000-0000-0000828C0000}"/>
    <cellStyle name="Normal 4 4 2 4 6 4" xfId="30769" xr:uid="{00000000-0005-0000-0000-0000838C0000}"/>
    <cellStyle name="Normal 4 4 2 4 7" xfId="8381" xr:uid="{00000000-0005-0000-0000-0000848C0000}"/>
    <cellStyle name="Normal 4 4 2 4 7 2" xfId="21223" xr:uid="{00000000-0005-0000-0000-0000858C0000}"/>
    <cellStyle name="Normal 4 4 2 4 7 2 2" xfId="47385" xr:uid="{00000000-0005-0000-0000-0000868C0000}"/>
    <cellStyle name="Normal 4 4 2 4 7 3" xfId="34543" xr:uid="{00000000-0005-0000-0000-0000878C0000}"/>
    <cellStyle name="Normal 4 4 2 4 8" xfId="14417" xr:uid="{00000000-0005-0000-0000-0000888C0000}"/>
    <cellStyle name="Normal 4 4 2 4 8 2" xfId="40579" xr:uid="{00000000-0005-0000-0000-0000898C0000}"/>
    <cellStyle name="Normal 4 4 2 4 9" xfId="26717" xr:uid="{00000000-0005-0000-0000-00008A8C0000}"/>
    <cellStyle name="Normal 4 4 2 5" xfId="683" xr:uid="{00000000-0005-0000-0000-00008B8C0000}"/>
    <cellStyle name="Normal 4 4 2 5 2" xfId="1327" xr:uid="{00000000-0005-0000-0000-00008C8C0000}"/>
    <cellStyle name="Normal 4 4 2 5 2 2" xfId="1967" xr:uid="{00000000-0005-0000-0000-00008D8C0000}"/>
    <cellStyle name="Normal 4 4 2 5 2 2 2" xfId="3993" xr:uid="{00000000-0005-0000-0000-00008E8C0000}"/>
    <cellStyle name="Normal 4 4 2 5 2 2 2 2" xfId="8045" xr:uid="{00000000-0005-0000-0000-00008F8C0000}"/>
    <cellStyle name="Normal 4 4 2 5 2 2 2 2 2" xfId="13935" xr:uid="{00000000-0005-0000-0000-0000908C0000}"/>
    <cellStyle name="Normal 4 4 2 5 2 2 2 2 2 2" xfId="26105" xr:uid="{00000000-0005-0000-0000-0000918C0000}"/>
    <cellStyle name="Normal 4 4 2 5 2 2 2 2 2 2 2" xfId="52267" xr:uid="{00000000-0005-0000-0000-0000928C0000}"/>
    <cellStyle name="Normal 4 4 2 5 2 2 2 2 2 3" xfId="40097" xr:uid="{00000000-0005-0000-0000-0000938C0000}"/>
    <cellStyle name="Normal 4 4 2 5 2 2 2 2 3" xfId="20983" xr:uid="{00000000-0005-0000-0000-0000948C0000}"/>
    <cellStyle name="Normal 4 4 2 5 2 2 2 2 3 2" xfId="47145" xr:uid="{00000000-0005-0000-0000-0000958C0000}"/>
    <cellStyle name="Normal 4 4 2 5 2 2 2 2 4" xfId="34207" xr:uid="{00000000-0005-0000-0000-0000968C0000}"/>
    <cellStyle name="Normal 4 4 2 5 2 2 2 3" xfId="10989" xr:uid="{00000000-0005-0000-0000-0000978C0000}"/>
    <cellStyle name="Normal 4 4 2 5 2 2 2 3 2" xfId="23543" xr:uid="{00000000-0005-0000-0000-0000988C0000}"/>
    <cellStyle name="Normal 4 4 2 5 2 2 2 3 2 2" xfId="49705" xr:uid="{00000000-0005-0000-0000-0000998C0000}"/>
    <cellStyle name="Normal 4 4 2 5 2 2 2 3 3" xfId="37151" xr:uid="{00000000-0005-0000-0000-00009A8C0000}"/>
    <cellStyle name="Normal 4 4 2 5 2 2 2 4" xfId="17459" xr:uid="{00000000-0005-0000-0000-00009B8C0000}"/>
    <cellStyle name="Normal 4 4 2 5 2 2 2 4 2" xfId="43621" xr:uid="{00000000-0005-0000-0000-00009C8C0000}"/>
    <cellStyle name="Normal 4 4 2 5 2 2 2 5" xfId="30155" xr:uid="{00000000-0005-0000-0000-00009D8C0000}"/>
    <cellStyle name="Normal 4 4 2 5 2 2 3" xfId="6019" xr:uid="{00000000-0005-0000-0000-00009E8C0000}"/>
    <cellStyle name="Normal 4 4 2 5 2 2 3 2" xfId="12463" xr:uid="{00000000-0005-0000-0000-00009F8C0000}"/>
    <cellStyle name="Normal 4 4 2 5 2 2 3 2 2" xfId="24825" xr:uid="{00000000-0005-0000-0000-0000A08C0000}"/>
    <cellStyle name="Normal 4 4 2 5 2 2 3 2 2 2" xfId="50987" xr:uid="{00000000-0005-0000-0000-0000A18C0000}"/>
    <cellStyle name="Normal 4 4 2 5 2 2 3 2 3" xfId="38625" xr:uid="{00000000-0005-0000-0000-0000A28C0000}"/>
    <cellStyle name="Normal 4 4 2 5 2 2 3 3" xfId="19221" xr:uid="{00000000-0005-0000-0000-0000A38C0000}"/>
    <cellStyle name="Normal 4 4 2 5 2 2 3 3 2" xfId="45383" xr:uid="{00000000-0005-0000-0000-0000A48C0000}"/>
    <cellStyle name="Normal 4 4 2 5 2 2 3 4" xfId="32181" xr:uid="{00000000-0005-0000-0000-0000A58C0000}"/>
    <cellStyle name="Normal 4 4 2 5 2 2 4" xfId="9517" xr:uid="{00000000-0005-0000-0000-0000A68C0000}"/>
    <cellStyle name="Normal 4 4 2 5 2 2 4 2" xfId="22263" xr:uid="{00000000-0005-0000-0000-0000A78C0000}"/>
    <cellStyle name="Normal 4 4 2 5 2 2 4 2 2" xfId="48425" xr:uid="{00000000-0005-0000-0000-0000A88C0000}"/>
    <cellStyle name="Normal 4 4 2 5 2 2 4 3" xfId="35679" xr:uid="{00000000-0005-0000-0000-0000A98C0000}"/>
    <cellStyle name="Normal 4 4 2 5 2 2 5" xfId="15697" xr:uid="{00000000-0005-0000-0000-0000AA8C0000}"/>
    <cellStyle name="Normal 4 4 2 5 2 2 5 2" xfId="41859" xr:uid="{00000000-0005-0000-0000-0000AB8C0000}"/>
    <cellStyle name="Normal 4 4 2 5 2 2 6" xfId="28129" xr:uid="{00000000-0005-0000-0000-0000AC8C0000}"/>
    <cellStyle name="Normal 4 4 2 5 2 3" xfId="3353" xr:uid="{00000000-0005-0000-0000-0000AD8C0000}"/>
    <cellStyle name="Normal 4 4 2 5 2 3 2" xfId="7405" xr:uid="{00000000-0005-0000-0000-0000AE8C0000}"/>
    <cellStyle name="Normal 4 4 2 5 2 3 2 2" xfId="13295" xr:uid="{00000000-0005-0000-0000-0000AF8C0000}"/>
    <cellStyle name="Normal 4 4 2 5 2 3 2 2 2" xfId="25465" xr:uid="{00000000-0005-0000-0000-0000B08C0000}"/>
    <cellStyle name="Normal 4 4 2 5 2 3 2 2 2 2" xfId="51627" xr:uid="{00000000-0005-0000-0000-0000B18C0000}"/>
    <cellStyle name="Normal 4 4 2 5 2 3 2 2 3" xfId="39457" xr:uid="{00000000-0005-0000-0000-0000B28C0000}"/>
    <cellStyle name="Normal 4 4 2 5 2 3 2 3" xfId="20343" xr:uid="{00000000-0005-0000-0000-0000B38C0000}"/>
    <cellStyle name="Normal 4 4 2 5 2 3 2 3 2" xfId="46505" xr:uid="{00000000-0005-0000-0000-0000B48C0000}"/>
    <cellStyle name="Normal 4 4 2 5 2 3 2 4" xfId="33567" xr:uid="{00000000-0005-0000-0000-0000B58C0000}"/>
    <cellStyle name="Normal 4 4 2 5 2 3 3" xfId="10349" xr:uid="{00000000-0005-0000-0000-0000B68C0000}"/>
    <cellStyle name="Normal 4 4 2 5 2 3 3 2" xfId="22903" xr:uid="{00000000-0005-0000-0000-0000B78C0000}"/>
    <cellStyle name="Normal 4 4 2 5 2 3 3 2 2" xfId="49065" xr:uid="{00000000-0005-0000-0000-0000B88C0000}"/>
    <cellStyle name="Normal 4 4 2 5 2 3 3 3" xfId="36511" xr:uid="{00000000-0005-0000-0000-0000B98C0000}"/>
    <cellStyle name="Normal 4 4 2 5 2 3 4" xfId="16819" xr:uid="{00000000-0005-0000-0000-0000BA8C0000}"/>
    <cellStyle name="Normal 4 4 2 5 2 3 4 2" xfId="42981" xr:uid="{00000000-0005-0000-0000-0000BB8C0000}"/>
    <cellStyle name="Normal 4 4 2 5 2 3 5" xfId="29515" xr:uid="{00000000-0005-0000-0000-0000BC8C0000}"/>
    <cellStyle name="Normal 4 4 2 5 2 4" xfId="5379" xr:uid="{00000000-0005-0000-0000-0000BD8C0000}"/>
    <cellStyle name="Normal 4 4 2 5 2 4 2" xfId="11823" xr:uid="{00000000-0005-0000-0000-0000BE8C0000}"/>
    <cellStyle name="Normal 4 4 2 5 2 4 2 2" xfId="24185" xr:uid="{00000000-0005-0000-0000-0000BF8C0000}"/>
    <cellStyle name="Normal 4 4 2 5 2 4 2 2 2" xfId="50347" xr:uid="{00000000-0005-0000-0000-0000C08C0000}"/>
    <cellStyle name="Normal 4 4 2 5 2 4 2 3" xfId="37985" xr:uid="{00000000-0005-0000-0000-0000C18C0000}"/>
    <cellStyle name="Normal 4 4 2 5 2 4 3" xfId="18581" xr:uid="{00000000-0005-0000-0000-0000C28C0000}"/>
    <cellStyle name="Normal 4 4 2 5 2 4 3 2" xfId="44743" xr:uid="{00000000-0005-0000-0000-0000C38C0000}"/>
    <cellStyle name="Normal 4 4 2 5 2 4 4" xfId="31541" xr:uid="{00000000-0005-0000-0000-0000C48C0000}"/>
    <cellStyle name="Normal 4 4 2 5 2 5" xfId="8877" xr:uid="{00000000-0005-0000-0000-0000C58C0000}"/>
    <cellStyle name="Normal 4 4 2 5 2 5 2" xfId="21623" xr:uid="{00000000-0005-0000-0000-0000C68C0000}"/>
    <cellStyle name="Normal 4 4 2 5 2 5 2 2" xfId="47785" xr:uid="{00000000-0005-0000-0000-0000C78C0000}"/>
    <cellStyle name="Normal 4 4 2 5 2 5 3" xfId="35039" xr:uid="{00000000-0005-0000-0000-0000C88C0000}"/>
    <cellStyle name="Normal 4 4 2 5 2 6" xfId="15057" xr:uid="{00000000-0005-0000-0000-0000C98C0000}"/>
    <cellStyle name="Normal 4 4 2 5 2 6 2" xfId="41219" xr:uid="{00000000-0005-0000-0000-0000CA8C0000}"/>
    <cellStyle name="Normal 4 4 2 5 2 7" xfId="27489" xr:uid="{00000000-0005-0000-0000-0000CB8C0000}"/>
    <cellStyle name="Normal 4 4 2 5 3" xfId="1647" xr:uid="{00000000-0005-0000-0000-0000CC8C0000}"/>
    <cellStyle name="Normal 4 4 2 5 3 2" xfId="3673" xr:uid="{00000000-0005-0000-0000-0000CD8C0000}"/>
    <cellStyle name="Normal 4 4 2 5 3 2 2" xfId="7725" xr:uid="{00000000-0005-0000-0000-0000CE8C0000}"/>
    <cellStyle name="Normal 4 4 2 5 3 2 2 2" xfId="13615" xr:uid="{00000000-0005-0000-0000-0000CF8C0000}"/>
    <cellStyle name="Normal 4 4 2 5 3 2 2 2 2" xfId="25785" xr:uid="{00000000-0005-0000-0000-0000D08C0000}"/>
    <cellStyle name="Normal 4 4 2 5 3 2 2 2 2 2" xfId="51947" xr:uid="{00000000-0005-0000-0000-0000D18C0000}"/>
    <cellStyle name="Normal 4 4 2 5 3 2 2 2 3" xfId="39777" xr:uid="{00000000-0005-0000-0000-0000D28C0000}"/>
    <cellStyle name="Normal 4 4 2 5 3 2 2 3" xfId="20663" xr:uid="{00000000-0005-0000-0000-0000D38C0000}"/>
    <cellStyle name="Normal 4 4 2 5 3 2 2 3 2" xfId="46825" xr:uid="{00000000-0005-0000-0000-0000D48C0000}"/>
    <cellStyle name="Normal 4 4 2 5 3 2 2 4" xfId="33887" xr:uid="{00000000-0005-0000-0000-0000D58C0000}"/>
    <cellStyle name="Normal 4 4 2 5 3 2 3" xfId="10669" xr:uid="{00000000-0005-0000-0000-0000D68C0000}"/>
    <cellStyle name="Normal 4 4 2 5 3 2 3 2" xfId="23223" xr:uid="{00000000-0005-0000-0000-0000D78C0000}"/>
    <cellStyle name="Normal 4 4 2 5 3 2 3 2 2" xfId="49385" xr:uid="{00000000-0005-0000-0000-0000D88C0000}"/>
    <cellStyle name="Normal 4 4 2 5 3 2 3 3" xfId="36831" xr:uid="{00000000-0005-0000-0000-0000D98C0000}"/>
    <cellStyle name="Normal 4 4 2 5 3 2 4" xfId="17139" xr:uid="{00000000-0005-0000-0000-0000DA8C0000}"/>
    <cellStyle name="Normal 4 4 2 5 3 2 4 2" xfId="43301" xr:uid="{00000000-0005-0000-0000-0000DB8C0000}"/>
    <cellStyle name="Normal 4 4 2 5 3 2 5" xfId="29835" xr:uid="{00000000-0005-0000-0000-0000DC8C0000}"/>
    <cellStyle name="Normal 4 4 2 5 3 3" xfId="5699" xr:uid="{00000000-0005-0000-0000-0000DD8C0000}"/>
    <cellStyle name="Normal 4 4 2 5 3 3 2" xfId="12143" xr:uid="{00000000-0005-0000-0000-0000DE8C0000}"/>
    <cellStyle name="Normal 4 4 2 5 3 3 2 2" xfId="24505" xr:uid="{00000000-0005-0000-0000-0000DF8C0000}"/>
    <cellStyle name="Normal 4 4 2 5 3 3 2 2 2" xfId="50667" xr:uid="{00000000-0005-0000-0000-0000E08C0000}"/>
    <cellStyle name="Normal 4 4 2 5 3 3 2 3" xfId="38305" xr:uid="{00000000-0005-0000-0000-0000E18C0000}"/>
    <cellStyle name="Normal 4 4 2 5 3 3 3" xfId="18901" xr:uid="{00000000-0005-0000-0000-0000E28C0000}"/>
    <cellStyle name="Normal 4 4 2 5 3 3 3 2" xfId="45063" xr:uid="{00000000-0005-0000-0000-0000E38C0000}"/>
    <cellStyle name="Normal 4 4 2 5 3 3 4" xfId="31861" xr:uid="{00000000-0005-0000-0000-0000E48C0000}"/>
    <cellStyle name="Normal 4 4 2 5 3 4" xfId="9197" xr:uid="{00000000-0005-0000-0000-0000E58C0000}"/>
    <cellStyle name="Normal 4 4 2 5 3 4 2" xfId="21943" xr:uid="{00000000-0005-0000-0000-0000E68C0000}"/>
    <cellStyle name="Normal 4 4 2 5 3 4 2 2" xfId="48105" xr:uid="{00000000-0005-0000-0000-0000E78C0000}"/>
    <cellStyle name="Normal 4 4 2 5 3 4 3" xfId="35359" xr:uid="{00000000-0005-0000-0000-0000E88C0000}"/>
    <cellStyle name="Normal 4 4 2 5 3 5" xfId="15377" xr:uid="{00000000-0005-0000-0000-0000E98C0000}"/>
    <cellStyle name="Normal 4 4 2 5 3 5 2" xfId="41539" xr:uid="{00000000-0005-0000-0000-0000EA8C0000}"/>
    <cellStyle name="Normal 4 4 2 5 3 6" xfId="27809" xr:uid="{00000000-0005-0000-0000-0000EB8C0000}"/>
    <cellStyle name="Normal 4 4 2 5 4" xfId="2709" xr:uid="{00000000-0005-0000-0000-0000EC8C0000}"/>
    <cellStyle name="Normal 4 4 2 5 4 2" xfId="6761" xr:uid="{00000000-0005-0000-0000-0000ED8C0000}"/>
    <cellStyle name="Normal 4 4 2 5 4 2 2" xfId="12889" xr:uid="{00000000-0005-0000-0000-0000EE8C0000}"/>
    <cellStyle name="Normal 4 4 2 5 4 2 2 2" xfId="25145" xr:uid="{00000000-0005-0000-0000-0000EF8C0000}"/>
    <cellStyle name="Normal 4 4 2 5 4 2 2 2 2" xfId="51307" xr:uid="{00000000-0005-0000-0000-0000F08C0000}"/>
    <cellStyle name="Normal 4 4 2 5 4 2 2 3" xfId="39051" xr:uid="{00000000-0005-0000-0000-0000F18C0000}"/>
    <cellStyle name="Normal 4 4 2 5 4 2 3" xfId="19814" xr:uid="{00000000-0005-0000-0000-0000F28C0000}"/>
    <cellStyle name="Normal 4 4 2 5 4 2 3 2" xfId="45976" xr:uid="{00000000-0005-0000-0000-0000F38C0000}"/>
    <cellStyle name="Normal 4 4 2 5 4 2 4" xfId="32923" xr:uid="{00000000-0005-0000-0000-0000F48C0000}"/>
    <cellStyle name="Normal 4 4 2 5 4 3" xfId="9943" xr:uid="{00000000-0005-0000-0000-0000F58C0000}"/>
    <cellStyle name="Normal 4 4 2 5 4 3 2" xfId="22583" xr:uid="{00000000-0005-0000-0000-0000F68C0000}"/>
    <cellStyle name="Normal 4 4 2 5 4 3 2 2" xfId="48745" xr:uid="{00000000-0005-0000-0000-0000F78C0000}"/>
    <cellStyle name="Normal 4 4 2 5 4 3 3" xfId="36105" xr:uid="{00000000-0005-0000-0000-0000F88C0000}"/>
    <cellStyle name="Normal 4 4 2 5 4 4" xfId="16290" xr:uid="{00000000-0005-0000-0000-0000F98C0000}"/>
    <cellStyle name="Normal 4 4 2 5 4 4 2" xfId="42452" xr:uid="{00000000-0005-0000-0000-0000FA8C0000}"/>
    <cellStyle name="Normal 4 4 2 5 4 5" xfId="28871" xr:uid="{00000000-0005-0000-0000-0000FB8C0000}"/>
    <cellStyle name="Normal 4 4 2 5 5" xfId="4735" xr:uid="{00000000-0005-0000-0000-0000FC8C0000}"/>
    <cellStyle name="Normal 4 4 2 5 5 2" xfId="11417" xr:uid="{00000000-0005-0000-0000-0000FD8C0000}"/>
    <cellStyle name="Normal 4 4 2 5 5 2 2" xfId="23865" xr:uid="{00000000-0005-0000-0000-0000FE8C0000}"/>
    <cellStyle name="Normal 4 4 2 5 5 2 2 2" xfId="50027" xr:uid="{00000000-0005-0000-0000-0000FF8C0000}"/>
    <cellStyle name="Normal 4 4 2 5 5 2 3" xfId="37579" xr:uid="{00000000-0005-0000-0000-0000008D0000}"/>
    <cellStyle name="Normal 4 4 2 5 5 3" xfId="18052" xr:uid="{00000000-0005-0000-0000-0000018D0000}"/>
    <cellStyle name="Normal 4 4 2 5 5 3 2" xfId="44214" xr:uid="{00000000-0005-0000-0000-0000028D0000}"/>
    <cellStyle name="Normal 4 4 2 5 5 4" xfId="30897" xr:uid="{00000000-0005-0000-0000-0000038D0000}"/>
    <cellStyle name="Normal 4 4 2 5 6" xfId="8471" xr:uid="{00000000-0005-0000-0000-0000048D0000}"/>
    <cellStyle name="Normal 4 4 2 5 6 2" xfId="21303" xr:uid="{00000000-0005-0000-0000-0000058D0000}"/>
    <cellStyle name="Normal 4 4 2 5 6 2 2" xfId="47465" xr:uid="{00000000-0005-0000-0000-0000068D0000}"/>
    <cellStyle name="Normal 4 4 2 5 6 3" xfId="34633" xr:uid="{00000000-0005-0000-0000-0000078D0000}"/>
    <cellStyle name="Normal 4 4 2 5 7" xfId="14528" xr:uid="{00000000-0005-0000-0000-0000088D0000}"/>
    <cellStyle name="Normal 4 4 2 5 7 2" xfId="40690" xr:uid="{00000000-0005-0000-0000-0000098D0000}"/>
    <cellStyle name="Normal 4 4 2 5 8" xfId="26845" xr:uid="{00000000-0005-0000-0000-00000A8D0000}"/>
    <cellStyle name="Normal 4 4 2 6" xfId="1167" xr:uid="{00000000-0005-0000-0000-00000B8D0000}"/>
    <cellStyle name="Normal 4 4 2 6 2" xfId="1807" xr:uid="{00000000-0005-0000-0000-00000C8D0000}"/>
    <cellStyle name="Normal 4 4 2 6 2 2" xfId="3833" xr:uid="{00000000-0005-0000-0000-00000D8D0000}"/>
    <cellStyle name="Normal 4 4 2 6 2 2 2" xfId="7885" xr:uid="{00000000-0005-0000-0000-00000E8D0000}"/>
    <cellStyle name="Normal 4 4 2 6 2 2 2 2" xfId="13775" xr:uid="{00000000-0005-0000-0000-00000F8D0000}"/>
    <cellStyle name="Normal 4 4 2 6 2 2 2 2 2" xfId="25945" xr:uid="{00000000-0005-0000-0000-0000108D0000}"/>
    <cellStyle name="Normal 4 4 2 6 2 2 2 2 2 2" xfId="52107" xr:uid="{00000000-0005-0000-0000-0000118D0000}"/>
    <cellStyle name="Normal 4 4 2 6 2 2 2 2 3" xfId="39937" xr:uid="{00000000-0005-0000-0000-0000128D0000}"/>
    <cellStyle name="Normal 4 4 2 6 2 2 2 3" xfId="20823" xr:uid="{00000000-0005-0000-0000-0000138D0000}"/>
    <cellStyle name="Normal 4 4 2 6 2 2 2 3 2" xfId="46985" xr:uid="{00000000-0005-0000-0000-0000148D0000}"/>
    <cellStyle name="Normal 4 4 2 6 2 2 2 4" xfId="34047" xr:uid="{00000000-0005-0000-0000-0000158D0000}"/>
    <cellStyle name="Normal 4 4 2 6 2 2 3" xfId="10829" xr:uid="{00000000-0005-0000-0000-0000168D0000}"/>
    <cellStyle name="Normal 4 4 2 6 2 2 3 2" xfId="23383" xr:uid="{00000000-0005-0000-0000-0000178D0000}"/>
    <cellStyle name="Normal 4 4 2 6 2 2 3 2 2" xfId="49545" xr:uid="{00000000-0005-0000-0000-0000188D0000}"/>
    <cellStyle name="Normal 4 4 2 6 2 2 3 3" xfId="36991" xr:uid="{00000000-0005-0000-0000-0000198D0000}"/>
    <cellStyle name="Normal 4 4 2 6 2 2 4" xfId="17299" xr:uid="{00000000-0005-0000-0000-00001A8D0000}"/>
    <cellStyle name="Normal 4 4 2 6 2 2 4 2" xfId="43461" xr:uid="{00000000-0005-0000-0000-00001B8D0000}"/>
    <cellStyle name="Normal 4 4 2 6 2 2 5" xfId="29995" xr:uid="{00000000-0005-0000-0000-00001C8D0000}"/>
    <cellStyle name="Normal 4 4 2 6 2 3" xfId="5859" xr:uid="{00000000-0005-0000-0000-00001D8D0000}"/>
    <cellStyle name="Normal 4 4 2 6 2 3 2" xfId="12303" xr:uid="{00000000-0005-0000-0000-00001E8D0000}"/>
    <cellStyle name="Normal 4 4 2 6 2 3 2 2" xfId="24665" xr:uid="{00000000-0005-0000-0000-00001F8D0000}"/>
    <cellStyle name="Normal 4 4 2 6 2 3 2 2 2" xfId="50827" xr:uid="{00000000-0005-0000-0000-0000208D0000}"/>
    <cellStyle name="Normal 4 4 2 6 2 3 2 3" xfId="38465" xr:uid="{00000000-0005-0000-0000-0000218D0000}"/>
    <cellStyle name="Normal 4 4 2 6 2 3 3" xfId="19061" xr:uid="{00000000-0005-0000-0000-0000228D0000}"/>
    <cellStyle name="Normal 4 4 2 6 2 3 3 2" xfId="45223" xr:uid="{00000000-0005-0000-0000-0000238D0000}"/>
    <cellStyle name="Normal 4 4 2 6 2 3 4" xfId="32021" xr:uid="{00000000-0005-0000-0000-0000248D0000}"/>
    <cellStyle name="Normal 4 4 2 6 2 4" xfId="9357" xr:uid="{00000000-0005-0000-0000-0000258D0000}"/>
    <cellStyle name="Normal 4 4 2 6 2 4 2" xfId="22103" xr:uid="{00000000-0005-0000-0000-0000268D0000}"/>
    <cellStyle name="Normal 4 4 2 6 2 4 2 2" xfId="48265" xr:uid="{00000000-0005-0000-0000-0000278D0000}"/>
    <cellStyle name="Normal 4 4 2 6 2 4 3" xfId="35519" xr:uid="{00000000-0005-0000-0000-0000288D0000}"/>
    <cellStyle name="Normal 4 4 2 6 2 5" xfId="15537" xr:uid="{00000000-0005-0000-0000-0000298D0000}"/>
    <cellStyle name="Normal 4 4 2 6 2 5 2" xfId="41699" xr:uid="{00000000-0005-0000-0000-00002A8D0000}"/>
    <cellStyle name="Normal 4 4 2 6 2 6" xfId="27969" xr:uid="{00000000-0005-0000-0000-00002B8D0000}"/>
    <cellStyle name="Normal 4 4 2 6 3" xfId="3193" xr:uid="{00000000-0005-0000-0000-00002C8D0000}"/>
    <cellStyle name="Normal 4 4 2 6 3 2" xfId="7245" xr:uid="{00000000-0005-0000-0000-00002D8D0000}"/>
    <cellStyle name="Normal 4 4 2 6 3 2 2" xfId="13135" xr:uid="{00000000-0005-0000-0000-00002E8D0000}"/>
    <cellStyle name="Normal 4 4 2 6 3 2 2 2" xfId="25305" xr:uid="{00000000-0005-0000-0000-00002F8D0000}"/>
    <cellStyle name="Normal 4 4 2 6 3 2 2 2 2" xfId="51467" xr:uid="{00000000-0005-0000-0000-0000308D0000}"/>
    <cellStyle name="Normal 4 4 2 6 3 2 2 3" xfId="39297" xr:uid="{00000000-0005-0000-0000-0000318D0000}"/>
    <cellStyle name="Normal 4 4 2 6 3 2 3" xfId="20183" xr:uid="{00000000-0005-0000-0000-0000328D0000}"/>
    <cellStyle name="Normal 4 4 2 6 3 2 3 2" xfId="46345" xr:uid="{00000000-0005-0000-0000-0000338D0000}"/>
    <cellStyle name="Normal 4 4 2 6 3 2 4" xfId="33407" xr:uid="{00000000-0005-0000-0000-0000348D0000}"/>
    <cellStyle name="Normal 4 4 2 6 3 3" xfId="10189" xr:uid="{00000000-0005-0000-0000-0000358D0000}"/>
    <cellStyle name="Normal 4 4 2 6 3 3 2" xfId="22743" xr:uid="{00000000-0005-0000-0000-0000368D0000}"/>
    <cellStyle name="Normal 4 4 2 6 3 3 2 2" xfId="48905" xr:uid="{00000000-0005-0000-0000-0000378D0000}"/>
    <cellStyle name="Normal 4 4 2 6 3 3 3" xfId="36351" xr:uid="{00000000-0005-0000-0000-0000388D0000}"/>
    <cellStyle name="Normal 4 4 2 6 3 4" xfId="16659" xr:uid="{00000000-0005-0000-0000-0000398D0000}"/>
    <cellStyle name="Normal 4 4 2 6 3 4 2" xfId="42821" xr:uid="{00000000-0005-0000-0000-00003A8D0000}"/>
    <cellStyle name="Normal 4 4 2 6 3 5" xfId="29355" xr:uid="{00000000-0005-0000-0000-00003B8D0000}"/>
    <cellStyle name="Normal 4 4 2 6 4" xfId="5219" xr:uid="{00000000-0005-0000-0000-00003C8D0000}"/>
    <cellStyle name="Normal 4 4 2 6 4 2" xfId="11663" xr:uid="{00000000-0005-0000-0000-00003D8D0000}"/>
    <cellStyle name="Normal 4 4 2 6 4 2 2" xfId="24025" xr:uid="{00000000-0005-0000-0000-00003E8D0000}"/>
    <cellStyle name="Normal 4 4 2 6 4 2 2 2" xfId="50187" xr:uid="{00000000-0005-0000-0000-00003F8D0000}"/>
    <cellStyle name="Normal 4 4 2 6 4 2 3" xfId="37825" xr:uid="{00000000-0005-0000-0000-0000408D0000}"/>
    <cellStyle name="Normal 4 4 2 6 4 3" xfId="18421" xr:uid="{00000000-0005-0000-0000-0000418D0000}"/>
    <cellStyle name="Normal 4 4 2 6 4 3 2" xfId="44583" xr:uid="{00000000-0005-0000-0000-0000428D0000}"/>
    <cellStyle name="Normal 4 4 2 6 4 4" xfId="31381" xr:uid="{00000000-0005-0000-0000-0000438D0000}"/>
    <cellStyle name="Normal 4 4 2 6 5" xfId="8717" xr:uid="{00000000-0005-0000-0000-0000448D0000}"/>
    <cellStyle name="Normal 4 4 2 6 5 2" xfId="21463" xr:uid="{00000000-0005-0000-0000-0000458D0000}"/>
    <cellStyle name="Normal 4 4 2 6 5 2 2" xfId="47625" xr:uid="{00000000-0005-0000-0000-0000468D0000}"/>
    <cellStyle name="Normal 4 4 2 6 5 3" xfId="34879" xr:uid="{00000000-0005-0000-0000-0000478D0000}"/>
    <cellStyle name="Normal 4 4 2 6 6" xfId="14897" xr:uid="{00000000-0005-0000-0000-0000488D0000}"/>
    <cellStyle name="Normal 4 4 2 6 6 2" xfId="41059" xr:uid="{00000000-0005-0000-0000-0000498D0000}"/>
    <cellStyle name="Normal 4 4 2 6 7" xfId="27329" xr:uid="{00000000-0005-0000-0000-00004A8D0000}"/>
    <cellStyle name="Normal 4 4 2 7" xfId="1487" xr:uid="{00000000-0005-0000-0000-00004B8D0000}"/>
    <cellStyle name="Normal 4 4 2 7 2" xfId="3513" xr:uid="{00000000-0005-0000-0000-00004C8D0000}"/>
    <cellStyle name="Normal 4 4 2 7 2 2" xfId="7565" xr:uid="{00000000-0005-0000-0000-00004D8D0000}"/>
    <cellStyle name="Normal 4 4 2 7 2 2 2" xfId="13455" xr:uid="{00000000-0005-0000-0000-00004E8D0000}"/>
    <cellStyle name="Normal 4 4 2 7 2 2 2 2" xfId="25625" xr:uid="{00000000-0005-0000-0000-00004F8D0000}"/>
    <cellStyle name="Normal 4 4 2 7 2 2 2 2 2" xfId="51787" xr:uid="{00000000-0005-0000-0000-0000508D0000}"/>
    <cellStyle name="Normal 4 4 2 7 2 2 2 3" xfId="39617" xr:uid="{00000000-0005-0000-0000-0000518D0000}"/>
    <cellStyle name="Normal 4 4 2 7 2 2 3" xfId="20503" xr:uid="{00000000-0005-0000-0000-0000528D0000}"/>
    <cellStyle name="Normal 4 4 2 7 2 2 3 2" xfId="46665" xr:uid="{00000000-0005-0000-0000-0000538D0000}"/>
    <cellStyle name="Normal 4 4 2 7 2 2 4" xfId="33727" xr:uid="{00000000-0005-0000-0000-0000548D0000}"/>
    <cellStyle name="Normal 4 4 2 7 2 3" xfId="10509" xr:uid="{00000000-0005-0000-0000-0000558D0000}"/>
    <cellStyle name="Normal 4 4 2 7 2 3 2" xfId="23063" xr:uid="{00000000-0005-0000-0000-0000568D0000}"/>
    <cellStyle name="Normal 4 4 2 7 2 3 2 2" xfId="49225" xr:uid="{00000000-0005-0000-0000-0000578D0000}"/>
    <cellStyle name="Normal 4 4 2 7 2 3 3" xfId="36671" xr:uid="{00000000-0005-0000-0000-0000588D0000}"/>
    <cellStyle name="Normal 4 4 2 7 2 4" xfId="16979" xr:uid="{00000000-0005-0000-0000-0000598D0000}"/>
    <cellStyle name="Normal 4 4 2 7 2 4 2" xfId="43141" xr:uid="{00000000-0005-0000-0000-00005A8D0000}"/>
    <cellStyle name="Normal 4 4 2 7 2 5" xfId="29675" xr:uid="{00000000-0005-0000-0000-00005B8D0000}"/>
    <cellStyle name="Normal 4 4 2 7 3" xfId="5539" xr:uid="{00000000-0005-0000-0000-00005C8D0000}"/>
    <cellStyle name="Normal 4 4 2 7 3 2" xfId="11983" xr:uid="{00000000-0005-0000-0000-00005D8D0000}"/>
    <cellStyle name="Normal 4 4 2 7 3 2 2" xfId="24345" xr:uid="{00000000-0005-0000-0000-00005E8D0000}"/>
    <cellStyle name="Normal 4 4 2 7 3 2 2 2" xfId="50507" xr:uid="{00000000-0005-0000-0000-00005F8D0000}"/>
    <cellStyle name="Normal 4 4 2 7 3 2 3" xfId="38145" xr:uid="{00000000-0005-0000-0000-0000608D0000}"/>
    <cellStyle name="Normal 4 4 2 7 3 3" xfId="18741" xr:uid="{00000000-0005-0000-0000-0000618D0000}"/>
    <cellStyle name="Normal 4 4 2 7 3 3 2" xfId="44903" xr:uid="{00000000-0005-0000-0000-0000628D0000}"/>
    <cellStyle name="Normal 4 4 2 7 3 4" xfId="31701" xr:uid="{00000000-0005-0000-0000-0000638D0000}"/>
    <cellStyle name="Normal 4 4 2 7 4" xfId="9037" xr:uid="{00000000-0005-0000-0000-0000648D0000}"/>
    <cellStyle name="Normal 4 4 2 7 4 2" xfId="21783" xr:uid="{00000000-0005-0000-0000-0000658D0000}"/>
    <cellStyle name="Normal 4 4 2 7 4 2 2" xfId="47945" xr:uid="{00000000-0005-0000-0000-0000668D0000}"/>
    <cellStyle name="Normal 4 4 2 7 4 3" xfId="35199" xr:uid="{00000000-0005-0000-0000-0000678D0000}"/>
    <cellStyle name="Normal 4 4 2 7 5" xfId="15217" xr:uid="{00000000-0005-0000-0000-0000688D0000}"/>
    <cellStyle name="Normal 4 4 2 7 5 2" xfId="41379" xr:uid="{00000000-0005-0000-0000-0000698D0000}"/>
    <cellStyle name="Normal 4 4 2 7 6" xfId="27649" xr:uid="{00000000-0005-0000-0000-00006A8D0000}"/>
    <cellStyle name="Normal 4 4 2 8" xfId="2177" xr:uid="{00000000-0005-0000-0000-00006B8D0000}"/>
    <cellStyle name="Normal 4 4 2 8 2" xfId="6229" xr:uid="{00000000-0005-0000-0000-00006C8D0000}"/>
    <cellStyle name="Normal 4 4 2 8 2 2" xfId="12633" xr:uid="{00000000-0005-0000-0000-00006D8D0000}"/>
    <cellStyle name="Normal 4 4 2 8 2 2 2" xfId="24985" xr:uid="{00000000-0005-0000-0000-00006E8D0000}"/>
    <cellStyle name="Normal 4 4 2 8 2 2 2 2" xfId="51147" xr:uid="{00000000-0005-0000-0000-00006F8D0000}"/>
    <cellStyle name="Normal 4 4 2 8 2 2 3" xfId="38795" xr:uid="{00000000-0005-0000-0000-0000708D0000}"/>
    <cellStyle name="Normal 4 4 2 8 2 3" xfId="19414" xr:uid="{00000000-0005-0000-0000-0000718D0000}"/>
    <cellStyle name="Normal 4 4 2 8 2 3 2" xfId="45576" xr:uid="{00000000-0005-0000-0000-0000728D0000}"/>
    <cellStyle name="Normal 4 4 2 8 2 4" xfId="32391" xr:uid="{00000000-0005-0000-0000-0000738D0000}"/>
    <cellStyle name="Normal 4 4 2 8 3" xfId="9687" xr:uid="{00000000-0005-0000-0000-0000748D0000}"/>
    <cellStyle name="Normal 4 4 2 8 3 2" xfId="22423" xr:uid="{00000000-0005-0000-0000-0000758D0000}"/>
    <cellStyle name="Normal 4 4 2 8 3 2 2" xfId="48585" xr:uid="{00000000-0005-0000-0000-0000768D0000}"/>
    <cellStyle name="Normal 4 4 2 8 3 3" xfId="35849" xr:uid="{00000000-0005-0000-0000-0000778D0000}"/>
    <cellStyle name="Normal 4 4 2 8 4" xfId="15890" xr:uid="{00000000-0005-0000-0000-0000788D0000}"/>
    <cellStyle name="Normal 4 4 2 8 4 2" xfId="42052" xr:uid="{00000000-0005-0000-0000-0000798D0000}"/>
    <cellStyle name="Normal 4 4 2 8 5" xfId="28339" xr:uid="{00000000-0005-0000-0000-00007A8D0000}"/>
    <cellStyle name="Normal 4 4 2 9" xfId="4203" xr:uid="{00000000-0005-0000-0000-00007B8D0000}"/>
    <cellStyle name="Normal 4 4 2 9 2" xfId="11161" xr:uid="{00000000-0005-0000-0000-00007C8D0000}"/>
    <cellStyle name="Normal 4 4 2 9 2 2" xfId="23705" xr:uid="{00000000-0005-0000-0000-00007D8D0000}"/>
    <cellStyle name="Normal 4 4 2 9 2 2 2" xfId="49867" xr:uid="{00000000-0005-0000-0000-00007E8D0000}"/>
    <cellStyle name="Normal 4 4 2 9 2 3" xfId="37323" xr:uid="{00000000-0005-0000-0000-00007F8D0000}"/>
    <cellStyle name="Normal 4 4 2 9 3" xfId="17652" xr:uid="{00000000-0005-0000-0000-0000808D0000}"/>
    <cellStyle name="Normal 4 4 2 9 3 2" xfId="43814" xr:uid="{00000000-0005-0000-0000-0000818D0000}"/>
    <cellStyle name="Normal 4 4 2 9 4" xfId="30365" xr:uid="{00000000-0005-0000-0000-0000828D0000}"/>
    <cellStyle name="Normal 4 4 3" xfId="231" xr:uid="{00000000-0005-0000-0000-0000838D0000}"/>
    <cellStyle name="Normal 4 4 3 10" xfId="14184" xr:uid="{00000000-0005-0000-0000-0000848D0000}"/>
    <cellStyle name="Normal 4 4 3 10 2" xfId="40346" xr:uid="{00000000-0005-0000-0000-0000858D0000}"/>
    <cellStyle name="Normal 4 4 3 11" xfId="26397" xr:uid="{00000000-0005-0000-0000-0000868D0000}"/>
    <cellStyle name="Normal 4 4 3 2" xfId="458" xr:uid="{00000000-0005-0000-0000-0000878D0000}"/>
    <cellStyle name="Normal 4 4 3 2 10" xfId="26620" xr:uid="{00000000-0005-0000-0000-0000888D0000}"/>
    <cellStyle name="Normal 4 4 3 2 2" xfId="603" xr:uid="{00000000-0005-0000-0000-0000898D0000}"/>
    <cellStyle name="Normal 4 4 3 2 2 2" xfId="1135" xr:uid="{00000000-0005-0000-0000-00008A8D0000}"/>
    <cellStyle name="Normal 4 4 3 2 2 2 2" xfId="1455" xr:uid="{00000000-0005-0000-0000-00008B8D0000}"/>
    <cellStyle name="Normal 4 4 3 2 2 2 2 2" xfId="2095" xr:uid="{00000000-0005-0000-0000-00008C8D0000}"/>
    <cellStyle name="Normal 4 4 3 2 2 2 2 2 2" xfId="4121" xr:uid="{00000000-0005-0000-0000-00008D8D0000}"/>
    <cellStyle name="Normal 4 4 3 2 2 2 2 2 2 2" xfId="8173" xr:uid="{00000000-0005-0000-0000-00008E8D0000}"/>
    <cellStyle name="Normal 4 4 3 2 2 2 2 2 2 2 2" xfId="14063" xr:uid="{00000000-0005-0000-0000-00008F8D0000}"/>
    <cellStyle name="Normal 4 4 3 2 2 2 2 2 2 2 2 2" xfId="26233" xr:uid="{00000000-0005-0000-0000-0000908D0000}"/>
    <cellStyle name="Normal 4 4 3 2 2 2 2 2 2 2 2 2 2" xfId="52395" xr:uid="{00000000-0005-0000-0000-0000918D0000}"/>
    <cellStyle name="Normal 4 4 3 2 2 2 2 2 2 2 2 3" xfId="40225" xr:uid="{00000000-0005-0000-0000-0000928D0000}"/>
    <cellStyle name="Normal 4 4 3 2 2 2 2 2 2 2 3" xfId="21111" xr:uid="{00000000-0005-0000-0000-0000938D0000}"/>
    <cellStyle name="Normal 4 4 3 2 2 2 2 2 2 2 3 2" xfId="47273" xr:uid="{00000000-0005-0000-0000-0000948D0000}"/>
    <cellStyle name="Normal 4 4 3 2 2 2 2 2 2 2 4" xfId="34335" xr:uid="{00000000-0005-0000-0000-0000958D0000}"/>
    <cellStyle name="Normal 4 4 3 2 2 2 2 2 2 3" xfId="11117" xr:uid="{00000000-0005-0000-0000-0000968D0000}"/>
    <cellStyle name="Normal 4 4 3 2 2 2 2 2 2 3 2" xfId="23671" xr:uid="{00000000-0005-0000-0000-0000978D0000}"/>
    <cellStyle name="Normal 4 4 3 2 2 2 2 2 2 3 2 2" xfId="49833" xr:uid="{00000000-0005-0000-0000-0000988D0000}"/>
    <cellStyle name="Normal 4 4 3 2 2 2 2 2 2 3 3" xfId="37279" xr:uid="{00000000-0005-0000-0000-0000998D0000}"/>
    <cellStyle name="Normal 4 4 3 2 2 2 2 2 2 4" xfId="17587" xr:uid="{00000000-0005-0000-0000-00009A8D0000}"/>
    <cellStyle name="Normal 4 4 3 2 2 2 2 2 2 4 2" xfId="43749" xr:uid="{00000000-0005-0000-0000-00009B8D0000}"/>
    <cellStyle name="Normal 4 4 3 2 2 2 2 2 2 5" xfId="30283" xr:uid="{00000000-0005-0000-0000-00009C8D0000}"/>
    <cellStyle name="Normal 4 4 3 2 2 2 2 2 3" xfId="6147" xr:uid="{00000000-0005-0000-0000-00009D8D0000}"/>
    <cellStyle name="Normal 4 4 3 2 2 2 2 2 3 2" xfId="12591" xr:uid="{00000000-0005-0000-0000-00009E8D0000}"/>
    <cellStyle name="Normal 4 4 3 2 2 2 2 2 3 2 2" xfId="24953" xr:uid="{00000000-0005-0000-0000-00009F8D0000}"/>
    <cellStyle name="Normal 4 4 3 2 2 2 2 2 3 2 2 2" xfId="51115" xr:uid="{00000000-0005-0000-0000-0000A08D0000}"/>
    <cellStyle name="Normal 4 4 3 2 2 2 2 2 3 2 3" xfId="38753" xr:uid="{00000000-0005-0000-0000-0000A18D0000}"/>
    <cellStyle name="Normal 4 4 3 2 2 2 2 2 3 3" xfId="19349" xr:uid="{00000000-0005-0000-0000-0000A28D0000}"/>
    <cellStyle name="Normal 4 4 3 2 2 2 2 2 3 3 2" xfId="45511" xr:uid="{00000000-0005-0000-0000-0000A38D0000}"/>
    <cellStyle name="Normal 4 4 3 2 2 2 2 2 3 4" xfId="32309" xr:uid="{00000000-0005-0000-0000-0000A48D0000}"/>
    <cellStyle name="Normal 4 4 3 2 2 2 2 2 4" xfId="9645" xr:uid="{00000000-0005-0000-0000-0000A58D0000}"/>
    <cellStyle name="Normal 4 4 3 2 2 2 2 2 4 2" xfId="22391" xr:uid="{00000000-0005-0000-0000-0000A68D0000}"/>
    <cellStyle name="Normal 4 4 3 2 2 2 2 2 4 2 2" xfId="48553" xr:uid="{00000000-0005-0000-0000-0000A78D0000}"/>
    <cellStyle name="Normal 4 4 3 2 2 2 2 2 4 3" xfId="35807" xr:uid="{00000000-0005-0000-0000-0000A88D0000}"/>
    <cellStyle name="Normal 4 4 3 2 2 2 2 2 5" xfId="15825" xr:uid="{00000000-0005-0000-0000-0000A98D0000}"/>
    <cellStyle name="Normal 4 4 3 2 2 2 2 2 5 2" xfId="41987" xr:uid="{00000000-0005-0000-0000-0000AA8D0000}"/>
    <cellStyle name="Normal 4 4 3 2 2 2 2 2 6" xfId="28257" xr:uid="{00000000-0005-0000-0000-0000AB8D0000}"/>
    <cellStyle name="Normal 4 4 3 2 2 2 2 3" xfId="3481" xr:uid="{00000000-0005-0000-0000-0000AC8D0000}"/>
    <cellStyle name="Normal 4 4 3 2 2 2 2 3 2" xfId="7533" xr:uid="{00000000-0005-0000-0000-0000AD8D0000}"/>
    <cellStyle name="Normal 4 4 3 2 2 2 2 3 2 2" xfId="13423" xr:uid="{00000000-0005-0000-0000-0000AE8D0000}"/>
    <cellStyle name="Normal 4 4 3 2 2 2 2 3 2 2 2" xfId="25593" xr:uid="{00000000-0005-0000-0000-0000AF8D0000}"/>
    <cellStyle name="Normal 4 4 3 2 2 2 2 3 2 2 2 2" xfId="51755" xr:uid="{00000000-0005-0000-0000-0000B08D0000}"/>
    <cellStyle name="Normal 4 4 3 2 2 2 2 3 2 2 3" xfId="39585" xr:uid="{00000000-0005-0000-0000-0000B18D0000}"/>
    <cellStyle name="Normal 4 4 3 2 2 2 2 3 2 3" xfId="20471" xr:uid="{00000000-0005-0000-0000-0000B28D0000}"/>
    <cellStyle name="Normal 4 4 3 2 2 2 2 3 2 3 2" xfId="46633" xr:uid="{00000000-0005-0000-0000-0000B38D0000}"/>
    <cellStyle name="Normal 4 4 3 2 2 2 2 3 2 4" xfId="33695" xr:uid="{00000000-0005-0000-0000-0000B48D0000}"/>
    <cellStyle name="Normal 4 4 3 2 2 2 2 3 3" xfId="10477" xr:uid="{00000000-0005-0000-0000-0000B58D0000}"/>
    <cellStyle name="Normal 4 4 3 2 2 2 2 3 3 2" xfId="23031" xr:uid="{00000000-0005-0000-0000-0000B68D0000}"/>
    <cellStyle name="Normal 4 4 3 2 2 2 2 3 3 2 2" xfId="49193" xr:uid="{00000000-0005-0000-0000-0000B78D0000}"/>
    <cellStyle name="Normal 4 4 3 2 2 2 2 3 3 3" xfId="36639" xr:uid="{00000000-0005-0000-0000-0000B88D0000}"/>
    <cellStyle name="Normal 4 4 3 2 2 2 2 3 4" xfId="16947" xr:uid="{00000000-0005-0000-0000-0000B98D0000}"/>
    <cellStyle name="Normal 4 4 3 2 2 2 2 3 4 2" xfId="43109" xr:uid="{00000000-0005-0000-0000-0000BA8D0000}"/>
    <cellStyle name="Normal 4 4 3 2 2 2 2 3 5" xfId="29643" xr:uid="{00000000-0005-0000-0000-0000BB8D0000}"/>
    <cellStyle name="Normal 4 4 3 2 2 2 2 4" xfId="5507" xr:uid="{00000000-0005-0000-0000-0000BC8D0000}"/>
    <cellStyle name="Normal 4 4 3 2 2 2 2 4 2" xfId="11951" xr:uid="{00000000-0005-0000-0000-0000BD8D0000}"/>
    <cellStyle name="Normal 4 4 3 2 2 2 2 4 2 2" xfId="24313" xr:uid="{00000000-0005-0000-0000-0000BE8D0000}"/>
    <cellStyle name="Normal 4 4 3 2 2 2 2 4 2 2 2" xfId="50475" xr:uid="{00000000-0005-0000-0000-0000BF8D0000}"/>
    <cellStyle name="Normal 4 4 3 2 2 2 2 4 2 3" xfId="38113" xr:uid="{00000000-0005-0000-0000-0000C08D0000}"/>
    <cellStyle name="Normal 4 4 3 2 2 2 2 4 3" xfId="18709" xr:uid="{00000000-0005-0000-0000-0000C18D0000}"/>
    <cellStyle name="Normal 4 4 3 2 2 2 2 4 3 2" xfId="44871" xr:uid="{00000000-0005-0000-0000-0000C28D0000}"/>
    <cellStyle name="Normal 4 4 3 2 2 2 2 4 4" xfId="31669" xr:uid="{00000000-0005-0000-0000-0000C38D0000}"/>
    <cellStyle name="Normal 4 4 3 2 2 2 2 5" xfId="9005" xr:uid="{00000000-0005-0000-0000-0000C48D0000}"/>
    <cellStyle name="Normal 4 4 3 2 2 2 2 5 2" xfId="21751" xr:uid="{00000000-0005-0000-0000-0000C58D0000}"/>
    <cellStyle name="Normal 4 4 3 2 2 2 2 5 2 2" xfId="47913" xr:uid="{00000000-0005-0000-0000-0000C68D0000}"/>
    <cellStyle name="Normal 4 4 3 2 2 2 2 5 3" xfId="35167" xr:uid="{00000000-0005-0000-0000-0000C78D0000}"/>
    <cellStyle name="Normal 4 4 3 2 2 2 2 6" xfId="15185" xr:uid="{00000000-0005-0000-0000-0000C88D0000}"/>
    <cellStyle name="Normal 4 4 3 2 2 2 2 6 2" xfId="41347" xr:uid="{00000000-0005-0000-0000-0000C98D0000}"/>
    <cellStyle name="Normal 4 4 3 2 2 2 2 7" xfId="27617" xr:uid="{00000000-0005-0000-0000-0000CA8D0000}"/>
    <cellStyle name="Normal 4 4 3 2 2 2 3" xfId="1775" xr:uid="{00000000-0005-0000-0000-0000CB8D0000}"/>
    <cellStyle name="Normal 4 4 3 2 2 2 3 2" xfId="3801" xr:uid="{00000000-0005-0000-0000-0000CC8D0000}"/>
    <cellStyle name="Normal 4 4 3 2 2 2 3 2 2" xfId="7853" xr:uid="{00000000-0005-0000-0000-0000CD8D0000}"/>
    <cellStyle name="Normal 4 4 3 2 2 2 3 2 2 2" xfId="13743" xr:uid="{00000000-0005-0000-0000-0000CE8D0000}"/>
    <cellStyle name="Normal 4 4 3 2 2 2 3 2 2 2 2" xfId="25913" xr:uid="{00000000-0005-0000-0000-0000CF8D0000}"/>
    <cellStyle name="Normal 4 4 3 2 2 2 3 2 2 2 2 2" xfId="52075" xr:uid="{00000000-0005-0000-0000-0000D08D0000}"/>
    <cellStyle name="Normal 4 4 3 2 2 2 3 2 2 2 3" xfId="39905" xr:uid="{00000000-0005-0000-0000-0000D18D0000}"/>
    <cellStyle name="Normal 4 4 3 2 2 2 3 2 2 3" xfId="20791" xr:uid="{00000000-0005-0000-0000-0000D28D0000}"/>
    <cellStyle name="Normal 4 4 3 2 2 2 3 2 2 3 2" xfId="46953" xr:uid="{00000000-0005-0000-0000-0000D38D0000}"/>
    <cellStyle name="Normal 4 4 3 2 2 2 3 2 2 4" xfId="34015" xr:uid="{00000000-0005-0000-0000-0000D48D0000}"/>
    <cellStyle name="Normal 4 4 3 2 2 2 3 2 3" xfId="10797" xr:uid="{00000000-0005-0000-0000-0000D58D0000}"/>
    <cellStyle name="Normal 4 4 3 2 2 2 3 2 3 2" xfId="23351" xr:uid="{00000000-0005-0000-0000-0000D68D0000}"/>
    <cellStyle name="Normal 4 4 3 2 2 2 3 2 3 2 2" xfId="49513" xr:uid="{00000000-0005-0000-0000-0000D78D0000}"/>
    <cellStyle name="Normal 4 4 3 2 2 2 3 2 3 3" xfId="36959" xr:uid="{00000000-0005-0000-0000-0000D88D0000}"/>
    <cellStyle name="Normal 4 4 3 2 2 2 3 2 4" xfId="17267" xr:uid="{00000000-0005-0000-0000-0000D98D0000}"/>
    <cellStyle name="Normal 4 4 3 2 2 2 3 2 4 2" xfId="43429" xr:uid="{00000000-0005-0000-0000-0000DA8D0000}"/>
    <cellStyle name="Normal 4 4 3 2 2 2 3 2 5" xfId="29963" xr:uid="{00000000-0005-0000-0000-0000DB8D0000}"/>
    <cellStyle name="Normal 4 4 3 2 2 2 3 3" xfId="5827" xr:uid="{00000000-0005-0000-0000-0000DC8D0000}"/>
    <cellStyle name="Normal 4 4 3 2 2 2 3 3 2" xfId="12271" xr:uid="{00000000-0005-0000-0000-0000DD8D0000}"/>
    <cellStyle name="Normal 4 4 3 2 2 2 3 3 2 2" xfId="24633" xr:uid="{00000000-0005-0000-0000-0000DE8D0000}"/>
    <cellStyle name="Normal 4 4 3 2 2 2 3 3 2 2 2" xfId="50795" xr:uid="{00000000-0005-0000-0000-0000DF8D0000}"/>
    <cellStyle name="Normal 4 4 3 2 2 2 3 3 2 3" xfId="38433" xr:uid="{00000000-0005-0000-0000-0000E08D0000}"/>
    <cellStyle name="Normal 4 4 3 2 2 2 3 3 3" xfId="19029" xr:uid="{00000000-0005-0000-0000-0000E18D0000}"/>
    <cellStyle name="Normal 4 4 3 2 2 2 3 3 3 2" xfId="45191" xr:uid="{00000000-0005-0000-0000-0000E28D0000}"/>
    <cellStyle name="Normal 4 4 3 2 2 2 3 3 4" xfId="31989" xr:uid="{00000000-0005-0000-0000-0000E38D0000}"/>
    <cellStyle name="Normal 4 4 3 2 2 2 3 4" xfId="9325" xr:uid="{00000000-0005-0000-0000-0000E48D0000}"/>
    <cellStyle name="Normal 4 4 3 2 2 2 3 4 2" xfId="22071" xr:uid="{00000000-0005-0000-0000-0000E58D0000}"/>
    <cellStyle name="Normal 4 4 3 2 2 2 3 4 2 2" xfId="48233" xr:uid="{00000000-0005-0000-0000-0000E68D0000}"/>
    <cellStyle name="Normal 4 4 3 2 2 2 3 4 3" xfId="35487" xr:uid="{00000000-0005-0000-0000-0000E78D0000}"/>
    <cellStyle name="Normal 4 4 3 2 2 2 3 5" xfId="15505" xr:uid="{00000000-0005-0000-0000-0000E88D0000}"/>
    <cellStyle name="Normal 4 4 3 2 2 2 3 5 2" xfId="41667" xr:uid="{00000000-0005-0000-0000-0000E98D0000}"/>
    <cellStyle name="Normal 4 4 3 2 2 2 3 6" xfId="27937" xr:uid="{00000000-0005-0000-0000-0000EA8D0000}"/>
    <cellStyle name="Normal 4 4 3 2 2 2 4" xfId="3161" xr:uid="{00000000-0005-0000-0000-0000EB8D0000}"/>
    <cellStyle name="Normal 4 4 3 2 2 2 4 2" xfId="7213" xr:uid="{00000000-0005-0000-0000-0000EC8D0000}"/>
    <cellStyle name="Normal 4 4 3 2 2 2 4 2 2" xfId="13103" xr:uid="{00000000-0005-0000-0000-0000ED8D0000}"/>
    <cellStyle name="Normal 4 4 3 2 2 2 4 2 2 2" xfId="25273" xr:uid="{00000000-0005-0000-0000-0000EE8D0000}"/>
    <cellStyle name="Normal 4 4 3 2 2 2 4 2 2 2 2" xfId="51435" xr:uid="{00000000-0005-0000-0000-0000EF8D0000}"/>
    <cellStyle name="Normal 4 4 3 2 2 2 4 2 2 3" xfId="39265" xr:uid="{00000000-0005-0000-0000-0000F08D0000}"/>
    <cellStyle name="Normal 4 4 3 2 2 2 4 2 3" xfId="20151" xr:uid="{00000000-0005-0000-0000-0000F18D0000}"/>
    <cellStyle name="Normal 4 4 3 2 2 2 4 2 3 2" xfId="46313" xr:uid="{00000000-0005-0000-0000-0000F28D0000}"/>
    <cellStyle name="Normal 4 4 3 2 2 2 4 2 4" xfId="33375" xr:uid="{00000000-0005-0000-0000-0000F38D0000}"/>
    <cellStyle name="Normal 4 4 3 2 2 2 4 3" xfId="10157" xr:uid="{00000000-0005-0000-0000-0000F48D0000}"/>
    <cellStyle name="Normal 4 4 3 2 2 2 4 3 2" xfId="22711" xr:uid="{00000000-0005-0000-0000-0000F58D0000}"/>
    <cellStyle name="Normal 4 4 3 2 2 2 4 3 2 2" xfId="48873" xr:uid="{00000000-0005-0000-0000-0000F68D0000}"/>
    <cellStyle name="Normal 4 4 3 2 2 2 4 3 3" xfId="36319" xr:uid="{00000000-0005-0000-0000-0000F78D0000}"/>
    <cellStyle name="Normal 4 4 3 2 2 2 4 4" xfId="16627" xr:uid="{00000000-0005-0000-0000-0000F88D0000}"/>
    <cellStyle name="Normal 4 4 3 2 2 2 4 4 2" xfId="42789" xr:uid="{00000000-0005-0000-0000-0000F98D0000}"/>
    <cellStyle name="Normal 4 4 3 2 2 2 4 5" xfId="29323" xr:uid="{00000000-0005-0000-0000-0000FA8D0000}"/>
    <cellStyle name="Normal 4 4 3 2 2 2 5" xfId="5187" xr:uid="{00000000-0005-0000-0000-0000FB8D0000}"/>
    <cellStyle name="Normal 4 4 3 2 2 2 5 2" xfId="11631" xr:uid="{00000000-0005-0000-0000-0000FC8D0000}"/>
    <cellStyle name="Normal 4 4 3 2 2 2 5 2 2" xfId="23993" xr:uid="{00000000-0005-0000-0000-0000FD8D0000}"/>
    <cellStyle name="Normal 4 4 3 2 2 2 5 2 2 2" xfId="50155" xr:uid="{00000000-0005-0000-0000-0000FE8D0000}"/>
    <cellStyle name="Normal 4 4 3 2 2 2 5 2 3" xfId="37793" xr:uid="{00000000-0005-0000-0000-0000FF8D0000}"/>
    <cellStyle name="Normal 4 4 3 2 2 2 5 3" xfId="18389" xr:uid="{00000000-0005-0000-0000-0000008E0000}"/>
    <cellStyle name="Normal 4 4 3 2 2 2 5 3 2" xfId="44551" xr:uid="{00000000-0005-0000-0000-0000018E0000}"/>
    <cellStyle name="Normal 4 4 3 2 2 2 5 4" xfId="31349" xr:uid="{00000000-0005-0000-0000-0000028E0000}"/>
    <cellStyle name="Normal 4 4 3 2 2 2 6" xfId="8685" xr:uid="{00000000-0005-0000-0000-0000038E0000}"/>
    <cellStyle name="Normal 4 4 3 2 2 2 6 2" xfId="21431" xr:uid="{00000000-0005-0000-0000-0000048E0000}"/>
    <cellStyle name="Normal 4 4 3 2 2 2 6 2 2" xfId="47593" xr:uid="{00000000-0005-0000-0000-0000058E0000}"/>
    <cellStyle name="Normal 4 4 3 2 2 2 6 3" xfId="34847" xr:uid="{00000000-0005-0000-0000-0000068E0000}"/>
    <cellStyle name="Normal 4 4 3 2 2 2 7" xfId="14865" xr:uid="{00000000-0005-0000-0000-0000078E0000}"/>
    <cellStyle name="Normal 4 4 3 2 2 2 7 2" xfId="41027" xr:uid="{00000000-0005-0000-0000-0000088E0000}"/>
    <cellStyle name="Normal 4 4 3 2 2 2 8" xfId="27297" xr:uid="{00000000-0005-0000-0000-0000098E0000}"/>
    <cellStyle name="Normal 4 4 3 2 2 3" xfId="1295" xr:uid="{00000000-0005-0000-0000-00000A8E0000}"/>
    <cellStyle name="Normal 4 4 3 2 2 3 2" xfId="1935" xr:uid="{00000000-0005-0000-0000-00000B8E0000}"/>
    <cellStyle name="Normal 4 4 3 2 2 3 2 2" xfId="3961" xr:uid="{00000000-0005-0000-0000-00000C8E0000}"/>
    <cellStyle name="Normal 4 4 3 2 2 3 2 2 2" xfId="8013" xr:uid="{00000000-0005-0000-0000-00000D8E0000}"/>
    <cellStyle name="Normal 4 4 3 2 2 3 2 2 2 2" xfId="13903" xr:uid="{00000000-0005-0000-0000-00000E8E0000}"/>
    <cellStyle name="Normal 4 4 3 2 2 3 2 2 2 2 2" xfId="26073" xr:uid="{00000000-0005-0000-0000-00000F8E0000}"/>
    <cellStyle name="Normal 4 4 3 2 2 3 2 2 2 2 2 2" xfId="52235" xr:uid="{00000000-0005-0000-0000-0000108E0000}"/>
    <cellStyle name="Normal 4 4 3 2 2 3 2 2 2 2 3" xfId="40065" xr:uid="{00000000-0005-0000-0000-0000118E0000}"/>
    <cellStyle name="Normal 4 4 3 2 2 3 2 2 2 3" xfId="20951" xr:uid="{00000000-0005-0000-0000-0000128E0000}"/>
    <cellStyle name="Normal 4 4 3 2 2 3 2 2 2 3 2" xfId="47113" xr:uid="{00000000-0005-0000-0000-0000138E0000}"/>
    <cellStyle name="Normal 4 4 3 2 2 3 2 2 2 4" xfId="34175" xr:uid="{00000000-0005-0000-0000-0000148E0000}"/>
    <cellStyle name="Normal 4 4 3 2 2 3 2 2 3" xfId="10957" xr:uid="{00000000-0005-0000-0000-0000158E0000}"/>
    <cellStyle name="Normal 4 4 3 2 2 3 2 2 3 2" xfId="23511" xr:uid="{00000000-0005-0000-0000-0000168E0000}"/>
    <cellStyle name="Normal 4 4 3 2 2 3 2 2 3 2 2" xfId="49673" xr:uid="{00000000-0005-0000-0000-0000178E0000}"/>
    <cellStyle name="Normal 4 4 3 2 2 3 2 2 3 3" xfId="37119" xr:uid="{00000000-0005-0000-0000-0000188E0000}"/>
    <cellStyle name="Normal 4 4 3 2 2 3 2 2 4" xfId="17427" xr:uid="{00000000-0005-0000-0000-0000198E0000}"/>
    <cellStyle name="Normal 4 4 3 2 2 3 2 2 4 2" xfId="43589" xr:uid="{00000000-0005-0000-0000-00001A8E0000}"/>
    <cellStyle name="Normal 4 4 3 2 2 3 2 2 5" xfId="30123" xr:uid="{00000000-0005-0000-0000-00001B8E0000}"/>
    <cellStyle name="Normal 4 4 3 2 2 3 2 3" xfId="5987" xr:uid="{00000000-0005-0000-0000-00001C8E0000}"/>
    <cellStyle name="Normal 4 4 3 2 2 3 2 3 2" xfId="12431" xr:uid="{00000000-0005-0000-0000-00001D8E0000}"/>
    <cellStyle name="Normal 4 4 3 2 2 3 2 3 2 2" xfId="24793" xr:uid="{00000000-0005-0000-0000-00001E8E0000}"/>
    <cellStyle name="Normal 4 4 3 2 2 3 2 3 2 2 2" xfId="50955" xr:uid="{00000000-0005-0000-0000-00001F8E0000}"/>
    <cellStyle name="Normal 4 4 3 2 2 3 2 3 2 3" xfId="38593" xr:uid="{00000000-0005-0000-0000-0000208E0000}"/>
    <cellStyle name="Normal 4 4 3 2 2 3 2 3 3" xfId="19189" xr:uid="{00000000-0005-0000-0000-0000218E0000}"/>
    <cellStyle name="Normal 4 4 3 2 2 3 2 3 3 2" xfId="45351" xr:uid="{00000000-0005-0000-0000-0000228E0000}"/>
    <cellStyle name="Normal 4 4 3 2 2 3 2 3 4" xfId="32149" xr:uid="{00000000-0005-0000-0000-0000238E0000}"/>
    <cellStyle name="Normal 4 4 3 2 2 3 2 4" xfId="9485" xr:uid="{00000000-0005-0000-0000-0000248E0000}"/>
    <cellStyle name="Normal 4 4 3 2 2 3 2 4 2" xfId="22231" xr:uid="{00000000-0005-0000-0000-0000258E0000}"/>
    <cellStyle name="Normal 4 4 3 2 2 3 2 4 2 2" xfId="48393" xr:uid="{00000000-0005-0000-0000-0000268E0000}"/>
    <cellStyle name="Normal 4 4 3 2 2 3 2 4 3" xfId="35647" xr:uid="{00000000-0005-0000-0000-0000278E0000}"/>
    <cellStyle name="Normal 4 4 3 2 2 3 2 5" xfId="15665" xr:uid="{00000000-0005-0000-0000-0000288E0000}"/>
    <cellStyle name="Normal 4 4 3 2 2 3 2 5 2" xfId="41827" xr:uid="{00000000-0005-0000-0000-0000298E0000}"/>
    <cellStyle name="Normal 4 4 3 2 2 3 2 6" xfId="28097" xr:uid="{00000000-0005-0000-0000-00002A8E0000}"/>
    <cellStyle name="Normal 4 4 3 2 2 3 3" xfId="3321" xr:uid="{00000000-0005-0000-0000-00002B8E0000}"/>
    <cellStyle name="Normal 4 4 3 2 2 3 3 2" xfId="7373" xr:uid="{00000000-0005-0000-0000-00002C8E0000}"/>
    <cellStyle name="Normal 4 4 3 2 2 3 3 2 2" xfId="13263" xr:uid="{00000000-0005-0000-0000-00002D8E0000}"/>
    <cellStyle name="Normal 4 4 3 2 2 3 3 2 2 2" xfId="25433" xr:uid="{00000000-0005-0000-0000-00002E8E0000}"/>
    <cellStyle name="Normal 4 4 3 2 2 3 3 2 2 2 2" xfId="51595" xr:uid="{00000000-0005-0000-0000-00002F8E0000}"/>
    <cellStyle name="Normal 4 4 3 2 2 3 3 2 2 3" xfId="39425" xr:uid="{00000000-0005-0000-0000-0000308E0000}"/>
    <cellStyle name="Normal 4 4 3 2 2 3 3 2 3" xfId="20311" xr:uid="{00000000-0005-0000-0000-0000318E0000}"/>
    <cellStyle name="Normal 4 4 3 2 2 3 3 2 3 2" xfId="46473" xr:uid="{00000000-0005-0000-0000-0000328E0000}"/>
    <cellStyle name="Normal 4 4 3 2 2 3 3 2 4" xfId="33535" xr:uid="{00000000-0005-0000-0000-0000338E0000}"/>
    <cellStyle name="Normal 4 4 3 2 2 3 3 3" xfId="10317" xr:uid="{00000000-0005-0000-0000-0000348E0000}"/>
    <cellStyle name="Normal 4 4 3 2 2 3 3 3 2" xfId="22871" xr:uid="{00000000-0005-0000-0000-0000358E0000}"/>
    <cellStyle name="Normal 4 4 3 2 2 3 3 3 2 2" xfId="49033" xr:uid="{00000000-0005-0000-0000-0000368E0000}"/>
    <cellStyle name="Normal 4 4 3 2 2 3 3 3 3" xfId="36479" xr:uid="{00000000-0005-0000-0000-0000378E0000}"/>
    <cellStyle name="Normal 4 4 3 2 2 3 3 4" xfId="16787" xr:uid="{00000000-0005-0000-0000-0000388E0000}"/>
    <cellStyle name="Normal 4 4 3 2 2 3 3 4 2" xfId="42949" xr:uid="{00000000-0005-0000-0000-0000398E0000}"/>
    <cellStyle name="Normal 4 4 3 2 2 3 3 5" xfId="29483" xr:uid="{00000000-0005-0000-0000-00003A8E0000}"/>
    <cellStyle name="Normal 4 4 3 2 2 3 4" xfId="5347" xr:uid="{00000000-0005-0000-0000-00003B8E0000}"/>
    <cellStyle name="Normal 4 4 3 2 2 3 4 2" xfId="11791" xr:uid="{00000000-0005-0000-0000-00003C8E0000}"/>
    <cellStyle name="Normal 4 4 3 2 2 3 4 2 2" xfId="24153" xr:uid="{00000000-0005-0000-0000-00003D8E0000}"/>
    <cellStyle name="Normal 4 4 3 2 2 3 4 2 2 2" xfId="50315" xr:uid="{00000000-0005-0000-0000-00003E8E0000}"/>
    <cellStyle name="Normal 4 4 3 2 2 3 4 2 3" xfId="37953" xr:uid="{00000000-0005-0000-0000-00003F8E0000}"/>
    <cellStyle name="Normal 4 4 3 2 2 3 4 3" xfId="18549" xr:uid="{00000000-0005-0000-0000-0000408E0000}"/>
    <cellStyle name="Normal 4 4 3 2 2 3 4 3 2" xfId="44711" xr:uid="{00000000-0005-0000-0000-0000418E0000}"/>
    <cellStyle name="Normal 4 4 3 2 2 3 4 4" xfId="31509" xr:uid="{00000000-0005-0000-0000-0000428E0000}"/>
    <cellStyle name="Normal 4 4 3 2 2 3 5" xfId="8845" xr:uid="{00000000-0005-0000-0000-0000438E0000}"/>
    <cellStyle name="Normal 4 4 3 2 2 3 5 2" xfId="21591" xr:uid="{00000000-0005-0000-0000-0000448E0000}"/>
    <cellStyle name="Normal 4 4 3 2 2 3 5 2 2" xfId="47753" xr:uid="{00000000-0005-0000-0000-0000458E0000}"/>
    <cellStyle name="Normal 4 4 3 2 2 3 5 3" xfId="35007" xr:uid="{00000000-0005-0000-0000-0000468E0000}"/>
    <cellStyle name="Normal 4 4 3 2 2 3 6" xfId="15025" xr:uid="{00000000-0005-0000-0000-0000478E0000}"/>
    <cellStyle name="Normal 4 4 3 2 2 3 6 2" xfId="41187" xr:uid="{00000000-0005-0000-0000-0000488E0000}"/>
    <cellStyle name="Normal 4 4 3 2 2 3 7" xfId="27457" xr:uid="{00000000-0005-0000-0000-0000498E0000}"/>
    <cellStyle name="Normal 4 4 3 2 2 4" xfId="1615" xr:uid="{00000000-0005-0000-0000-00004A8E0000}"/>
    <cellStyle name="Normal 4 4 3 2 2 4 2" xfId="3641" xr:uid="{00000000-0005-0000-0000-00004B8E0000}"/>
    <cellStyle name="Normal 4 4 3 2 2 4 2 2" xfId="7693" xr:uid="{00000000-0005-0000-0000-00004C8E0000}"/>
    <cellStyle name="Normal 4 4 3 2 2 4 2 2 2" xfId="13583" xr:uid="{00000000-0005-0000-0000-00004D8E0000}"/>
    <cellStyle name="Normal 4 4 3 2 2 4 2 2 2 2" xfId="25753" xr:uid="{00000000-0005-0000-0000-00004E8E0000}"/>
    <cellStyle name="Normal 4 4 3 2 2 4 2 2 2 2 2" xfId="51915" xr:uid="{00000000-0005-0000-0000-00004F8E0000}"/>
    <cellStyle name="Normal 4 4 3 2 2 4 2 2 2 3" xfId="39745" xr:uid="{00000000-0005-0000-0000-0000508E0000}"/>
    <cellStyle name="Normal 4 4 3 2 2 4 2 2 3" xfId="20631" xr:uid="{00000000-0005-0000-0000-0000518E0000}"/>
    <cellStyle name="Normal 4 4 3 2 2 4 2 2 3 2" xfId="46793" xr:uid="{00000000-0005-0000-0000-0000528E0000}"/>
    <cellStyle name="Normal 4 4 3 2 2 4 2 2 4" xfId="33855" xr:uid="{00000000-0005-0000-0000-0000538E0000}"/>
    <cellStyle name="Normal 4 4 3 2 2 4 2 3" xfId="10637" xr:uid="{00000000-0005-0000-0000-0000548E0000}"/>
    <cellStyle name="Normal 4 4 3 2 2 4 2 3 2" xfId="23191" xr:uid="{00000000-0005-0000-0000-0000558E0000}"/>
    <cellStyle name="Normal 4 4 3 2 2 4 2 3 2 2" xfId="49353" xr:uid="{00000000-0005-0000-0000-0000568E0000}"/>
    <cellStyle name="Normal 4 4 3 2 2 4 2 3 3" xfId="36799" xr:uid="{00000000-0005-0000-0000-0000578E0000}"/>
    <cellStyle name="Normal 4 4 3 2 2 4 2 4" xfId="17107" xr:uid="{00000000-0005-0000-0000-0000588E0000}"/>
    <cellStyle name="Normal 4 4 3 2 2 4 2 4 2" xfId="43269" xr:uid="{00000000-0005-0000-0000-0000598E0000}"/>
    <cellStyle name="Normal 4 4 3 2 2 4 2 5" xfId="29803" xr:uid="{00000000-0005-0000-0000-00005A8E0000}"/>
    <cellStyle name="Normal 4 4 3 2 2 4 3" xfId="5667" xr:uid="{00000000-0005-0000-0000-00005B8E0000}"/>
    <cellStyle name="Normal 4 4 3 2 2 4 3 2" xfId="12111" xr:uid="{00000000-0005-0000-0000-00005C8E0000}"/>
    <cellStyle name="Normal 4 4 3 2 2 4 3 2 2" xfId="24473" xr:uid="{00000000-0005-0000-0000-00005D8E0000}"/>
    <cellStyle name="Normal 4 4 3 2 2 4 3 2 2 2" xfId="50635" xr:uid="{00000000-0005-0000-0000-00005E8E0000}"/>
    <cellStyle name="Normal 4 4 3 2 2 4 3 2 3" xfId="38273" xr:uid="{00000000-0005-0000-0000-00005F8E0000}"/>
    <cellStyle name="Normal 4 4 3 2 2 4 3 3" xfId="18869" xr:uid="{00000000-0005-0000-0000-0000608E0000}"/>
    <cellStyle name="Normal 4 4 3 2 2 4 3 3 2" xfId="45031" xr:uid="{00000000-0005-0000-0000-0000618E0000}"/>
    <cellStyle name="Normal 4 4 3 2 2 4 3 4" xfId="31829" xr:uid="{00000000-0005-0000-0000-0000628E0000}"/>
    <cellStyle name="Normal 4 4 3 2 2 4 4" xfId="9165" xr:uid="{00000000-0005-0000-0000-0000638E0000}"/>
    <cellStyle name="Normal 4 4 3 2 2 4 4 2" xfId="21911" xr:uid="{00000000-0005-0000-0000-0000648E0000}"/>
    <cellStyle name="Normal 4 4 3 2 2 4 4 2 2" xfId="48073" xr:uid="{00000000-0005-0000-0000-0000658E0000}"/>
    <cellStyle name="Normal 4 4 3 2 2 4 4 3" xfId="35327" xr:uid="{00000000-0005-0000-0000-0000668E0000}"/>
    <cellStyle name="Normal 4 4 3 2 2 4 5" xfId="15345" xr:uid="{00000000-0005-0000-0000-0000678E0000}"/>
    <cellStyle name="Normal 4 4 3 2 2 4 5 2" xfId="41507" xr:uid="{00000000-0005-0000-0000-0000688E0000}"/>
    <cellStyle name="Normal 4 4 3 2 2 4 6" xfId="27777" xr:uid="{00000000-0005-0000-0000-0000698E0000}"/>
    <cellStyle name="Normal 4 4 3 2 2 5" xfId="2629" xr:uid="{00000000-0005-0000-0000-00006A8E0000}"/>
    <cellStyle name="Normal 4 4 3 2 2 5 2" xfId="6681" xr:uid="{00000000-0005-0000-0000-00006B8E0000}"/>
    <cellStyle name="Normal 4 4 3 2 2 5 2 2" xfId="12847" xr:uid="{00000000-0005-0000-0000-00006C8E0000}"/>
    <cellStyle name="Normal 4 4 3 2 2 5 2 2 2" xfId="25113" xr:uid="{00000000-0005-0000-0000-00006D8E0000}"/>
    <cellStyle name="Normal 4 4 3 2 2 5 2 2 2 2" xfId="51275" xr:uid="{00000000-0005-0000-0000-00006E8E0000}"/>
    <cellStyle name="Normal 4 4 3 2 2 5 2 2 3" xfId="39009" xr:uid="{00000000-0005-0000-0000-00006F8E0000}"/>
    <cellStyle name="Normal 4 4 3 2 2 5 2 3" xfId="19751" xr:uid="{00000000-0005-0000-0000-0000708E0000}"/>
    <cellStyle name="Normal 4 4 3 2 2 5 2 3 2" xfId="45913" xr:uid="{00000000-0005-0000-0000-0000718E0000}"/>
    <cellStyle name="Normal 4 4 3 2 2 5 2 4" xfId="32843" xr:uid="{00000000-0005-0000-0000-0000728E0000}"/>
    <cellStyle name="Normal 4 4 3 2 2 5 3" xfId="9901" xr:uid="{00000000-0005-0000-0000-0000738E0000}"/>
    <cellStyle name="Normal 4 4 3 2 2 5 3 2" xfId="22551" xr:uid="{00000000-0005-0000-0000-0000748E0000}"/>
    <cellStyle name="Normal 4 4 3 2 2 5 3 2 2" xfId="48713" xr:uid="{00000000-0005-0000-0000-0000758E0000}"/>
    <cellStyle name="Normal 4 4 3 2 2 5 3 3" xfId="36063" xr:uid="{00000000-0005-0000-0000-0000768E0000}"/>
    <cellStyle name="Normal 4 4 3 2 2 5 4" xfId="16227" xr:uid="{00000000-0005-0000-0000-0000778E0000}"/>
    <cellStyle name="Normal 4 4 3 2 2 5 4 2" xfId="42389" xr:uid="{00000000-0005-0000-0000-0000788E0000}"/>
    <cellStyle name="Normal 4 4 3 2 2 5 5" xfId="28791" xr:uid="{00000000-0005-0000-0000-0000798E0000}"/>
    <cellStyle name="Normal 4 4 3 2 2 6" xfId="4655" xr:uid="{00000000-0005-0000-0000-00007A8E0000}"/>
    <cellStyle name="Normal 4 4 3 2 2 6 2" xfId="11375" xr:uid="{00000000-0005-0000-0000-00007B8E0000}"/>
    <cellStyle name="Normal 4 4 3 2 2 6 2 2" xfId="23833" xr:uid="{00000000-0005-0000-0000-00007C8E0000}"/>
    <cellStyle name="Normal 4 4 3 2 2 6 2 2 2" xfId="49995" xr:uid="{00000000-0005-0000-0000-00007D8E0000}"/>
    <cellStyle name="Normal 4 4 3 2 2 6 2 3" xfId="37537" xr:uid="{00000000-0005-0000-0000-00007E8E0000}"/>
    <cellStyle name="Normal 4 4 3 2 2 6 3" xfId="17989" xr:uid="{00000000-0005-0000-0000-00007F8E0000}"/>
    <cellStyle name="Normal 4 4 3 2 2 6 3 2" xfId="44151" xr:uid="{00000000-0005-0000-0000-0000808E0000}"/>
    <cellStyle name="Normal 4 4 3 2 2 6 4" xfId="30817" xr:uid="{00000000-0005-0000-0000-0000818E0000}"/>
    <cellStyle name="Normal 4 4 3 2 2 7" xfId="8429" xr:uid="{00000000-0005-0000-0000-0000828E0000}"/>
    <cellStyle name="Normal 4 4 3 2 2 7 2" xfId="21271" xr:uid="{00000000-0005-0000-0000-0000838E0000}"/>
    <cellStyle name="Normal 4 4 3 2 2 7 2 2" xfId="47433" xr:uid="{00000000-0005-0000-0000-0000848E0000}"/>
    <cellStyle name="Normal 4 4 3 2 2 7 3" xfId="34591" xr:uid="{00000000-0005-0000-0000-0000858E0000}"/>
    <cellStyle name="Normal 4 4 3 2 2 8" xfId="14465" xr:uid="{00000000-0005-0000-0000-0000868E0000}"/>
    <cellStyle name="Normal 4 4 3 2 2 8 2" xfId="40627" xr:uid="{00000000-0005-0000-0000-0000878E0000}"/>
    <cellStyle name="Normal 4 4 3 2 2 9" xfId="26765" xr:uid="{00000000-0005-0000-0000-0000888E0000}"/>
    <cellStyle name="Normal 4 4 3 2 3" xfId="990" xr:uid="{00000000-0005-0000-0000-0000898E0000}"/>
    <cellStyle name="Normal 4 4 3 2 3 2" xfId="1375" xr:uid="{00000000-0005-0000-0000-00008A8E0000}"/>
    <cellStyle name="Normal 4 4 3 2 3 2 2" xfId="2015" xr:uid="{00000000-0005-0000-0000-00008B8E0000}"/>
    <cellStyle name="Normal 4 4 3 2 3 2 2 2" xfId="4041" xr:uid="{00000000-0005-0000-0000-00008C8E0000}"/>
    <cellStyle name="Normal 4 4 3 2 3 2 2 2 2" xfId="8093" xr:uid="{00000000-0005-0000-0000-00008D8E0000}"/>
    <cellStyle name="Normal 4 4 3 2 3 2 2 2 2 2" xfId="13983" xr:uid="{00000000-0005-0000-0000-00008E8E0000}"/>
    <cellStyle name="Normal 4 4 3 2 3 2 2 2 2 2 2" xfId="26153" xr:uid="{00000000-0005-0000-0000-00008F8E0000}"/>
    <cellStyle name="Normal 4 4 3 2 3 2 2 2 2 2 2 2" xfId="52315" xr:uid="{00000000-0005-0000-0000-0000908E0000}"/>
    <cellStyle name="Normal 4 4 3 2 3 2 2 2 2 2 3" xfId="40145" xr:uid="{00000000-0005-0000-0000-0000918E0000}"/>
    <cellStyle name="Normal 4 4 3 2 3 2 2 2 2 3" xfId="21031" xr:uid="{00000000-0005-0000-0000-0000928E0000}"/>
    <cellStyle name="Normal 4 4 3 2 3 2 2 2 2 3 2" xfId="47193" xr:uid="{00000000-0005-0000-0000-0000938E0000}"/>
    <cellStyle name="Normal 4 4 3 2 3 2 2 2 2 4" xfId="34255" xr:uid="{00000000-0005-0000-0000-0000948E0000}"/>
    <cellStyle name="Normal 4 4 3 2 3 2 2 2 3" xfId="11037" xr:uid="{00000000-0005-0000-0000-0000958E0000}"/>
    <cellStyle name="Normal 4 4 3 2 3 2 2 2 3 2" xfId="23591" xr:uid="{00000000-0005-0000-0000-0000968E0000}"/>
    <cellStyle name="Normal 4 4 3 2 3 2 2 2 3 2 2" xfId="49753" xr:uid="{00000000-0005-0000-0000-0000978E0000}"/>
    <cellStyle name="Normal 4 4 3 2 3 2 2 2 3 3" xfId="37199" xr:uid="{00000000-0005-0000-0000-0000988E0000}"/>
    <cellStyle name="Normal 4 4 3 2 3 2 2 2 4" xfId="17507" xr:uid="{00000000-0005-0000-0000-0000998E0000}"/>
    <cellStyle name="Normal 4 4 3 2 3 2 2 2 4 2" xfId="43669" xr:uid="{00000000-0005-0000-0000-00009A8E0000}"/>
    <cellStyle name="Normal 4 4 3 2 3 2 2 2 5" xfId="30203" xr:uid="{00000000-0005-0000-0000-00009B8E0000}"/>
    <cellStyle name="Normal 4 4 3 2 3 2 2 3" xfId="6067" xr:uid="{00000000-0005-0000-0000-00009C8E0000}"/>
    <cellStyle name="Normal 4 4 3 2 3 2 2 3 2" xfId="12511" xr:uid="{00000000-0005-0000-0000-00009D8E0000}"/>
    <cellStyle name="Normal 4 4 3 2 3 2 2 3 2 2" xfId="24873" xr:uid="{00000000-0005-0000-0000-00009E8E0000}"/>
    <cellStyle name="Normal 4 4 3 2 3 2 2 3 2 2 2" xfId="51035" xr:uid="{00000000-0005-0000-0000-00009F8E0000}"/>
    <cellStyle name="Normal 4 4 3 2 3 2 2 3 2 3" xfId="38673" xr:uid="{00000000-0005-0000-0000-0000A08E0000}"/>
    <cellStyle name="Normal 4 4 3 2 3 2 2 3 3" xfId="19269" xr:uid="{00000000-0005-0000-0000-0000A18E0000}"/>
    <cellStyle name="Normal 4 4 3 2 3 2 2 3 3 2" xfId="45431" xr:uid="{00000000-0005-0000-0000-0000A28E0000}"/>
    <cellStyle name="Normal 4 4 3 2 3 2 2 3 4" xfId="32229" xr:uid="{00000000-0005-0000-0000-0000A38E0000}"/>
    <cellStyle name="Normal 4 4 3 2 3 2 2 4" xfId="9565" xr:uid="{00000000-0005-0000-0000-0000A48E0000}"/>
    <cellStyle name="Normal 4 4 3 2 3 2 2 4 2" xfId="22311" xr:uid="{00000000-0005-0000-0000-0000A58E0000}"/>
    <cellStyle name="Normal 4 4 3 2 3 2 2 4 2 2" xfId="48473" xr:uid="{00000000-0005-0000-0000-0000A68E0000}"/>
    <cellStyle name="Normal 4 4 3 2 3 2 2 4 3" xfId="35727" xr:uid="{00000000-0005-0000-0000-0000A78E0000}"/>
    <cellStyle name="Normal 4 4 3 2 3 2 2 5" xfId="15745" xr:uid="{00000000-0005-0000-0000-0000A88E0000}"/>
    <cellStyle name="Normal 4 4 3 2 3 2 2 5 2" xfId="41907" xr:uid="{00000000-0005-0000-0000-0000A98E0000}"/>
    <cellStyle name="Normal 4 4 3 2 3 2 2 6" xfId="28177" xr:uid="{00000000-0005-0000-0000-0000AA8E0000}"/>
    <cellStyle name="Normal 4 4 3 2 3 2 3" xfId="3401" xr:uid="{00000000-0005-0000-0000-0000AB8E0000}"/>
    <cellStyle name="Normal 4 4 3 2 3 2 3 2" xfId="7453" xr:uid="{00000000-0005-0000-0000-0000AC8E0000}"/>
    <cellStyle name="Normal 4 4 3 2 3 2 3 2 2" xfId="13343" xr:uid="{00000000-0005-0000-0000-0000AD8E0000}"/>
    <cellStyle name="Normal 4 4 3 2 3 2 3 2 2 2" xfId="25513" xr:uid="{00000000-0005-0000-0000-0000AE8E0000}"/>
    <cellStyle name="Normal 4 4 3 2 3 2 3 2 2 2 2" xfId="51675" xr:uid="{00000000-0005-0000-0000-0000AF8E0000}"/>
    <cellStyle name="Normal 4 4 3 2 3 2 3 2 2 3" xfId="39505" xr:uid="{00000000-0005-0000-0000-0000B08E0000}"/>
    <cellStyle name="Normal 4 4 3 2 3 2 3 2 3" xfId="20391" xr:uid="{00000000-0005-0000-0000-0000B18E0000}"/>
    <cellStyle name="Normal 4 4 3 2 3 2 3 2 3 2" xfId="46553" xr:uid="{00000000-0005-0000-0000-0000B28E0000}"/>
    <cellStyle name="Normal 4 4 3 2 3 2 3 2 4" xfId="33615" xr:uid="{00000000-0005-0000-0000-0000B38E0000}"/>
    <cellStyle name="Normal 4 4 3 2 3 2 3 3" xfId="10397" xr:uid="{00000000-0005-0000-0000-0000B48E0000}"/>
    <cellStyle name="Normal 4 4 3 2 3 2 3 3 2" xfId="22951" xr:uid="{00000000-0005-0000-0000-0000B58E0000}"/>
    <cellStyle name="Normal 4 4 3 2 3 2 3 3 2 2" xfId="49113" xr:uid="{00000000-0005-0000-0000-0000B68E0000}"/>
    <cellStyle name="Normal 4 4 3 2 3 2 3 3 3" xfId="36559" xr:uid="{00000000-0005-0000-0000-0000B78E0000}"/>
    <cellStyle name="Normal 4 4 3 2 3 2 3 4" xfId="16867" xr:uid="{00000000-0005-0000-0000-0000B88E0000}"/>
    <cellStyle name="Normal 4 4 3 2 3 2 3 4 2" xfId="43029" xr:uid="{00000000-0005-0000-0000-0000B98E0000}"/>
    <cellStyle name="Normal 4 4 3 2 3 2 3 5" xfId="29563" xr:uid="{00000000-0005-0000-0000-0000BA8E0000}"/>
    <cellStyle name="Normal 4 4 3 2 3 2 4" xfId="5427" xr:uid="{00000000-0005-0000-0000-0000BB8E0000}"/>
    <cellStyle name="Normal 4 4 3 2 3 2 4 2" xfId="11871" xr:uid="{00000000-0005-0000-0000-0000BC8E0000}"/>
    <cellStyle name="Normal 4 4 3 2 3 2 4 2 2" xfId="24233" xr:uid="{00000000-0005-0000-0000-0000BD8E0000}"/>
    <cellStyle name="Normal 4 4 3 2 3 2 4 2 2 2" xfId="50395" xr:uid="{00000000-0005-0000-0000-0000BE8E0000}"/>
    <cellStyle name="Normal 4 4 3 2 3 2 4 2 3" xfId="38033" xr:uid="{00000000-0005-0000-0000-0000BF8E0000}"/>
    <cellStyle name="Normal 4 4 3 2 3 2 4 3" xfId="18629" xr:uid="{00000000-0005-0000-0000-0000C08E0000}"/>
    <cellStyle name="Normal 4 4 3 2 3 2 4 3 2" xfId="44791" xr:uid="{00000000-0005-0000-0000-0000C18E0000}"/>
    <cellStyle name="Normal 4 4 3 2 3 2 4 4" xfId="31589" xr:uid="{00000000-0005-0000-0000-0000C28E0000}"/>
    <cellStyle name="Normal 4 4 3 2 3 2 5" xfId="8925" xr:uid="{00000000-0005-0000-0000-0000C38E0000}"/>
    <cellStyle name="Normal 4 4 3 2 3 2 5 2" xfId="21671" xr:uid="{00000000-0005-0000-0000-0000C48E0000}"/>
    <cellStyle name="Normal 4 4 3 2 3 2 5 2 2" xfId="47833" xr:uid="{00000000-0005-0000-0000-0000C58E0000}"/>
    <cellStyle name="Normal 4 4 3 2 3 2 5 3" xfId="35087" xr:uid="{00000000-0005-0000-0000-0000C68E0000}"/>
    <cellStyle name="Normal 4 4 3 2 3 2 6" xfId="15105" xr:uid="{00000000-0005-0000-0000-0000C78E0000}"/>
    <cellStyle name="Normal 4 4 3 2 3 2 6 2" xfId="41267" xr:uid="{00000000-0005-0000-0000-0000C88E0000}"/>
    <cellStyle name="Normal 4 4 3 2 3 2 7" xfId="27537" xr:uid="{00000000-0005-0000-0000-0000C98E0000}"/>
    <cellStyle name="Normal 4 4 3 2 3 3" xfId="1695" xr:uid="{00000000-0005-0000-0000-0000CA8E0000}"/>
    <cellStyle name="Normal 4 4 3 2 3 3 2" xfId="3721" xr:uid="{00000000-0005-0000-0000-0000CB8E0000}"/>
    <cellStyle name="Normal 4 4 3 2 3 3 2 2" xfId="7773" xr:uid="{00000000-0005-0000-0000-0000CC8E0000}"/>
    <cellStyle name="Normal 4 4 3 2 3 3 2 2 2" xfId="13663" xr:uid="{00000000-0005-0000-0000-0000CD8E0000}"/>
    <cellStyle name="Normal 4 4 3 2 3 3 2 2 2 2" xfId="25833" xr:uid="{00000000-0005-0000-0000-0000CE8E0000}"/>
    <cellStyle name="Normal 4 4 3 2 3 3 2 2 2 2 2" xfId="51995" xr:uid="{00000000-0005-0000-0000-0000CF8E0000}"/>
    <cellStyle name="Normal 4 4 3 2 3 3 2 2 2 3" xfId="39825" xr:uid="{00000000-0005-0000-0000-0000D08E0000}"/>
    <cellStyle name="Normal 4 4 3 2 3 3 2 2 3" xfId="20711" xr:uid="{00000000-0005-0000-0000-0000D18E0000}"/>
    <cellStyle name="Normal 4 4 3 2 3 3 2 2 3 2" xfId="46873" xr:uid="{00000000-0005-0000-0000-0000D28E0000}"/>
    <cellStyle name="Normal 4 4 3 2 3 3 2 2 4" xfId="33935" xr:uid="{00000000-0005-0000-0000-0000D38E0000}"/>
    <cellStyle name="Normal 4 4 3 2 3 3 2 3" xfId="10717" xr:uid="{00000000-0005-0000-0000-0000D48E0000}"/>
    <cellStyle name="Normal 4 4 3 2 3 3 2 3 2" xfId="23271" xr:uid="{00000000-0005-0000-0000-0000D58E0000}"/>
    <cellStyle name="Normal 4 4 3 2 3 3 2 3 2 2" xfId="49433" xr:uid="{00000000-0005-0000-0000-0000D68E0000}"/>
    <cellStyle name="Normal 4 4 3 2 3 3 2 3 3" xfId="36879" xr:uid="{00000000-0005-0000-0000-0000D78E0000}"/>
    <cellStyle name="Normal 4 4 3 2 3 3 2 4" xfId="17187" xr:uid="{00000000-0005-0000-0000-0000D88E0000}"/>
    <cellStyle name="Normal 4 4 3 2 3 3 2 4 2" xfId="43349" xr:uid="{00000000-0005-0000-0000-0000D98E0000}"/>
    <cellStyle name="Normal 4 4 3 2 3 3 2 5" xfId="29883" xr:uid="{00000000-0005-0000-0000-0000DA8E0000}"/>
    <cellStyle name="Normal 4 4 3 2 3 3 3" xfId="5747" xr:uid="{00000000-0005-0000-0000-0000DB8E0000}"/>
    <cellStyle name="Normal 4 4 3 2 3 3 3 2" xfId="12191" xr:uid="{00000000-0005-0000-0000-0000DC8E0000}"/>
    <cellStyle name="Normal 4 4 3 2 3 3 3 2 2" xfId="24553" xr:uid="{00000000-0005-0000-0000-0000DD8E0000}"/>
    <cellStyle name="Normal 4 4 3 2 3 3 3 2 2 2" xfId="50715" xr:uid="{00000000-0005-0000-0000-0000DE8E0000}"/>
    <cellStyle name="Normal 4 4 3 2 3 3 3 2 3" xfId="38353" xr:uid="{00000000-0005-0000-0000-0000DF8E0000}"/>
    <cellStyle name="Normal 4 4 3 2 3 3 3 3" xfId="18949" xr:uid="{00000000-0005-0000-0000-0000E08E0000}"/>
    <cellStyle name="Normal 4 4 3 2 3 3 3 3 2" xfId="45111" xr:uid="{00000000-0005-0000-0000-0000E18E0000}"/>
    <cellStyle name="Normal 4 4 3 2 3 3 3 4" xfId="31909" xr:uid="{00000000-0005-0000-0000-0000E28E0000}"/>
    <cellStyle name="Normal 4 4 3 2 3 3 4" xfId="9245" xr:uid="{00000000-0005-0000-0000-0000E38E0000}"/>
    <cellStyle name="Normal 4 4 3 2 3 3 4 2" xfId="21991" xr:uid="{00000000-0005-0000-0000-0000E48E0000}"/>
    <cellStyle name="Normal 4 4 3 2 3 3 4 2 2" xfId="48153" xr:uid="{00000000-0005-0000-0000-0000E58E0000}"/>
    <cellStyle name="Normal 4 4 3 2 3 3 4 3" xfId="35407" xr:uid="{00000000-0005-0000-0000-0000E68E0000}"/>
    <cellStyle name="Normal 4 4 3 2 3 3 5" xfId="15425" xr:uid="{00000000-0005-0000-0000-0000E78E0000}"/>
    <cellStyle name="Normal 4 4 3 2 3 3 5 2" xfId="41587" xr:uid="{00000000-0005-0000-0000-0000E88E0000}"/>
    <cellStyle name="Normal 4 4 3 2 3 3 6" xfId="27857" xr:uid="{00000000-0005-0000-0000-0000E98E0000}"/>
    <cellStyle name="Normal 4 4 3 2 3 4" xfId="3016" xr:uid="{00000000-0005-0000-0000-0000EA8E0000}"/>
    <cellStyle name="Normal 4 4 3 2 3 4 2" xfId="7068" xr:uid="{00000000-0005-0000-0000-0000EB8E0000}"/>
    <cellStyle name="Normal 4 4 3 2 3 4 2 2" xfId="13001" xr:uid="{00000000-0005-0000-0000-0000EC8E0000}"/>
    <cellStyle name="Normal 4 4 3 2 3 4 2 2 2" xfId="25193" xr:uid="{00000000-0005-0000-0000-0000ED8E0000}"/>
    <cellStyle name="Normal 4 4 3 2 3 4 2 2 2 2" xfId="51355" xr:uid="{00000000-0005-0000-0000-0000EE8E0000}"/>
    <cellStyle name="Normal 4 4 3 2 3 4 2 2 3" xfId="39163" xr:uid="{00000000-0005-0000-0000-0000EF8E0000}"/>
    <cellStyle name="Normal 4 4 3 2 3 4 2 3" xfId="20028" xr:uid="{00000000-0005-0000-0000-0000F08E0000}"/>
    <cellStyle name="Normal 4 4 3 2 3 4 2 3 2" xfId="46190" xr:uid="{00000000-0005-0000-0000-0000F18E0000}"/>
    <cellStyle name="Normal 4 4 3 2 3 4 2 4" xfId="33230" xr:uid="{00000000-0005-0000-0000-0000F28E0000}"/>
    <cellStyle name="Normal 4 4 3 2 3 4 3" xfId="10055" xr:uid="{00000000-0005-0000-0000-0000F38E0000}"/>
    <cellStyle name="Normal 4 4 3 2 3 4 3 2" xfId="22631" xr:uid="{00000000-0005-0000-0000-0000F48E0000}"/>
    <cellStyle name="Normal 4 4 3 2 3 4 3 2 2" xfId="48793" xr:uid="{00000000-0005-0000-0000-0000F58E0000}"/>
    <cellStyle name="Normal 4 4 3 2 3 4 3 3" xfId="36217" xr:uid="{00000000-0005-0000-0000-0000F68E0000}"/>
    <cellStyle name="Normal 4 4 3 2 3 4 4" xfId="16504" xr:uid="{00000000-0005-0000-0000-0000F78E0000}"/>
    <cellStyle name="Normal 4 4 3 2 3 4 4 2" xfId="42666" xr:uid="{00000000-0005-0000-0000-0000F88E0000}"/>
    <cellStyle name="Normal 4 4 3 2 3 4 5" xfId="29178" xr:uid="{00000000-0005-0000-0000-0000F98E0000}"/>
    <cellStyle name="Normal 4 4 3 2 3 5" xfId="5042" xr:uid="{00000000-0005-0000-0000-0000FA8E0000}"/>
    <cellStyle name="Normal 4 4 3 2 3 5 2" xfId="11529" xr:uid="{00000000-0005-0000-0000-0000FB8E0000}"/>
    <cellStyle name="Normal 4 4 3 2 3 5 2 2" xfId="23913" xr:uid="{00000000-0005-0000-0000-0000FC8E0000}"/>
    <cellStyle name="Normal 4 4 3 2 3 5 2 2 2" xfId="50075" xr:uid="{00000000-0005-0000-0000-0000FD8E0000}"/>
    <cellStyle name="Normal 4 4 3 2 3 5 2 3" xfId="37691" xr:uid="{00000000-0005-0000-0000-0000FE8E0000}"/>
    <cellStyle name="Normal 4 4 3 2 3 5 3" xfId="18266" xr:uid="{00000000-0005-0000-0000-0000FF8E0000}"/>
    <cellStyle name="Normal 4 4 3 2 3 5 3 2" xfId="44428" xr:uid="{00000000-0005-0000-0000-0000008F0000}"/>
    <cellStyle name="Normal 4 4 3 2 3 5 4" xfId="31204" xr:uid="{00000000-0005-0000-0000-0000018F0000}"/>
    <cellStyle name="Normal 4 4 3 2 3 6" xfId="8583" xr:uid="{00000000-0005-0000-0000-0000028F0000}"/>
    <cellStyle name="Normal 4 4 3 2 3 6 2" xfId="21351" xr:uid="{00000000-0005-0000-0000-0000038F0000}"/>
    <cellStyle name="Normal 4 4 3 2 3 6 2 2" xfId="47513" xr:uid="{00000000-0005-0000-0000-0000048F0000}"/>
    <cellStyle name="Normal 4 4 3 2 3 6 3" xfId="34745" xr:uid="{00000000-0005-0000-0000-0000058F0000}"/>
    <cellStyle name="Normal 4 4 3 2 3 7" xfId="14742" xr:uid="{00000000-0005-0000-0000-0000068F0000}"/>
    <cellStyle name="Normal 4 4 3 2 3 7 2" xfId="40904" xr:uid="{00000000-0005-0000-0000-0000078F0000}"/>
    <cellStyle name="Normal 4 4 3 2 3 8" xfId="27152" xr:uid="{00000000-0005-0000-0000-0000088F0000}"/>
    <cellStyle name="Normal 4 4 3 2 4" xfId="1215" xr:uid="{00000000-0005-0000-0000-0000098F0000}"/>
    <cellStyle name="Normal 4 4 3 2 4 2" xfId="1855" xr:uid="{00000000-0005-0000-0000-00000A8F0000}"/>
    <cellStyle name="Normal 4 4 3 2 4 2 2" xfId="3881" xr:uid="{00000000-0005-0000-0000-00000B8F0000}"/>
    <cellStyle name="Normal 4 4 3 2 4 2 2 2" xfId="7933" xr:uid="{00000000-0005-0000-0000-00000C8F0000}"/>
    <cellStyle name="Normal 4 4 3 2 4 2 2 2 2" xfId="13823" xr:uid="{00000000-0005-0000-0000-00000D8F0000}"/>
    <cellStyle name="Normal 4 4 3 2 4 2 2 2 2 2" xfId="25993" xr:uid="{00000000-0005-0000-0000-00000E8F0000}"/>
    <cellStyle name="Normal 4 4 3 2 4 2 2 2 2 2 2" xfId="52155" xr:uid="{00000000-0005-0000-0000-00000F8F0000}"/>
    <cellStyle name="Normal 4 4 3 2 4 2 2 2 2 3" xfId="39985" xr:uid="{00000000-0005-0000-0000-0000108F0000}"/>
    <cellStyle name="Normal 4 4 3 2 4 2 2 2 3" xfId="20871" xr:uid="{00000000-0005-0000-0000-0000118F0000}"/>
    <cellStyle name="Normal 4 4 3 2 4 2 2 2 3 2" xfId="47033" xr:uid="{00000000-0005-0000-0000-0000128F0000}"/>
    <cellStyle name="Normal 4 4 3 2 4 2 2 2 4" xfId="34095" xr:uid="{00000000-0005-0000-0000-0000138F0000}"/>
    <cellStyle name="Normal 4 4 3 2 4 2 2 3" xfId="10877" xr:uid="{00000000-0005-0000-0000-0000148F0000}"/>
    <cellStyle name="Normal 4 4 3 2 4 2 2 3 2" xfId="23431" xr:uid="{00000000-0005-0000-0000-0000158F0000}"/>
    <cellStyle name="Normal 4 4 3 2 4 2 2 3 2 2" xfId="49593" xr:uid="{00000000-0005-0000-0000-0000168F0000}"/>
    <cellStyle name="Normal 4 4 3 2 4 2 2 3 3" xfId="37039" xr:uid="{00000000-0005-0000-0000-0000178F0000}"/>
    <cellStyle name="Normal 4 4 3 2 4 2 2 4" xfId="17347" xr:uid="{00000000-0005-0000-0000-0000188F0000}"/>
    <cellStyle name="Normal 4 4 3 2 4 2 2 4 2" xfId="43509" xr:uid="{00000000-0005-0000-0000-0000198F0000}"/>
    <cellStyle name="Normal 4 4 3 2 4 2 2 5" xfId="30043" xr:uid="{00000000-0005-0000-0000-00001A8F0000}"/>
    <cellStyle name="Normal 4 4 3 2 4 2 3" xfId="5907" xr:uid="{00000000-0005-0000-0000-00001B8F0000}"/>
    <cellStyle name="Normal 4 4 3 2 4 2 3 2" xfId="12351" xr:uid="{00000000-0005-0000-0000-00001C8F0000}"/>
    <cellStyle name="Normal 4 4 3 2 4 2 3 2 2" xfId="24713" xr:uid="{00000000-0005-0000-0000-00001D8F0000}"/>
    <cellStyle name="Normal 4 4 3 2 4 2 3 2 2 2" xfId="50875" xr:uid="{00000000-0005-0000-0000-00001E8F0000}"/>
    <cellStyle name="Normal 4 4 3 2 4 2 3 2 3" xfId="38513" xr:uid="{00000000-0005-0000-0000-00001F8F0000}"/>
    <cellStyle name="Normal 4 4 3 2 4 2 3 3" xfId="19109" xr:uid="{00000000-0005-0000-0000-0000208F0000}"/>
    <cellStyle name="Normal 4 4 3 2 4 2 3 3 2" xfId="45271" xr:uid="{00000000-0005-0000-0000-0000218F0000}"/>
    <cellStyle name="Normal 4 4 3 2 4 2 3 4" xfId="32069" xr:uid="{00000000-0005-0000-0000-0000228F0000}"/>
    <cellStyle name="Normal 4 4 3 2 4 2 4" xfId="9405" xr:uid="{00000000-0005-0000-0000-0000238F0000}"/>
    <cellStyle name="Normal 4 4 3 2 4 2 4 2" xfId="22151" xr:uid="{00000000-0005-0000-0000-0000248F0000}"/>
    <cellStyle name="Normal 4 4 3 2 4 2 4 2 2" xfId="48313" xr:uid="{00000000-0005-0000-0000-0000258F0000}"/>
    <cellStyle name="Normal 4 4 3 2 4 2 4 3" xfId="35567" xr:uid="{00000000-0005-0000-0000-0000268F0000}"/>
    <cellStyle name="Normal 4 4 3 2 4 2 5" xfId="15585" xr:uid="{00000000-0005-0000-0000-0000278F0000}"/>
    <cellStyle name="Normal 4 4 3 2 4 2 5 2" xfId="41747" xr:uid="{00000000-0005-0000-0000-0000288F0000}"/>
    <cellStyle name="Normal 4 4 3 2 4 2 6" xfId="28017" xr:uid="{00000000-0005-0000-0000-0000298F0000}"/>
    <cellStyle name="Normal 4 4 3 2 4 3" xfId="3241" xr:uid="{00000000-0005-0000-0000-00002A8F0000}"/>
    <cellStyle name="Normal 4 4 3 2 4 3 2" xfId="7293" xr:uid="{00000000-0005-0000-0000-00002B8F0000}"/>
    <cellStyle name="Normal 4 4 3 2 4 3 2 2" xfId="13183" xr:uid="{00000000-0005-0000-0000-00002C8F0000}"/>
    <cellStyle name="Normal 4 4 3 2 4 3 2 2 2" xfId="25353" xr:uid="{00000000-0005-0000-0000-00002D8F0000}"/>
    <cellStyle name="Normal 4 4 3 2 4 3 2 2 2 2" xfId="51515" xr:uid="{00000000-0005-0000-0000-00002E8F0000}"/>
    <cellStyle name="Normal 4 4 3 2 4 3 2 2 3" xfId="39345" xr:uid="{00000000-0005-0000-0000-00002F8F0000}"/>
    <cellStyle name="Normal 4 4 3 2 4 3 2 3" xfId="20231" xr:uid="{00000000-0005-0000-0000-0000308F0000}"/>
    <cellStyle name="Normal 4 4 3 2 4 3 2 3 2" xfId="46393" xr:uid="{00000000-0005-0000-0000-0000318F0000}"/>
    <cellStyle name="Normal 4 4 3 2 4 3 2 4" xfId="33455" xr:uid="{00000000-0005-0000-0000-0000328F0000}"/>
    <cellStyle name="Normal 4 4 3 2 4 3 3" xfId="10237" xr:uid="{00000000-0005-0000-0000-0000338F0000}"/>
    <cellStyle name="Normal 4 4 3 2 4 3 3 2" xfId="22791" xr:uid="{00000000-0005-0000-0000-0000348F0000}"/>
    <cellStyle name="Normal 4 4 3 2 4 3 3 2 2" xfId="48953" xr:uid="{00000000-0005-0000-0000-0000358F0000}"/>
    <cellStyle name="Normal 4 4 3 2 4 3 3 3" xfId="36399" xr:uid="{00000000-0005-0000-0000-0000368F0000}"/>
    <cellStyle name="Normal 4 4 3 2 4 3 4" xfId="16707" xr:uid="{00000000-0005-0000-0000-0000378F0000}"/>
    <cellStyle name="Normal 4 4 3 2 4 3 4 2" xfId="42869" xr:uid="{00000000-0005-0000-0000-0000388F0000}"/>
    <cellStyle name="Normal 4 4 3 2 4 3 5" xfId="29403" xr:uid="{00000000-0005-0000-0000-0000398F0000}"/>
    <cellStyle name="Normal 4 4 3 2 4 4" xfId="5267" xr:uid="{00000000-0005-0000-0000-00003A8F0000}"/>
    <cellStyle name="Normal 4 4 3 2 4 4 2" xfId="11711" xr:uid="{00000000-0005-0000-0000-00003B8F0000}"/>
    <cellStyle name="Normal 4 4 3 2 4 4 2 2" xfId="24073" xr:uid="{00000000-0005-0000-0000-00003C8F0000}"/>
    <cellStyle name="Normal 4 4 3 2 4 4 2 2 2" xfId="50235" xr:uid="{00000000-0005-0000-0000-00003D8F0000}"/>
    <cellStyle name="Normal 4 4 3 2 4 4 2 3" xfId="37873" xr:uid="{00000000-0005-0000-0000-00003E8F0000}"/>
    <cellStyle name="Normal 4 4 3 2 4 4 3" xfId="18469" xr:uid="{00000000-0005-0000-0000-00003F8F0000}"/>
    <cellStyle name="Normal 4 4 3 2 4 4 3 2" xfId="44631" xr:uid="{00000000-0005-0000-0000-0000408F0000}"/>
    <cellStyle name="Normal 4 4 3 2 4 4 4" xfId="31429" xr:uid="{00000000-0005-0000-0000-0000418F0000}"/>
    <cellStyle name="Normal 4 4 3 2 4 5" xfId="8765" xr:uid="{00000000-0005-0000-0000-0000428F0000}"/>
    <cellStyle name="Normal 4 4 3 2 4 5 2" xfId="21511" xr:uid="{00000000-0005-0000-0000-0000438F0000}"/>
    <cellStyle name="Normal 4 4 3 2 4 5 2 2" xfId="47673" xr:uid="{00000000-0005-0000-0000-0000448F0000}"/>
    <cellStyle name="Normal 4 4 3 2 4 5 3" xfId="34927" xr:uid="{00000000-0005-0000-0000-0000458F0000}"/>
    <cellStyle name="Normal 4 4 3 2 4 6" xfId="14945" xr:uid="{00000000-0005-0000-0000-0000468F0000}"/>
    <cellStyle name="Normal 4 4 3 2 4 6 2" xfId="41107" xr:uid="{00000000-0005-0000-0000-0000478F0000}"/>
    <cellStyle name="Normal 4 4 3 2 4 7" xfId="27377" xr:uid="{00000000-0005-0000-0000-0000488F0000}"/>
    <cellStyle name="Normal 4 4 3 2 5" xfId="1535" xr:uid="{00000000-0005-0000-0000-0000498F0000}"/>
    <cellStyle name="Normal 4 4 3 2 5 2" xfId="3561" xr:uid="{00000000-0005-0000-0000-00004A8F0000}"/>
    <cellStyle name="Normal 4 4 3 2 5 2 2" xfId="7613" xr:uid="{00000000-0005-0000-0000-00004B8F0000}"/>
    <cellStyle name="Normal 4 4 3 2 5 2 2 2" xfId="13503" xr:uid="{00000000-0005-0000-0000-00004C8F0000}"/>
    <cellStyle name="Normal 4 4 3 2 5 2 2 2 2" xfId="25673" xr:uid="{00000000-0005-0000-0000-00004D8F0000}"/>
    <cellStyle name="Normal 4 4 3 2 5 2 2 2 2 2" xfId="51835" xr:uid="{00000000-0005-0000-0000-00004E8F0000}"/>
    <cellStyle name="Normal 4 4 3 2 5 2 2 2 3" xfId="39665" xr:uid="{00000000-0005-0000-0000-00004F8F0000}"/>
    <cellStyle name="Normal 4 4 3 2 5 2 2 3" xfId="20551" xr:uid="{00000000-0005-0000-0000-0000508F0000}"/>
    <cellStyle name="Normal 4 4 3 2 5 2 2 3 2" xfId="46713" xr:uid="{00000000-0005-0000-0000-0000518F0000}"/>
    <cellStyle name="Normal 4 4 3 2 5 2 2 4" xfId="33775" xr:uid="{00000000-0005-0000-0000-0000528F0000}"/>
    <cellStyle name="Normal 4 4 3 2 5 2 3" xfId="10557" xr:uid="{00000000-0005-0000-0000-0000538F0000}"/>
    <cellStyle name="Normal 4 4 3 2 5 2 3 2" xfId="23111" xr:uid="{00000000-0005-0000-0000-0000548F0000}"/>
    <cellStyle name="Normal 4 4 3 2 5 2 3 2 2" xfId="49273" xr:uid="{00000000-0005-0000-0000-0000558F0000}"/>
    <cellStyle name="Normal 4 4 3 2 5 2 3 3" xfId="36719" xr:uid="{00000000-0005-0000-0000-0000568F0000}"/>
    <cellStyle name="Normal 4 4 3 2 5 2 4" xfId="17027" xr:uid="{00000000-0005-0000-0000-0000578F0000}"/>
    <cellStyle name="Normal 4 4 3 2 5 2 4 2" xfId="43189" xr:uid="{00000000-0005-0000-0000-0000588F0000}"/>
    <cellStyle name="Normal 4 4 3 2 5 2 5" xfId="29723" xr:uid="{00000000-0005-0000-0000-0000598F0000}"/>
    <cellStyle name="Normal 4 4 3 2 5 3" xfId="5587" xr:uid="{00000000-0005-0000-0000-00005A8F0000}"/>
    <cellStyle name="Normal 4 4 3 2 5 3 2" xfId="12031" xr:uid="{00000000-0005-0000-0000-00005B8F0000}"/>
    <cellStyle name="Normal 4 4 3 2 5 3 2 2" xfId="24393" xr:uid="{00000000-0005-0000-0000-00005C8F0000}"/>
    <cellStyle name="Normal 4 4 3 2 5 3 2 2 2" xfId="50555" xr:uid="{00000000-0005-0000-0000-00005D8F0000}"/>
    <cellStyle name="Normal 4 4 3 2 5 3 2 3" xfId="38193" xr:uid="{00000000-0005-0000-0000-00005E8F0000}"/>
    <cellStyle name="Normal 4 4 3 2 5 3 3" xfId="18789" xr:uid="{00000000-0005-0000-0000-00005F8F0000}"/>
    <cellStyle name="Normal 4 4 3 2 5 3 3 2" xfId="44951" xr:uid="{00000000-0005-0000-0000-0000608F0000}"/>
    <cellStyle name="Normal 4 4 3 2 5 3 4" xfId="31749" xr:uid="{00000000-0005-0000-0000-0000618F0000}"/>
    <cellStyle name="Normal 4 4 3 2 5 4" xfId="9085" xr:uid="{00000000-0005-0000-0000-0000628F0000}"/>
    <cellStyle name="Normal 4 4 3 2 5 4 2" xfId="21831" xr:uid="{00000000-0005-0000-0000-0000638F0000}"/>
    <cellStyle name="Normal 4 4 3 2 5 4 2 2" xfId="47993" xr:uid="{00000000-0005-0000-0000-0000648F0000}"/>
    <cellStyle name="Normal 4 4 3 2 5 4 3" xfId="35247" xr:uid="{00000000-0005-0000-0000-0000658F0000}"/>
    <cellStyle name="Normal 4 4 3 2 5 5" xfId="15265" xr:uid="{00000000-0005-0000-0000-0000668F0000}"/>
    <cellStyle name="Normal 4 4 3 2 5 5 2" xfId="41427" xr:uid="{00000000-0005-0000-0000-0000678F0000}"/>
    <cellStyle name="Normal 4 4 3 2 5 6" xfId="27697" xr:uid="{00000000-0005-0000-0000-0000688F0000}"/>
    <cellStyle name="Normal 4 4 3 2 6" xfId="2484" xr:uid="{00000000-0005-0000-0000-0000698F0000}"/>
    <cellStyle name="Normal 4 4 3 2 6 2" xfId="6536" xr:uid="{00000000-0005-0000-0000-00006A8F0000}"/>
    <cellStyle name="Normal 4 4 3 2 6 2 2" xfId="12745" xr:uid="{00000000-0005-0000-0000-00006B8F0000}"/>
    <cellStyle name="Normal 4 4 3 2 6 2 2 2" xfId="25033" xr:uid="{00000000-0005-0000-0000-00006C8F0000}"/>
    <cellStyle name="Normal 4 4 3 2 6 2 2 2 2" xfId="51195" xr:uid="{00000000-0005-0000-0000-00006D8F0000}"/>
    <cellStyle name="Normal 4 4 3 2 6 2 2 3" xfId="38907" xr:uid="{00000000-0005-0000-0000-00006E8F0000}"/>
    <cellStyle name="Normal 4 4 3 2 6 2 3" xfId="19628" xr:uid="{00000000-0005-0000-0000-00006F8F0000}"/>
    <cellStyle name="Normal 4 4 3 2 6 2 3 2" xfId="45790" xr:uid="{00000000-0005-0000-0000-0000708F0000}"/>
    <cellStyle name="Normal 4 4 3 2 6 2 4" xfId="32698" xr:uid="{00000000-0005-0000-0000-0000718F0000}"/>
    <cellStyle name="Normal 4 4 3 2 6 3" xfId="9799" xr:uid="{00000000-0005-0000-0000-0000728F0000}"/>
    <cellStyle name="Normal 4 4 3 2 6 3 2" xfId="22471" xr:uid="{00000000-0005-0000-0000-0000738F0000}"/>
    <cellStyle name="Normal 4 4 3 2 6 3 2 2" xfId="48633" xr:uid="{00000000-0005-0000-0000-0000748F0000}"/>
    <cellStyle name="Normal 4 4 3 2 6 3 3" xfId="35961" xr:uid="{00000000-0005-0000-0000-0000758F0000}"/>
    <cellStyle name="Normal 4 4 3 2 6 4" xfId="16104" xr:uid="{00000000-0005-0000-0000-0000768F0000}"/>
    <cellStyle name="Normal 4 4 3 2 6 4 2" xfId="42266" xr:uid="{00000000-0005-0000-0000-0000778F0000}"/>
    <cellStyle name="Normal 4 4 3 2 6 5" xfId="28646" xr:uid="{00000000-0005-0000-0000-0000788F0000}"/>
    <cellStyle name="Normal 4 4 3 2 7" xfId="4510" xr:uid="{00000000-0005-0000-0000-0000798F0000}"/>
    <cellStyle name="Normal 4 4 3 2 7 2" xfId="11273" xr:uid="{00000000-0005-0000-0000-00007A8F0000}"/>
    <cellStyle name="Normal 4 4 3 2 7 2 2" xfId="23753" xr:uid="{00000000-0005-0000-0000-00007B8F0000}"/>
    <cellStyle name="Normal 4 4 3 2 7 2 2 2" xfId="49915" xr:uid="{00000000-0005-0000-0000-00007C8F0000}"/>
    <cellStyle name="Normal 4 4 3 2 7 2 3" xfId="37435" xr:uid="{00000000-0005-0000-0000-00007D8F0000}"/>
    <cellStyle name="Normal 4 4 3 2 7 3" xfId="17866" xr:uid="{00000000-0005-0000-0000-00007E8F0000}"/>
    <cellStyle name="Normal 4 4 3 2 7 3 2" xfId="44028" xr:uid="{00000000-0005-0000-0000-00007F8F0000}"/>
    <cellStyle name="Normal 4 4 3 2 7 4" xfId="30672" xr:uid="{00000000-0005-0000-0000-0000808F0000}"/>
    <cellStyle name="Normal 4 4 3 2 8" xfId="8327" xr:uid="{00000000-0005-0000-0000-0000818F0000}"/>
    <cellStyle name="Normal 4 4 3 2 8 2" xfId="21191" xr:uid="{00000000-0005-0000-0000-0000828F0000}"/>
    <cellStyle name="Normal 4 4 3 2 8 2 2" xfId="47353" xr:uid="{00000000-0005-0000-0000-0000838F0000}"/>
    <cellStyle name="Normal 4 4 3 2 8 3" xfId="34489" xr:uid="{00000000-0005-0000-0000-0000848F0000}"/>
    <cellStyle name="Normal 4 4 3 2 9" xfId="14342" xr:uid="{00000000-0005-0000-0000-0000858F0000}"/>
    <cellStyle name="Normal 4 4 3 2 9 2" xfId="40504" xr:uid="{00000000-0005-0000-0000-0000868F0000}"/>
    <cellStyle name="Normal 4 4 3 3" xfId="563" xr:uid="{00000000-0005-0000-0000-0000878F0000}"/>
    <cellStyle name="Normal 4 4 3 3 2" xfId="1095" xr:uid="{00000000-0005-0000-0000-0000888F0000}"/>
    <cellStyle name="Normal 4 4 3 3 2 2" xfId="1415" xr:uid="{00000000-0005-0000-0000-0000898F0000}"/>
    <cellStyle name="Normal 4 4 3 3 2 2 2" xfId="2055" xr:uid="{00000000-0005-0000-0000-00008A8F0000}"/>
    <cellStyle name="Normal 4 4 3 3 2 2 2 2" xfId="4081" xr:uid="{00000000-0005-0000-0000-00008B8F0000}"/>
    <cellStyle name="Normal 4 4 3 3 2 2 2 2 2" xfId="8133" xr:uid="{00000000-0005-0000-0000-00008C8F0000}"/>
    <cellStyle name="Normal 4 4 3 3 2 2 2 2 2 2" xfId="14023" xr:uid="{00000000-0005-0000-0000-00008D8F0000}"/>
    <cellStyle name="Normal 4 4 3 3 2 2 2 2 2 2 2" xfId="26193" xr:uid="{00000000-0005-0000-0000-00008E8F0000}"/>
    <cellStyle name="Normal 4 4 3 3 2 2 2 2 2 2 2 2" xfId="52355" xr:uid="{00000000-0005-0000-0000-00008F8F0000}"/>
    <cellStyle name="Normal 4 4 3 3 2 2 2 2 2 2 3" xfId="40185" xr:uid="{00000000-0005-0000-0000-0000908F0000}"/>
    <cellStyle name="Normal 4 4 3 3 2 2 2 2 2 3" xfId="21071" xr:uid="{00000000-0005-0000-0000-0000918F0000}"/>
    <cellStyle name="Normal 4 4 3 3 2 2 2 2 2 3 2" xfId="47233" xr:uid="{00000000-0005-0000-0000-0000928F0000}"/>
    <cellStyle name="Normal 4 4 3 3 2 2 2 2 2 4" xfId="34295" xr:uid="{00000000-0005-0000-0000-0000938F0000}"/>
    <cellStyle name="Normal 4 4 3 3 2 2 2 2 3" xfId="11077" xr:uid="{00000000-0005-0000-0000-0000948F0000}"/>
    <cellStyle name="Normal 4 4 3 3 2 2 2 2 3 2" xfId="23631" xr:uid="{00000000-0005-0000-0000-0000958F0000}"/>
    <cellStyle name="Normal 4 4 3 3 2 2 2 2 3 2 2" xfId="49793" xr:uid="{00000000-0005-0000-0000-0000968F0000}"/>
    <cellStyle name="Normal 4 4 3 3 2 2 2 2 3 3" xfId="37239" xr:uid="{00000000-0005-0000-0000-0000978F0000}"/>
    <cellStyle name="Normal 4 4 3 3 2 2 2 2 4" xfId="17547" xr:uid="{00000000-0005-0000-0000-0000988F0000}"/>
    <cellStyle name="Normal 4 4 3 3 2 2 2 2 4 2" xfId="43709" xr:uid="{00000000-0005-0000-0000-0000998F0000}"/>
    <cellStyle name="Normal 4 4 3 3 2 2 2 2 5" xfId="30243" xr:uid="{00000000-0005-0000-0000-00009A8F0000}"/>
    <cellStyle name="Normal 4 4 3 3 2 2 2 3" xfId="6107" xr:uid="{00000000-0005-0000-0000-00009B8F0000}"/>
    <cellStyle name="Normal 4 4 3 3 2 2 2 3 2" xfId="12551" xr:uid="{00000000-0005-0000-0000-00009C8F0000}"/>
    <cellStyle name="Normal 4 4 3 3 2 2 2 3 2 2" xfId="24913" xr:uid="{00000000-0005-0000-0000-00009D8F0000}"/>
    <cellStyle name="Normal 4 4 3 3 2 2 2 3 2 2 2" xfId="51075" xr:uid="{00000000-0005-0000-0000-00009E8F0000}"/>
    <cellStyle name="Normal 4 4 3 3 2 2 2 3 2 3" xfId="38713" xr:uid="{00000000-0005-0000-0000-00009F8F0000}"/>
    <cellStyle name="Normal 4 4 3 3 2 2 2 3 3" xfId="19309" xr:uid="{00000000-0005-0000-0000-0000A08F0000}"/>
    <cellStyle name="Normal 4 4 3 3 2 2 2 3 3 2" xfId="45471" xr:uid="{00000000-0005-0000-0000-0000A18F0000}"/>
    <cellStyle name="Normal 4 4 3 3 2 2 2 3 4" xfId="32269" xr:uid="{00000000-0005-0000-0000-0000A28F0000}"/>
    <cellStyle name="Normal 4 4 3 3 2 2 2 4" xfId="9605" xr:uid="{00000000-0005-0000-0000-0000A38F0000}"/>
    <cellStyle name="Normal 4 4 3 3 2 2 2 4 2" xfId="22351" xr:uid="{00000000-0005-0000-0000-0000A48F0000}"/>
    <cellStyle name="Normal 4 4 3 3 2 2 2 4 2 2" xfId="48513" xr:uid="{00000000-0005-0000-0000-0000A58F0000}"/>
    <cellStyle name="Normal 4 4 3 3 2 2 2 4 3" xfId="35767" xr:uid="{00000000-0005-0000-0000-0000A68F0000}"/>
    <cellStyle name="Normal 4 4 3 3 2 2 2 5" xfId="15785" xr:uid="{00000000-0005-0000-0000-0000A78F0000}"/>
    <cellStyle name="Normal 4 4 3 3 2 2 2 5 2" xfId="41947" xr:uid="{00000000-0005-0000-0000-0000A88F0000}"/>
    <cellStyle name="Normal 4 4 3 3 2 2 2 6" xfId="28217" xr:uid="{00000000-0005-0000-0000-0000A98F0000}"/>
    <cellStyle name="Normal 4 4 3 3 2 2 3" xfId="3441" xr:uid="{00000000-0005-0000-0000-0000AA8F0000}"/>
    <cellStyle name="Normal 4 4 3 3 2 2 3 2" xfId="7493" xr:uid="{00000000-0005-0000-0000-0000AB8F0000}"/>
    <cellStyle name="Normal 4 4 3 3 2 2 3 2 2" xfId="13383" xr:uid="{00000000-0005-0000-0000-0000AC8F0000}"/>
    <cellStyle name="Normal 4 4 3 3 2 2 3 2 2 2" xfId="25553" xr:uid="{00000000-0005-0000-0000-0000AD8F0000}"/>
    <cellStyle name="Normal 4 4 3 3 2 2 3 2 2 2 2" xfId="51715" xr:uid="{00000000-0005-0000-0000-0000AE8F0000}"/>
    <cellStyle name="Normal 4 4 3 3 2 2 3 2 2 3" xfId="39545" xr:uid="{00000000-0005-0000-0000-0000AF8F0000}"/>
    <cellStyle name="Normal 4 4 3 3 2 2 3 2 3" xfId="20431" xr:uid="{00000000-0005-0000-0000-0000B08F0000}"/>
    <cellStyle name="Normal 4 4 3 3 2 2 3 2 3 2" xfId="46593" xr:uid="{00000000-0005-0000-0000-0000B18F0000}"/>
    <cellStyle name="Normal 4 4 3 3 2 2 3 2 4" xfId="33655" xr:uid="{00000000-0005-0000-0000-0000B28F0000}"/>
    <cellStyle name="Normal 4 4 3 3 2 2 3 3" xfId="10437" xr:uid="{00000000-0005-0000-0000-0000B38F0000}"/>
    <cellStyle name="Normal 4 4 3 3 2 2 3 3 2" xfId="22991" xr:uid="{00000000-0005-0000-0000-0000B48F0000}"/>
    <cellStyle name="Normal 4 4 3 3 2 2 3 3 2 2" xfId="49153" xr:uid="{00000000-0005-0000-0000-0000B58F0000}"/>
    <cellStyle name="Normal 4 4 3 3 2 2 3 3 3" xfId="36599" xr:uid="{00000000-0005-0000-0000-0000B68F0000}"/>
    <cellStyle name="Normal 4 4 3 3 2 2 3 4" xfId="16907" xr:uid="{00000000-0005-0000-0000-0000B78F0000}"/>
    <cellStyle name="Normal 4 4 3 3 2 2 3 4 2" xfId="43069" xr:uid="{00000000-0005-0000-0000-0000B88F0000}"/>
    <cellStyle name="Normal 4 4 3 3 2 2 3 5" xfId="29603" xr:uid="{00000000-0005-0000-0000-0000B98F0000}"/>
    <cellStyle name="Normal 4 4 3 3 2 2 4" xfId="5467" xr:uid="{00000000-0005-0000-0000-0000BA8F0000}"/>
    <cellStyle name="Normal 4 4 3 3 2 2 4 2" xfId="11911" xr:uid="{00000000-0005-0000-0000-0000BB8F0000}"/>
    <cellStyle name="Normal 4 4 3 3 2 2 4 2 2" xfId="24273" xr:uid="{00000000-0005-0000-0000-0000BC8F0000}"/>
    <cellStyle name="Normal 4 4 3 3 2 2 4 2 2 2" xfId="50435" xr:uid="{00000000-0005-0000-0000-0000BD8F0000}"/>
    <cellStyle name="Normal 4 4 3 3 2 2 4 2 3" xfId="38073" xr:uid="{00000000-0005-0000-0000-0000BE8F0000}"/>
    <cellStyle name="Normal 4 4 3 3 2 2 4 3" xfId="18669" xr:uid="{00000000-0005-0000-0000-0000BF8F0000}"/>
    <cellStyle name="Normal 4 4 3 3 2 2 4 3 2" xfId="44831" xr:uid="{00000000-0005-0000-0000-0000C08F0000}"/>
    <cellStyle name="Normal 4 4 3 3 2 2 4 4" xfId="31629" xr:uid="{00000000-0005-0000-0000-0000C18F0000}"/>
    <cellStyle name="Normal 4 4 3 3 2 2 5" xfId="8965" xr:uid="{00000000-0005-0000-0000-0000C28F0000}"/>
    <cellStyle name="Normal 4 4 3 3 2 2 5 2" xfId="21711" xr:uid="{00000000-0005-0000-0000-0000C38F0000}"/>
    <cellStyle name="Normal 4 4 3 3 2 2 5 2 2" xfId="47873" xr:uid="{00000000-0005-0000-0000-0000C48F0000}"/>
    <cellStyle name="Normal 4 4 3 3 2 2 5 3" xfId="35127" xr:uid="{00000000-0005-0000-0000-0000C58F0000}"/>
    <cellStyle name="Normal 4 4 3 3 2 2 6" xfId="15145" xr:uid="{00000000-0005-0000-0000-0000C68F0000}"/>
    <cellStyle name="Normal 4 4 3 3 2 2 6 2" xfId="41307" xr:uid="{00000000-0005-0000-0000-0000C78F0000}"/>
    <cellStyle name="Normal 4 4 3 3 2 2 7" xfId="27577" xr:uid="{00000000-0005-0000-0000-0000C88F0000}"/>
    <cellStyle name="Normal 4 4 3 3 2 3" xfId="1735" xr:uid="{00000000-0005-0000-0000-0000C98F0000}"/>
    <cellStyle name="Normal 4 4 3 3 2 3 2" xfId="3761" xr:uid="{00000000-0005-0000-0000-0000CA8F0000}"/>
    <cellStyle name="Normal 4 4 3 3 2 3 2 2" xfId="7813" xr:uid="{00000000-0005-0000-0000-0000CB8F0000}"/>
    <cellStyle name="Normal 4 4 3 3 2 3 2 2 2" xfId="13703" xr:uid="{00000000-0005-0000-0000-0000CC8F0000}"/>
    <cellStyle name="Normal 4 4 3 3 2 3 2 2 2 2" xfId="25873" xr:uid="{00000000-0005-0000-0000-0000CD8F0000}"/>
    <cellStyle name="Normal 4 4 3 3 2 3 2 2 2 2 2" xfId="52035" xr:uid="{00000000-0005-0000-0000-0000CE8F0000}"/>
    <cellStyle name="Normal 4 4 3 3 2 3 2 2 2 3" xfId="39865" xr:uid="{00000000-0005-0000-0000-0000CF8F0000}"/>
    <cellStyle name="Normal 4 4 3 3 2 3 2 2 3" xfId="20751" xr:uid="{00000000-0005-0000-0000-0000D08F0000}"/>
    <cellStyle name="Normal 4 4 3 3 2 3 2 2 3 2" xfId="46913" xr:uid="{00000000-0005-0000-0000-0000D18F0000}"/>
    <cellStyle name="Normal 4 4 3 3 2 3 2 2 4" xfId="33975" xr:uid="{00000000-0005-0000-0000-0000D28F0000}"/>
    <cellStyle name="Normal 4 4 3 3 2 3 2 3" xfId="10757" xr:uid="{00000000-0005-0000-0000-0000D38F0000}"/>
    <cellStyle name="Normal 4 4 3 3 2 3 2 3 2" xfId="23311" xr:uid="{00000000-0005-0000-0000-0000D48F0000}"/>
    <cellStyle name="Normal 4 4 3 3 2 3 2 3 2 2" xfId="49473" xr:uid="{00000000-0005-0000-0000-0000D58F0000}"/>
    <cellStyle name="Normal 4 4 3 3 2 3 2 3 3" xfId="36919" xr:uid="{00000000-0005-0000-0000-0000D68F0000}"/>
    <cellStyle name="Normal 4 4 3 3 2 3 2 4" xfId="17227" xr:uid="{00000000-0005-0000-0000-0000D78F0000}"/>
    <cellStyle name="Normal 4 4 3 3 2 3 2 4 2" xfId="43389" xr:uid="{00000000-0005-0000-0000-0000D88F0000}"/>
    <cellStyle name="Normal 4 4 3 3 2 3 2 5" xfId="29923" xr:uid="{00000000-0005-0000-0000-0000D98F0000}"/>
    <cellStyle name="Normal 4 4 3 3 2 3 3" xfId="5787" xr:uid="{00000000-0005-0000-0000-0000DA8F0000}"/>
    <cellStyle name="Normal 4 4 3 3 2 3 3 2" xfId="12231" xr:uid="{00000000-0005-0000-0000-0000DB8F0000}"/>
    <cellStyle name="Normal 4 4 3 3 2 3 3 2 2" xfId="24593" xr:uid="{00000000-0005-0000-0000-0000DC8F0000}"/>
    <cellStyle name="Normal 4 4 3 3 2 3 3 2 2 2" xfId="50755" xr:uid="{00000000-0005-0000-0000-0000DD8F0000}"/>
    <cellStyle name="Normal 4 4 3 3 2 3 3 2 3" xfId="38393" xr:uid="{00000000-0005-0000-0000-0000DE8F0000}"/>
    <cellStyle name="Normal 4 4 3 3 2 3 3 3" xfId="18989" xr:uid="{00000000-0005-0000-0000-0000DF8F0000}"/>
    <cellStyle name="Normal 4 4 3 3 2 3 3 3 2" xfId="45151" xr:uid="{00000000-0005-0000-0000-0000E08F0000}"/>
    <cellStyle name="Normal 4 4 3 3 2 3 3 4" xfId="31949" xr:uid="{00000000-0005-0000-0000-0000E18F0000}"/>
    <cellStyle name="Normal 4 4 3 3 2 3 4" xfId="9285" xr:uid="{00000000-0005-0000-0000-0000E28F0000}"/>
    <cellStyle name="Normal 4 4 3 3 2 3 4 2" xfId="22031" xr:uid="{00000000-0005-0000-0000-0000E38F0000}"/>
    <cellStyle name="Normal 4 4 3 3 2 3 4 2 2" xfId="48193" xr:uid="{00000000-0005-0000-0000-0000E48F0000}"/>
    <cellStyle name="Normal 4 4 3 3 2 3 4 3" xfId="35447" xr:uid="{00000000-0005-0000-0000-0000E58F0000}"/>
    <cellStyle name="Normal 4 4 3 3 2 3 5" xfId="15465" xr:uid="{00000000-0005-0000-0000-0000E68F0000}"/>
    <cellStyle name="Normal 4 4 3 3 2 3 5 2" xfId="41627" xr:uid="{00000000-0005-0000-0000-0000E78F0000}"/>
    <cellStyle name="Normal 4 4 3 3 2 3 6" xfId="27897" xr:uid="{00000000-0005-0000-0000-0000E88F0000}"/>
    <cellStyle name="Normal 4 4 3 3 2 4" xfId="3121" xr:uid="{00000000-0005-0000-0000-0000E98F0000}"/>
    <cellStyle name="Normal 4 4 3 3 2 4 2" xfId="7173" xr:uid="{00000000-0005-0000-0000-0000EA8F0000}"/>
    <cellStyle name="Normal 4 4 3 3 2 4 2 2" xfId="13063" xr:uid="{00000000-0005-0000-0000-0000EB8F0000}"/>
    <cellStyle name="Normal 4 4 3 3 2 4 2 2 2" xfId="25233" xr:uid="{00000000-0005-0000-0000-0000EC8F0000}"/>
    <cellStyle name="Normal 4 4 3 3 2 4 2 2 2 2" xfId="51395" xr:uid="{00000000-0005-0000-0000-0000ED8F0000}"/>
    <cellStyle name="Normal 4 4 3 3 2 4 2 2 3" xfId="39225" xr:uid="{00000000-0005-0000-0000-0000EE8F0000}"/>
    <cellStyle name="Normal 4 4 3 3 2 4 2 3" xfId="20111" xr:uid="{00000000-0005-0000-0000-0000EF8F0000}"/>
    <cellStyle name="Normal 4 4 3 3 2 4 2 3 2" xfId="46273" xr:uid="{00000000-0005-0000-0000-0000F08F0000}"/>
    <cellStyle name="Normal 4 4 3 3 2 4 2 4" xfId="33335" xr:uid="{00000000-0005-0000-0000-0000F18F0000}"/>
    <cellStyle name="Normal 4 4 3 3 2 4 3" xfId="10117" xr:uid="{00000000-0005-0000-0000-0000F28F0000}"/>
    <cellStyle name="Normal 4 4 3 3 2 4 3 2" xfId="22671" xr:uid="{00000000-0005-0000-0000-0000F38F0000}"/>
    <cellStyle name="Normal 4 4 3 3 2 4 3 2 2" xfId="48833" xr:uid="{00000000-0005-0000-0000-0000F48F0000}"/>
    <cellStyle name="Normal 4 4 3 3 2 4 3 3" xfId="36279" xr:uid="{00000000-0005-0000-0000-0000F58F0000}"/>
    <cellStyle name="Normal 4 4 3 3 2 4 4" xfId="16587" xr:uid="{00000000-0005-0000-0000-0000F68F0000}"/>
    <cellStyle name="Normal 4 4 3 3 2 4 4 2" xfId="42749" xr:uid="{00000000-0005-0000-0000-0000F78F0000}"/>
    <cellStyle name="Normal 4 4 3 3 2 4 5" xfId="29283" xr:uid="{00000000-0005-0000-0000-0000F88F0000}"/>
    <cellStyle name="Normal 4 4 3 3 2 5" xfId="5147" xr:uid="{00000000-0005-0000-0000-0000F98F0000}"/>
    <cellStyle name="Normal 4 4 3 3 2 5 2" xfId="11591" xr:uid="{00000000-0005-0000-0000-0000FA8F0000}"/>
    <cellStyle name="Normal 4 4 3 3 2 5 2 2" xfId="23953" xr:uid="{00000000-0005-0000-0000-0000FB8F0000}"/>
    <cellStyle name="Normal 4 4 3 3 2 5 2 2 2" xfId="50115" xr:uid="{00000000-0005-0000-0000-0000FC8F0000}"/>
    <cellStyle name="Normal 4 4 3 3 2 5 2 3" xfId="37753" xr:uid="{00000000-0005-0000-0000-0000FD8F0000}"/>
    <cellStyle name="Normal 4 4 3 3 2 5 3" xfId="18349" xr:uid="{00000000-0005-0000-0000-0000FE8F0000}"/>
    <cellStyle name="Normal 4 4 3 3 2 5 3 2" xfId="44511" xr:uid="{00000000-0005-0000-0000-0000FF8F0000}"/>
    <cellStyle name="Normal 4 4 3 3 2 5 4" xfId="31309" xr:uid="{00000000-0005-0000-0000-000000900000}"/>
    <cellStyle name="Normal 4 4 3 3 2 6" xfId="8645" xr:uid="{00000000-0005-0000-0000-000001900000}"/>
    <cellStyle name="Normal 4 4 3 3 2 6 2" xfId="21391" xr:uid="{00000000-0005-0000-0000-000002900000}"/>
    <cellStyle name="Normal 4 4 3 3 2 6 2 2" xfId="47553" xr:uid="{00000000-0005-0000-0000-000003900000}"/>
    <cellStyle name="Normal 4 4 3 3 2 6 3" xfId="34807" xr:uid="{00000000-0005-0000-0000-000004900000}"/>
    <cellStyle name="Normal 4 4 3 3 2 7" xfId="14825" xr:uid="{00000000-0005-0000-0000-000005900000}"/>
    <cellStyle name="Normal 4 4 3 3 2 7 2" xfId="40987" xr:uid="{00000000-0005-0000-0000-000006900000}"/>
    <cellStyle name="Normal 4 4 3 3 2 8" xfId="27257" xr:uid="{00000000-0005-0000-0000-000007900000}"/>
    <cellStyle name="Normal 4 4 3 3 3" xfId="1255" xr:uid="{00000000-0005-0000-0000-000008900000}"/>
    <cellStyle name="Normal 4 4 3 3 3 2" xfId="1895" xr:uid="{00000000-0005-0000-0000-000009900000}"/>
    <cellStyle name="Normal 4 4 3 3 3 2 2" xfId="3921" xr:uid="{00000000-0005-0000-0000-00000A900000}"/>
    <cellStyle name="Normal 4 4 3 3 3 2 2 2" xfId="7973" xr:uid="{00000000-0005-0000-0000-00000B900000}"/>
    <cellStyle name="Normal 4 4 3 3 3 2 2 2 2" xfId="13863" xr:uid="{00000000-0005-0000-0000-00000C900000}"/>
    <cellStyle name="Normal 4 4 3 3 3 2 2 2 2 2" xfId="26033" xr:uid="{00000000-0005-0000-0000-00000D900000}"/>
    <cellStyle name="Normal 4 4 3 3 3 2 2 2 2 2 2" xfId="52195" xr:uid="{00000000-0005-0000-0000-00000E900000}"/>
    <cellStyle name="Normal 4 4 3 3 3 2 2 2 2 3" xfId="40025" xr:uid="{00000000-0005-0000-0000-00000F900000}"/>
    <cellStyle name="Normal 4 4 3 3 3 2 2 2 3" xfId="20911" xr:uid="{00000000-0005-0000-0000-000010900000}"/>
    <cellStyle name="Normal 4 4 3 3 3 2 2 2 3 2" xfId="47073" xr:uid="{00000000-0005-0000-0000-000011900000}"/>
    <cellStyle name="Normal 4 4 3 3 3 2 2 2 4" xfId="34135" xr:uid="{00000000-0005-0000-0000-000012900000}"/>
    <cellStyle name="Normal 4 4 3 3 3 2 2 3" xfId="10917" xr:uid="{00000000-0005-0000-0000-000013900000}"/>
    <cellStyle name="Normal 4 4 3 3 3 2 2 3 2" xfId="23471" xr:uid="{00000000-0005-0000-0000-000014900000}"/>
    <cellStyle name="Normal 4 4 3 3 3 2 2 3 2 2" xfId="49633" xr:uid="{00000000-0005-0000-0000-000015900000}"/>
    <cellStyle name="Normal 4 4 3 3 3 2 2 3 3" xfId="37079" xr:uid="{00000000-0005-0000-0000-000016900000}"/>
    <cellStyle name="Normal 4 4 3 3 3 2 2 4" xfId="17387" xr:uid="{00000000-0005-0000-0000-000017900000}"/>
    <cellStyle name="Normal 4 4 3 3 3 2 2 4 2" xfId="43549" xr:uid="{00000000-0005-0000-0000-000018900000}"/>
    <cellStyle name="Normal 4 4 3 3 3 2 2 5" xfId="30083" xr:uid="{00000000-0005-0000-0000-000019900000}"/>
    <cellStyle name="Normal 4 4 3 3 3 2 3" xfId="5947" xr:uid="{00000000-0005-0000-0000-00001A900000}"/>
    <cellStyle name="Normal 4 4 3 3 3 2 3 2" xfId="12391" xr:uid="{00000000-0005-0000-0000-00001B900000}"/>
    <cellStyle name="Normal 4 4 3 3 3 2 3 2 2" xfId="24753" xr:uid="{00000000-0005-0000-0000-00001C900000}"/>
    <cellStyle name="Normal 4 4 3 3 3 2 3 2 2 2" xfId="50915" xr:uid="{00000000-0005-0000-0000-00001D900000}"/>
    <cellStyle name="Normal 4 4 3 3 3 2 3 2 3" xfId="38553" xr:uid="{00000000-0005-0000-0000-00001E900000}"/>
    <cellStyle name="Normal 4 4 3 3 3 2 3 3" xfId="19149" xr:uid="{00000000-0005-0000-0000-00001F900000}"/>
    <cellStyle name="Normal 4 4 3 3 3 2 3 3 2" xfId="45311" xr:uid="{00000000-0005-0000-0000-000020900000}"/>
    <cellStyle name="Normal 4 4 3 3 3 2 3 4" xfId="32109" xr:uid="{00000000-0005-0000-0000-000021900000}"/>
    <cellStyle name="Normal 4 4 3 3 3 2 4" xfId="9445" xr:uid="{00000000-0005-0000-0000-000022900000}"/>
    <cellStyle name="Normal 4 4 3 3 3 2 4 2" xfId="22191" xr:uid="{00000000-0005-0000-0000-000023900000}"/>
    <cellStyle name="Normal 4 4 3 3 3 2 4 2 2" xfId="48353" xr:uid="{00000000-0005-0000-0000-000024900000}"/>
    <cellStyle name="Normal 4 4 3 3 3 2 4 3" xfId="35607" xr:uid="{00000000-0005-0000-0000-000025900000}"/>
    <cellStyle name="Normal 4 4 3 3 3 2 5" xfId="15625" xr:uid="{00000000-0005-0000-0000-000026900000}"/>
    <cellStyle name="Normal 4 4 3 3 3 2 5 2" xfId="41787" xr:uid="{00000000-0005-0000-0000-000027900000}"/>
    <cellStyle name="Normal 4 4 3 3 3 2 6" xfId="28057" xr:uid="{00000000-0005-0000-0000-000028900000}"/>
    <cellStyle name="Normal 4 4 3 3 3 3" xfId="3281" xr:uid="{00000000-0005-0000-0000-000029900000}"/>
    <cellStyle name="Normal 4 4 3 3 3 3 2" xfId="7333" xr:uid="{00000000-0005-0000-0000-00002A900000}"/>
    <cellStyle name="Normal 4 4 3 3 3 3 2 2" xfId="13223" xr:uid="{00000000-0005-0000-0000-00002B900000}"/>
    <cellStyle name="Normal 4 4 3 3 3 3 2 2 2" xfId="25393" xr:uid="{00000000-0005-0000-0000-00002C900000}"/>
    <cellStyle name="Normal 4 4 3 3 3 3 2 2 2 2" xfId="51555" xr:uid="{00000000-0005-0000-0000-00002D900000}"/>
    <cellStyle name="Normal 4 4 3 3 3 3 2 2 3" xfId="39385" xr:uid="{00000000-0005-0000-0000-00002E900000}"/>
    <cellStyle name="Normal 4 4 3 3 3 3 2 3" xfId="20271" xr:uid="{00000000-0005-0000-0000-00002F900000}"/>
    <cellStyle name="Normal 4 4 3 3 3 3 2 3 2" xfId="46433" xr:uid="{00000000-0005-0000-0000-000030900000}"/>
    <cellStyle name="Normal 4 4 3 3 3 3 2 4" xfId="33495" xr:uid="{00000000-0005-0000-0000-000031900000}"/>
    <cellStyle name="Normal 4 4 3 3 3 3 3" xfId="10277" xr:uid="{00000000-0005-0000-0000-000032900000}"/>
    <cellStyle name="Normal 4 4 3 3 3 3 3 2" xfId="22831" xr:uid="{00000000-0005-0000-0000-000033900000}"/>
    <cellStyle name="Normal 4 4 3 3 3 3 3 2 2" xfId="48993" xr:uid="{00000000-0005-0000-0000-000034900000}"/>
    <cellStyle name="Normal 4 4 3 3 3 3 3 3" xfId="36439" xr:uid="{00000000-0005-0000-0000-000035900000}"/>
    <cellStyle name="Normal 4 4 3 3 3 3 4" xfId="16747" xr:uid="{00000000-0005-0000-0000-000036900000}"/>
    <cellStyle name="Normal 4 4 3 3 3 3 4 2" xfId="42909" xr:uid="{00000000-0005-0000-0000-000037900000}"/>
    <cellStyle name="Normal 4 4 3 3 3 3 5" xfId="29443" xr:uid="{00000000-0005-0000-0000-000038900000}"/>
    <cellStyle name="Normal 4 4 3 3 3 4" xfId="5307" xr:uid="{00000000-0005-0000-0000-000039900000}"/>
    <cellStyle name="Normal 4 4 3 3 3 4 2" xfId="11751" xr:uid="{00000000-0005-0000-0000-00003A900000}"/>
    <cellStyle name="Normal 4 4 3 3 3 4 2 2" xfId="24113" xr:uid="{00000000-0005-0000-0000-00003B900000}"/>
    <cellStyle name="Normal 4 4 3 3 3 4 2 2 2" xfId="50275" xr:uid="{00000000-0005-0000-0000-00003C900000}"/>
    <cellStyle name="Normal 4 4 3 3 3 4 2 3" xfId="37913" xr:uid="{00000000-0005-0000-0000-00003D900000}"/>
    <cellStyle name="Normal 4 4 3 3 3 4 3" xfId="18509" xr:uid="{00000000-0005-0000-0000-00003E900000}"/>
    <cellStyle name="Normal 4 4 3 3 3 4 3 2" xfId="44671" xr:uid="{00000000-0005-0000-0000-00003F900000}"/>
    <cellStyle name="Normal 4 4 3 3 3 4 4" xfId="31469" xr:uid="{00000000-0005-0000-0000-000040900000}"/>
    <cellStyle name="Normal 4 4 3 3 3 5" xfId="8805" xr:uid="{00000000-0005-0000-0000-000041900000}"/>
    <cellStyle name="Normal 4 4 3 3 3 5 2" xfId="21551" xr:uid="{00000000-0005-0000-0000-000042900000}"/>
    <cellStyle name="Normal 4 4 3 3 3 5 2 2" xfId="47713" xr:uid="{00000000-0005-0000-0000-000043900000}"/>
    <cellStyle name="Normal 4 4 3 3 3 5 3" xfId="34967" xr:uid="{00000000-0005-0000-0000-000044900000}"/>
    <cellStyle name="Normal 4 4 3 3 3 6" xfId="14985" xr:uid="{00000000-0005-0000-0000-000045900000}"/>
    <cellStyle name="Normal 4 4 3 3 3 6 2" xfId="41147" xr:uid="{00000000-0005-0000-0000-000046900000}"/>
    <cellStyle name="Normal 4 4 3 3 3 7" xfId="27417" xr:uid="{00000000-0005-0000-0000-000047900000}"/>
    <cellStyle name="Normal 4 4 3 3 4" xfId="1575" xr:uid="{00000000-0005-0000-0000-000048900000}"/>
    <cellStyle name="Normal 4 4 3 3 4 2" xfId="3601" xr:uid="{00000000-0005-0000-0000-000049900000}"/>
    <cellStyle name="Normal 4 4 3 3 4 2 2" xfId="7653" xr:uid="{00000000-0005-0000-0000-00004A900000}"/>
    <cellStyle name="Normal 4 4 3 3 4 2 2 2" xfId="13543" xr:uid="{00000000-0005-0000-0000-00004B900000}"/>
    <cellStyle name="Normal 4 4 3 3 4 2 2 2 2" xfId="25713" xr:uid="{00000000-0005-0000-0000-00004C900000}"/>
    <cellStyle name="Normal 4 4 3 3 4 2 2 2 2 2" xfId="51875" xr:uid="{00000000-0005-0000-0000-00004D900000}"/>
    <cellStyle name="Normal 4 4 3 3 4 2 2 2 3" xfId="39705" xr:uid="{00000000-0005-0000-0000-00004E900000}"/>
    <cellStyle name="Normal 4 4 3 3 4 2 2 3" xfId="20591" xr:uid="{00000000-0005-0000-0000-00004F900000}"/>
    <cellStyle name="Normal 4 4 3 3 4 2 2 3 2" xfId="46753" xr:uid="{00000000-0005-0000-0000-000050900000}"/>
    <cellStyle name="Normal 4 4 3 3 4 2 2 4" xfId="33815" xr:uid="{00000000-0005-0000-0000-000051900000}"/>
    <cellStyle name="Normal 4 4 3 3 4 2 3" xfId="10597" xr:uid="{00000000-0005-0000-0000-000052900000}"/>
    <cellStyle name="Normal 4 4 3 3 4 2 3 2" xfId="23151" xr:uid="{00000000-0005-0000-0000-000053900000}"/>
    <cellStyle name="Normal 4 4 3 3 4 2 3 2 2" xfId="49313" xr:uid="{00000000-0005-0000-0000-000054900000}"/>
    <cellStyle name="Normal 4 4 3 3 4 2 3 3" xfId="36759" xr:uid="{00000000-0005-0000-0000-000055900000}"/>
    <cellStyle name="Normal 4 4 3 3 4 2 4" xfId="17067" xr:uid="{00000000-0005-0000-0000-000056900000}"/>
    <cellStyle name="Normal 4 4 3 3 4 2 4 2" xfId="43229" xr:uid="{00000000-0005-0000-0000-000057900000}"/>
    <cellStyle name="Normal 4 4 3 3 4 2 5" xfId="29763" xr:uid="{00000000-0005-0000-0000-000058900000}"/>
    <cellStyle name="Normal 4 4 3 3 4 3" xfId="5627" xr:uid="{00000000-0005-0000-0000-000059900000}"/>
    <cellStyle name="Normal 4 4 3 3 4 3 2" xfId="12071" xr:uid="{00000000-0005-0000-0000-00005A900000}"/>
    <cellStyle name="Normal 4 4 3 3 4 3 2 2" xfId="24433" xr:uid="{00000000-0005-0000-0000-00005B900000}"/>
    <cellStyle name="Normal 4 4 3 3 4 3 2 2 2" xfId="50595" xr:uid="{00000000-0005-0000-0000-00005C900000}"/>
    <cellStyle name="Normal 4 4 3 3 4 3 2 3" xfId="38233" xr:uid="{00000000-0005-0000-0000-00005D900000}"/>
    <cellStyle name="Normal 4 4 3 3 4 3 3" xfId="18829" xr:uid="{00000000-0005-0000-0000-00005E900000}"/>
    <cellStyle name="Normal 4 4 3 3 4 3 3 2" xfId="44991" xr:uid="{00000000-0005-0000-0000-00005F900000}"/>
    <cellStyle name="Normal 4 4 3 3 4 3 4" xfId="31789" xr:uid="{00000000-0005-0000-0000-000060900000}"/>
    <cellStyle name="Normal 4 4 3 3 4 4" xfId="9125" xr:uid="{00000000-0005-0000-0000-000061900000}"/>
    <cellStyle name="Normal 4 4 3 3 4 4 2" xfId="21871" xr:uid="{00000000-0005-0000-0000-000062900000}"/>
    <cellStyle name="Normal 4 4 3 3 4 4 2 2" xfId="48033" xr:uid="{00000000-0005-0000-0000-000063900000}"/>
    <cellStyle name="Normal 4 4 3 3 4 4 3" xfId="35287" xr:uid="{00000000-0005-0000-0000-000064900000}"/>
    <cellStyle name="Normal 4 4 3 3 4 5" xfId="15305" xr:uid="{00000000-0005-0000-0000-000065900000}"/>
    <cellStyle name="Normal 4 4 3 3 4 5 2" xfId="41467" xr:uid="{00000000-0005-0000-0000-000066900000}"/>
    <cellStyle name="Normal 4 4 3 3 4 6" xfId="27737" xr:uid="{00000000-0005-0000-0000-000067900000}"/>
    <cellStyle name="Normal 4 4 3 3 5" xfId="2589" xr:uid="{00000000-0005-0000-0000-000068900000}"/>
    <cellStyle name="Normal 4 4 3 3 5 2" xfId="6641" xr:uid="{00000000-0005-0000-0000-000069900000}"/>
    <cellStyle name="Normal 4 4 3 3 5 2 2" xfId="12807" xr:uid="{00000000-0005-0000-0000-00006A900000}"/>
    <cellStyle name="Normal 4 4 3 3 5 2 2 2" xfId="25073" xr:uid="{00000000-0005-0000-0000-00006B900000}"/>
    <cellStyle name="Normal 4 4 3 3 5 2 2 2 2" xfId="51235" xr:uid="{00000000-0005-0000-0000-00006C900000}"/>
    <cellStyle name="Normal 4 4 3 3 5 2 2 3" xfId="38969" xr:uid="{00000000-0005-0000-0000-00006D900000}"/>
    <cellStyle name="Normal 4 4 3 3 5 2 3" xfId="19711" xr:uid="{00000000-0005-0000-0000-00006E900000}"/>
    <cellStyle name="Normal 4 4 3 3 5 2 3 2" xfId="45873" xr:uid="{00000000-0005-0000-0000-00006F900000}"/>
    <cellStyle name="Normal 4 4 3 3 5 2 4" xfId="32803" xr:uid="{00000000-0005-0000-0000-000070900000}"/>
    <cellStyle name="Normal 4 4 3 3 5 3" xfId="9861" xr:uid="{00000000-0005-0000-0000-000071900000}"/>
    <cellStyle name="Normal 4 4 3 3 5 3 2" xfId="22511" xr:uid="{00000000-0005-0000-0000-000072900000}"/>
    <cellStyle name="Normal 4 4 3 3 5 3 2 2" xfId="48673" xr:uid="{00000000-0005-0000-0000-000073900000}"/>
    <cellStyle name="Normal 4 4 3 3 5 3 3" xfId="36023" xr:uid="{00000000-0005-0000-0000-000074900000}"/>
    <cellStyle name="Normal 4 4 3 3 5 4" xfId="16187" xr:uid="{00000000-0005-0000-0000-000075900000}"/>
    <cellStyle name="Normal 4 4 3 3 5 4 2" xfId="42349" xr:uid="{00000000-0005-0000-0000-000076900000}"/>
    <cellStyle name="Normal 4 4 3 3 5 5" xfId="28751" xr:uid="{00000000-0005-0000-0000-000077900000}"/>
    <cellStyle name="Normal 4 4 3 3 6" xfId="4615" xr:uid="{00000000-0005-0000-0000-000078900000}"/>
    <cellStyle name="Normal 4 4 3 3 6 2" xfId="11335" xr:uid="{00000000-0005-0000-0000-000079900000}"/>
    <cellStyle name="Normal 4 4 3 3 6 2 2" xfId="23793" xr:uid="{00000000-0005-0000-0000-00007A900000}"/>
    <cellStyle name="Normal 4 4 3 3 6 2 2 2" xfId="49955" xr:uid="{00000000-0005-0000-0000-00007B900000}"/>
    <cellStyle name="Normal 4 4 3 3 6 2 3" xfId="37497" xr:uid="{00000000-0005-0000-0000-00007C900000}"/>
    <cellStyle name="Normal 4 4 3 3 6 3" xfId="17949" xr:uid="{00000000-0005-0000-0000-00007D900000}"/>
    <cellStyle name="Normal 4 4 3 3 6 3 2" xfId="44111" xr:uid="{00000000-0005-0000-0000-00007E900000}"/>
    <cellStyle name="Normal 4 4 3 3 6 4" xfId="30777" xr:uid="{00000000-0005-0000-0000-00007F900000}"/>
    <cellStyle name="Normal 4 4 3 3 7" xfId="8389" xr:uid="{00000000-0005-0000-0000-000080900000}"/>
    <cellStyle name="Normal 4 4 3 3 7 2" xfId="21231" xr:uid="{00000000-0005-0000-0000-000081900000}"/>
    <cellStyle name="Normal 4 4 3 3 7 2 2" xfId="47393" xr:uid="{00000000-0005-0000-0000-000082900000}"/>
    <cellStyle name="Normal 4 4 3 3 7 3" xfId="34551" xr:uid="{00000000-0005-0000-0000-000083900000}"/>
    <cellStyle name="Normal 4 4 3 3 8" xfId="14425" xr:uid="{00000000-0005-0000-0000-000084900000}"/>
    <cellStyle name="Normal 4 4 3 3 8 2" xfId="40587" xr:uid="{00000000-0005-0000-0000-000085900000}"/>
    <cellStyle name="Normal 4 4 3 3 9" xfId="26725" xr:uid="{00000000-0005-0000-0000-000086900000}"/>
    <cellStyle name="Normal 4 4 3 4" xfId="767" xr:uid="{00000000-0005-0000-0000-000087900000}"/>
    <cellStyle name="Normal 4 4 3 4 2" xfId="1335" xr:uid="{00000000-0005-0000-0000-000088900000}"/>
    <cellStyle name="Normal 4 4 3 4 2 2" xfId="1975" xr:uid="{00000000-0005-0000-0000-000089900000}"/>
    <cellStyle name="Normal 4 4 3 4 2 2 2" xfId="4001" xr:uid="{00000000-0005-0000-0000-00008A900000}"/>
    <cellStyle name="Normal 4 4 3 4 2 2 2 2" xfId="8053" xr:uid="{00000000-0005-0000-0000-00008B900000}"/>
    <cellStyle name="Normal 4 4 3 4 2 2 2 2 2" xfId="13943" xr:uid="{00000000-0005-0000-0000-00008C900000}"/>
    <cellStyle name="Normal 4 4 3 4 2 2 2 2 2 2" xfId="26113" xr:uid="{00000000-0005-0000-0000-00008D900000}"/>
    <cellStyle name="Normal 4 4 3 4 2 2 2 2 2 2 2" xfId="52275" xr:uid="{00000000-0005-0000-0000-00008E900000}"/>
    <cellStyle name="Normal 4 4 3 4 2 2 2 2 2 3" xfId="40105" xr:uid="{00000000-0005-0000-0000-00008F900000}"/>
    <cellStyle name="Normal 4 4 3 4 2 2 2 2 3" xfId="20991" xr:uid="{00000000-0005-0000-0000-000090900000}"/>
    <cellStyle name="Normal 4 4 3 4 2 2 2 2 3 2" xfId="47153" xr:uid="{00000000-0005-0000-0000-000091900000}"/>
    <cellStyle name="Normal 4 4 3 4 2 2 2 2 4" xfId="34215" xr:uid="{00000000-0005-0000-0000-000092900000}"/>
    <cellStyle name="Normal 4 4 3 4 2 2 2 3" xfId="10997" xr:uid="{00000000-0005-0000-0000-000093900000}"/>
    <cellStyle name="Normal 4 4 3 4 2 2 2 3 2" xfId="23551" xr:uid="{00000000-0005-0000-0000-000094900000}"/>
    <cellStyle name="Normal 4 4 3 4 2 2 2 3 2 2" xfId="49713" xr:uid="{00000000-0005-0000-0000-000095900000}"/>
    <cellStyle name="Normal 4 4 3 4 2 2 2 3 3" xfId="37159" xr:uid="{00000000-0005-0000-0000-000096900000}"/>
    <cellStyle name="Normal 4 4 3 4 2 2 2 4" xfId="17467" xr:uid="{00000000-0005-0000-0000-000097900000}"/>
    <cellStyle name="Normal 4 4 3 4 2 2 2 4 2" xfId="43629" xr:uid="{00000000-0005-0000-0000-000098900000}"/>
    <cellStyle name="Normal 4 4 3 4 2 2 2 5" xfId="30163" xr:uid="{00000000-0005-0000-0000-000099900000}"/>
    <cellStyle name="Normal 4 4 3 4 2 2 3" xfId="6027" xr:uid="{00000000-0005-0000-0000-00009A900000}"/>
    <cellStyle name="Normal 4 4 3 4 2 2 3 2" xfId="12471" xr:uid="{00000000-0005-0000-0000-00009B900000}"/>
    <cellStyle name="Normal 4 4 3 4 2 2 3 2 2" xfId="24833" xr:uid="{00000000-0005-0000-0000-00009C900000}"/>
    <cellStyle name="Normal 4 4 3 4 2 2 3 2 2 2" xfId="50995" xr:uid="{00000000-0005-0000-0000-00009D900000}"/>
    <cellStyle name="Normal 4 4 3 4 2 2 3 2 3" xfId="38633" xr:uid="{00000000-0005-0000-0000-00009E900000}"/>
    <cellStyle name="Normal 4 4 3 4 2 2 3 3" xfId="19229" xr:uid="{00000000-0005-0000-0000-00009F900000}"/>
    <cellStyle name="Normal 4 4 3 4 2 2 3 3 2" xfId="45391" xr:uid="{00000000-0005-0000-0000-0000A0900000}"/>
    <cellStyle name="Normal 4 4 3 4 2 2 3 4" xfId="32189" xr:uid="{00000000-0005-0000-0000-0000A1900000}"/>
    <cellStyle name="Normal 4 4 3 4 2 2 4" xfId="9525" xr:uid="{00000000-0005-0000-0000-0000A2900000}"/>
    <cellStyle name="Normal 4 4 3 4 2 2 4 2" xfId="22271" xr:uid="{00000000-0005-0000-0000-0000A3900000}"/>
    <cellStyle name="Normal 4 4 3 4 2 2 4 2 2" xfId="48433" xr:uid="{00000000-0005-0000-0000-0000A4900000}"/>
    <cellStyle name="Normal 4 4 3 4 2 2 4 3" xfId="35687" xr:uid="{00000000-0005-0000-0000-0000A5900000}"/>
    <cellStyle name="Normal 4 4 3 4 2 2 5" xfId="15705" xr:uid="{00000000-0005-0000-0000-0000A6900000}"/>
    <cellStyle name="Normal 4 4 3 4 2 2 5 2" xfId="41867" xr:uid="{00000000-0005-0000-0000-0000A7900000}"/>
    <cellStyle name="Normal 4 4 3 4 2 2 6" xfId="28137" xr:uid="{00000000-0005-0000-0000-0000A8900000}"/>
    <cellStyle name="Normal 4 4 3 4 2 3" xfId="3361" xr:uid="{00000000-0005-0000-0000-0000A9900000}"/>
    <cellStyle name="Normal 4 4 3 4 2 3 2" xfId="7413" xr:uid="{00000000-0005-0000-0000-0000AA900000}"/>
    <cellStyle name="Normal 4 4 3 4 2 3 2 2" xfId="13303" xr:uid="{00000000-0005-0000-0000-0000AB900000}"/>
    <cellStyle name="Normal 4 4 3 4 2 3 2 2 2" xfId="25473" xr:uid="{00000000-0005-0000-0000-0000AC900000}"/>
    <cellStyle name="Normal 4 4 3 4 2 3 2 2 2 2" xfId="51635" xr:uid="{00000000-0005-0000-0000-0000AD900000}"/>
    <cellStyle name="Normal 4 4 3 4 2 3 2 2 3" xfId="39465" xr:uid="{00000000-0005-0000-0000-0000AE900000}"/>
    <cellStyle name="Normal 4 4 3 4 2 3 2 3" xfId="20351" xr:uid="{00000000-0005-0000-0000-0000AF900000}"/>
    <cellStyle name="Normal 4 4 3 4 2 3 2 3 2" xfId="46513" xr:uid="{00000000-0005-0000-0000-0000B0900000}"/>
    <cellStyle name="Normal 4 4 3 4 2 3 2 4" xfId="33575" xr:uid="{00000000-0005-0000-0000-0000B1900000}"/>
    <cellStyle name="Normal 4 4 3 4 2 3 3" xfId="10357" xr:uid="{00000000-0005-0000-0000-0000B2900000}"/>
    <cellStyle name="Normal 4 4 3 4 2 3 3 2" xfId="22911" xr:uid="{00000000-0005-0000-0000-0000B3900000}"/>
    <cellStyle name="Normal 4 4 3 4 2 3 3 2 2" xfId="49073" xr:uid="{00000000-0005-0000-0000-0000B4900000}"/>
    <cellStyle name="Normal 4 4 3 4 2 3 3 3" xfId="36519" xr:uid="{00000000-0005-0000-0000-0000B5900000}"/>
    <cellStyle name="Normal 4 4 3 4 2 3 4" xfId="16827" xr:uid="{00000000-0005-0000-0000-0000B6900000}"/>
    <cellStyle name="Normal 4 4 3 4 2 3 4 2" xfId="42989" xr:uid="{00000000-0005-0000-0000-0000B7900000}"/>
    <cellStyle name="Normal 4 4 3 4 2 3 5" xfId="29523" xr:uid="{00000000-0005-0000-0000-0000B8900000}"/>
    <cellStyle name="Normal 4 4 3 4 2 4" xfId="5387" xr:uid="{00000000-0005-0000-0000-0000B9900000}"/>
    <cellStyle name="Normal 4 4 3 4 2 4 2" xfId="11831" xr:uid="{00000000-0005-0000-0000-0000BA900000}"/>
    <cellStyle name="Normal 4 4 3 4 2 4 2 2" xfId="24193" xr:uid="{00000000-0005-0000-0000-0000BB900000}"/>
    <cellStyle name="Normal 4 4 3 4 2 4 2 2 2" xfId="50355" xr:uid="{00000000-0005-0000-0000-0000BC900000}"/>
    <cellStyle name="Normal 4 4 3 4 2 4 2 3" xfId="37993" xr:uid="{00000000-0005-0000-0000-0000BD900000}"/>
    <cellStyle name="Normal 4 4 3 4 2 4 3" xfId="18589" xr:uid="{00000000-0005-0000-0000-0000BE900000}"/>
    <cellStyle name="Normal 4 4 3 4 2 4 3 2" xfId="44751" xr:uid="{00000000-0005-0000-0000-0000BF900000}"/>
    <cellStyle name="Normal 4 4 3 4 2 4 4" xfId="31549" xr:uid="{00000000-0005-0000-0000-0000C0900000}"/>
    <cellStyle name="Normal 4 4 3 4 2 5" xfId="8885" xr:uid="{00000000-0005-0000-0000-0000C1900000}"/>
    <cellStyle name="Normal 4 4 3 4 2 5 2" xfId="21631" xr:uid="{00000000-0005-0000-0000-0000C2900000}"/>
    <cellStyle name="Normal 4 4 3 4 2 5 2 2" xfId="47793" xr:uid="{00000000-0005-0000-0000-0000C3900000}"/>
    <cellStyle name="Normal 4 4 3 4 2 5 3" xfId="35047" xr:uid="{00000000-0005-0000-0000-0000C4900000}"/>
    <cellStyle name="Normal 4 4 3 4 2 6" xfId="15065" xr:uid="{00000000-0005-0000-0000-0000C5900000}"/>
    <cellStyle name="Normal 4 4 3 4 2 6 2" xfId="41227" xr:uid="{00000000-0005-0000-0000-0000C6900000}"/>
    <cellStyle name="Normal 4 4 3 4 2 7" xfId="27497" xr:uid="{00000000-0005-0000-0000-0000C7900000}"/>
    <cellStyle name="Normal 4 4 3 4 3" xfId="1655" xr:uid="{00000000-0005-0000-0000-0000C8900000}"/>
    <cellStyle name="Normal 4 4 3 4 3 2" xfId="3681" xr:uid="{00000000-0005-0000-0000-0000C9900000}"/>
    <cellStyle name="Normal 4 4 3 4 3 2 2" xfId="7733" xr:uid="{00000000-0005-0000-0000-0000CA900000}"/>
    <cellStyle name="Normal 4 4 3 4 3 2 2 2" xfId="13623" xr:uid="{00000000-0005-0000-0000-0000CB900000}"/>
    <cellStyle name="Normal 4 4 3 4 3 2 2 2 2" xfId="25793" xr:uid="{00000000-0005-0000-0000-0000CC900000}"/>
    <cellStyle name="Normal 4 4 3 4 3 2 2 2 2 2" xfId="51955" xr:uid="{00000000-0005-0000-0000-0000CD900000}"/>
    <cellStyle name="Normal 4 4 3 4 3 2 2 2 3" xfId="39785" xr:uid="{00000000-0005-0000-0000-0000CE900000}"/>
    <cellStyle name="Normal 4 4 3 4 3 2 2 3" xfId="20671" xr:uid="{00000000-0005-0000-0000-0000CF900000}"/>
    <cellStyle name="Normal 4 4 3 4 3 2 2 3 2" xfId="46833" xr:uid="{00000000-0005-0000-0000-0000D0900000}"/>
    <cellStyle name="Normal 4 4 3 4 3 2 2 4" xfId="33895" xr:uid="{00000000-0005-0000-0000-0000D1900000}"/>
    <cellStyle name="Normal 4 4 3 4 3 2 3" xfId="10677" xr:uid="{00000000-0005-0000-0000-0000D2900000}"/>
    <cellStyle name="Normal 4 4 3 4 3 2 3 2" xfId="23231" xr:uid="{00000000-0005-0000-0000-0000D3900000}"/>
    <cellStyle name="Normal 4 4 3 4 3 2 3 2 2" xfId="49393" xr:uid="{00000000-0005-0000-0000-0000D4900000}"/>
    <cellStyle name="Normal 4 4 3 4 3 2 3 3" xfId="36839" xr:uid="{00000000-0005-0000-0000-0000D5900000}"/>
    <cellStyle name="Normal 4 4 3 4 3 2 4" xfId="17147" xr:uid="{00000000-0005-0000-0000-0000D6900000}"/>
    <cellStyle name="Normal 4 4 3 4 3 2 4 2" xfId="43309" xr:uid="{00000000-0005-0000-0000-0000D7900000}"/>
    <cellStyle name="Normal 4 4 3 4 3 2 5" xfId="29843" xr:uid="{00000000-0005-0000-0000-0000D8900000}"/>
    <cellStyle name="Normal 4 4 3 4 3 3" xfId="5707" xr:uid="{00000000-0005-0000-0000-0000D9900000}"/>
    <cellStyle name="Normal 4 4 3 4 3 3 2" xfId="12151" xr:uid="{00000000-0005-0000-0000-0000DA900000}"/>
    <cellStyle name="Normal 4 4 3 4 3 3 2 2" xfId="24513" xr:uid="{00000000-0005-0000-0000-0000DB900000}"/>
    <cellStyle name="Normal 4 4 3 4 3 3 2 2 2" xfId="50675" xr:uid="{00000000-0005-0000-0000-0000DC900000}"/>
    <cellStyle name="Normal 4 4 3 4 3 3 2 3" xfId="38313" xr:uid="{00000000-0005-0000-0000-0000DD900000}"/>
    <cellStyle name="Normal 4 4 3 4 3 3 3" xfId="18909" xr:uid="{00000000-0005-0000-0000-0000DE900000}"/>
    <cellStyle name="Normal 4 4 3 4 3 3 3 2" xfId="45071" xr:uid="{00000000-0005-0000-0000-0000DF900000}"/>
    <cellStyle name="Normal 4 4 3 4 3 3 4" xfId="31869" xr:uid="{00000000-0005-0000-0000-0000E0900000}"/>
    <cellStyle name="Normal 4 4 3 4 3 4" xfId="9205" xr:uid="{00000000-0005-0000-0000-0000E1900000}"/>
    <cellStyle name="Normal 4 4 3 4 3 4 2" xfId="21951" xr:uid="{00000000-0005-0000-0000-0000E2900000}"/>
    <cellStyle name="Normal 4 4 3 4 3 4 2 2" xfId="48113" xr:uid="{00000000-0005-0000-0000-0000E3900000}"/>
    <cellStyle name="Normal 4 4 3 4 3 4 3" xfId="35367" xr:uid="{00000000-0005-0000-0000-0000E4900000}"/>
    <cellStyle name="Normal 4 4 3 4 3 5" xfId="15385" xr:uid="{00000000-0005-0000-0000-0000E5900000}"/>
    <cellStyle name="Normal 4 4 3 4 3 5 2" xfId="41547" xr:uid="{00000000-0005-0000-0000-0000E6900000}"/>
    <cellStyle name="Normal 4 4 3 4 3 6" xfId="27817" xr:uid="{00000000-0005-0000-0000-0000E7900000}"/>
    <cellStyle name="Normal 4 4 3 4 4" xfId="2793" xr:uid="{00000000-0005-0000-0000-0000E8900000}"/>
    <cellStyle name="Normal 4 4 3 4 4 2" xfId="6845" xr:uid="{00000000-0005-0000-0000-0000E9900000}"/>
    <cellStyle name="Normal 4 4 3 4 4 2 2" xfId="12913" xr:uid="{00000000-0005-0000-0000-0000EA900000}"/>
    <cellStyle name="Normal 4 4 3 4 4 2 2 2" xfId="25153" xr:uid="{00000000-0005-0000-0000-0000EB900000}"/>
    <cellStyle name="Normal 4 4 3 4 4 2 2 2 2" xfId="51315" xr:uid="{00000000-0005-0000-0000-0000EC900000}"/>
    <cellStyle name="Normal 4 4 3 4 4 2 2 3" xfId="39075" xr:uid="{00000000-0005-0000-0000-0000ED900000}"/>
    <cellStyle name="Normal 4 4 3 4 4 2 3" xfId="19870" xr:uid="{00000000-0005-0000-0000-0000EE900000}"/>
    <cellStyle name="Normal 4 4 3 4 4 2 3 2" xfId="46032" xr:uid="{00000000-0005-0000-0000-0000EF900000}"/>
    <cellStyle name="Normal 4 4 3 4 4 2 4" xfId="33007" xr:uid="{00000000-0005-0000-0000-0000F0900000}"/>
    <cellStyle name="Normal 4 4 3 4 4 3" xfId="9967" xr:uid="{00000000-0005-0000-0000-0000F1900000}"/>
    <cellStyle name="Normal 4 4 3 4 4 3 2" xfId="22591" xr:uid="{00000000-0005-0000-0000-0000F2900000}"/>
    <cellStyle name="Normal 4 4 3 4 4 3 2 2" xfId="48753" xr:uid="{00000000-0005-0000-0000-0000F3900000}"/>
    <cellStyle name="Normal 4 4 3 4 4 3 3" xfId="36129" xr:uid="{00000000-0005-0000-0000-0000F4900000}"/>
    <cellStyle name="Normal 4 4 3 4 4 4" xfId="16346" xr:uid="{00000000-0005-0000-0000-0000F5900000}"/>
    <cellStyle name="Normal 4 4 3 4 4 4 2" xfId="42508" xr:uid="{00000000-0005-0000-0000-0000F6900000}"/>
    <cellStyle name="Normal 4 4 3 4 4 5" xfId="28955" xr:uid="{00000000-0005-0000-0000-0000F7900000}"/>
    <cellStyle name="Normal 4 4 3 4 5" xfId="4819" xr:uid="{00000000-0005-0000-0000-0000F8900000}"/>
    <cellStyle name="Normal 4 4 3 4 5 2" xfId="11441" xr:uid="{00000000-0005-0000-0000-0000F9900000}"/>
    <cellStyle name="Normal 4 4 3 4 5 2 2" xfId="23873" xr:uid="{00000000-0005-0000-0000-0000FA900000}"/>
    <cellStyle name="Normal 4 4 3 4 5 2 2 2" xfId="50035" xr:uid="{00000000-0005-0000-0000-0000FB900000}"/>
    <cellStyle name="Normal 4 4 3 4 5 2 3" xfId="37603" xr:uid="{00000000-0005-0000-0000-0000FC900000}"/>
    <cellStyle name="Normal 4 4 3 4 5 3" xfId="18108" xr:uid="{00000000-0005-0000-0000-0000FD900000}"/>
    <cellStyle name="Normal 4 4 3 4 5 3 2" xfId="44270" xr:uid="{00000000-0005-0000-0000-0000FE900000}"/>
    <cellStyle name="Normal 4 4 3 4 5 4" xfId="30981" xr:uid="{00000000-0005-0000-0000-0000FF900000}"/>
    <cellStyle name="Normal 4 4 3 4 6" xfId="8495" xr:uid="{00000000-0005-0000-0000-000000910000}"/>
    <cellStyle name="Normal 4 4 3 4 6 2" xfId="21311" xr:uid="{00000000-0005-0000-0000-000001910000}"/>
    <cellStyle name="Normal 4 4 3 4 6 2 2" xfId="47473" xr:uid="{00000000-0005-0000-0000-000002910000}"/>
    <cellStyle name="Normal 4 4 3 4 6 3" xfId="34657" xr:uid="{00000000-0005-0000-0000-000003910000}"/>
    <cellStyle name="Normal 4 4 3 4 7" xfId="14584" xr:uid="{00000000-0005-0000-0000-000004910000}"/>
    <cellStyle name="Normal 4 4 3 4 7 2" xfId="40746" xr:uid="{00000000-0005-0000-0000-000005910000}"/>
    <cellStyle name="Normal 4 4 3 4 8" xfId="26929" xr:uid="{00000000-0005-0000-0000-000006910000}"/>
    <cellStyle name="Normal 4 4 3 5" xfId="1175" xr:uid="{00000000-0005-0000-0000-000007910000}"/>
    <cellStyle name="Normal 4 4 3 5 2" xfId="1815" xr:uid="{00000000-0005-0000-0000-000008910000}"/>
    <cellStyle name="Normal 4 4 3 5 2 2" xfId="3841" xr:uid="{00000000-0005-0000-0000-000009910000}"/>
    <cellStyle name="Normal 4 4 3 5 2 2 2" xfId="7893" xr:uid="{00000000-0005-0000-0000-00000A910000}"/>
    <cellStyle name="Normal 4 4 3 5 2 2 2 2" xfId="13783" xr:uid="{00000000-0005-0000-0000-00000B910000}"/>
    <cellStyle name="Normal 4 4 3 5 2 2 2 2 2" xfId="25953" xr:uid="{00000000-0005-0000-0000-00000C910000}"/>
    <cellStyle name="Normal 4 4 3 5 2 2 2 2 2 2" xfId="52115" xr:uid="{00000000-0005-0000-0000-00000D910000}"/>
    <cellStyle name="Normal 4 4 3 5 2 2 2 2 3" xfId="39945" xr:uid="{00000000-0005-0000-0000-00000E910000}"/>
    <cellStyle name="Normal 4 4 3 5 2 2 2 3" xfId="20831" xr:uid="{00000000-0005-0000-0000-00000F910000}"/>
    <cellStyle name="Normal 4 4 3 5 2 2 2 3 2" xfId="46993" xr:uid="{00000000-0005-0000-0000-000010910000}"/>
    <cellStyle name="Normal 4 4 3 5 2 2 2 4" xfId="34055" xr:uid="{00000000-0005-0000-0000-000011910000}"/>
    <cellStyle name="Normal 4 4 3 5 2 2 3" xfId="10837" xr:uid="{00000000-0005-0000-0000-000012910000}"/>
    <cellStyle name="Normal 4 4 3 5 2 2 3 2" xfId="23391" xr:uid="{00000000-0005-0000-0000-000013910000}"/>
    <cellStyle name="Normal 4 4 3 5 2 2 3 2 2" xfId="49553" xr:uid="{00000000-0005-0000-0000-000014910000}"/>
    <cellStyle name="Normal 4 4 3 5 2 2 3 3" xfId="36999" xr:uid="{00000000-0005-0000-0000-000015910000}"/>
    <cellStyle name="Normal 4 4 3 5 2 2 4" xfId="17307" xr:uid="{00000000-0005-0000-0000-000016910000}"/>
    <cellStyle name="Normal 4 4 3 5 2 2 4 2" xfId="43469" xr:uid="{00000000-0005-0000-0000-000017910000}"/>
    <cellStyle name="Normal 4 4 3 5 2 2 5" xfId="30003" xr:uid="{00000000-0005-0000-0000-000018910000}"/>
    <cellStyle name="Normal 4 4 3 5 2 3" xfId="5867" xr:uid="{00000000-0005-0000-0000-000019910000}"/>
    <cellStyle name="Normal 4 4 3 5 2 3 2" xfId="12311" xr:uid="{00000000-0005-0000-0000-00001A910000}"/>
    <cellStyle name="Normal 4 4 3 5 2 3 2 2" xfId="24673" xr:uid="{00000000-0005-0000-0000-00001B910000}"/>
    <cellStyle name="Normal 4 4 3 5 2 3 2 2 2" xfId="50835" xr:uid="{00000000-0005-0000-0000-00001C910000}"/>
    <cellStyle name="Normal 4 4 3 5 2 3 2 3" xfId="38473" xr:uid="{00000000-0005-0000-0000-00001D910000}"/>
    <cellStyle name="Normal 4 4 3 5 2 3 3" xfId="19069" xr:uid="{00000000-0005-0000-0000-00001E910000}"/>
    <cellStyle name="Normal 4 4 3 5 2 3 3 2" xfId="45231" xr:uid="{00000000-0005-0000-0000-00001F910000}"/>
    <cellStyle name="Normal 4 4 3 5 2 3 4" xfId="32029" xr:uid="{00000000-0005-0000-0000-000020910000}"/>
    <cellStyle name="Normal 4 4 3 5 2 4" xfId="9365" xr:uid="{00000000-0005-0000-0000-000021910000}"/>
    <cellStyle name="Normal 4 4 3 5 2 4 2" xfId="22111" xr:uid="{00000000-0005-0000-0000-000022910000}"/>
    <cellStyle name="Normal 4 4 3 5 2 4 2 2" xfId="48273" xr:uid="{00000000-0005-0000-0000-000023910000}"/>
    <cellStyle name="Normal 4 4 3 5 2 4 3" xfId="35527" xr:uid="{00000000-0005-0000-0000-000024910000}"/>
    <cellStyle name="Normal 4 4 3 5 2 5" xfId="15545" xr:uid="{00000000-0005-0000-0000-000025910000}"/>
    <cellStyle name="Normal 4 4 3 5 2 5 2" xfId="41707" xr:uid="{00000000-0005-0000-0000-000026910000}"/>
    <cellStyle name="Normal 4 4 3 5 2 6" xfId="27977" xr:uid="{00000000-0005-0000-0000-000027910000}"/>
    <cellStyle name="Normal 4 4 3 5 3" xfId="3201" xr:uid="{00000000-0005-0000-0000-000028910000}"/>
    <cellStyle name="Normal 4 4 3 5 3 2" xfId="7253" xr:uid="{00000000-0005-0000-0000-000029910000}"/>
    <cellStyle name="Normal 4 4 3 5 3 2 2" xfId="13143" xr:uid="{00000000-0005-0000-0000-00002A910000}"/>
    <cellStyle name="Normal 4 4 3 5 3 2 2 2" xfId="25313" xr:uid="{00000000-0005-0000-0000-00002B910000}"/>
    <cellStyle name="Normal 4 4 3 5 3 2 2 2 2" xfId="51475" xr:uid="{00000000-0005-0000-0000-00002C910000}"/>
    <cellStyle name="Normal 4 4 3 5 3 2 2 3" xfId="39305" xr:uid="{00000000-0005-0000-0000-00002D910000}"/>
    <cellStyle name="Normal 4 4 3 5 3 2 3" xfId="20191" xr:uid="{00000000-0005-0000-0000-00002E910000}"/>
    <cellStyle name="Normal 4 4 3 5 3 2 3 2" xfId="46353" xr:uid="{00000000-0005-0000-0000-00002F910000}"/>
    <cellStyle name="Normal 4 4 3 5 3 2 4" xfId="33415" xr:uid="{00000000-0005-0000-0000-000030910000}"/>
    <cellStyle name="Normal 4 4 3 5 3 3" xfId="10197" xr:uid="{00000000-0005-0000-0000-000031910000}"/>
    <cellStyle name="Normal 4 4 3 5 3 3 2" xfId="22751" xr:uid="{00000000-0005-0000-0000-000032910000}"/>
    <cellStyle name="Normal 4 4 3 5 3 3 2 2" xfId="48913" xr:uid="{00000000-0005-0000-0000-000033910000}"/>
    <cellStyle name="Normal 4 4 3 5 3 3 3" xfId="36359" xr:uid="{00000000-0005-0000-0000-000034910000}"/>
    <cellStyle name="Normal 4 4 3 5 3 4" xfId="16667" xr:uid="{00000000-0005-0000-0000-000035910000}"/>
    <cellStyle name="Normal 4 4 3 5 3 4 2" xfId="42829" xr:uid="{00000000-0005-0000-0000-000036910000}"/>
    <cellStyle name="Normal 4 4 3 5 3 5" xfId="29363" xr:uid="{00000000-0005-0000-0000-000037910000}"/>
    <cellStyle name="Normal 4 4 3 5 4" xfId="5227" xr:uid="{00000000-0005-0000-0000-000038910000}"/>
    <cellStyle name="Normal 4 4 3 5 4 2" xfId="11671" xr:uid="{00000000-0005-0000-0000-000039910000}"/>
    <cellStyle name="Normal 4 4 3 5 4 2 2" xfId="24033" xr:uid="{00000000-0005-0000-0000-00003A910000}"/>
    <cellStyle name="Normal 4 4 3 5 4 2 2 2" xfId="50195" xr:uid="{00000000-0005-0000-0000-00003B910000}"/>
    <cellStyle name="Normal 4 4 3 5 4 2 3" xfId="37833" xr:uid="{00000000-0005-0000-0000-00003C910000}"/>
    <cellStyle name="Normal 4 4 3 5 4 3" xfId="18429" xr:uid="{00000000-0005-0000-0000-00003D910000}"/>
    <cellStyle name="Normal 4 4 3 5 4 3 2" xfId="44591" xr:uid="{00000000-0005-0000-0000-00003E910000}"/>
    <cellStyle name="Normal 4 4 3 5 4 4" xfId="31389" xr:uid="{00000000-0005-0000-0000-00003F910000}"/>
    <cellStyle name="Normal 4 4 3 5 5" xfId="8725" xr:uid="{00000000-0005-0000-0000-000040910000}"/>
    <cellStyle name="Normal 4 4 3 5 5 2" xfId="21471" xr:uid="{00000000-0005-0000-0000-000041910000}"/>
    <cellStyle name="Normal 4 4 3 5 5 2 2" xfId="47633" xr:uid="{00000000-0005-0000-0000-000042910000}"/>
    <cellStyle name="Normal 4 4 3 5 5 3" xfId="34887" xr:uid="{00000000-0005-0000-0000-000043910000}"/>
    <cellStyle name="Normal 4 4 3 5 6" xfId="14905" xr:uid="{00000000-0005-0000-0000-000044910000}"/>
    <cellStyle name="Normal 4 4 3 5 6 2" xfId="41067" xr:uid="{00000000-0005-0000-0000-000045910000}"/>
    <cellStyle name="Normal 4 4 3 5 7" xfId="27337" xr:uid="{00000000-0005-0000-0000-000046910000}"/>
    <cellStyle name="Normal 4 4 3 6" xfId="1495" xr:uid="{00000000-0005-0000-0000-000047910000}"/>
    <cellStyle name="Normal 4 4 3 6 2" xfId="3521" xr:uid="{00000000-0005-0000-0000-000048910000}"/>
    <cellStyle name="Normal 4 4 3 6 2 2" xfId="7573" xr:uid="{00000000-0005-0000-0000-000049910000}"/>
    <cellStyle name="Normal 4 4 3 6 2 2 2" xfId="13463" xr:uid="{00000000-0005-0000-0000-00004A910000}"/>
    <cellStyle name="Normal 4 4 3 6 2 2 2 2" xfId="25633" xr:uid="{00000000-0005-0000-0000-00004B910000}"/>
    <cellStyle name="Normal 4 4 3 6 2 2 2 2 2" xfId="51795" xr:uid="{00000000-0005-0000-0000-00004C910000}"/>
    <cellStyle name="Normal 4 4 3 6 2 2 2 3" xfId="39625" xr:uid="{00000000-0005-0000-0000-00004D910000}"/>
    <cellStyle name="Normal 4 4 3 6 2 2 3" xfId="20511" xr:uid="{00000000-0005-0000-0000-00004E910000}"/>
    <cellStyle name="Normal 4 4 3 6 2 2 3 2" xfId="46673" xr:uid="{00000000-0005-0000-0000-00004F910000}"/>
    <cellStyle name="Normal 4 4 3 6 2 2 4" xfId="33735" xr:uid="{00000000-0005-0000-0000-000050910000}"/>
    <cellStyle name="Normal 4 4 3 6 2 3" xfId="10517" xr:uid="{00000000-0005-0000-0000-000051910000}"/>
    <cellStyle name="Normal 4 4 3 6 2 3 2" xfId="23071" xr:uid="{00000000-0005-0000-0000-000052910000}"/>
    <cellStyle name="Normal 4 4 3 6 2 3 2 2" xfId="49233" xr:uid="{00000000-0005-0000-0000-000053910000}"/>
    <cellStyle name="Normal 4 4 3 6 2 3 3" xfId="36679" xr:uid="{00000000-0005-0000-0000-000054910000}"/>
    <cellStyle name="Normal 4 4 3 6 2 4" xfId="16987" xr:uid="{00000000-0005-0000-0000-000055910000}"/>
    <cellStyle name="Normal 4 4 3 6 2 4 2" xfId="43149" xr:uid="{00000000-0005-0000-0000-000056910000}"/>
    <cellStyle name="Normal 4 4 3 6 2 5" xfId="29683" xr:uid="{00000000-0005-0000-0000-000057910000}"/>
    <cellStyle name="Normal 4 4 3 6 3" xfId="5547" xr:uid="{00000000-0005-0000-0000-000058910000}"/>
    <cellStyle name="Normal 4 4 3 6 3 2" xfId="11991" xr:uid="{00000000-0005-0000-0000-000059910000}"/>
    <cellStyle name="Normal 4 4 3 6 3 2 2" xfId="24353" xr:uid="{00000000-0005-0000-0000-00005A910000}"/>
    <cellStyle name="Normal 4 4 3 6 3 2 2 2" xfId="50515" xr:uid="{00000000-0005-0000-0000-00005B910000}"/>
    <cellStyle name="Normal 4 4 3 6 3 2 3" xfId="38153" xr:uid="{00000000-0005-0000-0000-00005C910000}"/>
    <cellStyle name="Normal 4 4 3 6 3 3" xfId="18749" xr:uid="{00000000-0005-0000-0000-00005D910000}"/>
    <cellStyle name="Normal 4 4 3 6 3 3 2" xfId="44911" xr:uid="{00000000-0005-0000-0000-00005E910000}"/>
    <cellStyle name="Normal 4 4 3 6 3 4" xfId="31709" xr:uid="{00000000-0005-0000-0000-00005F910000}"/>
    <cellStyle name="Normal 4 4 3 6 4" xfId="9045" xr:uid="{00000000-0005-0000-0000-000060910000}"/>
    <cellStyle name="Normal 4 4 3 6 4 2" xfId="21791" xr:uid="{00000000-0005-0000-0000-000061910000}"/>
    <cellStyle name="Normal 4 4 3 6 4 2 2" xfId="47953" xr:uid="{00000000-0005-0000-0000-000062910000}"/>
    <cellStyle name="Normal 4 4 3 6 4 3" xfId="35207" xr:uid="{00000000-0005-0000-0000-000063910000}"/>
    <cellStyle name="Normal 4 4 3 6 5" xfId="15225" xr:uid="{00000000-0005-0000-0000-000064910000}"/>
    <cellStyle name="Normal 4 4 3 6 5 2" xfId="41387" xr:uid="{00000000-0005-0000-0000-000065910000}"/>
    <cellStyle name="Normal 4 4 3 6 6" xfId="27657" xr:uid="{00000000-0005-0000-0000-000066910000}"/>
    <cellStyle name="Normal 4 4 3 7" xfId="2261" xr:uid="{00000000-0005-0000-0000-000067910000}"/>
    <cellStyle name="Normal 4 4 3 7 2" xfId="6313" xr:uid="{00000000-0005-0000-0000-000068910000}"/>
    <cellStyle name="Normal 4 4 3 7 2 2" xfId="12657" xr:uid="{00000000-0005-0000-0000-000069910000}"/>
    <cellStyle name="Normal 4 4 3 7 2 2 2" xfId="24993" xr:uid="{00000000-0005-0000-0000-00006A910000}"/>
    <cellStyle name="Normal 4 4 3 7 2 2 2 2" xfId="51155" xr:uid="{00000000-0005-0000-0000-00006B910000}"/>
    <cellStyle name="Normal 4 4 3 7 2 2 3" xfId="38819" xr:uid="{00000000-0005-0000-0000-00006C910000}"/>
    <cellStyle name="Normal 4 4 3 7 2 3" xfId="19470" xr:uid="{00000000-0005-0000-0000-00006D910000}"/>
    <cellStyle name="Normal 4 4 3 7 2 3 2" xfId="45632" xr:uid="{00000000-0005-0000-0000-00006E910000}"/>
    <cellStyle name="Normal 4 4 3 7 2 4" xfId="32475" xr:uid="{00000000-0005-0000-0000-00006F910000}"/>
    <cellStyle name="Normal 4 4 3 7 3" xfId="9711" xr:uid="{00000000-0005-0000-0000-000070910000}"/>
    <cellStyle name="Normal 4 4 3 7 3 2" xfId="22431" xr:uid="{00000000-0005-0000-0000-000071910000}"/>
    <cellStyle name="Normal 4 4 3 7 3 2 2" xfId="48593" xr:uid="{00000000-0005-0000-0000-000072910000}"/>
    <cellStyle name="Normal 4 4 3 7 3 3" xfId="35873" xr:uid="{00000000-0005-0000-0000-000073910000}"/>
    <cellStyle name="Normal 4 4 3 7 4" xfId="15946" xr:uid="{00000000-0005-0000-0000-000074910000}"/>
    <cellStyle name="Normal 4 4 3 7 4 2" xfId="42108" xr:uid="{00000000-0005-0000-0000-000075910000}"/>
    <cellStyle name="Normal 4 4 3 7 5" xfId="28423" xr:uid="{00000000-0005-0000-0000-000076910000}"/>
    <cellStyle name="Normal 4 4 3 8" xfId="4287" xr:uid="{00000000-0005-0000-0000-000077910000}"/>
    <cellStyle name="Normal 4 4 3 8 2" xfId="11185" xr:uid="{00000000-0005-0000-0000-000078910000}"/>
    <cellStyle name="Normal 4 4 3 8 2 2" xfId="23713" xr:uid="{00000000-0005-0000-0000-000079910000}"/>
    <cellStyle name="Normal 4 4 3 8 2 2 2" xfId="49875" xr:uid="{00000000-0005-0000-0000-00007A910000}"/>
    <cellStyle name="Normal 4 4 3 8 2 3" xfId="37347" xr:uid="{00000000-0005-0000-0000-00007B910000}"/>
    <cellStyle name="Normal 4 4 3 8 3" xfId="17708" xr:uid="{00000000-0005-0000-0000-00007C910000}"/>
    <cellStyle name="Normal 4 4 3 8 3 2" xfId="43870" xr:uid="{00000000-0005-0000-0000-00007D910000}"/>
    <cellStyle name="Normal 4 4 3 8 4" xfId="30449" xr:uid="{00000000-0005-0000-0000-00007E910000}"/>
    <cellStyle name="Normal 4 4 3 9" xfId="8239" xr:uid="{00000000-0005-0000-0000-00007F910000}"/>
    <cellStyle name="Normal 4 4 3 9 2" xfId="21151" xr:uid="{00000000-0005-0000-0000-000080910000}"/>
    <cellStyle name="Normal 4 4 3 9 2 2" xfId="47313" xr:uid="{00000000-0005-0000-0000-000081910000}"/>
    <cellStyle name="Normal 4 4 3 9 3" xfId="34401" xr:uid="{00000000-0005-0000-0000-000082910000}"/>
    <cellStyle name="Normal 4 4 4" xfId="370" xr:uid="{00000000-0005-0000-0000-000083910000}"/>
    <cellStyle name="Normal 4 4 4 10" xfId="26532" xr:uid="{00000000-0005-0000-0000-000084910000}"/>
    <cellStyle name="Normal 4 4 4 2" xfId="587" xr:uid="{00000000-0005-0000-0000-000085910000}"/>
    <cellStyle name="Normal 4 4 4 2 2" xfId="1119" xr:uid="{00000000-0005-0000-0000-000086910000}"/>
    <cellStyle name="Normal 4 4 4 2 2 2" xfId="1439" xr:uid="{00000000-0005-0000-0000-000087910000}"/>
    <cellStyle name="Normal 4 4 4 2 2 2 2" xfId="2079" xr:uid="{00000000-0005-0000-0000-000088910000}"/>
    <cellStyle name="Normal 4 4 4 2 2 2 2 2" xfId="4105" xr:uid="{00000000-0005-0000-0000-000089910000}"/>
    <cellStyle name="Normal 4 4 4 2 2 2 2 2 2" xfId="8157" xr:uid="{00000000-0005-0000-0000-00008A910000}"/>
    <cellStyle name="Normal 4 4 4 2 2 2 2 2 2 2" xfId="14047" xr:uid="{00000000-0005-0000-0000-00008B910000}"/>
    <cellStyle name="Normal 4 4 4 2 2 2 2 2 2 2 2" xfId="26217" xr:uid="{00000000-0005-0000-0000-00008C910000}"/>
    <cellStyle name="Normal 4 4 4 2 2 2 2 2 2 2 2 2" xfId="52379" xr:uid="{00000000-0005-0000-0000-00008D910000}"/>
    <cellStyle name="Normal 4 4 4 2 2 2 2 2 2 2 3" xfId="40209" xr:uid="{00000000-0005-0000-0000-00008E910000}"/>
    <cellStyle name="Normal 4 4 4 2 2 2 2 2 2 3" xfId="21095" xr:uid="{00000000-0005-0000-0000-00008F910000}"/>
    <cellStyle name="Normal 4 4 4 2 2 2 2 2 2 3 2" xfId="47257" xr:uid="{00000000-0005-0000-0000-000090910000}"/>
    <cellStyle name="Normal 4 4 4 2 2 2 2 2 2 4" xfId="34319" xr:uid="{00000000-0005-0000-0000-000091910000}"/>
    <cellStyle name="Normal 4 4 4 2 2 2 2 2 3" xfId="11101" xr:uid="{00000000-0005-0000-0000-000092910000}"/>
    <cellStyle name="Normal 4 4 4 2 2 2 2 2 3 2" xfId="23655" xr:uid="{00000000-0005-0000-0000-000093910000}"/>
    <cellStyle name="Normal 4 4 4 2 2 2 2 2 3 2 2" xfId="49817" xr:uid="{00000000-0005-0000-0000-000094910000}"/>
    <cellStyle name="Normal 4 4 4 2 2 2 2 2 3 3" xfId="37263" xr:uid="{00000000-0005-0000-0000-000095910000}"/>
    <cellStyle name="Normal 4 4 4 2 2 2 2 2 4" xfId="17571" xr:uid="{00000000-0005-0000-0000-000096910000}"/>
    <cellStyle name="Normal 4 4 4 2 2 2 2 2 4 2" xfId="43733" xr:uid="{00000000-0005-0000-0000-000097910000}"/>
    <cellStyle name="Normal 4 4 4 2 2 2 2 2 5" xfId="30267" xr:uid="{00000000-0005-0000-0000-000098910000}"/>
    <cellStyle name="Normal 4 4 4 2 2 2 2 3" xfId="6131" xr:uid="{00000000-0005-0000-0000-000099910000}"/>
    <cellStyle name="Normal 4 4 4 2 2 2 2 3 2" xfId="12575" xr:uid="{00000000-0005-0000-0000-00009A910000}"/>
    <cellStyle name="Normal 4 4 4 2 2 2 2 3 2 2" xfId="24937" xr:uid="{00000000-0005-0000-0000-00009B910000}"/>
    <cellStyle name="Normal 4 4 4 2 2 2 2 3 2 2 2" xfId="51099" xr:uid="{00000000-0005-0000-0000-00009C910000}"/>
    <cellStyle name="Normal 4 4 4 2 2 2 2 3 2 3" xfId="38737" xr:uid="{00000000-0005-0000-0000-00009D910000}"/>
    <cellStyle name="Normal 4 4 4 2 2 2 2 3 3" xfId="19333" xr:uid="{00000000-0005-0000-0000-00009E910000}"/>
    <cellStyle name="Normal 4 4 4 2 2 2 2 3 3 2" xfId="45495" xr:uid="{00000000-0005-0000-0000-00009F910000}"/>
    <cellStyle name="Normal 4 4 4 2 2 2 2 3 4" xfId="32293" xr:uid="{00000000-0005-0000-0000-0000A0910000}"/>
    <cellStyle name="Normal 4 4 4 2 2 2 2 4" xfId="9629" xr:uid="{00000000-0005-0000-0000-0000A1910000}"/>
    <cellStyle name="Normal 4 4 4 2 2 2 2 4 2" xfId="22375" xr:uid="{00000000-0005-0000-0000-0000A2910000}"/>
    <cellStyle name="Normal 4 4 4 2 2 2 2 4 2 2" xfId="48537" xr:uid="{00000000-0005-0000-0000-0000A3910000}"/>
    <cellStyle name="Normal 4 4 4 2 2 2 2 4 3" xfId="35791" xr:uid="{00000000-0005-0000-0000-0000A4910000}"/>
    <cellStyle name="Normal 4 4 4 2 2 2 2 5" xfId="15809" xr:uid="{00000000-0005-0000-0000-0000A5910000}"/>
    <cellStyle name="Normal 4 4 4 2 2 2 2 5 2" xfId="41971" xr:uid="{00000000-0005-0000-0000-0000A6910000}"/>
    <cellStyle name="Normal 4 4 4 2 2 2 2 6" xfId="28241" xr:uid="{00000000-0005-0000-0000-0000A7910000}"/>
    <cellStyle name="Normal 4 4 4 2 2 2 3" xfId="3465" xr:uid="{00000000-0005-0000-0000-0000A8910000}"/>
    <cellStyle name="Normal 4 4 4 2 2 2 3 2" xfId="7517" xr:uid="{00000000-0005-0000-0000-0000A9910000}"/>
    <cellStyle name="Normal 4 4 4 2 2 2 3 2 2" xfId="13407" xr:uid="{00000000-0005-0000-0000-0000AA910000}"/>
    <cellStyle name="Normal 4 4 4 2 2 2 3 2 2 2" xfId="25577" xr:uid="{00000000-0005-0000-0000-0000AB910000}"/>
    <cellStyle name="Normal 4 4 4 2 2 2 3 2 2 2 2" xfId="51739" xr:uid="{00000000-0005-0000-0000-0000AC910000}"/>
    <cellStyle name="Normal 4 4 4 2 2 2 3 2 2 3" xfId="39569" xr:uid="{00000000-0005-0000-0000-0000AD910000}"/>
    <cellStyle name="Normal 4 4 4 2 2 2 3 2 3" xfId="20455" xr:uid="{00000000-0005-0000-0000-0000AE910000}"/>
    <cellStyle name="Normal 4 4 4 2 2 2 3 2 3 2" xfId="46617" xr:uid="{00000000-0005-0000-0000-0000AF910000}"/>
    <cellStyle name="Normal 4 4 4 2 2 2 3 2 4" xfId="33679" xr:uid="{00000000-0005-0000-0000-0000B0910000}"/>
    <cellStyle name="Normal 4 4 4 2 2 2 3 3" xfId="10461" xr:uid="{00000000-0005-0000-0000-0000B1910000}"/>
    <cellStyle name="Normal 4 4 4 2 2 2 3 3 2" xfId="23015" xr:uid="{00000000-0005-0000-0000-0000B2910000}"/>
    <cellStyle name="Normal 4 4 4 2 2 2 3 3 2 2" xfId="49177" xr:uid="{00000000-0005-0000-0000-0000B3910000}"/>
    <cellStyle name="Normal 4 4 4 2 2 2 3 3 3" xfId="36623" xr:uid="{00000000-0005-0000-0000-0000B4910000}"/>
    <cellStyle name="Normal 4 4 4 2 2 2 3 4" xfId="16931" xr:uid="{00000000-0005-0000-0000-0000B5910000}"/>
    <cellStyle name="Normal 4 4 4 2 2 2 3 4 2" xfId="43093" xr:uid="{00000000-0005-0000-0000-0000B6910000}"/>
    <cellStyle name="Normal 4 4 4 2 2 2 3 5" xfId="29627" xr:uid="{00000000-0005-0000-0000-0000B7910000}"/>
    <cellStyle name="Normal 4 4 4 2 2 2 4" xfId="5491" xr:uid="{00000000-0005-0000-0000-0000B8910000}"/>
    <cellStyle name="Normal 4 4 4 2 2 2 4 2" xfId="11935" xr:uid="{00000000-0005-0000-0000-0000B9910000}"/>
    <cellStyle name="Normal 4 4 4 2 2 2 4 2 2" xfId="24297" xr:uid="{00000000-0005-0000-0000-0000BA910000}"/>
    <cellStyle name="Normal 4 4 4 2 2 2 4 2 2 2" xfId="50459" xr:uid="{00000000-0005-0000-0000-0000BB910000}"/>
    <cellStyle name="Normal 4 4 4 2 2 2 4 2 3" xfId="38097" xr:uid="{00000000-0005-0000-0000-0000BC910000}"/>
    <cellStyle name="Normal 4 4 4 2 2 2 4 3" xfId="18693" xr:uid="{00000000-0005-0000-0000-0000BD910000}"/>
    <cellStyle name="Normal 4 4 4 2 2 2 4 3 2" xfId="44855" xr:uid="{00000000-0005-0000-0000-0000BE910000}"/>
    <cellStyle name="Normal 4 4 4 2 2 2 4 4" xfId="31653" xr:uid="{00000000-0005-0000-0000-0000BF910000}"/>
    <cellStyle name="Normal 4 4 4 2 2 2 5" xfId="8989" xr:uid="{00000000-0005-0000-0000-0000C0910000}"/>
    <cellStyle name="Normal 4 4 4 2 2 2 5 2" xfId="21735" xr:uid="{00000000-0005-0000-0000-0000C1910000}"/>
    <cellStyle name="Normal 4 4 4 2 2 2 5 2 2" xfId="47897" xr:uid="{00000000-0005-0000-0000-0000C2910000}"/>
    <cellStyle name="Normal 4 4 4 2 2 2 5 3" xfId="35151" xr:uid="{00000000-0005-0000-0000-0000C3910000}"/>
    <cellStyle name="Normal 4 4 4 2 2 2 6" xfId="15169" xr:uid="{00000000-0005-0000-0000-0000C4910000}"/>
    <cellStyle name="Normal 4 4 4 2 2 2 6 2" xfId="41331" xr:uid="{00000000-0005-0000-0000-0000C5910000}"/>
    <cellStyle name="Normal 4 4 4 2 2 2 7" xfId="27601" xr:uid="{00000000-0005-0000-0000-0000C6910000}"/>
    <cellStyle name="Normal 4 4 4 2 2 3" xfId="1759" xr:uid="{00000000-0005-0000-0000-0000C7910000}"/>
    <cellStyle name="Normal 4 4 4 2 2 3 2" xfId="3785" xr:uid="{00000000-0005-0000-0000-0000C8910000}"/>
    <cellStyle name="Normal 4 4 4 2 2 3 2 2" xfId="7837" xr:uid="{00000000-0005-0000-0000-0000C9910000}"/>
    <cellStyle name="Normal 4 4 4 2 2 3 2 2 2" xfId="13727" xr:uid="{00000000-0005-0000-0000-0000CA910000}"/>
    <cellStyle name="Normal 4 4 4 2 2 3 2 2 2 2" xfId="25897" xr:uid="{00000000-0005-0000-0000-0000CB910000}"/>
    <cellStyle name="Normal 4 4 4 2 2 3 2 2 2 2 2" xfId="52059" xr:uid="{00000000-0005-0000-0000-0000CC910000}"/>
    <cellStyle name="Normal 4 4 4 2 2 3 2 2 2 3" xfId="39889" xr:uid="{00000000-0005-0000-0000-0000CD910000}"/>
    <cellStyle name="Normal 4 4 4 2 2 3 2 2 3" xfId="20775" xr:uid="{00000000-0005-0000-0000-0000CE910000}"/>
    <cellStyle name="Normal 4 4 4 2 2 3 2 2 3 2" xfId="46937" xr:uid="{00000000-0005-0000-0000-0000CF910000}"/>
    <cellStyle name="Normal 4 4 4 2 2 3 2 2 4" xfId="33999" xr:uid="{00000000-0005-0000-0000-0000D0910000}"/>
    <cellStyle name="Normal 4 4 4 2 2 3 2 3" xfId="10781" xr:uid="{00000000-0005-0000-0000-0000D1910000}"/>
    <cellStyle name="Normal 4 4 4 2 2 3 2 3 2" xfId="23335" xr:uid="{00000000-0005-0000-0000-0000D2910000}"/>
    <cellStyle name="Normal 4 4 4 2 2 3 2 3 2 2" xfId="49497" xr:uid="{00000000-0005-0000-0000-0000D3910000}"/>
    <cellStyle name="Normal 4 4 4 2 2 3 2 3 3" xfId="36943" xr:uid="{00000000-0005-0000-0000-0000D4910000}"/>
    <cellStyle name="Normal 4 4 4 2 2 3 2 4" xfId="17251" xr:uid="{00000000-0005-0000-0000-0000D5910000}"/>
    <cellStyle name="Normal 4 4 4 2 2 3 2 4 2" xfId="43413" xr:uid="{00000000-0005-0000-0000-0000D6910000}"/>
    <cellStyle name="Normal 4 4 4 2 2 3 2 5" xfId="29947" xr:uid="{00000000-0005-0000-0000-0000D7910000}"/>
    <cellStyle name="Normal 4 4 4 2 2 3 3" xfId="5811" xr:uid="{00000000-0005-0000-0000-0000D8910000}"/>
    <cellStyle name="Normal 4 4 4 2 2 3 3 2" xfId="12255" xr:uid="{00000000-0005-0000-0000-0000D9910000}"/>
    <cellStyle name="Normal 4 4 4 2 2 3 3 2 2" xfId="24617" xr:uid="{00000000-0005-0000-0000-0000DA910000}"/>
    <cellStyle name="Normal 4 4 4 2 2 3 3 2 2 2" xfId="50779" xr:uid="{00000000-0005-0000-0000-0000DB910000}"/>
    <cellStyle name="Normal 4 4 4 2 2 3 3 2 3" xfId="38417" xr:uid="{00000000-0005-0000-0000-0000DC910000}"/>
    <cellStyle name="Normal 4 4 4 2 2 3 3 3" xfId="19013" xr:uid="{00000000-0005-0000-0000-0000DD910000}"/>
    <cellStyle name="Normal 4 4 4 2 2 3 3 3 2" xfId="45175" xr:uid="{00000000-0005-0000-0000-0000DE910000}"/>
    <cellStyle name="Normal 4 4 4 2 2 3 3 4" xfId="31973" xr:uid="{00000000-0005-0000-0000-0000DF910000}"/>
    <cellStyle name="Normal 4 4 4 2 2 3 4" xfId="9309" xr:uid="{00000000-0005-0000-0000-0000E0910000}"/>
    <cellStyle name="Normal 4 4 4 2 2 3 4 2" xfId="22055" xr:uid="{00000000-0005-0000-0000-0000E1910000}"/>
    <cellStyle name="Normal 4 4 4 2 2 3 4 2 2" xfId="48217" xr:uid="{00000000-0005-0000-0000-0000E2910000}"/>
    <cellStyle name="Normal 4 4 4 2 2 3 4 3" xfId="35471" xr:uid="{00000000-0005-0000-0000-0000E3910000}"/>
    <cellStyle name="Normal 4 4 4 2 2 3 5" xfId="15489" xr:uid="{00000000-0005-0000-0000-0000E4910000}"/>
    <cellStyle name="Normal 4 4 4 2 2 3 5 2" xfId="41651" xr:uid="{00000000-0005-0000-0000-0000E5910000}"/>
    <cellStyle name="Normal 4 4 4 2 2 3 6" xfId="27921" xr:uid="{00000000-0005-0000-0000-0000E6910000}"/>
    <cellStyle name="Normal 4 4 4 2 2 4" xfId="3145" xr:uid="{00000000-0005-0000-0000-0000E7910000}"/>
    <cellStyle name="Normal 4 4 4 2 2 4 2" xfId="7197" xr:uid="{00000000-0005-0000-0000-0000E8910000}"/>
    <cellStyle name="Normal 4 4 4 2 2 4 2 2" xfId="13087" xr:uid="{00000000-0005-0000-0000-0000E9910000}"/>
    <cellStyle name="Normal 4 4 4 2 2 4 2 2 2" xfId="25257" xr:uid="{00000000-0005-0000-0000-0000EA910000}"/>
    <cellStyle name="Normal 4 4 4 2 2 4 2 2 2 2" xfId="51419" xr:uid="{00000000-0005-0000-0000-0000EB910000}"/>
    <cellStyle name="Normal 4 4 4 2 2 4 2 2 3" xfId="39249" xr:uid="{00000000-0005-0000-0000-0000EC910000}"/>
    <cellStyle name="Normal 4 4 4 2 2 4 2 3" xfId="20135" xr:uid="{00000000-0005-0000-0000-0000ED910000}"/>
    <cellStyle name="Normal 4 4 4 2 2 4 2 3 2" xfId="46297" xr:uid="{00000000-0005-0000-0000-0000EE910000}"/>
    <cellStyle name="Normal 4 4 4 2 2 4 2 4" xfId="33359" xr:uid="{00000000-0005-0000-0000-0000EF910000}"/>
    <cellStyle name="Normal 4 4 4 2 2 4 3" xfId="10141" xr:uid="{00000000-0005-0000-0000-0000F0910000}"/>
    <cellStyle name="Normal 4 4 4 2 2 4 3 2" xfId="22695" xr:uid="{00000000-0005-0000-0000-0000F1910000}"/>
    <cellStyle name="Normal 4 4 4 2 2 4 3 2 2" xfId="48857" xr:uid="{00000000-0005-0000-0000-0000F2910000}"/>
    <cellStyle name="Normal 4 4 4 2 2 4 3 3" xfId="36303" xr:uid="{00000000-0005-0000-0000-0000F3910000}"/>
    <cellStyle name="Normal 4 4 4 2 2 4 4" xfId="16611" xr:uid="{00000000-0005-0000-0000-0000F4910000}"/>
    <cellStyle name="Normal 4 4 4 2 2 4 4 2" xfId="42773" xr:uid="{00000000-0005-0000-0000-0000F5910000}"/>
    <cellStyle name="Normal 4 4 4 2 2 4 5" xfId="29307" xr:uid="{00000000-0005-0000-0000-0000F6910000}"/>
    <cellStyle name="Normal 4 4 4 2 2 5" xfId="5171" xr:uid="{00000000-0005-0000-0000-0000F7910000}"/>
    <cellStyle name="Normal 4 4 4 2 2 5 2" xfId="11615" xr:uid="{00000000-0005-0000-0000-0000F8910000}"/>
    <cellStyle name="Normal 4 4 4 2 2 5 2 2" xfId="23977" xr:uid="{00000000-0005-0000-0000-0000F9910000}"/>
    <cellStyle name="Normal 4 4 4 2 2 5 2 2 2" xfId="50139" xr:uid="{00000000-0005-0000-0000-0000FA910000}"/>
    <cellStyle name="Normal 4 4 4 2 2 5 2 3" xfId="37777" xr:uid="{00000000-0005-0000-0000-0000FB910000}"/>
    <cellStyle name="Normal 4 4 4 2 2 5 3" xfId="18373" xr:uid="{00000000-0005-0000-0000-0000FC910000}"/>
    <cellStyle name="Normal 4 4 4 2 2 5 3 2" xfId="44535" xr:uid="{00000000-0005-0000-0000-0000FD910000}"/>
    <cellStyle name="Normal 4 4 4 2 2 5 4" xfId="31333" xr:uid="{00000000-0005-0000-0000-0000FE910000}"/>
    <cellStyle name="Normal 4 4 4 2 2 6" xfId="8669" xr:uid="{00000000-0005-0000-0000-0000FF910000}"/>
    <cellStyle name="Normal 4 4 4 2 2 6 2" xfId="21415" xr:uid="{00000000-0005-0000-0000-000000920000}"/>
    <cellStyle name="Normal 4 4 4 2 2 6 2 2" xfId="47577" xr:uid="{00000000-0005-0000-0000-000001920000}"/>
    <cellStyle name="Normal 4 4 4 2 2 6 3" xfId="34831" xr:uid="{00000000-0005-0000-0000-000002920000}"/>
    <cellStyle name="Normal 4 4 4 2 2 7" xfId="14849" xr:uid="{00000000-0005-0000-0000-000003920000}"/>
    <cellStyle name="Normal 4 4 4 2 2 7 2" xfId="41011" xr:uid="{00000000-0005-0000-0000-000004920000}"/>
    <cellStyle name="Normal 4 4 4 2 2 8" xfId="27281" xr:uid="{00000000-0005-0000-0000-000005920000}"/>
    <cellStyle name="Normal 4 4 4 2 3" xfId="1279" xr:uid="{00000000-0005-0000-0000-000006920000}"/>
    <cellStyle name="Normal 4 4 4 2 3 2" xfId="1919" xr:uid="{00000000-0005-0000-0000-000007920000}"/>
    <cellStyle name="Normal 4 4 4 2 3 2 2" xfId="3945" xr:uid="{00000000-0005-0000-0000-000008920000}"/>
    <cellStyle name="Normal 4 4 4 2 3 2 2 2" xfId="7997" xr:uid="{00000000-0005-0000-0000-000009920000}"/>
    <cellStyle name="Normal 4 4 4 2 3 2 2 2 2" xfId="13887" xr:uid="{00000000-0005-0000-0000-00000A920000}"/>
    <cellStyle name="Normal 4 4 4 2 3 2 2 2 2 2" xfId="26057" xr:uid="{00000000-0005-0000-0000-00000B920000}"/>
    <cellStyle name="Normal 4 4 4 2 3 2 2 2 2 2 2" xfId="52219" xr:uid="{00000000-0005-0000-0000-00000C920000}"/>
    <cellStyle name="Normal 4 4 4 2 3 2 2 2 2 3" xfId="40049" xr:uid="{00000000-0005-0000-0000-00000D920000}"/>
    <cellStyle name="Normal 4 4 4 2 3 2 2 2 3" xfId="20935" xr:uid="{00000000-0005-0000-0000-00000E920000}"/>
    <cellStyle name="Normal 4 4 4 2 3 2 2 2 3 2" xfId="47097" xr:uid="{00000000-0005-0000-0000-00000F920000}"/>
    <cellStyle name="Normal 4 4 4 2 3 2 2 2 4" xfId="34159" xr:uid="{00000000-0005-0000-0000-000010920000}"/>
    <cellStyle name="Normal 4 4 4 2 3 2 2 3" xfId="10941" xr:uid="{00000000-0005-0000-0000-000011920000}"/>
    <cellStyle name="Normal 4 4 4 2 3 2 2 3 2" xfId="23495" xr:uid="{00000000-0005-0000-0000-000012920000}"/>
    <cellStyle name="Normal 4 4 4 2 3 2 2 3 2 2" xfId="49657" xr:uid="{00000000-0005-0000-0000-000013920000}"/>
    <cellStyle name="Normal 4 4 4 2 3 2 2 3 3" xfId="37103" xr:uid="{00000000-0005-0000-0000-000014920000}"/>
    <cellStyle name="Normal 4 4 4 2 3 2 2 4" xfId="17411" xr:uid="{00000000-0005-0000-0000-000015920000}"/>
    <cellStyle name="Normal 4 4 4 2 3 2 2 4 2" xfId="43573" xr:uid="{00000000-0005-0000-0000-000016920000}"/>
    <cellStyle name="Normal 4 4 4 2 3 2 2 5" xfId="30107" xr:uid="{00000000-0005-0000-0000-000017920000}"/>
    <cellStyle name="Normal 4 4 4 2 3 2 3" xfId="5971" xr:uid="{00000000-0005-0000-0000-000018920000}"/>
    <cellStyle name="Normal 4 4 4 2 3 2 3 2" xfId="12415" xr:uid="{00000000-0005-0000-0000-000019920000}"/>
    <cellStyle name="Normal 4 4 4 2 3 2 3 2 2" xfId="24777" xr:uid="{00000000-0005-0000-0000-00001A920000}"/>
    <cellStyle name="Normal 4 4 4 2 3 2 3 2 2 2" xfId="50939" xr:uid="{00000000-0005-0000-0000-00001B920000}"/>
    <cellStyle name="Normal 4 4 4 2 3 2 3 2 3" xfId="38577" xr:uid="{00000000-0005-0000-0000-00001C920000}"/>
    <cellStyle name="Normal 4 4 4 2 3 2 3 3" xfId="19173" xr:uid="{00000000-0005-0000-0000-00001D920000}"/>
    <cellStyle name="Normal 4 4 4 2 3 2 3 3 2" xfId="45335" xr:uid="{00000000-0005-0000-0000-00001E920000}"/>
    <cellStyle name="Normal 4 4 4 2 3 2 3 4" xfId="32133" xr:uid="{00000000-0005-0000-0000-00001F920000}"/>
    <cellStyle name="Normal 4 4 4 2 3 2 4" xfId="9469" xr:uid="{00000000-0005-0000-0000-000020920000}"/>
    <cellStyle name="Normal 4 4 4 2 3 2 4 2" xfId="22215" xr:uid="{00000000-0005-0000-0000-000021920000}"/>
    <cellStyle name="Normal 4 4 4 2 3 2 4 2 2" xfId="48377" xr:uid="{00000000-0005-0000-0000-000022920000}"/>
    <cellStyle name="Normal 4 4 4 2 3 2 4 3" xfId="35631" xr:uid="{00000000-0005-0000-0000-000023920000}"/>
    <cellStyle name="Normal 4 4 4 2 3 2 5" xfId="15649" xr:uid="{00000000-0005-0000-0000-000024920000}"/>
    <cellStyle name="Normal 4 4 4 2 3 2 5 2" xfId="41811" xr:uid="{00000000-0005-0000-0000-000025920000}"/>
    <cellStyle name="Normal 4 4 4 2 3 2 6" xfId="28081" xr:uid="{00000000-0005-0000-0000-000026920000}"/>
    <cellStyle name="Normal 4 4 4 2 3 3" xfId="3305" xr:uid="{00000000-0005-0000-0000-000027920000}"/>
    <cellStyle name="Normal 4 4 4 2 3 3 2" xfId="7357" xr:uid="{00000000-0005-0000-0000-000028920000}"/>
    <cellStyle name="Normal 4 4 4 2 3 3 2 2" xfId="13247" xr:uid="{00000000-0005-0000-0000-000029920000}"/>
    <cellStyle name="Normal 4 4 4 2 3 3 2 2 2" xfId="25417" xr:uid="{00000000-0005-0000-0000-00002A920000}"/>
    <cellStyle name="Normal 4 4 4 2 3 3 2 2 2 2" xfId="51579" xr:uid="{00000000-0005-0000-0000-00002B920000}"/>
    <cellStyle name="Normal 4 4 4 2 3 3 2 2 3" xfId="39409" xr:uid="{00000000-0005-0000-0000-00002C920000}"/>
    <cellStyle name="Normal 4 4 4 2 3 3 2 3" xfId="20295" xr:uid="{00000000-0005-0000-0000-00002D920000}"/>
    <cellStyle name="Normal 4 4 4 2 3 3 2 3 2" xfId="46457" xr:uid="{00000000-0005-0000-0000-00002E920000}"/>
    <cellStyle name="Normal 4 4 4 2 3 3 2 4" xfId="33519" xr:uid="{00000000-0005-0000-0000-00002F920000}"/>
    <cellStyle name="Normal 4 4 4 2 3 3 3" xfId="10301" xr:uid="{00000000-0005-0000-0000-000030920000}"/>
    <cellStyle name="Normal 4 4 4 2 3 3 3 2" xfId="22855" xr:uid="{00000000-0005-0000-0000-000031920000}"/>
    <cellStyle name="Normal 4 4 4 2 3 3 3 2 2" xfId="49017" xr:uid="{00000000-0005-0000-0000-000032920000}"/>
    <cellStyle name="Normal 4 4 4 2 3 3 3 3" xfId="36463" xr:uid="{00000000-0005-0000-0000-000033920000}"/>
    <cellStyle name="Normal 4 4 4 2 3 3 4" xfId="16771" xr:uid="{00000000-0005-0000-0000-000034920000}"/>
    <cellStyle name="Normal 4 4 4 2 3 3 4 2" xfId="42933" xr:uid="{00000000-0005-0000-0000-000035920000}"/>
    <cellStyle name="Normal 4 4 4 2 3 3 5" xfId="29467" xr:uid="{00000000-0005-0000-0000-000036920000}"/>
    <cellStyle name="Normal 4 4 4 2 3 4" xfId="5331" xr:uid="{00000000-0005-0000-0000-000037920000}"/>
    <cellStyle name="Normal 4 4 4 2 3 4 2" xfId="11775" xr:uid="{00000000-0005-0000-0000-000038920000}"/>
    <cellStyle name="Normal 4 4 4 2 3 4 2 2" xfId="24137" xr:uid="{00000000-0005-0000-0000-000039920000}"/>
    <cellStyle name="Normal 4 4 4 2 3 4 2 2 2" xfId="50299" xr:uid="{00000000-0005-0000-0000-00003A920000}"/>
    <cellStyle name="Normal 4 4 4 2 3 4 2 3" xfId="37937" xr:uid="{00000000-0005-0000-0000-00003B920000}"/>
    <cellStyle name="Normal 4 4 4 2 3 4 3" xfId="18533" xr:uid="{00000000-0005-0000-0000-00003C920000}"/>
    <cellStyle name="Normal 4 4 4 2 3 4 3 2" xfId="44695" xr:uid="{00000000-0005-0000-0000-00003D920000}"/>
    <cellStyle name="Normal 4 4 4 2 3 4 4" xfId="31493" xr:uid="{00000000-0005-0000-0000-00003E920000}"/>
    <cellStyle name="Normal 4 4 4 2 3 5" xfId="8829" xr:uid="{00000000-0005-0000-0000-00003F920000}"/>
    <cellStyle name="Normal 4 4 4 2 3 5 2" xfId="21575" xr:uid="{00000000-0005-0000-0000-000040920000}"/>
    <cellStyle name="Normal 4 4 4 2 3 5 2 2" xfId="47737" xr:uid="{00000000-0005-0000-0000-000041920000}"/>
    <cellStyle name="Normal 4 4 4 2 3 5 3" xfId="34991" xr:uid="{00000000-0005-0000-0000-000042920000}"/>
    <cellStyle name="Normal 4 4 4 2 3 6" xfId="15009" xr:uid="{00000000-0005-0000-0000-000043920000}"/>
    <cellStyle name="Normal 4 4 4 2 3 6 2" xfId="41171" xr:uid="{00000000-0005-0000-0000-000044920000}"/>
    <cellStyle name="Normal 4 4 4 2 3 7" xfId="27441" xr:uid="{00000000-0005-0000-0000-000045920000}"/>
    <cellStyle name="Normal 4 4 4 2 4" xfId="1599" xr:uid="{00000000-0005-0000-0000-000046920000}"/>
    <cellStyle name="Normal 4 4 4 2 4 2" xfId="3625" xr:uid="{00000000-0005-0000-0000-000047920000}"/>
    <cellStyle name="Normal 4 4 4 2 4 2 2" xfId="7677" xr:uid="{00000000-0005-0000-0000-000048920000}"/>
    <cellStyle name="Normal 4 4 4 2 4 2 2 2" xfId="13567" xr:uid="{00000000-0005-0000-0000-000049920000}"/>
    <cellStyle name="Normal 4 4 4 2 4 2 2 2 2" xfId="25737" xr:uid="{00000000-0005-0000-0000-00004A920000}"/>
    <cellStyle name="Normal 4 4 4 2 4 2 2 2 2 2" xfId="51899" xr:uid="{00000000-0005-0000-0000-00004B920000}"/>
    <cellStyle name="Normal 4 4 4 2 4 2 2 2 3" xfId="39729" xr:uid="{00000000-0005-0000-0000-00004C920000}"/>
    <cellStyle name="Normal 4 4 4 2 4 2 2 3" xfId="20615" xr:uid="{00000000-0005-0000-0000-00004D920000}"/>
    <cellStyle name="Normal 4 4 4 2 4 2 2 3 2" xfId="46777" xr:uid="{00000000-0005-0000-0000-00004E920000}"/>
    <cellStyle name="Normal 4 4 4 2 4 2 2 4" xfId="33839" xr:uid="{00000000-0005-0000-0000-00004F920000}"/>
    <cellStyle name="Normal 4 4 4 2 4 2 3" xfId="10621" xr:uid="{00000000-0005-0000-0000-000050920000}"/>
    <cellStyle name="Normal 4 4 4 2 4 2 3 2" xfId="23175" xr:uid="{00000000-0005-0000-0000-000051920000}"/>
    <cellStyle name="Normal 4 4 4 2 4 2 3 2 2" xfId="49337" xr:uid="{00000000-0005-0000-0000-000052920000}"/>
    <cellStyle name="Normal 4 4 4 2 4 2 3 3" xfId="36783" xr:uid="{00000000-0005-0000-0000-000053920000}"/>
    <cellStyle name="Normal 4 4 4 2 4 2 4" xfId="17091" xr:uid="{00000000-0005-0000-0000-000054920000}"/>
    <cellStyle name="Normal 4 4 4 2 4 2 4 2" xfId="43253" xr:uid="{00000000-0005-0000-0000-000055920000}"/>
    <cellStyle name="Normal 4 4 4 2 4 2 5" xfId="29787" xr:uid="{00000000-0005-0000-0000-000056920000}"/>
    <cellStyle name="Normal 4 4 4 2 4 3" xfId="5651" xr:uid="{00000000-0005-0000-0000-000057920000}"/>
    <cellStyle name="Normal 4 4 4 2 4 3 2" xfId="12095" xr:uid="{00000000-0005-0000-0000-000058920000}"/>
    <cellStyle name="Normal 4 4 4 2 4 3 2 2" xfId="24457" xr:uid="{00000000-0005-0000-0000-000059920000}"/>
    <cellStyle name="Normal 4 4 4 2 4 3 2 2 2" xfId="50619" xr:uid="{00000000-0005-0000-0000-00005A920000}"/>
    <cellStyle name="Normal 4 4 4 2 4 3 2 3" xfId="38257" xr:uid="{00000000-0005-0000-0000-00005B920000}"/>
    <cellStyle name="Normal 4 4 4 2 4 3 3" xfId="18853" xr:uid="{00000000-0005-0000-0000-00005C920000}"/>
    <cellStyle name="Normal 4 4 4 2 4 3 3 2" xfId="45015" xr:uid="{00000000-0005-0000-0000-00005D920000}"/>
    <cellStyle name="Normal 4 4 4 2 4 3 4" xfId="31813" xr:uid="{00000000-0005-0000-0000-00005E920000}"/>
    <cellStyle name="Normal 4 4 4 2 4 4" xfId="9149" xr:uid="{00000000-0005-0000-0000-00005F920000}"/>
    <cellStyle name="Normal 4 4 4 2 4 4 2" xfId="21895" xr:uid="{00000000-0005-0000-0000-000060920000}"/>
    <cellStyle name="Normal 4 4 4 2 4 4 2 2" xfId="48057" xr:uid="{00000000-0005-0000-0000-000061920000}"/>
    <cellStyle name="Normal 4 4 4 2 4 4 3" xfId="35311" xr:uid="{00000000-0005-0000-0000-000062920000}"/>
    <cellStyle name="Normal 4 4 4 2 4 5" xfId="15329" xr:uid="{00000000-0005-0000-0000-000063920000}"/>
    <cellStyle name="Normal 4 4 4 2 4 5 2" xfId="41491" xr:uid="{00000000-0005-0000-0000-000064920000}"/>
    <cellStyle name="Normal 4 4 4 2 4 6" xfId="27761" xr:uid="{00000000-0005-0000-0000-000065920000}"/>
    <cellStyle name="Normal 4 4 4 2 5" xfId="2613" xr:uid="{00000000-0005-0000-0000-000066920000}"/>
    <cellStyle name="Normal 4 4 4 2 5 2" xfId="6665" xr:uid="{00000000-0005-0000-0000-000067920000}"/>
    <cellStyle name="Normal 4 4 4 2 5 2 2" xfId="12831" xr:uid="{00000000-0005-0000-0000-000068920000}"/>
    <cellStyle name="Normal 4 4 4 2 5 2 2 2" xfId="25097" xr:uid="{00000000-0005-0000-0000-000069920000}"/>
    <cellStyle name="Normal 4 4 4 2 5 2 2 2 2" xfId="51259" xr:uid="{00000000-0005-0000-0000-00006A920000}"/>
    <cellStyle name="Normal 4 4 4 2 5 2 2 3" xfId="38993" xr:uid="{00000000-0005-0000-0000-00006B920000}"/>
    <cellStyle name="Normal 4 4 4 2 5 2 3" xfId="19735" xr:uid="{00000000-0005-0000-0000-00006C920000}"/>
    <cellStyle name="Normal 4 4 4 2 5 2 3 2" xfId="45897" xr:uid="{00000000-0005-0000-0000-00006D920000}"/>
    <cellStyle name="Normal 4 4 4 2 5 2 4" xfId="32827" xr:uid="{00000000-0005-0000-0000-00006E920000}"/>
    <cellStyle name="Normal 4 4 4 2 5 3" xfId="9885" xr:uid="{00000000-0005-0000-0000-00006F920000}"/>
    <cellStyle name="Normal 4 4 4 2 5 3 2" xfId="22535" xr:uid="{00000000-0005-0000-0000-000070920000}"/>
    <cellStyle name="Normal 4 4 4 2 5 3 2 2" xfId="48697" xr:uid="{00000000-0005-0000-0000-000071920000}"/>
    <cellStyle name="Normal 4 4 4 2 5 3 3" xfId="36047" xr:uid="{00000000-0005-0000-0000-000072920000}"/>
    <cellStyle name="Normal 4 4 4 2 5 4" xfId="16211" xr:uid="{00000000-0005-0000-0000-000073920000}"/>
    <cellStyle name="Normal 4 4 4 2 5 4 2" xfId="42373" xr:uid="{00000000-0005-0000-0000-000074920000}"/>
    <cellStyle name="Normal 4 4 4 2 5 5" xfId="28775" xr:uid="{00000000-0005-0000-0000-000075920000}"/>
    <cellStyle name="Normal 4 4 4 2 6" xfId="4639" xr:uid="{00000000-0005-0000-0000-000076920000}"/>
    <cellStyle name="Normal 4 4 4 2 6 2" xfId="11359" xr:uid="{00000000-0005-0000-0000-000077920000}"/>
    <cellStyle name="Normal 4 4 4 2 6 2 2" xfId="23817" xr:uid="{00000000-0005-0000-0000-000078920000}"/>
    <cellStyle name="Normal 4 4 4 2 6 2 2 2" xfId="49979" xr:uid="{00000000-0005-0000-0000-000079920000}"/>
    <cellStyle name="Normal 4 4 4 2 6 2 3" xfId="37521" xr:uid="{00000000-0005-0000-0000-00007A920000}"/>
    <cellStyle name="Normal 4 4 4 2 6 3" xfId="17973" xr:uid="{00000000-0005-0000-0000-00007B920000}"/>
    <cellStyle name="Normal 4 4 4 2 6 3 2" xfId="44135" xr:uid="{00000000-0005-0000-0000-00007C920000}"/>
    <cellStyle name="Normal 4 4 4 2 6 4" xfId="30801" xr:uid="{00000000-0005-0000-0000-00007D920000}"/>
    <cellStyle name="Normal 4 4 4 2 7" xfId="8413" xr:uid="{00000000-0005-0000-0000-00007E920000}"/>
    <cellStyle name="Normal 4 4 4 2 7 2" xfId="21255" xr:uid="{00000000-0005-0000-0000-00007F920000}"/>
    <cellStyle name="Normal 4 4 4 2 7 2 2" xfId="47417" xr:uid="{00000000-0005-0000-0000-000080920000}"/>
    <cellStyle name="Normal 4 4 4 2 7 3" xfId="34575" xr:uid="{00000000-0005-0000-0000-000081920000}"/>
    <cellStyle name="Normal 4 4 4 2 8" xfId="14449" xr:uid="{00000000-0005-0000-0000-000082920000}"/>
    <cellStyle name="Normal 4 4 4 2 8 2" xfId="40611" xr:uid="{00000000-0005-0000-0000-000083920000}"/>
    <cellStyle name="Normal 4 4 4 2 9" xfId="26749" xr:uid="{00000000-0005-0000-0000-000084920000}"/>
    <cellStyle name="Normal 4 4 4 3" xfId="902" xr:uid="{00000000-0005-0000-0000-000085920000}"/>
    <cellStyle name="Normal 4 4 4 3 2" xfId="1359" xr:uid="{00000000-0005-0000-0000-000086920000}"/>
    <cellStyle name="Normal 4 4 4 3 2 2" xfId="1999" xr:uid="{00000000-0005-0000-0000-000087920000}"/>
    <cellStyle name="Normal 4 4 4 3 2 2 2" xfId="4025" xr:uid="{00000000-0005-0000-0000-000088920000}"/>
    <cellStyle name="Normal 4 4 4 3 2 2 2 2" xfId="8077" xr:uid="{00000000-0005-0000-0000-000089920000}"/>
    <cellStyle name="Normal 4 4 4 3 2 2 2 2 2" xfId="13967" xr:uid="{00000000-0005-0000-0000-00008A920000}"/>
    <cellStyle name="Normal 4 4 4 3 2 2 2 2 2 2" xfId="26137" xr:uid="{00000000-0005-0000-0000-00008B920000}"/>
    <cellStyle name="Normal 4 4 4 3 2 2 2 2 2 2 2" xfId="52299" xr:uid="{00000000-0005-0000-0000-00008C920000}"/>
    <cellStyle name="Normal 4 4 4 3 2 2 2 2 2 3" xfId="40129" xr:uid="{00000000-0005-0000-0000-00008D920000}"/>
    <cellStyle name="Normal 4 4 4 3 2 2 2 2 3" xfId="21015" xr:uid="{00000000-0005-0000-0000-00008E920000}"/>
    <cellStyle name="Normal 4 4 4 3 2 2 2 2 3 2" xfId="47177" xr:uid="{00000000-0005-0000-0000-00008F920000}"/>
    <cellStyle name="Normal 4 4 4 3 2 2 2 2 4" xfId="34239" xr:uid="{00000000-0005-0000-0000-000090920000}"/>
    <cellStyle name="Normal 4 4 4 3 2 2 2 3" xfId="11021" xr:uid="{00000000-0005-0000-0000-000091920000}"/>
    <cellStyle name="Normal 4 4 4 3 2 2 2 3 2" xfId="23575" xr:uid="{00000000-0005-0000-0000-000092920000}"/>
    <cellStyle name="Normal 4 4 4 3 2 2 2 3 2 2" xfId="49737" xr:uid="{00000000-0005-0000-0000-000093920000}"/>
    <cellStyle name="Normal 4 4 4 3 2 2 2 3 3" xfId="37183" xr:uid="{00000000-0005-0000-0000-000094920000}"/>
    <cellStyle name="Normal 4 4 4 3 2 2 2 4" xfId="17491" xr:uid="{00000000-0005-0000-0000-000095920000}"/>
    <cellStyle name="Normal 4 4 4 3 2 2 2 4 2" xfId="43653" xr:uid="{00000000-0005-0000-0000-000096920000}"/>
    <cellStyle name="Normal 4 4 4 3 2 2 2 5" xfId="30187" xr:uid="{00000000-0005-0000-0000-000097920000}"/>
    <cellStyle name="Normal 4 4 4 3 2 2 3" xfId="6051" xr:uid="{00000000-0005-0000-0000-000098920000}"/>
    <cellStyle name="Normal 4 4 4 3 2 2 3 2" xfId="12495" xr:uid="{00000000-0005-0000-0000-000099920000}"/>
    <cellStyle name="Normal 4 4 4 3 2 2 3 2 2" xfId="24857" xr:uid="{00000000-0005-0000-0000-00009A920000}"/>
    <cellStyle name="Normal 4 4 4 3 2 2 3 2 2 2" xfId="51019" xr:uid="{00000000-0005-0000-0000-00009B920000}"/>
    <cellStyle name="Normal 4 4 4 3 2 2 3 2 3" xfId="38657" xr:uid="{00000000-0005-0000-0000-00009C920000}"/>
    <cellStyle name="Normal 4 4 4 3 2 2 3 3" xfId="19253" xr:uid="{00000000-0005-0000-0000-00009D920000}"/>
    <cellStyle name="Normal 4 4 4 3 2 2 3 3 2" xfId="45415" xr:uid="{00000000-0005-0000-0000-00009E920000}"/>
    <cellStyle name="Normal 4 4 4 3 2 2 3 4" xfId="32213" xr:uid="{00000000-0005-0000-0000-00009F920000}"/>
    <cellStyle name="Normal 4 4 4 3 2 2 4" xfId="9549" xr:uid="{00000000-0005-0000-0000-0000A0920000}"/>
    <cellStyle name="Normal 4 4 4 3 2 2 4 2" xfId="22295" xr:uid="{00000000-0005-0000-0000-0000A1920000}"/>
    <cellStyle name="Normal 4 4 4 3 2 2 4 2 2" xfId="48457" xr:uid="{00000000-0005-0000-0000-0000A2920000}"/>
    <cellStyle name="Normal 4 4 4 3 2 2 4 3" xfId="35711" xr:uid="{00000000-0005-0000-0000-0000A3920000}"/>
    <cellStyle name="Normal 4 4 4 3 2 2 5" xfId="15729" xr:uid="{00000000-0005-0000-0000-0000A4920000}"/>
    <cellStyle name="Normal 4 4 4 3 2 2 5 2" xfId="41891" xr:uid="{00000000-0005-0000-0000-0000A5920000}"/>
    <cellStyle name="Normal 4 4 4 3 2 2 6" xfId="28161" xr:uid="{00000000-0005-0000-0000-0000A6920000}"/>
    <cellStyle name="Normal 4 4 4 3 2 3" xfId="3385" xr:uid="{00000000-0005-0000-0000-0000A7920000}"/>
    <cellStyle name="Normal 4 4 4 3 2 3 2" xfId="7437" xr:uid="{00000000-0005-0000-0000-0000A8920000}"/>
    <cellStyle name="Normal 4 4 4 3 2 3 2 2" xfId="13327" xr:uid="{00000000-0005-0000-0000-0000A9920000}"/>
    <cellStyle name="Normal 4 4 4 3 2 3 2 2 2" xfId="25497" xr:uid="{00000000-0005-0000-0000-0000AA920000}"/>
    <cellStyle name="Normal 4 4 4 3 2 3 2 2 2 2" xfId="51659" xr:uid="{00000000-0005-0000-0000-0000AB920000}"/>
    <cellStyle name="Normal 4 4 4 3 2 3 2 2 3" xfId="39489" xr:uid="{00000000-0005-0000-0000-0000AC920000}"/>
    <cellStyle name="Normal 4 4 4 3 2 3 2 3" xfId="20375" xr:uid="{00000000-0005-0000-0000-0000AD920000}"/>
    <cellStyle name="Normal 4 4 4 3 2 3 2 3 2" xfId="46537" xr:uid="{00000000-0005-0000-0000-0000AE920000}"/>
    <cellStyle name="Normal 4 4 4 3 2 3 2 4" xfId="33599" xr:uid="{00000000-0005-0000-0000-0000AF920000}"/>
    <cellStyle name="Normal 4 4 4 3 2 3 3" xfId="10381" xr:uid="{00000000-0005-0000-0000-0000B0920000}"/>
    <cellStyle name="Normal 4 4 4 3 2 3 3 2" xfId="22935" xr:uid="{00000000-0005-0000-0000-0000B1920000}"/>
    <cellStyle name="Normal 4 4 4 3 2 3 3 2 2" xfId="49097" xr:uid="{00000000-0005-0000-0000-0000B2920000}"/>
    <cellStyle name="Normal 4 4 4 3 2 3 3 3" xfId="36543" xr:uid="{00000000-0005-0000-0000-0000B3920000}"/>
    <cellStyle name="Normal 4 4 4 3 2 3 4" xfId="16851" xr:uid="{00000000-0005-0000-0000-0000B4920000}"/>
    <cellStyle name="Normal 4 4 4 3 2 3 4 2" xfId="43013" xr:uid="{00000000-0005-0000-0000-0000B5920000}"/>
    <cellStyle name="Normal 4 4 4 3 2 3 5" xfId="29547" xr:uid="{00000000-0005-0000-0000-0000B6920000}"/>
    <cellStyle name="Normal 4 4 4 3 2 4" xfId="5411" xr:uid="{00000000-0005-0000-0000-0000B7920000}"/>
    <cellStyle name="Normal 4 4 4 3 2 4 2" xfId="11855" xr:uid="{00000000-0005-0000-0000-0000B8920000}"/>
    <cellStyle name="Normal 4 4 4 3 2 4 2 2" xfId="24217" xr:uid="{00000000-0005-0000-0000-0000B9920000}"/>
    <cellStyle name="Normal 4 4 4 3 2 4 2 2 2" xfId="50379" xr:uid="{00000000-0005-0000-0000-0000BA920000}"/>
    <cellStyle name="Normal 4 4 4 3 2 4 2 3" xfId="38017" xr:uid="{00000000-0005-0000-0000-0000BB920000}"/>
    <cellStyle name="Normal 4 4 4 3 2 4 3" xfId="18613" xr:uid="{00000000-0005-0000-0000-0000BC920000}"/>
    <cellStyle name="Normal 4 4 4 3 2 4 3 2" xfId="44775" xr:uid="{00000000-0005-0000-0000-0000BD920000}"/>
    <cellStyle name="Normal 4 4 4 3 2 4 4" xfId="31573" xr:uid="{00000000-0005-0000-0000-0000BE920000}"/>
    <cellStyle name="Normal 4 4 4 3 2 5" xfId="8909" xr:uid="{00000000-0005-0000-0000-0000BF920000}"/>
    <cellStyle name="Normal 4 4 4 3 2 5 2" xfId="21655" xr:uid="{00000000-0005-0000-0000-0000C0920000}"/>
    <cellStyle name="Normal 4 4 4 3 2 5 2 2" xfId="47817" xr:uid="{00000000-0005-0000-0000-0000C1920000}"/>
    <cellStyle name="Normal 4 4 4 3 2 5 3" xfId="35071" xr:uid="{00000000-0005-0000-0000-0000C2920000}"/>
    <cellStyle name="Normal 4 4 4 3 2 6" xfId="15089" xr:uid="{00000000-0005-0000-0000-0000C3920000}"/>
    <cellStyle name="Normal 4 4 4 3 2 6 2" xfId="41251" xr:uid="{00000000-0005-0000-0000-0000C4920000}"/>
    <cellStyle name="Normal 4 4 4 3 2 7" xfId="27521" xr:uid="{00000000-0005-0000-0000-0000C5920000}"/>
    <cellStyle name="Normal 4 4 4 3 3" xfId="1679" xr:uid="{00000000-0005-0000-0000-0000C6920000}"/>
    <cellStyle name="Normal 4 4 4 3 3 2" xfId="3705" xr:uid="{00000000-0005-0000-0000-0000C7920000}"/>
    <cellStyle name="Normal 4 4 4 3 3 2 2" xfId="7757" xr:uid="{00000000-0005-0000-0000-0000C8920000}"/>
    <cellStyle name="Normal 4 4 4 3 3 2 2 2" xfId="13647" xr:uid="{00000000-0005-0000-0000-0000C9920000}"/>
    <cellStyle name="Normal 4 4 4 3 3 2 2 2 2" xfId="25817" xr:uid="{00000000-0005-0000-0000-0000CA920000}"/>
    <cellStyle name="Normal 4 4 4 3 3 2 2 2 2 2" xfId="51979" xr:uid="{00000000-0005-0000-0000-0000CB920000}"/>
    <cellStyle name="Normal 4 4 4 3 3 2 2 2 3" xfId="39809" xr:uid="{00000000-0005-0000-0000-0000CC920000}"/>
    <cellStyle name="Normal 4 4 4 3 3 2 2 3" xfId="20695" xr:uid="{00000000-0005-0000-0000-0000CD920000}"/>
    <cellStyle name="Normal 4 4 4 3 3 2 2 3 2" xfId="46857" xr:uid="{00000000-0005-0000-0000-0000CE920000}"/>
    <cellStyle name="Normal 4 4 4 3 3 2 2 4" xfId="33919" xr:uid="{00000000-0005-0000-0000-0000CF920000}"/>
    <cellStyle name="Normal 4 4 4 3 3 2 3" xfId="10701" xr:uid="{00000000-0005-0000-0000-0000D0920000}"/>
    <cellStyle name="Normal 4 4 4 3 3 2 3 2" xfId="23255" xr:uid="{00000000-0005-0000-0000-0000D1920000}"/>
    <cellStyle name="Normal 4 4 4 3 3 2 3 2 2" xfId="49417" xr:uid="{00000000-0005-0000-0000-0000D2920000}"/>
    <cellStyle name="Normal 4 4 4 3 3 2 3 3" xfId="36863" xr:uid="{00000000-0005-0000-0000-0000D3920000}"/>
    <cellStyle name="Normal 4 4 4 3 3 2 4" xfId="17171" xr:uid="{00000000-0005-0000-0000-0000D4920000}"/>
    <cellStyle name="Normal 4 4 4 3 3 2 4 2" xfId="43333" xr:uid="{00000000-0005-0000-0000-0000D5920000}"/>
    <cellStyle name="Normal 4 4 4 3 3 2 5" xfId="29867" xr:uid="{00000000-0005-0000-0000-0000D6920000}"/>
    <cellStyle name="Normal 4 4 4 3 3 3" xfId="5731" xr:uid="{00000000-0005-0000-0000-0000D7920000}"/>
    <cellStyle name="Normal 4 4 4 3 3 3 2" xfId="12175" xr:uid="{00000000-0005-0000-0000-0000D8920000}"/>
    <cellStyle name="Normal 4 4 4 3 3 3 2 2" xfId="24537" xr:uid="{00000000-0005-0000-0000-0000D9920000}"/>
    <cellStyle name="Normal 4 4 4 3 3 3 2 2 2" xfId="50699" xr:uid="{00000000-0005-0000-0000-0000DA920000}"/>
    <cellStyle name="Normal 4 4 4 3 3 3 2 3" xfId="38337" xr:uid="{00000000-0005-0000-0000-0000DB920000}"/>
    <cellStyle name="Normal 4 4 4 3 3 3 3" xfId="18933" xr:uid="{00000000-0005-0000-0000-0000DC920000}"/>
    <cellStyle name="Normal 4 4 4 3 3 3 3 2" xfId="45095" xr:uid="{00000000-0005-0000-0000-0000DD920000}"/>
    <cellStyle name="Normal 4 4 4 3 3 3 4" xfId="31893" xr:uid="{00000000-0005-0000-0000-0000DE920000}"/>
    <cellStyle name="Normal 4 4 4 3 3 4" xfId="9229" xr:uid="{00000000-0005-0000-0000-0000DF920000}"/>
    <cellStyle name="Normal 4 4 4 3 3 4 2" xfId="21975" xr:uid="{00000000-0005-0000-0000-0000E0920000}"/>
    <cellStyle name="Normal 4 4 4 3 3 4 2 2" xfId="48137" xr:uid="{00000000-0005-0000-0000-0000E1920000}"/>
    <cellStyle name="Normal 4 4 4 3 3 4 3" xfId="35391" xr:uid="{00000000-0005-0000-0000-0000E2920000}"/>
    <cellStyle name="Normal 4 4 4 3 3 5" xfId="15409" xr:uid="{00000000-0005-0000-0000-0000E3920000}"/>
    <cellStyle name="Normal 4 4 4 3 3 5 2" xfId="41571" xr:uid="{00000000-0005-0000-0000-0000E4920000}"/>
    <cellStyle name="Normal 4 4 4 3 3 6" xfId="27841" xr:uid="{00000000-0005-0000-0000-0000E5920000}"/>
    <cellStyle name="Normal 4 4 4 3 4" xfId="2928" xr:uid="{00000000-0005-0000-0000-0000E6920000}"/>
    <cellStyle name="Normal 4 4 4 3 4 2" xfId="6980" xr:uid="{00000000-0005-0000-0000-0000E7920000}"/>
    <cellStyle name="Normal 4 4 4 3 4 2 2" xfId="12961" xr:uid="{00000000-0005-0000-0000-0000E8920000}"/>
    <cellStyle name="Normal 4 4 4 3 4 2 2 2" xfId="25177" xr:uid="{00000000-0005-0000-0000-0000E9920000}"/>
    <cellStyle name="Normal 4 4 4 3 4 2 2 2 2" xfId="51339" xr:uid="{00000000-0005-0000-0000-0000EA920000}"/>
    <cellStyle name="Normal 4 4 4 3 4 2 2 3" xfId="39123" xr:uid="{00000000-0005-0000-0000-0000EB920000}"/>
    <cellStyle name="Normal 4 4 4 3 4 2 3" xfId="19964" xr:uid="{00000000-0005-0000-0000-0000EC920000}"/>
    <cellStyle name="Normal 4 4 4 3 4 2 3 2" xfId="46126" xr:uid="{00000000-0005-0000-0000-0000ED920000}"/>
    <cellStyle name="Normal 4 4 4 3 4 2 4" xfId="33142" xr:uid="{00000000-0005-0000-0000-0000EE920000}"/>
    <cellStyle name="Normal 4 4 4 3 4 3" xfId="10015" xr:uid="{00000000-0005-0000-0000-0000EF920000}"/>
    <cellStyle name="Normal 4 4 4 3 4 3 2" xfId="22615" xr:uid="{00000000-0005-0000-0000-0000F0920000}"/>
    <cellStyle name="Normal 4 4 4 3 4 3 2 2" xfId="48777" xr:uid="{00000000-0005-0000-0000-0000F1920000}"/>
    <cellStyle name="Normal 4 4 4 3 4 3 3" xfId="36177" xr:uid="{00000000-0005-0000-0000-0000F2920000}"/>
    <cellStyle name="Normal 4 4 4 3 4 4" xfId="16440" xr:uid="{00000000-0005-0000-0000-0000F3920000}"/>
    <cellStyle name="Normal 4 4 4 3 4 4 2" xfId="42602" xr:uid="{00000000-0005-0000-0000-0000F4920000}"/>
    <cellStyle name="Normal 4 4 4 3 4 5" xfId="29090" xr:uid="{00000000-0005-0000-0000-0000F5920000}"/>
    <cellStyle name="Normal 4 4 4 3 5" xfId="4954" xr:uid="{00000000-0005-0000-0000-0000F6920000}"/>
    <cellStyle name="Normal 4 4 4 3 5 2" xfId="11489" xr:uid="{00000000-0005-0000-0000-0000F7920000}"/>
    <cellStyle name="Normal 4 4 4 3 5 2 2" xfId="23897" xr:uid="{00000000-0005-0000-0000-0000F8920000}"/>
    <cellStyle name="Normal 4 4 4 3 5 2 2 2" xfId="50059" xr:uid="{00000000-0005-0000-0000-0000F9920000}"/>
    <cellStyle name="Normal 4 4 4 3 5 2 3" xfId="37651" xr:uid="{00000000-0005-0000-0000-0000FA920000}"/>
    <cellStyle name="Normal 4 4 4 3 5 3" xfId="18202" xr:uid="{00000000-0005-0000-0000-0000FB920000}"/>
    <cellStyle name="Normal 4 4 4 3 5 3 2" xfId="44364" xr:uid="{00000000-0005-0000-0000-0000FC920000}"/>
    <cellStyle name="Normal 4 4 4 3 5 4" xfId="31116" xr:uid="{00000000-0005-0000-0000-0000FD920000}"/>
    <cellStyle name="Normal 4 4 4 3 6" xfId="8543" xr:uid="{00000000-0005-0000-0000-0000FE920000}"/>
    <cellStyle name="Normal 4 4 4 3 6 2" xfId="21335" xr:uid="{00000000-0005-0000-0000-0000FF920000}"/>
    <cellStyle name="Normal 4 4 4 3 6 2 2" xfId="47497" xr:uid="{00000000-0005-0000-0000-000000930000}"/>
    <cellStyle name="Normal 4 4 4 3 6 3" xfId="34705" xr:uid="{00000000-0005-0000-0000-000001930000}"/>
    <cellStyle name="Normal 4 4 4 3 7" xfId="14678" xr:uid="{00000000-0005-0000-0000-000002930000}"/>
    <cellStyle name="Normal 4 4 4 3 7 2" xfId="40840" xr:uid="{00000000-0005-0000-0000-000003930000}"/>
    <cellStyle name="Normal 4 4 4 3 8" xfId="27064" xr:uid="{00000000-0005-0000-0000-000004930000}"/>
    <cellStyle name="Normal 4 4 4 4" xfId="1199" xr:uid="{00000000-0005-0000-0000-000005930000}"/>
    <cellStyle name="Normal 4 4 4 4 2" xfId="1839" xr:uid="{00000000-0005-0000-0000-000006930000}"/>
    <cellStyle name="Normal 4 4 4 4 2 2" xfId="3865" xr:uid="{00000000-0005-0000-0000-000007930000}"/>
    <cellStyle name="Normal 4 4 4 4 2 2 2" xfId="7917" xr:uid="{00000000-0005-0000-0000-000008930000}"/>
    <cellStyle name="Normal 4 4 4 4 2 2 2 2" xfId="13807" xr:uid="{00000000-0005-0000-0000-000009930000}"/>
    <cellStyle name="Normal 4 4 4 4 2 2 2 2 2" xfId="25977" xr:uid="{00000000-0005-0000-0000-00000A930000}"/>
    <cellStyle name="Normal 4 4 4 4 2 2 2 2 2 2" xfId="52139" xr:uid="{00000000-0005-0000-0000-00000B930000}"/>
    <cellStyle name="Normal 4 4 4 4 2 2 2 2 3" xfId="39969" xr:uid="{00000000-0005-0000-0000-00000C930000}"/>
    <cellStyle name="Normal 4 4 4 4 2 2 2 3" xfId="20855" xr:uid="{00000000-0005-0000-0000-00000D930000}"/>
    <cellStyle name="Normal 4 4 4 4 2 2 2 3 2" xfId="47017" xr:uid="{00000000-0005-0000-0000-00000E930000}"/>
    <cellStyle name="Normal 4 4 4 4 2 2 2 4" xfId="34079" xr:uid="{00000000-0005-0000-0000-00000F930000}"/>
    <cellStyle name="Normal 4 4 4 4 2 2 3" xfId="10861" xr:uid="{00000000-0005-0000-0000-000010930000}"/>
    <cellStyle name="Normal 4 4 4 4 2 2 3 2" xfId="23415" xr:uid="{00000000-0005-0000-0000-000011930000}"/>
    <cellStyle name="Normal 4 4 4 4 2 2 3 2 2" xfId="49577" xr:uid="{00000000-0005-0000-0000-000012930000}"/>
    <cellStyle name="Normal 4 4 4 4 2 2 3 3" xfId="37023" xr:uid="{00000000-0005-0000-0000-000013930000}"/>
    <cellStyle name="Normal 4 4 4 4 2 2 4" xfId="17331" xr:uid="{00000000-0005-0000-0000-000014930000}"/>
    <cellStyle name="Normal 4 4 4 4 2 2 4 2" xfId="43493" xr:uid="{00000000-0005-0000-0000-000015930000}"/>
    <cellStyle name="Normal 4 4 4 4 2 2 5" xfId="30027" xr:uid="{00000000-0005-0000-0000-000016930000}"/>
    <cellStyle name="Normal 4 4 4 4 2 3" xfId="5891" xr:uid="{00000000-0005-0000-0000-000017930000}"/>
    <cellStyle name="Normal 4 4 4 4 2 3 2" xfId="12335" xr:uid="{00000000-0005-0000-0000-000018930000}"/>
    <cellStyle name="Normal 4 4 4 4 2 3 2 2" xfId="24697" xr:uid="{00000000-0005-0000-0000-000019930000}"/>
    <cellStyle name="Normal 4 4 4 4 2 3 2 2 2" xfId="50859" xr:uid="{00000000-0005-0000-0000-00001A930000}"/>
    <cellStyle name="Normal 4 4 4 4 2 3 2 3" xfId="38497" xr:uid="{00000000-0005-0000-0000-00001B930000}"/>
    <cellStyle name="Normal 4 4 4 4 2 3 3" xfId="19093" xr:uid="{00000000-0005-0000-0000-00001C930000}"/>
    <cellStyle name="Normal 4 4 4 4 2 3 3 2" xfId="45255" xr:uid="{00000000-0005-0000-0000-00001D930000}"/>
    <cellStyle name="Normal 4 4 4 4 2 3 4" xfId="32053" xr:uid="{00000000-0005-0000-0000-00001E930000}"/>
    <cellStyle name="Normal 4 4 4 4 2 4" xfId="9389" xr:uid="{00000000-0005-0000-0000-00001F930000}"/>
    <cellStyle name="Normal 4 4 4 4 2 4 2" xfId="22135" xr:uid="{00000000-0005-0000-0000-000020930000}"/>
    <cellStyle name="Normal 4 4 4 4 2 4 2 2" xfId="48297" xr:uid="{00000000-0005-0000-0000-000021930000}"/>
    <cellStyle name="Normal 4 4 4 4 2 4 3" xfId="35551" xr:uid="{00000000-0005-0000-0000-000022930000}"/>
    <cellStyle name="Normal 4 4 4 4 2 5" xfId="15569" xr:uid="{00000000-0005-0000-0000-000023930000}"/>
    <cellStyle name="Normal 4 4 4 4 2 5 2" xfId="41731" xr:uid="{00000000-0005-0000-0000-000024930000}"/>
    <cellStyle name="Normal 4 4 4 4 2 6" xfId="28001" xr:uid="{00000000-0005-0000-0000-000025930000}"/>
    <cellStyle name="Normal 4 4 4 4 3" xfId="3225" xr:uid="{00000000-0005-0000-0000-000026930000}"/>
    <cellStyle name="Normal 4 4 4 4 3 2" xfId="7277" xr:uid="{00000000-0005-0000-0000-000027930000}"/>
    <cellStyle name="Normal 4 4 4 4 3 2 2" xfId="13167" xr:uid="{00000000-0005-0000-0000-000028930000}"/>
    <cellStyle name="Normal 4 4 4 4 3 2 2 2" xfId="25337" xr:uid="{00000000-0005-0000-0000-000029930000}"/>
    <cellStyle name="Normal 4 4 4 4 3 2 2 2 2" xfId="51499" xr:uid="{00000000-0005-0000-0000-00002A930000}"/>
    <cellStyle name="Normal 4 4 4 4 3 2 2 3" xfId="39329" xr:uid="{00000000-0005-0000-0000-00002B930000}"/>
    <cellStyle name="Normal 4 4 4 4 3 2 3" xfId="20215" xr:uid="{00000000-0005-0000-0000-00002C930000}"/>
    <cellStyle name="Normal 4 4 4 4 3 2 3 2" xfId="46377" xr:uid="{00000000-0005-0000-0000-00002D930000}"/>
    <cellStyle name="Normal 4 4 4 4 3 2 4" xfId="33439" xr:uid="{00000000-0005-0000-0000-00002E930000}"/>
    <cellStyle name="Normal 4 4 4 4 3 3" xfId="10221" xr:uid="{00000000-0005-0000-0000-00002F930000}"/>
    <cellStyle name="Normal 4 4 4 4 3 3 2" xfId="22775" xr:uid="{00000000-0005-0000-0000-000030930000}"/>
    <cellStyle name="Normal 4 4 4 4 3 3 2 2" xfId="48937" xr:uid="{00000000-0005-0000-0000-000031930000}"/>
    <cellStyle name="Normal 4 4 4 4 3 3 3" xfId="36383" xr:uid="{00000000-0005-0000-0000-000032930000}"/>
    <cellStyle name="Normal 4 4 4 4 3 4" xfId="16691" xr:uid="{00000000-0005-0000-0000-000033930000}"/>
    <cellStyle name="Normal 4 4 4 4 3 4 2" xfId="42853" xr:uid="{00000000-0005-0000-0000-000034930000}"/>
    <cellStyle name="Normal 4 4 4 4 3 5" xfId="29387" xr:uid="{00000000-0005-0000-0000-000035930000}"/>
    <cellStyle name="Normal 4 4 4 4 4" xfId="5251" xr:uid="{00000000-0005-0000-0000-000036930000}"/>
    <cellStyle name="Normal 4 4 4 4 4 2" xfId="11695" xr:uid="{00000000-0005-0000-0000-000037930000}"/>
    <cellStyle name="Normal 4 4 4 4 4 2 2" xfId="24057" xr:uid="{00000000-0005-0000-0000-000038930000}"/>
    <cellStyle name="Normal 4 4 4 4 4 2 2 2" xfId="50219" xr:uid="{00000000-0005-0000-0000-000039930000}"/>
    <cellStyle name="Normal 4 4 4 4 4 2 3" xfId="37857" xr:uid="{00000000-0005-0000-0000-00003A930000}"/>
    <cellStyle name="Normal 4 4 4 4 4 3" xfId="18453" xr:uid="{00000000-0005-0000-0000-00003B930000}"/>
    <cellStyle name="Normal 4 4 4 4 4 3 2" xfId="44615" xr:uid="{00000000-0005-0000-0000-00003C930000}"/>
    <cellStyle name="Normal 4 4 4 4 4 4" xfId="31413" xr:uid="{00000000-0005-0000-0000-00003D930000}"/>
    <cellStyle name="Normal 4 4 4 4 5" xfId="8749" xr:uid="{00000000-0005-0000-0000-00003E930000}"/>
    <cellStyle name="Normal 4 4 4 4 5 2" xfId="21495" xr:uid="{00000000-0005-0000-0000-00003F930000}"/>
    <cellStyle name="Normal 4 4 4 4 5 2 2" xfId="47657" xr:uid="{00000000-0005-0000-0000-000040930000}"/>
    <cellStyle name="Normal 4 4 4 4 5 3" xfId="34911" xr:uid="{00000000-0005-0000-0000-000041930000}"/>
    <cellStyle name="Normal 4 4 4 4 6" xfId="14929" xr:uid="{00000000-0005-0000-0000-000042930000}"/>
    <cellStyle name="Normal 4 4 4 4 6 2" xfId="41091" xr:uid="{00000000-0005-0000-0000-000043930000}"/>
    <cellStyle name="Normal 4 4 4 4 7" xfId="27361" xr:uid="{00000000-0005-0000-0000-000044930000}"/>
    <cellStyle name="Normal 4 4 4 5" xfId="1519" xr:uid="{00000000-0005-0000-0000-000045930000}"/>
    <cellStyle name="Normal 4 4 4 5 2" xfId="3545" xr:uid="{00000000-0005-0000-0000-000046930000}"/>
    <cellStyle name="Normal 4 4 4 5 2 2" xfId="7597" xr:uid="{00000000-0005-0000-0000-000047930000}"/>
    <cellStyle name="Normal 4 4 4 5 2 2 2" xfId="13487" xr:uid="{00000000-0005-0000-0000-000048930000}"/>
    <cellStyle name="Normal 4 4 4 5 2 2 2 2" xfId="25657" xr:uid="{00000000-0005-0000-0000-000049930000}"/>
    <cellStyle name="Normal 4 4 4 5 2 2 2 2 2" xfId="51819" xr:uid="{00000000-0005-0000-0000-00004A930000}"/>
    <cellStyle name="Normal 4 4 4 5 2 2 2 3" xfId="39649" xr:uid="{00000000-0005-0000-0000-00004B930000}"/>
    <cellStyle name="Normal 4 4 4 5 2 2 3" xfId="20535" xr:uid="{00000000-0005-0000-0000-00004C930000}"/>
    <cellStyle name="Normal 4 4 4 5 2 2 3 2" xfId="46697" xr:uid="{00000000-0005-0000-0000-00004D930000}"/>
    <cellStyle name="Normal 4 4 4 5 2 2 4" xfId="33759" xr:uid="{00000000-0005-0000-0000-00004E930000}"/>
    <cellStyle name="Normal 4 4 4 5 2 3" xfId="10541" xr:uid="{00000000-0005-0000-0000-00004F930000}"/>
    <cellStyle name="Normal 4 4 4 5 2 3 2" xfId="23095" xr:uid="{00000000-0005-0000-0000-000050930000}"/>
    <cellStyle name="Normal 4 4 4 5 2 3 2 2" xfId="49257" xr:uid="{00000000-0005-0000-0000-000051930000}"/>
    <cellStyle name="Normal 4 4 4 5 2 3 3" xfId="36703" xr:uid="{00000000-0005-0000-0000-000052930000}"/>
    <cellStyle name="Normal 4 4 4 5 2 4" xfId="17011" xr:uid="{00000000-0005-0000-0000-000053930000}"/>
    <cellStyle name="Normal 4 4 4 5 2 4 2" xfId="43173" xr:uid="{00000000-0005-0000-0000-000054930000}"/>
    <cellStyle name="Normal 4 4 4 5 2 5" xfId="29707" xr:uid="{00000000-0005-0000-0000-000055930000}"/>
    <cellStyle name="Normal 4 4 4 5 3" xfId="5571" xr:uid="{00000000-0005-0000-0000-000056930000}"/>
    <cellStyle name="Normal 4 4 4 5 3 2" xfId="12015" xr:uid="{00000000-0005-0000-0000-000057930000}"/>
    <cellStyle name="Normal 4 4 4 5 3 2 2" xfId="24377" xr:uid="{00000000-0005-0000-0000-000058930000}"/>
    <cellStyle name="Normal 4 4 4 5 3 2 2 2" xfId="50539" xr:uid="{00000000-0005-0000-0000-000059930000}"/>
    <cellStyle name="Normal 4 4 4 5 3 2 3" xfId="38177" xr:uid="{00000000-0005-0000-0000-00005A930000}"/>
    <cellStyle name="Normal 4 4 4 5 3 3" xfId="18773" xr:uid="{00000000-0005-0000-0000-00005B930000}"/>
    <cellStyle name="Normal 4 4 4 5 3 3 2" xfId="44935" xr:uid="{00000000-0005-0000-0000-00005C930000}"/>
    <cellStyle name="Normal 4 4 4 5 3 4" xfId="31733" xr:uid="{00000000-0005-0000-0000-00005D930000}"/>
    <cellStyle name="Normal 4 4 4 5 4" xfId="9069" xr:uid="{00000000-0005-0000-0000-00005E930000}"/>
    <cellStyle name="Normal 4 4 4 5 4 2" xfId="21815" xr:uid="{00000000-0005-0000-0000-00005F930000}"/>
    <cellStyle name="Normal 4 4 4 5 4 2 2" xfId="47977" xr:uid="{00000000-0005-0000-0000-000060930000}"/>
    <cellStyle name="Normal 4 4 4 5 4 3" xfId="35231" xr:uid="{00000000-0005-0000-0000-000061930000}"/>
    <cellStyle name="Normal 4 4 4 5 5" xfId="15249" xr:uid="{00000000-0005-0000-0000-000062930000}"/>
    <cellStyle name="Normal 4 4 4 5 5 2" xfId="41411" xr:uid="{00000000-0005-0000-0000-000063930000}"/>
    <cellStyle name="Normal 4 4 4 5 6" xfId="27681" xr:uid="{00000000-0005-0000-0000-000064930000}"/>
    <cellStyle name="Normal 4 4 4 6" xfId="2396" xr:uid="{00000000-0005-0000-0000-000065930000}"/>
    <cellStyle name="Normal 4 4 4 6 2" xfId="6448" xr:uid="{00000000-0005-0000-0000-000066930000}"/>
    <cellStyle name="Normal 4 4 4 6 2 2" xfId="12705" xr:uid="{00000000-0005-0000-0000-000067930000}"/>
    <cellStyle name="Normal 4 4 4 6 2 2 2" xfId="25017" xr:uid="{00000000-0005-0000-0000-000068930000}"/>
    <cellStyle name="Normal 4 4 4 6 2 2 2 2" xfId="51179" xr:uid="{00000000-0005-0000-0000-000069930000}"/>
    <cellStyle name="Normal 4 4 4 6 2 2 3" xfId="38867" xr:uid="{00000000-0005-0000-0000-00006A930000}"/>
    <cellStyle name="Normal 4 4 4 6 2 3" xfId="19564" xr:uid="{00000000-0005-0000-0000-00006B930000}"/>
    <cellStyle name="Normal 4 4 4 6 2 3 2" xfId="45726" xr:uid="{00000000-0005-0000-0000-00006C930000}"/>
    <cellStyle name="Normal 4 4 4 6 2 4" xfId="32610" xr:uid="{00000000-0005-0000-0000-00006D930000}"/>
    <cellStyle name="Normal 4 4 4 6 3" xfId="9759" xr:uid="{00000000-0005-0000-0000-00006E930000}"/>
    <cellStyle name="Normal 4 4 4 6 3 2" xfId="22455" xr:uid="{00000000-0005-0000-0000-00006F930000}"/>
    <cellStyle name="Normal 4 4 4 6 3 2 2" xfId="48617" xr:uid="{00000000-0005-0000-0000-000070930000}"/>
    <cellStyle name="Normal 4 4 4 6 3 3" xfId="35921" xr:uid="{00000000-0005-0000-0000-000071930000}"/>
    <cellStyle name="Normal 4 4 4 6 4" xfId="16040" xr:uid="{00000000-0005-0000-0000-000072930000}"/>
    <cellStyle name="Normal 4 4 4 6 4 2" xfId="42202" xr:uid="{00000000-0005-0000-0000-000073930000}"/>
    <cellStyle name="Normal 4 4 4 6 5" xfId="28558" xr:uid="{00000000-0005-0000-0000-000074930000}"/>
    <cellStyle name="Normal 4 4 4 7" xfId="4422" xr:uid="{00000000-0005-0000-0000-000075930000}"/>
    <cellStyle name="Normal 4 4 4 7 2" xfId="11233" xr:uid="{00000000-0005-0000-0000-000076930000}"/>
    <cellStyle name="Normal 4 4 4 7 2 2" xfId="23737" xr:uid="{00000000-0005-0000-0000-000077930000}"/>
    <cellStyle name="Normal 4 4 4 7 2 2 2" xfId="49899" xr:uid="{00000000-0005-0000-0000-000078930000}"/>
    <cellStyle name="Normal 4 4 4 7 2 3" xfId="37395" xr:uid="{00000000-0005-0000-0000-000079930000}"/>
    <cellStyle name="Normal 4 4 4 7 3" xfId="17802" xr:uid="{00000000-0005-0000-0000-00007A930000}"/>
    <cellStyle name="Normal 4 4 4 7 3 2" xfId="43964" xr:uid="{00000000-0005-0000-0000-00007B930000}"/>
    <cellStyle name="Normal 4 4 4 7 4" xfId="30584" xr:uid="{00000000-0005-0000-0000-00007C930000}"/>
    <cellStyle name="Normal 4 4 4 8" xfId="8287" xr:uid="{00000000-0005-0000-0000-00007D930000}"/>
    <cellStyle name="Normal 4 4 4 8 2" xfId="21175" xr:uid="{00000000-0005-0000-0000-00007E930000}"/>
    <cellStyle name="Normal 4 4 4 8 2 2" xfId="47337" xr:uid="{00000000-0005-0000-0000-00007F930000}"/>
    <cellStyle name="Normal 4 4 4 8 3" xfId="34449" xr:uid="{00000000-0005-0000-0000-000080930000}"/>
    <cellStyle name="Normal 4 4 4 9" xfId="14278" xr:uid="{00000000-0005-0000-0000-000081930000}"/>
    <cellStyle name="Normal 4 4 4 9 2" xfId="40440" xr:uid="{00000000-0005-0000-0000-000082930000}"/>
    <cellStyle name="Normal 4 4 5" xfId="547" xr:uid="{00000000-0005-0000-0000-000083930000}"/>
    <cellStyle name="Normal 4 4 5 2" xfId="1079" xr:uid="{00000000-0005-0000-0000-000084930000}"/>
    <cellStyle name="Normal 4 4 5 2 2" xfId="1399" xr:uid="{00000000-0005-0000-0000-000085930000}"/>
    <cellStyle name="Normal 4 4 5 2 2 2" xfId="2039" xr:uid="{00000000-0005-0000-0000-000086930000}"/>
    <cellStyle name="Normal 4 4 5 2 2 2 2" xfId="4065" xr:uid="{00000000-0005-0000-0000-000087930000}"/>
    <cellStyle name="Normal 4 4 5 2 2 2 2 2" xfId="8117" xr:uid="{00000000-0005-0000-0000-000088930000}"/>
    <cellStyle name="Normal 4 4 5 2 2 2 2 2 2" xfId="14007" xr:uid="{00000000-0005-0000-0000-000089930000}"/>
    <cellStyle name="Normal 4 4 5 2 2 2 2 2 2 2" xfId="26177" xr:uid="{00000000-0005-0000-0000-00008A930000}"/>
    <cellStyle name="Normal 4 4 5 2 2 2 2 2 2 2 2" xfId="52339" xr:uid="{00000000-0005-0000-0000-00008B930000}"/>
    <cellStyle name="Normal 4 4 5 2 2 2 2 2 2 3" xfId="40169" xr:uid="{00000000-0005-0000-0000-00008C930000}"/>
    <cellStyle name="Normal 4 4 5 2 2 2 2 2 3" xfId="21055" xr:uid="{00000000-0005-0000-0000-00008D930000}"/>
    <cellStyle name="Normal 4 4 5 2 2 2 2 2 3 2" xfId="47217" xr:uid="{00000000-0005-0000-0000-00008E930000}"/>
    <cellStyle name="Normal 4 4 5 2 2 2 2 2 4" xfId="34279" xr:uid="{00000000-0005-0000-0000-00008F930000}"/>
    <cellStyle name="Normal 4 4 5 2 2 2 2 3" xfId="11061" xr:uid="{00000000-0005-0000-0000-000090930000}"/>
    <cellStyle name="Normal 4 4 5 2 2 2 2 3 2" xfId="23615" xr:uid="{00000000-0005-0000-0000-000091930000}"/>
    <cellStyle name="Normal 4 4 5 2 2 2 2 3 2 2" xfId="49777" xr:uid="{00000000-0005-0000-0000-000092930000}"/>
    <cellStyle name="Normal 4 4 5 2 2 2 2 3 3" xfId="37223" xr:uid="{00000000-0005-0000-0000-000093930000}"/>
    <cellStyle name="Normal 4 4 5 2 2 2 2 4" xfId="17531" xr:uid="{00000000-0005-0000-0000-000094930000}"/>
    <cellStyle name="Normal 4 4 5 2 2 2 2 4 2" xfId="43693" xr:uid="{00000000-0005-0000-0000-000095930000}"/>
    <cellStyle name="Normal 4 4 5 2 2 2 2 5" xfId="30227" xr:uid="{00000000-0005-0000-0000-000096930000}"/>
    <cellStyle name="Normal 4 4 5 2 2 2 3" xfId="6091" xr:uid="{00000000-0005-0000-0000-000097930000}"/>
    <cellStyle name="Normal 4 4 5 2 2 2 3 2" xfId="12535" xr:uid="{00000000-0005-0000-0000-000098930000}"/>
    <cellStyle name="Normal 4 4 5 2 2 2 3 2 2" xfId="24897" xr:uid="{00000000-0005-0000-0000-000099930000}"/>
    <cellStyle name="Normal 4 4 5 2 2 2 3 2 2 2" xfId="51059" xr:uid="{00000000-0005-0000-0000-00009A930000}"/>
    <cellStyle name="Normal 4 4 5 2 2 2 3 2 3" xfId="38697" xr:uid="{00000000-0005-0000-0000-00009B930000}"/>
    <cellStyle name="Normal 4 4 5 2 2 2 3 3" xfId="19293" xr:uid="{00000000-0005-0000-0000-00009C930000}"/>
    <cellStyle name="Normal 4 4 5 2 2 2 3 3 2" xfId="45455" xr:uid="{00000000-0005-0000-0000-00009D930000}"/>
    <cellStyle name="Normal 4 4 5 2 2 2 3 4" xfId="32253" xr:uid="{00000000-0005-0000-0000-00009E930000}"/>
    <cellStyle name="Normal 4 4 5 2 2 2 4" xfId="9589" xr:uid="{00000000-0005-0000-0000-00009F930000}"/>
    <cellStyle name="Normal 4 4 5 2 2 2 4 2" xfId="22335" xr:uid="{00000000-0005-0000-0000-0000A0930000}"/>
    <cellStyle name="Normal 4 4 5 2 2 2 4 2 2" xfId="48497" xr:uid="{00000000-0005-0000-0000-0000A1930000}"/>
    <cellStyle name="Normal 4 4 5 2 2 2 4 3" xfId="35751" xr:uid="{00000000-0005-0000-0000-0000A2930000}"/>
    <cellStyle name="Normal 4 4 5 2 2 2 5" xfId="15769" xr:uid="{00000000-0005-0000-0000-0000A3930000}"/>
    <cellStyle name="Normal 4 4 5 2 2 2 5 2" xfId="41931" xr:uid="{00000000-0005-0000-0000-0000A4930000}"/>
    <cellStyle name="Normal 4 4 5 2 2 2 6" xfId="28201" xr:uid="{00000000-0005-0000-0000-0000A5930000}"/>
    <cellStyle name="Normal 4 4 5 2 2 3" xfId="3425" xr:uid="{00000000-0005-0000-0000-0000A6930000}"/>
    <cellStyle name="Normal 4 4 5 2 2 3 2" xfId="7477" xr:uid="{00000000-0005-0000-0000-0000A7930000}"/>
    <cellStyle name="Normal 4 4 5 2 2 3 2 2" xfId="13367" xr:uid="{00000000-0005-0000-0000-0000A8930000}"/>
    <cellStyle name="Normal 4 4 5 2 2 3 2 2 2" xfId="25537" xr:uid="{00000000-0005-0000-0000-0000A9930000}"/>
    <cellStyle name="Normal 4 4 5 2 2 3 2 2 2 2" xfId="51699" xr:uid="{00000000-0005-0000-0000-0000AA930000}"/>
    <cellStyle name="Normal 4 4 5 2 2 3 2 2 3" xfId="39529" xr:uid="{00000000-0005-0000-0000-0000AB930000}"/>
    <cellStyle name="Normal 4 4 5 2 2 3 2 3" xfId="20415" xr:uid="{00000000-0005-0000-0000-0000AC930000}"/>
    <cellStyle name="Normal 4 4 5 2 2 3 2 3 2" xfId="46577" xr:uid="{00000000-0005-0000-0000-0000AD930000}"/>
    <cellStyle name="Normal 4 4 5 2 2 3 2 4" xfId="33639" xr:uid="{00000000-0005-0000-0000-0000AE930000}"/>
    <cellStyle name="Normal 4 4 5 2 2 3 3" xfId="10421" xr:uid="{00000000-0005-0000-0000-0000AF930000}"/>
    <cellStyle name="Normal 4 4 5 2 2 3 3 2" xfId="22975" xr:uid="{00000000-0005-0000-0000-0000B0930000}"/>
    <cellStyle name="Normal 4 4 5 2 2 3 3 2 2" xfId="49137" xr:uid="{00000000-0005-0000-0000-0000B1930000}"/>
    <cellStyle name="Normal 4 4 5 2 2 3 3 3" xfId="36583" xr:uid="{00000000-0005-0000-0000-0000B2930000}"/>
    <cellStyle name="Normal 4 4 5 2 2 3 4" xfId="16891" xr:uid="{00000000-0005-0000-0000-0000B3930000}"/>
    <cellStyle name="Normal 4 4 5 2 2 3 4 2" xfId="43053" xr:uid="{00000000-0005-0000-0000-0000B4930000}"/>
    <cellStyle name="Normal 4 4 5 2 2 3 5" xfId="29587" xr:uid="{00000000-0005-0000-0000-0000B5930000}"/>
    <cellStyle name="Normal 4 4 5 2 2 4" xfId="5451" xr:uid="{00000000-0005-0000-0000-0000B6930000}"/>
    <cellStyle name="Normal 4 4 5 2 2 4 2" xfId="11895" xr:uid="{00000000-0005-0000-0000-0000B7930000}"/>
    <cellStyle name="Normal 4 4 5 2 2 4 2 2" xfId="24257" xr:uid="{00000000-0005-0000-0000-0000B8930000}"/>
    <cellStyle name="Normal 4 4 5 2 2 4 2 2 2" xfId="50419" xr:uid="{00000000-0005-0000-0000-0000B9930000}"/>
    <cellStyle name="Normal 4 4 5 2 2 4 2 3" xfId="38057" xr:uid="{00000000-0005-0000-0000-0000BA930000}"/>
    <cellStyle name="Normal 4 4 5 2 2 4 3" xfId="18653" xr:uid="{00000000-0005-0000-0000-0000BB930000}"/>
    <cellStyle name="Normal 4 4 5 2 2 4 3 2" xfId="44815" xr:uid="{00000000-0005-0000-0000-0000BC930000}"/>
    <cellStyle name="Normal 4 4 5 2 2 4 4" xfId="31613" xr:uid="{00000000-0005-0000-0000-0000BD930000}"/>
    <cellStyle name="Normal 4 4 5 2 2 5" xfId="8949" xr:uid="{00000000-0005-0000-0000-0000BE930000}"/>
    <cellStyle name="Normal 4 4 5 2 2 5 2" xfId="21695" xr:uid="{00000000-0005-0000-0000-0000BF930000}"/>
    <cellStyle name="Normal 4 4 5 2 2 5 2 2" xfId="47857" xr:uid="{00000000-0005-0000-0000-0000C0930000}"/>
    <cellStyle name="Normal 4 4 5 2 2 5 3" xfId="35111" xr:uid="{00000000-0005-0000-0000-0000C1930000}"/>
    <cellStyle name="Normal 4 4 5 2 2 6" xfId="15129" xr:uid="{00000000-0005-0000-0000-0000C2930000}"/>
    <cellStyle name="Normal 4 4 5 2 2 6 2" xfId="41291" xr:uid="{00000000-0005-0000-0000-0000C3930000}"/>
    <cellStyle name="Normal 4 4 5 2 2 7" xfId="27561" xr:uid="{00000000-0005-0000-0000-0000C4930000}"/>
    <cellStyle name="Normal 4 4 5 2 3" xfId="1719" xr:uid="{00000000-0005-0000-0000-0000C5930000}"/>
    <cellStyle name="Normal 4 4 5 2 3 2" xfId="3745" xr:uid="{00000000-0005-0000-0000-0000C6930000}"/>
    <cellStyle name="Normal 4 4 5 2 3 2 2" xfId="7797" xr:uid="{00000000-0005-0000-0000-0000C7930000}"/>
    <cellStyle name="Normal 4 4 5 2 3 2 2 2" xfId="13687" xr:uid="{00000000-0005-0000-0000-0000C8930000}"/>
    <cellStyle name="Normal 4 4 5 2 3 2 2 2 2" xfId="25857" xr:uid="{00000000-0005-0000-0000-0000C9930000}"/>
    <cellStyle name="Normal 4 4 5 2 3 2 2 2 2 2" xfId="52019" xr:uid="{00000000-0005-0000-0000-0000CA930000}"/>
    <cellStyle name="Normal 4 4 5 2 3 2 2 2 3" xfId="39849" xr:uid="{00000000-0005-0000-0000-0000CB930000}"/>
    <cellStyle name="Normal 4 4 5 2 3 2 2 3" xfId="20735" xr:uid="{00000000-0005-0000-0000-0000CC930000}"/>
    <cellStyle name="Normal 4 4 5 2 3 2 2 3 2" xfId="46897" xr:uid="{00000000-0005-0000-0000-0000CD930000}"/>
    <cellStyle name="Normal 4 4 5 2 3 2 2 4" xfId="33959" xr:uid="{00000000-0005-0000-0000-0000CE930000}"/>
    <cellStyle name="Normal 4 4 5 2 3 2 3" xfId="10741" xr:uid="{00000000-0005-0000-0000-0000CF930000}"/>
    <cellStyle name="Normal 4 4 5 2 3 2 3 2" xfId="23295" xr:uid="{00000000-0005-0000-0000-0000D0930000}"/>
    <cellStyle name="Normal 4 4 5 2 3 2 3 2 2" xfId="49457" xr:uid="{00000000-0005-0000-0000-0000D1930000}"/>
    <cellStyle name="Normal 4 4 5 2 3 2 3 3" xfId="36903" xr:uid="{00000000-0005-0000-0000-0000D2930000}"/>
    <cellStyle name="Normal 4 4 5 2 3 2 4" xfId="17211" xr:uid="{00000000-0005-0000-0000-0000D3930000}"/>
    <cellStyle name="Normal 4 4 5 2 3 2 4 2" xfId="43373" xr:uid="{00000000-0005-0000-0000-0000D4930000}"/>
    <cellStyle name="Normal 4 4 5 2 3 2 5" xfId="29907" xr:uid="{00000000-0005-0000-0000-0000D5930000}"/>
    <cellStyle name="Normal 4 4 5 2 3 3" xfId="5771" xr:uid="{00000000-0005-0000-0000-0000D6930000}"/>
    <cellStyle name="Normal 4 4 5 2 3 3 2" xfId="12215" xr:uid="{00000000-0005-0000-0000-0000D7930000}"/>
    <cellStyle name="Normal 4 4 5 2 3 3 2 2" xfId="24577" xr:uid="{00000000-0005-0000-0000-0000D8930000}"/>
    <cellStyle name="Normal 4 4 5 2 3 3 2 2 2" xfId="50739" xr:uid="{00000000-0005-0000-0000-0000D9930000}"/>
    <cellStyle name="Normal 4 4 5 2 3 3 2 3" xfId="38377" xr:uid="{00000000-0005-0000-0000-0000DA930000}"/>
    <cellStyle name="Normal 4 4 5 2 3 3 3" xfId="18973" xr:uid="{00000000-0005-0000-0000-0000DB930000}"/>
    <cellStyle name="Normal 4 4 5 2 3 3 3 2" xfId="45135" xr:uid="{00000000-0005-0000-0000-0000DC930000}"/>
    <cellStyle name="Normal 4 4 5 2 3 3 4" xfId="31933" xr:uid="{00000000-0005-0000-0000-0000DD930000}"/>
    <cellStyle name="Normal 4 4 5 2 3 4" xfId="9269" xr:uid="{00000000-0005-0000-0000-0000DE930000}"/>
    <cellStyle name="Normal 4 4 5 2 3 4 2" xfId="22015" xr:uid="{00000000-0005-0000-0000-0000DF930000}"/>
    <cellStyle name="Normal 4 4 5 2 3 4 2 2" xfId="48177" xr:uid="{00000000-0005-0000-0000-0000E0930000}"/>
    <cellStyle name="Normal 4 4 5 2 3 4 3" xfId="35431" xr:uid="{00000000-0005-0000-0000-0000E1930000}"/>
    <cellStyle name="Normal 4 4 5 2 3 5" xfId="15449" xr:uid="{00000000-0005-0000-0000-0000E2930000}"/>
    <cellStyle name="Normal 4 4 5 2 3 5 2" xfId="41611" xr:uid="{00000000-0005-0000-0000-0000E3930000}"/>
    <cellStyle name="Normal 4 4 5 2 3 6" xfId="27881" xr:uid="{00000000-0005-0000-0000-0000E4930000}"/>
    <cellStyle name="Normal 4 4 5 2 4" xfId="3105" xr:uid="{00000000-0005-0000-0000-0000E5930000}"/>
    <cellStyle name="Normal 4 4 5 2 4 2" xfId="7157" xr:uid="{00000000-0005-0000-0000-0000E6930000}"/>
    <cellStyle name="Normal 4 4 5 2 4 2 2" xfId="13047" xr:uid="{00000000-0005-0000-0000-0000E7930000}"/>
    <cellStyle name="Normal 4 4 5 2 4 2 2 2" xfId="25217" xr:uid="{00000000-0005-0000-0000-0000E8930000}"/>
    <cellStyle name="Normal 4 4 5 2 4 2 2 2 2" xfId="51379" xr:uid="{00000000-0005-0000-0000-0000E9930000}"/>
    <cellStyle name="Normal 4 4 5 2 4 2 2 3" xfId="39209" xr:uid="{00000000-0005-0000-0000-0000EA930000}"/>
    <cellStyle name="Normal 4 4 5 2 4 2 3" xfId="20095" xr:uid="{00000000-0005-0000-0000-0000EB930000}"/>
    <cellStyle name="Normal 4 4 5 2 4 2 3 2" xfId="46257" xr:uid="{00000000-0005-0000-0000-0000EC930000}"/>
    <cellStyle name="Normal 4 4 5 2 4 2 4" xfId="33319" xr:uid="{00000000-0005-0000-0000-0000ED930000}"/>
    <cellStyle name="Normal 4 4 5 2 4 3" xfId="10101" xr:uid="{00000000-0005-0000-0000-0000EE930000}"/>
    <cellStyle name="Normal 4 4 5 2 4 3 2" xfId="22655" xr:uid="{00000000-0005-0000-0000-0000EF930000}"/>
    <cellStyle name="Normal 4 4 5 2 4 3 2 2" xfId="48817" xr:uid="{00000000-0005-0000-0000-0000F0930000}"/>
    <cellStyle name="Normal 4 4 5 2 4 3 3" xfId="36263" xr:uid="{00000000-0005-0000-0000-0000F1930000}"/>
    <cellStyle name="Normal 4 4 5 2 4 4" xfId="16571" xr:uid="{00000000-0005-0000-0000-0000F2930000}"/>
    <cellStyle name="Normal 4 4 5 2 4 4 2" xfId="42733" xr:uid="{00000000-0005-0000-0000-0000F3930000}"/>
    <cellStyle name="Normal 4 4 5 2 4 5" xfId="29267" xr:uid="{00000000-0005-0000-0000-0000F4930000}"/>
    <cellStyle name="Normal 4 4 5 2 5" xfId="5131" xr:uid="{00000000-0005-0000-0000-0000F5930000}"/>
    <cellStyle name="Normal 4 4 5 2 5 2" xfId="11575" xr:uid="{00000000-0005-0000-0000-0000F6930000}"/>
    <cellStyle name="Normal 4 4 5 2 5 2 2" xfId="23937" xr:uid="{00000000-0005-0000-0000-0000F7930000}"/>
    <cellStyle name="Normal 4 4 5 2 5 2 2 2" xfId="50099" xr:uid="{00000000-0005-0000-0000-0000F8930000}"/>
    <cellStyle name="Normal 4 4 5 2 5 2 3" xfId="37737" xr:uid="{00000000-0005-0000-0000-0000F9930000}"/>
    <cellStyle name="Normal 4 4 5 2 5 3" xfId="18333" xr:uid="{00000000-0005-0000-0000-0000FA930000}"/>
    <cellStyle name="Normal 4 4 5 2 5 3 2" xfId="44495" xr:uid="{00000000-0005-0000-0000-0000FB930000}"/>
    <cellStyle name="Normal 4 4 5 2 5 4" xfId="31293" xr:uid="{00000000-0005-0000-0000-0000FC930000}"/>
    <cellStyle name="Normal 4 4 5 2 6" xfId="8629" xr:uid="{00000000-0005-0000-0000-0000FD930000}"/>
    <cellStyle name="Normal 4 4 5 2 6 2" xfId="21375" xr:uid="{00000000-0005-0000-0000-0000FE930000}"/>
    <cellStyle name="Normal 4 4 5 2 6 2 2" xfId="47537" xr:uid="{00000000-0005-0000-0000-0000FF930000}"/>
    <cellStyle name="Normal 4 4 5 2 6 3" xfId="34791" xr:uid="{00000000-0005-0000-0000-000000940000}"/>
    <cellStyle name="Normal 4 4 5 2 7" xfId="14809" xr:uid="{00000000-0005-0000-0000-000001940000}"/>
    <cellStyle name="Normal 4 4 5 2 7 2" xfId="40971" xr:uid="{00000000-0005-0000-0000-000002940000}"/>
    <cellStyle name="Normal 4 4 5 2 8" xfId="27241" xr:uid="{00000000-0005-0000-0000-000003940000}"/>
    <cellStyle name="Normal 4 4 5 3" xfId="1239" xr:uid="{00000000-0005-0000-0000-000004940000}"/>
    <cellStyle name="Normal 4 4 5 3 2" xfId="1879" xr:uid="{00000000-0005-0000-0000-000005940000}"/>
    <cellStyle name="Normal 4 4 5 3 2 2" xfId="3905" xr:uid="{00000000-0005-0000-0000-000006940000}"/>
    <cellStyle name="Normal 4 4 5 3 2 2 2" xfId="7957" xr:uid="{00000000-0005-0000-0000-000007940000}"/>
    <cellStyle name="Normal 4 4 5 3 2 2 2 2" xfId="13847" xr:uid="{00000000-0005-0000-0000-000008940000}"/>
    <cellStyle name="Normal 4 4 5 3 2 2 2 2 2" xfId="26017" xr:uid="{00000000-0005-0000-0000-000009940000}"/>
    <cellStyle name="Normal 4 4 5 3 2 2 2 2 2 2" xfId="52179" xr:uid="{00000000-0005-0000-0000-00000A940000}"/>
    <cellStyle name="Normal 4 4 5 3 2 2 2 2 3" xfId="40009" xr:uid="{00000000-0005-0000-0000-00000B940000}"/>
    <cellStyle name="Normal 4 4 5 3 2 2 2 3" xfId="20895" xr:uid="{00000000-0005-0000-0000-00000C940000}"/>
    <cellStyle name="Normal 4 4 5 3 2 2 2 3 2" xfId="47057" xr:uid="{00000000-0005-0000-0000-00000D940000}"/>
    <cellStyle name="Normal 4 4 5 3 2 2 2 4" xfId="34119" xr:uid="{00000000-0005-0000-0000-00000E940000}"/>
    <cellStyle name="Normal 4 4 5 3 2 2 3" xfId="10901" xr:uid="{00000000-0005-0000-0000-00000F940000}"/>
    <cellStyle name="Normal 4 4 5 3 2 2 3 2" xfId="23455" xr:uid="{00000000-0005-0000-0000-000010940000}"/>
    <cellStyle name="Normal 4 4 5 3 2 2 3 2 2" xfId="49617" xr:uid="{00000000-0005-0000-0000-000011940000}"/>
    <cellStyle name="Normal 4 4 5 3 2 2 3 3" xfId="37063" xr:uid="{00000000-0005-0000-0000-000012940000}"/>
    <cellStyle name="Normal 4 4 5 3 2 2 4" xfId="17371" xr:uid="{00000000-0005-0000-0000-000013940000}"/>
    <cellStyle name="Normal 4 4 5 3 2 2 4 2" xfId="43533" xr:uid="{00000000-0005-0000-0000-000014940000}"/>
    <cellStyle name="Normal 4 4 5 3 2 2 5" xfId="30067" xr:uid="{00000000-0005-0000-0000-000015940000}"/>
    <cellStyle name="Normal 4 4 5 3 2 3" xfId="5931" xr:uid="{00000000-0005-0000-0000-000016940000}"/>
    <cellStyle name="Normal 4 4 5 3 2 3 2" xfId="12375" xr:uid="{00000000-0005-0000-0000-000017940000}"/>
    <cellStyle name="Normal 4 4 5 3 2 3 2 2" xfId="24737" xr:uid="{00000000-0005-0000-0000-000018940000}"/>
    <cellStyle name="Normal 4 4 5 3 2 3 2 2 2" xfId="50899" xr:uid="{00000000-0005-0000-0000-000019940000}"/>
    <cellStyle name="Normal 4 4 5 3 2 3 2 3" xfId="38537" xr:uid="{00000000-0005-0000-0000-00001A940000}"/>
    <cellStyle name="Normal 4 4 5 3 2 3 3" xfId="19133" xr:uid="{00000000-0005-0000-0000-00001B940000}"/>
    <cellStyle name="Normal 4 4 5 3 2 3 3 2" xfId="45295" xr:uid="{00000000-0005-0000-0000-00001C940000}"/>
    <cellStyle name="Normal 4 4 5 3 2 3 4" xfId="32093" xr:uid="{00000000-0005-0000-0000-00001D940000}"/>
    <cellStyle name="Normal 4 4 5 3 2 4" xfId="9429" xr:uid="{00000000-0005-0000-0000-00001E940000}"/>
    <cellStyle name="Normal 4 4 5 3 2 4 2" xfId="22175" xr:uid="{00000000-0005-0000-0000-00001F940000}"/>
    <cellStyle name="Normal 4 4 5 3 2 4 2 2" xfId="48337" xr:uid="{00000000-0005-0000-0000-000020940000}"/>
    <cellStyle name="Normal 4 4 5 3 2 4 3" xfId="35591" xr:uid="{00000000-0005-0000-0000-000021940000}"/>
    <cellStyle name="Normal 4 4 5 3 2 5" xfId="15609" xr:uid="{00000000-0005-0000-0000-000022940000}"/>
    <cellStyle name="Normal 4 4 5 3 2 5 2" xfId="41771" xr:uid="{00000000-0005-0000-0000-000023940000}"/>
    <cellStyle name="Normal 4 4 5 3 2 6" xfId="28041" xr:uid="{00000000-0005-0000-0000-000024940000}"/>
    <cellStyle name="Normal 4 4 5 3 3" xfId="3265" xr:uid="{00000000-0005-0000-0000-000025940000}"/>
    <cellStyle name="Normal 4 4 5 3 3 2" xfId="7317" xr:uid="{00000000-0005-0000-0000-000026940000}"/>
    <cellStyle name="Normal 4 4 5 3 3 2 2" xfId="13207" xr:uid="{00000000-0005-0000-0000-000027940000}"/>
    <cellStyle name="Normal 4 4 5 3 3 2 2 2" xfId="25377" xr:uid="{00000000-0005-0000-0000-000028940000}"/>
    <cellStyle name="Normal 4 4 5 3 3 2 2 2 2" xfId="51539" xr:uid="{00000000-0005-0000-0000-000029940000}"/>
    <cellStyle name="Normal 4 4 5 3 3 2 2 3" xfId="39369" xr:uid="{00000000-0005-0000-0000-00002A940000}"/>
    <cellStyle name="Normal 4 4 5 3 3 2 3" xfId="20255" xr:uid="{00000000-0005-0000-0000-00002B940000}"/>
    <cellStyle name="Normal 4 4 5 3 3 2 3 2" xfId="46417" xr:uid="{00000000-0005-0000-0000-00002C940000}"/>
    <cellStyle name="Normal 4 4 5 3 3 2 4" xfId="33479" xr:uid="{00000000-0005-0000-0000-00002D940000}"/>
    <cellStyle name="Normal 4 4 5 3 3 3" xfId="10261" xr:uid="{00000000-0005-0000-0000-00002E940000}"/>
    <cellStyle name="Normal 4 4 5 3 3 3 2" xfId="22815" xr:uid="{00000000-0005-0000-0000-00002F940000}"/>
    <cellStyle name="Normal 4 4 5 3 3 3 2 2" xfId="48977" xr:uid="{00000000-0005-0000-0000-000030940000}"/>
    <cellStyle name="Normal 4 4 5 3 3 3 3" xfId="36423" xr:uid="{00000000-0005-0000-0000-000031940000}"/>
    <cellStyle name="Normal 4 4 5 3 3 4" xfId="16731" xr:uid="{00000000-0005-0000-0000-000032940000}"/>
    <cellStyle name="Normal 4 4 5 3 3 4 2" xfId="42893" xr:uid="{00000000-0005-0000-0000-000033940000}"/>
    <cellStyle name="Normal 4 4 5 3 3 5" xfId="29427" xr:uid="{00000000-0005-0000-0000-000034940000}"/>
    <cellStyle name="Normal 4 4 5 3 4" xfId="5291" xr:uid="{00000000-0005-0000-0000-000035940000}"/>
    <cellStyle name="Normal 4 4 5 3 4 2" xfId="11735" xr:uid="{00000000-0005-0000-0000-000036940000}"/>
    <cellStyle name="Normal 4 4 5 3 4 2 2" xfId="24097" xr:uid="{00000000-0005-0000-0000-000037940000}"/>
    <cellStyle name="Normal 4 4 5 3 4 2 2 2" xfId="50259" xr:uid="{00000000-0005-0000-0000-000038940000}"/>
    <cellStyle name="Normal 4 4 5 3 4 2 3" xfId="37897" xr:uid="{00000000-0005-0000-0000-000039940000}"/>
    <cellStyle name="Normal 4 4 5 3 4 3" xfId="18493" xr:uid="{00000000-0005-0000-0000-00003A940000}"/>
    <cellStyle name="Normal 4 4 5 3 4 3 2" xfId="44655" xr:uid="{00000000-0005-0000-0000-00003B940000}"/>
    <cellStyle name="Normal 4 4 5 3 4 4" xfId="31453" xr:uid="{00000000-0005-0000-0000-00003C940000}"/>
    <cellStyle name="Normal 4 4 5 3 5" xfId="8789" xr:uid="{00000000-0005-0000-0000-00003D940000}"/>
    <cellStyle name="Normal 4 4 5 3 5 2" xfId="21535" xr:uid="{00000000-0005-0000-0000-00003E940000}"/>
    <cellStyle name="Normal 4 4 5 3 5 2 2" xfId="47697" xr:uid="{00000000-0005-0000-0000-00003F940000}"/>
    <cellStyle name="Normal 4 4 5 3 5 3" xfId="34951" xr:uid="{00000000-0005-0000-0000-000040940000}"/>
    <cellStyle name="Normal 4 4 5 3 6" xfId="14969" xr:uid="{00000000-0005-0000-0000-000041940000}"/>
    <cellStyle name="Normal 4 4 5 3 6 2" xfId="41131" xr:uid="{00000000-0005-0000-0000-000042940000}"/>
    <cellStyle name="Normal 4 4 5 3 7" xfId="27401" xr:uid="{00000000-0005-0000-0000-000043940000}"/>
    <cellStyle name="Normal 4 4 5 4" xfId="1559" xr:uid="{00000000-0005-0000-0000-000044940000}"/>
    <cellStyle name="Normal 4 4 5 4 2" xfId="3585" xr:uid="{00000000-0005-0000-0000-000045940000}"/>
    <cellStyle name="Normal 4 4 5 4 2 2" xfId="7637" xr:uid="{00000000-0005-0000-0000-000046940000}"/>
    <cellStyle name="Normal 4 4 5 4 2 2 2" xfId="13527" xr:uid="{00000000-0005-0000-0000-000047940000}"/>
    <cellStyle name="Normal 4 4 5 4 2 2 2 2" xfId="25697" xr:uid="{00000000-0005-0000-0000-000048940000}"/>
    <cellStyle name="Normal 4 4 5 4 2 2 2 2 2" xfId="51859" xr:uid="{00000000-0005-0000-0000-000049940000}"/>
    <cellStyle name="Normal 4 4 5 4 2 2 2 3" xfId="39689" xr:uid="{00000000-0005-0000-0000-00004A940000}"/>
    <cellStyle name="Normal 4 4 5 4 2 2 3" xfId="20575" xr:uid="{00000000-0005-0000-0000-00004B940000}"/>
    <cellStyle name="Normal 4 4 5 4 2 2 3 2" xfId="46737" xr:uid="{00000000-0005-0000-0000-00004C940000}"/>
    <cellStyle name="Normal 4 4 5 4 2 2 4" xfId="33799" xr:uid="{00000000-0005-0000-0000-00004D940000}"/>
    <cellStyle name="Normal 4 4 5 4 2 3" xfId="10581" xr:uid="{00000000-0005-0000-0000-00004E940000}"/>
    <cellStyle name="Normal 4 4 5 4 2 3 2" xfId="23135" xr:uid="{00000000-0005-0000-0000-00004F940000}"/>
    <cellStyle name="Normal 4 4 5 4 2 3 2 2" xfId="49297" xr:uid="{00000000-0005-0000-0000-000050940000}"/>
    <cellStyle name="Normal 4 4 5 4 2 3 3" xfId="36743" xr:uid="{00000000-0005-0000-0000-000051940000}"/>
    <cellStyle name="Normal 4 4 5 4 2 4" xfId="17051" xr:uid="{00000000-0005-0000-0000-000052940000}"/>
    <cellStyle name="Normal 4 4 5 4 2 4 2" xfId="43213" xr:uid="{00000000-0005-0000-0000-000053940000}"/>
    <cellStyle name="Normal 4 4 5 4 2 5" xfId="29747" xr:uid="{00000000-0005-0000-0000-000054940000}"/>
    <cellStyle name="Normal 4 4 5 4 3" xfId="5611" xr:uid="{00000000-0005-0000-0000-000055940000}"/>
    <cellStyle name="Normal 4 4 5 4 3 2" xfId="12055" xr:uid="{00000000-0005-0000-0000-000056940000}"/>
    <cellStyle name="Normal 4 4 5 4 3 2 2" xfId="24417" xr:uid="{00000000-0005-0000-0000-000057940000}"/>
    <cellStyle name="Normal 4 4 5 4 3 2 2 2" xfId="50579" xr:uid="{00000000-0005-0000-0000-000058940000}"/>
    <cellStyle name="Normal 4 4 5 4 3 2 3" xfId="38217" xr:uid="{00000000-0005-0000-0000-000059940000}"/>
    <cellStyle name="Normal 4 4 5 4 3 3" xfId="18813" xr:uid="{00000000-0005-0000-0000-00005A940000}"/>
    <cellStyle name="Normal 4 4 5 4 3 3 2" xfId="44975" xr:uid="{00000000-0005-0000-0000-00005B940000}"/>
    <cellStyle name="Normal 4 4 5 4 3 4" xfId="31773" xr:uid="{00000000-0005-0000-0000-00005C940000}"/>
    <cellStyle name="Normal 4 4 5 4 4" xfId="9109" xr:uid="{00000000-0005-0000-0000-00005D940000}"/>
    <cellStyle name="Normal 4 4 5 4 4 2" xfId="21855" xr:uid="{00000000-0005-0000-0000-00005E940000}"/>
    <cellStyle name="Normal 4 4 5 4 4 2 2" xfId="48017" xr:uid="{00000000-0005-0000-0000-00005F940000}"/>
    <cellStyle name="Normal 4 4 5 4 4 3" xfId="35271" xr:uid="{00000000-0005-0000-0000-000060940000}"/>
    <cellStyle name="Normal 4 4 5 4 5" xfId="15289" xr:uid="{00000000-0005-0000-0000-000061940000}"/>
    <cellStyle name="Normal 4 4 5 4 5 2" xfId="41451" xr:uid="{00000000-0005-0000-0000-000062940000}"/>
    <cellStyle name="Normal 4 4 5 4 6" xfId="27721" xr:uid="{00000000-0005-0000-0000-000063940000}"/>
    <cellStyle name="Normal 4 4 5 5" xfId="2573" xr:uid="{00000000-0005-0000-0000-000064940000}"/>
    <cellStyle name="Normal 4 4 5 5 2" xfId="6625" xr:uid="{00000000-0005-0000-0000-000065940000}"/>
    <cellStyle name="Normal 4 4 5 5 2 2" xfId="12791" xr:uid="{00000000-0005-0000-0000-000066940000}"/>
    <cellStyle name="Normal 4 4 5 5 2 2 2" xfId="25057" xr:uid="{00000000-0005-0000-0000-000067940000}"/>
    <cellStyle name="Normal 4 4 5 5 2 2 2 2" xfId="51219" xr:uid="{00000000-0005-0000-0000-000068940000}"/>
    <cellStyle name="Normal 4 4 5 5 2 2 3" xfId="38953" xr:uid="{00000000-0005-0000-0000-000069940000}"/>
    <cellStyle name="Normal 4 4 5 5 2 3" xfId="19695" xr:uid="{00000000-0005-0000-0000-00006A940000}"/>
    <cellStyle name="Normal 4 4 5 5 2 3 2" xfId="45857" xr:uid="{00000000-0005-0000-0000-00006B940000}"/>
    <cellStyle name="Normal 4 4 5 5 2 4" xfId="32787" xr:uid="{00000000-0005-0000-0000-00006C940000}"/>
    <cellStyle name="Normal 4 4 5 5 3" xfId="9845" xr:uid="{00000000-0005-0000-0000-00006D940000}"/>
    <cellStyle name="Normal 4 4 5 5 3 2" xfId="22495" xr:uid="{00000000-0005-0000-0000-00006E940000}"/>
    <cellStyle name="Normal 4 4 5 5 3 2 2" xfId="48657" xr:uid="{00000000-0005-0000-0000-00006F940000}"/>
    <cellStyle name="Normal 4 4 5 5 3 3" xfId="36007" xr:uid="{00000000-0005-0000-0000-000070940000}"/>
    <cellStyle name="Normal 4 4 5 5 4" xfId="16171" xr:uid="{00000000-0005-0000-0000-000071940000}"/>
    <cellStyle name="Normal 4 4 5 5 4 2" xfId="42333" xr:uid="{00000000-0005-0000-0000-000072940000}"/>
    <cellStyle name="Normal 4 4 5 5 5" xfId="28735" xr:uid="{00000000-0005-0000-0000-000073940000}"/>
    <cellStyle name="Normal 4 4 5 6" xfId="4599" xr:uid="{00000000-0005-0000-0000-000074940000}"/>
    <cellStyle name="Normal 4 4 5 6 2" xfId="11319" xr:uid="{00000000-0005-0000-0000-000075940000}"/>
    <cellStyle name="Normal 4 4 5 6 2 2" xfId="23777" xr:uid="{00000000-0005-0000-0000-000076940000}"/>
    <cellStyle name="Normal 4 4 5 6 2 2 2" xfId="49939" xr:uid="{00000000-0005-0000-0000-000077940000}"/>
    <cellStyle name="Normal 4 4 5 6 2 3" xfId="37481" xr:uid="{00000000-0005-0000-0000-000078940000}"/>
    <cellStyle name="Normal 4 4 5 6 3" xfId="17933" xr:uid="{00000000-0005-0000-0000-000079940000}"/>
    <cellStyle name="Normal 4 4 5 6 3 2" xfId="44095" xr:uid="{00000000-0005-0000-0000-00007A940000}"/>
    <cellStyle name="Normal 4 4 5 6 4" xfId="30761" xr:uid="{00000000-0005-0000-0000-00007B940000}"/>
    <cellStyle name="Normal 4 4 5 7" xfId="8373" xr:uid="{00000000-0005-0000-0000-00007C940000}"/>
    <cellStyle name="Normal 4 4 5 7 2" xfId="21215" xr:uid="{00000000-0005-0000-0000-00007D940000}"/>
    <cellStyle name="Normal 4 4 5 7 2 2" xfId="47377" xr:uid="{00000000-0005-0000-0000-00007E940000}"/>
    <cellStyle name="Normal 4 4 5 7 3" xfId="34535" xr:uid="{00000000-0005-0000-0000-00007F940000}"/>
    <cellStyle name="Normal 4 4 5 8" xfId="14409" xr:uid="{00000000-0005-0000-0000-000080940000}"/>
    <cellStyle name="Normal 4 4 5 8 2" xfId="40571" xr:uid="{00000000-0005-0000-0000-000081940000}"/>
    <cellStyle name="Normal 4 4 5 9" xfId="26709" xr:uid="{00000000-0005-0000-0000-000082940000}"/>
    <cellStyle name="Normal 4 4 6" xfId="637" xr:uid="{00000000-0005-0000-0000-000083940000}"/>
    <cellStyle name="Normal 4 4 6 2" xfId="1319" xr:uid="{00000000-0005-0000-0000-000084940000}"/>
    <cellStyle name="Normal 4 4 6 2 2" xfId="1959" xr:uid="{00000000-0005-0000-0000-000085940000}"/>
    <cellStyle name="Normal 4 4 6 2 2 2" xfId="3985" xr:uid="{00000000-0005-0000-0000-000086940000}"/>
    <cellStyle name="Normal 4 4 6 2 2 2 2" xfId="8037" xr:uid="{00000000-0005-0000-0000-000087940000}"/>
    <cellStyle name="Normal 4 4 6 2 2 2 2 2" xfId="13927" xr:uid="{00000000-0005-0000-0000-000088940000}"/>
    <cellStyle name="Normal 4 4 6 2 2 2 2 2 2" xfId="26097" xr:uid="{00000000-0005-0000-0000-000089940000}"/>
    <cellStyle name="Normal 4 4 6 2 2 2 2 2 2 2" xfId="52259" xr:uid="{00000000-0005-0000-0000-00008A940000}"/>
    <cellStyle name="Normal 4 4 6 2 2 2 2 2 3" xfId="40089" xr:uid="{00000000-0005-0000-0000-00008B940000}"/>
    <cellStyle name="Normal 4 4 6 2 2 2 2 3" xfId="20975" xr:uid="{00000000-0005-0000-0000-00008C940000}"/>
    <cellStyle name="Normal 4 4 6 2 2 2 2 3 2" xfId="47137" xr:uid="{00000000-0005-0000-0000-00008D940000}"/>
    <cellStyle name="Normal 4 4 6 2 2 2 2 4" xfId="34199" xr:uid="{00000000-0005-0000-0000-00008E940000}"/>
    <cellStyle name="Normal 4 4 6 2 2 2 3" xfId="10981" xr:uid="{00000000-0005-0000-0000-00008F940000}"/>
    <cellStyle name="Normal 4 4 6 2 2 2 3 2" xfId="23535" xr:uid="{00000000-0005-0000-0000-000090940000}"/>
    <cellStyle name="Normal 4 4 6 2 2 2 3 2 2" xfId="49697" xr:uid="{00000000-0005-0000-0000-000091940000}"/>
    <cellStyle name="Normal 4 4 6 2 2 2 3 3" xfId="37143" xr:uid="{00000000-0005-0000-0000-000092940000}"/>
    <cellStyle name="Normal 4 4 6 2 2 2 4" xfId="17451" xr:uid="{00000000-0005-0000-0000-000093940000}"/>
    <cellStyle name="Normal 4 4 6 2 2 2 4 2" xfId="43613" xr:uid="{00000000-0005-0000-0000-000094940000}"/>
    <cellStyle name="Normal 4 4 6 2 2 2 5" xfId="30147" xr:uid="{00000000-0005-0000-0000-000095940000}"/>
    <cellStyle name="Normal 4 4 6 2 2 3" xfId="6011" xr:uid="{00000000-0005-0000-0000-000096940000}"/>
    <cellStyle name="Normal 4 4 6 2 2 3 2" xfId="12455" xr:uid="{00000000-0005-0000-0000-000097940000}"/>
    <cellStyle name="Normal 4 4 6 2 2 3 2 2" xfId="24817" xr:uid="{00000000-0005-0000-0000-000098940000}"/>
    <cellStyle name="Normal 4 4 6 2 2 3 2 2 2" xfId="50979" xr:uid="{00000000-0005-0000-0000-000099940000}"/>
    <cellStyle name="Normal 4 4 6 2 2 3 2 3" xfId="38617" xr:uid="{00000000-0005-0000-0000-00009A940000}"/>
    <cellStyle name="Normal 4 4 6 2 2 3 3" xfId="19213" xr:uid="{00000000-0005-0000-0000-00009B940000}"/>
    <cellStyle name="Normal 4 4 6 2 2 3 3 2" xfId="45375" xr:uid="{00000000-0005-0000-0000-00009C940000}"/>
    <cellStyle name="Normal 4 4 6 2 2 3 4" xfId="32173" xr:uid="{00000000-0005-0000-0000-00009D940000}"/>
    <cellStyle name="Normal 4 4 6 2 2 4" xfId="9509" xr:uid="{00000000-0005-0000-0000-00009E940000}"/>
    <cellStyle name="Normal 4 4 6 2 2 4 2" xfId="22255" xr:uid="{00000000-0005-0000-0000-00009F940000}"/>
    <cellStyle name="Normal 4 4 6 2 2 4 2 2" xfId="48417" xr:uid="{00000000-0005-0000-0000-0000A0940000}"/>
    <cellStyle name="Normal 4 4 6 2 2 4 3" xfId="35671" xr:uid="{00000000-0005-0000-0000-0000A1940000}"/>
    <cellStyle name="Normal 4 4 6 2 2 5" xfId="15689" xr:uid="{00000000-0005-0000-0000-0000A2940000}"/>
    <cellStyle name="Normal 4 4 6 2 2 5 2" xfId="41851" xr:uid="{00000000-0005-0000-0000-0000A3940000}"/>
    <cellStyle name="Normal 4 4 6 2 2 6" xfId="28121" xr:uid="{00000000-0005-0000-0000-0000A4940000}"/>
    <cellStyle name="Normal 4 4 6 2 3" xfId="3345" xr:uid="{00000000-0005-0000-0000-0000A5940000}"/>
    <cellStyle name="Normal 4 4 6 2 3 2" xfId="7397" xr:uid="{00000000-0005-0000-0000-0000A6940000}"/>
    <cellStyle name="Normal 4 4 6 2 3 2 2" xfId="13287" xr:uid="{00000000-0005-0000-0000-0000A7940000}"/>
    <cellStyle name="Normal 4 4 6 2 3 2 2 2" xfId="25457" xr:uid="{00000000-0005-0000-0000-0000A8940000}"/>
    <cellStyle name="Normal 4 4 6 2 3 2 2 2 2" xfId="51619" xr:uid="{00000000-0005-0000-0000-0000A9940000}"/>
    <cellStyle name="Normal 4 4 6 2 3 2 2 3" xfId="39449" xr:uid="{00000000-0005-0000-0000-0000AA940000}"/>
    <cellStyle name="Normal 4 4 6 2 3 2 3" xfId="20335" xr:uid="{00000000-0005-0000-0000-0000AB940000}"/>
    <cellStyle name="Normal 4 4 6 2 3 2 3 2" xfId="46497" xr:uid="{00000000-0005-0000-0000-0000AC940000}"/>
    <cellStyle name="Normal 4 4 6 2 3 2 4" xfId="33559" xr:uid="{00000000-0005-0000-0000-0000AD940000}"/>
    <cellStyle name="Normal 4 4 6 2 3 3" xfId="10341" xr:uid="{00000000-0005-0000-0000-0000AE940000}"/>
    <cellStyle name="Normal 4 4 6 2 3 3 2" xfId="22895" xr:uid="{00000000-0005-0000-0000-0000AF940000}"/>
    <cellStyle name="Normal 4 4 6 2 3 3 2 2" xfId="49057" xr:uid="{00000000-0005-0000-0000-0000B0940000}"/>
    <cellStyle name="Normal 4 4 6 2 3 3 3" xfId="36503" xr:uid="{00000000-0005-0000-0000-0000B1940000}"/>
    <cellStyle name="Normal 4 4 6 2 3 4" xfId="16811" xr:uid="{00000000-0005-0000-0000-0000B2940000}"/>
    <cellStyle name="Normal 4 4 6 2 3 4 2" xfId="42973" xr:uid="{00000000-0005-0000-0000-0000B3940000}"/>
    <cellStyle name="Normal 4 4 6 2 3 5" xfId="29507" xr:uid="{00000000-0005-0000-0000-0000B4940000}"/>
    <cellStyle name="Normal 4 4 6 2 4" xfId="5371" xr:uid="{00000000-0005-0000-0000-0000B5940000}"/>
    <cellStyle name="Normal 4 4 6 2 4 2" xfId="11815" xr:uid="{00000000-0005-0000-0000-0000B6940000}"/>
    <cellStyle name="Normal 4 4 6 2 4 2 2" xfId="24177" xr:uid="{00000000-0005-0000-0000-0000B7940000}"/>
    <cellStyle name="Normal 4 4 6 2 4 2 2 2" xfId="50339" xr:uid="{00000000-0005-0000-0000-0000B8940000}"/>
    <cellStyle name="Normal 4 4 6 2 4 2 3" xfId="37977" xr:uid="{00000000-0005-0000-0000-0000B9940000}"/>
    <cellStyle name="Normal 4 4 6 2 4 3" xfId="18573" xr:uid="{00000000-0005-0000-0000-0000BA940000}"/>
    <cellStyle name="Normal 4 4 6 2 4 3 2" xfId="44735" xr:uid="{00000000-0005-0000-0000-0000BB940000}"/>
    <cellStyle name="Normal 4 4 6 2 4 4" xfId="31533" xr:uid="{00000000-0005-0000-0000-0000BC940000}"/>
    <cellStyle name="Normal 4 4 6 2 5" xfId="8869" xr:uid="{00000000-0005-0000-0000-0000BD940000}"/>
    <cellStyle name="Normal 4 4 6 2 5 2" xfId="21615" xr:uid="{00000000-0005-0000-0000-0000BE940000}"/>
    <cellStyle name="Normal 4 4 6 2 5 2 2" xfId="47777" xr:uid="{00000000-0005-0000-0000-0000BF940000}"/>
    <cellStyle name="Normal 4 4 6 2 5 3" xfId="35031" xr:uid="{00000000-0005-0000-0000-0000C0940000}"/>
    <cellStyle name="Normal 4 4 6 2 6" xfId="15049" xr:uid="{00000000-0005-0000-0000-0000C1940000}"/>
    <cellStyle name="Normal 4 4 6 2 6 2" xfId="41211" xr:uid="{00000000-0005-0000-0000-0000C2940000}"/>
    <cellStyle name="Normal 4 4 6 2 7" xfId="27481" xr:uid="{00000000-0005-0000-0000-0000C3940000}"/>
    <cellStyle name="Normal 4 4 6 3" xfId="1639" xr:uid="{00000000-0005-0000-0000-0000C4940000}"/>
    <cellStyle name="Normal 4 4 6 3 2" xfId="3665" xr:uid="{00000000-0005-0000-0000-0000C5940000}"/>
    <cellStyle name="Normal 4 4 6 3 2 2" xfId="7717" xr:uid="{00000000-0005-0000-0000-0000C6940000}"/>
    <cellStyle name="Normal 4 4 6 3 2 2 2" xfId="13607" xr:uid="{00000000-0005-0000-0000-0000C7940000}"/>
    <cellStyle name="Normal 4 4 6 3 2 2 2 2" xfId="25777" xr:uid="{00000000-0005-0000-0000-0000C8940000}"/>
    <cellStyle name="Normal 4 4 6 3 2 2 2 2 2" xfId="51939" xr:uid="{00000000-0005-0000-0000-0000C9940000}"/>
    <cellStyle name="Normal 4 4 6 3 2 2 2 3" xfId="39769" xr:uid="{00000000-0005-0000-0000-0000CA940000}"/>
    <cellStyle name="Normal 4 4 6 3 2 2 3" xfId="20655" xr:uid="{00000000-0005-0000-0000-0000CB940000}"/>
    <cellStyle name="Normal 4 4 6 3 2 2 3 2" xfId="46817" xr:uid="{00000000-0005-0000-0000-0000CC940000}"/>
    <cellStyle name="Normal 4 4 6 3 2 2 4" xfId="33879" xr:uid="{00000000-0005-0000-0000-0000CD940000}"/>
    <cellStyle name="Normal 4 4 6 3 2 3" xfId="10661" xr:uid="{00000000-0005-0000-0000-0000CE940000}"/>
    <cellStyle name="Normal 4 4 6 3 2 3 2" xfId="23215" xr:uid="{00000000-0005-0000-0000-0000CF940000}"/>
    <cellStyle name="Normal 4 4 6 3 2 3 2 2" xfId="49377" xr:uid="{00000000-0005-0000-0000-0000D0940000}"/>
    <cellStyle name="Normal 4 4 6 3 2 3 3" xfId="36823" xr:uid="{00000000-0005-0000-0000-0000D1940000}"/>
    <cellStyle name="Normal 4 4 6 3 2 4" xfId="17131" xr:uid="{00000000-0005-0000-0000-0000D2940000}"/>
    <cellStyle name="Normal 4 4 6 3 2 4 2" xfId="43293" xr:uid="{00000000-0005-0000-0000-0000D3940000}"/>
    <cellStyle name="Normal 4 4 6 3 2 5" xfId="29827" xr:uid="{00000000-0005-0000-0000-0000D4940000}"/>
    <cellStyle name="Normal 4 4 6 3 3" xfId="5691" xr:uid="{00000000-0005-0000-0000-0000D5940000}"/>
    <cellStyle name="Normal 4 4 6 3 3 2" xfId="12135" xr:uid="{00000000-0005-0000-0000-0000D6940000}"/>
    <cellStyle name="Normal 4 4 6 3 3 2 2" xfId="24497" xr:uid="{00000000-0005-0000-0000-0000D7940000}"/>
    <cellStyle name="Normal 4 4 6 3 3 2 2 2" xfId="50659" xr:uid="{00000000-0005-0000-0000-0000D8940000}"/>
    <cellStyle name="Normal 4 4 6 3 3 2 3" xfId="38297" xr:uid="{00000000-0005-0000-0000-0000D9940000}"/>
    <cellStyle name="Normal 4 4 6 3 3 3" xfId="18893" xr:uid="{00000000-0005-0000-0000-0000DA940000}"/>
    <cellStyle name="Normal 4 4 6 3 3 3 2" xfId="45055" xr:uid="{00000000-0005-0000-0000-0000DB940000}"/>
    <cellStyle name="Normal 4 4 6 3 3 4" xfId="31853" xr:uid="{00000000-0005-0000-0000-0000DC940000}"/>
    <cellStyle name="Normal 4 4 6 3 4" xfId="9189" xr:uid="{00000000-0005-0000-0000-0000DD940000}"/>
    <cellStyle name="Normal 4 4 6 3 4 2" xfId="21935" xr:uid="{00000000-0005-0000-0000-0000DE940000}"/>
    <cellStyle name="Normal 4 4 6 3 4 2 2" xfId="48097" xr:uid="{00000000-0005-0000-0000-0000DF940000}"/>
    <cellStyle name="Normal 4 4 6 3 4 3" xfId="35351" xr:uid="{00000000-0005-0000-0000-0000E0940000}"/>
    <cellStyle name="Normal 4 4 6 3 5" xfId="15369" xr:uid="{00000000-0005-0000-0000-0000E1940000}"/>
    <cellStyle name="Normal 4 4 6 3 5 2" xfId="41531" xr:uid="{00000000-0005-0000-0000-0000E2940000}"/>
    <cellStyle name="Normal 4 4 6 3 6" xfId="27801" xr:uid="{00000000-0005-0000-0000-0000E3940000}"/>
    <cellStyle name="Normal 4 4 6 4" xfId="2663" xr:uid="{00000000-0005-0000-0000-0000E4940000}"/>
    <cellStyle name="Normal 4 4 6 4 2" xfId="6715" xr:uid="{00000000-0005-0000-0000-0000E5940000}"/>
    <cellStyle name="Normal 4 4 6 4 2 2" xfId="12873" xr:uid="{00000000-0005-0000-0000-0000E6940000}"/>
    <cellStyle name="Normal 4 4 6 4 2 2 2" xfId="25137" xr:uid="{00000000-0005-0000-0000-0000E7940000}"/>
    <cellStyle name="Normal 4 4 6 4 2 2 2 2" xfId="51299" xr:uid="{00000000-0005-0000-0000-0000E8940000}"/>
    <cellStyle name="Normal 4 4 6 4 2 2 3" xfId="39035" xr:uid="{00000000-0005-0000-0000-0000E9940000}"/>
    <cellStyle name="Normal 4 4 6 4 2 3" xfId="19782" xr:uid="{00000000-0005-0000-0000-0000EA940000}"/>
    <cellStyle name="Normal 4 4 6 4 2 3 2" xfId="45944" xr:uid="{00000000-0005-0000-0000-0000EB940000}"/>
    <cellStyle name="Normal 4 4 6 4 2 4" xfId="32877" xr:uid="{00000000-0005-0000-0000-0000EC940000}"/>
    <cellStyle name="Normal 4 4 6 4 3" xfId="9927" xr:uid="{00000000-0005-0000-0000-0000ED940000}"/>
    <cellStyle name="Normal 4 4 6 4 3 2" xfId="22575" xr:uid="{00000000-0005-0000-0000-0000EE940000}"/>
    <cellStyle name="Normal 4 4 6 4 3 2 2" xfId="48737" xr:uid="{00000000-0005-0000-0000-0000EF940000}"/>
    <cellStyle name="Normal 4 4 6 4 3 3" xfId="36089" xr:uid="{00000000-0005-0000-0000-0000F0940000}"/>
    <cellStyle name="Normal 4 4 6 4 4" xfId="16258" xr:uid="{00000000-0005-0000-0000-0000F1940000}"/>
    <cellStyle name="Normal 4 4 6 4 4 2" xfId="42420" xr:uid="{00000000-0005-0000-0000-0000F2940000}"/>
    <cellStyle name="Normal 4 4 6 4 5" xfId="28825" xr:uid="{00000000-0005-0000-0000-0000F3940000}"/>
    <cellStyle name="Normal 4 4 6 5" xfId="4689" xr:uid="{00000000-0005-0000-0000-0000F4940000}"/>
    <cellStyle name="Normal 4 4 6 5 2" xfId="11401" xr:uid="{00000000-0005-0000-0000-0000F5940000}"/>
    <cellStyle name="Normal 4 4 6 5 2 2" xfId="23857" xr:uid="{00000000-0005-0000-0000-0000F6940000}"/>
    <cellStyle name="Normal 4 4 6 5 2 2 2" xfId="50019" xr:uid="{00000000-0005-0000-0000-0000F7940000}"/>
    <cellStyle name="Normal 4 4 6 5 2 3" xfId="37563" xr:uid="{00000000-0005-0000-0000-0000F8940000}"/>
    <cellStyle name="Normal 4 4 6 5 3" xfId="18020" xr:uid="{00000000-0005-0000-0000-0000F9940000}"/>
    <cellStyle name="Normal 4 4 6 5 3 2" xfId="44182" xr:uid="{00000000-0005-0000-0000-0000FA940000}"/>
    <cellStyle name="Normal 4 4 6 5 4" xfId="30851" xr:uid="{00000000-0005-0000-0000-0000FB940000}"/>
    <cellStyle name="Normal 4 4 6 6" xfId="8455" xr:uid="{00000000-0005-0000-0000-0000FC940000}"/>
    <cellStyle name="Normal 4 4 6 6 2" xfId="21295" xr:uid="{00000000-0005-0000-0000-0000FD940000}"/>
    <cellStyle name="Normal 4 4 6 6 2 2" xfId="47457" xr:uid="{00000000-0005-0000-0000-0000FE940000}"/>
    <cellStyle name="Normal 4 4 6 6 3" xfId="34617" xr:uid="{00000000-0005-0000-0000-0000FF940000}"/>
    <cellStyle name="Normal 4 4 6 7" xfId="14496" xr:uid="{00000000-0005-0000-0000-000000950000}"/>
    <cellStyle name="Normal 4 4 6 7 2" xfId="40658" xr:uid="{00000000-0005-0000-0000-000001950000}"/>
    <cellStyle name="Normal 4 4 6 8" xfId="26799" xr:uid="{00000000-0005-0000-0000-000002950000}"/>
    <cellStyle name="Normal 4 4 7" xfId="1159" xr:uid="{00000000-0005-0000-0000-000003950000}"/>
    <cellStyle name="Normal 4 4 7 2" xfId="1799" xr:uid="{00000000-0005-0000-0000-000004950000}"/>
    <cellStyle name="Normal 4 4 7 2 2" xfId="3825" xr:uid="{00000000-0005-0000-0000-000005950000}"/>
    <cellStyle name="Normal 4 4 7 2 2 2" xfId="7877" xr:uid="{00000000-0005-0000-0000-000006950000}"/>
    <cellStyle name="Normal 4 4 7 2 2 2 2" xfId="13767" xr:uid="{00000000-0005-0000-0000-000007950000}"/>
    <cellStyle name="Normal 4 4 7 2 2 2 2 2" xfId="25937" xr:uid="{00000000-0005-0000-0000-000008950000}"/>
    <cellStyle name="Normal 4 4 7 2 2 2 2 2 2" xfId="52099" xr:uid="{00000000-0005-0000-0000-000009950000}"/>
    <cellStyle name="Normal 4 4 7 2 2 2 2 3" xfId="39929" xr:uid="{00000000-0005-0000-0000-00000A950000}"/>
    <cellStyle name="Normal 4 4 7 2 2 2 3" xfId="20815" xr:uid="{00000000-0005-0000-0000-00000B950000}"/>
    <cellStyle name="Normal 4 4 7 2 2 2 3 2" xfId="46977" xr:uid="{00000000-0005-0000-0000-00000C950000}"/>
    <cellStyle name="Normal 4 4 7 2 2 2 4" xfId="34039" xr:uid="{00000000-0005-0000-0000-00000D950000}"/>
    <cellStyle name="Normal 4 4 7 2 2 3" xfId="10821" xr:uid="{00000000-0005-0000-0000-00000E950000}"/>
    <cellStyle name="Normal 4 4 7 2 2 3 2" xfId="23375" xr:uid="{00000000-0005-0000-0000-00000F950000}"/>
    <cellStyle name="Normal 4 4 7 2 2 3 2 2" xfId="49537" xr:uid="{00000000-0005-0000-0000-000010950000}"/>
    <cellStyle name="Normal 4 4 7 2 2 3 3" xfId="36983" xr:uid="{00000000-0005-0000-0000-000011950000}"/>
    <cellStyle name="Normal 4 4 7 2 2 4" xfId="17291" xr:uid="{00000000-0005-0000-0000-000012950000}"/>
    <cellStyle name="Normal 4 4 7 2 2 4 2" xfId="43453" xr:uid="{00000000-0005-0000-0000-000013950000}"/>
    <cellStyle name="Normal 4 4 7 2 2 5" xfId="29987" xr:uid="{00000000-0005-0000-0000-000014950000}"/>
    <cellStyle name="Normal 4 4 7 2 3" xfId="5851" xr:uid="{00000000-0005-0000-0000-000015950000}"/>
    <cellStyle name="Normal 4 4 7 2 3 2" xfId="12295" xr:uid="{00000000-0005-0000-0000-000016950000}"/>
    <cellStyle name="Normal 4 4 7 2 3 2 2" xfId="24657" xr:uid="{00000000-0005-0000-0000-000017950000}"/>
    <cellStyle name="Normal 4 4 7 2 3 2 2 2" xfId="50819" xr:uid="{00000000-0005-0000-0000-000018950000}"/>
    <cellStyle name="Normal 4 4 7 2 3 2 3" xfId="38457" xr:uid="{00000000-0005-0000-0000-000019950000}"/>
    <cellStyle name="Normal 4 4 7 2 3 3" xfId="19053" xr:uid="{00000000-0005-0000-0000-00001A950000}"/>
    <cellStyle name="Normal 4 4 7 2 3 3 2" xfId="45215" xr:uid="{00000000-0005-0000-0000-00001B950000}"/>
    <cellStyle name="Normal 4 4 7 2 3 4" xfId="32013" xr:uid="{00000000-0005-0000-0000-00001C950000}"/>
    <cellStyle name="Normal 4 4 7 2 4" xfId="9349" xr:uid="{00000000-0005-0000-0000-00001D950000}"/>
    <cellStyle name="Normal 4 4 7 2 4 2" xfId="22095" xr:uid="{00000000-0005-0000-0000-00001E950000}"/>
    <cellStyle name="Normal 4 4 7 2 4 2 2" xfId="48257" xr:uid="{00000000-0005-0000-0000-00001F950000}"/>
    <cellStyle name="Normal 4 4 7 2 4 3" xfId="35511" xr:uid="{00000000-0005-0000-0000-000020950000}"/>
    <cellStyle name="Normal 4 4 7 2 5" xfId="15529" xr:uid="{00000000-0005-0000-0000-000021950000}"/>
    <cellStyle name="Normal 4 4 7 2 5 2" xfId="41691" xr:uid="{00000000-0005-0000-0000-000022950000}"/>
    <cellStyle name="Normal 4 4 7 2 6" xfId="27961" xr:uid="{00000000-0005-0000-0000-000023950000}"/>
    <cellStyle name="Normal 4 4 7 3" xfId="3185" xr:uid="{00000000-0005-0000-0000-000024950000}"/>
    <cellStyle name="Normal 4 4 7 3 2" xfId="7237" xr:uid="{00000000-0005-0000-0000-000025950000}"/>
    <cellStyle name="Normal 4 4 7 3 2 2" xfId="13127" xr:uid="{00000000-0005-0000-0000-000026950000}"/>
    <cellStyle name="Normal 4 4 7 3 2 2 2" xfId="25297" xr:uid="{00000000-0005-0000-0000-000027950000}"/>
    <cellStyle name="Normal 4 4 7 3 2 2 2 2" xfId="51459" xr:uid="{00000000-0005-0000-0000-000028950000}"/>
    <cellStyle name="Normal 4 4 7 3 2 2 3" xfId="39289" xr:uid="{00000000-0005-0000-0000-000029950000}"/>
    <cellStyle name="Normal 4 4 7 3 2 3" xfId="20175" xr:uid="{00000000-0005-0000-0000-00002A950000}"/>
    <cellStyle name="Normal 4 4 7 3 2 3 2" xfId="46337" xr:uid="{00000000-0005-0000-0000-00002B950000}"/>
    <cellStyle name="Normal 4 4 7 3 2 4" xfId="33399" xr:uid="{00000000-0005-0000-0000-00002C950000}"/>
    <cellStyle name="Normal 4 4 7 3 3" xfId="10181" xr:uid="{00000000-0005-0000-0000-00002D950000}"/>
    <cellStyle name="Normal 4 4 7 3 3 2" xfId="22735" xr:uid="{00000000-0005-0000-0000-00002E950000}"/>
    <cellStyle name="Normal 4 4 7 3 3 2 2" xfId="48897" xr:uid="{00000000-0005-0000-0000-00002F950000}"/>
    <cellStyle name="Normal 4 4 7 3 3 3" xfId="36343" xr:uid="{00000000-0005-0000-0000-000030950000}"/>
    <cellStyle name="Normal 4 4 7 3 4" xfId="16651" xr:uid="{00000000-0005-0000-0000-000031950000}"/>
    <cellStyle name="Normal 4 4 7 3 4 2" xfId="42813" xr:uid="{00000000-0005-0000-0000-000032950000}"/>
    <cellStyle name="Normal 4 4 7 3 5" xfId="29347" xr:uid="{00000000-0005-0000-0000-000033950000}"/>
    <cellStyle name="Normal 4 4 7 4" xfId="5211" xr:uid="{00000000-0005-0000-0000-000034950000}"/>
    <cellStyle name="Normal 4 4 7 4 2" xfId="11655" xr:uid="{00000000-0005-0000-0000-000035950000}"/>
    <cellStyle name="Normal 4 4 7 4 2 2" xfId="24017" xr:uid="{00000000-0005-0000-0000-000036950000}"/>
    <cellStyle name="Normal 4 4 7 4 2 2 2" xfId="50179" xr:uid="{00000000-0005-0000-0000-000037950000}"/>
    <cellStyle name="Normal 4 4 7 4 2 3" xfId="37817" xr:uid="{00000000-0005-0000-0000-000038950000}"/>
    <cellStyle name="Normal 4 4 7 4 3" xfId="18413" xr:uid="{00000000-0005-0000-0000-000039950000}"/>
    <cellStyle name="Normal 4 4 7 4 3 2" xfId="44575" xr:uid="{00000000-0005-0000-0000-00003A950000}"/>
    <cellStyle name="Normal 4 4 7 4 4" xfId="31373" xr:uid="{00000000-0005-0000-0000-00003B950000}"/>
    <cellStyle name="Normal 4 4 7 5" xfId="8709" xr:uid="{00000000-0005-0000-0000-00003C950000}"/>
    <cellStyle name="Normal 4 4 7 5 2" xfId="21455" xr:uid="{00000000-0005-0000-0000-00003D950000}"/>
    <cellStyle name="Normal 4 4 7 5 2 2" xfId="47617" xr:uid="{00000000-0005-0000-0000-00003E950000}"/>
    <cellStyle name="Normal 4 4 7 5 3" xfId="34871" xr:uid="{00000000-0005-0000-0000-00003F950000}"/>
    <cellStyle name="Normal 4 4 7 6" xfId="14889" xr:uid="{00000000-0005-0000-0000-000040950000}"/>
    <cellStyle name="Normal 4 4 7 6 2" xfId="41051" xr:uid="{00000000-0005-0000-0000-000041950000}"/>
    <cellStyle name="Normal 4 4 7 7" xfId="27321" xr:uid="{00000000-0005-0000-0000-000042950000}"/>
    <cellStyle name="Normal 4 4 8" xfId="1479" xr:uid="{00000000-0005-0000-0000-000043950000}"/>
    <cellStyle name="Normal 4 4 8 2" xfId="3505" xr:uid="{00000000-0005-0000-0000-000044950000}"/>
    <cellStyle name="Normal 4 4 8 2 2" xfId="7557" xr:uid="{00000000-0005-0000-0000-000045950000}"/>
    <cellStyle name="Normal 4 4 8 2 2 2" xfId="13447" xr:uid="{00000000-0005-0000-0000-000046950000}"/>
    <cellStyle name="Normal 4 4 8 2 2 2 2" xfId="25617" xr:uid="{00000000-0005-0000-0000-000047950000}"/>
    <cellStyle name="Normal 4 4 8 2 2 2 2 2" xfId="51779" xr:uid="{00000000-0005-0000-0000-000048950000}"/>
    <cellStyle name="Normal 4 4 8 2 2 2 3" xfId="39609" xr:uid="{00000000-0005-0000-0000-000049950000}"/>
    <cellStyle name="Normal 4 4 8 2 2 3" xfId="20495" xr:uid="{00000000-0005-0000-0000-00004A950000}"/>
    <cellStyle name="Normal 4 4 8 2 2 3 2" xfId="46657" xr:uid="{00000000-0005-0000-0000-00004B950000}"/>
    <cellStyle name="Normal 4 4 8 2 2 4" xfId="33719" xr:uid="{00000000-0005-0000-0000-00004C950000}"/>
    <cellStyle name="Normal 4 4 8 2 3" xfId="10501" xr:uid="{00000000-0005-0000-0000-00004D950000}"/>
    <cellStyle name="Normal 4 4 8 2 3 2" xfId="23055" xr:uid="{00000000-0005-0000-0000-00004E950000}"/>
    <cellStyle name="Normal 4 4 8 2 3 2 2" xfId="49217" xr:uid="{00000000-0005-0000-0000-00004F950000}"/>
    <cellStyle name="Normal 4 4 8 2 3 3" xfId="36663" xr:uid="{00000000-0005-0000-0000-000050950000}"/>
    <cellStyle name="Normal 4 4 8 2 4" xfId="16971" xr:uid="{00000000-0005-0000-0000-000051950000}"/>
    <cellStyle name="Normal 4 4 8 2 4 2" xfId="43133" xr:uid="{00000000-0005-0000-0000-000052950000}"/>
    <cellStyle name="Normal 4 4 8 2 5" xfId="29667" xr:uid="{00000000-0005-0000-0000-000053950000}"/>
    <cellStyle name="Normal 4 4 8 3" xfId="5531" xr:uid="{00000000-0005-0000-0000-000054950000}"/>
    <cellStyle name="Normal 4 4 8 3 2" xfId="11975" xr:uid="{00000000-0005-0000-0000-000055950000}"/>
    <cellStyle name="Normal 4 4 8 3 2 2" xfId="24337" xr:uid="{00000000-0005-0000-0000-000056950000}"/>
    <cellStyle name="Normal 4 4 8 3 2 2 2" xfId="50499" xr:uid="{00000000-0005-0000-0000-000057950000}"/>
    <cellStyle name="Normal 4 4 8 3 2 3" xfId="38137" xr:uid="{00000000-0005-0000-0000-000058950000}"/>
    <cellStyle name="Normal 4 4 8 3 3" xfId="18733" xr:uid="{00000000-0005-0000-0000-000059950000}"/>
    <cellStyle name="Normal 4 4 8 3 3 2" xfId="44895" xr:uid="{00000000-0005-0000-0000-00005A950000}"/>
    <cellStyle name="Normal 4 4 8 3 4" xfId="31693" xr:uid="{00000000-0005-0000-0000-00005B950000}"/>
    <cellStyle name="Normal 4 4 8 4" xfId="9029" xr:uid="{00000000-0005-0000-0000-00005C950000}"/>
    <cellStyle name="Normal 4 4 8 4 2" xfId="21775" xr:uid="{00000000-0005-0000-0000-00005D950000}"/>
    <cellStyle name="Normal 4 4 8 4 2 2" xfId="47937" xr:uid="{00000000-0005-0000-0000-00005E950000}"/>
    <cellStyle name="Normal 4 4 8 4 3" xfId="35191" xr:uid="{00000000-0005-0000-0000-00005F950000}"/>
    <cellStyle name="Normal 4 4 8 5" xfId="15209" xr:uid="{00000000-0005-0000-0000-000060950000}"/>
    <cellStyle name="Normal 4 4 8 5 2" xfId="41371" xr:uid="{00000000-0005-0000-0000-000061950000}"/>
    <cellStyle name="Normal 4 4 8 6" xfId="27641" xr:uid="{00000000-0005-0000-0000-000062950000}"/>
    <cellStyle name="Normal 4 4 9" xfId="2131" xr:uid="{00000000-0005-0000-0000-000063950000}"/>
    <cellStyle name="Normal 4 4 9 2" xfId="6183" xr:uid="{00000000-0005-0000-0000-000064950000}"/>
    <cellStyle name="Normal 4 4 9 2 2" xfId="12617" xr:uid="{00000000-0005-0000-0000-000065950000}"/>
    <cellStyle name="Normal 4 4 9 2 2 2" xfId="24977" xr:uid="{00000000-0005-0000-0000-000066950000}"/>
    <cellStyle name="Normal 4 4 9 2 2 2 2" xfId="51139" xr:uid="{00000000-0005-0000-0000-000067950000}"/>
    <cellStyle name="Normal 4 4 9 2 2 3" xfId="38779" xr:uid="{00000000-0005-0000-0000-000068950000}"/>
    <cellStyle name="Normal 4 4 9 2 3" xfId="19382" xr:uid="{00000000-0005-0000-0000-000069950000}"/>
    <cellStyle name="Normal 4 4 9 2 3 2" xfId="45544" xr:uid="{00000000-0005-0000-0000-00006A950000}"/>
    <cellStyle name="Normal 4 4 9 2 4" xfId="32345" xr:uid="{00000000-0005-0000-0000-00006B950000}"/>
    <cellStyle name="Normal 4 4 9 3" xfId="9671" xr:uid="{00000000-0005-0000-0000-00006C950000}"/>
    <cellStyle name="Normal 4 4 9 3 2" xfId="22415" xr:uid="{00000000-0005-0000-0000-00006D950000}"/>
    <cellStyle name="Normal 4 4 9 3 2 2" xfId="48577" xr:uid="{00000000-0005-0000-0000-00006E950000}"/>
    <cellStyle name="Normal 4 4 9 3 3" xfId="35833" xr:uid="{00000000-0005-0000-0000-00006F950000}"/>
    <cellStyle name="Normal 4 4 9 4" xfId="15858" xr:uid="{00000000-0005-0000-0000-000070950000}"/>
    <cellStyle name="Normal 4 4 9 4 2" xfId="42020" xr:uid="{00000000-0005-0000-0000-000071950000}"/>
    <cellStyle name="Normal 4 4 9 5" xfId="28293" xr:uid="{00000000-0005-0000-0000-000072950000}"/>
    <cellStyle name="Normal 4 5" xfId="133" xr:uid="{00000000-0005-0000-0000-000073950000}"/>
    <cellStyle name="Normal 4 5 10" xfId="8209" xr:uid="{00000000-0005-0000-0000-000074950000}"/>
    <cellStyle name="Normal 4 5 10 2" xfId="21139" xr:uid="{00000000-0005-0000-0000-000075950000}"/>
    <cellStyle name="Normal 4 5 10 2 2" xfId="47301" xr:uid="{00000000-0005-0000-0000-000076950000}"/>
    <cellStyle name="Normal 4 5 10 3" xfId="34371" xr:uid="{00000000-0005-0000-0000-000077950000}"/>
    <cellStyle name="Normal 4 5 11" xfId="14117" xr:uid="{00000000-0005-0000-0000-000078950000}"/>
    <cellStyle name="Normal 4 5 11 2" xfId="40279" xr:uid="{00000000-0005-0000-0000-000079950000}"/>
    <cellStyle name="Normal 4 5 12" xfId="26299" xr:uid="{00000000-0005-0000-0000-00007A950000}"/>
    <cellStyle name="Normal 4 5 2" xfId="263" xr:uid="{00000000-0005-0000-0000-00007B950000}"/>
    <cellStyle name="Normal 4 5 2 10" xfId="14205" xr:uid="{00000000-0005-0000-0000-00007C950000}"/>
    <cellStyle name="Normal 4 5 2 10 2" xfId="40367" xr:uid="{00000000-0005-0000-0000-00007D950000}"/>
    <cellStyle name="Normal 4 5 2 11" xfId="26429" xr:uid="{00000000-0005-0000-0000-00007E950000}"/>
    <cellStyle name="Normal 4 5 2 2" xfId="479" xr:uid="{00000000-0005-0000-0000-00007F950000}"/>
    <cellStyle name="Normal 4 5 2 2 10" xfId="26641" xr:uid="{00000000-0005-0000-0000-000080950000}"/>
    <cellStyle name="Normal 4 5 2 2 2" xfId="607" xr:uid="{00000000-0005-0000-0000-000081950000}"/>
    <cellStyle name="Normal 4 5 2 2 2 2" xfId="1139" xr:uid="{00000000-0005-0000-0000-000082950000}"/>
    <cellStyle name="Normal 4 5 2 2 2 2 2" xfId="1459" xr:uid="{00000000-0005-0000-0000-000083950000}"/>
    <cellStyle name="Normal 4 5 2 2 2 2 2 2" xfId="2099" xr:uid="{00000000-0005-0000-0000-000084950000}"/>
    <cellStyle name="Normal 4 5 2 2 2 2 2 2 2" xfId="4125" xr:uid="{00000000-0005-0000-0000-000085950000}"/>
    <cellStyle name="Normal 4 5 2 2 2 2 2 2 2 2" xfId="8177" xr:uid="{00000000-0005-0000-0000-000086950000}"/>
    <cellStyle name="Normal 4 5 2 2 2 2 2 2 2 2 2" xfId="14067" xr:uid="{00000000-0005-0000-0000-000087950000}"/>
    <cellStyle name="Normal 4 5 2 2 2 2 2 2 2 2 2 2" xfId="26237" xr:uid="{00000000-0005-0000-0000-000088950000}"/>
    <cellStyle name="Normal 4 5 2 2 2 2 2 2 2 2 2 2 2" xfId="52399" xr:uid="{00000000-0005-0000-0000-000089950000}"/>
    <cellStyle name="Normal 4 5 2 2 2 2 2 2 2 2 2 3" xfId="40229" xr:uid="{00000000-0005-0000-0000-00008A950000}"/>
    <cellStyle name="Normal 4 5 2 2 2 2 2 2 2 2 3" xfId="21115" xr:uid="{00000000-0005-0000-0000-00008B950000}"/>
    <cellStyle name="Normal 4 5 2 2 2 2 2 2 2 2 3 2" xfId="47277" xr:uid="{00000000-0005-0000-0000-00008C950000}"/>
    <cellStyle name="Normal 4 5 2 2 2 2 2 2 2 2 4" xfId="34339" xr:uid="{00000000-0005-0000-0000-00008D950000}"/>
    <cellStyle name="Normal 4 5 2 2 2 2 2 2 2 3" xfId="11121" xr:uid="{00000000-0005-0000-0000-00008E950000}"/>
    <cellStyle name="Normal 4 5 2 2 2 2 2 2 2 3 2" xfId="23675" xr:uid="{00000000-0005-0000-0000-00008F950000}"/>
    <cellStyle name="Normal 4 5 2 2 2 2 2 2 2 3 2 2" xfId="49837" xr:uid="{00000000-0005-0000-0000-000090950000}"/>
    <cellStyle name="Normal 4 5 2 2 2 2 2 2 2 3 3" xfId="37283" xr:uid="{00000000-0005-0000-0000-000091950000}"/>
    <cellStyle name="Normal 4 5 2 2 2 2 2 2 2 4" xfId="17591" xr:uid="{00000000-0005-0000-0000-000092950000}"/>
    <cellStyle name="Normal 4 5 2 2 2 2 2 2 2 4 2" xfId="43753" xr:uid="{00000000-0005-0000-0000-000093950000}"/>
    <cellStyle name="Normal 4 5 2 2 2 2 2 2 2 5" xfId="30287" xr:uid="{00000000-0005-0000-0000-000094950000}"/>
    <cellStyle name="Normal 4 5 2 2 2 2 2 2 3" xfId="6151" xr:uid="{00000000-0005-0000-0000-000095950000}"/>
    <cellStyle name="Normal 4 5 2 2 2 2 2 2 3 2" xfId="12595" xr:uid="{00000000-0005-0000-0000-000096950000}"/>
    <cellStyle name="Normal 4 5 2 2 2 2 2 2 3 2 2" xfId="24957" xr:uid="{00000000-0005-0000-0000-000097950000}"/>
    <cellStyle name="Normal 4 5 2 2 2 2 2 2 3 2 2 2" xfId="51119" xr:uid="{00000000-0005-0000-0000-000098950000}"/>
    <cellStyle name="Normal 4 5 2 2 2 2 2 2 3 2 3" xfId="38757" xr:uid="{00000000-0005-0000-0000-000099950000}"/>
    <cellStyle name="Normal 4 5 2 2 2 2 2 2 3 3" xfId="19353" xr:uid="{00000000-0005-0000-0000-00009A950000}"/>
    <cellStyle name="Normal 4 5 2 2 2 2 2 2 3 3 2" xfId="45515" xr:uid="{00000000-0005-0000-0000-00009B950000}"/>
    <cellStyle name="Normal 4 5 2 2 2 2 2 2 3 4" xfId="32313" xr:uid="{00000000-0005-0000-0000-00009C950000}"/>
    <cellStyle name="Normal 4 5 2 2 2 2 2 2 4" xfId="9649" xr:uid="{00000000-0005-0000-0000-00009D950000}"/>
    <cellStyle name="Normal 4 5 2 2 2 2 2 2 4 2" xfId="22395" xr:uid="{00000000-0005-0000-0000-00009E950000}"/>
    <cellStyle name="Normal 4 5 2 2 2 2 2 2 4 2 2" xfId="48557" xr:uid="{00000000-0005-0000-0000-00009F950000}"/>
    <cellStyle name="Normal 4 5 2 2 2 2 2 2 4 3" xfId="35811" xr:uid="{00000000-0005-0000-0000-0000A0950000}"/>
    <cellStyle name="Normal 4 5 2 2 2 2 2 2 5" xfId="15829" xr:uid="{00000000-0005-0000-0000-0000A1950000}"/>
    <cellStyle name="Normal 4 5 2 2 2 2 2 2 5 2" xfId="41991" xr:uid="{00000000-0005-0000-0000-0000A2950000}"/>
    <cellStyle name="Normal 4 5 2 2 2 2 2 2 6" xfId="28261" xr:uid="{00000000-0005-0000-0000-0000A3950000}"/>
    <cellStyle name="Normal 4 5 2 2 2 2 2 3" xfId="3485" xr:uid="{00000000-0005-0000-0000-0000A4950000}"/>
    <cellStyle name="Normal 4 5 2 2 2 2 2 3 2" xfId="7537" xr:uid="{00000000-0005-0000-0000-0000A5950000}"/>
    <cellStyle name="Normal 4 5 2 2 2 2 2 3 2 2" xfId="13427" xr:uid="{00000000-0005-0000-0000-0000A6950000}"/>
    <cellStyle name="Normal 4 5 2 2 2 2 2 3 2 2 2" xfId="25597" xr:uid="{00000000-0005-0000-0000-0000A7950000}"/>
    <cellStyle name="Normal 4 5 2 2 2 2 2 3 2 2 2 2" xfId="51759" xr:uid="{00000000-0005-0000-0000-0000A8950000}"/>
    <cellStyle name="Normal 4 5 2 2 2 2 2 3 2 2 3" xfId="39589" xr:uid="{00000000-0005-0000-0000-0000A9950000}"/>
    <cellStyle name="Normal 4 5 2 2 2 2 2 3 2 3" xfId="20475" xr:uid="{00000000-0005-0000-0000-0000AA950000}"/>
    <cellStyle name="Normal 4 5 2 2 2 2 2 3 2 3 2" xfId="46637" xr:uid="{00000000-0005-0000-0000-0000AB950000}"/>
    <cellStyle name="Normal 4 5 2 2 2 2 2 3 2 4" xfId="33699" xr:uid="{00000000-0005-0000-0000-0000AC950000}"/>
    <cellStyle name="Normal 4 5 2 2 2 2 2 3 3" xfId="10481" xr:uid="{00000000-0005-0000-0000-0000AD950000}"/>
    <cellStyle name="Normal 4 5 2 2 2 2 2 3 3 2" xfId="23035" xr:uid="{00000000-0005-0000-0000-0000AE950000}"/>
    <cellStyle name="Normal 4 5 2 2 2 2 2 3 3 2 2" xfId="49197" xr:uid="{00000000-0005-0000-0000-0000AF950000}"/>
    <cellStyle name="Normal 4 5 2 2 2 2 2 3 3 3" xfId="36643" xr:uid="{00000000-0005-0000-0000-0000B0950000}"/>
    <cellStyle name="Normal 4 5 2 2 2 2 2 3 4" xfId="16951" xr:uid="{00000000-0005-0000-0000-0000B1950000}"/>
    <cellStyle name="Normal 4 5 2 2 2 2 2 3 4 2" xfId="43113" xr:uid="{00000000-0005-0000-0000-0000B2950000}"/>
    <cellStyle name="Normal 4 5 2 2 2 2 2 3 5" xfId="29647" xr:uid="{00000000-0005-0000-0000-0000B3950000}"/>
    <cellStyle name="Normal 4 5 2 2 2 2 2 4" xfId="5511" xr:uid="{00000000-0005-0000-0000-0000B4950000}"/>
    <cellStyle name="Normal 4 5 2 2 2 2 2 4 2" xfId="11955" xr:uid="{00000000-0005-0000-0000-0000B5950000}"/>
    <cellStyle name="Normal 4 5 2 2 2 2 2 4 2 2" xfId="24317" xr:uid="{00000000-0005-0000-0000-0000B6950000}"/>
    <cellStyle name="Normal 4 5 2 2 2 2 2 4 2 2 2" xfId="50479" xr:uid="{00000000-0005-0000-0000-0000B7950000}"/>
    <cellStyle name="Normal 4 5 2 2 2 2 2 4 2 3" xfId="38117" xr:uid="{00000000-0005-0000-0000-0000B8950000}"/>
    <cellStyle name="Normal 4 5 2 2 2 2 2 4 3" xfId="18713" xr:uid="{00000000-0005-0000-0000-0000B9950000}"/>
    <cellStyle name="Normal 4 5 2 2 2 2 2 4 3 2" xfId="44875" xr:uid="{00000000-0005-0000-0000-0000BA950000}"/>
    <cellStyle name="Normal 4 5 2 2 2 2 2 4 4" xfId="31673" xr:uid="{00000000-0005-0000-0000-0000BB950000}"/>
    <cellStyle name="Normal 4 5 2 2 2 2 2 5" xfId="9009" xr:uid="{00000000-0005-0000-0000-0000BC950000}"/>
    <cellStyle name="Normal 4 5 2 2 2 2 2 5 2" xfId="21755" xr:uid="{00000000-0005-0000-0000-0000BD950000}"/>
    <cellStyle name="Normal 4 5 2 2 2 2 2 5 2 2" xfId="47917" xr:uid="{00000000-0005-0000-0000-0000BE950000}"/>
    <cellStyle name="Normal 4 5 2 2 2 2 2 5 3" xfId="35171" xr:uid="{00000000-0005-0000-0000-0000BF950000}"/>
    <cellStyle name="Normal 4 5 2 2 2 2 2 6" xfId="15189" xr:uid="{00000000-0005-0000-0000-0000C0950000}"/>
    <cellStyle name="Normal 4 5 2 2 2 2 2 6 2" xfId="41351" xr:uid="{00000000-0005-0000-0000-0000C1950000}"/>
    <cellStyle name="Normal 4 5 2 2 2 2 2 7" xfId="27621" xr:uid="{00000000-0005-0000-0000-0000C2950000}"/>
    <cellStyle name="Normal 4 5 2 2 2 2 3" xfId="1779" xr:uid="{00000000-0005-0000-0000-0000C3950000}"/>
    <cellStyle name="Normal 4 5 2 2 2 2 3 2" xfId="3805" xr:uid="{00000000-0005-0000-0000-0000C4950000}"/>
    <cellStyle name="Normal 4 5 2 2 2 2 3 2 2" xfId="7857" xr:uid="{00000000-0005-0000-0000-0000C5950000}"/>
    <cellStyle name="Normal 4 5 2 2 2 2 3 2 2 2" xfId="13747" xr:uid="{00000000-0005-0000-0000-0000C6950000}"/>
    <cellStyle name="Normal 4 5 2 2 2 2 3 2 2 2 2" xfId="25917" xr:uid="{00000000-0005-0000-0000-0000C7950000}"/>
    <cellStyle name="Normal 4 5 2 2 2 2 3 2 2 2 2 2" xfId="52079" xr:uid="{00000000-0005-0000-0000-0000C8950000}"/>
    <cellStyle name="Normal 4 5 2 2 2 2 3 2 2 2 3" xfId="39909" xr:uid="{00000000-0005-0000-0000-0000C9950000}"/>
    <cellStyle name="Normal 4 5 2 2 2 2 3 2 2 3" xfId="20795" xr:uid="{00000000-0005-0000-0000-0000CA950000}"/>
    <cellStyle name="Normal 4 5 2 2 2 2 3 2 2 3 2" xfId="46957" xr:uid="{00000000-0005-0000-0000-0000CB950000}"/>
    <cellStyle name="Normal 4 5 2 2 2 2 3 2 2 4" xfId="34019" xr:uid="{00000000-0005-0000-0000-0000CC950000}"/>
    <cellStyle name="Normal 4 5 2 2 2 2 3 2 3" xfId="10801" xr:uid="{00000000-0005-0000-0000-0000CD950000}"/>
    <cellStyle name="Normal 4 5 2 2 2 2 3 2 3 2" xfId="23355" xr:uid="{00000000-0005-0000-0000-0000CE950000}"/>
    <cellStyle name="Normal 4 5 2 2 2 2 3 2 3 2 2" xfId="49517" xr:uid="{00000000-0005-0000-0000-0000CF950000}"/>
    <cellStyle name="Normal 4 5 2 2 2 2 3 2 3 3" xfId="36963" xr:uid="{00000000-0005-0000-0000-0000D0950000}"/>
    <cellStyle name="Normal 4 5 2 2 2 2 3 2 4" xfId="17271" xr:uid="{00000000-0005-0000-0000-0000D1950000}"/>
    <cellStyle name="Normal 4 5 2 2 2 2 3 2 4 2" xfId="43433" xr:uid="{00000000-0005-0000-0000-0000D2950000}"/>
    <cellStyle name="Normal 4 5 2 2 2 2 3 2 5" xfId="29967" xr:uid="{00000000-0005-0000-0000-0000D3950000}"/>
    <cellStyle name="Normal 4 5 2 2 2 2 3 3" xfId="5831" xr:uid="{00000000-0005-0000-0000-0000D4950000}"/>
    <cellStyle name="Normal 4 5 2 2 2 2 3 3 2" xfId="12275" xr:uid="{00000000-0005-0000-0000-0000D5950000}"/>
    <cellStyle name="Normal 4 5 2 2 2 2 3 3 2 2" xfId="24637" xr:uid="{00000000-0005-0000-0000-0000D6950000}"/>
    <cellStyle name="Normal 4 5 2 2 2 2 3 3 2 2 2" xfId="50799" xr:uid="{00000000-0005-0000-0000-0000D7950000}"/>
    <cellStyle name="Normal 4 5 2 2 2 2 3 3 2 3" xfId="38437" xr:uid="{00000000-0005-0000-0000-0000D8950000}"/>
    <cellStyle name="Normal 4 5 2 2 2 2 3 3 3" xfId="19033" xr:uid="{00000000-0005-0000-0000-0000D9950000}"/>
    <cellStyle name="Normal 4 5 2 2 2 2 3 3 3 2" xfId="45195" xr:uid="{00000000-0005-0000-0000-0000DA950000}"/>
    <cellStyle name="Normal 4 5 2 2 2 2 3 3 4" xfId="31993" xr:uid="{00000000-0005-0000-0000-0000DB950000}"/>
    <cellStyle name="Normal 4 5 2 2 2 2 3 4" xfId="9329" xr:uid="{00000000-0005-0000-0000-0000DC950000}"/>
    <cellStyle name="Normal 4 5 2 2 2 2 3 4 2" xfId="22075" xr:uid="{00000000-0005-0000-0000-0000DD950000}"/>
    <cellStyle name="Normal 4 5 2 2 2 2 3 4 2 2" xfId="48237" xr:uid="{00000000-0005-0000-0000-0000DE950000}"/>
    <cellStyle name="Normal 4 5 2 2 2 2 3 4 3" xfId="35491" xr:uid="{00000000-0005-0000-0000-0000DF950000}"/>
    <cellStyle name="Normal 4 5 2 2 2 2 3 5" xfId="15509" xr:uid="{00000000-0005-0000-0000-0000E0950000}"/>
    <cellStyle name="Normal 4 5 2 2 2 2 3 5 2" xfId="41671" xr:uid="{00000000-0005-0000-0000-0000E1950000}"/>
    <cellStyle name="Normal 4 5 2 2 2 2 3 6" xfId="27941" xr:uid="{00000000-0005-0000-0000-0000E2950000}"/>
    <cellStyle name="Normal 4 5 2 2 2 2 4" xfId="3165" xr:uid="{00000000-0005-0000-0000-0000E3950000}"/>
    <cellStyle name="Normal 4 5 2 2 2 2 4 2" xfId="7217" xr:uid="{00000000-0005-0000-0000-0000E4950000}"/>
    <cellStyle name="Normal 4 5 2 2 2 2 4 2 2" xfId="13107" xr:uid="{00000000-0005-0000-0000-0000E5950000}"/>
    <cellStyle name="Normal 4 5 2 2 2 2 4 2 2 2" xfId="25277" xr:uid="{00000000-0005-0000-0000-0000E6950000}"/>
    <cellStyle name="Normal 4 5 2 2 2 2 4 2 2 2 2" xfId="51439" xr:uid="{00000000-0005-0000-0000-0000E7950000}"/>
    <cellStyle name="Normal 4 5 2 2 2 2 4 2 2 3" xfId="39269" xr:uid="{00000000-0005-0000-0000-0000E8950000}"/>
    <cellStyle name="Normal 4 5 2 2 2 2 4 2 3" xfId="20155" xr:uid="{00000000-0005-0000-0000-0000E9950000}"/>
    <cellStyle name="Normal 4 5 2 2 2 2 4 2 3 2" xfId="46317" xr:uid="{00000000-0005-0000-0000-0000EA950000}"/>
    <cellStyle name="Normal 4 5 2 2 2 2 4 2 4" xfId="33379" xr:uid="{00000000-0005-0000-0000-0000EB950000}"/>
    <cellStyle name="Normal 4 5 2 2 2 2 4 3" xfId="10161" xr:uid="{00000000-0005-0000-0000-0000EC950000}"/>
    <cellStyle name="Normal 4 5 2 2 2 2 4 3 2" xfId="22715" xr:uid="{00000000-0005-0000-0000-0000ED950000}"/>
    <cellStyle name="Normal 4 5 2 2 2 2 4 3 2 2" xfId="48877" xr:uid="{00000000-0005-0000-0000-0000EE950000}"/>
    <cellStyle name="Normal 4 5 2 2 2 2 4 3 3" xfId="36323" xr:uid="{00000000-0005-0000-0000-0000EF950000}"/>
    <cellStyle name="Normal 4 5 2 2 2 2 4 4" xfId="16631" xr:uid="{00000000-0005-0000-0000-0000F0950000}"/>
    <cellStyle name="Normal 4 5 2 2 2 2 4 4 2" xfId="42793" xr:uid="{00000000-0005-0000-0000-0000F1950000}"/>
    <cellStyle name="Normal 4 5 2 2 2 2 4 5" xfId="29327" xr:uid="{00000000-0005-0000-0000-0000F2950000}"/>
    <cellStyle name="Normal 4 5 2 2 2 2 5" xfId="5191" xr:uid="{00000000-0005-0000-0000-0000F3950000}"/>
    <cellStyle name="Normal 4 5 2 2 2 2 5 2" xfId="11635" xr:uid="{00000000-0005-0000-0000-0000F4950000}"/>
    <cellStyle name="Normal 4 5 2 2 2 2 5 2 2" xfId="23997" xr:uid="{00000000-0005-0000-0000-0000F5950000}"/>
    <cellStyle name="Normal 4 5 2 2 2 2 5 2 2 2" xfId="50159" xr:uid="{00000000-0005-0000-0000-0000F6950000}"/>
    <cellStyle name="Normal 4 5 2 2 2 2 5 2 3" xfId="37797" xr:uid="{00000000-0005-0000-0000-0000F7950000}"/>
    <cellStyle name="Normal 4 5 2 2 2 2 5 3" xfId="18393" xr:uid="{00000000-0005-0000-0000-0000F8950000}"/>
    <cellStyle name="Normal 4 5 2 2 2 2 5 3 2" xfId="44555" xr:uid="{00000000-0005-0000-0000-0000F9950000}"/>
    <cellStyle name="Normal 4 5 2 2 2 2 5 4" xfId="31353" xr:uid="{00000000-0005-0000-0000-0000FA950000}"/>
    <cellStyle name="Normal 4 5 2 2 2 2 6" xfId="8689" xr:uid="{00000000-0005-0000-0000-0000FB950000}"/>
    <cellStyle name="Normal 4 5 2 2 2 2 6 2" xfId="21435" xr:uid="{00000000-0005-0000-0000-0000FC950000}"/>
    <cellStyle name="Normal 4 5 2 2 2 2 6 2 2" xfId="47597" xr:uid="{00000000-0005-0000-0000-0000FD950000}"/>
    <cellStyle name="Normal 4 5 2 2 2 2 6 3" xfId="34851" xr:uid="{00000000-0005-0000-0000-0000FE950000}"/>
    <cellStyle name="Normal 4 5 2 2 2 2 7" xfId="14869" xr:uid="{00000000-0005-0000-0000-0000FF950000}"/>
    <cellStyle name="Normal 4 5 2 2 2 2 7 2" xfId="41031" xr:uid="{00000000-0005-0000-0000-000000960000}"/>
    <cellStyle name="Normal 4 5 2 2 2 2 8" xfId="27301" xr:uid="{00000000-0005-0000-0000-000001960000}"/>
    <cellStyle name="Normal 4 5 2 2 2 3" xfId="1299" xr:uid="{00000000-0005-0000-0000-000002960000}"/>
    <cellStyle name="Normal 4 5 2 2 2 3 2" xfId="1939" xr:uid="{00000000-0005-0000-0000-000003960000}"/>
    <cellStyle name="Normal 4 5 2 2 2 3 2 2" xfId="3965" xr:uid="{00000000-0005-0000-0000-000004960000}"/>
    <cellStyle name="Normal 4 5 2 2 2 3 2 2 2" xfId="8017" xr:uid="{00000000-0005-0000-0000-000005960000}"/>
    <cellStyle name="Normal 4 5 2 2 2 3 2 2 2 2" xfId="13907" xr:uid="{00000000-0005-0000-0000-000006960000}"/>
    <cellStyle name="Normal 4 5 2 2 2 3 2 2 2 2 2" xfId="26077" xr:uid="{00000000-0005-0000-0000-000007960000}"/>
    <cellStyle name="Normal 4 5 2 2 2 3 2 2 2 2 2 2" xfId="52239" xr:uid="{00000000-0005-0000-0000-000008960000}"/>
    <cellStyle name="Normal 4 5 2 2 2 3 2 2 2 2 3" xfId="40069" xr:uid="{00000000-0005-0000-0000-000009960000}"/>
    <cellStyle name="Normal 4 5 2 2 2 3 2 2 2 3" xfId="20955" xr:uid="{00000000-0005-0000-0000-00000A960000}"/>
    <cellStyle name="Normal 4 5 2 2 2 3 2 2 2 3 2" xfId="47117" xr:uid="{00000000-0005-0000-0000-00000B960000}"/>
    <cellStyle name="Normal 4 5 2 2 2 3 2 2 2 4" xfId="34179" xr:uid="{00000000-0005-0000-0000-00000C960000}"/>
    <cellStyle name="Normal 4 5 2 2 2 3 2 2 3" xfId="10961" xr:uid="{00000000-0005-0000-0000-00000D960000}"/>
    <cellStyle name="Normal 4 5 2 2 2 3 2 2 3 2" xfId="23515" xr:uid="{00000000-0005-0000-0000-00000E960000}"/>
    <cellStyle name="Normal 4 5 2 2 2 3 2 2 3 2 2" xfId="49677" xr:uid="{00000000-0005-0000-0000-00000F960000}"/>
    <cellStyle name="Normal 4 5 2 2 2 3 2 2 3 3" xfId="37123" xr:uid="{00000000-0005-0000-0000-000010960000}"/>
    <cellStyle name="Normal 4 5 2 2 2 3 2 2 4" xfId="17431" xr:uid="{00000000-0005-0000-0000-000011960000}"/>
    <cellStyle name="Normal 4 5 2 2 2 3 2 2 4 2" xfId="43593" xr:uid="{00000000-0005-0000-0000-000012960000}"/>
    <cellStyle name="Normal 4 5 2 2 2 3 2 2 5" xfId="30127" xr:uid="{00000000-0005-0000-0000-000013960000}"/>
    <cellStyle name="Normal 4 5 2 2 2 3 2 3" xfId="5991" xr:uid="{00000000-0005-0000-0000-000014960000}"/>
    <cellStyle name="Normal 4 5 2 2 2 3 2 3 2" xfId="12435" xr:uid="{00000000-0005-0000-0000-000015960000}"/>
    <cellStyle name="Normal 4 5 2 2 2 3 2 3 2 2" xfId="24797" xr:uid="{00000000-0005-0000-0000-000016960000}"/>
    <cellStyle name="Normal 4 5 2 2 2 3 2 3 2 2 2" xfId="50959" xr:uid="{00000000-0005-0000-0000-000017960000}"/>
    <cellStyle name="Normal 4 5 2 2 2 3 2 3 2 3" xfId="38597" xr:uid="{00000000-0005-0000-0000-000018960000}"/>
    <cellStyle name="Normal 4 5 2 2 2 3 2 3 3" xfId="19193" xr:uid="{00000000-0005-0000-0000-000019960000}"/>
    <cellStyle name="Normal 4 5 2 2 2 3 2 3 3 2" xfId="45355" xr:uid="{00000000-0005-0000-0000-00001A960000}"/>
    <cellStyle name="Normal 4 5 2 2 2 3 2 3 4" xfId="32153" xr:uid="{00000000-0005-0000-0000-00001B960000}"/>
    <cellStyle name="Normal 4 5 2 2 2 3 2 4" xfId="9489" xr:uid="{00000000-0005-0000-0000-00001C960000}"/>
    <cellStyle name="Normal 4 5 2 2 2 3 2 4 2" xfId="22235" xr:uid="{00000000-0005-0000-0000-00001D960000}"/>
    <cellStyle name="Normal 4 5 2 2 2 3 2 4 2 2" xfId="48397" xr:uid="{00000000-0005-0000-0000-00001E960000}"/>
    <cellStyle name="Normal 4 5 2 2 2 3 2 4 3" xfId="35651" xr:uid="{00000000-0005-0000-0000-00001F960000}"/>
    <cellStyle name="Normal 4 5 2 2 2 3 2 5" xfId="15669" xr:uid="{00000000-0005-0000-0000-000020960000}"/>
    <cellStyle name="Normal 4 5 2 2 2 3 2 5 2" xfId="41831" xr:uid="{00000000-0005-0000-0000-000021960000}"/>
    <cellStyle name="Normal 4 5 2 2 2 3 2 6" xfId="28101" xr:uid="{00000000-0005-0000-0000-000022960000}"/>
    <cellStyle name="Normal 4 5 2 2 2 3 3" xfId="3325" xr:uid="{00000000-0005-0000-0000-000023960000}"/>
    <cellStyle name="Normal 4 5 2 2 2 3 3 2" xfId="7377" xr:uid="{00000000-0005-0000-0000-000024960000}"/>
    <cellStyle name="Normal 4 5 2 2 2 3 3 2 2" xfId="13267" xr:uid="{00000000-0005-0000-0000-000025960000}"/>
    <cellStyle name="Normal 4 5 2 2 2 3 3 2 2 2" xfId="25437" xr:uid="{00000000-0005-0000-0000-000026960000}"/>
    <cellStyle name="Normal 4 5 2 2 2 3 3 2 2 2 2" xfId="51599" xr:uid="{00000000-0005-0000-0000-000027960000}"/>
    <cellStyle name="Normal 4 5 2 2 2 3 3 2 2 3" xfId="39429" xr:uid="{00000000-0005-0000-0000-000028960000}"/>
    <cellStyle name="Normal 4 5 2 2 2 3 3 2 3" xfId="20315" xr:uid="{00000000-0005-0000-0000-000029960000}"/>
    <cellStyle name="Normal 4 5 2 2 2 3 3 2 3 2" xfId="46477" xr:uid="{00000000-0005-0000-0000-00002A960000}"/>
    <cellStyle name="Normal 4 5 2 2 2 3 3 2 4" xfId="33539" xr:uid="{00000000-0005-0000-0000-00002B960000}"/>
    <cellStyle name="Normal 4 5 2 2 2 3 3 3" xfId="10321" xr:uid="{00000000-0005-0000-0000-00002C960000}"/>
    <cellStyle name="Normal 4 5 2 2 2 3 3 3 2" xfId="22875" xr:uid="{00000000-0005-0000-0000-00002D960000}"/>
    <cellStyle name="Normal 4 5 2 2 2 3 3 3 2 2" xfId="49037" xr:uid="{00000000-0005-0000-0000-00002E960000}"/>
    <cellStyle name="Normal 4 5 2 2 2 3 3 3 3" xfId="36483" xr:uid="{00000000-0005-0000-0000-00002F960000}"/>
    <cellStyle name="Normal 4 5 2 2 2 3 3 4" xfId="16791" xr:uid="{00000000-0005-0000-0000-000030960000}"/>
    <cellStyle name="Normal 4 5 2 2 2 3 3 4 2" xfId="42953" xr:uid="{00000000-0005-0000-0000-000031960000}"/>
    <cellStyle name="Normal 4 5 2 2 2 3 3 5" xfId="29487" xr:uid="{00000000-0005-0000-0000-000032960000}"/>
    <cellStyle name="Normal 4 5 2 2 2 3 4" xfId="5351" xr:uid="{00000000-0005-0000-0000-000033960000}"/>
    <cellStyle name="Normal 4 5 2 2 2 3 4 2" xfId="11795" xr:uid="{00000000-0005-0000-0000-000034960000}"/>
    <cellStyle name="Normal 4 5 2 2 2 3 4 2 2" xfId="24157" xr:uid="{00000000-0005-0000-0000-000035960000}"/>
    <cellStyle name="Normal 4 5 2 2 2 3 4 2 2 2" xfId="50319" xr:uid="{00000000-0005-0000-0000-000036960000}"/>
    <cellStyle name="Normal 4 5 2 2 2 3 4 2 3" xfId="37957" xr:uid="{00000000-0005-0000-0000-000037960000}"/>
    <cellStyle name="Normal 4 5 2 2 2 3 4 3" xfId="18553" xr:uid="{00000000-0005-0000-0000-000038960000}"/>
    <cellStyle name="Normal 4 5 2 2 2 3 4 3 2" xfId="44715" xr:uid="{00000000-0005-0000-0000-000039960000}"/>
    <cellStyle name="Normal 4 5 2 2 2 3 4 4" xfId="31513" xr:uid="{00000000-0005-0000-0000-00003A960000}"/>
    <cellStyle name="Normal 4 5 2 2 2 3 5" xfId="8849" xr:uid="{00000000-0005-0000-0000-00003B960000}"/>
    <cellStyle name="Normal 4 5 2 2 2 3 5 2" xfId="21595" xr:uid="{00000000-0005-0000-0000-00003C960000}"/>
    <cellStyle name="Normal 4 5 2 2 2 3 5 2 2" xfId="47757" xr:uid="{00000000-0005-0000-0000-00003D960000}"/>
    <cellStyle name="Normal 4 5 2 2 2 3 5 3" xfId="35011" xr:uid="{00000000-0005-0000-0000-00003E960000}"/>
    <cellStyle name="Normal 4 5 2 2 2 3 6" xfId="15029" xr:uid="{00000000-0005-0000-0000-00003F960000}"/>
    <cellStyle name="Normal 4 5 2 2 2 3 6 2" xfId="41191" xr:uid="{00000000-0005-0000-0000-000040960000}"/>
    <cellStyle name="Normal 4 5 2 2 2 3 7" xfId="27461" xr:uid="{00000000-0005-0000-0000-000041960000}"/>
    <cellStyle name="Normal 4 5 2 2 2 4" xfId="1619" xr:uid="{00000000-0005-0000-0000-000042960000}"/>
    <cellStyle name="Normal 4 5 2 2 2 4 2" xfId="3645" xr:uid="{00000000-0005-0000-0000-000043960000}"/>
    <cellStyle name="Normal 4 5 2 2 2 4 2 2" xfId="7697" xr:uid="{00000000-0005-0000-0000-000044960000}"/>
    <cellStyle name="Normal 4 5 2 2 2 4 2 2 2" xfId="13587" xr:uid="{00000000-0005-0000-0000-000045960000}"/>
    <cellStyle name="Normal 4 5 2 2 2 4 2 2 2 2" xfId="25757" xr:uid="{00000000-0005-0000-0000-000046960000}"/>
    <cellStyle name="Normal 4 5 2 2 2 4 2 2 2 2 2" xfId="51919" xr:uid="{00000000-0005-0000-0000-000047960000}"/>
    <cellStyle name="Normal 4 5 2 2 2 4 2 2 2 3" xfId="39749" xr:uid="{00000000-0005-0000-0000-000048960000}"/>
    <cellStyle name="Normal 4 5 2 2 2 4 2 2 3" xfId="20635" xr:uid="{00000000-0005-0000-0000-000049960000}"/>
    <cellStyle name="Normal 4 5 2 2 2 4 2 2 3 2" xfId="46797" xr:uid="{00000000-0005-0000-0000-00004A960000}"/>
    <cellStyle name="Normal 4 5 2 2 2 4 2 2 4" xfId="33859" xr:uid="{00000000-0005-0000-0000-00004B960000}"/>
    <cellStyle name="Normal 4 5 2 2 2 4 2 3" xfId="10641" xr:uid="{00000000-0005-0000-0000-00004C960000}"/>
    <cellStyle name="Normal 4 5 2 2 2 4 2 3 2" xfId="23195" xr:uid="{00000000-0005-0000-0000-00004D960000}"/>
    <cellStyle name="Normal 4 5 2 2 2 4 2 3 2 2" xfId="49357" xr:uid="{00000000-0005-0000-0000-00004E960000}"/>
    <cellStyle name="Normal 4 5 2 2 2 4 2 3 3" xfId="36803" xr:uid="{00000000-0005-0000-0000-00004F960000}"/>
    <cellStyle name="Normal 4 5 2 2 2 4 2 4" xfId="17111" xr:uid="{00000000-0005-0000-0000-000050960000}"/>
    <cellStyle name="Normal 4 5 2 2 2 4 2 4 2" xfId="43273" xr:uid="{00000000-0005-0000-0000-000051960000}"/>
    <cellStyle name="Normal 4 5 2 2 2 4 2 5" xfId="29807" xr:uid="{00000000-0005-0000-0000-000052960000}"/>
    <cellStyle name="Normal 4 5 2 2 2 4 3" xfId="5671" xr:uid="{00000000-0005-0000-0000-000053960000}"/>
    <cellStyle name="Normal 4 5 2 2 2 4 3 2" xfId="12115" xr:uid="{00000000-0005-0000-0000-000054960000}"/>
    <cellStyle name="Normal 4 5 2 2 2 4 3 2 2" xfId="24477" xr:uid="{00000000-0005-0000-0000-000055960000}"/>
    <cellStyle name="Normal 4 5 2 2 2 4 3 2 2 2" xfId="50639" xr:uid="{00000000-0005-0000-0000-000056960000}"/>
    <cellStyle name="Normal 4 5 2 2 2 4 3 2 3" xfId="38277" xr:uid="{00000000-0005-0000-0000-000057960000}"/>
    <cellStyle name="Normal 4 5 2 2 2 4 3 3" xfId="18873" xr:uid="{00000000-0005-0000-0000-000058960000}"/>
    <cellStyle name="Normal 4 5 2 2 2 4 3 3 2" xfId="45035" xr:uid="{00000000-0005-0000-0000-000059960000}"/>
    <cellStyle name="Normal 4 5 2 2 2 4 3 4" xfId="31833" xr:uid="{00000000-0005-0000-0000-00005A960000}"/>
    <cellStyle name="Normal 4 5 2 2 2 4 4" xfId="9169" xr:uid="{00000000-0005-0000-0000-00005B960000}"/>
    <cellStyle name="Normal 4 5 2 2 2 4 4 2" xfId="21915" xr:uid="{00000000-0005-0000-0000-00005C960000}"/>
    <cellStyle name="Normal 4 5 2 2 2 4 4 2 2" xfId="48077" xr:uid="{00000000-0005-0000-0000-00005D960000}"/>
    <cellStyle name="Normal 4 5 2 2 2 4 4 3" xfId="35331" xr:uid="{00000000-0005-0000-0000-00005E960000}"/>
    <cellStyle name="Normal 4 5 2 2 2 4 5" xfId="15349" xr:uid="{00000000-0005-0000-0000-00005F960000}"/>
    <cellStyle name="Normal 4 5 2 2 2 4 5 2" xfId="41511" xr:uid="{00000000-0005-0000-0000-000060960000}"/>
    <cellStyle name="Normal 4 5 2 2 2 4 6" xfId="27781" xr:uid="{00000000-0005-0000-0000-000061960000}"/>
    <cellStyle name="Normal 4 5 2 2 2 5" xfId="2633" xr:uid="{00000000-0005-0000-0000-000062960000}"/>
    <cellStyle name="Normal 4 5 2 2 2 5 2" xfId="6685" xr:uid="{00000000-0005-0000-0000-000063960000}"/>
    <cellStyle name="Normal 4 5 2 2 2 5 2 2" xfId="12851" xr:uid="{00000000-0005-0000-0000-000064960000}"/>
    <cellStyle name="Normal 4 5 2 2 2 5 2 2 2" xfId="25117" xr:uid="{00000000-0005-0000-0000-000065960000}"/>
    <cellStyle name="Normal 4 5 2 2 2 5 2 2 2 2" xfId="51279" xr:uid="{00000000-0005-0000-0000-000066960000}"/>
    <cellStyle name="Normal 4 5 2 2 2 5 2 2 3" xfId="39013" xr:uid="{00000000-0005-0000-0000-000067960000}"/>
    <cellStyle name="Normal 4 5 2 2 2 5 2 3" xfId="19755" xr:uid="{00000000-0005-0000-0000-000068960000}"/>
    <cellStyle name="Normal 4 5 2 2 2 5 2 3 2" xfId="45917" xr:uid="{00000000-0005-0000-0000-000069960000}"/>
    <cellStyle name="Normal 4 5 2 2 2 5 2 4" xfId="32847" xr:uid="{00000000-0005-0000-0000-00006A960000}"/>
    <cellStyle name="Normal 4 5 2 2 2 5 3" xfId="9905" xr:uid="{00000000-0005-0000-0000-00006B960000}"/>
    <cellStyle name="Normal 4 5 2 2 2 5 3 2" xfId="22555" xr:uid="{00000000-0005-0000-0000-00006C960000}"/>
    <cellStyle name="Normal 4 5 2 2 2 5 3 2 2" xfId="48717" xr:uid="{00000000-0005-0000-0000-00006D960000}"/>
    <cellStyle name="Normal 4 5 2 2 2 5 3 3" xfId="36067" xr:uid="{00000000-0005-0000-0000-00006E960000}"/>
    <cellStyle name="Normal 4 5 2 2 2 5 4" xfId="16231" xr:uid="{00000000-0005-0000-0000-00006F960000}"/>
    <cellStyle name="Normal 4 5 2 2 2 5 4 2" xfId="42393" xr:uid="{00000000-0005-0000-0000-000070960000}"/>
    <cellStyle name="Normal 4 5 2 2 2 5 5" xfId="28795" xr:uid="{00000000-0005-0000-0000-000071960000}"/>
    <cellStyle name="Normal 4 5 2 2 2 6" xfId="4659" xr:uid="{00000000-0005-0000-0000-000072960000}"/>
    <cellStyle name="Normal 4 5 2 2 2 6 2" xfId="11379" xr:uid="{00000000-0005-0000-0000-000073960000}"/>
    <cellStyle name="Normal 4 5 2 2 2 6 2 2" xfId="23837" xr:uid="{00000000-0005-0000-0000-000074960000}"/>
    <cellStyle name="Normal 4 5 2 2 2 6 2 2 2" xfId="49999" xr:uid="{00000000-0005-0000-0000-000075960000}"/>
    <cellStyle name="Normal 4 5 2 2 2 6 2 3" xfId="37541" xr:uid="{00000000-0005-0000-0000-000076960000}"/>
    <cellStyle name="Normal 4 5 2 2 2 6 3" xfId="17993" xr:uid="{00000000-0005-0000-0000-000077960000}"/>
    <cellStyle name="Normal 4 5 2 2 2 6 3 2" xfId="44155" xr:uid="{00000000-0005-0000-0000-000078960000}"/>
    <cellStyle name="Normal 4 5 2 2 2 6 4" xfId="30821" xr:uid="{00000000-0005-0000-0000-000079960000}"/>
    <cellStyle name="Normal 4 5 2 2 2 7" xfId="8433" xr:uid="{00000000-0005-0000-0000-00007A960000}"/>
    <cellStyle name="Normal 4 5 2 2 2 7 2" xfId="21275" xr:uid="{00000000-0005-0000-0000-00007B960000}"/>
    <cellStyle name="Normal 4 5 2 2 2 7 2 2" xfId="47437" xr:uid="{00000000-0005-0000-0000-00007C960000}"/>
    <cellStyle name="Normal 4 5 2 2 2 7 3" xfId="34595" xr:uid="{00000000-0005-0000-0000-00007D960000}"/>
    <cellStyle name="Normal 4 5 2 2 2 8" xfId="14469" xr:uid="{00000000-0005-0000-0000-00007E960000}"/>
    <cellStyle name="Normal 4 5 2 2 2 8 2" xfId="40631" xr:uid="{00000000-0005-0000-0000-00007F960000}"/>
    <cellStyle name="Normal 4 5 2 2 2 9" xfId="26769" xr:uid="{00000000-0005-0000-0000-000080960000}"/>
    <cellStyle name="Normal 4 5 2 2 3" xfId="1011" xr:uid="{00000000-0005-0000-0000-000081960000}"/>
    <cellStyle name="Normal 4 5 2 2 3 2" xfId="1379" xr:uid="{00000000-0005-0000-0000-000082960000}"/>
    <cellStyle name="Normal 4 5 2 2 3 2 2" xfId="2019" xr:uid="{00000000-0005-0000-0000-000083960000}"/>
    <cellStyle name="Normal 4 5 2 2 3 2 2 2" xfId="4045" xr:uid="{00000000-0005-0000-0000-000084960000}"/>
    <cellStyle name="Normal 4 5 2 2 3 2 2 2 2" xfId="8097" xr:uid="{00000000-0005-0000-0000-000085960000}"/>
    <cellStyle name="Normal 4 5 2 2 3 2 2 2 2 2" xfId="13987" xr:uid="{00000000-0005-0000-0000-000086960000}"/>
    <cellStyle name="Normal 4 5 2 2 3 2 2 2 2 2 2" xfId="26157" xr:uid="{00000000-0005-0000-0000-000087960000}"/>
    <cellStyle name="Normal 4 5 2 2 3 2 2 2 2 2 2 2" xfId="52319" xr:uid="{00000000-0005-0000-0000-000088960000}"/>
    <cellStyle name="Normal 4 5 2 2 3 2 2 2 2 2 3" xfId="40149" xr:uid="{00000000-0005-0000-0000-000089960000}"/>
    <cellStyle name="Normal 4 5 2 2 3 2 2 2 2 3" xfId="21035" xr:uid="{00000000-0005-0000-0000-00008A960000}"/>
    <cellStyle name="Normal 4 5 2 2 3 2 2 2 2 3 2" xfId="47197" xr:uid="{00000000-0005-0000-0000-00008B960000}"/>
    <cellStyle name="Normal 4 5 2 2 3 2 2 2 2 4" xfId="34259" xr:uid="{00000000-0005-0000-0000-00008C960000}"/>
    <cellStyle name="Normal 4 5 2 2 3 2 2 2 3" xfId="11041" xr:uid="{00000000-0005-0000-0000-00008D960000}"/>
    <cellStyle name="Normal 4 5 2 2 3 2 2 2 3 2" xfId="23595" xr:uid="{00000000-0005-0000-0000-00008E960000}"/>
    <cellStyle name="Normal 4 5 2 2 3 2 2 2 3 2 2" xfId="49757" xr:uid="{00000000-0005-0000-0000-00008F960000}"/>
    <cellStyle name="Normal 4 5 2 2 3 2 2 2 3 3" xfId="37203" xr:uid="{00000000-0005-0000-0000-000090960000}"/>
    <cellStyle name="Normal 4 5 2 2 3 2 2 2 4" xfId="17511" xr:uid="{00000000-0005-0000-0000-000091960000}"/>
    <cellStyle name="Normal 4 5 2 2 3 2 2 2 4 2" xfId="43673" xr:uid="{00000000-0005-0000-0000-000092960000}"/>
    <cellStyle name="Normal 4 5 2 2 3 2 2 2 5" xfId="30207" xr:uid="{00000000-0005-0000-0000-000093960000}"/>
    <cellStyle name="Normal 4 5 2 2 3 2 2 3" xfId="6071" xr:uid="{00000000-0005-0000-0000-000094960000}"/>
    <cellStyle name="Normal 4 5 2 2 3 2 2 3 2" xfId="12515" xr:uid="{00000000-0005-0000-0000-000095960000}"/>
    <cellStyle name="Normal 4 5 2 2 3 2 2 3 2 2" xfId="24877" xr:uid="{00000000-0005-0000-0000-000096960000}"/>
    <cellStyle name="Normal 4 5 2 2 3 2 2 3 2 2 2" xfId="51039" xr:uid="{00000000-0005-0000-0000-000097960000}"/>
    <cellStyle name="Normal 4 5 2 2 3 2 2 3 2 3" xfId="38677" xr:uid="{00000000-0005-0000-0000-000098960000}"/>
    <cellStyle name="Normal 4 5 2 2 3 2 2 3 3" xfId="19273" xr:uid="{00000000-0005-0000-0000-000099960000}"/>
    <cellStyle name="Normal 4 5 2 2 3 2 2 3 3 2" xfId="45435" xr:uid="{00000000-0005-0000-0000-00009A960000}"/>
    <cellStyle name="Normal 4 5 2 2 3 2 2 3 4" xfId="32233" xr:uid="{00000000-0005-0000-0000-00009B960000}"/>
    <cellStyle name="Normal 4 5 2 2 3 2 2 4" xfId="9569" xr:uid="{00000000-0005-0000-0000-00009C960000}"/>
    <cellStyle name="Normal 4 5 2 2 3 2 2 4 2" xfId="22315" xr:uid="{00000000-0005-0000-0000-00009D960000}"/>
    <cellStyle name="Normal 4 5 2 2 3 2 2 4 2 2" xfId="48477" xr:uid="{00000000-0005-0000-0000-00009E960000}"/>
    <cellStyle name="Normal 4 5 2 2 3 2 2 4 3" xfId="35731" xr:uid="{00000000-0005-0000-0000-00009F960000}"/>
    <cellStyle name="Normal 4 5 2 2 3 2 2 5" xfId="15749" xr:uid="{00000000-0005-0000-0000-0000A0960000}"/>
    <cellStyle name="Normal 4 5 2 2 3 2 2 5 2" xfId="41911" xr:uid="{00000000-0005-0000-0000-0000A1960000}"/>
    <cellStyle name="Normal 4 5 2 2 3 2 2 6" xfId="28181" xr:uid="{00000000-0005-0000-0000-0000A2960000}"/>
    <cellStyle name="Normal 4 5 2 2 3 2 3" xfId="3405" xr:uid="{00000000-0005-0000-0000-0000A3960000}"/>
    <cellStyle name="Normal 4 5 2 2 3 2 3 2" xfId="7457" xr:uid="{00000000-0005-0000-0000-0000A4960000}"/>
    <cellStyle name="Normal 4 5 2 2 3 2 3 2 2" xfId="13347" xr:uid="{00000000-0005-0000-0000-0000A5960000}"/>
    <cellStyle name="Normal 4 5 2 2 3 2 3 2 2 2" xfId="25517" xr:uid="{00000000-0005-0000-0000-0000A6960000}"/>
    <cellStyle name="Normal 4 5 2 2 3 2 3 2 2 2 2" xfId="51679" xr:uid="{00000000-0005-0000-0000-0000A7960000}"/>
    <cellStyle name="Normal 4 5 2 2 3 2 3 2 2 3" xfId="39509" xr:uid="{00000000-0005-0000-0000-0000A8960000}"/>
    <cellStyle name="Normal 4 5 2 2 3 2 3 2 3" xfId="20395" xr:uid="{00000000-0005-0000-0000-0000A9960000}"/>
    <cellStyle name="Normal 4 5 2 2 3 2 3 2 3 2" xfId="46557" xr:uid="{00000000-0005-0000-0000-0000AA960000}"/>
    <cellStyle name="Normal 4 5 2 2 3 2 3 2 4" xfId="33619" xr:uid="{00000000-0005-0000-0000-0000AB960000}"/>
    <cellStyle name="Normal 4 5 2 2 3 2 3 3" xfId="10401" xr:uid="{00000000-0005-0000-0000-0000AC960000}"/>
    <cellStyle name="Normal 4 5 2 2 3 2 3 3 2" xfId="22955" xr:uid="{00000000-0005-0000-0000-0000AD960000}"/>
    <cellStyle name="Normal 4 5 2 2 3 2 3 3 2 2" xfId="49117" xr:uid="{00000000-0005-0000-0000-0000AE960000}"/>
    <cellStyle name="Normal 4 5 2 2 3 2 3 3 3" xfId="36563" xr:uid="{00000000-0005-0000-0000-0000AF960000}"/>
    <cellStyle name="Normal 4 5 2 2 3 2 3 4" xfId="16871" xr:uid="{00000000-0005-0000-0000-0000B0960000}"/>
    <cellStyle name="Normal 4 5 2 2 3 2 3 4 2" xfId="43033" xr:uid="{00000000-0005-0000-0000-0000B1960000}"/>
    <cellStyle name="Normal 4 5 2 2 3 2 3 5" xfId="29567" xr:uid="{00000000-0005-0000-0000-0000B2960000}"/>
    <cellStyle name="Normal 4 5 2 2 3 2 4" xfId="5431" xr:uid="{00000000-0005-0000-0000-0000B3960000}"/>
    <cellStyle name="Normal 4 5 2 2 3 2 4 2" xfId="11875" xr:uid="{00000000-0005-0000-0000-0000B4960000}"/>
    <cellStyle name="Normal 4 5 2 2 3 2 4 2 2" xfId="24237" xr:uid="{00000000-0005-0000-0000-0000B5960000}"/>
    <cellStyle name="Normal 4 5 2 2 3 2 4 2 2 2" xfId="50399" xr:uid="{00000000-0005-0000-0000-0000B6960000}"/>
    <cellStyle name="Normal 4 5 2 2 3 2 4 2 3" xfId="38037" xr:uid="{00000000-0005-0000-0000-0000B7960000}"/>
    <cellStyle name="Normal 4 5 2 2 3 2 4 3" xfId="18633" xr:uid="{00000000-0005-0000-0000-0000B8960000}"/>
    <cellStyle name="Normal 4 5 2 2 3 2 4 3 2" xfId="44795" xr:uid="{00000000-0005-0000-0000-0000B9960000}"/>
    <cellStyle name="Normal 4 5 2 2 3 2 4 4" xfId="31593" xr:uid="{00000000-0005-0000-0000-0000BA960000}"/>
    <cellStyle name="Normal 4 5 2 2 3 2 5" xfId="8929" xr:uid="{00000000-0005-0000-0000-0000BB960000}"/>
    <cellStyle name="Normal 4 5 2 2 3 2 5 2" xfId="21675" xr:uid="{00000000-0005-0000-0000-0000BC960000}"/>
    <cellStyle name="Normal 4 5 2 2 3 2 5 2 2" xfId="47837" xr:uid="{00000000-0005-0000-0000-0000BD960000}"/>
    <cellStyle name="Normal 4 5 2 2 3 2 5 3" xfId="35091" xr:uid="{00000000-0005-0000-0000-0000BE960000}"/>
    <cellStyle name="Normal 4 5 2 2 3 2 6" xfId="15109" xr:uid="{00000000-0005-0000-0000-0000BF960000}"/>
    <cellStyle name="Normal 4 5 2 2 3 2 6 2" xfId="41271" xr:uid="{00000000-0005-0000-0000-0000C0960000}"/>
    <cellStyle name="Normal 4 5 2 2 3 2 7" xfId="27541" xr:uid="{00000000-0005-0000-0000-0000C1960000}"/>
    <cellStyle name="Normal 4 5 2 2 3 3" xfId="1699" xr:uid="{00000000-0005-0000-0000-0000C2960000}"/>
    <cellStyle name="Normal 4 5 2 2 3 3 2" xfId="3725" xr:uid="{00000000-0005-0000-0000-0000C3960000}"/>
    <cellStyle name="Normal 4 5 2 2 3 3 2 2" xfId="7777" xr:uid="{00000000-0005-0000-0000-0000C4960000}"/>
    <cellStyle name="Normal 4 5 2 2 3 3 2 2 2" xfId="13667" xr:uid="{00000000-0005-0000-0000-0000C5960000}"/>
    <cellStyle name="Normal 4 5 2 2 3 3 2 2 2 2" xfId="25837" xr:uid="{00000000-0005-0000-0000-0000C6960000}"/>
    <cellStyle name="Normal 4 5 2 2 3 3 2 2 2 2 2" xfId="51999" xr:uid="{00000000-0005-0000-0000-0000C7960000}"/>
    <cellStyle name="Normal 4 5 2 2 3 3 2 2 2 3" xfId="39829" xr:uid="{00000000-0005-0000-0000-0000C8960000}"/>
    <cellStyle name="Normal 4 5 2 2 3 3 2 2 3" xfId="20715" xr:uid="{00000000-0005-0000-0000-0000C9960000}"/>
    <cellStyle name="Normal 4 5 2 2 3 3 2 2 3 2" xfId="46877" xr:uid="{00000000-0005-0000-0000-0000CA960000}"/>
    <cellStyle name="Normal 4 5 2 2 3 3 2 2 4" xfId="33939" xr:uid="{00000000-0005-0000-0000-0000CB960000}"/>
    <cellStyle name="Normal 4 5 2 2 3 3 2 3" xfId="10721" xr:uid="{00000000-0005-0000-0000-0000CC960000}"/>
    <cellStyle name="Normal 4 5 2 2 3 3 2 3 2" xfId="23275" xr:uid="{00000000-0005-0000-0000-0000CD960000}"/>
    <cellStyle name="Normal 4 5 2 2 3 3 2 3 2 2" xfId="49437" xr:uid="{00000000-0005-0000-0000-0000CE960000}"/>
    <cellStyle name="Normal 4 5 2 2 3 3 2 3 3" xfId="36883" xr:uid="{00000000-0005-0000-0000-0000CF960000}"/>
    <cellStyle name="Normal 4 5 2 2 3 3 2 4" xfId="17191" xr:uid="{00000000-0005-0000-0000-0000D0960000}"/>
    <cellStyle name="Normal 4 5 2 2 3 3 2 4 2" xfId="43353" xr:uid="{00000000-0005-0000-0000-0000D1960000}"/>
    <cellStyle name="Normal 4 5 2 2 3 3 2 5" xfId="29887" xr:uid="{00000000-0005-0000-0000-0000D2960000}"/>
    <cellStyle name="Normal 4 5 2 2 3 3 3" xfId="5751" xr:uid="{00000000-0005-0000-0000-0000D3960000}"/>
    <cellStyle name="Normal 4 5 2 2 3 3 3 2" xfId="12195" xr:uid="{00000000-0005-0000-0000-0000D4960000}"/>
    <cellStyle name="Normal 4 5 2 2 3 3 3 2 2" xfId="24557" xr:uid="{00000000-0005-0000-0000-0000D5960000}"/>
    <cellStyle name="Normal 4 5 2 2 3 3 3 2 2 2" xfId="50719" xr:uid="{00000000-0005-0000-0000-0000D6960000}"/>
    <cellStyle name="Normal 4 5 2 2 3 3 3 2 3" xfId="38357" xr:uid="{00000000-0005-0000-0000-0000D7960000}"/>
    <cellStyle name="Normal 4 5 2 2 3 3 3 3" xfId="18953" xr:uid="{00000000-0005-0000-0000-0000D8960000}"/>
    <cellStyle name="Normal 4 5 2 2 3 3 3 3 2" xfId="45115" xr:uid="{00000000-0005-0000-0000-0000D9960000}"/>
    <cellStyle name="Normal 4 5 2 2 3 3 3 4" xfId="31913" xr:uid="{00000000-0005-0000-0000-0000DA960000}"/>
    <cellStyle name="Normal 4 5 2 2 3 3 4" xfId="9249" xr:uid="{00000000-0005-0000-0000-0000DB960000}"/>
    <cellStyle name="Normal 4 5 2 2 3 3 4 2" xfId="21995" xr:uid="{00000000-0005-0000-0000-0000DC960000}"/>
    <cellStyle name="Normal 4 5 2 2 3 3 4 2 2" xfId="48157" xr:uid="{00000000-0005-0000-0000-0000DD960000}"/>
    <cellStyle name="Normal 4 5 2 2 3 3 4 3" xfId="35411" xr:uid="{00000000-0005-0000-0000-0000DE960000}"/>
    <cellStyle name="Normal 4 5 2 2 3 3 5" xfId="15429" xr:uid="{00000000-0005-0000-0000-0000DF960000}"/>
    <cellStyle name="Normal 4 5 2 2 3 3 5 2" xfId="41591" xr:uid="{00000000-0005-0000-0000-0000E0960000}"/>
    <cellStyle name="Normal 4 5 2 2 3 3 6" xfId="27861" xr:uid="{00000000-0005-0000-0000-0000E1960000}"/>
    <cellStyle name="Normal 4 5 2 2 3 4" xfId="3037" xr:uid="{00000000-0005-0000-0000-0000E2960000}"/>
    <cellStyle name="Normal 4 5 2 2 3 4 2" xfId="7089" xr:uid="{00000000-0005-0000-0000-0000E3960000}"/>
    <cellStyle name="Normal 4 5 2 2 3 4 2 2" xfId="13011" xr:uid="{00000000-0005-0000-0000-0000E4960000}"/>
    <cellStyle name="Normal 4 5 2 2 3 4 2 2 2" xfId="25197" xr:uid="{00000000-0005-0000-0000-0000E5960000}"/>
    <cellStyle name="Normal 4 5 2 2 3 4 2 2 2 2" xfId="51359" xr:uid="{00000000-0005-0000-0000-0000E6960000}"/>
    <cellStyle name="Normal 4 5 2 2 3 4 2 2 3" xfId="39173" xr:uid="{00000000-0005-0000-0000-0000E7960000}"/>
    <cellStyle name="Normal 4 5 2 2 3 4 2 3" xfId="20043" xr:uid="{00000000-0005-0000-0000-0000E8960000}"/>
    <cellStyle name="Normal 4 5 2 2 3 4 2 3 2" xfId="46205" xr:uid="{00000000-0005-0000-0000-0000E9960000}"/>
    <cellStyle name="Normal 4 5 2 2 3 4 2 4" xfId="33251" xr:uid="{00000000-0005-0000-0000-0000EA960000}"/>
    <cellStyle name="Normal 4 5 2 2 3 4 3" xfId="10065" xr:uid="{00000000-0005-0000-0000-0000EB960000}"/>
    <cellStyle name="Normal 4 5 2 2 3 4 3 2" xfId="22635" xr:uid="{00000000-0005-0000-0000-0000EC960000}"/>
    <cellStyle name="Normal 4 5 2 2 3 4 3 2 2" xfId="48797" xr:uid="{00000000-0005-0000-0000-0000ED960000}"/>
    <cellStyle name="Normal 4 5 2 2 3 4 3 3" xfId="36227" xr:uid="{00000000-0005-0000-0000-0000EE960000}"/>
    <cellStyle name="Normal 4 5 2 2 3 4 4" xfId="16519" xr:uid="{00000000-0005-0000-0000-0000EF960000}"/>
    <cellStyle name="Normal 4 5 2 2 3 4 4 2" xfId="42681" xr:uid="{00000000-0005-0000-0000-0000F0960000}"/>
    <cellStyle name="Normal 4 5 2 2 3 4 5" xfId="29199" xr:uid="{00000000-0005-0000-0000-0000F1960000}"/>
    <cellStyle name="Normal 4 5 2 2 3 5" xfId="5063" xr:uid="{00000000-0005-0000-0000-0000F2960000}"/>
    <cellStyle name="Normal 4 5 2 2 3 5 2" xfId="11539" xr:uid="{00000000-0005-0000-0000-0000F3960000}"/>
    <cellStyle name="Normal 4 5 2 2 3 5 2 2" xfId="23917" xr:uid="{00000000-0005-0000-0000-0000F4960000}"/>
    <cellStyle name="Normal 4 5 2 2 3 5 2 2 2" xfId="50079" xr:uid="{00000000-0005-0000-0000-0000F5960000}"/>
    <cellStyle name="Normal 4 5 2 2 3 5 2 3" xfId="37701" xr:uid="{00000000-0005-0000-0000-0000F6960000}"/>
    <cellStyle name="Normal 4 5 2 2 3 5 3" xfId="18281" xr:uid="{00000000-0005-0000-0000-0000F7960000}"/>
    <cellStyle name="Normal 4 5 2 2 3 5 3 2" xfId="44443" xr:uid="{00000000-0005-0000-0000-0000F8960000}"/>
    <cellStyle name="Normal 4 5 2 2 3 5 4" xfId="31225" xr:uid="{00000000-0005-0000-0000-0000F9960000}"/>
    <cellStyle name="Normal 4 5 2 2 3 6" xfId="8593" xr:uid="{00000000-0005-0000-0000-0000FA960000}"/>
    <cellStyle name="Normal 4 5 2 2 3 6 2" xfId="21355" xr:uid="{00000000-0005-0000-0000-0000FB960000}"/>
    <cellStyle name="Normal 4 5 2 2 3 6 2 2" xfId="47517" xr:uid="{00000000-0005-0000-0000-0000FC960000}"/>
    <cellStyle name="Normal 4 5 2 2 3 6 3" xfId="34755" xr:uid="{00000000-0005-0000-0000-0000FD960000}"/>
    <cellStyle name="Normal 4 5 2 2 3 7" xfId="14757" xr:uid="{00000000-0005-0000-0000-0000FE960000}"/>
    <cellStyle name="Normal 4 5 2 2 3 7 2" xfId="40919" xr:uid="{00000000-0005-0000-0000-0000FF960000}"/>
    <cellStyle name="Normal 4 5 2 2 3 8" xfId="27173" xr:uid="{00000000-0005-0000-0000-000000970000}"/>
    <cellStyle name="Normal 4 5 2 2 4" xfId="1219" xr:uid="{00000000-0005-0000-0000-000001970000}"/>
    <cellStyle name="Normal 4 5 2 2 4 2" xfId="1859" xr:uid="{00000000-0005-0000-0000-000002970000}"/>
    <cellStyle name="Normal 4 5 2 2 4 2 2" xfId="3885" xr:uid="{00000000-0005-0000-0000-000003970000}"/>
    <cellStyle name="Normal 4 5 2 2 4 2 2 2" xfId="7937" xr:uid="{00000000-0005-0000-0000-000004970000}"/>
    <cellStyle name="Normal 4 5 2 2 4 2 2 2 2" xfId="13827" xr:uid="{00000000-0005-0000-0000-000005970000}"/>
    <cellStyle name="Normal 4 5 2 2 4 2 2 2 2 2" xfId="25997" xr:uid="{00000000-0005-0000-0000-000006970000}"/>
    <cellStyle name="Normal 4 5 2 2 4 2 2 2 2 2 2" xfId="52159" xr:uid="{00000000-0005-0000-0000-000007970000}"/>
    <cellStyle name="Normal 4 5 2 2 4 2 2 2 2 3" xfId="39989" xr:uid="{00000000-0005-0000-0000-000008970000}"/>
    <cellStyle name="Normal 4 5 2 2 4 2 2 2 3" xfId="20875" xr:uid="{00000000-0005-0000-0000-000009970000}"/>
    <cellStyle name="Normal 4 5 2 2 4 2 2 2 3 2" xfId="47037" xr:uid="{00000000-0005-0000-0000-00000A970000}"/>
    <cellStyle name="Normal 4 5 2 2 4 2 2 2 4" xfId="34099" xr:uid="{00000000-0005-0000-0000-00000B970000}"/>
    <cellStyle name="Normal 4 5 2 2 4 2 2 3" xfId="10881" xr:uid="{00000000-0005-0000-0000-00000C970000}"/>
    <cellStyle name="Normal 4 5 2 2 4 2 2 3 2" xfId="23435" xr:uid="{00000000-0005-0000-0000-00000D970000}"/>
    <cellStyle name="Normal 4 5 2 2 4 2 2 3 2 2" xfId="49597" xr:uid="{00000000-0005-0000-0000-00000E970000}"/>
    <cellStyle name="Normal 4 5 2 2 4 2 2 3 3" xfId="37043" xr:uid="{00000000-0005-0000-0000-00000F970000}"/>
    <cellStyle name="Normal 4 5 2 2 4 2 2 4" xfId="17351" xr:uid="{00000000-0005-0000-0000-000010970000}"/>
    <cellStyle name="Normal 4 5 2 2 4 2 2 4 2" xfId="43513" xr:uid="{00000000-0005-0000-0000-000011970000}"/>
    <cellStyle name="Normal 4 5 2 2 4 2 2 5" xfId="30047" xr:uid="{00000000-0005-0000-0000-000012970000}"/>
    <cellStyle name="Normal 4 5 2 2 4 2 3" xfId="5911" xr:uid="{00000000-0005-0000-0000-000013970000}"/>
    <cellStyle name="Normal 4 5 2 2 4 2 3 2" xfId="12355" xr:uid="{00000000-0005-0000-0000-000014970000}"/>
    <cellStyle name="Normal 4 5 2 2 4 2 3 2 2" xfId="24717" xr:uid="{00000000-0005-0000-0000-000015970000}"/>
    <cellStyle name="Normal 4 5 2 2 4 2 3 2 2 2" xfId="50879" xr:uid="{00000000-0005-0000-0000-000016970000}"/>
    <cellStyle name="Normal 4 5 2 2 4 2 3 2 3" xfId="38517" xr:uid="{00000000-0005-0000-0000-000017970000}"/>
    <cellStyle name="Normal 4 5 2 2 4 2 3 3" xfId="19113" xr:uid="{00000000-0005-0000-0000-000018970000}"/>
    <cellStyle name="Normal 4 5 2 2 4 2 3 3 2" xfId="45275" xr:uid="{00000000-0005-0000-0000-000019970000}"/>
    <cellStyle name="Normal 4 5 2 2 4 2 3 4" xfId="32073" xr:uid="{00000000-0005-0000-0000-00001A970000}"/>
    <cellStyle name="Normal 4 5 2 2 4 2 4" xfId="9409" xr:uid="{00000000-0005-0000-0000-00001B970000}"/>
    <cellStyle name="Normal 4 5 2 2 4 2 4 2" xfId="22155" xr:uid="{00000000-0005-0000-0000-00001C970000}"/>
    <cellStyle name="Normal 4 5 2 2 4 2 4 2 2" xfId="48317" xr:uid="{00000000-0005-0000-0000-00001D970000}"/>
    <cellStyle name="Normal 4 5 2 2 4 2 4 3" xfId="35571" xr:uid="{00000000-0005-0000-0000-00001E970000}"/>
    <cellStyle name="Normal 4 5 2 2 4 2 5" xfId="15589" xr:uid="{00000000-0005-0000-0000-00001F970000}"/>
    <cellStyle name="Normal 4 5 2 2 4 2 5 2" xfId="41751" xr:uid="{00000000-0005-0000-0000-000020970000}"/>
    <cellStyle name="Normal 4 5 2 2 4 2 6" xfId="28021" xr:uid="{00000000-0005-0000-0000-000021970000}"/>
    <cellStyle name="Normal 4 5 2 2 4 3" xfId="3245" xr:uid="{00000000-0005-0000-0000-000022970000}"/>
    <cellStyle name="Normal 4 5 2 2 4 3 2" xfId="7297" xr:uid="{00000000-0005-0000-0000-000023970000}"/>
    <cellStyle name="Normal 4 5 2 2 4 3 2 2" xfId="13187" xr:uid="{00000000-0005-0000-0000-000024970000}"/>
    <cellStyle name="Normal 4 5 2 2 4 3 2 2 2" xfId="25357" xr:uid="{00000000-0005-0000-0000-000025970000}"/>
    <cellStyle name="Normal 4 5 2 2 4 3 2 2 2 2" xfId="51519" xr:uid="{00000000-0005-0000-0000-000026970000}"/>
    <cellStyle name="Normal 4 5 2 2 4 3 2 2 3" xfId="39349" xr:uid="{00000000-0005-0000-0000-000027970000}"/>
    <cellStyle name="Normal 4 5 2 2 4 3 2 3" xfId="20235" xr:uid="{00000000-0005-0000-0000-000028970000}"/>
    <cellStyle name="Normal 4 5 2 2 4 3 2 3 2" xfId="46397" xr:uid="{00000000-0005-0000-0000-000029970000}"/>
    <cellStyle name="Normal 4 5 2 2 4 3 2 4" xfId="33459" xr:uid="{00000000-0005-0000-0000-00002A970000}"/>
    <cellStyle name="Normal 4 5 2 2 4 3 3" xfId="10241" xr:uid="{00000000-0005-0000-0000-00002B970000}"/>
    <cellStyle name="Normal 4 5 2 2 4 3 3 2" xfId="22795" xr:uid="{00000000-0005-0000-0000-00002C970000}"/>
    <cellStyle name="Normal 4 5 2 2 4 3 3 2 2" xfId="48957" xr:uid="{00000000-0005-0000-0000-00002D970000}"/>
    <cellStyle name="Normal 4 5 2 2 4 3 3 3" xfId="36403" xr:uid="{00000000-0005-0000-0000-00002E970000}"/>
    <cellStyle name="Normal 4 5 2 2 4 3 4" xfId="16711" xr:uid="{00000000-0005-0000-0000-00002F970000}"/>
    <cellStyle name="Normal 4 5 2 2 4 3 4 2" xfId="42873" xr:uid="{00000000-0005-0000-0000-000030970000}"/>
    <cellStyle name="Normal 4 5 2 2 4 3 5" xfId="29407" xr:uid="{00000000-0005-0000-0000-000031970000}"/>
    <cellStyle name="Normal 4 5 2 2 4 4" xfId="5271" xr:uid="{00000000-0005-0000-0000-000032970000}"/>
    <cellStyle name="Normal 4 5 2 2 4 4 2" xfId="11715" xr:uid="{00000000-0005-0000-0000-000033970000}"/>
    <cellStyle name="Normal 4 5 2 2 4 4 2 2" xfId="24077" xr:uid="{00000000-0005-0000-0000-000034970000}"/>
    <cellStyle name="Normal 4 5 2 2 4 4 2 2 2" xfId="50239" xr:uid="{00000000-0005-0000-0000-000035970000}"/>
    <cellStyle name="Normal 4 5 2 2 4 4 2 3" xfId="37877" xr:uid="{00000000-0005-0000-0000-000036970000}"/>
    <cellStyle name="Normal 4 5 2 2 4 4 3" xfId="18473" xr:uid="{00000000-0005-0000-0000-000037970000}"/>
    <cellStyle name="Normal 4 5 2 2 4 4 3 2" xfId="44635" xr:uid="{00000000-0005-0000-0000-000038970000}"/>
    <cellStyle name="Normal 4 5 2 2 4 4 4" xfId="31433" xr:uid="{00000000-0005-0000-0000-000039970000}"/>
    <cellStyle name="Normal 4 5 2 2 4 5" xfId="8769" xr:uid="{00000000-0005-0000-0000-00003A970000}"/>
    <cellStyle name="Normal 4 5 2 2 4 5 2" xfId="21515" xr:uid="{00000000-0005-0000-0000-00003B970000}"/>
    <cellStyle name="Normal 4 5 2 2 4 5 2 2" xfId="47677" xr:uid="{00000000-0005-0000-0000-00003C970000}"/>
    <cellStyle name="Normal 4 5 2 2 4 5 3" xfId="34931" xr:uid="{00000000-0005-0000-0000-00003D970000}"/>
    <cellStyle name="Normal 4 5 2 2 4 6" xfId="14949" xr:uid="{00000000-0005-0000-0000-00003E970000}"/>
    <cellStyle name="Normal 4 5 2 2 4 6 2" xfId="41111" xr:uid="{00000000-0005-0000-0000-00003F970000}"/>
    <cellStyle name="Normal 4 5 2 2 4 7" xfId="27381" xr:uid="{00000000-0005-0000-0000-000040970000}"/>
    <cellStyle name="Normal 4 5 2 2 5" xfId="1539" xr:uid="{00000000-0005-0000-0000-000041970000}"/>
    <cellStyle name="Normal 4 5 2 2 5 2" xfId="3565" xr:uid="{00000000-0005-0000-0000-000042970000}"/>
    <cellStyle name="Normal 4 5 2 2 5 2 2" xfId="7617" xr:uid="{00000000-0005-0000-0000-000043970000}"/>
    <cellStyle name="Normal 4 5 2 2 5 2 2 2" xfId="13507" xr:uid="{00000000-0005-0000-0000-000044970000}"/>
    <cellStyle name="Normal 4 5 2 2 5 2 2 2 2" xfId="25677" xr:uid="{00000000-0005-0000-0000-000045970000}"/>
    <cellStyle name="Normal 4 5 2 2 5 2 2 2 2 2" xfId="51839" xr:uid="{00000000-0005-0000-0000-000046970000}"/>
    <cellStyle name="Normal 4 5 2 2 5 2 2 2 3" xfId="39669" xr:uid="{00000000-0005-0000-0000-000047970000}"/>
    <cellStyle name="Normal 4 5 2 2 5 2 2 3" xfId="20555" xr:uid="{00000000-0005-0000-0000-000048970000}"/>
    <cellStyle name="Normal 4 5 2 2 5 2 2 3 2" xfId="46717" xr:uid="{00000000-0005-0000-0000-000049970000}"/>
    <cellStyle name="Normal 4 5 2 2 5 2 2 4" xfId="33779" xr:uid="{00000000-0005-0000-0000-00004A970000}"/>
    <cellStyle name="Normal 4 5 2 2 5 2 3" xfId="10561" xr:uid="{00000000-0005-0000-0000-00004B970000}"/>
    <cellStyle name="Normal 4 5 2 2 5 2 3 2" xfId="23115" xr:uid="{00000000-0005-0000-0000-00004C970000}"/>
    <cellStyle name="Normal 4 5 2 2 5 2 3 2 2" xfId="49277" xr:uid="{00000000-0005-0000-0000-00004D970000}"/>
    <cellStyle name="Normal 4 5 2 2 5 2 3 3" xfId="36723" xr:uid="{00000000-0005-0000-0000-00004E970000}"/>
    <cellStyle name="Normal 4 5 2 2 5 2 4" xfId="17031" xr:uid="{00000000-0005-0000-0000-00004F970000}"/>
    <cellStyle name="Normal 4 5 2 2 5 2 4 2" xfId="43193" xr:uid="{00000000-0005-0000-0000-000050970000}"/>
    <cellStyle name="Normal 4 5 2 2 5 2 5" xfId="29727" xr:uid="{00000000-0005-0000-0000-000051970000}"/>
    <cellStyle name="Normal 4 5 2 2 5 3" xfId="5591" xr:uid="{00000000-0005-0000-0000-000052970000}"/>
    <cellStyle name="Normal 4 5 2 2 5 3 2" xfId="12035" xr:uid="{00000000-0005-0000-0000-000053970000}"/>
    <cellStyle name="Normal 4 5 2 2 5 3 2 2" xfId="24397" xr:uid="{00000000-0005-0000-0000-000054970000}"/>
    <cellStyle name="Normal 4 5 2 2 5 3 2 2 2" xfId="50559" xr:uid="{00000000-0005-0000-0000-000055970000}"/>
    <cellStyle name="Normal 4 5 2 2 5 3 2 3" xfId="38197" xr:uid="{00000000-0005-0000-0000-000056970000}"/>
    <cellStyle name="Normal 4 5 2 2 5 3 3" xfId="18793" xr:uid="{00000000-0005-0000-0000-000057970000}"/>
    <cellStyle name="Normal 4 5 2 2 5 3 3 2" xfId="44955" xr:uid="{00000000-0005-0000-0000-000058970000}"/>
    <cellStyle name="Normal 4 5 2 2 5 3 4" xfId="31753" xr:uid="{00000000-0005-0000-0000-000059970000}"/>
    <cellStyle name="Normal 4 5 2 2 5 4" xfId="9089" xr:uid="{00000000-0005-0000-0000-00005A970000}"/>
    <cellStyle name="Normal 4 5 2 2 5 4 2" xfId="21835" xr:uid="{00000000-0005-0000-0000-00005B970000}"/>
    <cellStyle name="Normal 4 5 2 2 5 4 2 2" xfId="47997" xr:uid="{00000000-0005-0000-0000-00005C970000}"/>
    <cellStyle name="Normal 4 5 2 2 5 4 3" xfId="35251" xr:uid="{00000000-0005-0000-0000-00005D970000}"/>
    <cellStyle name="Normal 4 5 2 2 5 5" xfId="15269" xr:uid="{00000000-0005-0000-0000-00005E970000}"/>
    <cellStyle name="Normal 4 5 2 2 5 5 2" xfId="41431" xr:uid="{00000000-0005-0000-0000-00005F970000}"/>
    <cellStyle name="Normal 4 5 2 2 5 6" xfId="27701" xr:uid="{00000000-0005-0000-0000-000060970000}"/>
    <cellStyle name="Normal 4 5 2 2 6" xfId="2505" xr:uid="{00000000-0005-0000-0000-000061970000}"/>
    <cellStyle name="Normal 4 5 2 2 6 2" xfId="6557" xr:uid="{00000000-0005-0000-0000-000062970000}"/>
    <cellStyle name="Normal 4 5 2 2 6 2 2" xfId="12755" xr:uid="{00000000-0005-0000-0000-000063970000}"/>
    <cellStyle name="Normal 4 5 2 2 6 2 2 2" xfId="25037" xr:uid="{00000000-0005-0000-0000-000064970000}"/>
    <cellStyle name="Normal 4 5 2 2 6 2 2 2 2" xfId="51199" xr:uid="{00000000-0005-0000-0000-000065970000}"/>
    <cellStyle name="Normal 4 5 2 2 6 2 2 3" xfId="38917" xr:uid="{00000000-0005-0000-0000-000066970000}"/>
    <cellStyle name="Normal 4 5 2 2 6 2 3" xfId="19643" xr:uid="{00000000-0005-0000-0000-000067970000}"/>
    <cellStyle name="Normal 4 5 2 2 6 2 3 2" xfId="45805" xr:uid="{00000000-0005-0000-0000-000068970000}"/>
    <cellStyle name="Normal 4 5 2 2 6 2 4" xfId="32719" xr:uid="{00000000-0005-0000-0000-000069970000}"/>
    <cellStyle name="Normal 4 5 2 2 6 3" xfId="9809" xr:uid="{00000000-0005-0000-0000-00006A970000}"/>
    <cellStyle name="Normal 4 5 2 2 6 3 2" xfId="22475" xr:uid="{00000000-0005-0000-0000-00006B970000}"/>
    <cellStyle name="Normal 4 5 2 2 6 3 2 2" xfId="48637" xr:uid="{00000000-0005-0000-0000-00006C970000}"/>
    <cellStyle name="Normal 4 5 2 2 6 3 3" xfId="35971" xr:uid="{00000000-0005-0000-0000-00006D970000}"/>
    <cellStyle name="Normal 4 5 2 2 6 4" xfId="16119" xr:uid="{00000000-0005-0000-0000-00006E970000}"/>
    <cellStyle name="Normal 4 5 2 2 6 4 2" xfId="42281" xr:uid="{00000000-0005-0000-0000-00006F970000}"/>
    <cellStyle name="Normal 4 5 2 2 6 5" xfId="28667" xr:uid="{00000000-0005-0000-0000-000070970000}"/>
    <cellStyle name="Normal 4 5 2 2 7" xfId="4531" xr:uid="{00000000-0005-0000-0000-000071970000}"/>
    <cellStyle name="Normal 4 5 2 2 7 2" xfId="11283" xr:uid="{00000000-0005-0000-0000-000072970000}"/>
    <cellStyle name="Normal 4 5 2 2 7 2 2" xfId="23757" xr:uid="{00000000-0005-0000-0000-000073970000}"/>
    <cellStyle name="Normal 4 5 2 2 7 2 2 2" xfId="49919" xr:uid="{00000000-0005-0000-0000-000074970000}"/>
    <cellStyle name="Normal 4 5 2 2 7 2 3" xfId="37445" xr:uid="{00000000-0005-0000-0000-000075970000}"/>
    <cellStyle name="Normal 4 5 2 2 7 3" xfId="17881" xr:uid="{00000000-0005-0000-0000-000076970000}"/>
    <cellStyle name="Normal 4 5 2 2 7 3 2" xfId="44043" xr:uid="{00000000-0005-0000-0000-000077970000}"/>
    <cellStyle name="Normal 4 5 2 2 7 4" xfId="30693" xr:uid="{00000000-0005-0000-0000-000078970000}"/>
    <cellStyle name="Normal 4 5 2 2 8" xfId="8337" xr:uid="{00000000-0005-0000-0000-000079970000}"/>
    <cellStyle name="Normal 4 5 2 2 8 2" xfId="21195" xr:uid="{00000000-0005-0000-0000-00007A970000}"/>
    <cellStyle name="Normal 4 5 2 2 8 2 2" xfId="47357" xr:uid="{00000000-0005-0000-0000-00007B970000}"/>
    <cellStyle name="Normal 4 5 2 2 8 3" xfId="34499" xr:uid="{00000000-0005-0000-0000-00007C970000}"/>
    <cellStyle name="Normal 4 5 2 2 9" xfId="14357" xr:uid="{00000000-0005-0000-0000-00007D970000}"/>
    <cellStyle name="Normal 4 5 2 2 9 2" xfId="40519" xr:uid="{00000000-0005-0000-0000-00007E970000}"/>
    <cellStyle name="Normal 4 5 2 3" xfId="567" xr:uid="{00000000-0005-0000-0000-00007F970000}"/>
    <cellStyle name="Normal 4 5 2 3 2" xfId="1099" xr:uid="{00000000-0005-0000-0000-000080970000}"/>
    <cellStyle name="Normal 4 5 2 3 2 2" xfId="1419" xr:uid="{00000000-0005-0000-0000-000081970000}"/>
    <cellStyle name="Normal 4 5 2 3 2 2 2" xfId="2059" xr:uid="{00000000-0005-0000-0000-000082970000}"/>
    <cellStyle name="Normal 4 5 2 3 2 2 2 2" xfId="4085" xr:uid="{00000000-0005-0000-0000-000083970000}"/>
    <cellStyle name="Normal 4 5 2 3 2 2 2 2 2" xfId="8137" xr:uid="{00000000-0005-0000-0000-000084970000}"/>
    <cellStyle name="Normal 4 5 2 3 2 2 2 2 2 2" xfId="14027" xr:uid="{00000000-0005-0000-0000-000085970000}"/>
    <cellStyle name="Normal 4 5 2 3 2 2 2 2 2 2 2" xfId="26197" xr:uid="{00000000-0005-0000-0000-000086970000}"/>
    <cellStyle name="Normal 4 5 2 3 2 2 2 2 2 2 2 2" xfId="52359" xr:uid="{00000000-0005-0000-0000-000087970000}"/>
    <cellStyle name="Normal 4 5 2 3 2 2 2 2 2 2 3" xfId="40189" xr:uid="{00000000-0005-0000-0000-000088970000}"/>
    <cellStyle name="Normal 4 5 2 3 2 2 2 2 2 3" xfId="21075" xr:uid="{00000000-0005-0000-0000-000089970000}"/>
    <cellStyle name="Normal 4 5 2 3 2 2 2 2 2 3 2" xfId="47237" xr:uid="{00000000-0005-0000-0000-00008A970000}"/>
    <cellStyle name="Normal 4 5 2 3 2 2 2 2 2 4" xfId="34299" xr:uid="{00000000-0005-0000-0000-00008B970000}"/>
    <cellStyle name="Normal 4 5 2 3 2 2 2 2 3" xfId="11081" xr:uid="{00000000-0005-0000-0000-00008C970000}"/>
    <cellStyle name="Normal 4 5 2 3 2 2 2 2 3 2" xfId="23635" xr:uid="{00000000-0005-0000-0000-00008D970000}"/>
    <cellStyle name="Normal 4 5 2 3 2 2 2 2 3 2 2" xfId="49797" xr:uid="{00000000-0005-0000-0000-00008E970000}"/>
    <cellStyle name="Normal 4 5 2 3 2 2 2 2 3 3" xfId="37243" xr:uid="{00000000-0005-0000-0000-00008F970000}"/>
    <cellStyle name="Normal 4 5 2 3 2 2 2 2 4" xfId="17551" xr:uid="{00000000-0005-0000-0000-000090970000}"/>
    <cellStyle name="Normal 4 5 2 3 2 2 2 2 4 2" xfId="43713" xr:uid="{00000000-0005-0000-0000-000091970000}"/>
    <cellStyle name="Normal 4 5 2 3 2 2 2 2 5" xfId="30247" xr:uid="{00000000-0005-0000-0000-000092970000}"/>
    <cellStyle name="Normal 4 5 2 3 2 2 2 3" xfId="6111" xr:uid="{00000000-0005-0000-0000-000093970000}"/>
    <cellStyle name="Normal 4 5 2 3 2 2 2 3 2" xfId="12555" xr:uid="{00000000-0005-0000-0000-000094970000}"/>
    <cellStyle name="Normal 4 5 2 3 2 2 2 3 2 2" xfId="24917" xr:uid="{00000000-0005-0000-0000-000095970000}"/>
    <cellStyle name="Normal 4 5 2 3 2 2 2 3 2 2 2" xfId="51079" xr:uid="{00000000-0005-0000-0000-000096970000}"/>
    <cellStyle name="Normal 4 5 2 3 2 2 2 3 2 3" xfId="38717" xr:uid="{00000000-0005-0000-0000-000097970000}"/>
    <cellStyle name="Normal 4 5 2 3 2 2 2 3 3" xfId="19313" xr:uid="{00000000-0005-0000-0000-000098970000}"/>
    <cellStyle name="Normal 4 5 2 3 2 2 2 3 3 2" xfId="45475" xr:uid="{00000000-0005-0000-0000-000099970000}"/>
    <cellStyle name="Normal 4 5 2 3 2 2 2 3 4" xfId="32273" xr:uid="{00000000-0005-0000-0000-00009A970000}"/>
    <cellStyle name="Normal 4 5 2 3 2 2 2 4" xfId="9609" xr:uid="{00000000-0005-0000-0000-00009B970000}"/>
    <cellStyle name="Normal 4 5 2 3 2 2 2 4 2" xfId="22355" xr:uid="{00000000-0005-0000-0000-00009C970000}"/>
    <cellStyle name="Normal 4 5 2 3 2 2 2 4 2 2" xfId="48517" xr:uid="{00000000-0005-0000-0000-00009D970000}"/>
    <cellStyle name="Normal 4 5 2 3 2 2 2 4 3" xfId="35771" xr:uid="{00000000-0005-0000-0000-00009E970000}"/>
    <cellStyle name="Normal 4 5 2 3 2 2 2 5" xfId="15789" xr:uid="{00000000-0005-0000-0000-00009F970000}"/>
    <cellStyle name="Normal 4 5 2 3 2 2 2 5 2" xfId="41951" xr:uid="{00000000-0005-0000-0000-0000A0970000}"/>
    <cellStyle name="Normal 4 5 2 3 2 2 2 6" xfId="28221" xr:uid="{00000000-0005-0000-0000-0000A1970000}"/>
    <cellStyle name="Normal 4 5 2 3 2 2 3" xfId="3445" xr:uid="{00000000-0005-0000-0000-0000A2970000}"/>
    <cellStyle name="Normal 4 5 2 3 2 2 3 2" xfId="7497" xr:uid="{00000000-0005-0000-0000-0000A3970000}"/>
    <cellStyle name="Normal 4 5 2 3 2 2 3 2 2" xfId="13387" xr:uid="{00000000-0005-0000-0000-0000A4970000}"/>
    <cellStyle name="Normal 4 5 2 3 2 2 3 2 2 2" xfId="25557" xr:uid="{00000000-0005-0000-0000-0000A5970000}"/>
    <cellStyle name="Normal 4 5 2 3 2 2 3 2 2 2 2" xfId="51719" xr:uid="{00000000-0005-0000-0000-0000A6970000}"/>
    <cellStyle name="Normal 4 5 2 3 2 2 3 2 2 3" xfId="39549" xr:uid="{00000000-0005-0000-0000-0000A7970000}"/>
    <cellStyle name="Normal 4 5 2 3 2 2 3 2 3" xfId="20435" xr:uid="{00000000-0005-0000-0000-0000A8970000}"/>
    <cellStyle name="Normal 4 5 2 3 2 2 3 2 3 2" xfId="46597" xr:uid="{00000000-0005-0000-0000-0000A9970000}"/>
    <cellStyle name="Normal 4 5 2 3 2 2 3 2 4" xfId="33659" xr:uid="{00000000-0005-0000-0000-0000AA970000}"/>
    <cellStyle name="Normal 4 5 2 3 2 2 3 3" xfId="10441" xr:uid="{00000000-0005-0000-0000-0000AB970000}"/>
    <cellStyle name="Normal 4 5 2 3 2 2 3 3 2" xfId="22995" xr:uid="{00000000-0005-0000-0000-0000AC970000}"/>
    <cellStyle name="Normal 4 5 2 3 2 2 3 3 2 2" xfId="49157" xr:uid="{00000000-0005-0000-0000-0000AD970000}"/>
    <cellStyle name="Normal 4 5 2 3 2 2 3 3 3" xfId="36603" xr:uid="{00000000-0005-0000-0000-0000AE970000}"/>
    <cellStyle name="Normal 4 5 2 3 2 2 3 4" xfId="16911" xr:uid="{00000000-0005-0000-0000-0000AF970000}"/>
    <cellStyle name="Normal 4 5 2 3 2 2 3 4 2" xfId="43073" xr:uid="{00000000-0005-0000-0000-0000B0970000}"/>
    <cellStyle name="Normal 4 5 2 3 2 2 3 5" xfId="29607" xr:uid="{00000000-0005-0000-0000-0000B1970000}"/>
    <cellStyle name="Normal 4 5 2 3 2 2 4" xfId="5471" xr:uid="{00000000-0005-0000-0000-0000B2970000}"/>
    <cellStyle name="Normal 4 5 2 3 2 2 4 2" xfId="11915" xr:uid="{00000000-0005-0000-0000-0000B3970000}"/>
    <cellStyle name="Normal 4 5 2 3 2 2 4 2 2" xfId="24277" xr:uid="{00000000-0005-0000-0000-0000B4970000}"/>
    <cellStyle name="Normal 4 5 2 3 2 2 4 2 2 2" xfId="50439" xr:uid="{00000000-0005-0000-0000-0000B5970000}"/>
    <cellStyle name="Normal 4 5 2 3 2 2 4 2 3" xfId="38077" xr:uid="{00000000-0005-0000-0000-0000B6970000}"/>
    <cellStyle name="Normal 4 5 2 3 2 2 4 3" xfId="18673" xr:uid="{00000000-0005-0000-0000-0000B7970000}"/>
    <cellStyle name="Normal 4 5 2 3 2 2 4 3 2" xfId="44835" xr:uid="{00000000-0005-0000-0000-0000B8970000}"/>
    <cellStyle name="Normal 4 5 2 3 2 2 4 4" xfId="31633" xr:uid="{00000000-0005-0000-0000-0000B9970000}"/>
    <cellStyle name="Normal 4 5 2 3 2 2 5" xfId="8969" xr:uid="{00000000-0005-0000-0000-0000BA970000}"/>
    <cellStyle name="Normal 4 5 2 3 2 2 5 2" xfId="21715" xr:uid="{00000000-0005-0000-0000-0000BB970000}"/>
    <cellStyle name="Normal 4 5 2 3 2 2 5 2 2" xfId="47877" xr:uid="{00000000-0005-0000-0000-0000BC970000}"/>
    <cellStyle name="Normal 4 5 2 3 2 2 5 3" xfId="35131" xr:uid="{00000000-0005-0000-0000-0000BD970000}"/>
    <cellStyle name="Normal 4 5 2 3 2 2 6" xfId="15149" xr:uid="{00000000-0005-0000-0000-0000BE970000}"/>
    <cellStyle name="Normal 4 5 2 3 2 2 6 2" xfId="41311" xr:uid="{00000000-0005-0000-0000-0000BF970000}"/>
    <cellStyle name="Normal 4 5 2 3 2 2 7" xfId="27581" xr:uid="{00000000-0005-0000-0000-0000C0970000}"/>
    <cellStyle name="Normal 4 5 2 3 2 3" xfId="1739" xr:uid="{00000000-0005-0000-0000-0000C1970000}"/>
    <cellStyle name="Normal 4 5 2 3 2 3 2" xfId="3765" xr:uid="{00000000-0005-0000-0000-0000C2970000}"/>
    <cellStyle name="Normal 4 5 2 3 2 3 2 2" xfId="7817" xr:uid="{00000000-0005-0000-0000-0000C3970000}"/>
    <cellStyle name="Normal 4 5 2 3 2 3 2 2 2" xfId="13707" xr:uid="{00000000-0005-0000-0000-0000C4970000}"/>
    <cellStyle name="Normal 4 5 2 3 2 3 2 2 2 2" xfId="25877" xr:uid="{00000000-0005-0000-0000-0000C5970000}"/>
    <cellStyle name="Normal 4 5 2 3 2 3 2 2 2 2 2" xfId="52039" xr:uid="{00000000-0005-0000-0000-0000C6970000}"/>
    <cellStyle name="Normal 4 5 2 3 2 3 2 2 2 3" xfId="39869" xr:uid="{00000000-0005-0000-0000-0000C7970000}"/>
    <cellStyle name="Normal 4 5 2 3 2 3 2 2 3" xfId="20755" xr:uid="{00000000-0005-0000-0000-0000C8970000}"/>
    <cellStyle name="Normal 4 5 2 3 2 3 2 2 3 2" xfId="46917" xr:uid="{00000000-0005-0000-0000-0000C9970000}"/>
    <cellStyle name="Normal 4 5 2 3 2 3 2 2 4" xfId="33979" xr:uid="{00000000-0005-0000-0000-0000CA970000}"/>
    <cellStyle name="Normal 4 5 2 3 2 3 2 3" xfId="10761" xr:uid="{00000000-0005-0000-0000-0000CB970000}"/>
    <cellStyle name="Normal 4 5 2 3 2 3 2 3 2" xfId="23315" xr:uid="{00000000-0005-0000-0000-0000CC970000}"/>
    <cellStyle name="Normal 4 5 2 3 2 3 2 3 2 2" xfId="49477" xr:uid="{00000000-0005-0000-0000-0000CD970000}"/>
    <cellStyle name="Normal 4 5 2 3 2 3 2 3 3" xfId="36923" xr:uid="{00000000-0005-0000-0000-0000CE970000}"/>
    <cellStyle name="Normal 4 5 2 3 2 3 2 4" xfId="17231" xr:uid="{00000000-0005-0000-0000-0000CF970000}"/>
    <cellStyle name="Normal 4 5 2 3 2 3 2 4 2" xfId="43393" xr:uid="{00000000-0005-0000-0000-0000D0970000}"/>
    <cellStyle name="Normal 4 5 2 3 2 3 2 5" xfId="29927" xr:uid="{00000000-0005-0000-0000-0000D1970000}"/>
    <cellStyle name="Normal 4 5 2 3 2 3 3" xfId="5791" xr:uid="{00000000-0005-0000-0000-0000D2970000}"/>
    <cellStyle name="Normal 4 5 2 3 2 3 3 2" xfId="12235" xr:uid="{00000000-0005-0000-0000-0000D3970000}"/>
    <cellStyle name="Normal 4 5 2 3 2 3 3 2 2" xfId="24597" xr:uid="{00000000-0005-0000-0000-0000D4970000}"/>
    <cellStyle name="Normal 4 5 2 3 2 3 3 2 2 2" xfId="50759" xr:uid="{00000000-0005-0000-0000-0000D5970000}"/>
    <cellStyle name="Normal 4 5 2 3 2 3 3 2 3" xfId="38397" xr:uid="{00000000-0005-0000-0000-0000D6970000}"/>
    <cellStyle name="Normal 4 5 2 3 2 3 3 3" xfId="18993" xr:uid="{00000000-0005-0000-0000-0000D7970000}"/>
    <cellStyle name="Normal 4 5 2 3 2 3 3 3 2" xfId="45155" xr:uid="{00000000-0005-0000-0000-0000D8970000}"/>
    <cellStyle name="Normal 4 5 2 3 2 3 3 4" xfId="31953" xr:uid="{00000000-0005-0000-0000-0000D9970000}"/>
    <cellStyle name="Normal 4 5 2 3 2 3 4" xfId="9289" xr:uid="{00000000-0005-0000-0000-0000DA970000}"/>
    <cellStyle name="Normal 4 5 2 3 2 3 4 2" xfId="22035" xr:uid="{00000000-0005-0000-0000-0000DB970000}"/>
    <cellStyle name="Normal 4 5 2 3 2 3 4 2 2" xfId="48197" xr:uid="{00000000-0005-0000-0000-0000DC970000}"/>
    <cellStyle name="Normal 4 5 2 3 2 3 4 3" xfId="35451" xr:uid="{00000000-0005-0000-0000-0000DD970000}"/>
    <cellStyle name="Normal 4 5 2 3 2 3 5" xfId="15469" xr:uid="{00000000-0005-0000-0000-0000DE970000}"/>
    <cellStyle name="Normal 4 5 2 3 2 3 5 2" xfId="41631" xr:uid="{00000000-0005-0000-0000-0000DF970000}"/>
    <cellStyle name="Normal 4 5 2 3 2 3 6" xfId="27901" xr:uid="{00000000-0005-0000-0000-0000E0970000}"/>
    <cellStyle name="Normal 4 5 2 3 2 4" xfId="3125" xr:uid="{00000000-0005-0000-0000-0000E1970000}"/>
    <cellStyle name="Normal 4 5 2 3 2 4 2" xfId="7177" xr:uid="{00000000-0005-0000-0000-0000E2970000}"/>
    <cellStyle name="Normal 4 5 2 3 2 4 2 2" xfId="13067" xr:uid="{00000000-0005-0000-0000-0000E3970000}"/>
    <cellStyle name="Normal 4 5 2 3 2 4 2 2 2" xfId="25237" xr:uid="{00000000-0005-0000-0000-0000E4970000}"/>
    <cellStyle name="Normal 4 5 2 3 2 4 2 2 2 2" xfId="51399" xr:uid="{00000000-0005-0000-0000-0000E5970000}"/>
    <cellStyle name="Normal 4 5 2 3 2 4 2 2 3" xfId="39229" xr:uid="{00000000-0005-0000-0000-0000E6970000}"/>
    <cellStyle name="Normal 4 5 2 3 2 4 2 3" xfId="20115" xr:uid="{00000000-0005-0000-0000-0000E7970000}"/>
    <cellStyle name="Normal 4 5 2 3 2 4 2 3 2" xfId="46277" xr:uid="{00000000-0005-0000-0000-0000E8970000}"/>
    <cellStyle name="Normal 4 5 2 3 2 4 2 4" xfId="33339" xr:uid="{00000000-0005-0000-0000-0000E9970000}"/>
    <cellStyle name="Normal 4 5 2 3 2 4 3" xfId="10121" xr:uid="{00000000-0005-0000-0000-0000EA970000}"/>
    <cellStyle name="Normal 4 5 2 3 2 4 3 2" xfId="22675" xr:uid="{00000000-0005-0000-0000-0000EB970000}"/>
    <cellStyle name="Normal 4 5 2 3 2 4 3 2 2" xfId="48837" xr:uid="{00000000-0005-0000-0000-0000EC970000}"/>
    <cellStyle name="Normal 4 5 2 3 2 4 3 3" xfId="36283" xr:uid="{00000000-0005-0000-0000-0000ED970000}"/>
    <cellStyle name="Normal 4 5 2 3 2 4 4" xfId="16591" xr:uid="{00000000-0005-0000-0000-0000EE970000}"/>
    <cellStyle name="Normal 4 5 2 3 2 4 4 2" xfId="42753" xr:uid="{00000000-0005-0000-0000-0000EF970000}"/>
    <cellStyle name="Normal 4 5 2 3 2 4 5" xfId="29287" xr:uid="{00000000-0005-0000-0000-0000F0970000}"/>
    <cellStyle name="Normal 4 5 2 3 2 5" xfId="5151" xr:uid="{00000000-0005-0000-0000-0000F1970000}"/>
    <cellStyle name="Normal 4 5 2 3 2 5 2" xfId="11595" xr:uid="{00000000-0005-0000-0000-0000F2970000}"/>
    <cellStyle name="Normal 4 5 2 3 2 5 2 2" xfId="23957" xr:uid="{00000000-0005-0000-0000-0000F3970000}"/>
    <cellStyle name="Normal 4 5 2 3 2 5 2 2 2" xfId="50119" xr:uid="{00000000-0005-0000-0000-0000F4970000}"/>
    <cellStyle name="Normal 4 5 2 3 2 5 2 3" xfId="37757" xr:uid="{00000000-0005-0000-0000-0000F5970000}"/>
    <cellStyle name="Normal 4 5 2 3 2 5 3" xfId="18353" xr:uid="{00000000-0005-0000-0000-0000F6970000}"/>
    <cellStyle name="Normal 4 5 2 3 2 5 3 2" xfId="44515" xr:uid="{00000000-0005-0000-0000-0000F7970000}"/>
    <cellStyle name="Normal 4 5 2 3 2 5 4" xfId="31313" xr:uid="{00000000-0005-0000-0000-0000F8970000}"/>
    <cellStyle name="Normal 4 5 2 3 2 6" xfId="8649" xr:uid="{00000000-0005-0000-0000-0000F9970000}"/>
    <cellStyle name="Normal 4 5 2 3 2 6 2" xfId="21395" xr:uid="{00000000-0005-0000-0000-0000FA970000}"/>
    <cellStyle name="Normal 4 5 2 3 2 6 2 2" xfId="47557" xr:uid="{00000000-0005-0000-0000-0000FB970000}"/>
    <cellStyle name="Normal 4 5 2 3 2 6 3" xfId="34811" xr:uid="{00000000-0005-0000-0000-0000FC970000}"/>
    <cellStyle name="Normal 4 5 2 3 2 7" xfId="14829" xr:uid="{00000000-0005-0000-0000-0000FD970000}"/>
    <cellStyle name="Normal 4 5 2 3 2 7 2" xfId="40991" xr:uid="{00000000-0005-0000-0000-0000FE970000}"/>
    <cellStyle name="Normal 4 5 2 3 2 8" xfId="27261" xr:uid="{00000000-0005-0000-0000-0000FF970000}"/>
    <cellStyle name="Normal 4 5 2 3 3" xfId="1259" xr:uid="{00000000-0005-0000-0000-000000980000}"/>
    <cellStyle name="Normal 4 5 2 3 3 2" xfId="1899" xr:uid="{00000000-0005-0000-0000-000001980000}"/>
    <cellStyle name="Normal 4 5 2 3 3 2 2" xfId="3925" xr:uid="{00000000-0005-0000-0000-000002980000}"/>
    <cellStyle name="Normal 4 5 2 3 3 2 2 2" xfId="7977" xr:uid="{00000000-0005-0000-0000-000003980000}"/>
    <cellStyle name="Normal 4 5 2 3 3 2 2 2 2" xfId="13867" xr:uid="{00000000-0005-0000-0000-000004980000}"/>
    <cellStyle name="Normal 4 5 2 3 3 2 2 2 2 2" xfId="26037" xr:uid="{00000000-0005-0000-0000-000005980000}"/>
    <cellStyle name="Normal 4 5 2 3 3 2 2 2 2 2 2" xfId="52199" xr:uid="{00000000-0005-0000-0000-000006980000}"/>
    <cellStyle name="Normal 4 5 2 3 3 2 2 2 2 3" xfId="40029" xr:uid="{00000000-0005-0000-0000-000007980000}"/>
    <cellStyle name="Normal 4 5 2 3 3 2 2 2 3" xfId="20915" xr:uid="{00000000-0005-0000-0000-000008980000}"/>
    <cellStyle name="Normal 4 5 2 3 3 2 2 2 3 2" xfId="47077" xr:uid="{00000000-0005-0000-0000-000009980000}"/>
    <cellStyle name="Normal 4 5 2 3 3 2 2 2 4" xfId="34139" xr:uid="{00000000-0005-0000-0000-00000A980000}"/>
    <cellStyle name="Normal 4 5 2 3 3 2 2 3" xfId="10921" xr:uid="{00000000-0005-0000-0000-00000B980000}"/>
    <cellStyle name="Normal 4 5 2 3 3 2 2 3 2" xfId="23475" xr:uid="{00000000-0005-0000-0000-00000C980000}"/>
    <cellStyle name="Normal 4 5 2 3 3 2 2 3 2 2" xfId="49637" xr:uid="{00000000-0005-0000-0000-00000D980000}"/>
    <cellStyle name="Normal 4 5 2 3 3 2 2 3 3" xfId="37083" xr:uid="{00000000-0005-0000-0000-00000E980000}"/>
    <cellStyle name="Normal 4 5 2 3 3 2 2 4" xfId="17391" xr:uid="{00000000-0005-0000-0000-00000F980000}"/>
    <cellStyle name="Normal 4 5 2 3 3 2 2 4 2" xfId="43553" xr:uid="{00000000-0005-0000-0000-000010980000}"/>
    <cellStyle name="Normal 4 5 2 3 3 2 2 5" xfId="30087" xr:uid="{00000000-0005-0000-0000-000011980000}"/>
    <cellStyle name="Normal 4 5 2 3 3 2 3" xfId="5951" xr:uid="{00000000-0005-0000-0000-000012980000}"/>
    <cellStyle name="Normal 4 5 2 3 3 2 3 2" xfId="12395" xr:uid="{00000000-0005-0000-0000-000013980000}"/>
    <cellStyle name="Normal 4 5 2 3 3 2 3 2 2" xfId="24757" xr:uid="{00000000-0005-0000-0000-000014980000}"/>
    <cellStyle name="Normal 4 5 2 3 3 2 3 2 2 2" xfId="50919" xr:uid="{00000000-0005-0000-0000-000015980000}"/>
    <cellStyle name="Normal 4 5 2 3 3 2 3 2 3" xfId="38557" xr:uid="{00000000-0005-0000-0000-000016980000}"/>
    <cellStyle name="Normal 4 5 2 3 3 2 3 3" xfId="19153" xr:uid="{00000000-0005-0000-0000-000017980000}"/>
    <cellStyle name="Normal 4 5 2 3 3 2 3 3 2" xfId="45315" xr:uid="{00000000-0005-0000-0000-000018980000}"/>
    <cellStyle name="Normal 4 5 2 3 3 2 3 4" xfId="32113" xr:uid="{00000000-0005-0000-0000-000019980000}"/>
    <cellStyle name="Normal 4 5 2 3 3 2 4" xfId="9449" xr:uid="{00000000-0005-0000-0000-00001A980000}"/>
    <cellStyle name="Normal 4 5 2 3 3 2 4 2" xfId="22195" xr:uid="{00000000-0005-0000-0000-00001B980000}"/>
    <cellStyle name="Normal 4 5 2 3 3 2 4 2 2" xfId="48357" xr:uid="{00000000-0005-0000-0000-00001C980000}"/>
    <cellStyle name="Normal 4 5 2 3 3 2 4 3" xfId="35611" xr:uid="{00000000-0005-0000-0000-00001D980000}"/>
    <cellStyle name="Normal 4 5 2 3 3 2 5" xfId="15629" xr:uid="{00000000-0005-0000-0000-00001E980000}"/>
    <cellStyle name="Normal 4 5 2 3 3 2 5 2" xfId="41791" xr:uid="{00000000-0005-0000-0000-00001F980000}"/>
    <cellStyle name="Normal 4 5 2 3 3 2 6" xfId="28061" xr:uid="{00000000-0005-0000-0000-000020980000}"/>
    <cellStyle name="Normal 4 5 2 3 3 3" xfId="3285" xr:uid="{00000000-0005-0000-0000-000021980000}"/>
    <cellStyle name="Normal 4 5 2 3 3 3 2" xfId="7337" xr:uid="{00000000-0005-0000-0000-000022980000}"/>
    <cellStyle name="Normal 4 5 2 3 3 3 2 2" xfId="13227" xr:uid="{00000000-0005-0000-0000-000023980000}"/>
    <cellStyle name="Normal 4 5 2 3 3 3 2 2 2" xfId="25397" xr:uid="{00000000-0005-0000-0000-000024980000}"/>
    <cellStyle name="Normal 4 5 2 3 3 3 2 2 2 2" xfId="51559" xr:uid="{00000000-0005-0000-0000-000025980000}"/>
    <cellStyle name="Normal 4 5 2 3 3 3 2 2 3" xfId="39389" xr:uid="{00000000-0005-0000-0000-000026980000}"/>
    <cellStyle name="Normal 4 5 2 3 3 3 2 3" xfId="20275" xr:uid="{00000000-0005-0000-0000-000027980000}"/>
    <cellStyle name="Normal 4 5 2 3 3 3 2 3 2" xfId="46437" xr:uid="{00000000-0005-0000-0000-000028980000}"/>
    <cellStyle name="Normal 4 5 2 3 3 3 2 4" xfId="33499" xr:uid="{00000000-0005-0000-0000-000029980000}"/>
    <cellStyle name="Normal 4 5 2 3 3 3 3" xfId="10281" xr:uid="{00000000-0005-0000-0000-00002A980000}"/>
    <cellStyle name="Normal 4 5 2 3 3 3 3 2" xfId="22835" xr:uid="{00000000-0005-0000-0000-00002B980000}"/>
    <cellStyle name="Normal 4 5 2 3 3 3 3 2 2" xfId="48997" xr:uid="{00000000-0005-0000-0000-00002C980000}"/>
    <cellStyle name="Normal 4 5 2 3 3 3 3 3" xfId="36443" xr:uid="{00000000-0005-0000-0000-00002D980000}"/>
    <cellStyle name="Normal 4 5 2 3 3 3 4" xfId="16751" xr:uid="{00000000-0005-0000-0000-00002E980000}"/>
    <cellStyle name="Normal 4 5 2 3 3 3 4 2" xfId="42913" xr:uid="{00000000-0005-0000-0000-00002F980000}"/>
    <cellStyle name="Normal 4 5 2 3 3 3 5" xfId="29447" xr:uid="{00000000-0005-0000-0000-000030980000}"/>
    <cellStyle name="Normal 4 5 2 3 3 4" xfId="5311" xr:uid="{00000000-0005-0000-0000-000031980000}"/>
    <cellStyle name="Normal 4 5 2 3 3 4 2" xfId="11755" xr:uid="{00000000-0005-0000-0000-000032980000}"/>
    <cellStyle name="Normal 4 5 2 3 3 4 2 2" xfId="24117" xr:uid="{00000000-0005-0000-0000-000033980000}"/>
    <cellStyle name="Normal 4 5 2 3 3 4 2 2 2" xfId="50279" xr:uid="{00000000-0005-0000-0000-000034980000}"/>
    <cellStyle name="Normal 4 5 2 3 3 4 2 3" xfId="37917" xr:uid="{00000000-0005-0000-0000-000035980000}"/>
    <cellStyle name="Normal 4 5 2 3 3 4 3" xfId="18513" xr:uid="{00000000-0005-0000-0000-000036980000}"/>
    <cellStyle name="Normal 4 5 2 3 3 4 3 2" xfId="44675" xr:uid="{00000000-0005-0000-0000-000037980000}"/>
    <cellStyle name="Normal 4 5 2 3 3 4 4" xfId="31473" xr:uid="{00000000-0005-0000-0000-000038980000}"/>
    <cellStyle name="Normal 4 5 2 3 3 5" xfId="8809" xr:uid="{00000000-0005-0000-0000-000039980000}"/>
    <cellStyle name="Normal 4 5 2 3 3 5 2" xfId="21555" xr:uid="{00000000-0005-0000-0000-00003A980000}"/>
    <cellStyle name="Normal 4 5 2 3 3 5 2 2" xfId="47717" xr:uid="{00000000-0005-0000-0000-00003B980000}"/>
    <cellStyle name="Normal 4 5 2 3 3 5 3" xfId="34971" xr:uid="{00000000-0005-0000-0000-00003C980000}"/>
    <cellStyle name="Normal 4 5 2 3 3 6" xfId="14989" xr:uid="{00000000-0005-0000-0000-00003D980000}"/>
    <cellStyle name="Normal 4 5 2 3 3 6 2" xfId="41151" xr:uid="{00000000-0005-0000-0000-00003E980000}"/>
    <cellStyle name="Normal 4 5 2 3 3 7" xfId="27421" xr:uid="{00000000-0005-0000-0000-00003F980000}"/>
    <cellStyle name="Normal 4 5 2 3 4" xfId="1579" xr:uid="{00000000-0005-0000-0000-000040980000}"/>
    <cellStyle name="Normal 4 5 2 3 4 2" xfId="3605" xr:uid="{00000000-0005-0000-0000-000041980000}"/>
    <cellStyle name="Normal 4 5 2 3 4 2 2" xfId="7657" xr:uid="{00000000-0005-0000-0000-000042980000}"/>
    <cellStyle name="Normal 4 5 2 3 4 2 2 2" xfId="13547" xr:uid="{00000000-0005-0000-0000-000043980000}"/>
    <cellStyle name="Normal 4 5 2 3 4 2 2 2 2" xfId="25717" xr:uid="{00000000-0005-0000-0000-000044980000}"/>
    <cellStyle name="Normal 4 5 2 3 4 2 2 2 2 2" xfId="51879" xr:uid="{00000000-0005-0000-0000-000045980000}"/>
    <cellStyle name="Normal 4 5 2 3 4 2 2 2 3" xfId="39709" xr:uid="{00000000-0005-0000-0000-000046980000}"/>
    <cellStyle name="Normal 4 5 2 3 4 2 2 3" xfId="20595" xr:uid="{00000000-0005-0000-0000-000047980000}"/>
    <cellStyle name="Normal 4 5 2 3 4 2 2 3 2" xfId="46757" xr:uid="{00000000-0005-0000-0000-000048980000}"/>
    <cellStyle name="Normal 4 5 2 3 4 2 2 4" xfId="33819" xr:uid="{00000000-0005-0000-0000-000049980000}"/>
    <cellStyle name="Normal 4 5 2 3 4 2 3" xfId="10601" xr:uid="{00000000-0005-0000-0000-00004A980000}"/>
    <cellStyle name="Normal 4 5 2 3 4 2 3 2" xfId="23155" xr:uid="{00000000-0005-0000-0000-00004B980000}"/>
    <cellStyle name="Normal 4 5 2 3 4 2 3 2 2" xfId="49317" xr:uid="{00000000-0005-0000-0000-00004C980000}"/>
    <cellStyle name="Normal 4 5 2 3 4 2 3 3" xfId="36763" xr:uid="{00000000-0005-0000-0000-00004D980000}"/>
    <cellStyle name="Normal 4 5 2 3 4 2 4" xfId="17071" xr:uid="{00000000-0005-0000-0000-00004E980000}"/>
    <cellStyle name="Normal 4 5 2 3 4 2 4 2" xfId="43233" xr:uid="{00000000-0005-0000-0000-00004F980000}"/>
    <cellStyle name="Normal 4 5 2 3 4 2 5" xfId="29767" xr:uid="{00000000-0005-0000-0000-000050980000}"/>
    <cellStyle name="Normal 4 5 2 3 4 3" xfId="5631" xr:uid="{00000000-0005-0000-0000-000051980000}"/>
    <cellStyle name="Normal 4 5 2 3 4 3 2" xfId="12075" xr:uid="{00000000-0005-0000-0000-000052980000}"/>
    <cellStyle name="Normal 4 5 2 3 4 3 2 2" xfId="24437" xr:uid="{00000000-0005-0000-0000-000053980000}"/>
    <cellStyle name="Normal 4 5 2 3 4 3 2 2 2" xfId="50599" xr:uid="{00000000-0005-0000-0000-000054980000}"/>
    <cellStyle name="Normal 4 5 2 3 4 3 2 3" xfId="38237" xr:uid="{00000000-0005-0000-0000-000055980000}"/>
    <cellStyle name="Normal 4 5 2 3 4 3 3" xfId="18833" xr:uid="{00000000-0005-0000-0000-000056980000}"/>
    <cellStyle name="Normal 4 5 2 3 4 3 3 2" xfId="44995" xr:uid="{00000000-0005-0000-0000-000057980000}"/>
    <cellStyle name="Normal 4 5 2 3 4 3 4" xfId="31793" xr:uid="{00000000-0005-0000-0000-000058980000}"/>
    <cellStyle name="Normal 4 5 2 3 4 4" xfId="9129" xr:uid="{00000000-0005-0000-0000-000059980000}"/>
    <cellStyle name="Normal 4 5 2 3 4 4 2" xfId="21875" xr:uid="{00000000-0005-0000-0000-00005A980000}"/>
    <cellStyle name="Normal 4 5 2 3 4 4 2 2" xfId="48037" xr:uid="{00000000-0005-0000-0000-00005B980000}"/>
    <cellStyle name="Normal 4 5 2 3 4 4 3" xfId="35291" xr:uid="{00000000-0005-0000-0000-00005C980000}"/>
    <cellStyle name="Normal 4 5 2 3 4 5" xfId="15309" xr:uid="{00000000-0005-0000-0000-00005D980000}"/>
    <cellStyle name="Normal 4 5 2 3 4 5 2" xfId="41471" xr:uid="{00000000-0005-0000-0000-00005E980000}"/>
    <cellStyle name="Normal 4 5 2 3 4 6" xfId="27741" xr:uid="{00000000-0005-0000-0000-00005F980000}"/>
    <cellStyle name="Normal 4 5 2 3 5" xfId="2593" xr:uid="{00000000-0005-0000-0000-000060980000}"/>
    <cellStyle name="Normal 4 5 2 3 5 2" xfId="6645" xr:uid="{00000000-0005-0000-0000-000061980000}"/>
    <cellStyle name="Normal 4 5 2 3 5 2 2" xfId="12811" xr:uid="{00000000-0005-0000-0000-000062980000}"/>
    <cellStyle name="Normal 4 5 2 3 5 2 2 2" xfId="25077" xr:uid="{00000000-0005-0000-0000-000063980000}"/>
    <cellStyle name="Normal 4 5 2 3 5 2 2 2 2" xfId="51239" xr:uid="{00000000-0005-0000-0000-000064980000}"/>
    <cellStyle name="Normal 4 5 2 3 5 2 2 3" xfId="38973" xr:uid="{00000000-0005-0000-0000-000065980000}"/>
    <cellStyle name="Normal 4 5 2 3 5 2 3" xfId="19715" xr:uid="{00000000-0005-0000-0000-000066980000}"/>
    <cellStyle name="Normal 4 5 2 3 5 2 3 2" xfId="45877" xr:uid="{00000000-0005-0000-0000-000067980000}"/>
    <cellStyle name="Normal 4 5 2 3 5 2 4" xfId="32807" xr:uid="{00000000-0005-0000-0000-000068980000}"/>
    <cellStyle name="Normal 4 5 2 3 5 3" xfId="9865" xr:uid="{00000000-0005-0000-0000-000069980000}"/>
    <cellStyle name="Normal 4 5 2 3 5 3 2" xfId="22515" xr:uid="{00000000-0005-0000-0000-00006A980000}"/>
    <cellStyle name="Normal 4 5 2 3 5 3 2 2" xfId="48677" xr:uid="{00000000-0005-0000-0000-00006B980000}"/>
    <cellStyle name="Normal 4 5 2 3 5 3 3" xfId="36027" xr:uid="{00000000-0005-0000-0000-00006C980000}"/>
    <cellStyle name="Normal 4 5 2 3 5 4" xfId="16191" xr:uid="{00000000-0005-0000-0000-00006D980000}"/>
    <cellStyle name="Normal 4 5 2 3 5 4 2" xfId="42353" xr:uid="{00000000-0005-0000-0000-00006E980000}"/>
    <cellStyle name="Normal 4 5 2 3 5 5" xfId="28755" xr:uid="{00000000-0005-0000-0000-00006F980000}"/>
    <cellStyle name="Normal 4 5 2 3 6" xfId="4619" xr:uid="{00000000-0005-0000-0000-000070980000}"/>
    <cellStyle name="Normal 4 5 2 3 6 2" xfId="11339" xr:uid="{00000000-0005-0000-0000-000071980000}"/>
    <cellStyle name="Normal 4 5 2 3 6 2 2" xfId="23797" xr:uid="{00000000-0005-0000-0000-000072980000}"/>
    <cellStyle name="Normal 4 5 2 3 6 2 2 2" xfId="49959" xr:uid="{00000000-0005-0000-0000-000073980000}"/>
    <cellStyle name="Normal 4 5 2 3 6 2 3" xfId="37501" xr:uid="{00000000-0005-0000-0000-000074980000}"/>
    <cellStyle name="Normal 4 5 2 3 6 3" xfId="17953" xr:uid="{00000000-0005-0000-0000-000075980000}"/>
    <cellStyle name="Normal 4 5 2 3 6 3 2" xfId="44115" xr:uid="{00000000-0005-0000-0000-000076980000}"/>
    <cellStyle name="Normal 4 5 2 3 6 4" xfId="30781" xr:uid="{00000000-0005-0000-0000-000077980000}"/>
    <cellStyle name="Normal 4 5 2 3 7" xfId="8393" xr:uid="{00000000-0005-0000-0000-000078980000}"/>
    <cellStyle name="Normal 4 5 2 3 7 2" xfId="21235" xr:uid="{00000000-0005-0000-0000-000079980000}"/>
    <cellStyle name="Normal 4 5 2 3 7 2 2" xfId="47397" xr:uid="{00000000-0005-0000-0000-00007A980000}"/>
    <cellStyle name="Normal 4 5 2 3 7 3" xfId="34555" xr:uid="{00000000-0005-0000-0000-00007B980000}"/>
    <cellStyle name="Normal 4 5 2 3 8" xfId="14429" xr:uid="{00000000-0005-0000-0000-00007C980000}"/>
    <cellStyle name="Normal 4 5 2 3 8 2" xfId="40591" xr:uid="{00000000-0005-0000-0000-00007D980000}"/>
    <cellStyle name="Normal 4 5 2 3 9" xfId="26729" xr:uid="{00000000-0005-0000-0000-00007E980000}"/>
    <cellStyle name="Normal 4 5 2 4" xfId="799" xr:uid="{00000000-0005-0000-0000-00007F980000}"/>
    <cellStyle name="Normal 4 5 2 4 2" xfId="1339" xr:uid="{00000000-0005-0000-0000-000080980000}"/>
    <cellStyle name="Normal 4 5 2 4 2 2" xfId="1979" xr:uid="{00000000-0005-0000-0000-000081980000}"/>
    <cellStyle name="Normal 4 5 2 4 2 2 2" xfId="4005" xr:uid="{00000000-0005-0000-0000-000082980000}"/>
    <cellStyle name="Normal 4 5 2 4 2 2 2 2" xfId="8057" xr:uid="{00000000-0005-0000-0000-000083980000}"/>
    <cellStyle name="Normal 4 5 2 4 2 2 2 2 2" xfId="13947" xr:uid="{00000000-0005-0000-0000-000084980000}"/>
    <cellStyle name="Normal 4 5 2 4 2 2 2 2 2 2" xfId="26117" xr:uid="{00000000-0005-0000-0000-000085980000}"/>
    <cellStyle name="Normal 4 5 2 4 2 2 2 2 2 2 2" xfId="52279" xr:uid="{00000000-0005-0000-0000-000086980000}"/>
    <cellStyle name="Normal 4 5 2 4 2 2 2 2 2 3" xfId="40109" xr:uid="{00000000-0005-0000-0000-000087980000}"/>
    <cellStyle name="Normal 4 5 2 4 2 2 2 2 3" xfId="20995" xr:uid="{00000000-0005-0000-0000-000088980000}"/>
    <cellStyle name="Normal 4 5 2 4 2 2 2 2 3 2" xfId="47157" xr:uid="{00000000-0005-0000-0000-000089980000}"/>
    <cellStyle name="Normal 4 5 2 4 2 2 2 2 4" xfId="34219" xr:uid="{00000000-0005-0000-0000-00008A980000}"/>
    <cellStyle name="Normal 4 5 2 4 2 2 2 3" xfId="11001" xr:uid="{00000000-0005-0000-0000-00008B980000}"/>
    <cellStyle name="Normal 4 5 2 4 2 2 2 3 2" xfId="23555" xr:uid="{00000000-0005-0000-0000-00008C980000}"/>
    <cellStyle name="Normal 4 5 2 4 2 2 2 3 2 2" xfId="49717" xr:uid="{00000000-0005-0000-0000-00008D980000}"/>
    <cellStyle name="Normal 4 5 2 4 2 2 2 3 3" xfId="37163" xr:uid="{00000000-0005-0000-0000-00008E980000}"/>
    <cellStyle name="Normal 4 5 2 4 2 2 2 4" xfId="17471" xr:uid="{00000000-0005-0000-0000-00008F980000}"/>
    <cellStyle name="Normal 4 5 2 4 2 2 2 4 2" xfId="43633" xr:uid="{00000000-0005-0000-0000-000090980000}"/>
    <cellStyle name="Normal 4 5 2 4 2 2 2 5" xfId="30167" xr:uid="{00000000-0005-0000-0000-000091980000}"/>
    <cellStyle name="Normal 4 5 2 4 2 2 3" xfId="6031" xr:uid="{00000000-0005-0000-0000-000092980000}"/>
    <cellStyle name="Normal 4 5 2 4 2 2 3 2" xfId="12475" xr:uid="{00000000-0005-0000-0000-000093980000}"/>
    <cellStyle name="Normal 4 5 2 4 2 2 3 2 2" xfId="24837" xr:uid="{00000000-0005-0000-0000-000094980000}"/>
    <cellStyle name="Normal 4 5 2 4 2 2 3 2 2 2" xfId="50999" xr:uid="{00000000-0005-0000-0000-000095980000}"/>
    <cellStyle name="Normal 4 5 2 4 2 2 3 2 3" xfId="38637" xr:uid="{00000000-0005-0000-0000-000096980000}"/>
    <cellStyle name="Normal 4 5 2 4 2 2 3 3" xfId="19233" xr:uid="{00000000-0005-0000-0000-000097980000}"/>
    <cellStyle name="Normal 4 5 2 4 2 2 3 3 2" xfId="45395" xr:uid="{00000000-0005-0000-0000-000098980000}"/>
    <cellStyle name="Normal 4 5 2 4 2 2 3 4" xfId="32193" xr:uid="{00000000-0005-0000-0000-000099980000}"/>
    <cellStyle name="Normal 4 5 2 4 2 2 4" xfId="9529" xr:uid="{00000000-0005-0000-0000-00009A980000}"/>
    <cellStyle name="Normal 4 5 2 4 2 2 4 2" xfId="22275" xr:uid="{00000000-0005-0000-0000-00009B980000}"/>
    <cellStyle name="Normal 4 5 2 4 2 2 4 2 2" xfId="48437" xr:uid="{00000000-0005-0000-0000-00009C980000}"/>
    <cellStyle name="Normal 4 5 2 4 2 2 4 3" xfId="35691" xr:uid="{00000000-0005-0000-0000-00009D980000}"/>
    <cellStyle name="Normal 4 5 2 4 2 2 5" xfId="15709" xr:uid="{00000000-0005-0000-0000-00009E980000}"/>
    <cellStyle name="Normal 4 5 2 4 2 2 5 2" xfId="41871" xr:uid="{00000000-0005-0000-0000-00009F980000}"/>
    <cellStyle name="Normal 4 5 2 4 2 2 6" xfId="28141" xr:uid="{00000000-0005-0000-0000-0000A0980000}"/>
    <cellStyle name="Normal 4 5 2 4 2 3" xfId="3365" xr:uid="{00000000-0005-0000-0000-0000A1980000}"/>
    <cellStyle name="Normal 4 5 2 4 2 3 2" xfId="7417" xr:uid="{00000000-0005-0000-0000-0000A2980000}"/>
    <cellStyle name="Normal 4 5 2 4 2 3 2 2" xfId="13307" xr:uid="{00000000-0005-0000-0000-0000A3980000}"/>
    <cellStyle name="Normal 4 5 2 4 2 3 2 2 2" xfId="25477" xr:uid="{00000000-0005-0000-0000-0000A4980000}"/>
    <cellStyle name="Normal 4 5 2 4 2 3 2 2 2 2" xfId="51639" xr:uid="{00000000-0005-0000-0000-0000A5980000}"/>
    <cellStyle name="Normal 4 5 2 4 2 3 2 2 3" xfId="39469" xr:uid="{00000000-0005-0000-0000-0000A6980000}"/>
    <cellStyle name="Normal 4 5 2 4 2 3 2 3" xfId="20355" xr:uid="{00000000-0005-0000-0000-0000A7980000}"/>
    <cellStyle name="Normal 4 5 2 4 2 3 2 3 2" xfId="46517" xr:uid="{00000000-0005-0000-0000-0000A8980000}"/>
    <cellStyle name="Normal 4 5 2 4 2 3 2 4" xfId="33579" xr:uid="{00000000-0005-0000-0000-0000A9980000}"/>
    <cellStyle name="Normal 4 5 2 4 2 3 3" xfId="10361" xr:uid="{00000000-0005-0000-0000-0000AA980000}"/>
    <cellStyle name="Normal 4 5 2 4 2 3 3 2" xfId="22915" xr:uid="{00000000-0005-0000-0000-0000AB980000}"/>
    <cellStyle name="Normal 4 5 2 4 2 3 3 2 2" xfId="49077" xr:uid="{00000000-0005-0000-0000-0000AC980000}"/>
    <cellStyle name="Normal 4 5 2 4 2 3 3 3" xfId="36523" xr:uid="{00000000-0005-0000-0000-0000AD980000}"/>
    <cellStyle name="Normal 4 5 2 4 2 3 4" xfId="16831" xr:uid="{00000000-0005-0000-0000-0000AE980000}"/>
    <cellStyle name="Normal 4 5 2 4 2 3 4 2" xfId="42993" xr:uid="{00000000-0005-0000-0000-0000AF980000}"/>
    <cellStyle name="Normal 4 5 2 4 2 3 5" xfId="29527" xr:uid="{00000000-0005-0000-0000-0000B0980000}"/>
    <cellStyle name="Normal 4 5 2 4 2 4" xfId="5391" xr:uid="{00000000-0005-0000-0000-0000B1980000}"/>
    <cellStyle name="Normal 4 5 2 4 2 4 2" xfId="11835" xr:uid="{00000000-0005-0000-0000-0000B2980000}"/>
    <cellStyle name="Normal 4 5 2 4 2 4 2 2" xfId="24197" xr:uid="{00000000-0005-0000-0000-0000B3980000}"/>
    <cellStyle name="Normal 4 5 2 4 2 4 2 2 2" xfId="50359" xr:uid="{00000000-0005-0000-0000-0000B4980000}"/>
    <cellStyle name="Normal 4 5 2 4 2 4 2 3" xfId="37997" xr:uid="{00000000-0005-0000-0000-0000B5980000}"/>
    <cellStyle name="Normal 4 5 2 4 2 4 3" xfId="18593" xr:uid="{00000000-0005-0000-0000-0000B6980000}"/>
    <cellStyle name="Normal 4 5 2 4 2 4 3 2" xfId="44755" xr:uid="{00000000-0005-0000-0000-0000B7980000}"/>
    <cellStyle name="Normal 4 5 2 4 2 4 4" xfId="31553" xr:uid="{00000000-0005-0000-0000-0000B8980000}"/>
    <cellStyle name="Normal 4 5 2 4 2 5" xfId="8889" xr:uid="{00000000-0005-0000-0000-0000B9980000}"/>
    <cellStyle name="Normal 4 5 2 4 2 5 2" xfId="21635" xr:uid="{00000000-0005-0000-0000-0000BA980000}"/>
    <cellStyle name="Normal 4 5 2 4 2 5 2 2" xfId="47797" xr:uid="{00000000-0005-0000-0000-0000BB980000}"/>
    <cellStyle name="Normal 4 5 2 4 2 5 3" xfId="35051" xr:uid="{00000000-0005-0000-0000-0000BC980000}"/>
    <cellStyle name="Normal 4 5 2 4 2 6" xfId="15069" xr:uid="{00000000-0005-0000-0000-0000BD980000}"/>
    <cellStyle name="Normal 4 5 2 4 2 6 2" xfId="41231" xr:uid="{00000000-0005-0000-0000-0000BE980000}"/>
    <cellStyle name="Normal 4 5 2 4 2 7" xfId="27501" xr:uid="{00000000-0005-0000-0000-0000BF980000}"/>
    <cellStyle name="Normal 4 5 2 4 3" xfId="1659" xr:uid="{00000000-0005-0000-0000-0000C0980000}"/>
    <cellStyle name="Normal 4 5 2 4 3 2" xfId="3685" xr:uid="{00000000-0005-0000-0000-0000C1980000}"/>
    <cellStyle name="Normal 4 5 2 4 3 2 2" xfId="7737" xr:uid="{00000000-0005-0000-0000-0000C2980000}"/>
    <cellStyle name="Normal 4 5 2 4 3 2 2 2" xfId="13627" xr:uid="{00000000-0005-0000-0000-0000C3980000}"/>
    <cellStyle name="Normal 4 5 2 4 3 2 2 2 2" xfId="25797" xr:uid="{00000000-0005-0000-0000-0000C4980000}"/>
    <cellStyle name="Normal 4 5 2 4 3 2 2 2 2 2" xfId="51959" xr:uid="{00000000-0005-0000-0000-0000C5980000}"/>
    <cellStyle name="Normal 4 5 2 4 3 2 2 2 3" xfId="39789" xr:uid="{00000000-0005-0000-0000-0000C6980000}"/>
    <cellStyle name="Normal 4 5 2 4 3 2 2 3" xfId="20675" xr:uid="{00000000-0005-0000-0000-0000C7980000}"/>
    <cellStyle name="Normal 4 5 2 4 3 2 2 3 2" xfId="46837" xr:uid="{00000000-0005-0000-0000-0000C8980000}"/>
    <cellStyle name="Normal 4 5 2 4 3 2 2 4" xfId="33899" xr:uid="{00000000-0005-0000-0000-0000C9980000}"/>
    <cellStyle name="Normal 4 5 2 4 3 2 3" xfId="10681" xr:uid="{00000000-0005-0000-0000-0000CA980000}"/>
    <cellStyle name="Normal 4 5 2 4 3 2 3 2" xfId="23235" xr:uid="{00000000-0005-0000-0000-0000CB980000}"/>
    <cellStyle name="Normal 4 5 2 4 3 2 3 2 2" xfId="49397" xr:uid="{00000000-0005-0000-0000-0000CC980000}"/>
    <cellStyle name="Normal 4 5 2 4 3 2 3 3" xfId="36843" xr:uid="{00000000-0005-0000-0000-0000CD980000}"/>
    <cellStyle name="Normal 4 5 2 4 3 2 4" xfId="17151" xr:uid="{00000000-0005-0000-0000-0000CE980000}"/>
    <cellStyle name="Normal 4 5 2 4 3 2 4 2" xfId="43313" xr:uid="{00000000-0005-0000-0000-0000CF980000}"/>
    <cellStyle name="Normal 4 5 2 4 3 2 5" xfId="29847" xr:uid="{00000000-0005-0000-0000-0000D0980000}"/>
    <cellStyle name="Normal 4 5 2 4 3 3" xfId="5711" xr:uid="{00000000-0005-0000-0000-0000D1980000}"/>
    <cellStyle name="Normal 4 5 2 4 3 3 2" xfId="12155" xr:uid="{00000000-0005-0000-0000-0000D2980000}"/>
    <cellStyle name="Normal 4 5 2 4 3 3 2 2" xfId="24517" xr:uid="{00000000-0005-0000-0000-0000D3980000}"/>
    <cellStyle name="Normal 4 5 2 4 3 3 2 2 2" xfId="50679" xr:uid="{00000000-0005-0000-0000-0000D4980000}"/>
    <cellStyle name="Normal 4 5 2 4 3 3 2 3" xfId="38317" xr:uid="{00000000-0005-0000-0000-0000D5980000}"/>
    <cellStyle name="Normal 4 5 2 4 3 3 3" xfId="18913" xr:uid="{00000000-0005-0000-0000-0000D6980000}"/>
    <cellStyle name="Normal 4 5 2 4 3 3 3 2" xfId="45075" xr:uid="{00000000-0005-0000-0000-0000D7980000}"/>
    <cellStyle name="Normal 4 5 2 4 3 3 4" xfId="31873" xr:uid="{00000000-0005-0000-0000-0000D8980000}"/>
    <cellStyle name="Normal 4 5 2 4 3 4" xfId="9209" xr:uid="{00000000-0005-0000-0000-0000D9980000}"/>
    <cellStyle name="Normal 4 5 2 4 3 4 2" xfId="21955" xr:uid="{00000000-0005-0000-0000-0000DA980000}"/>
    <cellStyle name="Normal 4 5 2 4 3 4 2 2" xfId="48117" xr:uid="{00000000-0005-0000-0000-0000DB980000}"/>
    <cellStyle name="Normal 4 5 2 4 3 4 3" xfId="35371" xr:uid="{00000000-0005-0000-0000-0000DC980000}"/>
    <cellStyle name="Normal 4 5 2 4 3 5" xfId="15389" xr:uid="{00000000-0005-0000-0000-0000DD980000}"/>
    <cellStyle name="Normal 4 5 2 4 3 5 2" xfId="41551" xr:uid="{00000000-0005-0000-0000-0000DE980000}"/>
    <cellStyle name="Normal 4 5 2 4 3 6" xfId="27821" xr:uid="{00000000-0005-0000-0000-0000DF980000}"/>
    <cellStyle name="Normal 4 5 2 4 4" xfId="2825" xr:uid="{00000000-0005-0000-0000-0000E0980000}"/>
    <cellStyle name="Normal 4 5 2 4 4 2" xfId="6877" xr:uid="{00000000-0005-0000-0000-0000E1980000}"/>
    <cellStyle name="Normal 4 5 2 4 4 2 2" xfId="12923" xr:uid="{00000000-0005-0000-0000-0000E2980000}"/>
    <cellStyle name="Normal 4 5 2 4 4 2 2 2" xfId="25157" xr:uid="{00000000-0005-0000-0000-0000E3980000}"/>
    <cellStyle name="Normal 4 5 2 4 4 2 2 2 2" xfId="51319" xr:uid="{00000000-0005-0000-0000-0000E4980000}"/>
    <cellStyle name="Normal 4 5 2 4 4 2 2 3" xfId="39085" xr:uid="{00000000-0005-0000-0000-0000E5980000}"/>
    <cellStyle name="Normal 4 5 2 4 4 2 3" xfId="19891" xr:uid="{00000000-0005-0000-0000-0000E6980000}"/>
    <cellStyle name="Normal 4 5 2 4 4 2 3 2" xfId="46053" xr:uid="{00000000-0005-0000-0000-0000E7980000}"/>
    <cellStyle name="Normal 4 5 2 4 4 2 4" xfId="33039" xr:uid="{00000000-0005-0000-0000-0000E8980000}"/>
    <cellStyle name="Normal 4 5 2 4 4 3" xfId="9977" xr:uid="{00000000-0005-0000-0000-0000E9980000}"/>
    <cellStyle name="Normal 4 5 2 4 4 3 2" xfId="22595" xr:uid="{00000000-0005-0000-0000-0000EA980000}"/>
    <cellStyle name="Normal 4 5 2 4 4 3 2 2" xfId="48757" xr:uid="{00000000-0005-0000-0000-0000EB980000}"/>
    <cellStyle name="Normal 4 5 2 4 4 3 3" xfId="36139" xr:uid="{00000000-0005-0000-0000-0000EC980000}"/>
    <cellStyle name="Normal 4 5 2 4 4 4" xfId="16367" xr:uid="{00000000-0005-0000-0000-0000ED980000}"/>
    <cellStyle name="Normal 4 5 2 4 4 4 2" xfId="42529" xr:uid="{00000000-0005-0000-0000-0000EE980000}"/>
    <cellStyle name="Normal 4 5 2 4 4 5" xfId="28987" xr:uid="{00000000-0005-0000-0000-0000EF980000}"/>
    <cellStyle name="Normal 4 5 2 4 5" xfId="4851" xr:uid="{00000000-0005-0000-0000-0000F0980000}"/>
    <cellStyle name="Normal 4 5 2 4 5 2" xfId="11451" xr:uid="{00000000-0005-0000-0000-0000F1980000}"/>
    <cellStyle name="Normal 4 5 2 4 5 2 2" xfId="23877" xr:uid="{00000000-0005-0000-0000-0000F2980000}"/>
    <cellStyle name="Normal 4 5 2 4 5 2 2 2" xfId="50039" xr:uid="{00000000-0005-0000-0000-0000F3980000}"/>
    <cellStyle name="Normal 4 5 2 4 5 2 3" xfId="37613" xr:uid="{00000000-0005-0000-0000-0000F4980000}"/>
    <cellStyle name="Normal 4 5 2 4 5 3" xfId="18129" xr:uid="{00000000-0005-0000-0000-0000F5980000}"/>
    <cellStyle name="Normal 4 5 2 4 5 3 2" xfId="44291" xr:uid="{00000000-0005-0000-0000-0000F6980000}"/>
    <cellStyle name="Normal 4 5 2 4 5 4" xfId="31013" xr:uid="{00000000-0005-0000-0000-0000F7980000}"/>
    <cellStyle name="Normal 4 5 2 4 6" xfId="8505" xr:uid="{00000000-0005-0000-0000-0000F8980000}"/>
    <cellStyle name="Normal 4 5 2 4 6 2" xfId="21315" xr:uid="{00000000-0005-0000-0000-0000F9980000}"/>
    <cellStyle name="Normal 4 5 2 4 6 2 2" xfId="47477" xr:uid="{00000000-0005-0000-0000-0000FA980000}"/>
    <cellStyle name="Normal 4 5 2 4 6 3" xfId="34667" xr:uid="{00000000-0005-0000-0000-0000FB980000}"/>
    <cellStyle name="Normal 4 5 2 4 7" xfId="14605" xr:uid="{00000000-0005-0000-0000-0000FC980000}"/>
    <cellStyle name="Normal 4 5 2 4 7 2" xfId="40767" xr:uid="{00000000-0005-0000-0000-0000FD980000}"/>
    <cellStyle name="Normal 4 5 2 4 8" xfId="26961" xr:uid="{00000000-0005-0000-0000-0000FE980000}"/>
    <cellStyle name="Normal 4 5 2 5" xfId="1179" xr:uid="{00000000-0005-0000-0000-0000FF980000}"/>
    <cellStyle name="Normal 4 5 2 5 2" xfId="1819" xr:uid="{00000000-0005-0000-0000-000000990000}"/>
    <cellStyle name="Normal 4 5 2 5 2 2" xfId="3845" xr:uid="{00000000-0005-0000-0000-000001990000}"/>
    <cellStyle name="Normal 4 5 2 5 2 2 2" xfId="7897" xr:uid="{00000000-0005-0000-0000-000002990000}"/>
    <cellStyle name="Normal 4 5 2 5 2 2 2 2" xfId="13787" xr:uid="{00000000-0005-0000-0000-000003990000}"/>
    <cellStyle name="Normal 4 5 2 5 2 2 2 2 2" xfId="25957" xr:uid="{00000000-0005-0000-0000-000004990000}"/>
    <cellStyle name="Normal 4 5 2 5 2 2 2 2 2 2" xfId="52119" xr:uid="{00000000-0005-0000-0000-000005990000}"/>
    <cellStyle name="Normal 4 5 2 5 2 2 2 2 3" xfId="39949" xr:uid="{00000000-0005-0000-0000-000006990000}"/>
    <cellStyle name="Normal 4 5 2 5 2 2 2 3" xfId="20835" xr:uid="{00000000-0005-0000-0000-000007990000}"/>
    <cellStyle name="Normal 4 5 2 5 2 2 2 3 2" xfId="46997" xr:uid="{00000000-0005-0000-0000-000008990000}"/>
    <cellStyle name="Normal 4 5 2 5 2 2 2 4" xfId="34059" xr:uid="{00000000-0005-0000-0000-000009990000}"/>
    <cellStyle name="Normal 4 5 2 5 2 2 3" xfId="10841" xr:uid="{00000000-0005-0000-0000-00000A990000}"/>
    <cellStyle name="Normal 4 5 2 5 2 2 3 2" xfId="23395" xr:uid="{00000000-0005-0000-0000-00000B990000}"/>
    <cellStyle name="Normal 4 5 2 5 2 2 3 2 2" xfId="49557" xr:uid="{00000000-0005-0000-0000-00000C990000}"/>
    <cellStyle name="Normal 4 5 2 5 2 2 3 3" xfId="37003" xr:uid="{00000000-0005-0000-0000-00000D990000}"/>
    <cellStyle name="Normal 4 5 2 5 2 2 4" xfId="17311" xr:uid="{00000000-0005-0000-0000-00000E990000}"/>
    <cellStyle name="Normal 4 5 2 5 2 2 4 2" xfId="43473" xr:uid="{00000000-0005-0000-0000-00000F990000}"/>
    <cellStyle name="Normal 4 5 2 5 2 2 5" xfId="30007" xr:uid="{00000000-0005-0000-0000-000010990000}"/>
    <cellStyle name="Normal 4 5 2 5 2 3" xfId="5871" xr:uid="{00000000-0005-0000-0000-000011990000}"/>
    <cellStyle name="Normal 4 5 2 5 2 3 2" xfId="12315" xr:uid="{00000000-0005-0000-0000-000012990000}"/>
    <cellStyle name="Normal 4 5 2 5 2 3 2 2" xfId="24677" xr:uid="{00000000-0005-0000-0000-000013990000}"/>
    <cellStyle name="Normal 4 5 2 5 2 3 2 2 2" xfId="50839" xr:uid="{00000000-0005-0000-0000-000014990000}"/>
    <cellStyle name="Normal 4 5 2 5 2 3 2 3" xfId="38477" xr:uid="{00000000-0005-0000-0000-000015990000}"/>
    <cellStyle name="Normal 4 5 2 5 2 3 3" xfId="19073" xr:uid="{00000000-0005-0000-0000-000016990000}"/>
    <cellStyle name="Normal 4 5 2 5 2 3 3 2" xfId="45235" xr:uid="{00000000-0005-0000-0000-000017990000}"/>
    <cellStyle name="Normal 4 5 2 5 2 3 4" xfId="32033" xr:uid="{00000000-0005-0000-0000-000018990000}"/>
    <cellStyle name="Normal 4 5 2 5 2 4" xfId="9369" xr:uid="{00000000-0005-0000-0000-000019990000}"/>
    <cellStyle name="Normal 4 5 2 5 2 4 2" xfId="22115" xr:uid="{00000000-0005-0000-0000-00001A990000}"/>
    <cellStyle name="Normal 4 5 2 5 2 4 2 2" xfId="48277" xr:uid="{00000000-0005-0000-0000-00001B990000}"/>
    <cellStyle name="Normal 4 5 2 5 2 4 3" xfId="35531" xr:uid="{00000000-0005-0000-0000-00001C990000}"/>
    <cellStyle name="Normal 4 5 2 5 2 5" xfId="15549" xr:uid="{00000000-0005-0000-0000-00001D990000}"/>
    <cellStyle name="Normal 4 5 2 5 2 5 2" xfId="41711" xr:uid="{00000000-0005-0000-0000-00001E990000}"/>
    <cellStyle name="Normal 4 5 2 5 2 6" xfId="27981" xr:uid="{00000000-0005-0000-0000-00001F990000}"/>
    <cellStyle name="Normal 4 5 2 5 3" xfId="3205" xr:uid="{00000000-0005-0000-0000-000020990000}"/>
    <cellStyle name="Normal 4 5 2 5 3 2" xfId="7257" xr:uid="{00000000-0005-0000-0000-000021990000}"/>
    <cellStyle name="Normal 4 5 2 5 3 2 2" xfId="13147" xr:uid="{00000000-0005-0000-0000-000022990000}"/>
    <cellStyle name="Normal 4 5 2 5 3 2 2 2" xfId="25317" xr:uid="{00000000-0005-0000-0000-000023990000}"/>
    <cellStyle name="Normal 4 5 2 5 3 2 2 2 2" xfId="51479" xr:uid="{00000000-0005-0000-0000-000024990000}"/>
    <cellStyle name="Normal 4 5 2 5 3 2 2 3" xfId="39309" xr:uid="{00000000-0005-0000-0000-000025990000}"/>
    <cellStyle name="Normal 4 5 2 5 3 2 3" xfId="20195" xr:uid="{00000000-0005-0000-0000-000026990000}"/>
    <cellStyle name="Normal 4 5 2 5 3 2 3 2" xfId="46357" xr:uid="{00000000-0005-0000-0000-000027990000}"/>
    <cellStyle name="Normal 4 5 2 5 3 2 4" xfId="33419" xr:uid="{00000000-0005-0000-0000-000028990000}"/>
    <cellStyle name="Normal 4 5 2 5 3 3" xfId="10201" xr:uid="{00000000-0005-0000-0000-000029990000}"/>
    <cellStyle name="Normal 4 5 2 5 3 3 2" xfId="22755" xr:uid="{00000000-0005-0000-0000-00002A990000}"/>
    <cellStyle name="Normal 4 5 2 5 3 3 2 2" xfId="48917" xr:uid="{00000000-0005-0000-0000-00002B990000}"/>
    <cellStyle name="Normal 4 5 2 5 3 3 3" xfId="36363" xr:uid="{00000000-0005-0000-0000-00002C990000}"/>
    <cellStyle name="Normal 4 5 2 5 3 4" xfId="16671" xr:uid="{00000000-0005-0000-0000-00002D990000}"/>
    <cellStyle name="Normal 4 5 2 5 3 4 2" xfId="42833" xr:uid="{00000000-0005-0000-0000-00002E990000}"/>
    <cellStyle name="Normal 4 5 2 5 3 5" xfId="29367" xr:uid="{00000000-0005-0000-0000-00002F990000}"/>
    <cellStyle name="Normal 4 5 2 5 4" xfId="5231" xr:uid="{00000000-0005-0000-0000-000030990000}"/>
    <cellStyle name="Normal 4 5 2 5 4 2" xfId="11675" xr:uid="{00000000-0005-0000-0000-000031990000}"/>
    <cellStyle name="Normal 4 5 2 5 4 2 2" xfId="24037" xr:uid="{00000000-0005-0000-0000-000032990000}"/>
    <cellStyle name="Normal 4 5 2 5 4 2 2 2" xfId="50199" xr:uid="{00000000-0005-0000-0000-000033990000}"/>
    <cellStyle name="Normal 4 5 2 5 4 2 3" xfId="37837" xr:uid="{00000000-0005-0000-0000-000034990000}"/>
    <cellStyle name="Normal 4 5 2 5 4 3" xfId="18433" xr:uid="{00000000-0005-0000-0000-000035990000}"/>
    <cellStyle name="Normal 4 5 2 5 4 3 2" xfId="44595" xr:uid="{00000000-0005-0000-0000-000036990000}"/>
    <cellStyle name="Normal 4 5 2 5 4 4" xfId="31393" xr:uid="{00000000-0005-0000-0000-000037990000}"/>
    <cellStyle name="Normal 4 5 2 5 5" xfId="8729" xr:uid="{00000000-0005-0000-0000-000038990000}"/>
    <cellStyle name="Normal 4 5 2 5 5 2" xfId="21475" xr:uid="{00000000-0005-0000-0000-000039990000}"/>
    <cellStyle name="Normal 4 5 2 5 5 2 2" xfId="47637" xr:uid="{00000000-0005-0000-0000-00003A990000}"/>
    <cellStyle name="Normal 4 5 2 5 5 3" xfId="34891" xr:uid="{00000000-0005-0000-0000-00003B990000}"/>
    <cellStyle name="Normal 4 5 2 5 6" xfId="14909" xr:uid="{00000000-0005-0000-0000-00003C990000}"/>
    <cellStyle name="Normal 4 5 2 5 6 2" xfId="41071" xr:uid="{00000000-0005-0000-0000-00003D990000}"/>
    <cellStyle name="Normal 4 5 2 5 7" xfId="27341" xr:uid="{00000000-0005-0000-0000-00003E990000}"/>
    <cellStyle name="Normal 4 5 2 6" xfId="1499" xr:uid="{00000000-0005-0000-0000-00003F990000}"/>
    <cellStyle name="Normal 4 5 2 6 2" xfId="3525" xr:uid="{00000000-0005-0000-0000-000040990000}"/>
    <cellStyle name="Normal 4 5 2 6 2 2" xfId="7577" xr:uid="{00000000-0005-0000-0000-000041990000}"/>
    <cellStyle name="Normal 4 5 2 6 2 2 2" xfId="13467" xr:uid="{00000000-0005-0000-0000-000042990000}"/>
    <cellStyle name="Normal 4 5 2 6 2 2 2 2" xfId="25637" xr:uid="{00000000-0005-0000-0000-000043990000}"/>
    <cellStyle name="Normal 4 5 2 6 2 2 2 2 2" xfId="51799" xr:uid="{00000000-0005-0000-0000-000044990000}"/>
    <cellStyle name="Normal 4 5 2 6 2 2 2 3" xfId="39629" xr:uid="{00000000-0005-0000-0000-000045990000}"/>
    <cellStyle name="Normal 4 5 2 6 2 2 3" xfId="20515" xr:uid="{00000000-0005-0000-0000-000046990000}"/>
    <cellStyle name="Normal 4 5 2 6 2 2 3 2" xfId="46677" xr:uid="{00000000-0005-0000-0000-000047990000}"/>
    <cellStyle name="Normal 4 5 2 6 2 2 4" xfId="33739" xr:uid="{00000000-0005-0000-0000-000048990000}"/>
    <cellStyle name="Normal 4 5 2 6 2 3" xfId="10521" xr:uid="{00000000-0005-0000-0000-000049990000}"/>
    <cellStyle name="Normal 4 5 2 6 2 3 2" xfId="23075" xr:uid="{00000000-0005-0000-0000-00004A990000}"/>
    <cellStyle name="Normal 4 5 2 6 2 3 2 2" xfId="49237" xr:uid="{00000000-0005-0000-0000-00004B990000}"/>
    <cellStyle name="Normal 4 5 2 6 2 3 3" xfId="36683" xr:uid="{00000000-0005-0000-0000-00004C990000}"/>
    <cellStyle name="Normal 4 5 2 6 2 4" xfId="16991" xr:uid="{00000000-0005-0000-0000-00004D990000}"/>
    <cellStyle name="Normal 4 5 2 6 2 4 2" xfId="43153" xr:uid="{00000000-0005-0000-0000-00004E990000}"/>
    <cellStyle name="Normal 4 5 2 6 2 5" xfId="29687" xr:uid="{00000000-0005-0000-0000-00004F990000}"/>
    <cellStyle name="Normal 4 5 2 6 3" xfId="5551" xr:uid="{00000000-0005-0000-0000-000050990000}"/>
    <cellStyle name="Normal 4 5 2 6 3 2" xfId="11995" xr:uid="{00000000-0005-0000-0000-000051990000}"/>
    <cellStyle name="Normal 4 5 2 6 3 2 2" xfId="24357" xr:uid="{00000000-0005-0000-0000-000052990000}"/>
    <cellStyle name="Normal 4 5 2 6 3 2 2 2" xfId="50519" xr:uid="{00000000-0005-0000-0000-000053990000}"/>
    <cellStyle name="Normal 4 5 2 6 3 2 3" xfId="38157" xr:uid="{00000000-0005-0000-0000-000054990000}"/>
    <cellStyle name="Normal 4 5 2 6 3 3" xfId="18753" xr:uid="{00000000-0005-0000-0000-000055990000}"/>
    <cellStyle name="Normal 4 5 2 6 3 3 2" xfId="44915" xr:uid="{00000000-0005-0000-0000-000056990000}"/>
    <cellStyle name="Normal 4 5 2 6 3 4" xfId="31713" xr:uid="{00000000-0005-0000-0000-000057990000}"/>
    <cellStyle name="Normal 4 5 2 6 4" xfId="9049" xr:uid="{00000000-0005-0000-0000-000058990000}"/>
    <cellStyle name="Normal 4 5 2 6 4 2" xfId="21795" xr:uid="{00000000-0005-0000-0000-000059990000}"/>
    <cellStyle name="Normal 4 5 2 6 4 2 2" xfId="47957" xr:uid="{00000000-0005-0000-0000-00005A990000}"/>
    <cellStyle name="Normal 4 5 2 6 4 3" xfId="35211" xr:uid="{00000000-0005-0000-0000-00005B990000}"/>
    <cellStyle name="Normal 4 5 2 6 5" xfId="15229" xr:uid="{00000000-0005-0000-0000-00005C990000}"/>
    <cellStyle name="Normal 4 5 2 6 5 2" xfId="41391" xr:uid="{00000000-0005-0000-0000-00005D990000}"/>
    <cellStyle name="Normal 4 5 2 6 6" xfId="27661" xr:uid="{00000000-0005-0000-0000-00005E990000}"/>
    <cellStyle name="Normal 4 5 2 7" xfId="2293" xr:uid="{00000000-0005-0000-0000-00005F990000}"/>
    <cellStyle name="Normal 4 5 2 7 2" xfId="6345" xr:uid="{00000000-0005-0000-0000-000060990000}"/>
    <cellStyle name="Normal 4 5 2 7 2 2" xfId="12667" xr:uid="{00000000-0005-0000-0000-000061990000}"/>
    <cellStyle name="Normal 4 5 2 7 2 2 2" xfId="24997" xr:uid="{00000000-0005-0000-0000-000062990000}"/>
    <cellStyle name="Normal 4 5 2 7 2 2 2 2" xfId="51159" xr:uid="{00000000-0005-0000-0000-000063990000}"/>
    <cellStyle name="Normal 4 5 2 7 2 2 3" xfId="38829" xr:uid="{00000000-0005-0000-0000-000064990000}"/>
    <cellStyle name="Normal 4 5 2 7 2 3" xfId="19491" xr:uid="{00000000-0005-0000-0000-000065990000}"/>
    <cellStyle name="Normal 4 5 2 7 2 3 2" xfId="45653" xr:uid="{00000000-0005-0000-0000-000066990000}"/>
    <cellStyle name="Normal 4 5 2 7 2 4" xfId="32507" xr:uid="{00000000-0005-0000-0000-000067990000}"/>
    <cellStyle name="Normal 4 5 2 7 3" xfId="9721" xr:uid="{00000000-0005-0000-0000-000068990000}"/>
    <cellStyle name="Normal 4 5 2 7 3 2" xfId="22435" xr:uid="{00000000-0005-0000-0000-000069990000}"/>
    <cellStyle name="Normal 4 5 2 7 3 2 2" xfId="48597" xr:uid="{00000000-0005-0000-0000-00006A990000}"/>
    <cellStyle name="Normal 4 5 2 7 3 3" xfId="35883" xr:uid="{00000000-0005-0000-0000-00006B990000}"/>
    <cellStyle name="Normal 4 5 2 7 4" xfId="15967" xr:uid="{00000000-0005-0000-0000-00006C990000}"/>
    <cellStyle name="Normal 4 5 2 7 4 2" xfId="42129" xr:uid="{00000000-0005-0000-0000-00006D990000}"/>
    <cellStyle name="Normal 4 5 2 7 5" xfId="28455" xr:uid="{00000000-0005-0000-0000-00006E990000}"/>
    <cellStyle name="Normal 4 5 2 8" xfId="4319" xr:uid="{00000000-0005-0000-0000-00006F990000}"/>
    <cellStyle name="Normal 4 5 2 8 2" xfId="11195" xr:uid="{00000000-0005-0000-0000-000070990000}"/>
    <cellStyle name="Normal 4 5 2 8 2 2" xfId="23717" xr:uid="{00000000-0005-0000-0000-000071990000}"/>
    <cellStyle name="Normal 4 5 2 8 2 2 2" xfId="49879" xr:uid="{00000000-0005-0000-0000-000072990000}"/>
    <cellStyle name="Normal 4 5 2 8 2 3" xfId="37357" xr:uid="{00000000-0005-0000-0000-000073990000}"/>
    <cellStyle name="Normal 4 5 2 8 3" xfId="17729" xr:uid="{00000000-0005-0000-0000-000074990000}"/>
    <cellStyle name="Normal 4 5 2 8 3 2" xfId="43891" xr:uid="{00000000-0005-0000-0000-000075990000}"/>
    <cellStyle name="Normal 4 5 2 8 4" xfId="30481" xr:uid="{00000000-0005-0000-0000-000076990000}"/>
    <cellStyle name="Normal 4 5 2 9" xfId="8249" xr:uid="{00000000-0005-0000-0000-000077990000}"/>
    <cellStyle name="Normal 4 5 2 9 2" xfId="21155" xr:uid="{00000000-0005-0000-0000-000078990000}"/>
    <cellStyle name="Normal 4 5 2 9 2 2" xfId="47317" xr:uid="{00000000-0005-0000-0000-000079990000}"/>
    <cellStyle name="Normal 4 5 2 9 3" xfId="34411" xr:uid="{00000000-0005-0000-0000-00007A990000}"/>
    <cellStyle name="Normal 4 5 3" xfId="391" xr:uid="{00000000-0005-0000-0000-00007B990000}"/>
    <cellStyle name="Normal 4 5 3 10" xfId="26553" xr:uid="{00000000-0005-0000-0000-00007C990000}"/>
    <cellStyle name="Normal 4 5 3 2" xfId="591" xr:uid="{00000000-0005-0000-0000-00007D990000}"/>
    <cellStyle name="Normal 4 5 3 2 2" xfId="1123" xr:uid="{00000000-0005-0000-0000-00007E990000}"/>
    <cellStyle name="Normal 4 5 3 2 2 2" xfId="1443" xr:uid="{00000000-0005-0000-0000-00007F990000}"/>
    <cellStyle name="Normal 4 5 3 2 2 2 2" xfId="2083" xr:uid="{00000000-0005-0000-0000-000080990000}"/>
    <cellStyle name="Normal 4 5 3 2 2 2 2 2" xfId="4109" xr:uid="{00000000-0005-0000-0000-000081990000}"/>
    <cellStyle name="Normal 4 5 3 2 2 2 2 2 2" xfId="8161" xr:uid="{00000000-0005-0000-0000-000082990000}"/>
    <cellStyle name="Normal 4 5 3 2 2 2 2 2 2 2" xfId="14051" xr:uid="{00000000-0005-0000-0000-000083990000}"/>
    <cellStyle name="Normal 4 5 3 2 2 2 2 2 2 2 2" xfId="26221" xr:uid="{00000000-0005-0000-0000-000084990000}"/>
    <cellStyle name="Normal 4 5 3 2 2 2 2 2 2 2 2 2" xfId="52383" xr:uid="{00000000-0005-0000-0000-000085990000}"/>
    <cellStyle name="Normal 4 5 3 2 2 2 2 2 2 2 3" xfId="40213" xr:uid="{00000000-0005-0000-0000-000086990000}"/>
    <cellStyle name="Normal 4 5 3 2 2 2 2 2 2 3" xfId="21099" xr:uid="{00000000-0005-0000-0000-000087990000}"/>
    <cellStyle name="Normal 4 5 3 2 2 2 2 2 2 3 2" xfId="47261" xr:uid="{00000000-0005-0000-0000-000088990000}"/>
    <cellStyle name="Normal 4 5 3 2 2 2 2 2 2 4" xfId="34323" xr:uid="{00000000-0005-0000-0000-000089990000}"/>
    <cellStyle name="Normal 4 5 3 2 2 2 2 2 3" xfId="11105" xr:uid="{00000000-0005-0000-0000-00008A990000}"/>
    <cellStyle name="Normal 4 5 3 2 2 2 2 2 3 2" xfId="23659" xr:uid="{00000000-0005-0000-0000-00008B990000}"/>
    <cellStyle name="Normal 4 5 3 2 2 2 2 2 3 2 2" xfId="49821" xr:uid="{00000000-0005-0000-0000-00008C990000}"/>
    <cellStyle name="Normal 4 5 3 2 2 2 2 2 3 3" xfId="37267" xr:uid="{00000000-0005-0000-0000-00008D990000}"/>
    <cellStyle name="Normal 4 5 3 2 2 2 2 2 4" xfId="17575" xr:uid="{00000000-0005-0000-0000-00008E990000}"/>
    <cellStyle name="Normal 4 5 3 2 2 2 2 2 4 2" xfId="43737" xr:uid="{00000000-0005-0000-0000-00008F990000}"/>
    <cellStyle name="Normal 4 5 3 2 2 2 2 2 5" xfId="30271" xr:uid="{00000000-0005-0000-0000-000090990000}"/>
    <cellStyle name="Normal 4 5 3 2 2 2 2 3" xfId="6135" xr:uid="{00000000-0005-0000-0000-000091990000}"/>
    <cellStyle name="Normal 4 5 3 2 2 2 2 3 2" xfId="12579" xr:uid="{00000000-0005-0000-0000-000092990000}"/>
    <cellStyle name="Normal 4 5 3 2 2 2 2 3 2 2" xfId="24941" xr:uid="{00000000-0005-0000-0000-000093990000}"/>
    <cellStyle name="Normal 4 5 3 2 2 2 2 3 2 2 2" xfId="51103" xr:uid="{00000000-0005-0000-0000-000094990000}"/>
    <cellStyle name="Normal 4 5 3 2 2 2 2 3 2 3" xfId="38741" xr:uid="{00000000-0005-0000-0000-000095990000}"/>
    <cellStyle name="Normal 4 5 3 2 2 2 2 3 3" xfId="19337" xr:uid="{00000000-0005-0000-0000-000096990000}"/>
    <cellStyle name="Normal 4 5 3 2 2 2 2 3 3 2" xfId="45499" xr:uid="{00000000-0005-0000-0000-000097990000}"/>
    <cellStyle name="Normal 4 5 3 2 2 2 2 3 4" xfId="32297" xr:uid="{00000000-0005-0000-0000-000098990000}"/>
    <cellStyle name="Normal 4 5 3 2 2 2 2 4" xfId="9633" xr:uid="{00000000-0005-0000-0000-000099990000}"/>
    <cellStyle name="Normal 4 5 3 2 2 2 2 4 2" xfId="22379" xr:uid="{00000000-0005-0000-0000-00009A990000}"/>
    <cellStyle name="Normal 4 5 3 2 2 2 2 4 2 2" xfId="48541" xr:uid="{00000000-0005-0000-0000-00009B990000}"/>
    <cellStyle name="Normal 4 5 3 2 2 2 2 4 3" xfId="35795" xr:uid="{00000000-0005-0000-0000-00009C990000}"/>
    <cellStyle name="Normal 4 5 3 2 2 2 2 5" xfId="15813" xr:uid="{00000000-0005-0000-0000-00009D990000}"/>
    <cellStyle name="Normal 4 5 3 2 2 2 2 5 2" xfId="41975" xr:uid="{00000000-0005-0000-0000-00009E990000}"/>
    <cellStyle name="Normal 4 5 3 2 2 2 2 6" xfId="28245" xr:uid="{00000000-0005-0000-0000-00009F990000}"/>
    <cellStyle name="Normal 4 5 3 2 2 2 3" xfId="3469" xr:uid="{00000000-0005-0000-0000-0000A0990000}"/>
    <cellStyle name="Normal 4 5 3 2 2 2 3 2" xfId="7521" xr:uid="{00000000-0005-0000-0000-0000A1990000}"/>
    <cellStyle name="Normal 4 5 3 2 2 2 3 2 2" xfId="13411" xr:uid="{00000000-0005-0000-0000-0000A2990000}"/>
    <cellStyle name="Normal 4 5 3 2 2 2 3 2 2 2" xfId="25581" xr:uid="{00000000-0005-0000-0000-0000A3990000}"/>
    <cellStyle name="Normal 4 5 3 2 2 2 3 2 2 2 2" xfId="51743" xr:uid="{00000000-0005-0000-0000-0000A4990000}"/>
    <cellStyle name="Normal 4 5 3 2 2 2 3 2 2 3" xfId="39573" xr:uid="{00000000-0005-0000-0000-0000A5990000}"/>
    <cellStyle name="Normal 4 5 3 2 2 2 3 2 3" xfId="20459" xr:uid="{00000000-0005-0000-0000-0000A6990000}"/>
    <cellStyle name="Normal 4 5 3 2 2 2 3 2 3 2" xfId="46621" xr:uid="{00000000-0005-0000-0000-0000A7990000}"/>
    <cellStyle name="Normal 4 5 3 2 2 2 3 2 4" xfId="33683" xr:uid="{00000000-0005-0000-0000-0000A8990000}"/>
    <cellStyle name="Normal 4 5 3 2 2 2 3 3" xfId="10465" xr:uid="{00000000-0005-0000-0000-0000A9990000}"/>
    <cellStyle name="Normal 4 5 3 2 2 2 3 3 2" xfId="23019" xr:uid="{00000000-0005-0000-0000-0000AA990000}"/>
    <cellStyle name="Normal 4 5 3 2 2 2 3 3 2 2" xfId="49181" xr:uid="{00000000-0005-0000-0000-0000AB990000}"/>
    <cellStyle name="Normal 4 5 3 2 2 2 3 3 3" xfId="36627" xr:uid="{00000000-0005-0000-0000-0000AC990000}"/>
    <cellStyle name="Normal 4 5 3 2 2 2 3 4" xfId="16935" xr:uid="{00000000-0005-0000-0000-0000AD990000}"/>
    <cellStyle name="Normal 4 5 3 2 2 2 3 4 2" xfId="43097" xr:uid="{00000000-0005-0000-0000-0000AE990000}"/>
    <cellStyle name="Normal 4 5 3 2 2 2 3 5" xfId="29631" xr:uid="{00000000-0005-0000-0000-0000AF990000}"/>
    <cellStyle name="Normal 4 5 3 2 2 2 4" xfId="5495" xr:uid="{00000000-0005-0000-0000-0000B0990000}"/>
    <cellStyle name="Normal 4 5 3 2 2 2 4 2" xfId="11939" xr:uid="{00000000-0005-0000-0000-0000B1990000}"/>
    <cellStyle name="Normal 4 5 3 2 2 2 4 2 2" xfId="24301" xr:uid="{00000000-0005-0000-0000-0000B2990000}"/>
    <cellStyle name="Normal 4 5 3 2 2 2 4 2 2 2" xfId="50463" xr:uid="{00000000-0005-0000-0000-0000B3990000}"/>
    <cellStyle name="Normal 4 5 3 2 2 2 4 2 3" xfId="38101" xr:uid="{00000000-0005-0000-0000-0000B4990000}"/>
    <cellStyle name="Normal 4 5 3 2 2 2 4 3" xfId="18697" xr:uid="{00000000-0005-0000-0000-0000B5990000}"/>
    <cellStyle name="Normal 4 5 3 2 2 2 4 3 2" xfId="44859" xr:uid="{00000000-0005-0000-0000-0000B6990000}"/>
    <cellStyle name="Normal 4 5 3 2 2 2 4 4" xfId="31657" xr:uid="{00000000-0005-0000-0000-0000B7990000}"/>
    <cellStyle name="Normal 4 5 3 2 2 2 5" xfId="8993" xr:uid="{00000000-0005-0000-0000-0000B8990000}"/>
    <cellStyle name="Normal 4 5 3 2 2 2 5 2" xfId="21739" xr:uid="{00000000-0005-0000-0000-0000B9990000}"/>
    <cellStyle name="Normal 4 5 3 2 2 2 5 2 2" xfId="47901" xr:uid="{00000000-0005-0000-0000-0000BA990000}"/>
    <cellStyle name="Normal 4 5 3 2 2 2 5 3" xfId="35155" xr:uid="{00000000-0005-0000-0000-0000BB990000}"/>
    <cellStyle name="Normal 4 5 3 2 2 2 6" xfId="15173" xr:uid="{00000000-0005-0000-0000-0000BC990000}"/>
    <cellStyle name="Normal 4 5 3 2 2 2 6 2" xfId="41335" xr:uid="{00000000-0005-0000-0000-0000BD990000}"/>
    <cellStyle name="Normal 4 5 3 2 2 2 7" xfId="27605" xr:uid="{00000000-0005-0000-0000-0000BE990000}"/>
    <cellStyle name="Normal 4 5 3 2 2 3" xfId="1763" xr:uid="{00000000-0005-0000-0000-0000BF990000}"/>
    <cellStyle name="Normal 4 5 3 2 2 3 2" xfId="3789" xr:uid="{00000000-0005-0000-0000-0000C0990000}"/>
    <cellStyle name="Normal 4 5 3 2 2 3 2 2" xfId="7841" xr:uid="{00000000-0005-0000-0000-0000C1990000}"/>
    <cellStyle name="Normal 4 5 3 2 2 3 2 2 2" xfId="13731" xr:uid="{00000000-0005-0000-0000-0000C2990000}"/>
    <cellStyle name="Normal 4 5 3 2 2 3 2 2 2 2" xfId="25901" xr:uid="{00000000-0005-0000-0000-0000C3990000}"/>
    <cellStyle name="Normal 4 5 3 2 2 3 2 2 2 2 2" xfId="52063" xr:uid="{00000000-0005-0000-0000-0000C4990000}"/>
    <cellStyle name="Normal 4 5 3 2 2 3 2 2 2 3" xfId="39893" xr:uid="{00000000-0005-0000-0000-0000C5990000}"/>
    <cellStyle name="Normal 4 5 3 2 2 3 2 2 3" xfId="20779" xr:uid="{00000000-0005-0000-0000-0000C6990000}"/>
    <cellStyle name="Normal 4 5 3 2 2 3 2 2 3 2" xfId="46941" xr:uid="{00000000-0005-0000-0000-0000C7990000}"/>
    <cellStyle name="Normal 4 5 3 2 2 3 2 2 4" xfId="34003" xr:uid="{00000000-0005-0000-0000-0000C8990000}"/>
    <cellStyle name="Normal 4 5 3 2 2 3 2 3" xfId="10785" xr:uid="{00000000-0005-0000-0000-0000C9990000}"/>
    <cellStyle name="Normal 4 5 3 2 2 3 2 3 2" xfId="23339" xr:uid="{00000000-0005-0000-0000-0000CA990000}"/>
    <cellStyle name="Normal 4 5 3 2 2 3 2 3 2 2" xfId="49501" xr:uid="{00000000-0005-0000-0000-0000CB990000}"/>
    <cellStyle name="Normal 4 5 3 2 2 3 2 3 3" xfId="36947" xr:uid="{00000000-0005-0000-0000-0000CC990000}"/>
    <cellStyle name="Normal 4 5 3 2 2 3 2 4" xfId="17255" xr:uid="{00000000-0005-0000-0000-0000CD990000}"/>
    <cellStyle name="Normal 4 5 3 2 2 3 2 4 2" xfId="43417" xr:uid="{00000000-0005-0000-0000-0000CE990000}"/>
    <cellStyle name="Normal 4 5 3 2 2 3 2 5" xfId="29951" xr:uid="{00000000-0005-0000-0000-0000CF990000}"/>
    <cellStyle name="Normal 4 5 3 2 2 3 3" xfId="5815" xr:uid="{00000000-0005-0000-0000-0000D0990000}"/>
    <cellStyle name="Normal 4 5 3 2 2 3 3 2" xfId="12259" xr:uid="{00000000-0005-0000-0000-0000D1990000}"/>
    <cellStyle name="Normal 4 5 3 2 2 3 3 2 2" xfId="24621" xr:uid="{00000000-0005-0000-0000-0000D2990000}"/>
    <cellStyle name="Normal 4 5 3 2 2 3 3 2 2 2" xfId="50783" xr:uid="{00000000-0005-0000-0000-0000D3990000}"/>
    <cellStyle name="Normal 4 5 3 2 2 3 3 2 3" xfId="38421" xr:uid="{00000000-0005-0000-0000-0000D4990000}"/>
    <cellStyle name="Normal 4 5 3 2 2 3 3 3" xfId="19017" xr:uid="{00000000-0005-0000-0000-0000D5990000}"/>
    <cellStyle name="Normal 4 5 3 2 2 3 3 3 2" xfId="45179" xr:uid="{00000000-0005-0000-0000-0000D6990000}"/>
    <cellStyle name="Normal 4 5 3 2 2 3 3 4" xfId="31977" xr:uid="{00000000-0005-0000-0000-0000D7990000}"/>
    <cellStyle name="Normal 4 5 3 2 2 3 4" xfId="9313" xr:uid="{00000000-0005-0000-0000-0000D8990000}"/>
    <cellStyle name="Normal 4 5 3 2 2 3 4 2" xfId="22059" xr:uid="{00000000-0005-0000-0000-0000D9990000}"/>
    <cellStyle name="Normal 4 5 3 2 2 3 4 2 2" xfId="48221" xr:uid="{00000000-0005-0000-0000-0000DA990000}"/>
    <cellStyle name="Normal 4 5 3 2 2 3 4 3" xfId="35475" xr:uid="{00000000-0005-0000-0000-0000DB990000}"/>
    <cellStyle name="Normal 4 5 3 2 2 3 5" xfId="15493" xr:uid="{00000000-0005-0000-0000-0000DC990000}"/>
    <cellStyle name="Normal 4 5 3 2 2 3 5 2" xfId="41655" xr:uid="{00000000-0005-0000-0000-0000DD990000}"/>
    <cellStyle name="Normal 4 5 3 2 2 3 6" xfId="27925" xr:uid="{00000000-0005-0000-0000-0000DE990000}"/>
    <cellStyle name="Normal 4 5 3 2 2 4" xfId="3149" xr:uid="{00000000-0005-0000-0000-0000DF990000}"/>
    <cellStyle name="Normal 4 5 3 2 2 4 2" xfId="7201" xr:uid="{00000000-0005-0000-0000-0000E0990000}"/>
    <cellStyle name="Normal 4 5 3 2 2 4 2 2" xfId="13091" xr:uid="{00000000-0005-0000-0000-0000E1990000}"/>
    <cellStyle name="Normal 4 5 3 2 2 4 2 2 2" xfId="25261" xr:uid="{00000000-0005-0000-0000-0000E2990000}"/>
    <cellStyle name="Normal 4 5 3 2 2 4 2 2 2 2" xfId="51423" xr:uid="{00000000-0005-0000-0000-0000E3990000}"/>
    <cellStyle name="Normal 4 5 3 2 2 4 2 2 3" xfId="39253" xr:uid="{00000000-0005-0000-0000-0000E4990000}"/>
    <cellStyle name="Normal 4 5 3 2 2 4 2 3" xfId="20139" xr:uid="{00000000-0005-0000-0000-0000E5990000}"/>
    <cellStyle name="Normal 4 5 3 2 2 4 2 3 2" xfId="46301" xr:uid="{00000000-0005-0000-0000-0000E6990000}"/>
    <cellStyle name="Normal 4 5 3 2 2 4 2 4" xfId="33363" xr:uid="{00000000-0005-0000-0000-0000E7990000}"/>
    <cellStyle name="Normal 4 5 3 2 2 4 3" xfId="10145" xr:uid="{00000000-0005-0000-0000-0000E8990000}"/>
    <cellStyle name="Normal 4 5 3 2 2 4 3 2" xfId="22699" xr:uid="{00000000-0005-0000-0000-0000E9990000}"/>
    <cellStyle name="Normal 4 5 3 2 2 4 3 2 2" xfId="48861" xr:uid="{00000000-0005-0000-0000-0000EA990000}"/>
    <cellStyle name="Normal 4 5 3 2 2 4 3 3" xfId="36307" xr:uid="{00000000-0005-0000-0000-0000EB990000}"/>
    <cellStyle name="Normal 4 5 3 2 2 4 4" xfId="16615" xr:uid="{00000000-0005-0000-0000-0000EC990000}"/>
    <cellStyle name="Normal 4 5 3 2 2 4 4 2" xfId="42777" xr:uid="{00000000-0005-0000-0000-0000ED990000}"/>
    <cellStyle name="Normal 4 5 3 2 2 4 5" xfId="29311" xr:uid="{00000000-0005-0000-0000-0000EE990000}"/>
    <cellStyle name="Normal 4 5 3 2 2 5" xfId="5175" xr:uid="{00000000-0005-0000-0000-0000EF990000}"/>
    <cellStyle name="Normal 4 5 3 2 2 5 2" xfId="11619" xr:uid="{00000000-0005-0000-0000-0000F0990000}"/>
    <cellStyle name="Normal 4 5 3 2 2 5 2 2" xfId="23981" xr:uid="{00000000-0005-0000-0000-0000F1990000}"/>
    <cellStyle name="Normal 4 5 3 2 2 5 2 2 2" xfId="50143" xr:uid="{00000000-0005-0000-0000-0000F2990000}"/>
    <cellStyle name="Normal 4 5 3 2 2 5 2 3" xfId="37781" xr:uid="{00000000-0005-0000-0000-0000F3990000}"/>
    <cellStyle name="Normal 4 5 3 2 2 5 3" xfId="18377" xr:uid="{00000000-0005-0000-0000-0000F4990000}"/>
    <cellStyle name="Normal 4 5 3 2 2 5 3 2" xfId="44539" xr:uid="{00000000-0005-0000-0000-0000F5990000}"/>
    <cellStyle name="Normal 4 5 3 2 2 5 4" xfId="31337" xr:uid="{00000000-0005-0000-0000-0000F6990000}"/>
    <cellStyle name="Normal 4 5 3 2 2 6" xfId="8673" xr:uid="{00000000-0005-0000-0000-0000F7990000}"/>
    <cellStyle name="Normal 4 5 3 2 2 6 2" xfId="21419" xr:uid="{00000000-0005-0000-0000-0000F8990000}"/>
    <cellStyle name="Normal 4 5 3 2 2 6 2 2" xfId="47581" xr:uid="{00000000-0005-0000-0000-0000F9990000}"/>
    <cellStyle name="Normal 4 5 3 2 2 6 3" xfId="34835" xr:uid="{00000000-0005-0000-0000-0000FA990000}"/>
    <cellStyle name="Normal 4 5 3 2 2 7" xfId="14853" xr:uid="{00000000-0005-0000-0000-0000FB990000}"/>
    <cellStyle name="Normal 4 5 3 2 2 7 2" xfId="41015" xr:uid="{00000000-0005-0000-0000-0000FC990000}"/>
    <cellStyle name="Normal 4 5 3 2 2 8" xfId="27285" xr:uid="{00000000-0005-0000-0000-0000FD990000}"/>
    <cellStyle name="Normal 4 5 3 2 3" xfId="1283" xr:uid="{00000000-0005-0000-0000-0000FE990000}"/>
    <cellStyle name="Normal 4 5 3 2 3 2" xfId="1923" xr:uid="{00000000-0005-0000-0000-0000FF990000}"/>
    <cellStyle name="Normal 4 5 3 2 3 2 2" xfId="3949" xr:uid="{00000000-0005-0000-0000-0000009A0000}"/>
    <cellStyle name="Normal 4 5 3 2 3 2 2 2" xfId="8001" xr:uid="{00000000-0005-0000-0000-0000019A0000}"/>
    <cellStyle name="Normal 4 5 3 2 3 2 2 2 2" xfId="13891" xr:uid="{00000000-0005-0000-0000-0000029A0000}"/>
    <cellStyle name="Normal 4 5 3 2 3 2 2 2 2 2" xfId="26061" xr:uid="{00000000-0005-0000-0000-0000039A0000}"/>
    <cellStyle name="Normal 4 5 3 2 3 2 2 2 2 2 2" xfId="52223" xr:uid="{00000000-0005-0000-0000-0000049A0000}"/>
    <cellStyle name="Normal 4 5 3 2 3 2 2 2 2 3" xfId="40053" xr:uid="{00000000-0005-0000-0000-0000059A0000}"/>
    <cellStyle name="Normal 4 5 3 2 3 2 2 2 3" xfId="20939" xr:uid="{00000000-0005-0000-0000-0000069A0000}"/>
    <cellStyle name="Normal 4 5 3 2 3 2 2 2 3 2" xfId="47101" xr:uid="{00000000-0005-0000-0000-0000079A0000}"/>
    <cellStyle name="Normal 4 5 3 2 3 2 2 2 4" xfId="34163" xr:uid="{00000000-0005-0000-0000-0000089A0000}"/>
    <cellStyle name="Normal 4 5 3 2 3 2 2 3" xfId="10945" xr:uid="{00000000-0005-0000-0000-0000099A0000}"/>
    <cellStyle name="Normal 4 5 3 2 3 2 2 3 2" xfId="23499" xr:uid="{00000000-0005-0000-0000-00000A9A0000}"/>
    <cellStyle name="Normal 4 5 3 2 3 2 2 3 2 2" xfId="49661" xr:uid="{00000000-0005-0000-0000-00000B9A0000}"/>
    <cellStyle name="Normal 4 5 3 2 3 2 2 3 3" xfId="37107" xr:uid="{00000000-0005-0000-0000-00000C9A0000}"/>
    <cellStyle name="Normal 4 5 3 2 3 2 2 4" xfId="17415" xr:uid="{00000000-0005-0000-0000-00000D9A0000}"/>
    <cellStyle name="Normal 4 5 3 2 3 2 2 4 2" xfId="43577" xr:uid="{00000000-0005-0000-0000-00000E9A0000}"/>
    <cellStyle name="Normal 4 5 3 2 3 2 2 5" xfId="30111" xr:uid="{00000000-0005-0000-0000-00000F9A0000}"/>
    <cellStyle name="Normal 4 5 3 2 3 2 3" xfId="5975" xr:uid="{00000000-0005-0000-0000-0000109A0000}"/>
    <cellStyle name="Normal 4 5 3 2 3 2 3 2" xfId="12419" xr:uid="{00000000-0005-0000-0000-0000119A0000}"/>
    <cellStyle name="Normal 4 5 3 2 3 2 3 2 2" xfId="24781" xr:uid="{00000000-0005-0000-0000-0000129A0000}"/>
    <cellStyle name="Normal 4 5 3 2 3 2 3 2 2 2" xfId="50943" xr:uid="{00000000-0005-0000-0000-0000139A0000}"/>
    <cellStyle name="Normal 4 5 3 2 3 2 3 2 3" xfId="38581" xr:uid="{00000000-0005-0000-0000-0000149A0000}"/>
    <cellStyle name="Normal 4 5 3 2 3 2 3 3" xfId="19177" xr:uid="{00000000-0005-0000-0000-0000159A0000}"/>
    <cellStyle name="Normal 4 5 3 2 3 2 3 3 2" xfId="45339" xr:uid="{00000000-0005-0000-0000-0000169A0000}"/>
    <cellStyle name="Normal 4 5 3 2 3 2 3 4" xfId="32137" xr:uid="{00000000-0005-0000-0000-0000179A0000}"/>
    <cellStyle name="Normal 4 5 3 2 3 2 4" xfId="9473" xr:uid="{00000000-0005-0000-0000-0000189A0000}"/>
    <cellStyle name="Normal 4 5 3 2 3 2 4 2" xfId="22219" xr:uid="{00000000-0005-0000-0000-0000199A0000}"/>
    <cellStyle name="Normal 4 5 3 2 3 2 4 2 2" xfId="48381" xr:uid="{00000000-0005-0000-0000-00001A9A0000}"/>
    <cellStyle name="Normal 4 5 3 2 3 2 4 3" xfId="35635" xr:uid="{00000000-0005-0000-0000-00001B9A0000}"/>
    <cellStyle name="Normal 4 5 3 2 3 2 5" xfId="15653" xr:uid="{00000000-0005-0000-0000-00001C9A0000}"/>
    <cellStyle name="Normal 4 5 3 2 3 2 5 2" xfId="41815" xr:uid="{00000000-0005-0000-0000-00001D9A0000}"/>
    <cellStyle name="Normal 4 5 3 2 3 2 6" xfId="28085" xr:uid="{00000000-0005-0000-0000-00001E9A0000}"/>
    <cellStyle name="Normal 4 5 3 2 3 3" xfId="3309" xr:uid="{00000000-0005-0000-0000-00001F9A0000}"/>
    <cellStyle name="Normal 4 5 3 2 3 3 2" xfId="7361" xr:uid="{00000000-0005-0000-0000-0000209A0000}"/>
    <cellStyle name="Normal 4 5 3 2 3 3 2 2" xfId="13251" xr:uid="{00000000-0005-0000-0000-0000219A0000}"/>
    <cellStyle name="Normal 4 5 3 2 3 3 2 2 2" xfId="25421" xr:uid="{00000000-0005-0000-0000-0000229A0000}"/>
    <cellStyle name="Normal 4 5 3 2 3 3 2 2 2 2" xfId="51583" xr:uid="{00000000-0005-0000-0000-0000239A0000}"/>
    <cellStyle name="Normal 4 5 3 2 3 3 2 2 3" xfId="39413" xr:uid="{00000000-0005-0000-0000-0000249A0000}"/>
    <cellStyle name="Normal 4 5 3 2 3 3 2 3" xfId="20299" xr:uid="{00000000-0005-0000-0000-0000259A0000}"/>
    <cellStyle name="Normal 4 5 3 2 3 3 2 3 2" xfId="46461" xr:uid="{00000000-0005-0000-0000-0000269A0000}"/>
    <cellStyle name="Normal 4 5 3 2 3 3 2 4" xfId="33523" xr:uid="{00000000-0005-0000-0000-0000279A0000}"/>
    <cellStyle name="Normal 4 5 3 2 3 3 3" xfId="10305" xr:uid="{00000000-0005-0000-0000-0000289A0000}"/>
    <cellStyle name="Normal 4 5 3 2 3 3 3 2" xfId="22859" xr:uid="{00000000-0005-0000-0000-0000299A0000}"/>
    <cellStyle name="Normal 4 5 3 2 3 3 3 2 2" xfId="49021" xr:uid="{00000000-0005-0000-0000-00002A9A0000}"/>
    <cellStyle name="Normal 4 5 3 2 3 3 3 3" xfId="36467" xr:uid="{00000000-0005-0000-0000-00002B9A0000}"/>
    <cellStyle name="Normal 4 5 3 2 3 3 4" xfId="16775" xr:uid="{00000000-0005-0000-0000-00002C9A0000}"/>
    <cellStyle name="Normal 4 5 3 2 3 3 4 2" xfId="42937" xr:uid="{00000000-0005-0000-0000-00002D9A0000}"/>
    <cellStyle name="Normal 4 5 3 2 3 3 5" xfId="29471" xr:uid="{00000000-0005-0000-0000-00002E9A0000}"/>
    <cellStyle name="Normal 4 5 3 2 3 4" xfId="5335" xr:uid="{00000000-0005-0000-0000-00002F9A0000}"/>
    <cellStyle name="Normal 4 5 3 2 3 4 2" xfId="11779" xr:uid="{00000000-0005-0000-0000-0000309A0000}"/>
    <cellStyle name="Normal 4 5 3 2 3 4 2 2" xfId="24141" xr:uid="{00000000-0005-0000-0000-0000319A0000}"/>
    <cellStyle name="Normal 4 5 3 2 3 4 2 2 2" xfId="50303" xr:uid="{00000000-0005-0000-0000-0000329A0000}"/>
    <cellStyle name="Normal 4 5 3 2 3 4 2 3" xfId="37941" xr:uid="{00000000-0005-0000-0000-0000339A0000}"/>
    <cellStyle name="Normal 4 5 3 2 3 4 3" xfId="18537" xr:uid="{00000000-0005-0000-0000-0000349A0000}"/>
    <cellStyle name="Normal 4 5 3 2 3 4 3 2" xfId="44699" xr:uid="{00000000-0005-0000-0000-0000359A0000}"/>
    <cellStyle name="Normal 4 5 3 2 3 4 4" xfId="31497" xr:uid="{00000000-0005-0000-0000-0000369A0000}"/>
    <cellStyle name="Normal 4 5 3 2 3 5" xfId="8833" xr:uid="{00000000-0005-0000-0000-0000379A0000}"/>
    <cellStyle name="Normal 4 5 3 2 3 5 2" xfId="21579" xr:uid="{00000000-0005-0000-0000-0000389A0000}"/>
    <cellStyle name="Normal 4 5 3 2 3 5 2 2" xfId="47741" xr:uid="{00000000-0005-0000-0000-0000399A0000}"/>
    <cellStyle name="Normal 4 5 3 2 3 5 3" xfId="34995" xr:uid="{00000000-0005-0000-0000-00003A9A0000}"/>
    <cellStyle name="Normal 4 5 3 2 3 6" xfId="15013" xr:uid="{00000000-0005-0000-0000-00003B9A0000}"/>
    <cellStyle name="Normal 4 5 3 2 3 6 2" xfId="41175" xr:uid="{00000000-0005-0000-0000-00003C9A0000}"/>
    <cellStyle name="Normal 4 5 3 2 3 7" xfId="27445" xr:uid="{00000000-0005-0000-0000-00003D9A0000}"/>
    <cellStyle name="Normal 4 5 3 2 4" xfId="1603" xr:uid="{00000000-0005-0000-0000-00003E9A0000}"/>
    <cellStyle name="Normal 4 5 3 2 4 2" xfId="3629" xr:uid="{00000000-0005-0000-0000-00003F9A0000}"/>
    <cellStyle name="Normal 4 5 3 2 4 2 2" xfId="7681" xr:uid="{00000000-0005-0000-0000-0000409A0000}"/>
    <cellStyle name="Normal 4 5 3 2 4 2 2 2" xfId="13571" xr:uid="{00000000-0005-0000-0000-0000419A0000}"/>
    <cellStyle name="Normal 4 5 3 2 4 2 2 2 2" xfId="25741" xr:uid="{00000000-0005-0000-0000-0000429A0000}"/>
    <cellStyle name="Normal 4 5 3 2 4 2 2 2 2 2" xfId="51903" xr:uid="{00000000-0005-0000-0000-0000439A0000}"/>
    <cellStyle name="Normal 4 5 3 2 4 2 2 2 3" xfId="39733" xr:uid="{00000000-0005-0000-0000-0000449A0000}"/>
    <cellStyle name="Normal 4 5 3 2 4 2 2 3" xfId="20619" xr:uid="{00000000-0005-0000-0000-0000459A0000}"/>
    <cellStyle name="Normal 4 5 3 2 4 2 2 3 2" xfId="46781" xr:uid="{00000000-0005-0000-0000-0000469A0000}"/>
    <cellStyle name="Normal 4 5 3 2 4 2 2 4" xfId="33843" xr:uid="{00000000-0005-0000-0000-0000479A0000}"/>
    <cellStyle name="Normal 4 5 3 2 4 2 3" xfId="10625" xr:uid="{00000000-0005-0000-0000-0000489A0000}"/>
    <cellStyle name="Normal 4 5 3 2 4 2 3 2" xfId="23179" xr:uid="{00000000-0005-0000-0000-0000499A0000}"/>
    <cellStyle name="Normal 4 5 3 2 4 2 3 2 2" xfId="49341" xr:uid="{00000000-0005-0000-0000-00004A9A0000}"/>
    <cellStyle name="Normal 4 5 3 2 4 2 3 3" xfId="36787" xr:uid="{00000000-0005-0000-0000-00004B9A0000}"/>
    <cellStyle name="Normal 4 5 3 2 4 2 4" xfId="17095" xr:uid="{00000000-0005-0000-0000-00004C9A0000}"/>
    <cellStyle name="Normal 4 5 3 2 4 2 4 2" xfId="43257" xr:uid="{00000000-0005-0000-0000-00004D9A0000}"/>
    <cellStyle name="Normal 4 5 3 2 4 2 5" xfId="29791" xr:uid="{00000000-0005-0000-0000-00004E9A0000}"/>
    <cellStyle name="Normal 4 5 3 2 4 3" xfId="5655" xr:uid="{00000000-0005-0000-0000-00004F9A0000}"/>
    <cellStyle name="Normal 4 5 3 2 4 3 2" xfId="12099" xr:uid="{00000000-0005-0000-0000-0000509A0000}"/>
    <cellStyle name="Normal 4 5 3 2 4 3 2 2" xfId="24461" xr:uid="{00000000-0005-0000-0000-0000519A0000}"/>
    <cellStyle name="Normal 4 5 3 2 4 3 2 2 2" xfId="50623" xr:uid="{00000000-0005-0000-0000-0000529A0000}"/>
    <cellStyle name="Normal 4 5 3 2 4 3 2 3" xfId="38261" xr:uid="{00000000-0005-0000-0000-0000539A0000}"/>
    <cellStyle name="Normal 4 5 3 2 4 3 3" xfId="18857" xr:uid="{00000000-0005-0000-0000-0000549A0000}"/>
    <cellStyle name="Normal 4 5 3 2 4 3 3 2" xfId="45019" xr:uid="{00000000-0005-0000-0000-0000559A0000}"/>
    <cellStyle name="Normal 4 5 3 2 4 3 4" xfId="31817" xr:uid="{00000000-0005-0000-0000-0000569A0000}"/>
    <cellStyle name="Normal 4 5 3 2 4 4" xfId="9153" xr:uid="{00000000-0005-0000-0000-0000579A0000}"/>
    <cellStyle name="Normal 4 5 3 2 4 4 2" xfId="21899" xr:uid="{00000000-0005-0000-0000-0000589A0000}"/>
    <cellStyle name="Normal 4 5 3 2 4 4 2 2" xfId="48061" xr:uid="{00000000-0005-0000-0000-0000599A0000}"/>
    <cellStyle name="Normal 4 5 3 2 4 4 3" xfId="35315" xr:uid="{00000000-0005-0000-0000-00005A9A0000}"/>
    <cellStyle name="Normal 4 5 3 2 4 5" xfId="15333" xr:uid="{00000000-0005-0000-0000-00005B9A0000}"/>
    <cellStyle name="Normal 4 5 3 2 4 5 2" xfId="41495" xr:uid="{00000000-0005-0000-0000-00005C9A0000}"/>
    <cellStyle name="Normal 4 5 3 2 4 6" xfId="27765" xr:uid="{00000000-0005-0000-0000-00005D9A0000}"/>
    <cellStyle name="Normal 4 5 3 2 5" xfId="2617" xr:uid="{00000000-0005-0000-0000-00005E9A0000}"/>
    <cellStyle name="Normal 4 5 3 2 5 2" xfId="6669" xr:uid="{00000000-0005-0000-0000-00005F9A0000}"/>
    <cellStyle name="Normal 4 5 3 2 5 2 2" xfId="12835" xr:uid="{00000000-0005-0000-0000-0000609A0000}"/>
    <cellStyle name="Normal 4 5 3 2 5 2 2 2" xfId="25101" xr:uid="{00000000-0005-0000-0000-0000619A0000}"/>
    <cellStyle name="Normal 4 5 3 2 5 2 2 2 2" xfId="51263" xr:uid="{00000000-0005-0000-0000-0000629A0000}"/>
    <cellStyle name="Normal 4 5 3 2 5 2 2 3" xfId="38997" xr:uid="{00000000-0005-0000-0000-0000639A0000}"/>
    <cellStyle name="Normal 4 5 3 2 5 2 3" xfId="19739" xr:uid="{00000000-0005-0000-0000-0000649A0000}"/>
    <cellStyle name="Normal 4 5 3 2 5 2 3 2" xfId="45901" xr:uid="{00000000-0005-0000-0000-0000659A0000}"/>
    <cellStyle name="Normal 4 5 3 2 5 2 4" xfId="32831" xr:uid="{00000000-0005-0000-0000-0000669A0000}"/>
    <cellStyle name="Normal 4 5 3 2 5 3" xfId="9889" xr:uid="{00000000-0005-0000-0000-0000679A0000}"/>
    <cellStyle name="Normal 4 5 3 2 5 3 2" xfId="22539" xr:uid="{00000000-0005-0000-0000-0000689A0000}"/>
    <cellStyle name="Normal 4 5 3 2 5 3 2 2" xfId="48701" xr:uid="{00000000-0005-0000-0000-0000699A0000}"/>
    <cellStyle name="Normal 4 5 3 2 5 3 3" xfId="36051" xr:uid="{00000000-0005-0000-0000-00006A9A0000}"/>
    <cellStyle name="Normal 4 5 3 2 5 4" xfId="16215" xr:uid="{00000000-0005-0000-0000-00006B9A0000}"/>
    <cellStyle name="Normal 4 5 3 2 5 4 2" xfId="42377" xr:uid="{00000000-0005-0000-0000-00006C9A0000}"/>
    <cellStyle name="Normal 4 5 3 2 5 5" xfId="28779" xr:uid="{00000000-0005-0000-0000-00006D9A0000}"/>
    <cellStyle name="Normal 4 5 3 2 6" xfId="4643" xr:uid="{00000000-0005-0000-0000-00006E9A0000}"/>
    <cellStyle name="Normal 4 5 3 2 6 2" xfId="11363" xr:uid="{00000000-0005-0000-0000-00006F9A0000}"/>
    <cellStyle name="Normal 4 5 3 2 6 2 2" xfId="23821" xr:uid="{00000000-0005-0000-0000-0000709A0000}"/>
    <cellStyle name="Normal 4 5 3 2 6 2 2 2" xfId="49983" xr:uid="{00000000-0005-0000-0000-0000719A0000}"/>
    <cellStyle name="Normal 4 5 3 2 6 2 3" xfId="37525" xr:uid="{00000000-0005-0000-0000-0000729A0000}"/>
    <cellStyle name="Normal 4 5 3 2 6 3" xfId="17977" xr:uid="{00000000-0005-0000-0000-0000739A0000}"/>
    <cellStyle name="Normal 4 5 3 2 6 3 2" xfId="44139" xr:uid="{00000000-0005-0000-0000-0000749A0000}"/>
    <cellStyle name="Normal 4 5 3 2 6 4" xfId="30805" xr:uid="{00000000-0005-0000-0000-0000759A0000}"/>
    <cellStyle name="Normal 4 5 3 2 7" xfId="8417" xr:uid="{00000000-0005-0000-0000-0000769A0000}"/>
    <cellStyle name="Normal 4 5 3 2 7 2" xfId="21259" xr:uid="{00000000-0005-0000-0000-0000779A0000}"/>
    <cellStyle name="Normal 4 5 3 2 7 2 2" xfId="47421" xr:uid="{00000000-0005-0000-0000-0000789A0000}"/>
    <cellStyle name="Normal 4 5 3 2 7 3" xfId="34579" xr:uid="{00000000-0005-0000-0000-0000799A0000}"/>
    <cellStyle name="Normal 4 5 3 2 8" xfId="14453" xr:uid="{00000000-0005-0000-0000-00007A9A0000}"/>
    <cellStyle name="Normal 4 5 3 2 8 2" xfId="40615" xr:uid="{00000000-0005-0000-0000-00007B9A0000}"/>
    <cellStyle name="Normal 4 5 3 2 9" xfId="26753" xr:uid="{00000000-0005-0000-0000-00007C9A0000}"/>
    <cellStyle name="Normal 4 5 3 3" xfId="923" xr:uid="{00000000-0005-0000-0000-00007D9A0000}"/>
    <cellStyle name="Normal 4 5 3 3 2" xfId="1363" xr:uid="{00000000-0005-0000-0000-00007E9A0000}"/>
    <cellStyle name="Normal 4 5 3 3 2 2" xfId="2003" xr:uid="{00000000-0005-0000-0000-00007F9A0000}"/>
    <cellStyle name="Normal 4 5 3 3 2 2 2" xfId="4029" xr:uid="{00000000-0005-0000-0000-0000809A0000}"/>
    <cellStyle name="Normal 4 5 3 3 2 2 2 2" xfId="8081" xr:uid="{00000000-0005-0000-0000-0000819A0000}"/>
    <cellStyle name="Normal 4 5 3 3 2 2 2 2 2" xfId="13971" xr:uid="{00000000-0005-0000-0000-0000829A0000}"/>
    <cellStyle name="Normal 4 5 3 3 2 2 2 2 2 2" xfId="26141" xr:uid="{00000000-0005-0000-0000-0000839A0000}"/>
    <cellStyle name="Normal 4 5 3 3 2 2 2 2 2 2 2" xfId="52303" xr:uid="{00000000-0005-0000-0000-0000849A0000}"/>
    <cellStyle name="Normal 4 5 3 3 2 2 2 2 2 3" xfId="40133" xr:uid="{00000000-0005-0000-0000-0000859A0000}"/>
    <cellStyle name="Normal 4 5 3 3 2 2 2 2 3" xfId="21019" xr:uid="{00000000-0005-0000-0000-0000869A0000}"/>
    <cellStyle name="Normal 4 5 3 3 2 2 2 2 3 2" xfId="47181" xr:uid="{00000000-0005-0000-0000-0000879A0000}"/>
    <cellStyle name="Normal 4 5 3 3 2 2 2 2 4" xfId="34243" xr:uid="{00000000-0005-0000-0000-0000889A0000}"/>
    <cellStyle name="Normal 4 5 3 3 2 2 2 3" xfId="11025" xr:uid="{00000000-0005-0000-0000-0000899A0000}"/>
    <cellStyle name="Normal 4 5 3 3 2 2 2 3 2" xfId="23579" xr:uid="{00000000-0005-0000-0000-00008A9A0000}"/>
    <cellStyle name="Normal 4 5 3 3 2 2 2 3 2 2" xfId="49741" xr:uid="{00000000-0005-0000-0000-00008B9A0000}"/>
    <cellStyle name="Normal 4 5 3 3 2 2 2 3 3" xfId="37187" xr:uid="{00000000-0005-0000-0000-00008C9A0000}"/>
    <cellStyle name="Normal 4 5 3 3 2 2 2 4" xfId="17495" xr:uid="{00000000-0005-0000-0000-00008D9A0000}"/>
    <cellStyle name="Normal 4 5 3 3 2 2 2 4 2" xfId="43657" xr:uid="{00000000-0005-0000-0000-00008E9A0000}"/>
    <cellStyle name="Normal 4 5 3 3 2 2 2 5" xfId="30191" xr:uid="{00000000-0005-0000-0000-00008F9A0000}"/>
    <cellStyle name="Normal 4 5 3 3 2 2 3" xfId="6055" xr:uid="{00000000-0005-0000-0000-0000909A0000}"/>
    <cellStyle name="Normal 4 5 3 3 2 2 3 2" xfId="12499" xr:uid="{00000000-0005-0000-0000-0000919A0000}"/>
    <cellStyle name="Normal 4 5 3 3 2 2 3 2 2" xfId="24861" xr:uid="{00000000-0005-0000-0000-0000929A0000}"/>
    <cellStyle name="Normal 4 5 3 3 2 2 3 2 2 2" xfId="51023" xr:uid="{00000000-0005-0000-0000-0000939A0000}"/>
    <cellStyle name="Normal 4 5 3 3 2 2 3 2 3" xfId="38661" xr:uid="{00000000-0005-0000-0000-0000949A0000}"/>
    <cellStyle name="Normal 4 5 3 3 2 2 3 3" xfId="19257" xr:uid="{00000000-0005-0000-0000-0000959A0000}"/>
    <cellStyle name="Normal 4 5 3 3 2 2 3 3 2" xfId="45419" xr:uid="{00000000-0005-0000-0000-0000969A0000}"/>
    <cellStyle name="Normal 4 5 3 3 2 2 3 4" xfId="32217" xr:uid="{00000000-0005-0000-0000-0000979A0000}"/>
    <cellStyle name="Normal 4 5 3 3 2 2 4" xfId="9553" xr:uid="{00000000-0005-0000-0000-0000989A0000}"/>
    <cellStyle name="Normal 4 5 3 3 2 2 4 2" xfId="22299" xr:uid="{00000000-0005-0000-0000-0000999A0000}"/>
    <cellStyle name="Normal 4 5 3 3 2 2 4 2 2" xfId="48461" xr:uid="{00000000-0005-0000-0000-00009A9A0000}"/>
    <cellStyle name="Normal 4 5 3 3 2 2 4 3" xfId="35715" xr:uid="{00000000-0005-0000-0000-00009B9A0000}"/>
    <cellStyle name="Normal 4 5 3 3 2 2 5" xfId="15733" xr:uid="{00000000-0005-0000-0000-00009C9A0000}"/>
    <cellStyle name="Normal 4 5 3 3 2 2 5 2" xfId="41895" xr:uid="{00000000-0005-0000-0000-00009D9A0000}"/>
    <cellStyle name="Normal 4 5 3 3 2 2 6" xfId="28165" xr:uid="{00000000-0005-0000-0000-00009E9A0000}"/>
    <cellStyle name="Normal 4 5 3 3 2 3" xfId="3389" xr:uid="{00000000-0005-0000-0000-00009F9A0000}"/>
    <cellStyle name="Normal 4 5 3 3 2 3 2" xfId="7441" xr:uid="{00000000-0005-0000-0000-0000A09A0000}"/>
    <cellStyle name="Normal 4 5 3 3 2 3 2 2" xfId="13331" xr:uid="{00000000-0005-0000-0000-0000A19A0000}"/>
    <cellStyle name="Normal 4 5 3 3 2 3 2 2 2" xfId="25501" xr:uid="{00000000-0005-0000-0000-0000A29A0000}"/>
    <cellStyle name="Normal 4 5 3 3 2 3 2 2 2 2" xfId="51663" xr:uid="{00000000-0005-0000-0000-0000A39A0000}"/>
    <cellStyle name="Normal 4 5 3 3 2 3 2 2 3" xfId="39493" xr:uid="{00000000-0005-0000-0000-0000A49A0000}"/>
    <cellStyle name="Normal 4 5 3 3 2 3 2 3" xfId="20379" xr:uid="{00000000-0005-0000-0000-0000A59A0000}"/>
    <cellStyle name="Normal 4 5 3 3 2 3 2 3 2" xfId="46541" xr:uid="{00000000-0005-0000-0000-0000A69A0000}"/>
    <cellStyle name="Normal 4 5 3 3 2 3 2 4" xfId="33603" xr:uid="{00000000-0005-0000-0000-0000A79A0000}"/>
    <cellStyle name="Normal 4 5 3 3 2 3 3" xfId="10385" xr:uid="{00000000-0005-0000-0000-0000A89A0000}"/>
    <cellStyle name="Normal 4 5 3 3 2 3 3 2" xfId="22939" xr:uid="{00000000-0005-0000-0000-0000A99A0000}"/>
    <cellStyle name="Normal 4 5 3 3 2 3 3 2 2" xfId="49101" xr:uid="{00000000-0005-0000-0000-0000AA9A0000}"/>
    <cellStyle name="Normal 4 5 3 3 2 3 3 3" xfId="36547" xr:uid="{00000000-0005-0000-0000-0000AB9A0000}"/>
    <cellStyle name="Normal 4 5 3 3 2 3 4" xfId="16855" xr:uid="{00000000-0005-0000-0000-0000AC9A0000}"/>
    <cellStyle name="Normal 4 5 3 3 2 3 4 2" xfId="43017" xr:uid="{00000000-0005-0000-0000-0000AD9A0000}"/>
    <cellStyle name="Normal 4 5 3 3 2 3 5" xfId="29551" xr:uid="{00000000-0005-0000-0000-0000AE9A0000}"/>
    <cellStyle name="Normal 4 5 3 3 2 4" xfId="5415" xr:uid="{00000000-0005-0000-0000-0000AF9A0000}"/>
    <cellStyle name="Normal 4 5 3 3 2 4 2" xfId="11859" xr:uid="{00000000-0005-0000-0000-0000B09A0000}"/>
    <cellStyle name="Normal 4 5 3 3 2 4 2 2" xfId="24221" xr:uid="{00000000-0005-0000-0000-0000B19A0000}"/>
    <cellStyle name="Normal 4 5 3 3 2 4 2 2 2" xfId="50383" xr:uid="{00000000-0005-0000-0000-0000B29A0000}"/>
    <cellStyle name="Normal 4 5 3 3 2 4 2 3" xfId="38021" xr:uid="{00000000-0005-0000-0000-0000B39A0000}"/>
    <cellStyle name="Normal 4 5 3 3 2 4 3" xfId="18617" xr:uid="{00000000-0005-0000-0000-0000B49A0000}"/>
    <cellStyle name="Normal 4 5 3 3 2 4 3 2" xfId="44779" xr:uid="{00000000-0005-0000-0000-0000B59A0000}"/>
    <cellStyle name="Normal 4 5 3 3 2 4 4" xfId="31577" xr:uid="{00000000-0005-0000-0000-0000B69A0000}"/>
    <cellStyle name="Normal 4 5 3 3 2 5" xfId="8913" xr:uid="{00000000-0005-0000-0000-0000B79A0000}"/>
    <cellStyle name="Normal 4 5 3 3 2 5 2" xfId="21659" xr:uid="{00000000-0005-0000-0000-0000B89A0000}"/>
    <cellStyle name="Normal 4 5 3 3 2 5 2 2" xfId="47821" xr:uid="{00000000-0005-0000-0000-0000B99A0000}"/>
    <cellStyle name="Normal 4 5 3 3 2 5 3" xfId="35075" xr:uid="{00000000-0005-0000-0000-0000BA9A0000}"/>
    <cellStyle name="Normal 4 5 3 3 2 6" xfId="15093" xr:uid="{00000000-0005-0000-0000-0000BB9A0000}"/>
    <cellStyle name="Normal 4 5 3 3 2 6 2" xfId="41255" xr:uid="{00000000-0005-0000-0000-0000BC9A0000}"/>
    <cellStyle name="Normal 4 5 3 3 2 7" xfId="27525" xr:uid="{00000000-0005-0000-0000-0000BD9A0000}"/>
    <cellStyle name="Normal 4 5 3 3 3" xfId="1683" xr:uid="{00000000-0005-0000-0000-0000BE9A0000}"/>
    <cellStyle name="Normal 4 5 3 3 3 2" xfId="3709" xr:uid="{00000000-0005-0000-0000-0000BF9A0000}"/>
    <cellStyle name="Normal 4 5 3 3 3 2 2" xfId="7761" xr:uid="{00000000-0005-0000-0000-0000C09A0000}"/>
    <cellStyle name="Normal 4 5 3 3 3 2 2 2" xfId="13651" xr:uid="{00000000-0005-0000-0000-0000C19A0000}"/>
    <cellStyle name="Normal 4 5 3 3 3 2 2 2 2" xfId="25821" xr:uid="{00000000-0005-0000-0000-0000C29A0000}"/>
    <cellStyle name="Normal 4 5 3 3 3 2 2 2 2 2" xfId="51983" xr:uid="{00000000-0005-0000-0000-0000C39A0000}"/>
    <cellStyle name="Normal 4 5 3 3 3 2 2 2 3" xfId="39813" xr:uid="{00000000-0005-0000-0000-0000C49A0000}"/>
    <cellStyle name="Normal 4 5 3 3 3 2 2 3" xfId="20699" xr:uid="{00000000-0005-0000-0000-0000C59A0000}"/>
    <cellStyle name="Normal 4 5 3 3 3 2 2 3 2" xfId="46861" xr:uid="{00000000-0005-0000-0000-0000C69A0000}"/>
    <cellStyle name="Normal 4 5 3 3 3 2 2 4" xfId="33923" xr:uid="{00000000-0005-0000-0000-0000C79A0000}"/>
    <cellStyle name="Normal 4 5 3 3 3 2 3" xfId="10705" xr:uid="{00000000-0005-0000-0000-0000C89A0000}"/>
    <cellStyle name="Normal 4 5 3 3 3 2 3 2" xfId="23259" xr:uid="{00000000-0005-0000-0000-0000C99A0000}"/>
    <cellStyle name="Normal 4 5 3 3 3 2 3 2 2" xfId="49421" xr:uid="{00000000-0005-0000-0000-0000CA9A0000}"/>
    <cellStyle name="Normal 4 5 3 3 3 2 3 3" xfId="36867" xr:uid="{00000000-0005-0000-0000-0000CB9A0000}"/>
    <cellStyle name="Normal 4 5 3 3 3 2 4" xfId="17175" xr:uid="{00000000-0005-0000-0000-0000CC9A0000}"/>
    <cellStyle name="Normal 4 5 3 3 3 2 4 2" xfId="43337" xr:uid="{00000000-0005-0000-0000-0000CD9A0000}"/>
    <cellStyle name="Normal 4 5 3 3 3 2 5" xfId="29871" xr:uid="{00000000-0005-0000-0000-0000CE9A0000}"/>
    <cellStyle name="Normal 4 5 3 3 3 3" xfId="5735" xr:uid="{00000000-0005-0000-0000-0000CF9A0000}"/>
    <cellStyle name="Normal 4 5 3 3 3 3 2" xfId="12179" xr:uid="{00000000-0005-0000-0000-0000D09A0000}"/>
    <cellStyle name="Normal 4 5 3 3 3 3 2 2" xfId="24541" xr:uid="{00000000-0005-0000-0000-0000D19A0000}"/>
    <cellStyle name="Normal 4 5 3 3 3 3 2 2 2" xfId="50703" xr:uid="{00000000-0005-0000-0000-0000D29A0000}"/>
    <cellStyle name="Normal 4 5 3 3 3 3 2 3" xfId="38341" xr:uid="{00000000-0005-0000-0000-0000D39A0000}"/>
    <cellStyle name="Normal 4 5 3 3 3 3 3" xfId="18937" xr:uid="{00000000-0005-0000-0000-0000D49A0000}"/>
    <cellStyle name="Normal 4 5 3 3 3 3 3 2" xfId="45099" xr:uid="{00000000-0005-0000-0000-0000D59A0000}"/>
    <cellStyle name="Normal 4 5 3 3 3 3 4" xfId="31897" xr:uid="{00000000-0005-0000-0000-0000D69A0000}"/>
    <cellStyle name="Normal 4 5 3 3 3 4" xfId="9233" xr:uid="{00000000-0005-0000-0000-0000D79A0000}"/>
    <cellStyle name="Normal 4 5 3 3 3 4 2" xfId="21979" xr:uid="{00000000-0005-0000-0000-0000D89A0000}"/>
    <cellStyle name="Normal 4 5 3 3 3 4 2 2" xfId="48141" xr:uid="{00000000-0005-0000-0000-0000D99A0000}"/>
    <cellStyle name="Normal 4 5 3 3 3 4 3" xfId="35395" xr:uid="{00000000-0005-0000-0000-0000DA9A0000}"/>
    <cellStyle name="Normal 4 5 3 3 3 5" xfId="15413" xr:uid="{00000000-0005-0000-0000-0000DB9A0000}"/>
    <cellStyle name="Normal 4 5 3 3 3 5 2" xfId="41575" xr:uid="{00000000-0005-0000-0000-0000DC9A0000}"/>
    <cellStyle name="Normal 4 5 3 3 3 6" xfId="27845" xr:uid="{00000000-0005-0000-0000-0000DD9A0000}"/>
    <cellStyle name="Normal 4 5 3 3 4" xfId="2949" xr:uid="{00000000-0005-0000-0000-0000DE9A0000}"/>
    <cellStyle name="Normal 4 5 3 3 4 2" xfId="7001" xr:uid="{00000000-0005-0000-0000-0000DF9A0000}"/>
    <cellStyle name="Normal 4 5 3 3 4 2 2" xfId="12971" xr:uid="{00000000-0005-0000-0000-0000E09A0000}"/>
    <cellStyle name="Normal 4 5 3 3 4 2 2 2" xfId="25181" xr:uid="{00000000-0005-0000-0000-0000E19A0000}"/>
    <cellStyle name="Normal 4 5 3 3 4 2 2 2 2" xfId="51343" xr:uid="{00000000-0005-0000-0000-0000E29A0000}"/>
    <cellStyle name="Normal 4 5 3 3 4 2 2 3" xfId="39133" xr:uid="{00000000-0005-0000-0000-0000E39A0000}"/>
    <cellStyle name="Normal 4 5 3 3 4 2 3" xfId="19979" xr:uid="{00000000-0005-0000-0000-0000E49A0000}"/>
    <cellStyle name="Normal 4 5 3 3 4 2 3 2" xfId="46141" xr:uid="{00000000-0005-0000-0000-0000E59A0000}"/>
    <cellStyle name="Normal 4 5 3 3 4 2 4" xfId="33163" xr:uid="{00000000-0005-0000-0000-0000E69A0000}"/>
    <cellStyle name="Normal 4 5 3 3 4 3" xfId="10025" xr:uid="{00000000-0005-0000-0000-0000E79A0000}"/>
    <cellStyle name="Normal 4 5 3 3 4 3 2" xfId="22619" xr:uid="{00000000-0005-0000-0000-0000E89A0000}"/>
    <cellStyle name="Normal 4 5 3 3 4 3 2 2" xfId="48781" xr:uid="{00000000-0005-0000-0000-0000E99A0000}"/>
    <cellStyle name="Normal 4 5 3 3 4 3 3" xfId="36187" xr:uid="{00000000-0005-0000-0000-0000EA9A0000}"/>
    <cellStyle name="Normal 4 5 3 3 4 4" xfId="16455" xr:uid="{00000000-0005-0000-0000-0000EB9A0000}"/>
    <cellStyle name="Normal 4 5 3 3 4 4 2" xfId="42617" xr:uid="{00000000-0005-0000-0000-0000EC9A0000}"/>
    <cellStyle name="Normal 4 5 3 3 4 5" xfId="29111" xr:uid="{00000000-0005-0000-0000-0000ED9A0000}"/>
    <cellStyle name="Normal 4 5 3 3 5" xfId="4975" xr:uid="{00000000-0005-0000-0000-0000EE9A0000}"/>
    <cellStyle name="Normal 4 5 3 3 5 2" xfId="11499" xr:uid="{00000000-0005-0000-0000-0000EF9A0000}"/>
    <cellStyle name="Normal 4 5 3 3 5 2 2" xfId="23901" xr:uid="{00000000-0005-0000-0000-0000F09A0000}"/>
    <cellStyle name="Normal 4 5 3 3 5 2 2 2" xfId="50063" xr:uid="{00000000-0005-0000-0000-0000F19A0000}"/>
    <cellStyle name="Normal 4 5 3 3 5 2 3" xfId="37661" xr:uid="{00000000-0005-0000-0000-0000F29A0000}"/>
    <cellStyle name="Normal 4 5 3 3 5 3" xfId="18217" xr:uid="{00000000-0005-0000-0000-0000F39A0000}"/>
    <cellStyle name="Normal 4 5 3 3 5 3 2" xfId="44379" xr:uid="{00000000-0005-0000-0000-0000F49A0000}"/>
    <cellStyle name="Normal 4 5 3 3 5 4" xfId="31137" xr:uid="{00000000-0005-0000-0000-0000F59A0000}"/>
    <cellStyle name="Normal 4 5 3 3 6" xfId="8553" xr:uid="{00000000-0005-0000-0000-0000F69A0000}"/>
    <cellStyle name="Normal 4 5 3 3 6 2" xfId="21339" xr:uid="{00000000-0005-0000-0000-0000F79A0000}"/>
    <cellStyle name="Normal 4 5 3 3 6 2 2" xfId="47501" xr:uid="{00000000-0005-0000-0000-0000F89A0000}"/>
    <cellStyle name="Normal 4 5 3 3 6 3" xfId="34715" xr:uid="{00000000-0005-0000-0000-0000F99A0000}"/>
    <cellStyle name="Normal 4 5 3 3 7" xfId="14693" xr:uid="{00000000-0005-0000-0000-0000FA9A0000}"/>
    <cellStyle name="Normal 4 5 3 3 7 2" xfId="40855" xr:uid="{00000000-0005-0000-0000-0000FB9A0000}"/>
    <cellStyle name="Normal 4 5 3 3 8" xfId="27085" xr:uid="{00000000-0005-0000-0000-0000FC9A0000}"/>
    <cellStyle name="Normal 4 5 3 4" xfId="1203" xr:uid="{00000000-0005-0000-0000-0000FD9A0000}"/>
    <cellStyle name="Normal 4 5 3 4 2" xfId="1843" xr:uid="{00000000-0005-0000-0000-0000FE9A0000}"/>
    <cellStyle name="Normal 4 5 3 4 2 2" xfId="3869" xr:uid="{00000000-0005-0000-0000-0000FF9A0000}"/>
    <cellStyle name="Normal 4 5 3 4 2 2 2" xfId="7921" xr:uid="{00000000-0005-0000-0000-0000009B0000}"/>
    <cellStyle name="Normal 4 5 3 4 2 2 2 2" xfId="13811" xr:uid="{00000000-0005-0000-0000-0000019B0000}"/>
    <cellStyle name="Normal 4 5 3 4 2 2 2 2 2" xfId="25981" xr:uid="{00000000-0005-0000-0000-0000029B0000}"/>
    <cellStyle name="Normal 4 5 3 4 2 2 2 2 2 2" xfId="52143" xr:uid="{00000000-0005-0000-0000-0000039B0000}"/>
    <cellStyle name="Normal 4 5 3 4 2 2 2 2 3" xfId="39973" xr:uid="{00000000-0005-0000-0000-0000049B0000}"/>
    <cellStyle name="Normal 4 5 3 4 2 2 2 3" xfId="20859" xr:uid="{00000000-0005-0000-0000-0000059B0000}"/>
    <cellStyle name="Normal 4 5 3 4 2 2 2 3 2" xfId="47021" xr:uid="{00000000-0005-0000-0000-0000069B0000}"/>
    <cellStyle name="Normal 4 5 3 4 2 2 2 4" xfId="34083" xr:uid="{00000000-0005-0000-0000-0000079B0000}"/>
    <cellStyle name="Normal 4 5 3 4 2 2 3" xfId="10865" xr:uid="{00000000-0005-0000-0000-0000089B0000}"/>
    <cellStyle name="Normal 4 5 3 4 2 2 3 2" xfId="23419" xr:uid="{00000000-0005-0000-0000-0000099B0000}"/>
    <cellStyle name="Normal 4 5 3 4 2 2 3 2 2" xfId="49581" xr:uid="{00000000-0005-0000-0000-00000A9B0000}"/>
    <cellStyle name="Normal 4 5 3 4 2 2 3 3" xfId="37027" xr:uid="{00000000-0005-0000-0000-00000B9B0000}"/>
    <cellStyle name="Normal 4 5 3 4 2 2 4" xfId="17335" xr:uid="{00000000-0005-0000-0000-00000C9B0000}"/>
    <cellStyle name="Normal 4 5 3 4 2 2 4 2" xfId="43497" xr:uid="{00000000-0005-0000-0000-00000D9B0000}"/>
    <cellStyle name="Normal 4 5 3 4 2 2 5" xfId="30031" xr:uid="{00000000-0005-0000-0000-00000E9B0000}"/>
    <cellStyle name="Normal 4 5 3 4 2 3" xfId="5895" xr:uid="{00000000-0005-0000-0000-00000F9B0000}"/>
    <cellStyle name="Normal 4 5 3 4 2 3 2" xfId="12339" xr:uid="{00000000-0005-0000-0000-0000109B0000}"/>
    <cellStyle name="Normal 4 5 3 4 2 3 2 2" xfId="24701" xr:uid="{00000000-0005-0000-0000-0000119B0000}"/>
    <cellStyle name="Normal 4 5 3 4 2 3 2 2 2" xfId="50863" xr:uid="{00000000-0005-0000-0000-0000129B0000}"/>
    <cellStyle name="Normal 4 5 3 4 2 3 2 3" xfId="38501" xr:uid="{00000000-0005-0000-0000-0000139B0000}"/>
    <cellStyle name="Normal 4 5 3 4 2 3 3" xfId="19097" xr:uid="{00000000-0005-0000-0000-0000149B0000}"/>
    <cellStyle name="Normal 4 5 3 4 2 3 3 2" xfId="45259" xr:uid="{00000000-0005-0000-0000-0000159B0000}"/>
    <cellStyle name="Normal 4 5 3 4 2 3 4" xfId="32057" xr:uid="{00000000-0005-0000-0000-0000169B0000}"/>
    <cellStyle name="Normal 4 5 3 4 2 4" xfId="9393" xr:uid="{00000000-0005-0000-0000-0000179B0000}"/>
    <cellStyle name="Normal 4 5 3 4 2 4 2" xfId="22139" xr:uid="{00000000-0005-0000-0000-0000189B0000}"/>
    <cellStyle name="Normal 4 5 3 4 2 4 2 2" xfId="48301" xr:uid="{00000000-0005-0000-0000-0000199B0000}"/>
    <cellStyle name="Normal 4 5 3 4 2 4 3" xfId="35555" xr:uid="{00000000-0005-0000-0000-00001A9B0000}"/>
    <cellStyle name="Normal 4 5 3 4 2 5" xfId="15573" xr:uid="{00000000-0005-0000-0000-00001B9B0000}"/>
    <cellStyle name="Normal 4 5 3 4 2 5 2" xfId="41735" xr:uid="{00000000-0005-0000-0000-00001C9B0000}"/>
    <cellStyle name="Normal 4 5 3 4 2 6" xfId="28005" xr:uid="{00000000-0005-0000-0000-00001D9B0000}"/>
    <cellStyle name="Normal 4 5 3 4 3" xfId="3229" xr:uid="{00000000-0005-0000-0000-00001E9B0000}"/>
    <cellStyle name="Normal 4 5 3 4 3 2" xfId="7281" xr:uid="{00000000-0005-0000-0000-00001F9B0000}"/>
    <cellStyle name="Normal 4 5 3 4 3 2 2" xfId="13171" xr:uid="{00000000-0005-0000-0000-0000209B0000}"/>
    <cellStyle name="Normal 4 5 3 4 3 2 2 2" xfId="25341" xr:uid="{00000000-0005-0000-0000-0000219B0000}"/>
    <cellStyle name="Normal 4 5 3 4 3 2 2 2 2" xfId="51503" xr:uid="{00000000-0005-0000-0000-0000229B0000}"/>
    <cellStyle name="Normal 4 5 3 4 3 2 2 3" xfId="39333" xr:uid="{00000000-0005-0000-0000-0000239B0000}"/>
    <cellStyle name="Normal 4 5 3 4 3 2 3" xfId="20219" xr:uid="{00000000-0005-0000-0000-0000249B0000}"/>
    <cellStyle name="Normal 4 5 3 4 3 2 3 2" xfId="46381" xr:uid="{00000000-0005-0000-0000-0000259B0000}"/>
    <cellStyle name="Normal 4 5 3 4 3 2 4" xfId="33443" xr:uid="{00000000-0005-0000-0000-0000269B0000}"/>
    <cellStyle name="Normal 4 5 3 4 3 3" xfId="10225" xr:uid="{00000000-0005-0000-0000-0000279B0000}"/>
    <cellStyle name="Normal 4 5 3 4 3 3 2" xfId="22779" xr:uid="{00000000-0005-0000-0000-0000289B0000}"/>
    <cellStyle name="Normal 4 5 3 4 3 3 2 2" xfId="48941" xr:uid="{00000000-0005-0000-0000-0000299B0000}"/>
    <cellStyle name="Normal 4 5 3 4 3 3 3" xfId="36387" xr:uid="{00000000-0005-0000-0000-00002A9B0000}"/>
    <cellStyle name="Normal 4 5 3 4 3 4" xfId="16695" xr:uid="{00000000-0005-0000-0000-00002B9B0000}"/>
    <cellStyle name="Normal 4 5 3 4 3 4 2" xfId="42857" xr:uid="{00000000-0005-0000-0000-00002C9B0000}"/>
    <cellStyle name="Normal 4 5 3 4 3 5" xfId="29391" xr:uid="{00000000-0005-0000-0000-00002D9B0000}"/>
    <cellStyle name="Normal 4 5 3 4 4" xfId="5255" xr:uid="{00000000-0005-0000-0000-00002E9B0000}"/>
    <cellStyle name="Normal 4 5 3 4 4 2" xfId="11699" xr:uid="{00000000-0005-0000-0000-00002F9B0000}"/>
    <cellStyle name="Normal 4 5 3 4 4 2 2" xfId="24061" xr:uid="{00000000-0005-0000-0000-0000309B0000}"/>
    <cellStyle name="Normal 4 5 3 4 4 2 2 2" xfId="50223" xr:uid="{00000000-0005-0000-0000-0000319B0000}"/>
    <cellStyle name="Normal 4 5 3 4 4 2 3" xfId="37861" xr:uid="{00000000-0005-0000-0000-0000329B0000}"/>
    <cellStyle name="Normal 4 5 3 4 4 3" xfId="18457" xr:uid="{00000000-0005-0000-0000-0000339B0000}"/>
    <cellStyle name="Normal 4 5 3 4 4 3 2" xfId="44619" xr:uid="{00000000-0005-0000-0000-0000349B0000}"/>
    <cellStyle name="Normal 4 5 3 4 4 4" xfId="31417" xr:uid="{00000000-0005-0000-0000-0000359B0000}"/>
    <cellStyle name="Normal 4 5 3 4 5" xfId="8753" xr:uid="{00000000-0005-0000-0000-0000369B0000}"/>
    <cellStyle name="Normal 4 5 3 4 5 2" xfId="21499" xr:uid="{00000000-0005-0000-0000-0000379B0000}"/>
    <cellStyle name="Normal 4 5 3 4 5 2 2" xfId="47661" xr:uid="{00000000-0005-0000-0000-0000389B0000}"/>
    <cellStyle name="Normal 4 5 3 4 5 3" xfId="34915" xr:uid="{00000000-0005-0000-0000-0000399B0000}"/>
    <cellStyle name="Normal 4 5 3 4 6" xfId="14933" xr:uid="{00000000-0005-0000-0000-00003A9B0000}"/>
    <cellStyle name="Normal 4 5 3 4 6 2" xfId="41095" xr:uid="{00000000-0005-0000-0000-00003B9B0000}"/>
    <cellStyle name="Normal 4 5 3 4 7" xfId="27365" xr:uid="{00000000-0005-0000-0000-00003C9B0000}"/>
    <cellStyle name="Normal 4 5 3 5" xfId="1523" xr:uid="{00000000-0005-0000-0000-00003D9B0000}"/>
    <cellStyle name="Normal 4 5 3 5 2" xfId="3549" xr:uid="{00000000-0005-0000-0000-00003E9B0000}"/>
    <cellStyle name="Normal 4 5 3 5 2 2" xfId="7601" xr:uid="{00000000-0005-0000-0000-00003F9B0000}"/>
    <cellStyle name="Normal 4 5 3 5 2 2 2" xfId="13491" xr:uid="{00000000-0005-0000-0000-0000409B0000}"/>
    <cellStyle name="Normal 4 5 3 5 2 2 2 2" xfId="25661" xr:uid="{00000000-0005-0000-0000-0000419B0000}"/>
    <cellStyle name="Normal 4 5 3 5 2 2 2 2 2" xfId="51823" xr:uid="{00000000-0005-0000-0000-0000429B0000}"/>
    <cellStyle name="Normal 4 5 3 5 2 2 2 3" xfId="39653" xr:uid="{00000000-0005-0000-0000-0000439B0000}"/>
    <cellStyle name="Normal 4 5 3 5 2 2 3" xfId="20539" xr:uid="{00000000-0005-0000-0000-0000449B0000}"/>
    <cellStyle name="Normal 4 5 3 5 2 2 3 2" xfId="46701" xr:uid="{00000000-0005-0000-0000-0000459B0000}"/>
    <cellStyle name="Normal 4 5 3 5 2 2 4" xfId="33763" xr:uid="{00000000-0005-0000-0000-0000469B0000}"/>
    <cellStyle name="Normal 4 5 3 5 2 3" xfId="10545" xr:uid="{00000000-0005-0000-0000-0000479B0000}"/>
    <cellStyle name="Normal 4 5 3 5 2 3 2" xfId="23099" xr:uid="{00000000-0005-0000-0000-0000489B0000}"/>
    <cellStyle name="Normal 4 5 3 5 2 3 2 2" xfId="49261" xr:uid="{00000000-0005-0000-0000-0000499B0000}"/>
    <cellStyle name="Normal 4 5 3 5 2 3 3" xfId="36707" xr:uid="{00000000-0005-0000-0000-00004A9B0000}"/>
    <cellStyle name="Normal 4 5 3 5 2 4" xfId="17015" xr:uid="{00000000-0005-0000-0000-00004B9B0000}"/>
    <cellStyle name="Normal 4 5 3 5 2 4 2" xfId="43177" xr:uid="{00000000-0005-0000-0000-00004C9B0000}"/>
    <cellStyle name="Normal 4 5 3 5 2 5" xfId="29711" xr:uid="{00000000-0005-0000-0000-00004D9B0000}"/>
    <cellStyle name="Normal 4 5 3 5 3" xfId="5575" xr:uid="{00000000-0005-0000-0000-00004E9B0000}"/>
    <cellStyle name="Normal 4 5 3 5 3 2" xfId="12019" xr:uid="{00000000-0005-0000-0000-00004F9B0000}"/>
    <cellStyle name="Normal 4 5 3 5 3 2 2" xfId="24381" xr:uid="{00000000-0005-0000-0000-0000509B0000}"/>
    <cellStyle name="Normal 4 5 3 5 3 2 2 2" xfId="50543" xr:uid="{00000000-0005-0000-0000-0000519B0000}"/>
    <cellStyle name="Normal 4 5 3 5 3 2 3" xfId="38181" xr:uid="{00000000-0005-0000-0000-0000529B0000}"/>
    <cellStyle name="Normal 4 5 3 5 3 3" xfId="18777" xr:uid="{00000000-0005-0000-0000-0000539B0000}"/>
    <cellStyle name="Normal 4 5 3 5 3 3 2" xfId="44939" xr:uid="{00000000-0005-0000-0000-0000549B0000}"/>
    <cellStyle name="Normal 4 5 3 5 3 4" xfId="31737" xr:uid="{00000000-0005-0000-0000-0000559B0000}"/>
    <cellStyle name="Normal 4 5 3 5 4" xfId="9073" xr:uid="{00000000-0005-0000-0000-0000569B0000}"/>
    <cellStyle name="Normal 4 5 3 5 4 2" xfId="21819" xr:uid="{00000000-0005-0000-0000-0000579B0000}"/>
    <cellStyle name="Normal 4 5 3 5 4 2 2" xfId="47981" xr:uid="{00000000-0005-0000-0000-0000589B0000}"/>
    <cellStyle name="Normal 4 5 3 5 4 3" xfId="35235" xr:uid="{00000000-0005-0000-0000-0000599B0000}"/>
    <cellStyle name="Normal 4 5 3 5 5" xfId="15253" xr:uid="{00000000-0005-0000-0000-00005A9B0000}"/>
    <cellStyle name="Normal 4 5 3 5 5 2" xfId="41415" xr:uid="{00000000-0005-0000-0000-00005B9B0000}"/>
    <cellStyle name="Normal 4 5 3 5 6" xfId="27685" xr:uid="{00000000-0005-0000-0000-00005C9B0000}"/>
    <cellStyle name="Normal 4 5 3 6" xfId="2417" xr:uid="{00000000-0005-0000-0000-00005D9B0000}"/>
    <cellStyle name="Normal 4 5 3 6 2" xfId="6469" xr:uid="{00000000-0005-0000-0000-00005E9B0000}"/>
    <cellStyle name="Normal 4 5 3 6 2 2" xfId="12715" xr:uid="{00000000-0005-0000-0000-00005F9B0000}"/>
    <cellStyle name="Normal 4 5 3 6 2 2 2" xfId="25021" xr:uid="{00000000-0005-0000-0000-0000609B0000}"/>
    <cellStyle name="Normal 4 5 3 6 2 2 2 2" xfId="51183" xr:uid="{00000000-0005-0000-0000-0000619B0000}"/>
    <cellStyle name="Normal 4 5 3 6 2 2 3" xfId="38877" xr:uid="{00000000-0005-0000-0000-0000629B0000}"/>
    <cellStyle name="Normal 4 5 3 6 2 3" xfId="19579" xr:uid="{00000000-0005-0000-0000-0000639B0000}"/>
    <cellStyle name="Normal 4 5 3 6 2 3 2" xfId="45741" xr:uid="{00000000-0005-0000-0000-0000649B0000}"/>
    <cellStyle name="Normal 4 5 3 6 2 4" xfId="32631" xr:uid="{00000000-0005-0000-0000-0000659B0000}"/>
    <cellStyle name="Normal 4 5 3 6 3" xfId="9769" xr:uid="{00000000-0005-0000-0000-0000669B0000}"/>
    <cellStyle name="Normal 4 5 3 6 3 2" xfId="22459" xr:uid="{00000000-0005-0000-0000-0000679B0000}"/>
    <cellStyle name="Normal 4 5 3 6 3 2 2" xfId="48621" xr:uid="{00000000-0005-0000-0000-0000689B0000}"/>
    <cellStyle name="Normal 4 5 3 6 3 3" xfId="35931" xr:uid="{00000000-0005-0000-0000-0000699B0000}"/>
    <cellStyle name="Normal 4 5 3 6 4" xfId="16055" xr:uid="{00000000-0005-0000-0000-00006A9B0000}"/>
    <cellStyle name="Normal 4 5 3 6 4 2" xfId="42217" xr:uid="{00000000-0005-0000-0000-00006B9B0000}"/>
    <cellStyle name="Normal 4 5 3 6 5" xfId="28579" xr:uid="{00000000-0005-0000-0000-00006C9B0000}"/>
    <cellStyle name="Normal 4 5 3 7" xfId="4443" xr:uid="{00000000-0005-0000-0000-00006D9B0000}"/>
    <cellStyle name="Normal 4 5 3 7 2" xfId="11243" xr:uid="{00000000-0005-0000-0000-00006E9B0000}"/>
    <cellStyle name="Normal 4 5 3 7 2 2" xfId="23741" xr:uid="{00000000-0005-0000-0000-00006F9B0000}"/>
    <cellStyle name="Normal 4 5 3 7 2 2 2" xfId="49903" xr:uid="{00000000-0005-0000-0000-0000709B0000}"/>
    <cellStyle name="Normal 4 5 3 7 2 3" xfId="37405" xr:uid="{00000000-0005-0000-0000-0000719B0000}"/>
    <cellStyle name="Normal 4 5 3 7 3" xfId="17817" xr:uid="{00000000-0005-0000-0000-0000729B0000}"/>
    <cellStyle name="Normal 4 5 3 7 3 2" xfId="43979" xr:uid="{00000000-0005-0000-0000-0000739B0000}"/>
    <cellStyle name="Normal 4 5 3 7 4" xfId="30605" xr:uid="{00000000-0005-0000-0000-0000749B0000}"/>
    <cellStyle name="Normal 4 5 3 8" xfId="8297" xr:uid="{00000000-0005-0000-0000-0000759B0000}"/>
    <cellStyle name="Normal 4 5 3 8 2" xfId="21179" xr:uid="{00000000-0005-0000-0000-0000769B0000}"/>
    <cellStyle name="Normal 4 5 3 8 2 2" xfId="47341" xr:uid="{00000000-0005-0000-0000-0000779B0000}"/>
    <cellStyle name="Normal 4 5 3 8 3" xfId="34459" xr:uid="{00000000-0005-0000-0000-0000789B0000}"/>
    <cellStyle name="Normal 4 5 3 9" xfId="14293" xr:uid="{00000000-0005-0000-0000-0000799B0000}"/>
    <cellStyle name="Normal 4 5 3 9 2" xfId="40455" xr:uid="{00000000-0005-0000-0000-00007A9B0000}"/>
    <cellStyle name="Normal 4 5 4" xfId="551" xr:uid="{00000000-0005-0000-0000-00007B9B0000}"/>
    <cellStyle name="Normal 4 5 4 2" xfId="1083" xr:uid="{00000000-0005-0000-0000-00007C9B0000}"/>
    <cellStyle name="Normal 4 5 4 2 2" xfId="1403" xr:uid="{00000000-0005-0000-0000-00007D9B0000}"/>
    <cellStyle name="Normal 4 5 4 2 2 2" xfId="2043" xr:uid="{00000000-0005-0000-0000-00007E9B0000}"/>
    <cellStyle name="Normal 4 5 4 2 2 2 2" xfId="4069" xr:uid="{00000000-0005-0000-0000-00007F9B0000}"/>
    <cellStyle name="Normal 4 5 4 2 2 2 2 2" xfId="8121" xr:uid="{00000000-0005-0000-0000-0000809B0000}"/>
    <cellStyle name="Normal 4 5 4 2 2 2 2 2 2" xfId="14011" xr:uid="{00000000-0005-0000-0000-0000819B0000}"/>
    <cellStyle name="Normal 4 5 4 2 2 2 2 2 2 2" xfId="26181" xr:uid="{00000000-0005-0000-0000-0000829B0000}"/>
    <cellStyle name="Normal 4 5 4 2 2 2 2 2 2 2 2" xfId="52343" xr:uid="{00000000-0005-0000-0000-0000839B0000}"/>
    <cellStyle name="Normal 4 5 4 2 2 2 2 2 2 3" xfId="40173" xr:uid="{00000000-0005-0000-0000-0000849B0000}"/>
    <cellStyle name="Normal 4 5 4 2 2 2 2 2 3" xfId="21059" xr:uid="{00000000-0005-0000-0000-0000859B0000}"/>
    <cellStyle name="Normal 4 5 4 2 2 2 2 2 3 2" xfId="47221" xr:uid="{00000000-0005-0000-0000-0000869B0000}"/>
    <cellStyle name="Normal 4 5 4 2 2 2 2 2 4" xfId="34283" xr:uid="{00000000-0005-0000-0000-0000879B0000}"/>
    <cellStyle name="Normal 4 5 4 2 2 2 2 3" xfId="11065" xr:uid="{00000000-0005-0000-0000-0000889B0000}"/>
    <cellStyle name="Normal 4 5 4 2 2 2 2 3 2" xfId="23619" xr:uid="{00000000-0005-0000-0000-0000899B0000}"/>
    <cellStyle name="Normal 4 5 4 2 2 2 2 3 2 2" xfId="49781" xr:uid="{00000000-0005-0000-0000-00008A9B0000}"/>
    <cellStyle name="Normal 4 5 4 2 2 2 2 3 3" xfId="37227" xr:uid="{00000000-0005-0000-0000-00008B9B0000}"/>
    <cellStyle name="Normal 4 5 4 2 2 2 2 4" xfId="17535" xr:uid="{00000000-0005-0000-0000-00008C9B0000}"/>
    <cellStyle name="Normal 4 5 4 2 2 2 2 4 2" xfId="43697" xr:uid="{00000000-0005-0000-0000-00008D9B0000}"/>
    <cellStyle name="Normal 4 5 4 2 2 2 2 5" xfId="30231" xr:uid="{00000000-0005-0000-0000-00008E9B0000}"/>
    <cellStyle name="Normal 4 5 4 2 2 2 3" xfId="6095" xr:uid="{00000000-0005-0000-0000-00008F9B0000}"/>
    <cellStyle name="Normal 4 5 4 2 2 2 3 2" xfId="12539" xr:uid="{00000000-0005-0000-0000-0000909B0000}"/>
    <cellStyle name="Normal 4 5 4 2 2 2 3 2 2" xfId="24901" xr:uid="{00000000-0005-0000-0000-0000919B0000}"/>
    <cellStyle name="Normal 4 5 4 2 2 2 3 2 2 2" xfId="51063" xr:uid="{00000000-0005-0000-0000-0000929B0000}"/>
    <cellStyle name="Normal 4 5 4 2 2 2 3 2 3" xfId="38701" xr:uid="{00000000-0005-0000-0000-0000939B0000}"/>
    <cellStyle name="Normal 4 5 4 2 2 2 3 3" xfId="19297" xr:uid="{00000000-0005-0000-0000-0000949B0000}"/>
    <cellStyle name="Normal 4 5 4 2 2 2 3 3 2" xfId="45459" xr:uid="{00000000-0005-0000-0000-0000959B0000}"/>
    <cellStyle name="Normal 4 5 4 2 2 2 3 4" xfId="32257" xr:uid="{00000000-0005-0000-0000-0000969B0000}"/>
    <cellStyle name="Normal 4 5 4 2 2 2 4" xfId="9593" xr:uid="{00000000-0005-0000-0000-0000979B0000}"/>
    <cellStyle name="Normal 4 5 4 2 2 2 4 2" xfId="22339" xr:uid="{00000000-0005-0000-0000-0000989B0000}"/>
    <cellStyle name="Normal 4 5 4 2 2 2 4 2 2" xfId="48501" xr:uid="{00000000-0005-0000-0000-0000999B0000}"/>
    <cellStyle name="Normal 4 5 4 2 2 2 4 3" xfId="35755" xr:uid="{00000000-0005-0000-0000-00009A9B0000}"/>
    <cellStyle name="Normal 4 5 4 2 2 2 5" xfId="15773" xr:uid="{00000000-0005-0000-0000-00009B9B0000}"/>
    <cellStyle name="Normal 4 5 4 2 2 2 5 2" xfId="41935" xr:uid="{00000000-0005-0000-0000-00009C9B0000}"/>
    <cellStyle name="Normal 4 5 4 2 2 2 6" xfId="28205" xr:uid="{00000000-0005-0000-0000-00009D9B0000}"/>
    <cellStyle name="Normal 4 5 4 2 2 3" xfId="3429" xr:uid="{00000000-0005-0000-0000-00009E9B0000}"/>
    <cellStyle name="Normal 4 5 4 2 2 3 2" xfId="7481" xr:uid="{00000000-0005-0000-0000-00009F9B0000}"/>
    <cellStyle name="Normal 4 5 4 2 2 3 2 2" xfId="13371" xr:uid="{00000000-0005-0000-0000-0000A09B0000}"/>
    <cellStyle name="Normal 4 5 4 2 2 3 2 2 2" xfId="25541" xr:uid="{00000000-0005-0000-0000-0000A19B0000}"/>
    <cellStyle name="Normal 4 5 4 2 2 3 2 2 2 2" xfId="51703" xr:uid="{00000000-0005-0000-0000-0000A29B0000}"/>
    <cellStyle name="Normal 4 5 4 2 2 3 2 2 3" xfId="39533" xr:uid="{00000000-0005-0000-0000-0000A39B0000}"/>
    <cellStyle name="Normal 4 5 4 2 2 3 2 3" xfId="20419" xr:uid="{00000000-0005-0000-0000-0000A49B0000}"/>
    <cellStyle name="Normal 4 5 4 2 2 3 2 3 2" xfId="46581" xr:uid="{00000000-0005-0000-0000-0000A59B0000}"/>
    <cellStyle name="Normal 4 5 4 2 2 3 2 4" xfId="33643" xr:uid="{00000000-0005-0000-0000-0000A69B0000}"/>
    <cellStyle name="Normal 4 5 4 2 2 3 3" xfId="10425" xr:uid="{00000000-0005-0000-0000-0000A79B0000}"/>
    <cellStyle name="Normal 4 5 4 2 2 3 3 2" xfId="22979" xr:uid="{00000000-0005-0000-0000-0000A89B0000}"/>
    <cellStyle name="Normal 4 5 4 2 2 3 3 2 2" xfId="49141" xr:uid="{00000000-0005-0000-0000-0000A99B0000}"/>
    <cellStyle name="Normal 4 5 4 2 2 3 3 3" xfId="36587" xr:uid="{00000000-0005-0000-0000-0000AA9B0000}"/>
    <cellStyle name="Normal 4 5 4 2 2 3 4" xfId="16895" xr:uid="{00000000-0005-0000-0000-0000AB9B0000}"/>
    <cellStyle name="Normal 4 5 4 2 2 3 4 2" xfId="43057" xr:uid="{00000000-0005-0000-0000-0000AC9B0000}"/>
    <cellStyle name="Normal 4 5 4 2 2 3 5" xfId="29591" xr:uid="{00000000-0005-0000-0000-0000AD9B0000}"/>
    <cellStyle name="Normal 4 5 4 2 2 4" xfId="5455" xr:uid="{00000000-0005-0000-0000-0000AE9B0000}"/>
    <cellStyle name="Normal 4 5 4 2 2 4 2" xfId="11899" xr:uid="{00000000-0005-0000-0000-0000AF9B0000}"/>
    <cellStyle name="Normal 4 5 4 2 2 4 2 2" xfId="24261" xr:uid="{00000000-0005-0000-0000-0000B09B0000}"/>
    <cellStyle name="Normal 4 5 4 2 2 4 2 2 2" xfId="50423" xr:uid="{00000000-0005-0000-0000-0000B19B0000}"/>
    <cellStyle name="Normal 4 5 4 2 2 4 2 3" xfId="38061" xr:uid="{00000000-0005-0000-0000-0000B29B0000}"/>
    <cellStyle name="Normal 4 5 4 2 2 4 3" xfId="18657" xr:uid="{00000000-0005-0000-0000-0000B39B0000}"/>
    <cellStyle name="Normal 4 5 4 2 2 4 3 2" xfId="44819" xr:uid="{00000000-0005-0000-0000-0000B49B0000}"/>
    <cellStyle name="Normal 4 5 4 2 2 4 4" xfId="31617" xr:uid="{00000000-0005-0000-0000-0000B59B0000}"/>
    <cellStyle name="Normal 4 5 4 2 2 5" xfId="8953" xr:uid="{00000000-0005-0000-0000-0000B69B0000}"/>
    <cellStyle name="Normal 4 5 4 2 2 5 2" xfId="21699" xr:uid="{00000000-0005-0000-0000-0000B79B0000}"/>
    <cellStyle name="Normal 4 5 4 2 2 5 2 2" xfId="47861" xr:uid="{00000000-0005-0000-0000-0000B89B0000}"/>
    <cellStyle name="Normal 4 5 4 2 2 5 3" xfId="35115" xr:uid="{00000000-0005-0000-0000-0000B99B0000}"/>
    <cellStyle name="Normal 4 5 4 2 2 6" xfId="15133" xr:uid="{00000000-0005-0000-0000-0000BA9B0000}"/>
    <cellStyle name="Normal 4 5 4 2 2 6 2" xfId="41295" xr:uid="{00000000-0005-0000-0000-0000BB9B0000}"/>
    <cellStyle name="Normal 4 5 4 2 2 7" xfId="27565" xr:uid="{00000000-0005-0000-0000-0000BC9B0000}"/>
    <cellStyle name="Normal 4 5 4 2 3" xfId="1723" xr:uid="{00000000-0005-0000-0000-0000BD9B0000}"/>
    <cellStyle name="Normal 4 5 4 2 3 2" xfId="3749" xr:uid="{00000000-0005-0000-0000-0000BE9B0000}"/>
    <cellStyle name="Normal 4 5 4 2 3 2 2" xfId="7801" xr:uid="{00000000-0005-0000-0000-0000BF9B0000}"/>
    <cellStyle name="Normal 4 5 4 2 3 2 2 2" xfId="13691" xr:uid="{00000000-0005-0000-0000-0000C09B0000}"/>
    <cellStyle name="Normal 4 5 4 2 3 2 2 2 2" xfId="25861" xr:uid="{00000000-0005-0000-0000-0000C19B0000}"/>
    <cellStyle name="Normal 4 5 4 2 3 2 2 2 2 2" xfId="52023" xr:uid="{00000000-0005-0000-0000-0000C29B0000}"/>
    <cellStyle name="Normal 4 5 4 2 3 2 2 2 3" xfId="39853" xr:uid="{00000000-0005-0000-0000-0000C39B0000}"/>
    <cellStyle name="Normal 4 5 4 2 3 2 2 3" xfId="20739" xr:uid="{00000000-0005-0000-0000-0000C49B0000}"/>
    <cellStyle name="Normal 4 5 4 2 3 2 2 3 2" xfId="46901" xr:uid="{00000000-0005-0000-0000-0000C59B0000}"/>
    <cellStyle name="Normal 4 5 4 2 3 2 2 4" xfId="33963" xr:uid="{00000000-0005-0000-0000-0000C69B0000}"/>
    <cellStyle name="Normal 4 5 4 2 3 2 3" xfId="10745" xr:uid="{00000000-0005-0000-0000-0000C79B0000}"/>
    <cellStyle name="Normal 4 5 4 2 3 2 3 2" xfId="23299" xr:uid="{00000000-0005-0000-0000-0000C89B0000}"/>
    <cellStyle name="Normal 4 5 4 2 3 2 3 2 2" xfId="49461" xr:uid="{00000000-0005-0000-0000-0000C99B0000}"/>
    <cellStyle name="Normal 4 5 4 2 3 2 3 3" xfId="36907" xr:uid="{00000000-0005-0000-0000-0000CA9B0000}"/>
    <cellStyle name="Normal 4 5 4 2 3 2 4" xfId="17215" xr:uid="{00000000-0005-0000-0000-0000CB9B0000}"/>
    <cellStyle name="Normal 4 5 4 2 3 2 4 2" xfId="43377" xr:uid="{00000000-0005-0000-0000-0000CC9B0000}"/>
    <cellStyle name="Normal 4 5 4 2 3 2 5" xfId="29911" xr:uid="{00000000-0005-0000-0000-0000CD9B0000}"/>
    <cellStyle name="Normal 4 5 4 2 3 3" xfId="5775" xr:uid="{00000000-0005-0000-0000-0000CE9B0000}"/>
    <cellStyle name="Normal 4 5 4 2 3 3 2" xfId="12219" xr:uid="{00000000-0005-0000-0000-0000CF9B0000}"/>
    <cellStyle name="Normal 4 5 4 2 3 3 2 2" xfId="24581" xr:uid="{00000000-0005-0000-0000-0000D09B0000}"/>
    <cellStyle name="Normal 4 5 4 2 3 3 2 2 2" xfId="50743" xr:uid="{00000000-0005-0000-0000-0000D19B0000}"/>
    <cellStyle name="Normal 4 5 4 2 3 3 2 3" xfId="38381" xr:uid="{00000000-0005-0000-0000-0000D29B0000}"/>
    <cellStyle name="Normal 4 5 4 2 3 3 3" xfId="18977" xr:uid="{00000000-0005-0000-0000-0000D39B0000}"/>
    <cellStyle name="Normal 4 5 4 2 3 3 3 2" xfId="45139" xr:uid="{00000000-0005-0000-0000-0000D49B0000}"/>
    <cellStyle name="Normal 4 5 4 2 3 3 4" xfId="31937" xr:uid="{00000000-0005-0000-0000-0000D59B0000}"/>
    <cellStyle name="Normal 4 5 4 2 3 4" xfId="9273" xr:uid="{00000000-0005-0000-0000-0000D69B0000}"/>
    <cellStyle name="Normal 4 5 4 2 3 4 2" xfId="22019" xr:uid="{00000000-0005-0000-0000-0000D79B0000}"/>
    <cellStyle name="Normal 4 5 4 2 3 4 2 2" xfId="48181" xr:uid="{00000000-0005-0000-0000-0000D89B0000}"/>
    <cellStyle name="Normal 4 5 4 2 3 4 3" xfId="35435" xr:uid="{00000000-0005-0000-0000-0000D99B0000}"/>
    <cellStyle name="Normal 4 5 4 2 3 5" xfId="15453" xr:uid="{00000000-0005-0000-0000-0000DA9B0000}"/>
    <cellStyle name="Normal 4 5 4 2 3 5 2" xfId="41615" xr:uid="{00000000-0005-0000-0000-0000DB9B0000}"/>
    <cellStyle name="Normal 4 5 4 2 3 6" xfId="27885" xr:uid="{00000000-0005-0000-0000-0000DC9B0000}"/>
    <cellStyle name="Normal 4 5 4 2 4" xfId="3109" xr:uid="{00000000-0005-0000-0000-0000DD9B0000}"/>
    <cellStyle name="Normal 4 5 4 2 4 2" xfId="7161" xr:uid="{00000000-0005-0000-0000-0000DE9B0000}"/>
    <cellStyle name="Normal 4 5 4 2 4 2 2" xfId="13051" xr:uid="{00000000-0005-0000-0000-0000DF9B0000}"/>
    <cellStyle name="Normal 4 5 4 2 4 2 2 2" xfId="25221" xr:uid="{00000000-0005-0000-0000-0000E09B0000}"/>
    <cellStyle name="Normal 4 5 4 2 4 2 2 2 2" xfId="51383" xr:uid="{00000000-0005-0000-0000-0000E19B0000}"/>
    <cellStyle name="Normal 4 5 4 2 4 2 2 3" xfId="39213" xr:uid="{00000000-0005-0000-0000-0000E29B0000}"/>
    <cellStyle name="Normal 4 5 4 2 4 2 3" xfId="20099" xr:uid="{00000000-0005-0000-0000-0000E39B0000}"/>
    <cellStyle name="Normal 4 5 4 2 4 2 3 2" xfId="46261" xr:uid="{00000000-0005-0000-0000-0000E49B0000}"/>
    <cellStyle name="Normal 4 5 4 2 4 2 4" xfId="33323" xr:uid="{00000000-0005-0000-0000-0000E59B0000}"/>
    <cellStyle name="Normal 4 5 4 2 4 3" xfId="10105" xr:uid="{00000000-0005-0000-0000-0000E69B0000}"/>
    <cellStyle name="Normal 4 5 4 2 4 3 2" xfId="22659" xr:uid="{00000000-0005-0000-0000-0000E79B0000}"/>
    <cellStyle name="Normal 4 5 4 2 4 3 2 2" xfId="48821" xr:uid="{00000000-0005-0000-0000-0000E89B0000}"/>
    <cellStyle name="Normal 4 5 4 2 4 3 3" xfId="36267" xr:uid="{00000000-0005-0000-0000-0000E99B0000}"/>
    <cellStyle name="Normal 4 5 4 2 4 4" xfId="16575" xr:uid="{00000000-0005-0000-0000-0000EA9B0000}"/>
    <cellStyle name="Normal 4 5 4 2 4 4 2" xfId="42737" xr:uid="{00000000-0005-0000-0000-0000EB9B0000}"/>
    <cellStyle name="Normal 4 5 4 2 4 5" xfId="29271" xr:uid="{00000000-0005-0000-0000-0000EC9B0000}"/>
    <cellStyle name="Normal 4 5 4 2 5" xfId="5135" xr:uid="{00000000-0005-0000-0000-0000ED9B0000}"/>
    <cellStyle name="Normal 4 5 4 2 5 2" xfId="11579" xr:uid="{00000000-0005-0000-0000-0000EE9B0000}"/>
    <cellStyle name="Normal 4 5 4 2 5 2 2" xfId="23941" xr:uid="{00000000-0005-0000-0000-0000EF9B0000}"/>
    <cellStyle name="Normal 4 5 4 2 5 2 2 2" xfId="50103" xr:uid="{00000000-0005-0000-0000-0000F09B0000}"/>
    <cellStyle name="Normal 4 5 4 2 5 2 3" xfId="37741" xr:uid="{00000000-0005-0000-0000-0000F19B0000}"/>
    <cellStyle name="Normal 4 5 4 2 5 3" xfId="18337" xr:uid="{00000000-0005-0000-0000-0000F29B0000}"/>
    <cellStyle name="Normal 4 5 4 2 5 3 2" xfId="44499" xr:uid="{00000000-0005-0000-0000-0000F39B0000}"/>
    <cellStyle name="Normal 4 5 4 2 5 4" xfId="31297" xr:uid="{00000000-0005-0000-0000-0000F49B0000}"/>
    <cellStyle name="Normal 4 5 4 2 6" xfId="8633" xr:uid="{00000000-0005-0000-0000-0000F59B0000}"/>
    <cellStyle name="Normal 4 5 4 2 6 2" xfId="21379" xr:uid="{00000000-0005-0000-0000-0000F69B0000}"/>
    <cellStyle name="Normal 4 5 4 2 6 2 2" xfId="47541" xr:uid="{00000000-0005-0000-0000-0000F79B0000}"/>
    <cellStyle name="Normal 4 5 4 2 6 3" xfId="34795" xr:uid="{00000000-0005-0000-0000-0000F89B0000}"/>
    <cellStyle name="Normal 4 5 4 2 7" xfId="14813" xr:uid="{00000000-0005-0000-0000-0000F99B0000}"/>
    <cellStyle name="Normal 4 5 4 2 7 2" xfId="40975" xr:uid="{00000000-0005-0000-0000-0000FA9B0000}"/>
    <cellStyle name="Normal 4 5 4 2 8" xfId="27245" xr:uid="{00000000-0005-0000-0000-0000FB9B0000}"/>
    <cellStyle name="Normal 4 5 4 3" xfId="1243" xr:uid="{00000000-0005-0000-0000-0000FC9B0000}"/>
    <cellStyle name="Normal 4 5 4 3 2" xfId="1883" xr:uid="{00000000-0005-0000-0000-0000FD9B0000}"/>
    <cellStyle name="Normal 4 5 4 3 2 2" xfId="3909" xr:uid="{00000000-0005-0000-0000-0000FE9B0000}"/>
    <cellStyle name="Normal 4 5 4 3 2 2 2" xfId="7961" xr:uid="{00000000-0005-0000-0000-0000FF9B0000}"/>
    <cellStyle name="Normal 4 5 4 3 2 2 2 2" xfId="13851" xr:uid="{00000000-0005-0000-0000-0000009C0000}"/>
    <cellStyle name="Normal 4 5 4 3 2 2 2 2 2" xfId="26021" xr:uid="{00000000-0005-0000-0000-0000019C0000}"/>
    <cellStyle name="Normal 4 5 4 3 2 2 2 2 2 2" xfId="52183" xr:uid="{00000000-0005-0000-0000-0000029C0000}"/>
    <cellStyle name="Normal 4 5 4 3 2 2 2 2 3" xfId="40013" xr:uid="{00000000-0005-0000-0000-0000039C0000}"/>
    <cellStyle name="Normal 4 5 4 3 2 2 2 3" xfId="20899" xr:uid="{00000000-0005-0000-0000-0000049C0000}"/>
    <cellStyle name="Normal 4 5 4 3 2 2 2 3 2" xfId="47061" xr:uid="{00000000-0005-0000-0000-0000059C0000}"/>
    <cellStyle name="Normal 4 5 4 3 2 2 2 4" xfId="34123" xr:uid="{00000000-0005-0000-0000-0000069C0000}"/>
    <cellStyle name="Normal 4 5 4 3 2 2 3" xfId="10905" xr:uid="{00000000-0005-0000-0000-0000079C0000}"/>
    <cellStyle name="Normal 4 5 4 3 2 2 3 2" xfId="23459" xr:uid="{00000000-0005-0000-0000-0000089C0000}"/>
    <cellStyle name="Normal 4 5 4 3 2 2 3 2 2" xfId="49621" xr:uid="{00000000-0005-0000-0000-0000099C0000}"/>
    <cellStyle name="Normal 4 5 4 3 2 2 3 3" xfId="37067" xr:uid="{00000000-0005-0000-0000-00000A9C0000}"/>
    <cellStyle name="Normal 4 5 4 3 2 2 4" xfId="17375" xr:uid="{00000000-0005-0000-0000-00000B9C0000}"/>
    <cellStyle name="Normal 4 5 4 3 2 2 4 2" xfId="43537" xr:uid="{00000000-0005-0000-0000-00000C9C0000}"/>
    <cellStyle name="Normal 4 5 4 3 2 2 5" xfId="30071" xr:uid="{00000000-0005-0000-0000-00000D9C0000}"/>
    <cellStyle name="Normal 4 5 4 3 2 3" xfId="5935" xr:uid="{00000000-0005-0000-0000-00000E9C0000}"/>
    <cellStyle name="Normal 4 5 4 3 2 3 2" xfId="12379" xr:uid="{00000000-0005-0000-0000-00000F9C0000}"/>
    <cellStyle name="Normal 4 5 4 3 2 3 2 2" xfId="24741" xr:uid="{00000000-0005-0000-0000-0000109C0000}"/>
    <cellStyle name="Normal 4 5 4 3 2 3 2 2 2" xfId="50903" xr:uid="{00000000-0005-0000-0000-0000119C0000}"/>
    <cellStyle name="Normal 4 5 4 3 2 3 2 3" xfId="38541" xr:uid="{00000000-0005-0000-0000-0000129C0000}"/>
    <cellStyle name="Normal 4 5 4 3 2 3 3" xfId="19137" xr:uid="{00000000-0005-0000-0000-0000139C0000}"/>
    <cellStyle name="Normal 4 5 4 3 2 3 3 2" xfId="45299" xr:uid="{00000000-0005-0000-0000-0000149C0000}"/>
    <cellStyle name="Normal 4 5 4 3 2 3 4" xfId="32097" xr:uid="{00000000-0005-0000-0000-0000159C0000}"/>
    <cellStyle name="Normal 4 5 4 3 2 4" xfId="9433" xr:uid="{00000000-0005-0000-0000-0000169C0000}"/>
    <cellStyle name="Normal 4 5 4 3 2 4 2" xfId="22179" xr:uid="{00000000-0005-0000-0000-0000179C0000}"/>
    <cellStyle name="Normal 4 5 4 3 2 4 2 2" xfId="48341" xr:uid="{00000000-0005-0000-0000-0000189C0000}"/>
    <cellStyle name="Normal 4 5 4 3 2 4 3" xfId="35595" xr:uid="{00000000-0005-0000-0000-0000199C0000}"/>
    <cellStyle name="Normal 4 5 4 3 2 5" xfId="15613" xr:uid="{00000000-0005-0000-0000-00001A9C0000}"/>
    <cellStyle name="Normal 4 5 4 3 2 5 2" xfId="41775" xr:uid="{00000000-0005-0000-0000-00001B9C0000}"/>
    <cellStyle name="Normal 4 5 4 3 2 6" xfId="28045" xr:uid="{00000000-0005-0000-0000-00001C9C0000}"/>
    <cellStyle name="Normal 4 5 4 3 3" xfId="3269" xr:uid="{00000000-0005-0000-0000-00001D9C0000}"/>
    <cellStyle name="Normal 4 5 4 3 3 2" xfId="7321" xr:uid="{00000000-0005-0000-0000-00001E9C0000}"/>
    <cellStyle name="Normal 4 5 4 3 3 2 2" xfId="13211" xr:uid="{00000000-0005-0000-0000-00001F9C0000}"/>
    <cellStyle name="Normal 4 5 4 3 3 2 2 2" xfId="25381" xr:uid="{00000000-0005-0000-0000-0000209C0000}"/>
    <cellStyle name="Normal 4 5 4 3 3 2 2 2 2" xfId="51543" xr:uid="{00000000-0005-0000-0000-0000219C0000}"/>
    <cellStyle name="Normal 4 5 4 3 3 2 2 3" xfId="39373" xr:uid="{00000000-0005-0000-0000-0000229C0000}"/>
    <cellStyle name="Normal 4 5 4 3 3 2 3" xfId="20259" xr:uid="{00000000-0005-0000-0000-0000239C0000}"/>
    <cellStyle name="Normal 4 5 4 3 3 2 3 2" xfId="46421" xr:uid="{00000000-0005-0000-0000-0000249C0000}"/>
    <cellStyle name="Normal 4 5 4 3 3 2 4" xfId="33483" xr:uid="{00000000-0005-0000-0000-0000259C0000}"/>
    <cellStyle name="Normal 4 5 4 3 3 3" xfId="10265" xr:uid="{00000000-0005-0000-0000-0000269C0000}"/>
    <cellStyle name="Normal 4 5 4 3 3 3 2" xfId="22819" xr:uid="{00000000-0005-0000-0000-0000279C0000}"/>
    <cellStyle name="Normal 4 5 4 3 3 3 2 2" xfId="48981" xr:uid="{00000000-0005-0000-0000-0000289C0000}"/>
    <cellStyle name="Normal 4 5 4 3 3 3 3" xfId="36427" xr:uid="{00000000-0005-0000-0000-0000299C0000}"/>
    <cellStyle name="Normal 4 5 4 3 3 4" xfId="16735" xr:uid="{00000000-0005-0000-0000-00002A9C0000}"/>
    <cellStyle name="Normal 4 5 4 3 3 4 2" xfId="42897" xr:uid="{00000000-0005-0000-0000-00002B9C0000}"/>
    <cellStyle name="Normal 4 5 4 3 3 5" xfId="29431" xr:uid="{00000000-0005-0000-0000-00002C9C0000}"/>
    <cellStyle name="Normal 4 5 4 3 4" xfId="5295" xr:uid="{00000000-0005-0000-0000-00002D9C0000}"/>
    <cellStyle name="Normal 4 5 4 3 4 2" xfId="11739" xr:uid="{00000000-0005-0000-0000-00002E9C0000}"/>
    <cellStyle name="Normal 4 5 4 3 4 2 2" xfId="24101" xr:uid="{00000000-0005-0000-0000-00002F9C0000}"/>
    <cellStyle name="Normal 4 5 4 3 4 2 2 2" xfId="50263" xr:uid="{00000000-0005-0000-0000-0000309C0000}"/>
    <cellStyle name="Normal 4 5 4 3 4 2 3" xfId="37901" xr:uid="{00000000-0005-0000-0000-0000319C0000}"/>
    <cellStyle name="Normal 4 5 4 3 4 3" xfId="18497" xr:uid="{00000000-0005-0000-0000-0000329C0000}"/>
    <cellStyle name="Normal 4 5 4 3 4 3 2" xfId="44659" xr:uid="{00000000-0005-0000-0000-0000339C0000}"/>
    <cellStyle name="Normal 4 5 4 3 4 4" xfId="31457" xr:uid="{00000000-0005-0000-0000-0000349C0000}"/>
    <cellStyle name="Normal 4 5 4 3 5" xfId="8793" xr:uid="{00000000-0005-0000-0000-0000359C0000}"/>
    <cellStyle name="Normal 4 5 4 3 5 2" xfId="21539" xr:uid="{00000000-0005-0000-0000-0000369C0000}"/>
    <cellStyle name="Normal 4 5 4 3 5 2 2" xfId="47701" xr:uid="{00000000-0005-0000-0000-0000379C0000}"/>
    <cellStyle name="Normal 4 5 4 3 5 3" xfId="34955" xr:uid="{00000000-0005-0000-0000-0000389C0000}"/>
    <cellStyle name="Normal 4 5 4 3 6" xfId="14973" xr:uid="{00000000-0005-0000-0000-0000399C0000}"/>
    <cellStyle name="Normal 4 5 4 3 6 2" xfId="41135" xr:uid="{00000000-0005-0000-0000-00003A9C0000}"/>
    <cellStyle name="Normal 4 5 4 3 7" xfId="27405" xr:uid="{00000000-0005-0000-0000-00003B9C0000}"/>
    <cellStyle name="Normal 4 5 4 4" xfId="1563" xr:uid="{00000000-0005-0000-0000-00003C9C0000}"/>
    <cellStyle name="Normal 4 5 4 4 2" xfId="3589" xr:uid="{00000000-0005-0000-0000-00003D9C0000}"/>
    <cellStyle name="Normal 4 5 4 4 2 2" xfId="7641" xr:uid="{00000000-0005-0000-0000-00003E9C0000}"/>
    <cellStyle name="Normal 4 5 4 4 2 2 2" xfId="13531" xr:uid="{00000000-0005-0000-0000-00003F9C0000}"/>
    <cellStyle name="Normal 4 5 4 4 2 2 2 2" xfId="25701" xr:uid="{00000000-0005-0000-0000-0000409C0000}"/>
    <cellStyle name="Normal 4 5 4 4 2 2 2 2 2" xfId="51863" xr:uid="{00000000-0005-0000-0000-0000419C0000}"/>
    <cellStyle name="Normal 4 5 4 4 2 2 2 3" xfId="39693" xr:uid="{00000000-0005-0000-0000-0000429C0000}"/>
    <cellStyle name="Normal 4 5 4 4 2 2 3" xfId="20579" xr:uid="{00000000-0005-0000-0000-0000439C0000}"/>
    <cellStyle name="Normal 4 5 4 4 2 2 3 2" xfId="46741" xr:uid="{00000000-0005-0000-0000-0000449C0000}"/>
    <cellStyle name="Normal 4 5 4 4 2 2 4" xfId="33803" xr:uid="{00000000-0005-0000-0000-0000459C0000}"/>
    <cellStyle name="Normal 4 5 4 4 2 3" xfId="10585" xr:uid="{00000000-0005-0000-0000-0000469C0000}"/>
    <cellStyle name="Normal 4 5 4 4 2 3 2" xfId="23139" xr:uid="{00000000-0005-0000-0000-0000479C0000}"/>
    <cellStyle name="Normal 4 5 4 4 2 3 2 2" xfId="49301" xr:uid="{00000000-0005-0000-0000-0000489C0000}"/>
    <cellStyle name="Normal 4 5 4 4 2 3 3" xfId="36747" xr:uid="{00000000-0005-0000-0000-0000499C0000}"/>
    <cellStyle name="Normal 4 5 4 4 2 4" xfId="17055" xr:uid="{00000000-0005-0000-0000-00004A9C0000}"/>
    <cellStyle name="Normal 4 5 4 4 2 4 2" xfId="43217" xr:uid="{00000000-0005-0000-0000-00004B9C0000}"/>
    <cellStyle name="Normal 4 5 4 4 2 5" xfId="29751" xr:uid="{00000000-0005-0000-0000-00004C9C0000}"/>
    <cellStyle name="Normal 4 5 4 4 3" xfId="5615" xr:uid="{00000000-0005-0000-0000-00004D9C0000}"/>
    <cellStyle name="Normal 4 5 4 4 3 2" xfId="12059" xr:uid="{00000000-0005-0000-0000-00004E9C0000}"/>
    <cellStyle name="Normal 4 5 4 4 3 2 2" xfId="24421" xr:uid="{00000000-0005-0000-0000-00004F9C0000}"/>
    <cellStyle name="Normal 4 5 4 4 3 2 2 2" xfId="50583" xr:uid="{00000000-0005-0000-0000-0000509C0000}"/>
    <cellStyle name="Normal 4 5 4 4 3 2 3" xfId="38221" xr:uid="{00000000-0005-0000-0000-0000519C0000}"/>
    <cellStyle name="Normal 4 5 4 4 3 3" xfId="18817" xr:uid="{00000000-0005-0000-0000-0000529C0000}"/>
    <cellStyle name="Normal 4 5 4 4 3 3 2" xfId="44979" xr:uid="{00000000-0005-0000-0000-0000539C0000}"/>
    <cellStyle name="Normal 4 5 4 4 3 4" xfId="31777" xr:uid="{00000000-0005-0000-0000-0000549C0000}"/>
    <cellStyle name="Normal 4 5 4 4 4" xfId="9113" xr:uid="{00000000-0005-0000-0000-0000559C0000}"/>
    <cellStyle name="Normal 4 5 4 4 4 2" xfId="21859" xr:uid="{00000000-0005-0000-0000-0000569C0000}"/>
    <cellStyle name="Normal 4 5 4 4 4 2 2" xfId="48021" xr:uid="{00000000-0005-0000-0000-0000579C0000}"/>
    <cellStyle name="Normal 4 5 4 4 4 3" xfId="35275" xr:uid="{00000000-0005-0000-0000-0000589C0000}"/>
    <cellStyle name="Normal 4 5 4 4 5" xfId="15293" xr:uid="{00000000-0005-0000-0000-0000599C0000}"/>
    <cellStyle name="Normal 4 5 4 4 5 2" xfId="41455" xr:uid="{00000000-0005-0000-0000-00005A9C0000}"/>
    <cellStyle name="Normal 4 5 4 4 6" xfId="27725" xr:uid="{00000000-0005-0000-0000-00005B9C0000}"/>
    <cellStyle name="Normal 4 5 4 5" xfId="2577" xr:uid="{00000000-0005-0000-0000-00005C9C0000}"/>
    <cellStyle name="Normal 4 5 4 5 2" xfId="6629" xr:uid="{00000000-0005-0000-0000-00005D9C0000}"/>
    <cellStyle name="Normal 4 5 4 5 2 2" xfId="12795" xr:uid="{00000000-0005-0000-0000-00005E9C0000}"/>
    <cellStyle name="Normal 4 5 4 5 2 2 2" xfId="25061" xr:uid="{00000000-0005-0000-0000-00005F9C0000}"/>
    <cellStyle name="Normal 4 5 4 5 2 2 2 2" xfId="51223" xr:uid="{00000000-0005-0000-0000-0000609C0000}"/>
    <cellStyle name="Normal 4 5 4 5 2 2 3" xfId="38957" xr:uid="{00000000-0005-0000-0000-0000619C0000}"/>
    <cellStyle name="Normal 4 5 4 5 2 3" xfId="19699" xr:uid="{00000000-0005-0000-0000-0000629C0000}"/>
    <cellStyle name="Normal 4 5 4 5 2 3 2" xfId="45861" xr:uid="{00000000-0005-0000-0000-0000639C0000}"/>
    <cellStyle name="Normal 4 5 4 5 2 4" xfId="32791" xr:uid="{00000000-0005-0000-0000-0000649C0000}"/>
    <cellStyle name="Normal 4 5 4 5 3" xfId="9849" xr:uid="{00000000-0005-0000-0000-0000659C0000}"/>
    <cellStyle name="Normal 4 5 4 5 3 2" xfId="22499" xr:uid="{00000000-0005-0000-0000-0000669C0000}"/>
    <cellStyle name="Normal 4 5 4 5 3 2 2" xfId="48661" xr:uid="{00000000-0005-0000-0000-0000679C0000}"/>
    <cellStyle name="Normal 4 5 4 5 3 3" xfId="36011" xr:uid="{00000000-0005-0000-0000-0000689C0000}"/>
    <cellStyle name="Normal 4 5 4 5 4" xfId="16175" xr:uid="{00000000-0005-0000-0000-0000699C0000}"/>
    <cellStyle name="Normal 4 5 4 5 4 2" xfId="42337" xr:uid="{00000000-0005-0000-0000-00006A9C0000}"/>
    <cellStyle name="Normal 4 5 4 5 5" xfId="28739" xr:uid="{00000000-0005-0000-0000-00006B9C0000}"/>
    <cellStyle name="Normal 4 5 4 6" xfId="4603" xr:uid="{00000000-0005-0000-0000-00006C9C0000}"/>
    <cellStyle name="Normal 4 5 4 6 2" xfId="11323" xr:uid="{00000000-0005-0000-0000-00006D9C0000}"/>
    <cellStyle name="Normal 4 5 4 6 2 2" xfId="23781" xr:uid="{00000000-0005-0000-0000-00006E9C0000}"/>
    <cellStyle name="Normal 4 5 4 6 2 2 2" xfId="49943" xr:uid="{00000000-0005-0000-0000-00006F9C0000}"/>
    <cellStyle name="Normal 4 5 4 6 2 3" xfId="37485" xr:uid="{00000000-0005-0000-0000-0000709C0000}"/>
    <cellStyle name="Normal 4 5 4 6 3" xfId="17937" xr:uid="{00000000-0005-0000-0000-0000719C0000}"/>
    <cellStyle name="Normal 4 5 4 6 3 2" xfId="44099" xr:uid="{00000000-0005-0000-0000-0000729C0000}"/>
    <cellStyle name="Normal 4 5 4 6 4" xfId="30765" xr:uid="{00000000-0005-0000-0000-0000739C0000}"/>
    <cellStyle name="Normal 4 5 4 7" xfId="8377" xr:uid="{00000000-0005-0000-0000-0000749C0000}"/>
    <cellStyle name="Normal 4 5 4 7 2" xfId="21219" xr:uid="{00000000-0005-0000-0000-0000759C0000}"/>
    <cellStyle name="Normal 4 5 4 7 2 2" xfId="47381" xr:uid="{00000000-0005-0000-0000-0000769C0000}"/>
    <cellStyle name="Normal 4 5 4 7 3" xfId="34539" xr:uid="{00000000-0005-0000-0000-0000779C0000}"/>
    <cellStyle name="Normal 4 5 4 8" xfId="14413" xr:uid="{00000000-0005-0000-0000-0000789C0000}"/>
    <cellStyle name="Normal 4 5 4 8 2" xfId="40575" xr:uid="{00000000-0005-0000-0000-0000799C0000}"/>
    <cellStyle name="Normal 4 5 4 9" xfId="26713" xr:uid="{00000000-0005-0000-0000-00007A9C0000}"/>
    <cellStyle name="Normal 4 5 5" xfId="669" xr:uid="{00000000-0005-0000-0000-00007B9C0000}"/>
    <cellStyle name="Normal 4 5 5 2" xfId="1323" xr:uid="{00000000-0005-0000-0000-00007C9C0000}"/>
    <cellStyle name="Normal 4 5 5 2 2" xfId="1963" xr:uid="{00000000-0005-0000-0000-00007D9C0000}"/>
    <cellStyle name="Normal 4 5 5 2 2 2" xfId="3989" xr:uid="{00000000-0005-0000-0000-00007E9C0000}"/>
    <cellStyle name="Normal 4 5 5 2 2 2 2" xfId="8041" xr:uid="{00000000-0005-0000-0000-00007F9C0000}"/>
    <cellStyle name="Normal 4 5 5 2 2 2 2 2" xfId="13931" xr:uid="{00000000-0005-0000-0000-0000809C0000}"/>
    <cellStyle name="Normal 4 5 5 2 2 2 2 2 2" xfId="26101" xr:uid="{00000000-0005-0000-0000-0000819C0000}"/>
    <cellStyle name="Normal 4 5 5 2 2 2 2 2 2 2" xfId="52263" xr:uid="{00000000-0005-0000-0000-0000829C0000}"/>
    <cellStyle name="Normal 4 5 5 2 2 2 2 2 3" xfId="40093" xr:uid="{00000000-0005-0000-0000-0000839C0000}"/>
    <cellStyle name="Normal 4 5 5 2 2 2 2 3" xfId="20979" xr:uid="{00000000-0005-0000-0000-0000849C0000}"/>
    <cellStyle name="Normal 4 5 5 2 2 2 2 3 2" xfId="47141" xr:uid="{00000000-0005-0000-0000-0000859C0000}"/>
    <cellStyle name="Normal 4 5 5 2 2 2 2 4" xfId="34203" xr:uid="{00000000-0005-0000-0000-0000869C0000}"/>
    <cellStyle name="Normal 4 5 5 2 2 2 3" xfId="10985" xr:uid="{00000000-0005-0000-0000-0000879C0000}"/>
    <cellStyle name="Normal 4 5 5 2 2 2 3 2" xfId="23539" xr:uid="{00000000-0005-0000-0000-0000889C0000}"/>
    <cellStyle name="Normal 4 5 5 2 2 2 3 2 2" xfId="49701" xr:uid="{00000000-0005-0000-0000-0000899C0000}"/>
    <cellStyle name="Normal 4 5 5 2 2 2 3 3" xfId="37147" xr:uid="{00000000-0005-0000-0000-00008A9C0000}"/>
    <cellStyle name="Normal 4 5 5 2 2 2 4" xfId="17455" xr:uid="{00000000-0005-0000-0000-00008B9C0000}"/>
    <cellStyle name="Normal 4 5 5 2 2 2 4 2" xfId="43617" xr:uid="{00000000-0005-0000-0000-00008C9C0000}"/>
    <cellStyle name="Normal 4 5 5 2 2 2 5" xfId="30151" xr:uid="{00000000-0005-0000-0000-00008D9C0000}"/>
    <cellStyle name="Normal 4 5 5 2 2 3" xfId="6015" xr:uid="{00000000-0005-0000-0000-00008E9C0000}"/>
    <cellStyle name="Normal 4 5 5 2 2 3 2" xfId="12459" xr:uid="{00000000-0005-0000-0000-00008F9C0000}"/>
    <cellStyle name="Normal 4 5 5 2 2 3 2 2" xfId="24821" xr:uid="{00000000-0005-0000-0000-0000909C0000}"/>
    <cellStyle name="Normal 4 5 5 2 2 3 2 2 2" xfId="50983" xr:uid="{00000000-0005-0000-0000-0000919C0000}"/>
    <cellStyle name="Normal 4 5 5 2 2 3 2 3" xfId="38621" xr:uid="{00000000-0005-0000-0000-0000929C0000}"/>
    <cellStyle name="Normal 4 5 5 2 2 3 3" xfId="19217" xr:uid="{00000000-0005-0000-0000-0000939C0000}"/>
    <cellStyle name="Normal 4 5 5 2 2 3 3 2" xfId="45379" xr:uid="{00000000-0005-0000-0000-0000949C0000}"/>
    <cellStyle name="Normal 4 5 5 2 2 3 4" xfId="32177" xr:uid="{00000000-0005-0000-0000-0000959C0000}"/>
    <cellStyle name="Normal 4 5 5 2 2 4" xfId="9513" xr:uid="{00000000-0005-0000-0000-0000969C0000}"/>
    <cellStyle name="Normal 4 5 5 2 2 4 2" xfId="22259" xr:uid="{00000000-0005-0000-0000-0000979C0000}"/>
    <cellStyle name="Normal 4 5 5 2 2 4 2 2" xfId="48421" xr:uid="{00000000-0005-0000-0000-0000989C0000}"/>
    <cellStyle name="Normal 4 5 5 2 2 4 3" xfId="35675" xr:uid="{00000000-0005-0000-0000-0000999C0000}"/>
    <cellStyle name="Normal 4 5 5 2 2 5" xfId="15693" xr:uid="{00000000-0005-0000-0000-00009A9C0000}"/>
    <cellStyle name="Normal 4 5 5 2 2 5 2" xfId="41855" xr:uid="{00000000-0005-0000-0000-00009B9C0000}"/>
    <cellStyle name="Normal 4 5 5 2 2 6" xfId="28125" xr:uid="{00000000-0005-0000-0000-00009C9C0000}"/>
    <cellStyle name="Normal 4 5 5 2 3" xfId="3349" xr:uid="{00000000-0005-0000-0000-00009D9C0000}"/>
    <cellStyle name="Normal 4 5 5 2 3 2" xfId="7401" xr:uid="{00000000-0005-0000-0000-00009E9C0000}"/>
    <cellStyle name="Normal 4 5 5 2 3 2 2" xfId="13291" xr:uid="{00000000-0005-0000-0000-00009F9C0000}"/>
    <cellStyle name="Normal 4 5 5 2 3 2 2 2" xfId="25461" xr:uid="{00000000-0005-0000-0000-0000A09C0000}"/>
    <cellStyle name="Normal 4 5 5 2 3 2 2 2 2" xfId="51623" xr:uid="{00000000-0005-0000-0000-0000A19C0000}"/>
    <cellStyle name="Normal 4 5 5 2 3 2 2 3" xfId="39453" xr:uid="{00000000-0005-0000-0000-0000A29C0000}"/>
    <cellStyle name="Normal 4 5 5 2 3 2 3" xfId="20339" xr:uid="{00000000-0005-0000-0000-0000A39C0000}"/>
    <cellStyle name="Normal 4 5 5 2 3 2 3 2" xfId="46501" xr:uid="{00000000-0005-0000-0000-0000A49C0000}"/>
    <cellStyle name="Normal 4 5 5 2 3 2 4" xfId="33563" xr:uid="{00000000-0005-0000-0000-0000A59C0000}"/>
    <cellStyle name="Normal 4 5 5 2 3 3" xfId="10345" xr:uid="{00000000-0005-0000-0000-0000A69C0000}"/>
    <cellStyle name="Normal 4 5 5 2 3 3 2" xfId="22899" xr:uid="{00000000-0005-0000-0000-0000A79C0000}"/>
    <cellStyle name="Normal 4 5 5 2 3 3 2 2" xfId="49061" xr:uid="{00000000-0005-0000-0000-0000A89C0000}"/>
    <cellStyle name="Normal 4 5 5 2 3 3 3" xfId="36507" xr:uid="{00000000-0005-0000-0000-0000A99C0000}"/>
    <cellStyle name="Normal 4 5 5 2 3 4" xfId="16815" xr:uid="{00000000-0005-0000-0000-0000AA9C0000}"/>
    <cellStyle name="Normal 4 5 5 2 3 4 2" xfId="42977" xr:uid="{00000000-0005-0000-0000-0000AB9C0000}"/>
    <cellStyle name="Normal 4 5 5 2 3 5" xfId="29511" xr:uid="{00000000-0005-0000-0000-0000AC9C0000}"/>
    <cellStyle name="Normal 4 5 5 2 4" xfId="5375" xr:uid="{00000000-0005-0000-0000-0000AD9C0000}"/>
    <cellStyle name="Normal 4 5 5 2 4 2" xfId="11819" xr:uid="{00000000-0005-0000-0000-0000AE9C0000}"/>
    <cellStyle name="Normal 4 5 5 2 4 2 2" xfId="24181" xr:uid="{00000000-0005-0000-0000-0000AF9C0000}"/>
    <cellStyle name="Normal 4 5 5 2 4 2 2 2" xfId="50343" xr:uid="{00000000-0005-0000-0000-0000B09C0000}"/>
    <cellStyle name="Normal 4 5 5 2 4 2 3" xfId="37981" xr:uid="{00000000-0005-0000-0000-0000B19C0000}"/>
    <cellStyle name="Normal 4 5 5 2 4 3" xfId="18577" xr:uid="{00000000-0005-0000-0000-0000B29C0000}"/>
    <cellStyle name="Normal 4 5 5 2 4 3 2" xfId="44739" xr:uid="{00000000-0005-0000-0000-0000B39C0000}"/>
    <cellStyle name="Normal 4 5 5 2 4 4" xfId="31537" xr:uid="{00000000-0005-0000-0000-0000B49C0000}"/>
    <cellStyle name="Normal 4 5 5 2 5" xfId="8873" xr:uid="{00000000-0005-0000-0000-0000B59C0000}"/>
    <cellStyle name="Normal 4 5 5 2 5 2" xfId="21619" xr:uid="{00000000-0005-0000-0000-0000B69C0000}"/>
    <cellStyle name="Normal 4 5 5 2 5 2 2" xfId="47781" xr:uid="{00000000-0005-0000-0000-0000B79C0000}"/>
    <cellStyle name="Normal 4 5 5 2 5 3" xfId="35035" xr:uid="{00000000-0005-0000-0000-0000B89C0000}"/>
    <cellStyle name="Normal 4 5 5 2 6" xfId="15053" xr:uid="{00000000-0005-0000-0000-0000B99C0000}"/>
    <cellStyle name="Normal 4 5 5 2 6 2" xfId="41215" xr:uid="{00000000-0005-0000-0000-0000BA9C0000}"/>
    <cellStyle name="Normal 4 5 5 2 7" xfId="27485" xr:uid="{00000000-0005-0000-0000-0000BB9C0000}"/>
    <cellStyle name="Normal 4 5 5 3" xfId="1643" xr:uid="{00000000-0005-0000-0000-0000BC9C0000}"/>
    <cellStyle name="Normal 4 5 5 3 2" xfId="3669" xr:uid="{00000000-0005-0000-0000-0000BD9C0000}"/>
    <cellStyle name="Normal 4 5 5 3 2 2" xfId="7721" xr:uid="{00000000-0005-0000-0000-0000BE9C0000}"/>
    <cellStyle name="Normal 4 5 5 3 2 2 2" xfId="13611" xr:uid="{00000000-0005-0000-0000-0000BF9C0000}"/>
    <cellStyle name="Normal 4 5 5 3 2 2 2 2" xfId="25781" xr:uid="{00000000-0005-0000-0000-0000C09C0000}"/>
    <cellStyle name="Normal 4 5 5 3 2 2 2 2 2" xfId="51943" xr:uid="{00000000-0005-0000-0000-0000C19C0000}"/>
    <cellStyle name="Normal 4 5 5 3 2 2 2 3" xfId="39773" xr:uid="{00000000-0005-0000-0000-0000C29C0000}"/>
    <cellStyle name="Normal 4 5 5 3 2 2 3" xfId="20659" xr:uid="{00000000-0005-0000-0000-0000C39C0000}"/>
    <cellStyle name="Normal 4 5 5 3 2 2 3 2" xfId="46821" xr:uid="{00000000-0005-0000-0000-0000C49C0000}"/>
    <cellStyle name="Normal 4 5 5 3 2 2 4" xfId="33883" xr:uid="{00000000-0005-0000-0000-0000C59C0000}"/>
    <cellStyle name="Normal 4 5 5 3 2 3" xfId="10665" xr:uid="{00000000-0005-0000-0000-0000C69C0000}"/>
    <cellStyle name="Normal 4 5 5 3 2 3 2" xfId="23219" xr:uid="{00000000-0005-0000-0000-0000C79C0000}"/>
    <cellStyle name="Normal 4 5 5 3 2 3 2 2" xfId="49381" xr:uid="{00000000-0005-0000-0000-0000C89C0000}"/>
    <cellStyle name="Normal 4 5 5 3 2 3 3" xfId="36827" xr:uid="{00000000-0005-0000-0000-0000C99C0000}"/>
    <cellStyle name="Normal 4 5 5 3 2 4" xfId="17135" xr:uid="{00000000-0005-0000-0000-0000CA9C0000}"/>
    <cellStyle name="Normal 4 5 5 3 2 4 2" xfId="43297" xr:uid="{00000000-0005-0000-0000-0000CB9C0000}"/>
    <cellStyle name="Normal 4 5 5 3 2 5" xfId="29831" xr:uid="{00000000-0005-0000-0000-0000CC9C0000}"/>
    <cellStyle name="Normal 4 5 5 3 3" xfId="5695" xr:uid="{00000000-0005-0000-0000-0000CD9C0000}"/>
    <cellStyle name="Normal 4 5 5 3 3 2" xfId="12139" xr:uid="{00000000-0005-0000-0000-0000CE9C0000}"/>
    <cellStyle name="Normal 4 5 5 3 3 2 2" xfId="24501" xr:uid="{00000000-0005-0000-0000-0000CF9C0000}"/>
    <cellStyle name="Normal 4 5 5 3 3 2 2 2" xfId="50663" xr:uid="{00000000-0005-0000-0000-0000D09C0000}"/>
    <cellStyle name="Normal 4 5 5 3 3 2 3" xfId="38301" xr:uid="{00000000-0005-0000-0000-0000D19C0000}"/>
    <cellStyle name="Normal 4 5 5 3 3 3" xfId="18897" xr:uid="{00000000-0005-0000-0000-0000D29C0000}"/>
    <cellStyle name="Normal 4 5 5 3 3 3 2" xfId="45059" xr:uid="{00000000-0005-0000-0000-0000D39C0000}"/>
    <cellStyle name="Normal 4 5 5 3 3 4" xfId="31857" xr:uid="{00000000-0005-0000-0000-0000D49C0000}"/>
    <cellStyle name="Normal 4 5 5 3 4" xfId="9193" xr:uid="{00000000-0005-0000-0000-0000D59C0000}"/>
    <cellStyle name="Normal 4 5 5 3 4 2" xfId="21939" xr:uid="{00000000-0005-0000-0000-0000D69C0000}"/>
    <cellStyle name="Normal 4 5 5 3 4 2 2" xfId="48101" xr:uid="{00000000-0005-0000-0000-0000D79C0000}"/>
    <cellStyle name="Normal 4 5 5 3 4 3" xfId="35355" xr:uid="{00000000-0005-0000-0000-0000D89C0000}"/>
    <cellStyle name="Normal 4 5 5 3 5" xfId="15373" xr:uid="{00000000-0005-0000-0000-0000D99C0000}"/>
    <cellStyle name="Normal 4 5 5 3 5 2" xfId="41535" xr:uid="{00000000-0005-0000-0000-0000DA9C0000}"/>
    <cellStyle name="Normal 4 5 5 3 6" xfId="27805" xr:uid="{00000000-0005-0000-0000-0000DB9C0000}"/>
    <cellStyle name="Normal 4 5 5 4" xfId="2695" xr:uid="{00000000-0005-0000-0000-0000DC9C0000}"/>
    <cellStyle name="Normal 4 5 5 4 2" xfId="6747" xr:uid="{00000000-0005-0000-0000-0000DD9C0000}"/>
    <cellStyle name="Normal 4 5 5 4 2 2" xfId="12883" xr:uid="{00000000-0005-0000-0000-0000DE9C0000}"/>
    <cellStyle name="Normal 4 5 5 4 2 2 2" xfId="25141" xr:uid="{00000000-0005-0000-0000-0000DF9C0000}"/>
    <cellStyle name="Normal 4 5 5 4 2 2 2 2" xfId="51303" xr:uid="{00000000-0005-0000-0000-0000E09C0000}"/>
    <cellStyle name="Normal 4 5 5 4 2 2 3" xfId="39045" xr:uid="{00000000-0005-0000-0000-0000E19C0000}"/>
    <cellStyle name="Normal 4 5 5 4 2 3" xfId="19803" xr:uid="{00000000-0005-0000-0000-0000E29C0000}"/>
    <cellStyle name="Normal 4 5 5 4 2 3 2" xfId="45965" xr:uid="{00000000-0005-0000-0000-0000E39C0000}"/>
    <cellStyle name="Normal 4 5 5 4 2 4" xfId="32909" xr:uid="{00000000-0005-0000-0000-0000E49C0000}"/>
    <cellStyle name="Normal 4 5 5 4 3" xfId="9937" xr:uid="{00000000-0005-0000-0000-0000E59C0000}"/>
    <cellStyle name="Normal 4 5 5 4 3 2" xfId="22579" xr:uid="{00000000-0005-0000-0000-0000E69C0000}"/>
    <cellStyle name="Normal 4 5 5 4 3 2 2" xfId="48741" xr:uid="{00000000-0005-0000-0000-0000E79C0000}"/>
    <cellStyle name="Normal 4 5 5 4 3 3" xfId="36099" xr:uid="{00000000-0005-0000-0000-0000E89C0000}"/>
    <cellStyle name="Normal 4 5 5 4 4" xfId="16279" xr:uid="{00000000-0005-0000-0000-0000E99C0000}"/>
    <cellStyle name="Normal 4 5 5 4 4 2" xfId="42441" xr:uid="{00000000-0005-0000-0000-0000EA9C0000}"/>
    <cellStyle name="Normal 4 5 5 4 5" xfId="28857" xr:uid="{00000000-0005-0000-0000-0000EB9C0000}"/>
    <cellStyle name="Normal 4 5 5 5" xfId="4721" xr:uid="{00000000-0005-0000-0000-0000EC9C0000}"/>
    <cellStyle name="Normal 4 5 5 5 2" xfId="11411" xr:uid="{00000000-0005-0000-0000-0000ED9C0000}"/>
    <cellStyle name="Normal 4 5 5 5 2 2" xfId="23861" xr:uid="{00000000-0005-0000-0000-0000EE9C0000}"/>
    <cellStyle name="Normal 4 5 5 5 2 2 2" xfId="50023" xr:uid="{00000000-0005-0000-0000-0000EF9C0000}"/>
    <cellStyle name="Normal 4 5 5 5 2 3" xfId="37573" xr:uid="{00000000-0005-0000-0000-0000F09C0000}"/>
    <cellStyle name="Normal 4 5 5 5 3" xfId="18041" xr:uid="{00000000-0005-0000-0000-0000F19C0000}"/>
    <cellStyle name="Normal 4 5 5 5 3 2" xfId="44203" xr:uid="{00000000-0005-0000-0000-0000F29C0000}"/>
    <cellStyle name="Normal 4 5 5 5 4" xfId="30883" xr:uid="{00000000-0005-0000-0000-0000F39C0000}"/>
    <cellStyle name="Normal 4 5 5 6" xfId="8465" xr:uid="{00000000-0005-0000-0000-0000F49C0000}"/>
    <cellStyle name="Normal 4 5 5 6 2" xfId="21299" xr:uid="{00000000-0005-0000-0000-0000F59C0000}"/>
    <cellStyle name="Normal 4 5 5 6 2 2" xfId="47461" xr:uid="{00000000-0005-0000-0000-0000F69C0000}"/>
    <cellStyle name="Normal 4 5 5 6 3" xfId="34627" xr:uid="{00000000-0005-0000-0000-0000F79C0000}"/>
    <cellStyle name="Normal 4 5 5 7" xfId="14517" xr:uid="{00000000-0005-0000-0000-0000F89C0000}"/>
    <cellStyle name="Normal 4 5 5 7 2" xfId="40679" xr:uid="{00000000-0005-0000-0000-0000F99C0000}"/>
    <cellStyle name="Normal 4 5 5 8" xfId="26831" xr:uid="{00000000-0005-0000-0000-0000FA9C0000}"/>
    <cellStyle name="Normal 4 5 6" xfId="1163" xr:uid="{00000000-0005-0000-0000-0000FB9C0000}"/>
    <cellStyle name="Normal 4 5 6 2" xfId="1803" xr:uid="{00000000-0005-0000-0000-0000FC9C0000}"/>
    <cellStyle name="Normal 4 5 6 2 2" xfId="3829" xr:uid="{00000000-0005-0000-0000-0000FD9C0000}"/>
    <cellStyle name="Normal 4 5 6 2 2 2" xfId="7881" xr:uid="{00000000-0005-0000-0000-0000FE9C0000}"/>
    <cellStyle name="Normal 4 5 6 2 2 2 2" xfId="13771" xr:uid="{00000000-0005-0000-0000-0000FF9C0000}"/>
    <cellStyle name="Normal 4 5 6 2 2 2 2 2" xfId="25941" xr:uid="{00000000-0005-0000-0000-0000009D0000}"/>
    <cellStyle name="Normal 4 5 6 2 2 2 2 2 2" xfId="52103" xr:uid="{00000000-0005-0000-0000-0000019D0000}"/>
    <cellStyle name="Normal 4 5 6 2 2 2 2 3" xfId="39933" xr:uid="{00000000-0005-0000-0000-0000029D0000}"/>
    <cellStyle name="Normal 4 5 6 2 2 2 3" xfId="20819" xr:uid="{00000000-0005-0000-0000-0000039D0000}"/>
    <cellStyle name="Normal 4 5 6 2 2 2 3 2" xfId="46981" xr:uid="{00000000-0005-0000-0000-0000049D0000}"/>
    <cellStyle name="Normal 4 5 6 2 2 2 4" xfId="34043" xr:uid="{00000000-0005-0000-0000-0000059D0000}"/>
    <cellStyle name="Normal 4 5 6 2 2 3" xfId="10825" xr:uid="{00000000-0005-0000-0000-0000069D0000}"/>
    <cellStyle name="Normal 4 5 6 2 2 3 2" xfId="23379" xr:uid="{00000000-0005-0000-0000-0000079D0000}"/>
    <cellStyle name="Normal 4 5 6 2 2 3 2 2" xfId="49541" xr:uid="{00000000-0005-0000-0000-0000089D0000}"/>
    <cellStyle name="Normal 4 5 6 2 2 3 3" xfId="36987" xr:uid="{00000000-0005-0000-0000-0000099D0000}"/>
    <cellStyle name="Normal 4 5 6 2 2 4" xfId="17295" xr:uid="{00000000-0005-0000-0000-00000A9D0000}"/>
    <cellStyle name="Normal 4 5 6 2 2 4 2" xfId="43457" xr:uid="{00000000-0005-0000-0000-00000B9D0000}"/>
    <cellStyle name="Normal 4 5 6 2 2 5" xfId="29991" xr:uid="{00000000-0005-0000-0000-00000C9D0000}"/>
    <cellStyle name="Normal 4 5 6 2 3" xfId="5855" xr:uid="{00000000-0005-0000-0000-00000D9D0000}"/>
    <cellStyle name="Normal 4 5 6 2 3 2" xfId="12299" xr:uid="{00000000-0005-0000-0000-00000E9D0000}"/>
    <cellStyle name="Normal 4 5 6 2 3 2 2" xfId="24661" xr:uid="{00000000-0005-0000-0000-00000F9D0000}"/>
    <cellStyle name="Normal 4 5 6 2 3 2 2 2" xfId="50823" xr:uid="{00000000-0005-0000-0000-0000109D0000}"/>
    <cellStyle name="Normal 4 5 6 2 3 2 3" xfId="38461" xr:uid="{00000000-0005-0000-0000-0000119D0000}"/>
    <cellStyle name="Normal 4 5 6 2 3 3" xfId="19057" xr:uid="{00000000-0005-0000-0000-0000129D0000}"/>
    <cellStyle name="Normal 4 5 6 2 3 3 2" xfId="45219" xr:uid="{00000000-0005-0000-0000-0000139D0000}"/>
    <cellStyle name="Normal 4 5 6 2 3 4" xfId="32017" xr:uid="{00000000-0005-0000-0000-0000149D0000}"/>
    <cellStyle name="Normal 4 5 6 2 4" xfId="9353" xr:uid="{00000000-0005-0000-0000-0000159D0000}"/>
    <cellStyle name="Normal 4 5 6 2 4 2" xfId="22099" xr:uid="{00000000-0005-0000-0000-0000169D0000}"/>
    <cellStyle name="Normal 4 5 6 2 4 2 2" xfId="48261" xr:uid="{00000000-0005-0000-0000-0000179D0000}"/>
    <cellStyle name="Normal 4 5 6 2 4 3" xfId="35515" xr:uid="{00000000-0005-0000-0000-0000189D0000}"/>
    <cellStyle name="Normal 4 5 6 2 5" xfId="15533" xr:uid="{00000000-0005-0000-0000-0000199D0000}"/>
    <cellStyle name="Normal 4 5 6 2 5 2" xfId="41695" xr:uid="{00000000-0005-0000-0000-00001A9D0000}"/>
    <cellStyle name="Normal 4 5 6 2 6" xfId="27965" xr:uid="{00000000-0005-0000-0000-00001B9D0000}"/>
    <cellStyle name="Normal 4 5 6 3" xfId="3189" xr:uid="{00000000-0005-0000-0000-00001C9D0000}"/>
    <cellStyle name="Normal 4 5 6 3 2" xfId="7241" xr:uid="{00000000-0005-0000-0000-00001D9D0000}"/>
    <cellStyle name="Normal 4 5 6 3 2 2" xfId="13131" xr:uid="{00000000-0005-0000-0000-00001E9D0000}"/>
    <cellStyle name="Normal 4 5 6 3 2 2 2" xfId="25301" xr:uid="{00000000-0005-0000-0000-00001F9D0000}"/>
    <cellStyle name="Normal 4 5 6 3 2 2 2 2" xfId="51463" xr:uid="{00000000-0005-0000-0000-0000209D0000}"/>
    <cellStyle name="Normal 4 5 6 3 2 2 3" xfId="39293" xr:uid="{00000000-0005-0000-0000-0000219D0000}"/>
    <cellStyle name="Normal 4 5 6 3 2 3" xfId="20179" xr:uid="{00000000-0005-0000-0000-0000229D0000}"/>
    <cellStyle name="Normal 4 5 6 3 2 3 2" xfId="46341" xr:uid="{00000000-0005-0000-0000-0000239D0000}"/>
    <cellStyle name="Normal 4 5 6 3 2 4" xfId="33403" xr:uid="{00000000-0005-0000-0000-0000249D0000}"/>
    <cellStyle name="Normal 4 5 6 3 3" xfId="10185" xr:uid="{00000000-0005-0000-0000-0000259D0000}"/>
    <cellStyle name="Normal 4 5 6 3 3 2" xfId="22739" xr:uid="{00000000-0005-0000-0000-0000269D0000}"/>
    <cellStyle name="Normal 4 5 6 3 3 2 2" xfId="48901" xr:uid="{00000000-0005-0000-0000-0000279D0000}"/>
    <cellStyle name="Normal 4 5 6 3 3 3" xfId="36347" xr:uid="{00000000-0005-0000-0000-0000289D0000}"/>
    <cellStyle name="Normal 4 5 6 3 4" xfId="16655" xr:uid="{00000000-0005-0000-0000-0000299D0000}"/>
    <cellStyle name="Normal 4 5 6 3 4 2" xfId="42817" xr:uid="{00000000-0005-0000-0000-00002A9D0000}"/>
    <cellStyle name="Normal 4 5 6 3 5" xfId="29351" xr:uid="{00000000-0005-0000-0000-00002B9D0000}"/>
    <cellStyle name="Normal 4 5 6 4" xfId="5215" xr:uid="{00000000-0005-0000-0000-00002C9D0000}"/>
    <cellStyle name="Normal 4 5 6 4 2" xfId="11659" xr:uid="{00000000-0005-0000-0000-00002D9D0000}"/>
    <cellStyle name="Normal 4 5 6 4 2 2" xfId="24021" xr:uid="{00000000-0005-0000-0000-00002E9D0000}"/>
    <cellStyle name="Normal 4 5 6 4 2 2 2" xfId="50183" xr:uid="{00000000-0005-0000-0000-00002F9D0000}"/>
    <cellStyle name="Normal 4 5 6 4 2 3" xfId="37821" xr:uid="{00000000-0005-0000-0000-0000309D0000}"/>
    <cellStyle name="Normal 4 5 6 4 3" xfId="18417" xr:uid="{00000000-0005-0000-0000-0000319D0000}"/>
    <cellStyle name="Normal 4 5 6 4 3 2" xfId="44579" xr:uid="{00000000-0005-0000-0000-0000329D0000}"/>
    <cellStyle name="Normal 4 5 6 4 4" xfId="31377" xr:uid="{00000000-0005-0000-0000-0000339D0000}"/>
    <cellStyle name="Normal 4 5 6 5" xfId="8713" xr:uid="{00000000-0005-0000-0000-0000349D0000}"/>
    <cellStyle name="Normal 4 5 6 5 2" xfId="21459" xr:uid="{00000000-0005-0000-0000-0000359D0000}"/>
    <cellStyle name="Normal 4 5 6 5 2 2" xfId="47621" xr:uid="{00000000-0005-0000-0000-0000369D0000}"/>
    <cellStyle name="Normal 4 5 6 5 3" xfId="34875" xr:uid="{00000000-0005-0000-0000-0000379D0000}"/>
    <cellStyle name="Normal 4 5 6 6" xfId="14893" xr:uid="{00000000-0005-0000-0000-0000389D0000}"/>
    <cellStyle name="Normal 4 5 6 6 2" xfId="41055" xr:uid="{00000000-0005-0000-0000-0000399D0000}"/>
    <cellStyle name="Normal 4 5 6 7" xfId="27325" xr:uid="{00000000-0005-0000-0000-00003A9D0000}"/>
    <cellStyle name="Normal 4 5 7" xfId="1483" xr:uid="{00000000-0005-0000-0000-00003B9D0000}"/>
    <cellStyle name="Normal 4 5 7 2" xfId="3509" xr:uid="{00000000-0005-0000-0000-00003C9D0000}"/>
    <cellStyle name="Normal 4 5 7 2 2" xfId="7561" xr:uid="{00000000-0005-0000-0000-00003D9D0000}"/>
    <cellStyle name="Normal 4 5 7 2 2 2" xfId="13451" xr:uid="{00000000-0005-0000-0000-00003E9D0000}"/>
    <cellStyle name="Normal 4 5 7 2 2 2 2" xfId="25621" xr:uid="{00000000-0005-0000-0000-00003F9D0000}"/>
    <cellStyle name="Normal 4 5 7 2 2 2 2 2" xfId="51783" xr:uid="{00000000-0005-0000-0000-0000409D0000}"/>
    <cellStyle name="Normal 4 5 7 2 2 2 3" xfId="39613" xr:uid="{00000000-0005-0000-0000-0000419D0000}"/>
    <cellStyle name="Normal 4 5 7 2 2 3" xfId="20499" xr:uid="{00000000-0005-0000-0000-0000429D0000}"/>
    <cellStyle name="Normal 4 5 7 2 2 3 2" xfId="46661" xr:uid="{00000000-0005-0000-0000-0000439D0000}"/>
    <cellStyle name="Normal 4 5 7 2 2 4" xfId="33723" xr:uid="{00000000-0005-0000-0000-0000449D0000}"/>
    <cellStyle name="Normal 4 5 7 2 3" xfId="10505" xr:uid="{00000000-0005-0000-0000-0000459D0000}"/>
    <cellStyle name="Normal 4 5 7 2 3 2" xfId="23059" xr:uid="{00000000-0005-0000-0000-0000469D0000}"/>
    <cellStyle name="Normal 4 5 7 2 3 2 2" xfId="49221" xr:uid="{00000000-0005-0000-0000-0000479D0000}"/>
    <cellStyle name="Normal 4 5 7 2 3 3" xfId="36667" xr:uid="{00000000-0005-0000-0000-0000489D0000}"/>
    <cellStyle name="Normal 4 5 7 2 4" xfId="16975" xr:uid="{00000000-0005-0000-0000-0000499D0000}"/>
    <cellStyle name="Normal 4 5 7 2 4 2" xfId="43137" xr:uid="{00000000-0005-0000-0000-00004A9D0000}"/>
    <cellStyle name="Normal 4 5 7 2 5" xfId="29671" xr:uid="{00000000-0005-0000-0000-00004B9D0000}"/>
    <cellStyle name="Normal 4 5 7 3" xfId="5535" xr:uid="{00000000-0005-0000-0000-00004C9D0000}"/>
    <cellStyle name="Normal 4 5 7 3 2" xfId="11979" xr:uid="{00000000-0005-0000-0000-00004D9D0000}"/>
    <cellStyle name="Normal 4 5 7 3 2 2" xfId="24341" xr:uid="{00000000-0005-0000-0000-00004E9D0000}"/>
    <cellStyle name="Normal 4 5 7 3 2 2 2" xfId="50503" xr:uid="{00000000-0005-0000-0000-00004F9D0000}"/>
    <cellStyle name="Normal 4 5 7 3 2 3" xfId="38141" xr:uid="{00000000-0005-0000-0000-0000509D0000}"/>
    <cellStyle name="Normal 4 5 7 3 3" xfId="18737" xr:uid="{00000000-0005-0000-0000-0000519D0000}"/>
    <cellStyle name="Normal 4 5 7 3 3 2" xfId="44899" xr:uid="{00000000-0005-0000-0000-0000529D0000}"/>
    <cellStyle name="Normal 4 5 7 3 4" xfId="31697" xr:uid="{00000000-0005-0000-0000-0000539D0000}"/>
    <cellStyle name="Normal 4 5 7 4" xfId="9033" xr:uid="{00000000-0005-0000-0000-0000549D0000}"/>
    <cellStyle name="Normal 4 5 7 4 2" xfId="21779" xr:uid="{00000000-0005-0000-0000-0000559D0000}"/>
    <cellStyle name="Normal 4 5 7 4 2 2" xfId="47941" xr:uid="{00000000-0005-0000-0000-0000569D0000}"/>
    <cellStyle name="Normal 4 5 7 4 3" xfId="35195" xr:uid="{00000000-0005-0000-0000-0000579D0000}"/>
    <cellStyle name="Normal 4 5 7 5" xfId="15213" xr:uid="{00000000-0005-0000-0000-0000589D0000}"/>
    <cellStyle name="Normal 4 5 7 5 2" xfId="41375" xr:uid="{00000000-0005-0000-0000-0000599D0000}"/>
    <cellStyle name="Normal 4 5 7 6" xfId="27645" xr:uid="{00000000-0005-0000-0000-00005A9D0000}"/>
    <cellStyle name="Normal 4 5 8" xfId="2163" xr:uid="{00000000-0005-0000-0000-00005B9D0000}"/>
    <cellStyle name="Normal 4 5 8 2" xfId="6215" xr:uid="{00000000-0005-0000-0000-00005C9D0000}"/>
    <cellStyle name="Normal 4 5 8 2 2" xfId="12627" xr:uid="{00000000-0005-0000-0000-00005D9D0000}"/>
    <cellStyle name="Normal 4 5 8 2 2 2" xfId="24981" xr:uid="{00000000-0005-0000-0000-00005E9D0000}"/>
    <cellStyle name="Normal 4 5 8 2 2 2 2" xfId="51143" xr:uid="{00000000-0005-0000-0000-00005F9D0000}"/>
    <cellStyle name="Normal 4 5 8 2 2 3" xfId="38789" xr:uid="{00000000-0005-0000-0000-0000609D0000}"/>
    <cellStyle name="Normal 4 5 8 2 3" xfId="19403" xr:uid="{00000000-0005-0000-0000-0000619D0000}"/>
    <cellStyle name="Normal 4 5 8 2 3 2" xfId="45565" xr:uid="{00000000-0005-0000-0000-0000629D0000}"/>
    <cellStyle name="Normal 4 5 8 2 4" xfId="32377" xr:uid="{00000000-0005-0000-0000-0000639D0000}"/>
    <cellStyle name="Normal 4 5 8 3" xfId="9681" xr:uid="{00000000-0005-0000-0000-0000649D0000}"/>
    <cellStyle name="Normal 4 5 8 3 2" xfId="22419" xr:uid="{00000000-0005-0000-0000-0000659D0000}"/>
    <cellStyle name="Normal 4 5 8 3 2 2" xfId="48581" xr:uid="{00000000-0005-0000-0000-0000669D0000}"/>
    <cellStyle name="Normal 4 5 8 3 3" xfId="35843" xr:uid="{00000000-0005-0000-0000-0000679D0000}"/>
    <cellStyle name="Normal 4 5 8 4" xfId="15879" xr:uid="{00000000-0005-0000-0000-0000689D0000}"/>
    <cellStyle name="Normal 4 5 8 4 2" xfId="42041" xr:uid="{00000000-0005-0000-0000-0000699D0000}"/>
    <cellStyle name="Normal 4 5 8 5" xfId="28325" xr:uid="{00000000-0005-0000-0000-00006A9D0000}"/>
    <cellStyle name="Normal 4 5 9" xfId="4189" xr:uid="{00000000-0005-0000-0000-00006B9D0000}"/>
    <cellStyle name="Normal 4 5 9 2" xfId="11155" xr:uid="{00000000-0005-0000-0000-00006C9D0000}"/>
    <cellStyle name="Normal 4 5 9 2 2" xfId="23701" xr:uid="{00000000-0005-0000-0000-00006D9D0000}"/>
    <cellStyle name="Normal 4 5 9 2 2 2" xfId="49863" xr:uid="{00000000-0005-0000-0000-00006E9D0000}"/>
    <cellStyle name="Normal 4 5 9 2 3" xfId="37317" xr:uid="{00000000-0005-0000-0000-00006F9D0000}"/>
    <cellStyle name="Normal 4 5 9 3" xfId="17641" xr:uid="{00000000-0005-0000-0000-0000709D0000}"/>
    <cellStyle name="Normal 4 5 9 3 2" xfId="43803" xr:uid="{00000000-0005-0000-0000-0000719D0000}"/>
    <cellStyle name="Normal 4 5 9 4" xfId="30351" xr:uid="{00000000-0005-0000-0000-0000729D0000}"/>
    <cellStyle name="Normal 4 6" xfId="217" xr:uid="{00000000-0005-0000-0000-0000739D0000}"/>
    <cellStyle name="Normal 4 6 10" xfId="14173" xr:uid="{00000000-0005-0000-0000-0000749D0000}"/>
    <cellStyle name="Normal 4 6 10 2" xfId="40335" xr:uid="{00000000-0005-0000-0000-0000759D0000}"/>
    <cellStyle name="Normal 4 6 11" xfId="26383" xr:uid="{00000000-0005-0000-0000-0000769D0000}"/>
    <cellStyle name="Normal 4 6 2" xfId="447" xr:uid="{00000000-0005-0000-0000-0000779D0000}"/>
    <cellStyle name="Normal 4 6 2 10" xfId="26609" xr:uid="{00000000-0005-0000-0000-0000789D0000}"/>
    <cellStyle name="Normal 4 6 2 2" xfId="599" xr:uid="{00000000-0005-0000-0000-0000799D0000}"/>
    <cellStyle name="Normal 4 6 2 2 2" xfId="1131" xr:uid="{00000000-0005-0000-0000-00007A9D0000}"/>
    <cellStyle name="Normal 4 6 2 2 2 2" xfId="1451" xr:uid="{00000000-0005-0000-0000-00007B9D0000}"/>
    <cellStyle name="Normal 4 6 2 2 2 2 2" xfId="2091" xr:uid="{00000000-0005-0000-0000-00007C9D0000}"/>
    <cellStyle name="Normal 4 6 2 2 2 2 2 2" xfId="4117" xr:uid="{00000000-0005-0000-0000-00007D9D0000}"/>
    <cellStyle name="Normal 4 6 2 2 2 2 2 2 2" xfId="8169" xr:uid="{00000000-0005-0000-0000-00007E9D0000}"/>
    <cellStyle name="Normal 4 6 2 2 2 2 2 2 2 2" xfId="14059" xr:uid="{00000000-0005-0000-0000-00007F9D0000}"/>
    <cellStyle name="Normal 4 6 2 2 2 2 2 2 2 2 2" xfId="26229" xr:uid="{00000000-0005-0000-0000-0000809D0000}"/>
    <cellStyle name="Normal 4 6 2 2 2 2 2 2 2 2 2 2" xfId="52391" xr:uid="{00000000-0005-0000-0000-0000819D0000}"/>
    <cellStyle name="Normal 4 6 2 2 2 2 2 2 2 2 3" xfId="40221" xr:uid="{00000000-0005-0000-0000-0000829D0000}"/>
    <cellStyle name="Normal 4 6 2 2 2 2 2 2 2 3" xfId="21107" xr:uid="{00000000-0005-0000-0000-0000839D0000}"/>
    <cellStyle name="Normal 4 6 2 2 2 2 2 2 2 3 2" xfId="47269" xr:uid="{00000000-0005-0000-0000-0000849D0000}"/>
    <cellStyle name="Normal 4 6 2 2 2 2 2 2 2 4" xfId="34331" xr:uid="{00000000-0005-0000-0000-0000859D0000}"/>
    <cellStyle name="Normal 4 6 2 2 2 2 2 2 3" xfId="11113" xr:uid="{00000000-0005-0000-0000-0000869D0000}"/>
    <cellStyle name="Normal 4 6 2 2 2 2 2 2 3 2" xfId="23667" xr:uid="{00000000-0005-0000-0000-0000879D0000}"/>
    <cellStyle name="Normal 4 6 2 2 2 2 2 2 3 2 2" xfId="49829" xr:uid="{00000000-0005-0000-0000-0000889D0000}"/>
    <cellStyle name="Normal 4 6 2 2 2 2 2 2 3 3" xfId="37275" xr:uid="{00000000-0005-0000-0000-0000899D0000}"/>
    <cellStyle name="Normal 4 6 2 2 2 2 2 2 4" xfId="17583" xr:uid="{00000000-0005-0000-0000-00008A9D0000}"/>
    <cellStyle name="Normal 4 6 2 2 2 2 2 2 4 2" xfId="43745" xr:uid="{00000000-0005-0000-0000-00008B9D0000}"/>
    <cellStyle name="Normal 4 6 2 2 2 2 2 2 5" xfId="30279" xr:uid="{00000000-0005-0000-0000-00008C9D0000}"/>
    <cellStyle name="Normal 4 6 2 2 2 2 2 3" xfId="6143" xr:uid="{00000000-0005-0000-0000-00008D9D0000}"/>
    <cellStyle name="Normal 4 6 2 2 2 2 2 3 2" xfId="12587" xr:uid="{00000000-0005-0000-0000-00008E9D0000}"/>
    <cellStyle name="Normal 4 6 2 2 2 2 2 3 2 2" xfId="24949" xr:uid="{00000000-0005-0000-0000-00008F9D0000}"/>
    <cellStyle name="Normal 4 6 2 2 2 2 2 3 2 2 2" xfId="51111" xr:uid="{00000000-0005-0000-0000-0000909D0000}"/>
    <cellStyle name="Normal 4 6 2 2 2 2 2 3 2 3" xfId="38749" xr:uid="{00000000-0005-0000-0000-0000919D0000}"/>
    <cellStyle name="Normal 4 6 2 2 2 2 2 3 3" xfId="19345" xr:uid="{00000000-0005-0000-0000-0000929D0000}"/>
    <cellStyle name="Normal 4 6 2 2 2 2 2 3 3 2" xfId="45507" xr:uid="{00000000-0005-0000-0000-0000939D0000}"/>
    <cellStyle name="Normal 4 6 2 2 2 2 2 3 4" xfId="32305" xr:uid="{00000000-0005-0000-0000-0000949D0000}"/>
    <cellStyle name="Normal 4 6 2 2 2 2 2 4" xfId="9641" xr:uid="{00000000-0005-0000-0000-0000959D0000}"/>
    <cellStyle name="Normal 4 6 2 2 2 2 2 4 2" xfId="22387" xr:uid="{00000000-0005-0000-0000-0000969D0000}"/>
    <cellStyle name="Normal 4 6 2 2 2 2 2 4 2 2" xfId="48549" xr:uid="{00000000-0005-0000-0000-0000979D0000}"/>
    <cellStyle name="Normal 4 6 2 2 2 2 2 4 3" xfId="35803" xr:uid="{00000000-0005-0000-0000-0000989D0000}"/>
    <cellStyle name="Normal 4 6 2 2 2 2 2 5" xfId="15821" xr:uid="{00000000-0005-0000-0000-0000999D0000}"/>
    <cellStyle name="Normal 4 6 2 2 2 2 2 5 2" xfId="41983" xr:uid="{00000000-0005-0000-0000-00009A9D0000}"/>
    <cellStyle name="Normal 4 6 2 2 2 2 2 6" xfId="28253" xr:uid="{00000000-0005-0000-0000-00009B9D0000}"/>
    <cellStyle name="Normal 4 6 2 2 2 2 3" xfId="3477" xr:uid="{00000000-0005-0000-0000-00009C9D0000}"/>
    <cellStyle name="Normal 4 6 2 2 2 2 3 2" xfId="7529" xr:uid="{00000000-0005-0000-0000-00009D9D0000}"/>
    <cellStyle name="Normal 4 6 2 2 2 2 3 2 2" xfId="13419" xr:uid="{00000000-0005-0000-0000-00009E9D0000}"/>
    <cellStyle name="Normal 4 6 2 2 2 2 3 2 2 2" xfId="25589" xr:uid="{00000000-0005-0000-0000-00009F9D0000}"/>
    <cellStyle name="Normal 4 6 2 2 2 2 3 2 2 2 2" xfId="51751" xr:uid="{00000000-0005-0000-0000-0000A09D0000}"/>
    <cellStyle name="Normal 4 6 2 2 2 2 3 2 2 3" xfId="39581" xr:uid="{00000000-0005-0000-0000-0000A19D0000}"/>
    <cellStyle name="Normal 4 6 2 2 2 2 3 2 3" xfId="20467" xr:uid="{00000000-0005-0000-0000-0000A29D0000}"/>
    <cellStyle name="Normal 4 6 2 2 2 2 3 2 3 2" xfId="46629" xr:uid="{00000000-0005-0000-0000-0000A39D0000}"/>
    <cellStyle name="Normal 4 6 2 2 2 2 3 2 4" xfId="33691" xr:uid="{00000000-0005-0000-0000-0000A49D0000}"/>
    <cellStyle name="Normal 4 6 2 2 2 2 3 3" xfId="10473" xr:uid="{00000000-0005-0000-0000-0000A59D0000}"/>
    <cellStyle name="Normal 4 6 2 2 2 2 3 3 2" xfId="23027" xr:uid="{00000000-0005-0000-0000-0000A69D0000}"/>
    <cellStyle name="Normal 4 6 2 2 2 2 3 3 2 2" xfId="49189" xr:uid="{00000000-0005-0000-0000-0000A79D0000}"/>
    <cellStyle name="Normal 4 6 2 2 2 2 3 3 3" xfId="36635" xr:uid="{00000000-0005-0000-0000-0000A89D0000}"/>
    <cellStyle name="Normal 4 6 2 2 2 2 3 4" xfId="16943" xr:uid="{00000000-0005-0000-0000-0000A99D0000}"/>
    <cellStyle name="Normal 4 6 2 2 2 2 3 4 2" xfId="43105" xr:uid="{00000000-0005-0000-0000-0000AA9D0000}"/>
    <cellStyle name="Normal 4 6 2 2 2 2 3 5" xfId="29639" xr:uid="{00000000-0005-0000-0000-0000AB9D0000}"/>
    <cellStyle name="Normal 4 6 2 2 2 2 4" xfId="5503" xr:uid="{00000000-0005-0000-0000-0000AC9D0000}"/>
    <cellStyle name="Normal 4 6 2 2 2 2 4 2" xfId="11947" xr:uid="{00000000-0005-0000-0000-0000AD9D0000}"/>
    <cellStyle name="Normal 4 6 2 2 2 2 4 2 2" xfId="24309" xr:uid="{00000000-0005-0000-0000-0000AE9D0000}"/>
    <cellStyle name="Normal 4 6 2 2 2 2 4 2 2 2" xfId="50471" xr:uid="{00000000-0005-0000-0000-0000AF9D0000}"/>
    <cellStyle name="Normal 4 6 2 2 2 2 4 2 3" xfId="38109" xr:uid="{00000000-0005-0000-0000-0000B09D0000}"/>
    <cellStyle name="Normal 4 6 2 2 2 2 4 3" xfId="18705" xr:uid="{00000000-0005-0000-0000-0000B19D0000}"/>
    <cellStyle name="Normal 4 6 2 2 2 2 4 3 2" xfId="44867" xr:uid="{00000000-0005-0000-0000-0000B29D0000}"/>
    <cellStyle name="Normal 4 6 2 2 2 2 4 4" xfId="31665" xr:uid="{00000000-0005-0000-0000-0000B39D0000}"/>
    <cellStyle name="Normal 4 6 2 2 2 2 5" xfId="9001" xr:uid="{00000000-0005-0000-0000-0000B49D0000}"/>
    <cellStyle name="Normal 4 6 2 2 2 2 5 2" xfId="21747" xr:uid="{00000000-0005-0000-0000-0000B59D0000}"/>
    <cellStyle name="Normal 4 6 2 2 2 2 5 2 2" xfId="47909" xr:uid="{00000000-0005-0000-0000-0000B69D0000}"/>
    <cellStyle name="Normal 4 6 2 2 2 2 5 3" xfId="35163" xr:uid="{00000000-0005-0000-0000-0000B79D0000}"/>
    <cellStyle name="Normal 4 6 2 2 2 2 6" xfId="15181" xr:uid="{00000000-0005-0000-0000-0000B89D0000}"/>
    <cellStyle name="Normal 4 6 2 2 2 2 6 2" xfId="41343" xr:uid="{00000000-0005-0000-0000-0000B99D0000}"/>
    <cellStyle name="Normal 4 6 2 2 2 2 7" xfId="27613" xr:uid="{00000000-0005-0000-0000-0000BA9D0000}"/>
    <cellStyle name="Normal 4 6 2 2 2 3" xfId="1771" xr:uid="{00000000-0005-0000-0000-0000BB9D0000}"/>
    <cellStyle name="Normal 4 6 2 2 2 3 2" xfId="3797" xr:uid="{00000000-0005-0000-0000-0000BC9D0000}"/>
    <cellStyle name="Normal 4 6 2 2 2 3 2 2" xfId="7849" xr:uid="{00000000-0005-0000-0000-0000BD9D0000}"/>
    <cellStyle name="Normal 4 6 2 2 2 3 2 2 2" xfId="13739" xr:uid="{00000000-0005-0000-0000-0000BE9D0000}"/>
    <cellStyle name="Normal 4 6 2 2 2 3 2 2 2 2" xfId="25909" xr:uid="{00000000-0005-0000-0000-0000BF9D0000}"/>
    <cellStyle name="Normal 4 6 2 2 2 3 2 2 2 2 2" xfId="52071" xr:uid="{00000000-0005-0000-0000-0000C09D0000}"/>
    <cellStyle name="Normal 4 6 2 2 2 3 2 2 2 3" xfId="39901" xr:uid="{00000000-0005-0000-0000-0000C19D0000}"/>
    <cellStyle name="Normal 4 6 2 2 2 3 2 2 3" xfId="20787" xr:uid="{00000000-0005-0000-0000-0000C29D0000}"/>
    <cellStyle name="Normal 4 6 2 2 2 3 2 2 3 2" xfId="46949" xr:uid="{00000000-0005-0000-0000-0000C39D0000}"/>
    <cellStyle name="Normal 4 6 2 2 2 3 2 2 4" xfId="34011" xr:uid="{00000000-0005-0000-0000-0000C49D0000}"/>
    <cellStyle name="Normal 4 6 2 2 2 3 2 3" xfId="10793" xr:uid="{00000000-0005-0000-0000-0000C59D0000}"/>
    <cellStyle name="Normal 4 6 2 2 2 3 2 3 2" xfId="23347" xr:uid="{00000000-0005-0000-0000-0000C69D0000}"/>
    <cellStyle name="Normal 4 6 2 2 2 3 2 3 2 2" xfId="49509" xr:uid="{00000000-0005-0000-0000-0000C79D0000}"/>
    <cellStyle name="Normal 4 6 2 2 2 3 2 3 3" xfId="36955" xr:uid="{00000000-0005-0000-0000-0000C89D0000}"/>
    <cellStyle name="Normal 4 6 2 2 2 3 2 4" xfId="17263" xr:uid="{00000000-0005-0000-0000-0000C99D0000}"/>
    <cellStyle name="Normal 4 6 2 2 2 3 2 4 2" xfId="43425" xr:uid="{00000000-0005-0000-0000-0000CA9D0000}"/>
    <cellStyle name="Normal 4 6 2 2 2 3 2 5" xfId="29959" xr:uid="{00000000-0005-0000-0000-0000CB9D0000}"/>
    <cellStyle name="Normal 4 6 2 2 2 3 3" xfId="5823" xr:uid="{00000000-0005-0000-0000-0000CC9D0000}"/>
    <cellStyle name="Normal 4 6 2 2 2 3 3 2" xfId="12267" xr:uid="{00000000-0005-0000-0000-0000CD9D0000}"/>
    <cellStyle name="Normal 4 6 2 2 2 3 3 2 2" xfId="24629" xr:uid="{00000000-0005-0000-0000-0000CE9D0000}"/>
    <cellStyle name="Normal 4 6 2 2 2 3 3 2 2 2" xfId="50791" xr:uid="{00000000-0005-0000-0000-0000CF9D0000}"/>
    <cellStyle name="Normal 4 6 2 2 2 3 3 2 3" xfId="38429" xr:uid="{00000000-0005-0000-0000-0000D09D0000}"/>
    <cellStyle name="Normal 4 6 2 2 2 3 3 3" xfId="19025" xr:uid="{00000000-0005-0000-0000-0000D19D0000}"/>
    <cellStyle name="Normal 4 6 2 2 2 3 3 3 2" xfId="45187" xr:uid="{00000000-0005-0000-0000-0000D29D0000}"/>
    <cellStyle name="Normal 4 6 2 2 2 3 3 4" xfId="31985" xr:uid="{00000000-0005-0000-0000-0000D39D0000}"/>
    <cellStyle name="Normal 4 6 2 2 2 3 4" xfId="9321" xr:uid="{00000000-0005-0000-0000-0000D49D0000}"/>
    <cellStyle name="Normal 4 6 2 2 2 3 4 2" xfId="22067" xr:uid="{00000000-0005-0000-0000-0000D59D0000}"/>
    <cellStyle name="Normal 4 6 2 2 2 3 4 2 2" xfId="48229" xr:uid="{00000000-0005-0000-0000-0000D69D0000}"/>
    <cellStyle name="Normal 4 6 2 2 2 3 4 3" xfId="35483" xr:uid="{00000000-0005-0000-0000-0000D79D0000}"/>
    <cellStyle name="Normal 4 6 2 2 2 3 5" xfId="15501" xr:uid="{00000000-0005-0000-0000-0000D89D0000}"/>
    <cellStyle name="Normal 4 6 2 2 2 3 5 2" xfId="41663" xr:uid="{00000000-0005-0000-0000-0000D99D0000}"/>
    <cellStyle name="Normal 4 6 2 2 2 3 6" xfId="27933" xr:uid="{00000000-0005-0000-0000-0000DA9D0000}"/>
    <cellStyle name="Normal 4 6 2 2 2 4" xfId="3157" xr:uid="{00000000-0005-0000-0000-0000DB9D0000}"/>
    <cellStyle name="Normal 4 6 2 2 2 4 2" xfId="7209" xr:uid="{00000000-0005-0000-0000-0000DC9D0000}"/>
    <cellStyle name="Normal 4 6 2 2 2 4 2 2" xfId="13099" xr:uid="{00000000-0005-0000-0000-0000DD9D0000}"/>
    <cellStyle name="Normal 4 6 2 2 2 4 2 2 2" xfId="25269" xr:uid="{00000000-0005-0000-0000-0000DE9D0000}"/>
    <cellStyle name="Normal 4 6 2 2 2 4 2 2 2 2" xfId="51431" xr:uid="{00000000-0005-0000-0000-0000DF9D0000}"/>
    <cellStyle name="Normal 4 6 2 2 2 4 2 2 3" xfId="39261" xr:uid="{00000000-0005-0000-0000-0000E09D0000}"/>
    <cellStyle name="Normal 4 6 2 2 2 4 2 3" xfId="20147" xr:uid="{00000000-0005-0000-0000-0000E19D0000}"/>
    <cellStyle name="Normal 4 6 2 2 2 4 2 3 2" xfId="46309" xr:uid="{00000000-0005-0000-0000-0000E29D0000}"/>
    <cellStyle name="Normal 4 6 2 2 2 4 2 4" xfId="33371" xr:uid="{00000000-0005-0000-0000-0000E39D0000}"/>
    <cellStyle name="Normal 4 6 2 2 2 4 3" xfId="10153" xr:uid="{00000000-0005-0000-0000-0000E49D0000}"/>
    <cellStyle name="Normal 4 6 2 2 2 4 3 2" xfId="22707" xr:uid="{00000000-0005-0000-0000-0000E59D0000}"/>
    <cellStyle name="Normal 4 6 2 2 2 4 3 2 2" xfId="48869" xr:uid="{00000000-0005-0000-0000-0000E69D0000}"/>
    <cellStyle name="Normal 4 6 2 2 2 4 3 3" xfId="36315" xr:uid="{00000000-0005-0000-0000-0000E79D0000}"/>
    <cellStyle name="Normal 4 6 2 2 2 4 4" xfId="16623" xr:uid="{00000000-0005-0000-0000-0000E89D0000}"/>
    <cellStyle name="Normal 4 6 2 2 2 4 4 2" xfId="42785" xr:uid="{00000000-0005-0000-0000-0000E99D0000}"/>
    <cellStyle name="Normal 4 6 2 2 2 4 5" xfId="29319" xr:uid="{00000000-0005-0000-0000-0000EA9D0000}"/>
    <cellStyle name="Normal 4 6 2 2 2 5" xfId="5183" xr:uid="{00000000-0005-0000-0000-0000EB9D0000}"/>
    <cellStyle name="Normal 4 6 2 2 2 5 2" xfId="11627" xr:uid="{00000000-0005-0000-0000-0000EC9D0000}"/>
    <cellStyle name="Normal 4 6 2 2 2 5 2 2" xfId="23989" xr:uid="{00000000-0005-0000-0000-0000ED9D0000}"/>
    <cellStyle name="Normal 4 6 2 2 2 5 2 2 2" xfId="50151" xr:uid="{00000000-0005-0000-0000-0000EE9D0000}"/>
    <cellStyle name="Normal 4 6 2 2 2 5 2 3" xfId="37789" xr:uid="{00000000-0005-0000-0000-0000EF9D0000}"/>
    <cellStyle name="Normal 4 6 2 2 2 5 3" xfId="18385" xr:uid="{00000000-0005-0000-0000-0000F09D0000}"/>
    <cellStyle name="Normal 4 6 2 2 2 5 3 2" xfId="44547" xr:uid="{00000000-0005-0000-0000-0000F19D0000}"/>
    <cellStyle name="Normal 4 6 2 2 2 5 4" xfId="31345" xr:uid="{00000000-0005-0000-0000-0000F29D0000}"/>
    <cellStyle name="Normal 4 6 2 2 2 6" xfId="8681" xr:uid="{00000000-0005-0000-0000-0000F39D0000}"/>
    <cellStyle name="Normal 4 6 2 2 2 6 2" xfId="21427" xr:uid="{00000000-0005-0000-0000-0000F49D0000}"/>
    <cellStyle name="Normal 4 6 2 2 2 6 2 2" xfId="47589" xr:uid="{00000000-0005-0000-0000-0000F59D0000}"/>
    <cellStyle name="Normal 4 6 2 2 2 6 3" xfId="34843" xr:uid="{00000000-0005-0000-0000-0000F69D0000}"/>
    <cellStyle name="Normal 4 6 2 2 2 7" xfId="14861" xr:uid="{00000000-0005-0000-0000-0000F79D0000}"/>
    <cellStyle name="Normal 4 6 2 2 2 7 2" xfId="41023" xr:uid="{00000000-0005-0000-0000-0000F89D0000}"/>
    <cellStyle name="Normal 4 6 2 2 2 8" xfId="27293" xr:uid="{00000000-0005-0000-0000-0000F99D0000}"/>
    <cellStyle name="Normal 4 6 2 2 3" xfId="1291" xr:uid="{00000000-0005-0000-0000-0000FA9D0000}"/>
    <cellStyle name="Normal 4 6 2 2 3 2" xfId="1931" xr:uid="{00000000-0005-0000-0000-0000FB9D0000}"/>
    <cellStyle name="Normal 4 6 2 2 3 2 2" xfId="3957" xr:uid="{00000000-0005-0000-0000-0000FC9D0000}"/>
    <cellStyle name="Normal 4 6 2 2 3 2 2 2" xfId="8009" xr:uid="{00000000-0005-0000-0000-0000FD9D0000}"/>
    <cellStyle name="Normal 4 6 2 2 3 2 2 2 2" xfId="13899" xr:uid="{00000000-0005-0000-0000-0000FE9D0000}"/>
    <cellStyle name="Normal 4 6 2 2 3 2 2 2 2 2" xfId="26069" xr:uid="{00000000-0005-0000-0000-0000FF9D0000}"/>
    <cellStyle name="Normal 4 6 2 2 3 2 2 2 2 2 2" xfId="52231" xr:uid="{00000000-0005-0000-0000-0000009E0000}"/>
    <cellStyle name="Normal 4 6 2 2 3 2 2 2 2 3" xfId="40061" xr:uid="{00000000-0005-0000-0000-0000019E0000}"/>
    <cellStyle name="Normal 4 6 2 2 3 2 2 2 3" xfId="20947" xr:uid="{00000000-0005-0000-0000-0000029E0000}"/>
    <cellStyle name="Normal 4 6 2 2 3 2 2 2 3 2" xfId="47109" xr:uid="{00000000-0005-0000-0000-0000039E0000}"/>
    <cellStyle name="Normal 4 6 2 2 3 2 2 2 4" xfId="34171" xr:uid="{00000000-0005-0000-0000-0000049E0000}"/>
    <cellStyle name="Normal 4 6 2 2 3 2 2 3" xfId="10953" xr:uid="{00000000-0005-0000-0000-0000059E0000}"/>
    <cellStyle name="Normal 4 6 2 2 3 2 2 3 2" xfId="23507" xr:uid="{00000000-0005-0000-0000-0000069E0000}"/>
    <cellStyle name="Normal 4 6 2 2 3 2 2 3 2 2" xfId="49669" xr:uid="{00000000-0005-0000-0000-0000079E0000}"/>
    <cellStyle name="Normal 4 6 2 2 3 2 2 3 3" xfId="37115" xr:uid="{00000000-0005-0000-0000-0000089E0000}"/>
    <cellStyle name="Normal 4 6 2 2 3 2 2 4" xfId="17423" xr:uid="{00000000-0005-0000-0000-0000099E0000}"/>
    <cellStyle name="Normal 4 6 2 2 3 2 2 4 2" xfId="43585" xr:uid="{00000000-0005-0000-0000-00000A9E0000}"/>
    <cellStyle name="Normal 4 6 2 2 3 2 2 5" xfId="30119" xr:uid="{00000000-0005-0000-0000-00000B9E0000}"/>
    <cellStyle name="Normal 4 6 2 2 3 2 3" xfId="5983" xr:uid="{00000000-0005-0000-0000-00000C9E0000}"/>
    <cellStyle name="Normal 4 6 2 2 3 2 3 2" xfId="12427" xr:uid="{00000000-0005-0000-0000-00000D9E0000}"/>
    <cellStyle name="Normal 4 6 2 2 3 2 3 2 2" xfId="24789" xr:uid="{00000000-0005-0000-0000-00000E9E0000}"/>
    <cellStyle name="Normal 4 6 2 2 3 2 3 2 2 2" xfId="50951" xr:uid="{00000000-0005-0000-0000-00000F9E0000}"/>
    <cellStyle name="Normal 4 6 2 2 3 2 3 2 3" xfId="38589" xr:uid="{00000000-0005-0000-0000-0000109E0000}"/>
    <cellStyle name="Normal 4 6 2 2 3 2 3 3" xfId="19185" xr:uid="{00000000-0005-0000-0000-0000119E0000}"/>
    <cellStyle name="Normal 4 6 2 2 3 2 3 3 2" xfId="45347" xr:uid="{00000000-0005-0000-0000-0000129E0000}"/>
    <cellStyle name="Normal 4 6 2 2 3 2 3 4" xfId="32145" xr:uid="{00000000-0005-0000-0000-0000139E0000}"/>
    <cellStyle name="Normal 4 6 2 2 3 2 4" xfId="9481" xr:uid="{00000000-0005-0000-0000-0000149E0000}"/>
    <cellStyle name="Normal 4 6 2 2 3 2 4 2" xfId="22227" xr:uid="{00000000-0005-0000-0000-0000159E0000}"/>
    <cellStyle name="Normal 4 6 2 2 3 2 4 2 2" xfId="48389" xr:uid="{00000000-0005-0000-0000-0000169E0000}"/>
    <cellStyle name="Normal 4 6 2 2 3 2 4 3" xfId="35643" xr:uid="{00000000-0005-0000-0000-0000179E0000}"/>
    <cellStyle name="Normal 4 6 2 2 3 2 5" xfId="15661" xr:uid="{00000000-0005-0000-0000-0000189E0000}"/>
    <cellStyle name="Normal 4 6 2 2 3 2 5 2" xfId="41823" xr:uid="{00000000-0005-0000-0000-0000199E0000}"/>
    <cellStyle name="Normal 4 6 2 2 3 2 6" xfId="28093" xr:uid="{00000000-0005-0000-0000-00001A9E0000}"/>
    <cellStyle name="Normal 4 6 2 2 3 3" xfId="3317" xr:uid="{00000000-0005-0000-0000-00001B9E0000}"/>
    <cellStyle name="Normal 4 6 2 2 3 3 2" xfId="7369" xr:uid="{00000000-0005-0000-0000-00001C9E0000}"/>
    <cellStyle name="Normal 4 6 2 2 3 3 2 2" xfId="13259" xr:uid="{00000000-0005-0000-0000-00001D9E0000}"/>
    <cellStyle name="Normal 4 6 2 2 3 3 2 2 2" xfId="25429" xr:uid="{00000000-0005-0000-0000-00001E9E0000}"/>
    <cellStyle name="Normal 4 6 2 2 3 3 2 2 2 2" xfId="51591" xr:uid="{00000000-0005-0000-0000-00001F9E0000}"/>
    <cellStyle name="Normal 4 6 2 2 3 3 2 2 3" xfId="39421" xr:uid="{00000000-0005-0000-0000-0000209E0000}"/>
    <cellStyle name="Normal 4 6 2 2 3 3 2 3" xfId="20307" xr:uid="{00000000-0005-0000-0000-0000219E0000}"/>
    <cellStyle name="Normal 4 6 2 2 3 3 2 3 2" xfId="46469" xr:uid="{00000000-0005-0000-0000-0000229E0000}"/>
    <cellStyle name="Normal 4 6 2 2 3 3 2 4" xfId="33531" xr:uid="{00000000-0005-0000-0000-0000239E0000}"/>
    <cellStyle name="Normal 4 6 2 2 3 3 3" xfId="10313" xr:uid="{00000000-0005-0000-0000-0000249E0000}"/>
    <cellStyle name="Normal 4 6 2 2 3 3 3 2" xfId="22867" xr:uid="{00000000-0005-0000-0000-0000259E0000}"/>
    <cellStyle name="Normal 4 6 2 2 3 3 3 2 2" xfId="49029" xr:uid="{00000000-0005-0000-0000-0000269E0000}"/>
    <cellStyle name="Normal 4 6 2 2 3 3 3 3" xfId="36475" xr:uid="{00000000-0005-0000-0000-0000279E0000}"/>
    <cellStyle name="Normal 4 6 2 2 3 3 4" xfId="16783" xr:uid="{00000000-0005-0000-0000-0000289E0000}"/>
    <cellStyle name="Normal 4 6 2 2 3 3 4 2" xfId="42945" xr:uid="{00000000-0005-0000-0000-0000299E0000}"/>
    <cellStyle name="Normal 4 6 2 2 3 3 5" xfId="29479" xr:uid="{00000000-0005-0000-0000-00002A9E0000}"/>
    <cellStyle name="Normal 4 6 2 2 3 4" xfId="5343" xr:uid="{00000000-0005-0000-0000-00002B9E0000}"/>
    <cellStyle name="Normal 4 6 2 2 3 4 2" xfId="11787" xr:uid="{00000000-0005-0000-0000-00002C9E0000}"/>
    <cellStyle name="Normal 4 6 2 2 3 4 2 2" xfId="24149" xr:uid="{00000000-0005-0000-0000-00002D9E0000}"/>
    <cellStyle name="Normal 4 6 2 2 3 4 2 2 2" xfId="50311" xr:uid="{00000000-0005-0000-0000-00002E9E0000}"/>
    <cellStyle name="Normal 4 6 2 2 3 4 2 3" xfId="37949" xr:uid="{00000000-0005-0000-0000-00002F9E0000}"/>
    <cellStyle name="Normal 4 6 2 2 3 4 3" xfId="18545" xr:uid="{00000000-0005-0000-0000-0000309E0000}"/>
    <cellStyle name="Normal 4 6 2 2 3 4 3 2" xfId="44707" xr:uid="{00000000-0005-0000-0000-0000319E0000}"/>
    <cellStyle name="Normal 4 6 2 2 3 4 4" xfId="31505" xr:uid="{00000000-0005-0000-0000-0000329E0000}"/>
    <cellStyle name="Normal 4 6 2 2 3 5" xfId="8841" xr:uid="{00000000-0005-0000-0000-0000339E0000}"/>
    <cellStyle name="Normal 4 6 2 2 3 5 2" xfId="21587" xr:uid="{00000000-0005-0000-0000-0000349E0000}"/>
    <cellStyle name="Normal 4 6 2 2 3 5 2 2" xfId="47749" xr:uid="{00000000-0005-0000-0000-0000359E0000}"/>
    <cellStyle name="Normal 4 6 2 2 3 5 3" xfId="35003" xr:uid="{00000000-0005-0000-0000-0000369E0000}"/>
    <cellStyle name="Normal 4 6 2 2 3 6" xfId="15021" xr:uid="{00000000-0005-0000-0000-0000379E0000}"/>
    <cellStyle name="Normal 4 6 2 2 3 6 2" xfId="41183" xr:uid="{00000000-0005-0000-0000-0000389E0000}"/>
    <cellStyle name="Normal 4 6 2 2 3 7" xfId="27453" xr:uid="{00000000-0005-0000-0000-0000399E0000}"/>
    <cellStyle name="Normal 4 6 2 2 4" xfId="1611" xr:uid="{00000000-0005-0000-0000-00003A9E0000}"/>
    <cellStyle name="Normal 4 6 2 2 4 2" xfId="3637" xr:uid="{00000000-0005-0000-0000-00003B9E0000}"/>
    <cellStyle name="Normal 4 6 2 2 4 2 2" xfId="7689" xr:uid="{00000000-0005-0000-0000-00003C9E0000}"/>
    <cellStyle name="Normal 4 6 2 2 4 2 2 2" xfId="13579" xr:uid="{00000000-0005-0000-0000-00003D9E0000}"/>
    <cellStyle name="Normal 4 6 2 2 4 2 2 2 2" xfId="25749" xr:uid="{00000000-0005-0000-0000-00003E9E0000}"/>
    <cellStyle name="Normal 4 6 2 2 4 2 2 2 2 2" xfId="51911" xr:uid="{00000000-0005-0000-0000-00003F9E0000}"/>
    <cellStyle name="Normal 4 6 2 2 4 2 2 2 3" xfId="39741" xr:uid="{00000000-0005-0000-0000-0000409E0000}"/>
    <cellStyle name="Normal 4 6 2 2 4 2 2 3" xfId="20627" xr:uid="{00000000-0005-0000-0000-0000419E0000}"/>
    <cellStyle name="Normal 4 6 2 2 4 2 2 3 2" xfId="46789" xr:uid="{00000000-0005-0000-0000-0000429E0000}"/>
    <cellStyle name="Normal 4 6 2 2 4 2 2 4" xfId="33851" xr:uid="{00000000-0005-0000-0000-0000439E0000}"/>
    <cellStyle name="Normal 4 6 2 2 4 2 3" xfId="10633" xr:uid="{00000000-0005-0000-0000-0000449E0000}"/>
    <cellStyle name="Normal 4 6 2 2 4 2 3 2" xfId="23187" xr:uid="{00000000-0005-0000-0000-0000459E0000}"/>
    <cellStyle name="Normal 4 6 2 2 4 2 3 2 2" xfId="49349" xr:uid="{00000000-0005-0000-0000-0000469E0000}"/>
    <cellStyle name="Normal 4 6 2 2 4 2 3 3" xfId="36795" xr:uid="{00000000-0005-0000-0000-0000479E0000}"/>
    <cellStyle name="Normal 4 6 2 2 4 2 4" xfId="17103" xr:uid="{00000000-0005-0000-0000-0000489E0000}"/>
    <cellStyle name="Normal 4 6 2 2 4 2 4 2" xfId="43265" xr:uid="{00000000-0005-0000-0000-0000499E0000}"/>
    <cellStyle name="Normal 4 6 2 2 4 2 5" xfId="29799" xr:uid="{00000000-0005-0000-0000-00004A9E0000}"/>
    <cellStyle name="Normal 4 6 2 2 4 3" xfId="5663" xr:uid="{00000000-0005-0000-0000-00004B9E0000}"/>
    <cellStyle name="Normal 4 6 2 2 4 3 2" xfId="12107" xr:uid="{00000000-0005-0000-0000-00004C9E0000}"/>
    <cellStyle name="Normal 4 6 2 2 4 3 2 2" xfId="24469" xr:uid="{00000000-0005-0000-0000-00004D9E0000}"/>
    <cellStyle name="Normal 4 6 2 2 4 3 2 2 2" xfId="50631" xr:uid="{00000000-0005-0000-0000-00004E9E0000}"/>
    <cellStyle name="Normal 4 6 2 2 4 3 2 3" xfId="38269" xr:uid="{00000000-0005-0000-0000-00004F9E0000}"/>
    <cellStyle name="Normal 4 6 2 2 4 3 3" xfId="18865" xr:uid="{00000000-0005-0000-0000-0000509E0000}"/>
    <cellStyle name="Normal 4 6 2 2 4 3 3 2" xfId="45027" xr:uid="{00000000-0005-0000-0000-0000519E0000}"/>
    <cellStyle name="Normal 4 6 2 2 4 3 4" xfId="31825" xr:uid="{00000000-0005-0000-0000-0000529E0000}"/>
    <cellStyle name="Normal 4 6 2 2 4 4" xfId="9161" xr:uid="{00000000-0005-0000-0000-0000539E0000}"/>
    <cellStyle name="Normal 4 6 2 2 4 4 2" xfId="21907" xr:uid="{00000000-0005-0000-0000-0000549E0000}"/>
    <cellStyle name="Normal 4 6 2 2 4 4 2 2" xfId="48069" xr:uid="{00000000-0005-0000-0000-0000559E0000}"/>
    <cellStyle name="Normal 4 6 2 2 4 4 3" xfId="35323" xr:uid="{00000000-0005-0000-0000-0000569E0000}"/>
    <cellStyle name="Normal 4 6 2 2 4 5" xfId="15341" xr:uid="{00000000-0005-0000-0000-0000579E0000}"/>
    <cellStyle name="Normal 4 6 2 2 4 5 2" xfId="41503" xr:uid="{00000000-0005-0000-0000-0000589E0000}"/>
    <cellStyle name="Normal 4 6 2 2 4 6" xfId="27773" xr:uid="{00000000-0005-0000-0000-0000599E0000}"/>
    <cellStyle name="Normal 4 6 2 2 5" xfId="2625" xr:uid="{00000000-0005-0000-0000-00005A9E0000}"/>
    <cellStyle name="Normal 4 6 2 2 5 2" xfId="6677" xr:uid="{00000000-0005-0000-0000-00005B9E0000}"/>
    <cellStyle name="Normal 4 6 2 2 5 2 2" xfId="12843" xr:uid="{00000000-0005-0000-0000-00005C9E0000}"/>
    <cellStyle name="Normal 4 6 2 2 5 2 2 2" xfId="25109" xr:uid="{00000000-0005-0000-0000-00005D9E0000}"/>
    <cellStyle name="Normal 4 6 2 2 5 2 2 2 2" xfId="51271" xr:uid="{00000000-0005-0000-0000-00005E9E0000}"/>
    <cellStyle name="Normal 4 6 2 2 5 2 2 3" xfId="39005" xr:uid="{00000000-0005-0000-0000-00005F9E0000}"/>
    <cellStyle name="Normal 4 6 2 2 5 2 3" xfId="19747" xr:uid="{00000000-0005-0000-0000-0000609E0000}"/>
    <cellStyle name="Normal 4 6 2 2 5 2 3 2" xfId="45909" xr:uid="{00000000-0005-0000-0000-0000619E0000}"/>
    <cellStyle name="Normal 4 6 2 2 5 2 4" xfId="32839" xr:uid="{00000000-0005-0000-0000-0000629E0000}"/>
    <cellStyle name="Normal 4 6 2 2 5 3" xfId="9897" xr:uid="{00000000-0005-0000-0000-0000639E0000}"/>
    <cellStyle name="Normal 4 6 2 2 5 3 2" xfId="22547" xr:uid="{00000000-0005-0000-0000-0000649E0000}"/>
    <cellStyle name="Normal 4 6 2 2 5 3 2 2" xfId="48709" xr:uid="{00000000-0005-0000-0000-0000659E0000}"/>
    <cellStyle name="Normal 4 6 2 2 5 3 3" xfId="36059" xr:uid="{00000000-0005-0000-0000-0000669E0000}"/>
    <cellStyle name="Normal 4 6 2 2 5 4" xfId="16223" xr:uid="{00000000-0005-0000-0000-0000679E0000}"/>
    <cellStyle name="Normal 4 6 2 2 5 4 2" xfId="42385" xr:uid="{00000000-0005-0000-0000-0000689E0000}"/>
    <cellStyle name="Normal 4 6 2 2 5 5" xfId="28787" xr:uid="{00000000-0005-0000-0000-0000699E0000}"/>
    <cellStyle name="Normal 4 6 2 2 6" xfId="4651" xr:uid="{00000000-0005-0000-0000-00006A9E0000}"/>
    <cellStyle name="Normal 4 6 2 2 6 2" xfId="11371" xr:uid="{00000000-0005-0000-0000-00006B9E0000}"/>
    <cellStyle name="Normal 4 6 2 2 6 2 2" xfId="23829" xr:uid="{00000000-0005-0000-0000-00006C9E0000}"/>
    <cellStyle name="Normal 4 6 2 2 6 2 2 2" xfId="49991" xr:uid="{00000000-0005-0000-0000-00006D9E0000}"/>
    <cellStyle name="Normal 4 6 2 2 6 2 3" xfId="37533" xr:uid="{00000000-0005-0000-0000-00006E9E0000}"/>
    <cellStyle name="Normal 4 6 2 2 6 3" xfId="17985" xr:uid="{00000000-0005-0000-0000-00006F9E0000}"/>
    <cellStyle name="Normal 4 6 2 2 6 3 2" xfId="44147" xr:uid="{00000000-0005-0000-0000-0000709E0000}"/>
    <cellStyle name="Normal 4 6 2 2 6 4" xfId="30813" xr:uid="{00000000-0005-0000-0000-0000719E0000}"/>
    <cellStyle name="Normal 4 6 2 2 7" xfId="8425" xr:uid="{00000000-0005-0000-0000-0000729E0000}"/>
    <cellStyle name="Normal 4 6 2 2 7 2" xfId="21267" xr:uid="{00000000-0005-0000-0000-0000739E0000}"/>
    <cellStyle name="Normal 4 6 2 2 7 2 2" xfId="47429" xr:uid="{00000000-0005-0000-0000-0000749E0000}"/>
    <cellStyle name="Normal 4 6 2 2 7 3" xfId="34587" xr:uid="{00000000-0005-0000-0000-0000759E0000}"/>
    <cellStyle name="Normal 4 6 2 2 8" xfId="14461" xr:uid="{00000000-0005-0000-0000-0000769E0000}"/>
    <cellStyle name="Normal 4 6 2 2 8 2" xfId="40623" xr:uid="{00000000-0005-0000-0000-0000779E0000}"/>
    <cellStyle name="Normal 4 6 2 2 9" xfId="26761" xr:uid="{00000000-0005-0000-0000-0000789E0000}"/>
    <cellStyle name="Normal 4 6 2 3" xfId="979" xr:uid="{00000000-0005-0000-0000-0000799E0000}"/>
    <cellStyle name="Normal 4 6 2 3 2" xfId="1371" xr:uid="{00000000-0005-0000-0000-00007A9E0000}"/>
    <cellStyle name="Normal 4 6 2 3 2 2" xfId="2011" xr:uid="{00000000-0005-0000-0000-00007B9E0000}"/>
    <cellStyle name="Normal 4 6 2 3 2 2 2" xfId="4037" xr:uid="{00000000-0005-0000-0000-00007C9E0000}"/>
    <cellStyle name="Normal 4 6 2 3 2 2 2 2" xfId="8089" xr:uid="{00000000-0005-0000-0000-00007D9E0000}"/>
    <cellStyle name="Normal 4 6 2 3 2 2 2 2 2" xfId="13979" xr:uid="{00000000-0005-0000-0000-00007E9E0000}"/>
    <cellStyle name="Normal 4 6 2 3 2 2 2 2 2 2" xfId="26149" xr:uid="{00000000-0005-0000-0000-00007F9E0000}"/>
    <cellStyle name="Normal 4 6 2 3 2 2 2 2 2 2 2" xfId="52311" xr:uid="{00000000-0005-0000-0000-0000809E0000}"/>
    <cellStyle name="Normal 4 6 2 3 2 2 2 2 2 3" xfId="40141" xr:uid="{00000000-0005-0000-0000-0000819E0000}"/>
    <cellStyle name="Normal 4 6 2 3 2 2 2 2 3" xfId="21027" xr:uid="{00000000-0005-0000-0000-0000829E0000}"/>
    <cellStyle name="Normal 4 6 2 3 2 2 2 2 3 2" xfId="47189" xr:uid="{00000000-0005-0000-0000-0000839E0000}"/>
    <cellStyle name="Normal 4 6 2 3 2 2 2 2 4" xfId="34251" xr:uid="{00000000-0005-0000-0000-0000849E0000}"/>
    <cellStyle name="Normal 4 6 2 3 2 2 2 3" xfId="11033" xr:uid="{00000000-0005-0000-0000-0000859E0000}"/>
    <cellStyle name="Normal 4 6 2 3 2 2 2 3 2" xfId="23587" xr:uid="{00000000-0005-0000-0000-0000869E0000}"/>
    <cellStyle name="Normal 4 6 2 3 2 2 2 3 2 2" xfId="49749" xr:uid="{00000000-0005-0000-0000-0000879E0000}"/>
    <cellStyle name="Normal 4 6 2 3 2 2 2 3 3" xfId="37195" xr:uid="{00000000-0005-0000-0000-0000889E0000}"/>
    <cellStyle name="Normal 4 6 2 3 2 2 2 4" xfId="17503" xr:uid="{00000000-0005-0000-0000-0000899E0000}"/>
    <cellStyle name="Normal 4 6 2 3 2 2 2 4 2" xfId="43665" xr:uid="{00000000-0005-0000-0000-00008A9E0000}"/>
    <cellStyle name="Normal 4 6 2 3 2 2 2 5" xfId="30199" xr:uid="{00000000-0005-0000-0000-00008B9E0000}"/>
    <cellStyle name="Normal 4 6 2 3 2 2 3" xfId="6063" xr:uid="{00000000-0005-0000-0000-00008C9E0000}"/>
    <cellStyle name="Normal 4 6 2 3 2 2 3 2" xfId="12507" xr:uid="{00000000-0005-0000-0000-00008D9E0000}"/>
    <cellStyle name="Normal 4 6 2 3 2 2 3 2 2" xfId="24869" xr:uid="{00000000-0005-0000-0000-00008E9E0000}"/>
    <cellStyle name="Normal 4 6 2 3 2 2 3 2 2 2" xfId="51031" xr:uid="{00000000-0005-0000-0000-00008F9E0000}"/>
    <cellStyle name="Normal 4 6 2 3 2 2 3 2 3" xfId="38669" xr:uid="{00000000-0005-0000-0000-0000909E0000}"/>
    <cellStyle name="Normal 4 6 2 3 2 2 3 3" xfId="19265" xr:uid="{00000000-0005-0000-0000-0000919E0000}"/>
    <cellStyle name="Normal 4 6 2 3 2 2 3 3 2" xfId="45427" xr:uid="{00000000-0005-0000-0000-0000929E0000}"/>
    <cellStyle name="Normal 4 6 2 3 2 2 3 4" xfId="32225" xr:uid="{00000000-0005-0000-0000-0000939E0000}"/>
    <cellStyle name="Normal 4 6 2 3 2 2 4" xfId="9561" xr:uid="{00000000-0005-0000-0000-0000949E0000}"/>
    <cellStyle name="Normal 4 6 2 3 2 2 4 2" xfId="22307" xr:uid="{00000000-0005-0000-0000-0000959E0000}"/>
    <cellStyle name="Normal 4 6 2 3 2 2 4 2 2" xfId="48469" xr:uid="{00000000-0005-0000-0000-0000969E0000}"/>
    <cellStyle name="Normal 4 6 2 3 2 2 4 3" xfId="35723" xr:uid="{00000000-0005-0000-0000-0000979E0000}"/>
    <cellStyle name="Normal 4 6 2 3 2 2 5" xfId="15741" xr:uid="{00000000-0005-0000-0000-0000989E0000}"/>
    <cellStyle name="Normal 4 6 2 3 2 2 5 2" xfId="41903" xr:uid="{00000000-0005-0000-0000-0000999E0000}"/>
    <cellStyle name="Normal 4 6 2 3 2 2 6" xfId="28173" xr:uid="{00000000-0005-0000-0000-00009A9E0000}"/>
    <cellStyle name="Normal 4 6 2 3 2 3" xfId="3397" xr:uid="{00000000-0005-0000-0000-00009B9E0000}"/>
    <cellStyle name="Normal 4 6 2 3 2 3 2" xfId="7449" xr:uid="{00000000-0005-0000-0000-00009C9E0000}"/>
    <cellStyle name="Normal 4 6 2 3 2 3 2 2" xfId="13339" xr:uid="{00000000-0005-0000-0000-00009D9E0000}"/>
    <cellStyle name="Normal 4 6 2 3 2 3 2 2 2" xfId="25509" xr:uid="{00000000-0005-0000-0000-00009E9E0000}"/>
    <cellStyle name="Normal 4 6 2 3 2 3 2 2 2 2" xfId="51671" xr:uid="{00000000-0005-0000-0000-00009F9E0000}"/>
    <cellStyle name="Normal 4 6 2 3 2 3 2 2 3" xfId="39501" xr:uid="{00000000-0005-0000-0000-0000A09E0000}"/>
    <cellStyle name="Normal 4 6 2 3 2 3 2 3" xfId="20387" xr:uid="{00000000-0005-0000-0000-0000A19E0000}"/>
    <cellStyle name="Normal 4 6 2 3 2 3 2 3 2" xfId="46549" xr:uid="{00000000-0005-0000-0000-0000A29E0000}"/>
    <cellStyle name="Normal 4 6 2 3 2 3 2 4" xfId="33611" xr:uid="{00000000-0005-0000-0000-0000A39E0000}"/>
    <cellStyle name="Normal 4 6 2 3 2 3 3" xfId="10393" xr:uid="{00000000-0005-0000-0000-0000A49E0000}"/>
    <cellStyle name="Normal 4 6 2 3 2 3 3 2" xfId="22947" xr:uid="{00000000-0005-0000-0000-0000A59E0000}"/>
    <cellStyle name="Normal 4 6 2 3 2 3 3 2 2" xfId="49109" xr:uid="{00000000-0005-0000-0000-0000A69E0000}"/>
    <cellStyle name="Normal 4 6 2 3 2 3 3 3" xfId="36555" xr:uid="{00000000-0005-0000-0000-0000A79E0000}"/>
    <cellStyle name="Normal 4 6 2 3 2 3 4" xfId="16863" xr:uid="{00000000-0005-0000-0000-0000A89E0000}"/>
    <cellStyle name="Normal 4 6 2 3 2 3 4 2" xfId="43025" xr:uid="{00000000-0005-0000-0000-0000A99E0000}"/>
    <cellStyle name="Normal 4 6 2 3 2 3 5" xfId="29559" xr:uid="{00000000-0005-0000-0000-0000AA9E0000}"/>
    <cellStyle name="Normal 4 6 2 3 2 4" xfId="5423" xr:uid="{00000000-0005-0000-0000-0000AB9E0000}"/>
    <cellStyle name="Normal 4 6 2 3 2 4 2" xfId="11867" xr:uid="{00000000-0005-0000-0000-0000AC9E0000}"/>
    <cellStyle name="Normal 4 6 2 3 2 4 2 2" xfId="24229" xr:uid="{00000000-0005-0000-0000-0000AD9E0000}"/>
    <cellStyle name="Normal 4 6 2 3 2 4 2 2 2" xfId="50391" xr:uid="{00000000-0005-0000-0000-0000AE9E0000}"/>
    <cellStyle name="Normal 4 6 2 3 2 4 2 3" xfId="38029" xr:uid="{00000000-0005-0000-0000-0000AF9E0000}"/>
    <cellStyle name="Normal 4 6 2 3 2 4 3" xfId="18625" xr:uid="{00000000-0005-0000-0000-0000B09E0000}"/>
    <cellStyle name="Normal 4 6 2 3 2 4 3 2" xfId="44787" xr:uid="{00000000-0005-0000-0000-0000B19E0000}"/>
    <cellStyle name="Normal 4 6 2 3 2 4 4" xfId="31585" xr:uid="{00000000-0005-0000-0000-0000B29E0000}"/>
    <cellStyle name="Normal 4 6 2 3 2 5" xfId="8921" xr:uid="{00000000-0005-0000-0000-0000B39E0000}"/>
    <cellStyle name="Normal 4 6 2 3 2 5 2" xfId="21667" xr:uid="{00000000-0005-0000-0000-0000B49E0000}"/>
    <cellStyle name="Normal 4 6 2 3 2 5 2 2" xfId="47829" xr:uid="{00000000-0005-0000-0000-0000B59E0000}"/>
    <cellStyle name="Normal 4 6 2 3 2 5 3" xfId="35083" xr:uid="{00000000-0005-0000-0000-0000B69E0000}"/>
    <cellStyle name="Normal 4 6 2 3 2 6" xfId="15101" xr:uid="{00000000-0005-0000-0000-0000B79E0000}"/>
    <cellStyle name="Normal 4 6 2 3 2 6 2" xfId="41263" xr:uid="{00000000-0005-0000-0000-0000B89E0000}"/>
    <cellStyle name="Normal 4 6 2 3 2 7" xfId="27533" xr:uid="{00000000-0005-0000-0000-0000B99E0000}"/>
    <cellStyle name="Normal 4 6 2 3 3" xfId="1691" xr:uid="{00000000-0005-0000-0000-0000BA9E0000}"/>
    <cellStyle name="Normal 4 6 2 3 3 2" xfId="3717" xr:uid="{00000000-0005-0000-0000-0000BB9E0000}"/>
    <cellStyle name="Normal 4 6 2 3 3 2 2" xfId="7769" xr:uid="{00000000-0005-0000-0000-0000BC9E0000}"/>
    <cellStyle name="Normal 4 6 2 3 3 2 2 2" xfId="13659" xr:uid="{00000000-0005-0000-0000-0000BD9E0000}"/>
    <cellStyle name="Normal 4 6 2 3 3 2 2 2 2" xfId="25829" xr:uid="{00000000-0005-0000-0000-0000BE9E0000}"/>
    <cellStyle name="Normal 4 6 2 3 3 2 2 2 2 2" xfId="51991" xr:uid="{00000000-0005-0000-0000-0000BF9E0000}"/>
    <cellStyle name="Normal 4 6 2 3 3 2 2 2 3" xfId="39821" xr:uid="{00000000-0005-0000-0000-0000C09E0000}"/>
    <cellStyle name="Normal 4 6 2 3 3 2 2 3" xfId="20707" xr:uid="{00000000-0005-0000-0000-0000C19E0000}"/>
    <cellStyle name="Normal 4 6 2 3 3 2 2 3 2" xfId="46869" xr:uid="{00000000-0005-0000-0000-0000C29E0000}"/>
    <cellStyle name="Normal 4 6 2 3 3 2 2 4" xfId="33931" xr:uid="{00000000-0005-0000-0000-0000C39E0000}"/>
    <cellStyle name="Normal 4 6 2 3 3 2 3" xfId="10713" xr:uid="{00000000-0005-0000-0000-0000C49E0000}"/>
    <cellStyle name="Normal 4 6 2 3 3 2 3 2" xfId="23267" xr:uid="{00000000-0005-0000-0000-0000C59E0000}"/>
    <cellStyle name="Normal 4 6 2 3 3 2 3 2 2" xfId="49429" xr:uid="{00000000-0005-0000-0000-0000C69E0000}"/>
    <cellStyle name="Normal 4 6 2 3 3 2 3 3" xfId="36875" xr:uid="{00000000-0005-0000-0000-0000C79E0000}"/>
    <cellStyle name="Normal 4 6 2 3 3 2 4" xfId="17183" xr:uid="{00000000-0005-0000-0000-0000C89E0000}"/>
    <cellStyle name="Normal 4 6 2 3 3 2 4 2" xfId="43345" xr:uid="{00000000-0005-0000-0000-0000C99E0000}"/>
    <cellStyle name="Normal 4 6 2 3 3 2 5" xfId="29879" xr:uid="{00000000-0005-0000-0000-0000CA9E0000}"/>
    <cellStyle name="Normal 4 6 2 3 3 3" xfId="5743" xr:uid="{00000000-0005-0000-0000-0000CB9E0000}"/>
    <cellStyle name="Normal 4 6 2 3 3 3 2" xfId="12187" xr:uid="{00000000-0005-0000-0000-0000CC9E0000}"/>
    <cellStyle name="Normal 4 6 2 3 3 3 2 2" xfId="24549" xr:uid="{00000000-0005-0000-0000-0000CD9E0000}"/>
    <cellStyle name="Normal 4 6 2 3 3 3 2 2 2" xfId="50711" xr:uid="{00000000-0005-0000-0000-0000CE9E0000}"/>
    <cellStyle name="Normal 4 6 2 3 3 3 2 3" xfId="38349" xr:uid="{00000000-0005-0000-0000-0000CF9E0000}"/>
    <cellStyle name="Normal 4 6 2 3 3 3 3" xfId="18945" xr:uid="{00000000-0005-0000-0000-0000D09E0000}"/>
    <cellStyle name="Normal 4 6 2 3 3 3 3 2" xfId="45107" xr:uid="{00000000-0005-0000-0000-0000D19E0000}"/>
    <cellStyle name="Normal 4 6 2 3 3 3 4" xfId="31905" xr:uid="{00000000-0005-0000-0000-0000D29E0000}"/>
    <cellStyle name="Normal 4 6 2 3 3 4" xfId="9241" xr:uid="{00000000-0005-0000-0000-0000D39E0000}"/>
    <cellStyle name="Normal 4 6 2 3 3 4 2" xfId="21987" xr:uid="{00000000-0005-0000-0000-0000D49E0000}"/>
    <cellStyle name="Normal 4 6 2 3 3 4 2 2" xfId="48149" xr:uid="{00000000-0005-0000-0000-0000D59E0000}"/>
    <cellStyle name="Normal 4 6 2 3 3 4 3" xfId="35403" xr:uid="{00000000-0005-0000-0000-0000D69E0000}"/>
    <cellStyle name="Normal 4 6 2 3 3 5" xfId="15421" xr:uid="{00000000-0005-0000-0000-0000D79E0000}"/>
    <cellStyle name="Normal 4 6 2 3 3 5 2" xfId="41583" xr:uid="{00000000-0005-0000-0000-0000D89E0000}"/>
    <cellStyle name="Normal 4 6 2 3 3 6" xfId="27853" xr:uid="{00000000-0005-0000-0000-0000D99E0000}"/>
    <cellStyle name="Normal 4 6 2 3 4" xfId="3005" xr:uid="{00000000-0005-0000-0000-0000DA9E0000}"/>
    <cellStyle name="Normal 4 6 2 3 4 2" xfId="7057" xr:uid="{00000000-0005-0000-0000-0000DB9E0000}"/>
    <cellStyle name="Normal 4 6 2 3 4 2 2" xfId="12995" xr:uid="{00000000-0005-0000-0000-0000DC9E0000}"/>
    <cellStyle name="Normal 4 6 2 3 4 2 2 2" xfId="25189" xr:uid="{00000000-0005-0000-0000-0000DD9E0000}"/>
    <cellStyle name="Normal 4 6 2 3 4 2 2 2 2" xfId="51351" xr:uid="{00000000-0005-0000-0000-0000DE9E0000}"/>
    <cellStyle name="Normal 4 6 2 3 4 2 2 3" xfId="39157" xr:uid="{00000000-0005-0000-0000-0000DF9E0000}"/>
    <cellStyle name="Normal 4 6 2 3 4 2 3" xfId="20019" xr:uid="{00000000-0005-0000-0000-0000E09E0000}"/>
    <cellStyle name="Normal 4 6 2 3 4 2 3 2" xfId="46181" xr:uid="{00000000-0005-0000-0000-0000E19E0000}"/>
    <cellStyle name="Normal 4 6 2 3 4 2 4" xfId="33219" xr:uid="{00000000-0005-0000-0000-0000E29E0000}"/>
    <cellStyle name="Normal 4 6 2 3 4 3" xfId="10049" xr:uid="{00000000-0005-0000-0000-0000E39E0000}"/>
    <cellStyle name="Normal 4 6 2 3 4 3 2" xfId="22627" xr:uid="{00000000-0005-0000-0000-0000E49E0000}"/>
    <cellStyle name="Normal 4 6 2 3 4 3 2 2" xfId="48789" xr:uid="{00000000-0005-0000-0000-0000E59E0000}"/>
    <cellStyle name="Normal 4 6 2 3 4 3 3" xfId="36211" xr:uid="{00000000-0005-0000-0000-0000E69E0000}"/>
    <cellStyle name="Normal 4 6 2 3 4 4" xfId="16495" xr:uid="{00000000-0005-0000-0000-0000E79E0000}"/>
    <cellStyle name="Normal 4 6 2 3 4 4 2" xfId="42657" xr:uid="{00000000-0005-0000-0000-0000E89E0000}"/>
    <cellStyle name="Normal 4 6 2 3 4 5" xfId="29167" xr:uid="{00000000-0005-0000-0000-0000E99E0000}"/>
    <cellStyle name="Normal 4 6 2 3 5" xfId="5031" xr:uid="{00000000-0005-0000-0000-0000EA9E0000}"/>
    <cellStyle name="Normal 4 6 2 3 5 2" xfId="11523" xr:uid="{00000000-0005-0000-0000-0000EB9E0000}"/>
    <cellStyle name="Normal 4 6 2 3 5 2 2" xfId="23909" xr:uid="{00000000-0005-0000-0000-0000EC9E0000}"/>
    <cellStyle name="Normal 4 6 2 3 5 2 2 2" xfId="50071" xr:uid="{00000000-0005-0000-0000-0000ED9E0000}"/>
    <cellStyle name="Normal 4 6 2 3 5 2 3" xfId="37685" xr:uid="{00000000-0005-0000-0000-0000EE9E0000}"/>
    <cellStyle name="Normal 4 6 2 3 5 3" xfId="18257" xr:uid="{00000000-0005-0000-0000-0000EF9E0000}"/>
    <cellStyle name="Normal 4 6 2 3 5 3 2" xfId="44419" xr:uid="{00000000-0005-0000-0000-0000F09E0000}"/>
    <cellStyle name="Normal 4 6 2 3 5 4" xfId="31193" xr:uid="{00000000-0005-0000-0000-0000F19E0000}"/>
    <cellStyle name="Normal 4 6 2 3 6" xfId="8577" xr:uid="{00000000-0005-0000-0000-0000F29E0000}"/>
    <cellStyle name="Normal 4 6 2 3 6 2" xfId="21347" xr:uid="{00000000-0005-0000-0000-0000F39E0000}"/>
    <cellStyle name="Normal 4 6 2 3 6 2 2" xfId="47509" xr:uid="{00000000-0005-0000-0000-0000F49E0000}"/>
    <cellStyle name="Normal 4 6 2 3 6 3" xfId="34739" xr:uid="{00000000-0005-0000-0000-0000F59E0000}"/>
    <cellStyle name="Normal 4 6 2 3 7" xfId="14733" xr:uid="{00000000-0005-0000-0000-0000F69E0000}"/>
    <cellStyle name="Normal 4 6 2 3 7 2" xfId="40895" xr:uid="{00000000-0005-0000-0000-0000F79E0000}"/>
    <cellStyle name="Normal 4 6 2 3 8" xfId="27141" xr:uid="{00000000-0005-0000-0000-0000F89E0000}"/>
    <cellStyle name="Normal 4 6 2 4" xfId="1211" xr:uid="{00000000-0005-0000-0000-0000F99E0000}"/>
    <cellStyle name="Normal 4 6 2 4 2" xfId="1851" xr:uid="{00000000-0005-0000-0000-0000FA9E0000}"/>
    <cellStyle name="Normal 4 6 2 4 2 2" xfId="3877" xr:uid="{00000000-0005-0000-0000-0000FB9E0000}"/>
    <cellStyle name="Normal 4 6 2 4 2 2 2" xfId="7929" xr:uid="{00000000-0005-0000-0000-0000FC9E0000}"/>
    <cellStyle name="Normal 4 6 2 4 2 2 2 2" xfId="13819" xr:uid="{00000000-0005-0000-0000-0000FD9E0000}"/>
    <cellStyle name="Normal 4 6 2 4 2 2 2 2 2" xfId="25989" xr:uid="{00000000-0005-0000-0000-0000FE9E0000}"/>
    <cellStyle name="Normal 4 6 2 4 2 2 2 2 2 2" xfId="52151" xr:uid="{00000000-0005-0000-0000-0000FF9E0000}"/>
    <cellStyle name="Normal 4 6 2 4 2 2 2 2 3" xfId="39981" xr:uid="{00000000-0005-0000-0000-0000009F0000}"/>
    <cellStyle name="Normal 4 6 2 4 2 2 2 3" xfId="20867" xr:uid="{00000000-0005-0000-0000-0000019F0000}"/>
    <cellStyle name="Normal 4 6 2 4 2 2 2 3 2" xfId="47029" xr:uid="{00000000-0005-0000-0000-0000029F0000}"/>
    <cellStyle name="Normal 4 6 2 4 2 2 2 4" xfId="34091" xr:uid="{00000000-0005-0000-0000-0000039F0000}"/>
    <cellStyle name="Normal 4 6 2 4 2 2 3" xfId="10873" xr:uid="{00000000-0005-0000-0000-0000049F0000}"/>
    <cellStyle name="Normal 4 6 2 4 2 2 3 2" xfId="23427" xr:uid="{00000000-0005-0000-0000-0000059F0000}"/>
    <cellStyle name="Normal 4 6 2 4 2 2 3 2 2" xfId="49589" xr:uid="{00000000-0005-0000-0000-0000069F0000}"/>
    <cellStyle name="Normal 4 6 2 4 2 2 3 3" xfId="37035" xr:uid="{00000000-0005-0000-0000-0000079F0000}"/>
    <cellStyle name="Normal 4 6 2 4 2 2 4" xfId="17343" xr:uid="{00000000-0005-0000-0000-0000089F0000}"/>
    <cellStyle name="Normal 4 6 2 4 2 2 4 2" xfId="43505" xr:uid="{00000000-0005-0000-0000-0000099F0000}"/>
    <cellStyle name="Normal 4 6 2 4 2 2 5" xfId="30039" xr:uid="{00000000-0005-0000-0000-00000A9F0000}"/>
    <cellStyle name="Normal 4 6 2 4 2 3" xfId="5903" xr:uid="{00000000-0005-0000-0000-00000B9F0000}"/>
    <cellStyle name="Normal 4 6 2 4 2 3 2" xfId="12347" xr:uid="{00000000-0005-0000-0000-00000C9F0000}"/>
    <cellStyle name="Normal 4 6 2 4 2 3 2 2" xfId="24709" xr:uid="{00000000-0005-0000-0000-00000D9F0000}"/>
    <cellStyle name="Normal 4 6 2 4 2 3 2 2 2" xfId="50871" xr:uid="{00000000-0005-0000-0000-00000E9F0000}"/>
    <cellStyle name="Normal 4 6 2 4 2 3 2 3" xfId="38509" xr:uid="{00000000-0005-0000-0000-00000F9F0000}"/>
    <cellStyle name="Normal 4 6 2 4 2 3 3" xfId="19105" xr:uid="{00000000-0005-0000-0000-0000109F0000}"/>
    <cellStyle name="Normal 4 6 2 4 2 3 3 2" xfId="45267" xr:uid="{00000000-0005-0000-0000-0000119F0000}"/>
    <cellStyle name="Normal 4 6 2 4 2 3 4" xfId="32065" xr:uid="{00000000-0005-0000-0000-0000129F0000}"/>
    <cellStyle name="Normal 4 6 2 4 2 4" xfId="9401" xr:uid="{00000000-0005-0000-0000-0000139F0000}"/>
    <cellStyle name="Normal 4 6 2 4 2 4 2" xfId="22147" xr:uid="{00000000-0005-0000-0000-0000149F0000}"/>
    <cellStyle name="Normal 4 6 2 4 2 4 2 2" xfId="48309" xr:uid="{00000000-0005-0000-0000-0000159F0000}"/>
    <cellStyle name="Normal 4 6 2 4 2 4 3" xfId="35563" xr:uid="{00000000-0005-0000-0000-0000169F0000}"/>
    <cellStyle name="Normal 4 6 2 4 2 5" xfId="15581" xr:uid="{00000000-0005-0000-0000-0000179F0000}"/>
    <cellStyle name="Normal 4 6 2 4 2 5 2" xfId="41743" xr:uid="{00000000-0005-0000-0000-0000189F0000}"/>
    <cellStyle name="Normal 4 6 2 4 2 6" xfId="28013" xr:uid="{00000000-0005-0000-0000-0000199F0000}"/>
    <cellStyle name="Normal 4 6 2 4 3" xfId="3237" xr:uid="{00000000-0005-0000-0000-00001A9F0000}"/>
    <cellStyle name="Normal 4 6 2 4 3 2" xfId="7289" xr:uid="{00000000-0005-0000-0000-00001B9F0000}"/>
    <cellStyle name="Normal 4 6 2 4 3 2 2" xfId="13179" xr:uid="{00000000-0005-0000-0000-00001C9F0000}"/>
    <cellStyle name="Normal 4 6 2 4 3 2 2 2" xfId="25349" xr:uid="{00000000-0005-0000-0000-00001D9F0000}"/>
    <cellStyle name="Normal 4 6 2 4 3 2 2 2 2" xfId="51511" xr:uid="{00000000-0005-0000-0000-00001E9F0000}"/>
    <cellStyle name="Normal 4 6 2 4 3 2 2 3" xfId="39341" xr:uid="{00000000-0005-0000-0000-00001F9F0000}"/>
    <cellStyle name="Normal 4 6 2 4 3 2 3" xfId="20227" xr:uid="{00000000-0005-0000-0000-0000209F0000}"/>
    <cellStyle name="Normal 4 6 2 4 3 2 3 2" xfId="46389" xr:uid="{00000000-0005-0000-0000-0000219F0000}"/>
    <cellStyle name="Normal 4 6 2 4 3 2 4" xfId="33451" xr:uid="{00000000-0005-0000-0000-0000229F0000}"/>
    <cellStyle name="Normal 4 6 2 4 3 3" xfId="10233" xr:uid="{00000000-0005-0000-0000-0000239F0000}"/>
    <cellStyle name="Normal 4 6 2 4 3 3 2" xfId="22787" xr:uid="{00000000-0005-0000-0000-0000249F0000}"/>
    <cellStyle name="Normal 4 6 2 4 3 3 2 2" xfId="48949" xr:uid="{00000000-0005-0000-0000-0000259F0000}"/>
    <cellStyle name="Normal 4 6 2 4 3 3 3" xfId="36395" xr:uid="{00000000-0005-0000-0000-0000269F0000}"/>
    <cellStyle name="Normal 4 6 2 4 3 4" xfId="16703" xr:uid="{00000000-0005-0000-0000-0000279F0000}"/>
    <cellStyle name="Normal 4 6 2 4 3 4 2" xfId="42865" xr:uid="{00000000-0005-0000-0000-0000289F0000}"/>
    <cellStyle name="Normal 4 6 2 4 3 5" xfId="29399" xr:uid="{00000000-0005-0000-0000-0000299F0000}"/>
    <cellStyle name="Normal 4 6 2 4 4" xfId="5263" xr:uid="{00000000-0005-0000-0000-00002A9F0000}"/>
    <cellStyle name="Normal 4 6 2 4 4 2" xfId="11707" xr:uid="{00000000-0005-0000-0000-00002B9F0000}"/>
    <cellStyle name="Normal 4 6 2 4 4 2 2" xfId="24069" xr:uid="{00000000-0005-0000-0000-00002C9F0000}"/>
    <cellStyle name="Normal 4 6 2 4 4 2 2 2" xfId="50231" xr:uid="{00000000-0005-0000-0000-00002D9F0000}"/>
    <cellStyle name="Normal 4 6 2 4 4 2 3" xfId="37869" xr:uid="{00000000-0005-0000-0000-00002E9F0000}"/>
    <cellStyle name="Normal 4 6 2 4 4 3" xfId="18465" xr:uid="{00000000-0005-0000-0000-00002F9F0000}"/>
    <cellStyle name="Normal 4 6 2 4 4 3 2" xfId="44627" xr:uid="{00000000-0005-0000-0000-0000309F0000}"/>
    <cellStyle name="Normal 4 6 2 4 4 4" xfId="31425" xr:uid="{00000000-0005-0000-0000-0000319F0000}"/>
    <cellStyle name="Normal 4 6 2 4 5" xfId="8761" xr:uid="{00000000-0005-0000-0000-0000329F0000}"/>
    <cellStyle name="Normal 4 6 2 4 5 2" xfId="21507" xr:uid="{00000000-0005-0000-0000-0000339F0000}"/>
    <cellStyle name="Normal 4 6 2 4 5 2 2" xfId="47669" xr:uid="{00000000-0005-0000-0000-0000349F0000}"/>
    <cellStyle name="Normal 4 6 2 4 5 3" xfId="34923" xr:uid="{00000000-0005-0000-0000-0000359F0000}"/>
    <cellStyle name="Normal 4 6 2 4 6" xfId="14941" xr:uid="{00000000-0005-0000-0000-0000369F0000}"/>
    <cellStyle name="Normal 4 6 2 4 6 2" xfId="41103" xr:uid="{00000000-0005-0000-0000-0000379F0000}"/>
    <cellStyle name="Normal 4 6 2 4 7" xfId="27373" xr:uid="{00000000-0005-0000-0000-0000389F0000}"/>
    <cellStyle name="Normal 4 6 2 5" xfId="1531" xr:uid="{00000000-0005-0000-0000-0000399F0000}"/>
    <cellStyle name="Normal 4 6 2 5 2" xfId="3557" xr:uid="{00000000-0005-0000-0000-00003A9F0000}"/>
    <cellStyle name="Normal 4 6 2 5 2 2" xfId="7609" xr:uid="{00000000-0005-0000-0000-00003B9F0000}"/>
    <cellStyle name="Normal 4 6 2 5 2 2 2" xfId="13499" xr:uid="{00000000-0005-0000-0000-00003C9F0000}"/>
    <cellStyle name="Normal 4 6 2 5 2 2 2 2" xfId="25669" xr:uid="{00000000-0005-0000-0000-00003D9F0000}"/>
    <cellStyle name="Normal 4 6 2 5 2 2 2 2 2" xfId="51831" xr:uid="{00000000-0005-0000-0000-00003E9F0000}"/>
    <cellStyle name="Normal 4 6 2 5 2 2 2 3" xfId="39661" xr:uid="{00000000-0005-0000-0000-00003F9F0000}"/>
    <cellStyle name="Normal 4 6 2 5 2 2 3" xfId="20547" xr:uid="{00000000-0005-0000-0000-0000409F0000}"/>
    <cellStyle name="Normal 4 6 2 5 2 2 3 2" xfId="46709" xr:uid="{00000000-0005-0000-0000-0000419F0000}"/>
    <cellStyle name="Normal 4 6 2 5 2 2 4" xfId="33771" xr:uid="{00000000-0005-0000-0000-0000429F0000}"/>
    <cellStyle name="Normal 4 6 2 5 2 3" xfId="10553" xr:uid="{00000000-0005-0000-0000-0000439F0000}"/>
    <cellStyle name="Normal 4 6 2 5 2 3 2" xfId="23107" xr:uid="{00000000-0005-0000-0000-0000449F0000}"/>
    <cellStyle name="Normal 4 6 2 5 2 3 2 2" xfId="49269" xr:uid="{00000000-0005-0000-0000-0000459F0000}"/>
    <cellStyle name="Normal 4 6 2 5 2 3 3" xfId="36715" xr:uid="{00000000-0005-0000-0000-0000469F0000}"/>
    <cellStyle name="Normal 4 6 2 5 2 4" xfId="17023" xr:uid="{00000000-0005-0000-0000-0000479F0000}"/>
    <cellStyle name="Normal 4 6 2 5 2 4 2" xfId="43185" xr:uid="{00000000-0005-0000-0000-0000489F0000}"/>
    <cellStyle name="Normal 4 6 2 5 2 5" xfId="29719" xr:uid="{00000000-0005-0000-0000-0000499F0000}"/>
    <cellStyle name="Normal 4 6 2 5 3" xfId="5583" xr:uid="{00000000-0005-0000-0000-00004A9F0000}"/>
    <cellStyle name="Normal 4 6 2 5 3 2" xfId="12027" xr:uid="{00000000-0005-0000-0000-00004B9F0000}"/>
    <cellStyle name="Normal 4 6 2 5 3 2 2" xfId="24389" xr:uid="{00000000-0005-0000-0000-00004C9F0000}"/>
    <cellStyle name="Normal 4 6 2 5 3 2 2 2" xfId="50551" xr:uid="{00000000-0005-0000-0000-00004D9F0000}"/>
    <cellStyle name="Normal 4 6 2 5 3 2 3" xfId="38189" xr:uid="{00000000-0005-0000-0000-00004E9F0000}"/>
    <cellStyle name="Normal 4 6 2 5 3 3" xfId="18785" xr:uid="{00000000-0005-0000-0000-00004F9F0000}"/>
    <cellStyle name="Normal 4 6 2 5 3 3 2" xfId="44947" xr:uid="{00000000-0005-0000-0000-0000509F0000}"/>
    <cellStyle name="Normal 4 6 2 5 3 4" xfId="31745" xr:uid="{00000000-0005-0000-0000-0000519F0000}"/>
    <cellStyle name="Normal 4 6 2 5 4" xfId="9081" xr:uid="{00000000-0005-0000-0000-0000529F0000}"/>
    <cellStyle name="Normal 4 6 2 5 4 2" xfId="21827" xr:uid="{00000000-0005-0000-0000-0000539F0000}"/>
    <cellStyle name="Normal 4 6 2 5 4 2 2" xfId="47989" xr:uid="{00000000-0005-0000-0000-0000549F0000}"/>
    <cellStyle name="Normal 4 6 2 5 4 3" xfId="35243" xr:uid="{00000000-0005-0000-0000-0000559F0000}"/>
    <cellStyle name="Normal 4 6 2 5 5" xfId="15261" xr:uid="{00000000-0005-0000-0000-0000569F0000}"/>
    <cellStyle name="Normal 4 6 2 5 5 2" xfId="41423" xr:uid="{00000000-0005-0000-0000-0000579F0000}"/>
    <cellStyle name="Normal 4 6 2 5 6" xfId="27693" xr:uid="{00000000-0005-0000-0000-0000589F0000}"/>
    <cellStyle name="Normal 4 6 2 6" xfId="2473" xr:uid="{00000000-0005-0000-0000-0000599F0000}"/>
    <cellStyle name="Normal 4 6 2 6 2" xfId="6525" xr:uid="{00000000-0005-0000-0000-00005A9F0000}"/>
    <cellStyle name="Normal 4 6 2 6 2 2" xfId="12739" xr:uid="{00000000-0005-0000-0000-00005B9F0000}"/>
    <cellStyle name="Normal 4 6 2 6 2 2 2" xfId="25029" xr:uid="{00000000-0005-0000-0000-00005C9F0000}"/>
    <cellStyle name="Normal 4 6 2 6 2 2 2 2" xfId="51191" xr:uid="{00000000-0005-0000-0000-00005D9F0000}"/>
    <cellStyle name="Normal 4 6 2 6 2 2 3" xfId="38901" xr:uid="{00000000-0005-0000-0000-00005E9F0000}"/>
    <cellStyle name="Normal 4 6 2 6 2 3" xfId="19619" xr:uid="{00000000-0005-0000-0000-00005F9F0000}"/>
    <cellStyle name="Normal 4 6 2 6 2 3 2" xfId="45781" xr:uid="{00000000-0005-0000-0000-0000609F0000}"/>
    <cellStyle name="Normal 4 6 2 6 2 4" xfId="32687" xr:uid="{00000000-0005-0000-0000-0000619F0000}"/>
    <cellStyle name="Normal 4 6 2 6 3" xfId="9793" xr:uid="{00000000-0005-0000-0000-0000629F0000}"/>
    <cellStyle name="Normal 4 6 2 6 3 2" xfId="22467" xr:uid="{00000000-0005-0000-0000-0000639F0000}"/>
    <cellStyle name="Normal 4 6 2 6 3 2 2" xfId="48629" xr:uid="{00000000-0005-0000-0000-0000649F0000}"/>
    <cellStyle name="Normal 4 6 2 6 3 3" xfId="35955" xr:uid="{00000000-0005-0000-0000-0000659F0000}"/>
    <cellStyle name="Normal 4 6 2 6 4" xfId="16095" xr:uid="{00000000-0005-0000-0000-0000669F0000}"/>
    <cellStyle name="Normal 4 6 2 6 4 2" xfId="42257" xr:uid="{00000000-0005-0000-0000-0000679F0000}"/>
    <cellStyle name="Normal 4 6 2 6 5" xfId="28635" xr:uid="{00000000-0005-0000-0000-0000689F0000}"/>
    <cellStyle name="Normal 4 6 2 7" xfId="4499" xr:uid="{00000000-0005-0000-0000-0000699F0000}"/>
    <cellStyle name="Normal 4 6 2 7 2" xfId="11267" xr:uid="{00000000-0005-0000-0000-00006A9F0000}"/>
    <cellStyle name="Normal 4 6 2 7 2 2" xfId="23749" xr:uid="{00000000-0005-0000-0000-00006B9F0000}"/>
    <cellStyle name="Normal 4 6 2 7 2 2 2" xfId="49911" xr:uid="{00000000-0005-0000-0000-00006C9F0000}"/>
    <cellStyle name="Normal 4 6 2 7 2 3" xfId="37429" xr:uid="{00000000-0005-0000-0000-00006D9F0000}"/>
    <cellStyle name="Normal 4 6 2 7 3" xfId="17857" xr:uid="{00000000-0005-0000-0000-00006E9F0000}"/>
    <cellStyle name="Normal 4 6 2 7 3 2" xfId="44019" xr:uid="{00000000-0005-0000-0000-00006F9F0000}"/>
    <cellStyle name="Normal 4 6 2 7 4" xfId="30661" xr:uid="{00000000-0005-0000-0000-0000709F0000}"/>
    <cellStyle name="Normal 4 6 2 8" xfId="8321" xr:uid="{00000000-0005-0000-0000-0000719F0000}"/>
    <cellStyle name="Normal 4 6 2 8 2" xfId="21187" xr:uid="{00000000-0005-0000-0000-0000729F0000}"/>
    <cellStyle name="Normal 4 6 2 8 2 2" xfId="47349" xr:uid="{00000000-0005-0000-0000-0000739F0000}"/>
    <cellStyle name="Normal 4 6 2 8 3" xfId="34483" xr:uid="{00000000-0005-0000-0000-0000749F0000}"/>
    <cellStyle name="Normal 4 6 2 9" xfId="14333" xr:uid="{00000000-0005-0000-0000-0000759F0000}"/>
    <cellStyle name="Normal 4 6 2 9 2" xfId="40495" xr:uid="{00000000-0005-0000-0000-0000769F0000}"/>
    <cellStyle name="Normal 4 6 3" xfId="559" xr:uid="{00000000-0005-0000-0000-0000779F0000}"/>
    <cellStyle name="Normal 4 6 3 2" xfId="1091" xr:uid="{00000000-0005-0000-0000-0000789F0000}"/>
    <cellStyle name="Normal 4 6 3 2 2" xfId="1411" xr:uid="{00000000-0005-0000-0000-0000799F0000}"/>
    <cellStyle name="Normal 4 6 3 2 2 2" xfId="2051" xr:uid="{00000000-0005-0000-0000-00007A9F0000}"/>
    <cellStyle name="Normal 4 6 3 2 2 2 2" xfId="4077" xr:uid="{00000000-0005-0000-0000-00007B9F0000}"/>
    <cellStyle name="Normal 4 6 3 2 2 2 2 2" xfId="8129" xr:uid="{00000000-0005-0000-0000-00007C9F0000}"/>
    <cellStyle name="Normal 4 6 3 2 2 2 2 2 2" xfId="14019" xr:uid="{00000000-0005-0000-0000-00007D9F0000}"/>
    <cellStyle name="Normal 4 6 3 2 2 2 2 2 2 2" xfId="26189" xr:uid="{00000000-0005-0000-0000-00007E9F0000}"/>
    <cellStyle name="Normal 4 6 3 2 2 2 2 2 2 2 2" xfId="52351" xr:uid="{00000000-0005-0000-0000-00007F9F0000}"/>
    <cellStyle name="Normal 4 6 3 2 2 2 2 2 2 3" xfId="40181" xr:uid="{00000000-0005-0000-0000-0000809F0000}"/>
    <cellStyle name="Normal 4 6 3 2 2 2 2 2 3" xfId="21067" xr:uid="{00000000-0005-0000-0000-0000819F0000}"/>
    <cellStyle name="Normal 4 6 3 2 2 2 2 2 3 2" xfId="47229" xr:uid="{00000000-0005-0000-0000-0000829F0000}"/>
    <cellStyle name="Normal 4 6 3 2 2 2 2 2 4" xfId="34291" xr:uid="{00000000-0005-0000-0000-0000839F0000}"/>
    <cellStyle name="Normal 4 6 3 2 2 2 2 3" xfId="11073" xr:uid="{00000000-0005-0000-0000-0000849F0000}"/>
    <cellStyle name="Normal 4 6 3 2 2 2 2 3 2" xfId="23627" xr:uid="{00000000-0005-0000-0000-0000859F0000}"/>
    <cellStyle name="Normal 4 6 3 2 2 2 2 3 2 2" xfId="49789" xr:uid="{00000000-0005-0000-0000-0000869F0000}"/>
    <cellStyle name="Normal 4 6 3 2 2 2 2 3 3" xfId="37235" xr:uid="{00000000-0005-0000-0000-0000879F0000}"/>
    <cellStyle name="Normal 4 6 3 2 2 2 2 4" xfId="17543" xr:uid="{00000000-0005-0000-0000-0000889F0000}"/>
    <cellStyle name="Normal 4 6 3 2 2 2 2 4 2" xfId="43705" xr:uid="{00000000-0005-0000-0000-0000899F0000}"/>
    <cellStyle name="Normal 4 6 3 2 2 2 2 5" xfId="30239" xr:uid="{00000000-0005-0000-0000-00008A9F0000}"/>
    <cellStyle name="Normal 4 6 3 2 2 2 3" xfId="6103" xr:uid="{00000000-0005-0000-0000-00008B9F0000}"/>
    <cellStyle name="Normal 4 6 3 2 2 2 3 2" xfId="12547" xr:uid="{00000000-0005-0000-0000-00008C9F0000}"/>
    <cellStyle name="Normal 4 6 3 2 2 2 3 2 2" xfId="24909" xr:uid="{00000000-0005-0000-0000-00008D9F0000}"/>
    <cellStyle name="Normal 4 6 3 2 2 2 3 2 2 2" xfId="51071" xr:uid="{00000000-0005-0000-0000-00008E9F0000}"/>
    <cellStyle name="Normal 4 6 3 2 2 2 3 2 3" xfId="38709" xr:uid="{00000000-0005-0000-0000-00008F9F0000}"/>
    <cellStyle name="Normal 4 6 3 2 2 2 3 3" xfId="19305" xr:uid="{00000000-0005-0000-0000-0000909F0000}"/>
    <cellStyle name="Normal 4 6 3 2 2 2 3 3 2" xfId="45467" xr:uid="{00000000-0005-0000-0000-0000919F0000}"/>
    <cellStyle name="Normal 4 6 3 2 2 2 3 4" xfId="32265" xr:uid="{00000000-0005-0000-0000-0000929F0000}"/>
    <cellStyle name="Normal 4 6 3 2 2 2 4" xfId="9601" xr:uid="{00000000-0005-0000-0000-0000939F0000}"/>
    <cellStyle name="Normal 4 6 3 2 2 2 4 2" xfId="22347" xr:uid="{00000000-0005-0000-0000-0000949F0000}"/>
    <cellStyle name="Normal 4 6 3 2 2 2 4 2 2" xfId="48509" xr:uid="{00000000-0005-0000-0000-0000959F0000}"/>
    <cellStyle name="Normal 4 6 3 2 2 2 4 3" xfId="35763" xr:uid="{00000000-0005-0000-0000-0000969F0000}"/>
    <cellStyle name="Normal 4 6 3 2 2 2 5" xfId="15781" xr:uid="{00000000-0005-0000-0000-0000979F0000}"/>
    <cellStyle name="Normal 4 6 3 2 2 2 5 2" xfId="41943" xr:uid="{00000000-0005-0000-0000-0000989F0000}"/>
    <cellStyle name="Normal 4 6 3 2 2 2 6" xfId="28213" xr:uid="{00000000-0005-0000-0000-0000999F0000}"/>
    <cellStyle name="Normal 4 6 3 2 2 3" xfId="3437" xr:uid="{00000000-0005-0000-0000-00009A9F0000}"/>
    <cellStyle name="Normal 4 6 3 2 2 3 2" xfId="7489" xr:uid="{00000000-0005-0000-0000-00009B9F0000}"/>
    <cellStyle name="Normal 4 6 3 2 2 3 2 2" xfId="13379" xr:uid="{00000000-0005-0000-0000-00009C9F0000}"/>
    <cellStyle name="Normal 4 6 3 2 2 3 2 2 2" xfId="25549" xr:uid="{00000000-0005-0000-0000-00009D9F0000}"/>
    <cellStyle name="Normal 4 6 3 2 2 3 2 2 2 2" xfId="51711" xr:uid="{00000000-0005-0000-0000-00009E9F0000}"/>
    <cellStyle name="Normal 4 6 3 2 2 3 2 2 3" xfId="39541" xr:uid="{00000000-0005-0000-0000-00009F9F0000}"/>
    <cellStyle name="Normal 4 6 3 2 2 3 2 3" xfId="20427" xr:uid="{00000000-0005-0000-0000-0000A09F0000}"/>
    <cellStyle name="Normal 4 6 3 2 2 3 2 3 2" xfId="46589" xr:uid="{00000000-0005-0000-0000-0000A19F0000}"/>
    <cellStyle name="Normal 4 6 3 2 2 3 2 4" xfId="33651" xr:uid="{00000000-0005-0000-0000-0000A29F0000}"/>
    <cellStyle name="Normal 4 6 3 2 2 3 3" xfId="10433" xr:uid="{00000000-0005-0000-0000-0000A39F0000}"/>
    <cellStyle name="Normal 4 6 3 2 2 3 3 2" xfId="22987" xr:uid="{00000000-0005-0000-0000-0000A49F0000}"/>
    <cellStyle name="Normal 4 6 3 2 2 3 3 2 2" xfId="49149" xr:uid="{00000000-0005-0000-0000-0000A59F0000}"/>
    <cellStyle name="Normal 4 6 3 2 2 3 3 3" xfId="36595" xr:uid="{00000000-0005-0000-0000-0000A69F0000}"/>
    <cellStyle name="Normal 4 6 3 2 2 3 4" xfId="16903" xr:uid="{00000000-0005-0000-0000-0000A79F0000}"/>
    <cellStyle name="Normal 4 6 3 2 2 3 4 2" xfId="43065" xr:uid="{00000000-0005-0000-0000-0000A89F0000}"/>
    <cellStyle name="Normal 4 6 3 2 2 3 5" xfId="29599" xr:uid="{00000000-0005-0000-0000-0000A99F0000}"/>
    <cellStyle name="Normal 4 6 3 2 2 4" xfId="5463" xr:uid="{00000000-0005-0000-0000-0000AA9F0000}"/>
    <cellStyle name="Normal 4 6 3 2 2 4 2" xfId="11907" xr:uid="{00000000-0005-0000-0000-0000AB9F0000}"/>
    <cellStyle name="Normal 4 6 3 2 2 4 2 2" xfId="24269" xr:uid="{00000000-0005-0000-0000-0000AC9F0000}"/>
    <cellStyle name="Normal 4 6 3 2 2 4 2 2 2" xfId="50431" xr:uid="{00000000-0005-0000-0000-0000AD9F0000}"/>
    <cellStyle name="Normal 4 6 3 2 2 4 2 3" xfId="38069" xr:uid="{00000000-0005-0000-0000-0000AE9F0000}"/>
    <cellStyle name="Normal 4 6 3 2 2 4 3" xfId="18665" xr:uid="{00000000-0005-0000-0000-0000AF9F0000}"/>
    <cellStyle name="Normal 4 6 3 2 2 4 3 2" xfId="44827" xr:uid="{00000000-0005-0000-0000-0000B09F0000}"/>
    <cellStyle name="Normal 4 6 3 2 2 4 4" xfId="31625" xr:uid="{00000000-0005-0000-0000-0000B19F0000}"/>
    <cellStyle name="Normal 4 6 3 2 2 5" xfId="8961" xr:uid="{00000000-0005-0000-0000-0000B29F0000}"/>
    <cellStyle name="Normal 4 6 3 2 2 5 2" xfId="21707" xr:uid="{00000000-0005-0000-0000-0000B39F0000}"/>
    <cellStyle name="Normal 4 6 3 2 2 5 2 2" xfId="47869" xr:uid="{00000000-0005-0000-0000-0000B49F0000}"/>
    <cellStyle name="Normal 4 6 3 2 2 5 3" xfId="35123" xr:uid="{00000000-0005-0000-0000-0000B59F0000}"/>
    <cellStyle name="Normal 4 6 3 2 2 6" xfId="15141" xr:uid="{00000000-0005-0000-0000-0000B69F0000}"/>
    <cellStyle name="Normal 4 6 3 2 2 6 2" xfId="41303" xr:uid="{00000000-0005-0000-0000-0000B79F0000}"/>
    <cellStyle name="Normal 4 6 3 2 2 7" xfId="27573" xr:uid="{00000000-0005-0000-0000-0000B89F0000}"/>
    <cellStyle name="Normal 4 6 3 2 3" xfId="1731" xr:uid="{00000000-0005-0000-0000-0000B99F0000}"/>
    <cellStyle name="Normal 4 6 3 2 3 2" xfId="3757" xr:uid="{00000000-0005-0000-0000-0000BA9F0000}"/>
    <cellStyle name="Normal 4 6 3 2 3 2 2" xfId="7809" xr:uid="{00000000-0005-0000-0000-0000BB9F0000}"/>
    <cellStyle name="Normal 4 6 3 2 3 2 2 2" xfId="13699" xr:uid="{00000000-0005-0000-0000-0000BC9F0000}"/>
    <cellStyle name="Normal 4 6 3 2 3 2 2 2 2" xfId="25869" xr:uid="{00000000-0005-0000-0000-0000BD9F0000}"/>
    <cellStyle name="Normal 4 6 3 2 3 2 2 2 2 2" xfId="52031" xr:uid="{00000000-0005-0000-0000-0000BE9F0000}"/>
    <cellStyle name="Normal 4 6 3 2 3 2 2 2 3" xfId="39861" xr:uid="{00000000-0005-0000-0000-0000BF9F0000}"/>
    <cellStyle name="Normal 4 6 3 2 3 2 2 3" xfId="20747" xr:uid="{00000000-0005-0000-0000-0000C09F0000}"/>
    <cellStyle name="Normal 4 6 3 2 3 2 2 3 2" xfId="46909" xr:uid="{00000000-0005-0000-0000-0000C19F0000}"/>
    <cellStyle name="Normal 4 6 3 2 3 2 2 4" xfId="33971" xr:uid="{00000000-0005-0000-0000-0000C29F0000}"/>
    <cellStyle name="Normal 4 6 3 2 3 2 3" xfId="10753" xr:uid="{00000000-0005-0000-0000-0000C39F0000}"/>
    <cellStyle name="Normal 4 6 3 2 3 2 3 2" xfId="23307" xr:uid="{00000000-0005-0000-0000-0000C49F0000}"/>
    <cellStyle name="Normal 4 6 3 2 3 2 3 2 2" xfId="49469" xr:uid="{00000000-0005-0000-0000-0000C59F0000}"/>
    <cellStyle name="Normal 4 6 3 2 3 2 3 3" xfId="36915" xr:uid="{00000000-0005-0000-0000-0000C69F0000}"/>
    <cellStyle name="Normal 4 6 3 2 3 2 4" xfId="17223" xr:uid="{00000000-0005-0000-0000-0000C79F0000}"/>
    <cellStyle name="Normal 4 6 3 2 3 2 4 2" xfId="43385" xr:uid="{00000000-0005-0000-0000-0000C89F0000}"/>
    <cellStyle name="Normal 4 6 3 2 3 2 5" xfId="29919" xr:uid="{00000000-0005-0000-0000-0000C99F0000}"/>
    <cellStyle name="Normal 4 6 3 2 3 3" xfId="5783" xr:uid="{00000000-0005-0000-0000-0000CA9F0000}"/>
    <cellStyle name="Normal 4 6 3 2 3 3 2" xfId="12227" xr:uid="{00000000-0005-0000-0000-0000CB9F0000}"/>
    <cellStyle name="Normal 4 6 3 2 3 3 2 2" xfId="24589" xr:uid="{00000000-0005-0000-0000-0000CC9F0000}"/>
    <cellStyle name="Normal 4 6 3 2 3 3 2 2 2" xfId="50751" xr:uid="{00000000-0005-0000-0000-0000CD9F0000}"/>
    <cellStyle name="Normal 4 6 3 2 3 3 2 3" xfId="38389" xr:uid="{00000000-0005-0000-0000-0000CE9F0000}"/>
    <cellStyle name="Normal 4 6 3 2 3 3 3" xfId="18985" xr:uid="{00000000-0005-0000-0000-0000CF9F0000}"/>
    <cellStyle name="Normal 4 6 3 2 3 3 3 2" xfId="45147" xr:uid="{00000000-0005-0000-0000-0000D09F0000}"/>
    <cellStyle name="Normal 4 6 3 2 3 3 4" xfId="31945" xr:uid="{00000000-0005-0000-0000-0000D19F0000}"/>
    <cellStyle name="Normal 4 6 3 2 3 4" xfId="9281" xr:uid="{00000000-0005-0000-0000-0000D29F0000}"/>
    <cellStyle name="Normal 4 6 3 2 3 4 2" xfId="22027" xr:uid="{00000000-0005-0000-0000-0000D39F0000}"/>
    <cellStyle name="Normal 4 6 3 2 3 4 2 2" xfId="48189" xr:uid="{00000000-0005-0000-0000-0000D49F0000}"/>
    <cellStyle name="Normal 4 6 3 2 3 4 3" xfId="35443" xr:uid="{00000000-0005-0000-0000-0000D59F0000}"/>
    <cellStyle name="Normal 4 6 3 2 3 5" xfId="15461" xr:uid="{00000000-0005-0000-0000-0000D69F0000}"/>
    <cellStyle name="Normal 4 6 3 2 3 5 2" xfId="41623" xr:uid="{00000000-0005-0000-0000-0000D79F0000}"/>
    <cellStyle name="Normal 4 6 3 2 3 6" xfId="27893" xr:uid="{00000000-0005-0000-0000-0000D89F0000}"/>
    <cellStyle name="Normal 4 6 3 2 4" xfId="3117" xr:uid="{00000000-0005-0000-0000-0000D99F0000}"/>
    <cellStyle name="Normal 4 6 3 2 4 2" xfId="7169" xr:uid="{00000000-0005-0000-0000-0000DA9F0000}"/>
    <cellStyle name="Normal 4 6 3 2 4 2 2" xfId="13059" xr:uid="{00000000-0005-0000-0000-0000DB9F0000}"/>
    <cellStyle name="Normal 4 6 3 2 4 2 2 2" xfId="25229" xr:uid="{00000000-0005-0000-0000-0000DC9F0000}"/>
    <cellStyle name="Normal 4 6 3 2 4 2 2 2 2" xfId="51391" xr:uid="{00000000-0005-0000-0000-0000DD9F0000}"/>
    <cellStyle name="Normal 4 6 3 2 4 2 2 3" xfId="39221" xr:uid="{00000000-0005-0000-0000-0000DE9F0000}"/>
    <cellStyle name="Normal 4 6 3 2 4 2 3" xfId="20107" xr:uid="{00000000-0005-0000-0000-0000DF9F0000}"/>
    <cellStyle name="Normal 4 6 3 2 4 2 3 2" xfId="46269" xr:uid="{00000000-0005-0000-0000-0000E09F0000}"/>
    <cellStyle name="Normal 4 6 3 2 4 2 4" xfId="33331" xr:uid="{00000000-0005-0000-0000-0000E19F0000}"/>
    <cellStyle name="Normal 4 6 3 2 4 3" xfId="10113" xr:uid="{00000000-0005-0000-0000-0000E29F0000}"/>
    <cellStyle name="Normal 4 6 3 2 4 3 2" xfId="22667" xr:uid="{00000000-0005-0000-0000-0000E39F0000}"/>
    <cellStyle name="Normal 4 6 3 2 4 3 2 2" xfId="48829" xr:uid="{00000000-0005-0000-0000-0000E49F0000}"/>
    <cellStyle name="Normal 4 6 3 2 4 3 3" xfId="36275" xr:uid="{00000000-0005-0000-0000-0000E59F0000}"/>
    <cellStyle name="Normal 4 6 3 2 4 4" xfId="16583" xr:uid="{00000000-0005-0000-0000-0000E69F0000}"/>
    <cellStyle name="Normal 4 6 3 2 4 4 2" xfId="42745" xr:uid="{00000000-0005-0000-0000-0000E79F0000}"/>
    <cellStyle name="Normal 4 6 3 2 4 5" xfId="29279" xr:uid="{00000000-0005-0000-0000-0000E89F0000}"/>
    <cellStyle name="Normal 4 6 3 2 5" xfId="5143" xr:uid="{00000000-0005-0000-0000-0000E99F0000}"/>
    <cellStyle name="Normal 4 6 3 2 5 2" xfId="11587" xr:uid="{00000000-0005-0000-0000-0000EA9F0000}"/>
    <cellStyle name="Normal 4 6 3 2 5 2 2" xfId="23949" xr:uid="{00000000-0005-0000-0000-0000EB9F0000}"/>
    <cellStyle name="Normal 4 6 3 2 5 2 2 2" xfId="50111" xr:uid="{00000000-0005-0000-0000-0000EC9F0000}"/>
    <cellStyle name="Normal 4 6 3 2 5 2 3" xfId="37749" xr:uid="{00000000-0005-0000-0000-0000ED9F0000}"/>
    <cellStyle name="Normal 4 6 3 2 5 3" xfId="18345" xr:uid="{00000000-0005-0000-0000-0000EE9F0000}"/>
    <cellStyle name="Normal 4 6 3 2 5 3 2" xfId="44507" xr:uid="{00000000-0005-0000-0000-0000EF9F0000}"/>
    <cellStyle name="Normal 4 6 3 2 5 4" xfId="31305" xr:uid="{00000000-0005-0000-0000-0000F09F0000}"/>
    <cellStyle name="Normal 4 6 3 2 6" xfId="8641" xr:uid="{00000000-0005-0000-0000-0000F19F0000}"/>
    <cellStyle name="Normal 4 6 3 2 6 2" xfId="21387" xr:uid="{00000000-0005-0000-0000-0000F29F0000}"/>
    <cellStyle name="Normal 4 6 3 2 6 2 2" xfId="47549" xr:uid="{00000000-0005-0000-0000-0000F39F0000}"/>
    <cellStyle name="Normal 4 6 3 2 6 3" xfId="34803" xr:uid="{00000000-0005-0000-0000-0000F49F0000}"/>
    <cellStyle name="Normal 4 6 3 2 7" xfId="14821" xr:uid="{00000000-0005-0000-0000-0000F59F0000}"/>
    <cellStyle name="Normal 4 6 3 2 7 2" xfId="40983" xr:uid="{00000000-0005-0000-0000-0000F69F0000}"/>
    <cellStyle name="Normal 4 6 3 2 8" xfId="27253" xr:uid="{00000000-0005-0000-0000-0000F79F0000}"/>
    <cellStyle name="Normal 4 6 3 3" xfId="1251" xr:uid="{00000000-0005-0000-0000-0000F89F0000}"/>
    <cellStyle name="Normal 4 6 3 3 2" xfId="1891" xr:uid="{00000000-0005-0000-0000-0000F99F0000}"/>
    <cellStyle name="Normal 4 6 3 3 2 2" xfId="3917" xr:uid="{00000000-0005-0000-0000-0000FA9F0000}"/>
    <cellStyle name="Normal 4 6 3 3 2 2 2" xfId="7969" xr:uid="{00000000-0005-0000-0000-0000FB9F0000}"/>
    <cellStyle name="Normal 4 6 3 3 2 2 2 2" xfId="13859" xr:uid="{00000000-0005-0000-0000-0000FC9F0000}"/>
    <cellStyle name="Normal 4 6 3 3 2 2 2 2 2" xfId="26029" xr:uid="{00000000-0005-0000-0000-0000FD9F0000}"/>
    <cellStyle name="Normal 4 6 3 3 2 2 2 2 2 2" xfId="52191" xr:uid="{00000000-0005-0000-0000-0000FE9F0000}"/>
    <cellStyle name="Normal 4 6 3 3 2 2 2 2 3" xfId="40021" xr:uid="{00000000-0005-0000-0000-0000FF9F0000}"/>
    <cellStyle name="Normal 4 6 3 3 2 2 2 3" xfId="20907" xr:uid="{00000000-0005-0000-0000-000000A00000}"/>
    <cellStyle name="Normal 4 6 3 3 2 2 2 3 2" xfId="47069" xr:uid="{00000000-0005-0000-0000-000001A00000}"/>
    <cellStyle name="Normal 4 6 3 3 2 2 2 4" xfId="34131" xr:uid="{00000000-0005-0000-0000-000002A00000}"/>
    <cellStyle name="Normal 4 6 3 3 2 2 3" xfId="10913" xr:uid="{00000000-0005-0000-0000-000003A00000}"/>
    <cellStyle name="Normal 4 6 3 3 2 2 3 2" xfId="23467" xr:uid="{00000000-0005-0000-0000-000004A00000}"/>
    <cellStyle name="Normal 4 6 3 3 2 2 3 2 2" xfId="49629" xr:uid="{00000000-0005-0000-0000-000005A00000}"/>
    <cellStyle name="Normal 4 6 3 3 2 2 3 3" xfId="37075" xr:uid="{00000000-0005-0000-0000-000006A00000}"/>
    <cellStyle name="Normal 4 6 3 3 2 2 4" xfId="17383" xr:uid="{00000000-0005-0000-0000-000007A00000}"/>
    <cellStyle name="Normal 4 6 3 3 2 2 4 2" xfId="43545" xr:uid="{00000000-0005-0000-0000-000008A00000}"/>
    <cellStyle name="Normal 4 6 3 3 2 2 5" xfId="30079" xr:uid="{00000000-0005-0000-0000-000009A00000}"/>
    <cellStyle name="Normal 4 6 3 3 2 3" xfId="5943" xr:uid="{00000000-0005-0000-0000-00000AA00000}"/>
    <cellStyle name="Normal 4 6 3 3 2 3 2" xfId="12387" xr:uid="{00000000-0005-0000-0000-00000BA00000}"/>
    <cellStyle name="Normal 4 6 3 3 2 3 2 2" xfId="24749" xr:uid="{00000000-0005-0000-0000-00000CA00000}"/>
    <cellStyle name="Normal 4 6 3 3 2 3 2 2 2" xfId="50911" xr:uid="{00000000-0005-0000-0000-00000DA00000}"/>
    <cellStyle name="Normal 4 6 3 3 2 3 2 3" xfId="38549" xr:uid="{00000000-0005-0000-0000-00000EA00000}"/>
    <cellStyle name="Normal 4 6 3 3 2 3 3" xfId="19145" xr:uid="{00000000-0005-0000-0000-00000FA00000}"/>
    <cellStyle name="Normal 4 6 3 3 2 3 3 2" xfId="45307" xr:uid="{00000000-0005-0000-0000-000010A00000}"/>
    <cellStyle name="Normal 4 6 3 3 2 3 4" xfId="32105" xr:uid="{00000000-0005-0000-0000-000011A00000}"/>
    <cellStyle name="Normal 4 6 3 3 2 4" xfId="9441" xr:uid="{00000000-0005-0000-0000-000012A00000}"/>
    <cellStyle name="Normal 4 6 3 3 2 4 2" xfId="22187" xr:uid="{00000000-0005-0000-0000-000013A00000}"/>
    <cellStyle name="Normal 4 6 3 3 2 4 2 2" xfId="48349" xr:uid="{00000000-0005-0000-0000-000014A00000}"/>
    <cellStyle name="Normal 4 6 3 3 2 4 3" xfId="35603" xr:uid="{00000000-0005-0000-0000-000015A00000}"/>
    <cellStyle name="Normal 4 6 3 3 2 5" xfId="15621" xr:uid="{00000000-0005-0000-0000-000016A00000}"/>
    <cellStyle name="Normal 4 6 3 3 2 5 2" xfId="41783" xr:uid="{00000000-0005-0000-0000-000017A00000}"/>
    <cellStyle name="Normal 4 6 3 3 2 6" xfId="28053" xr:uid="{00000000-0005-0000-0000-000018A00000}"/>
    <cellStyle name="Normal 4 6 3 3 3" xfId="3277" xr:uid="{00000000-0005-0000-0000-000019A00000}"/>
    <cellStyle name="Normal 4 6 3 3 3 2" xfId="7329" xr:uid="{00000000-0005-0000-0000-00001AA00000}"/>
    <cellStyle name="Normal 4 6 3 3 3 2 2" xfId="13219" xr:uid="{00000000-0005-0000-0000-00001BA00000}"/>
    <cellStyle name="Normal 4 6 3 3 3 2 2 2" xfId="25389" xr:uid="{00000000-0005-0000-0000-00001CA00000}"/>
    <cellStyle name="Normal 4 6 3 3 3 2 2 2 2" xfId="51551" xr:uid="{00000000-0005-0000-0000-00001DA00000}"/>
    <cellStyle name="Normal 4 6 3 3 3 2 2 3" xfId="39381" xr:uid="{00000000-0005-0000-0000-00001EA00000}"/>
    <cellStyle name="Normal 4 6 3 3 3 2 3" xfId="20267" xr:uid="{00000000-0005-0000-0000-00001FA00000}"/>
    <cellStyle name="Normal 4 6 3 3 3 2 3 2" xfId="46429" xr:uid="{00000000-0005-0000-0000-000020A00000}"/>
    <cellStyle name="Normal 4 6 3 3 3 2 4" xfId="33491" xr:uid="{00000000-0005-0000-0000-000021A00000}"/>
    <cellStyle name="Normal 4 6 3 3 3 3" xfId="10273" xr:uid="{00000000-0005-0000-0000-000022A00000}"/>
    <cellStyle name="Normal 4 6 3 3 3 3 2" xfId="22827" xr:uid="{00000000-0005-0000-0000-000023A00000}"/>
    <cellStyle name="Normal 4 6 3 3 3 3 2 2" xfId="48989" xr:uid="{00000000-0005-0000-0000-000024A00000}"/>
    <cellStyle name="Normal 4 6 3 3 3 3 3" xfId="36435" xr:uid="{00000000-0005-0000-0000-000025A00000}"/>
    <cellStyle name="Normal 4 6 3 3 3 4" xfId="16743" xr:uid="{00000000-0005-0000-0000-000026A00000}"/>
    <cellStyle name="Normal 4 6 3 3 3 4 2" xfId="42905" xr:uid="{00000000-0005-0000-0000-000027A00000}"/>
    <cellStyle name="Normal 4 6 3 3 3 5" xfId="29439" xr:uid="{00000000-0005-0000-0000-000028A00000}"/>
    <cellStyle name="Normal 4 6 3 3 4" xfId="5303" xr:uid="{00000000-0005-0000-0000-000029A00000}"/>
    <cellStyle name="Normal 4 6 3 3 4 2" xfId="11747" xr:uid="{00000000-0005-0000-0000-00002AA00000}"/>
    <cellStyle name="Normal 4 6 3 3 4 2 2" xfId="24109" xr:uid="{00000000-0005-0000-0000-00002BA00000}"/>
    <cellStyle name="Normal 4 6 3 3 4 2 2 2" xfId="50271" xr:uid="{00000000-0005-0000-0000-00002CA00000}"/>
    <cellStyle name="Normal 4 6 3 3 4 2 3" xfId="37909" xr:uid="{00000000-0005-0000-0000-00002DA00000}"/>
    <cellStyle name="Normal 4 6 3 3 4 3" xfId="18505" xr:uid="{00000000-0005-0000-0000-00002EA00000}"/>
    <cellStyle name="Normal 4 6 3 3 4 3 2" xfId="44667" xr:uid="{00000000-0005-0000-0000-00002FA00000}"/>
    <cellStyle name="Normal 4 6 3 3 4 4" xfId="31465" xr:uid="{00000000-0005-0000-0000-000030A00000}"/>
    <cellStyle name="Normal 4 6 3 3 5" xfId="8801" xr:uid="{00000000-0005-0000-0000-000031A00000}"/>
    <cellStyle name="Normal 4 6 3 3 5 2" xfId="21547" xr:uid="{00000000-0005-0000-0000-000032A00000}"/>
    <cellStyle name="Normal 4 6 3 3 5 2 2" xfId="47709" xr:uid="{00000000-0005-0000-0000-000033A00000}"/>
    <cellStyle name="Normal 4 6 3 3 5 3" xfId="34963" xr:uid="{00000000-0005-0000-0000-000034A00000}"/>
    <cellStyle name="Normal 4 6 3 3 6" xfId="14981" xr:uid="{00000000-0005-0000-0000-000035A00000}"/>
    <cellStyle name="Normal 4 6 3 3 6 2" xfId="41143" xr:uid="{00000000-0005-0000-0000-000036A00000}"/>
    <cellStyle name="Normal 4 6 3 3 7" xfId="27413" xr:uid="{00000000-0005-0000-0000-000037A00000}"/>
    <cellStyle name="Normal 4 6 3 4" xfId="1571" xr:uid="{00000000-0005-0000-0000-000038A00000}"/>
    <cellStyle name="Normal 4 6 3 4 2" xfId="3597" xr:uid="{00000000-0005-0000-0000-000039A00000}"/>
    <cellStyle name="Normal 4 6 3 4 2 2" xfId="7649" xr:uid="{00000000-0005-0000-0000-00003AA00000}"/>
    <cellStyle name="Normal 4 6 3 4 2 2 2" xfId="13539" xr:uid="{00000000-0005-0000-0000-00003BA00000}"/>
    <cellStyle name="Normal 4 6 3 4 2 2 2 2" xfId="25709" xr:uid="{00000000-0005-0000-0000-00003CA00000}"/>
    <cellStyle name="Normal 4 6 3 4 2 2 2 2 2" xfId="51871" xr:uid="{00000000-0005-0000-0000-00003DA00000}"/>
    <cellStyle name="Normal 4 6 3 4 2 2 2 3" xfId="39701" xr:uid="{00000000-0005-0000-0000-00003EA00000}"/>
    <cellStyle name="Normal 4 6 3 4 2 2 3" xfId="20587" xr:uid="{00000000-0005-0000-0000-00003FA00000}"/>
    <cellStyle name="Normal 4 6 3 4 2 2 3 2" xfId="46749" xr:uid="{00000000-0005-0000-0000-000040A00000}"/>
    <cellStyle name="Normal 4 6 3 4 2 2 4" xfId="33811" xr:uid="{00000000-0005-0000-0000-000041A00000}"/>
    <cellStyle name="Normal 4 6 3 4 2 3" xfId="10593" xr:uid="{00000000-0005-0000-0000-000042A00000}"/>
    <cellStyle name="Normal 4 6 3 4 2 3 2" xfId="23147" xr:uid="{00000000-0005-0000-0000-000043A00000}"/>
    <cellStyle name="Normal 4 6 3 4 2 3 2 2" xfId="49309" xr:uid="{00000000-0005-0000-0000-000044A00000}"/>
    <cellStyle name="Normal 4 6 3 4 2 3 3" xfId="36755" xr:uid="{00000000-0005-0000-0000-000045A00000}"/>
    <cellStyle name="Normal 4 6 3 4 2 4" xfId="17063" xr:uid="{00000000-0005-0000-0000-000046A00000}"/>
    <cellStyle name="Normal 4 6 3 4 2 4 2" xfId="43225" xr:uid="{00000000-0005-0000-0000-000047A00000}"/>
    <cellStyle name="Normal 4 6 3 4 2 5" xfId="29759" xr:uid="{00000000-0005-0000-0000-000048A00000}"/>
    <cellStyle name="Normal 4 6 3 4 3" xfId="5623" xr:uid="{00000000-0005-0000-0000-000049A00000}"/>
    <cellStyle name="Normal 4 6 3 4 3 2" xfId="12067" xr:uid="{00000000-0005-0000-0000-00004AA00000}"/>
    <cellStyle name="Normal 4 6 3 4 3 2 2" xfId="24429" xr:uid="{00000000-0005-0000-0000-00004BA00000}"/>
    <cellStyle name="Normal 4 6 3 4 3 2 2 2" xfId="50591" xr:uid="{00000000-0005-0000-0000-00004CA00000}"/>
    <cellStyle name="Normal 4 6 3 4 3 2 3" xfId="38229" xr:uid="{00000000-0005-0000-0000-00004DA00000}"/>
    <cellStyle name="Normal 4 6 3 4 3 3" xfId="18825" xr:uid="{00000000-0005-0000-0000-00004EA00000}"/>
    <cellStyle name="Normal 4 6 3 4 3 3 2" xfId="44987" xr:uid="{00000000-0005-0000-0000-00004FA00000}"/>
    <cellStyle name="Normal 4 6 3 4 3 4" xfId="31785" xr:uid="{00000000-0005-0000-0000-000050A00000}"/>
    <cellStyle name="Normal 4 6 3 4 4" xfId="9121" xr:uid="{00000000-0005-0000-0000-000051A00000}"/>
    <cellStyle name="Normal 4 6 3 4 4 2" xfId="21867" xr:uid="{00000000-0005-0000-0000-000052A00000}"/>
    <cellStyle name="Normal 4 6 3 4 4 2 2" xfId="48029" xr:uid="{00000000-0005-0000-0000-000053A00000}"/>
    <cellStyle name="Normal 4 6 3 4 4 3" xfId="35283" xr:uid="{00000000-0005-0000-0000-000054A00000}"/>
    <cellStyle name="Normal 4 6 3 4 5" xfId="15301" xr:uid="{00000000-0005-0000-0000-000055A00000}"/>
    <cellStyle name="Normal 4 6 3 4 5 2" xfId="41463" xr:uid="{00000000-0005-0000-0000-000056A00000}"/>
    <cellStyle name="Normal 4 6 3 4 6" xfId="27733" xr:uid="{00000000-0005-0000-0000-000057A00000}"/>
    <cellStyle name="Normal 4 6 3 5" xfId="2585" xr:uid="{00000000-0005-0000-0000-000058A00000}"/>
    <cellStyle name="Normal 4 6 3 5 2" xfId="6637" xr:uid="{00000000-0005-0000-0000-000059A00000}"/>
    <cellStyle name="Normal 4 6 3 5 2 2" xfId="12803" xr:uid="{00000000-0005-0000-0000-00005AA00000}"/>
    <cellStyle name="Normal 4 6 3 5 2 2 2" xfId="25069" xr:uid="{00000000-0005-0000-0000-00005BA00000}"/>
    <cellStyle name="Normal 4 6 3 5 2 2 2 2" xfId="51231" xr:uid="{00000000-0005-0000-0000-00005CA00000}"/>
    <cellStyle name="Normal 4 6 3 5 2 2 3" xfId="38965" xr:uid="{00000000-0005-0000-0000-00005DA00000}"/>
    <cellStyle name="Normal 4 6 3 5 2 3" xfId="19707" xr:uid="{00000000-0005-0000-0000-00005EA00000}"/>
    <cellStyle name="Normal 4 6 3 5 2 3 2" xfId="45869" xr:uid="{00000000-0005-0000-0000-00005FA00000}"/>
    <cellStyle name="Normal 4 6 3 5 2 4" xfId="32799" xr:uid="{00000000-0005-0000-0000-000060A00000}"/>
    <cellStyle name="Normal 4 6 3 5 3" xfId="9857" xr:uid="{00000000-0005-0000-0000-000061A00000}"/>
    <cellStyle name="Normal 4 6 3 5 3 2" xfId="22507" xr:uid="{00000000-0005-0000-0000-000062A00000}"/>
    <cellStyle name="Normal 4 6 3 5 3 2 2" xfId="48669" xr:uid="{00000000-0005-0000-0000-000063A00000}"/>
    <cellStyle name="Normal 4 6 3 5 3 3" xfId="36019" xr:uid="{00000000-0005-0000-0000-000064A00000}"/>
    <cellStyle name="Normal 4 6 3 5 4" xfId="16183" xr:uid="{00000000-0005-0000-0000-000065A00000}"/>
    <cellStyle name="Normal 4 6 3 5 4 2" xfId="42345" xr:uid="{00000000-0005-0000-0000-000066A00000}"/>
    <cellStyle name="Normal 4 6 3 5 5" xfId="28747" xr:uid="{00000000-0005-0000-0000-000067A00000}"/>
    <cellStyle name="Normal 4 6 3 6" xfId="4611" xr:uid="{00000000-0005-0000-0000-000068A00000}"/>
    <cellStyle name="Normal 4 6 3 6 2" xfId="11331" xr:uid="{00000000-0005-0000-0000-000069A00000}"/>
    <cellStyle name="Normal 4 6 3 6 2 2" xfId="23789" xr:uid="{00000000-0005-0000-0000-00006AA00000}"/>
    <cellStyle name="Normal 4 6 3 6 2 2 2" xfId="49951" xr:uid="{00000000-0005-0000-0000-00006BA00000}"/>
    <cellStyle name="Normal 4 6 3 6 2 3" xfId="37493" xr:uid="{00000000-0005-0000-0000-00006CA00000}"/>
    <cellStyle name="Normal 4 6 3 6 3" xfId="17945" xr:uid="{00000000-0005-0000-0000-00006DA00000}"/>
    <cellStyle name="Normal 4 6 3 6 3 2" xfId="44107" xr:uid="{00000000-0005-0000-0000-00006EA00000}"/>
    <cellStyle name="Normal 4 6 3 6 4" xfId="30773" xr:uid="{00000000-0005-0000-0000-00006FA00000}"/>
    <cellStyle name="Normal 4 6 3 7" xfId="8385" xr:uid="{00000000-0005-0000-0000-000070A00000}"/>
    <cellStyle name="Normal 4 6 3 7 2" xfId="21227" xr:uid="{00000000-0005-0000-0000-000071A00000}"/>
    <cellStyle name="Normal 4 6 3 7 2 2" xfId="47389" xr:uid="{00000000-0005-0000-0000-000072A00000}"/>
    <cellStyle name="Normal 4 6 3 7 3" xfId="34547" xr:uid="{00000000-0005-0000-0000-000073A00000}"/>
    <cellStyle name="Normal 4 6 3 8" xfId="14421" xr:uid="{00000000-0005-0000-0000-000074A00000}"/>
    <cellStyle name="Normal 4 6 3 8 2" xfId="40583" xr:uid="{00000000-0005-0000-0000-000075A00000}"/>
    <cellStyle name="Normal 4 6 3 9" xfId="26721" xr:uid="{00000000-0005-0000-0000-000076A00000}"/>
    <cellStyle name="Normal 4 6 4" xfId="753" xr:uid="{00000000-0005-0000-0000-000077A00000}"/>
    <cellStyle name="Normal 4 6 4 2" xfId="1331" xr:uid="{00000000-0005-0000-0000-000078A00000}"/>
    <cellStyle name="Normal 4 6 4 2 2" xfId="1971" xr:uid="{00000000-0005-0000-0000-000079A00000}"/>
    <cellStyle name="Normal 4 6 4 2 2 2" xfId="3997" xr:uid="{00000000-0005-0000-0000-00007AA00000}"/>
    <cellStyle name="Normal 4 6 4 2 2 2 2" xfId="8049" xr:uid="{00000000-0005-0000-0000-00007BA00000}"/>
    <cellStyle name="Normal 4 6 4 2 2 2 2 2" xfId="13939" xr:uid="{00000000-0005-0000-0000-00007CA00000}"/>
    <cellStyle name="Normal 4 6 4 2 2 2 2 2 2" xfId="26109" xr:uid="{00000000-0005-0000-0000-00007DA00000}"/>
    <cellStyle name="Normal 4 6 4 2 2 2 2 2 2 2" xfId="52271" xr:uid="{00000000-0005-0000-0000-00007EA00000}"/>
    <cellStyle name="Normal 4 6 4 2 2 2 2 2 3" xfId="40101" xr:uid="{00000000-0005-0000-0000-00007FA00000}"/>
    <cellStyle name="Normal 4 6 4 2 2 2 2 3" xfId="20987" xr:uid="{00000000-0005-0000-0000-000080A00000}"/>
    <cellStyle name="Normal 4 6 4 2 2 2 2 3 2" xfId="47149" xr:uid="{00000000-0005-0000-0000-000081A00000}"/>
    <cellStyle name="Normal 4 6 4 2 2 2 2 4" xfId="34211" xr:uid="{00000000-0005-0000-0000-000082A00000}"/>
    <cellStyle name="Normal 4 6 4 2 2 2 3" xfId="10993" xr:uid="{00000000-0005-0000-0000-000083A00000}"/>
    <cellStyle name="Normal 4 6 4 2 2 2 3 2" xfId="23547" xr:uid="{00000000-0005-0000-0000-000084A00000}"/>
    <cellStyle name="Normal 4 6 4 2 2 2 3 2 2" xfId="49709" xr:uid="{00000000-0005-0000-0000-000085A00000}"/>
    <cellStyle name="Normal 4 6 4 2 2 2 3 3" xfId="37155" xr:uid="{00000000-0005-0000-0000-000086A00000}"/>
    <cellStyle name="Normal 4 6 4 2 2 2 4" xfId="17463" xr:uid="{00000000-0005-0000-0000-000087A00000}"/>
    <cellStyle name="Normal 4 6 4 2 2 2 4 2" xfId="43625" xr:uid="{00000000-0005-0000-0000-000088A00000}"/>
    <cellStyle name="Normal 4 6 4 2 2 2 5" xfId="30159" xr:uid="{00000000-0005-0000-0000-000089A00000}"/>
    <cellStyle name="Normal 4 6 4 2 2 3" xfId="6023" xr:uid="{00000000-0005-0000-0000-00008AA00000}"/>
    <cellStyle name="Normal 4 6 4 2 2 3 2" xfId="12467" xr:uid="{00000000-0005-0000-0000-00008BA00000}"/>
    <cellStyle name="Normal 4 6 4 2 2 3 2 2" xfId="24829" xr:uid="{00000000-0005-0000-0000-00008CA00000}"/>
    <cellStyle name="Normal 4 6 4 2 2 3 2 2 2" xfId="50991" xr:uid="{00000000-0005-0000-0000-00008DA00000}"/>
    <cellStyle name="Normal 4 6 4 2 2 3 2 3" xfId="38629" xr:uid="{00000000-0005-0000-0000-00008EA00000}"/>
    <cellStyle name="Normal 4 6 4 2 2 3 3" xfId="19225" xr:uid="{00000000-0005-0000-0000-00008FA00000}"/>
    <cellStyle name="Normal 4 6 4 2 2 3 3 2" xfId="45387" xr:uid="{00000000-0005-0000-0000-000090A00000}"/>
    <cellStyle name="Normal 4 6 4 2 2 3 4" xfId="32185" xr:uid="{00000000-0005-0000-0000-000091A00000}"/>
    <cellStyle name="Normal 4 6 4 2 2 4" xfId="9521" xr:uid="{00000000-0005-0000-0000-000092A00000}"/>
    <cellStyle name="Normal 4 6 4 2 2 4 2" xfId="22267" xr:uid="{00000000-0005-0000-0000-000093A00000}"/>
    <cellStyle name="Normal 4 6 4 2 2 4 2 2" xfId="48429" xr:uid="{00000000-0005-0000-0000-000094A00000}"/>
    <cellStyle name="Normal 4 6 4 2 2 4 3" xfId="35683" xr:uid="{00000000-0005-0000-0000-000095A00000}"/>
    <cellStyle name="Normal 4 6 4 2 2 5" xfId="15701" xr:uid="{00000000-0005-0000-0000-000096A00000}"/>
    <cellStyle name="Normal 4 6 4 2 2 5 2" xfId="41863" xr:uid="{00000000-0005-0000-0000-000097A00000}"/>
    <cellStyle name="Normal 4 6 4 2 2 6" xfId="28133" xr:uid="{00000000-0005-0000-0000-000098A00000}"/>
    <cellStyle name="Normal 4 6 4 2 3" xfId="3357" xr:uid="{00000000-0005-0000-0000-000099A00000}"/>
    <cellStyle name="Normal 4 6 4 2 3 2" xfId="7409" xr:uid="{00000000-0005-0000-0000-00009AA00000}"/>
    <cellStyle name="Normal 4 6 4 2 3 2 2" xfId="13299" xr:uid="{00000000-0005-0000-0000-00009BA00000}"/>
    <cellStyle name="Normal 4 6 4 2 3 2 2 2" xfId="25469" xr:uid="{00000000-0005-0000-0000-00009CA00000}"/>
    <cellStyle name="Normal 4 6 4 2 3 2 2 2 2" xfId="51631" xr:uid="{00000000-0005-0000-0000-00009DA00000}"/>
    <cellStyle name="Normal 4 6 4 2 3 2 2 3" xfId="39461" xr:uid="{00000000-0005-0000-0000-00009EA00000}"/>
    <cellStyle name="Normal 4 6 4 2 3 2 3" xfId="20347" xr:uid="{00000000-0005-0000-0000-00009FA00000}"/>
    <cellStyle name="Normal 4 6 4 2 3 2 3 2" xfId="46509" xr:uid="{00000000-0005-0000-0000-0000A0A00000}"/>
    <cellStyle name="Normal 4 6 4 2 3 2 4" xfId="33571" xr:uid="{00000000-0005-0000-0000-0000A1A00000}"/>
    <cellStyle name="Normal 4 6 4 2 3 3" xfId="10353" xr:uid="{00000000-0005-0000-0000-0000A2A00000}"/>
    <cellStyle name="Normal 4 6 4 2 3 3 2" xfId="22907" xr:uid="{00000000-0005-0000-0000-0000A3A00000}"/>
    <cellStyle name="Normal 4 6 4 2 3 3 2 2" xfId="49069" xr:uid="{00000000-0005-0000-0000-0000A4A00000}"/>
    <cellStyle name="Normal 4 6 4 2 3 3 3" xfId="36515" xr:uid="{00000000-0005-0000-0000-0000A5A00000}"/>
    <cellStyle name="Normal 4 6 4 2 3 4" xfId="16823" xr:uid="{00000000-0005-0000-0000-0000A6A00000}"/>
    <cellStyle name="Normal 4 6 4 2 3 4 2" xfId="42985" xr:uid="{00000000-0005-0000-0000-0000A7A00000}"/>
    <cellStyle name="Normal 4 6 4 2 3 5" xfId="29519" xr:uid="{00000000-0005-0000-0000-0000A8A00000}"/>
    <cellStyle name="Normal 4 6 4 2 4" xfId="5383" xr:uid="{00000000-0005-0000-0000-0000A9A00000}"/>
    <cellStyle name="Normal 4 6 4 2 4 2" xfId="11827" xr:uid="{00000000-0005-0000-0000-0000AAA00000}"/>
    <cellStyle name="Normal 4 6 4 2 4 2 2" xfId="24189" xr:uid="{00000000-0005-0000-0000-0000ABA00000}"/>
    <cellStyle name="Normal 4 6 4 2 4 2 2 2" xfId="50351" xr:uid="{00000000-0005-0000-0000-0000ACA00000}"/>
    <cellStyle name="Normal 4 6 4 2 4 2 3" xfId="37989" xr:uid="{00000000-0005-0000-0000-0000ADA00000}"/>
    <cellStyle name="Normal 4 6 4 2 4 3" xfId="18585" xr:uid="{00000000-0005-0000-0000-0000AEA00000}"/>
    <cellStyle name="Normal 4 6 4 2 4 3 2" xfId="44747" xr:uid="{00000000-0005-0000-0000-0000AFA00000}"/>
    <cellStyle name="Normal 4 6 4 2 4 4" xfId="31545" xr:uid="{00000000-0005-0000-0000-0000B0A00000}"/>
    <cellStyle name="Normal 4 6 4 2 5" xfId="8881" xr:uid="{00000000-0005-0000-0000-0000B1A00000}"/>
    <cellStyle name="Normal 4 6 4 2 5 2" xfId="21627" xr:uid="{00000000-0005-0000-0000-0000B2A00000}"/>
    <cellStyle name="Normal 4 6 4 2 5 2 2" xfId="47789" xr:uid="{00000000-0005-0000-0000-0000B3A00000}"/>
    <cellStyle name="Normal 4 6 4 2 5 3" xfId="35043" xr:uid="{00000000-0005-0000-0000-0000B4A00000}"/>
    <cellStyle name="Normal 4 6 4 2 6" xfId="15061" xr:uid="{00000000-0005-0000-0000-0000B5A00000}"/>
    <cellStyle name="Normal 4 6 4 2 6 2" xfId="41223" xr:uid="{00000000-0005-0000-0000-0000B6A00000}"/>
    <cellStyle name="Normal 4 6 4 2 7" xfId="27493" xr:uid="{00000000-0005-0000-0000-0000B7A00000}"/>
    <cellStyle name="Normal 4 6 4 3" xfId="1651" xr:uid="{00000000-0005-0000-0000-0000B8A00000}"/>
    <cellStyle name="Normal 4 6 4 3 2" xfId="3677" xr:uid="{00000000-0005-0000-0000-0000B9A00000}"/>
    <cellStyle name="Normal 4 6 4 3 2 2" xfId="7729" xr:uid="{00000000-0005-0000-0000-0000BAA00000}"/>
    <cellStyle name="Normal 4 6 4 3 2 2 2" xfId="13619" xr:uid="{00000000-0005-0000-0000-0000BBA00000}"/>
    <cellStyle name="Normal 4 6 4 3 2 2 2 2" xfId="25789" xr:uid="{00000000-0005-0000-0000-0000BCA00000}"/>
    <cellStyle name="Normal 4 6 4 3 2 2 2 2 2" xfId="51951" xr:uid="{00000000-0005-0000-0000-0000BDA00000}"/>
    <cellStyle name="Normal 4 6 4 3 2 2 2 3" xfId="39781" xr:uid="{00000000-0005-0000-0000-0000BEA00000}"/>
    <cellStyle name="Normal 4 6 4 3 2 2 3" xfId="20667" xr:uid="{00000000-0005-0000-0000-0000BFA00000}"/>
    <cellStyle name="Normal 4 6 4 3 2 2 3 2" xfId="46829" xr:uid="{00000000-0005-0000-0000-0000C0A00000}"/>
    <cellStyle name="Normal 4 6 4 3 2 2 4" xfId="33891" xr:uid="{00000000-0005-0000-0000-0000C1A00000}"/>
    <cellStyle name="Normal 4 6 4 3 2 3" xfId="10673" xr:uid="{00000000-0005-0000-0000-0000C2A00000}"/>
    <cellStyle name="Normal 4 6 4 3 2 3 2" xfId="23227" xr:uid="{00000000-0005-0000-0000-0000C3A00000}"/>
    <cellStyle name="Normal 4 6 4 3 2 3 2 2" xfId="49389" xr:uid="{00000000-0005-0000-0000-0000C4A00000}"/>
    <cellStyle name="Normal 4 6 4 3 2 3 3" xfId="36835" xr:uid="{00000000-0005-0000-0000-0000C5A00000}"/>
    <cellStyle name="Normal 4 6 4 3 2 4" xfId="17143" xr:uid="{00000000-0005-0000-0000-0000C6A00000}"/>
    <cellStyle name="Normal 4 6 4 3 2 4 2" xfId="43305" xr:uid="{00000000-0005-0000-0000-0000C7A00000}"/>
    <cellStyle name="Normal 4 6 4 3 2 5" xfId="29839" xr:uid="{00000000-0005-0000-0000-0000C8A00000}"/>
    <cellStyle name="Normal 4 6 4 3 3" xfId="5703" xr:uid="{00000000-0005-0000-0000-0000C9A00000}"/>
    <cellStyle name="Normal 4 6 4 3 3 2" xfId="12147" xr:uid="{00000000-0005-0000-0000-0000CAA00000}"/>
    <cellStyle name="Normal 4 6 4 3 3 2 2" xfId="24509" xr:uid="{00000000-0005-0000-0000-0000CBA00000}"/>
    <cellStyle name="Normal 4 6 4 3 3 2 2 2" xfId="50671" xr:uid="{00000000-0005-0000-0000-0000CCA00000}"/>
    <cellStyle name="Normal 4 6 4 3 3 2 3" xfId="38309" xr:uid="{00000000-0005-0000-0000-0000CDA00000}"/>
    <cellStyle name="Normal 4 6 4 3 3 3" xfId="18905" xr:uid="{00000000-0005-0000-0000-0000CEA00000}"/>
    <cellStyle name="Normal 4 6 4 3 3 3 2" xfId="45067" xr:uid="{00000000-0005-0000-0000-0000CFA00000}"/>
    <cellStyle name="Normal 4 6 4 3 3 4" xfId="31865" xr:uid="{00000000-0005-0000-0000-0000D0A00000}"/>
    <cellStyle name="Normal 4 6 4 3 4" xfId="9201" xr:uid="{00000000-0005-0000-0000-0000D1A00000}"/>
    <cellStyle name="Normal 4 6 4 3 4 2" xfId="21947" xr:uid="{00000000-0005-0000-0000-0000D2A00000}"/>
    <cellStyle name="Normal 4 6 4 3 4 2 2" xfId="48109" xr:uid="{00000000-0005-0000-0000-0000D3A00000}"/>
    <cellStyle name="Normal 4 6 4 3 4 3" xfId="35363" xr:uid="{00000000-0005-0000-0000-0000D4A00000}"/>
    <cellStyle name="Normal 4 6 4 3 5" xfId="15381" xr:uid="{00000000-0005-0000-0000-0000D5A00000}"/>
    <cellStyle name="Normal 4 6 4 3 5 2" xfId="41543" xr:uid="{00000000-0005-0000-0000-0000D6A00000}"/>
    <cellStyle name="Normal 4 6 4 3 6" xfId="27813" xr:uid="{00000000-0005-0000-0000-0000D7A00000}"/>
    <cellStyle name="Normal 4 6 4 4" xfId="2779" xr:uid="{00000000-0005-0000-0000-0000D8A00000}"/>
    <cellStyle name="Normal 4 6 4 4 2" xfId="6831" xr:uid="{00000000-0005-0000-0000-0000D9A00000}"/>
    <cellStyle name="Normal 4 6 4 4 2 2" xfId="12907" xr:uid="{00000000-0005-0000-0000-0000DAA00000}"/>
    <cellStyle name="Normal 4 6 4 4 2 2 2" xfId="25149" xr:uid="{00000000-0005-0000-0000-0000DBA00000}"/>
    <cellStyle name="Normal 4 6 4 4 2 2 2 2" xfId="51311" xr:uid="{00000000-0005-0000-0000-0000DCA00000}"/>
    <cellStyle name="Normal 4 6 4 4 2 2 3" xfId="39069" xr:uid="{00000000-0005-0000-0000-0000DDA00000}"/>
    <cellStyle name="Normal 4 6 4 4 2 3" xfId="19859" xr:uid="{00000000-0005-0000-0000-0000DEA00000}"/>
    <cellStyle name="Normal 4 6 4 4 2 3 2" xfId="46021" xr:uid="{00000000-0005-0000-0000-0000DFA00000}"/>
    <cellStyle name="Normal 4 6 4 4 2 4" xfId="32993" xr:uid="{00000000-0005-0000-0000-0000E0A00000}"/>
    <cellStyle name="Normal 4 6 4 4 3" xfId="9961" xr:uid="{00000000-0005-0000-0000-0000E1A00000}"/>
    <cellStyle name="Normal 4 6 4 4 3 2" xfId="22587" xr:uid="{00000000-0005-0000-0000-0000E2A00000}"/>
    <cellStyle name="Normal 4 6 4 4 3 2 2" xfId="48749" xr:uid="{00000000-0005-0000-0000-0000E3A00000}"/>
    <cellStyle name="Normal 4 6 4 4 3 3" xfId="36123" xr:uid="{00000000-0005-0000-0000-0000E4A00000}"/>
    <cellStyle name="Normal 4 6 4 4 4" xfId="16335" xr:uid="{00000000-0005-0000-0000-0000E5A00000}"/>
    <cellStyle name="Normal 4 6 4 4 4 2" xfId="42497" xr:uid="{00000000-0005-0000-0000-0000E6A00000}"/>
    <cellStyle name="Normal 4 6 4 4 5" xfId="28941" xr:uid="{00000000-0005-0000-0000-0000E7A00000}"/>
    <cellStyle name="Normal 4 6 4 5" xfId="4805" xr:uid="{00000000-0005-0000-0000-0000E8A00000}"/>
    <cellStyle name="Normal 4 6 4 5 2" xfId="11435" xr:uid="{00000000-0005-0000-0000-0000E9A00000}"/>
    <cellStyle name="Normal 4 6 4 5 2 2" xfId="23869" xr:uid="{00000000-0005-0000-0000-0000EAA00000}"/>
    <cellStyle name="Normal 4 6 4 5 2 2 2" xfId="50031" xr:uid="{00000000-0005-0000-0000-0000EBA00000}"/>
    <cellStyle name="Normal 4 6 4 5 2 3" xfId="37597" xr:uid="{00000000-0005-0000-0000-0000ECA00000}"/>
    <cellStyle name="Normal 4 6 4 5 3" xfId="18097" xr:uid="{00000000-0005-0000-0000-0000EDA00000}"/>
    <cellStyle name="Normal 4 6 4 5 3 2" xfId="44259" xr:uid="{00000000-0005-0000-0000-0000EEA00000}"/>
    <cellStyle name="Normal 4 6 4 5 4" xfId="30967" xr:uid="{00000000-0005-0000-0000-0000EFA00000}"/>
    <cellStyle name="Normal 4 6 4 6" xfId="8489" xr:uid="{00000000-0005-0000-0000-0000F0A00000}"/>
    <cellStyle name="Normal 4 6 4 6 2" xfId="21307" xr:uid="{00000000-0005-0000-0000-0000F1A00000}"/>
    <cellStyle name="Normal 4 6 4 6 2 2" xfId="47469" xr:uid="{00000000-0005-0000-0000-0000F2A00000}"/>
    <cellStyle name="Normal 4 6 4 6 3" xfId="34651" xr:uid="{00000000-0005-0000-0000-0000F3A00000}"/>
    <cellStyle name="Normal 4 6 4 7" xfId="14573" xr:uid="{00000000-0005-0000-0000-0000F4A00000}"/>
    <cellStyle name="Normal 4 6 4 7 2" xfId="40735" xr:uid="{00000000-0005-0000-0000-0000F5A00000}"/>
    <cellStyle name="Normal 4 6 4 8" xfId="26915" xr:uid="{00000000-0005-0000-0000-0000F6A00000}"/>
    <cellStyle name="Normal 4 6 5" xfId="1171" xr:uid="{00000000-0005-0000-0000-0000F7A00000}"/>
    <cellStyle name="Normal 4 6 5 2" xfId="1811" xr:uid="{00000000-0005-0000-0000-0000F8A00000}"/>
    <cellStyle name="Normal 4 6 5 2 2" xfId="3837" xr:uid="{00000000-0005-0000-0000-0000F9A00000}"/>
    <cellStyle name="Normal 4 6 5 2 2 2" xfId="7889" xr:uid="{00000000-0005-0000-0000-0000FAA00000}"/>
    <cellStyle name="Normal 4 6 5 2 2 2 2" xfId="13779" xr:uid="{00000000-0005-0000-0000-0000FBA00000}"/>
    <cellStyle name="Normal 4 6 5 2 2 2 2 2" xfId="25949" xr:uid="{00000000-0005-0000-0000-0000FCA00000}"/>
    <cellStyle name="Normal 4 6 5 2 2 2 2 2 2" xfId="52111" xr:uid="{00000000-0005-0000-0000-0000FDA00000}"/>
    <cellStyle name="Normal 4 6 5 2 2 2 2 3" xfId="39941" xr:uid="{00000000-0005-0000-0000-0000FEA00000}"/>
    <cellStyle name="Normal 4 6 5 2 2 2 3" xfId="20827" xr:uid="{00000000-0005-0000-0000-0000FFA00000}"/>
    <cellStyle name="Normal 4 6 5 2 2 2 3 2" xfId="46989" xr:uid="{00000000-0005-0000-0000-000000A10000}"/>
    <cellStyle name="Normal 4 6 5 2 2 2 4" xfId="34051" xr:uid="{00000000-0005-0000-0000-000001A10000}"/>
    <cellStyle name="Normal 4 6 5 2 2 3" xfId="10833" xr:uid="{00000000-0005-0000-0000-000002A10000}"/>
    <cellStyle name="Normal 4 6 5 2 2 3 2" xfId="23387" xr:uid="{00000000-0005-0000-0000-000003A10000}"/>
    <cellStyle name="Normal 4 6 5 2 2 3 2 2" xfId="49549" xr:uid="{00000000-0005-0000-0000-000004A10000}"/>
    <cellStyle name="Normal 4 6 5 2 2 3 3" xfId="36995" xr:uid="{00000000-0005-0000-0000-000005A10000}"/>
    <cellStyle name="Normal 4 6 5 2 2 4" xfId="17303" xr:uid="{00000000-0005-0000-0000-000006A10000}"/>
    <cellStyle name="Normal 4 6 5 2 2 4 2" xfId="43465" xr:uid="{00000000-0005-0000-0000-000007A10000}"/>
    <cellStyle name="Normal 4 6 5 2 2 5" xfId="29999" xr:uid="{00000000-0005-0000-0000-000008A10000}"/>
    <cellStyle name="Normal 4 6 5 2 3" xfId="5863" xr:uid="{00000000-0005-0000-0000-000009A10000}"/>
    <cellStyle name="Normal 4 6 5 2 3 2" xfId="12307" xr:uid="{00000000-0005-0000-0000-00000AA10000}"/>
    <cellStyle name="Normal 4 6 5 2 3 2 2" xfId="24669" xr:uid="{00000000-0005-0000-0000-00000BA10000}"/>
    <cellStyle name="Normal 4 6 5 2 3 2 2 2" xfId="50831" xr:uid="{00000000-0005-0000-0000-00000CA10000}"/>
    <cellStyle name="Normal 4 6 5 2 3 2 3" xfId="38469" xr:uid="{00000000-0005-0000-0000-00000DA10000}"/>
    <cellStyle name="Normal 4 6 5 2 3 3" xfId="19065" xr:uid="{00000000-0005-0000-0000-00000EA10000}"/>
    <cellStyle name="Normal 4 6 5 2 3 3 2" xfId="45227" xr:uid="{00000000-0005-0000-0000-00000FA10000}"/>
    <cellStyle name="Normal 4 6 5 2 3 4" xfId="32025" xr:uid="{00000000-0005-0000-0000-000010A10000}"/>
    <cellStyle name="Normal 4 6 5 2 4" xfId="9361" xr:uid="{00000000-0005-0000-0000-000011A10000}"/>
    <cellStyle name="Normal 4 6 5 2 4 2" xfId="22107" xr:uid="{00000000-0005-0000-0000-000012A10000}"/>
    <cellStyle name="Normal 4 6 5 2 4 2 2" xfId="48269" xr:uid="{00000000-0005-0000-0000-000013A10000}"/>
    <cellStyle name="Normal 4 6 5 2 4 3" xfId="35523" xr:uid="{00000000-0005-0000-0000-000014A10000}"/>
    <cellStyle name="Normal 4 6 5 2 5" xfId="15541" xr:uid="{00000000-0005-0000-0000-000015A10000}"/>
    <cellStyle name="Normal 4 6 5 2 5 2" xfId="41703" xr:uid="{00000000-0005-0000-0000-000016A10000}"/>
    <cellStyle name="Normal 4 6 5 2 6" xfId="27973" xr:uid="{00000000-0005-0000-0000-000017A10000}"/>
    <cellStyle name="Normal 4 6 5 3" xfId="3197" xr:uid="{00000000-0005-0000-0000-000018A10000}"/>
    <cellStyle name="Normal 4 6 5 3 2" xfId="7249" xr:uid="{00000000-0005-0000-0000-000019A10000}"/>
    <cellStyle name="Normal 4 6 5 3 2 2" xfId="13139" xr:uid="{00000000-0005-0000-0000-00001AA10000}"/>
    <cellStyle name="Normal 4 6 5 3 2 2 2" xfId="25309" xr:uid="{00000000-0005-0000-0000-00001BA10000}"/>
    <cellStyle name="Normal 4 6 5 3 2 2 2 2" xfId="51471" xr:uid="{00000000-0005-0000-0000-00001CA10000}"/>
    <cellStyle name="Normal 4 6 5 3 2 2 3" xfId="39301" xr:uid="{00000000-0005-0000-0000-00001DA10000}"/>
    <cellStyle name="Normal 4 6 5 3 2 3" xfId="20187" xr:uid="{00000000-0005-0000-0000-00001EA10000}"/>
    <cellStyle name="Normal 4 6 5 3 2 3 2" xfId="46349" xr:uid="{00000000-0005-0000-0000-00001FA10000}"/>
    <cellStyle name="Normal 4 6 5 3 2 4" xfId="33411" xr:uid="{00000000-0005-0000-0000-000020A10000}"/>
    <cellStyle name="Normal 4 6 5 3 3" xfId="10193" xr:uid="{00000000-0005-0000-0000-000021A10000}"/>
    <cellStyle name="Normal 4 6 5 3 3 2" xfId="22747" xr:uid="{00000000-0005-0000-0000-000022A10000}"/>
    <cellStyle name="Normal 4 6 5 3 3 2 2" xfId="48909" xr:uid="{00000000-0005-0000-0000-000023A10000}"/>
    <cellStyle name="Normal 4 6 5 3 3 3" xfId="36355" xr:uid="{00000000-0005-0000-0000-000024A10000}"/>
    <cellStyle name="Normal 4 6 5 3 4" xfId="16663" xr:uid="{00000000-0005-0000-0000-000025A10000}"/>
    <cellStyle name="Normal 4 6 5 3 4 2" xfId="42825" xr:uid="{00000000-0005-0000-0000-000026A10000}"/>
    <cellStyle name="Normal 4 6 5 3 5" xfId="29359" xr:uid="{00000000-0005-0000-0000-000027A10000}"/>
    <cellStyle name="Normal 4 6 5 4" xfId="5223" xr:uid="{00000000-0005-0000-0000-000028A10000}"/>
    <cellStyle name="Normal 4 6 5 4 2" xfId="11667" xr:uid="{00000000-0005-0000-0000-000029A10000}"/>
    <cellStyle name="Normal 4 6 5 4 2 2" xfId="24029" xr:uid="{00000000-0005-0000-0000-00002AA10000}"/>
    <cellStyle name="Normal 4 6 5 4 2 2 2" xfId="50191" xr:uid="{00000000-0005-0000-0000-00002BA10000}"/>
    <cellStyle name="Normal 4 6 5 4 2 3" xfId="37829" xr:uid="{00000000-0005-0000-0000-00002CA10000}"/>
    <cellStyle name="Normal 4 6 5 4 3" xfId="18425" xr:uid="{00000000-0005-0000-0000-00002DA10000}"/>
    <cellStyle name="Normal 4 6 5 4 3 2" xfId="44587" xr:uid="{00000000-0005-0000-0000-00002EA10000}"/>
    <cellStyle name="Normal 4 6 5 4 4" xfId="31385" xr:uid="{00000000-0005-0000-0000-00002FA10000}"/>
    <cellStyle name="Normal 4 6 5 5" xfId="8721" xr:uid="{00000000-0005-0000-0000-000030A10000}"/>
    <cellStyle name="Normal 4 6 5 5 2" xfId="21467" xr:uid="{00000000-0005-0000-0000-000031A10000}"/>
    <cellStyle name="Normal 4 6 5 5 2 2" xfId="47629" xr:uid="{00000000-0005-0000-0000-000032A10000}"/>
    <cellStyle name="Normal 4 6 5 5 3" xfId="34883" xr:uid="{00000000-0005-0000-0000-000033A10000}"/>
    <cellStyle name="Normal 4 6 5 6" xfId="14901" xr:uid="{00000000-0005-0000-0000-000034A10000}"/>
    <cellStyle name="Normal 4 6 5 6 2" xfId="41063" xr:uid="{00000000-0005-0000-0000-000035A10000}"/>
    <cellStyle name="Normal 4 6 5 7" xfId="27333" xr:uid="{00000000-0005-0000-0000-000036A10000}"/>
    <cellStyle name="Normal 4 6 6" xfId="1491" xr:uid="{00000000-0005-0000-0000-000037A10000}"/>
    <cellStyle name="Normal 4 6 6 2" xfId="3517" xr:uid="{00000000-0005-0000-0000-000038A10000}"/>
    <cellStyle name="Normal 4 6 6 2 2" xfId="7569" xr:uid="{00000000-0005-0000-0000-000039A10000}"/>
    <cellStyle name="Normal 4 6 6 2 2 2" xfId="13459" xr:uid="{00000000-0005-0000-0000-00003AA10000}"/>
    <cellStyle name="Normal 4 6 6 2 2 2 2" xfId="25629" xr:uid="{00000000-0005-0000-0000-00003BA10000}"/>
    <cellStyle name="Normal 4 6 6 2 2 2 2 2" xfId="51791" xr:uid="{00000000-0005-0000-0000-00003CA10000}"/>
    <cellStyle name="Normal 4 6 6 2 2 2 3" xfId="39621" xr:uid="{00000000-0005-0000-0000-00003DA10000}"/>
    <cellStyle name="Normal 4 6 6 2 2 3" xfId="20507" xr:uid="{00000000-0005-0000-0000-00003EA10000}"/>
    <cellStyle name="Normal 4 6 6 2 2 3 2" xfId="46669" xr:uid="{00000000-0005-0000-0000-00003FA10000}"/>
    <cellStyle name="Normal 4 6 6 2 2 4" xfId="33731" xr:uid="{00000000-0005-0000-0000-000040A10000}"/>
    <cellStyle name="Normal 4 6 6 2 3" xfId="10513" xr:uid="{00000000-0005-0000-0000-000041A10000}"/>
    <cellStyle name="Normal 4 6 6 2 3 2" xfId="23067" xr:uid="{00000000-0005-0000-0000-000042A10000}"/>
    <cellStyle name="Normal 4 6 6 2 3 2 2" xfId="49229" xr:uid="{00000000-0005-0000-0000-000043A10000}"/>
    <cellStyle name="Normal 4 6 6 2 3 3" xfId="36675" xr:uid="{00000000-0005-0000-0000-000044A10000}"/>
    <cellStyle name="Normal 4 6 6 2 4" xfId="16983" xr:uid="{00000000-0005-0000-0000-000045A10000}"/>
    <cellStyle name="Normal 4 6 6 2 4 2" xfId="43145" xr:uid="{00000000-0005-0000-0000-000046A10000}"/>
    <cellStyle name="Normal 4 6 6 2 5" xfId="29679" xr:uid="{00000000-0005-0000-0000-000047A10000}"/>
    <cellStyle name="Normal 4 6 6 3" xfId="5543" xr:uid="{00000000-0005-0000-0000-000048A10000}"/>
    <cellStyle name="Normal 4 6 6 3 2" xfId="11987" xr:uid="{00000000-0005-0000-0000-000049A10000}"/>
    <cellStyle name="Normal 4 6 6 3 2 2" xfId="24349" xr:uid="{00000000-0005-0000-0000-00004AA10000}"/>
    <cellStyle name="Normal 4 6 6 3 2 2 2" xfId="50511" xr:uid="{00000000-0005-0000-0000-00004BA10000}"/>
    <cellStyle name="Normal 4 6 6 3 2 3" xfId="38149" xr:uid="{00000000-0005-0000-0000-00004CA10000}"/>
    <cellStyle name="Normal 4 6 6 3 3" xfId="18745" xr:uid="{00000000-0005-0000-0000-00004DA10000}"/>
    <cellStyle name="Normal 4 6 6 3 3 2" xfId="44907" xr:uid="{00000000-0005-0000-0000-00004EA10000}"/>
    <cellStyle name="Normal 4 6 6 3 4" xfId="31705" xr:uid="{00000000-0005-0000-0000-00004FA10000}"/>
    <cellStyle name="Normal 4 6 6 4" xfId="9041" xr:uid="{00000000-0005-0000-0000-000050A10000}"/>
    <cellStyle name="Normal 4 6 6 4 2" xfId="21787" xr:uid="{00000000-0005-0000-0000-000051A10000}"/>
    <cellStyle name="Normal 4 6 6 4 2 2" xfId="47949" xr:uid="{00000000-0005-0000-0000-000052A10000}"/>
    <cellStyle name="Normal 4 6 6 4 3" xfId="35203" xr:uid="{00000000-0005-0000-0000-000053A10000}"/>
    <cellStyle name="Normal 4 6 6 5" xfId="15221" xr:uid="{00000000-0005-0000-0000-000054A10000}"/>
    <cellStyle name="Normal 4 6 6 5 2" xfId="41383" xr:uid="{00000000-0005-0000-0000-000055A10000}"/>
    <cellStyle name="Normal 4 6 6 6" xfId="27653" xr:uid="{00000000-0005-0000-0000-000056A10000}"/>
    <cellStyle name="Normal 4 6 7" xfId="2247" xr:uid="{00000000-0005-0000-0000-000057A10000}"/>
    <cellStyle name="Normal 4 6 7 2" xfId="6299" xr:uid="{00000000-0005-0000-0000-000058A10000}"/>
    <cellStyle name="Normal 4 6 7 2 2" xfId="12651" xr:uid="{00000000-0005-0000-0000-000059A10000}"/>
    <cellStyle name="Normal 4 6 7 2 2 2" xfId="24989" xr:uid="{00000000-0005-0000-0000-00005AA10000}"/>
    <cellStyle name="Normal 4 6 7 2 2 2 2" xfId="51151" xr:uid="{00000000-0005-0000-0000-00005BA10000}"/>
    <cellStyle name="Normal 4 6 7 2 2 3" xfId="38813" xr:uid="{00000000-0005-0000-0000-00005CA10000}"/>
    <cellStyle name="Normal 4 6 7 2 3" xfId="19459" xr:uid="{00000000-0005-0000-0000-00005DA10000}"/>
    <cellStyle name="Normal 4 6 7 2 3 2" xfId="45621" xr:uid="{00000000-0005-0000-0000-00005EA10000}"/>
    <cellStyle name="Normal 4 6 7 2 4" xfId="32461" xr:uid="{00000000-0005-0000-0000-00005FA10000}"/>
    <cellStyle name="Normal 4 6 7 3" xfId="9705" xr:uid="{00000000-0005-0000-0000-000060A10000}"/>
    <cellStyle name="Normal 4 6 7 3 2" xfId="22427" xr:uid="{00000000-0005-0000-0000-000061A10000}"/>
    <cellStyle name="Normal 4 6 7 3 2 2" xfId="48589" xr:uid="{00000000-0005-0000-0000-000062A10000}"/>
    <cellStyle name="Normal 4 6 7 3 3" xfId="35867" xr:uid="{00000000-0005-0000-0000-000063A10000}"/>
    <cellStyle name="Normal 4 6 7 4" xfId="15935" xr:uid="{00000000-0005-0000-0000-000064A10000}"/>
    <cellStyle name="Normal 4 6 7 4 2" xfId="42097" xr:uid="{00000000-0005-0000-0000-000065A10000}"/>
    <cellStyle name="Normal 4 6 7 5" xfId="28409" xr:uid="{00000000-0005-0000-0000-000066A10000}"/>
    <cellStyle name="Normal 4 6 8" xfId="4273" xr:uid="{00000000-0005-0000-0000-000067A10000}"/>
    <cellStyle name="Normal 4 6 8 2" xfId="11179" xr:uid="{00000000-0005-0000-0000-000068A10000}"/>
    <cellStyle name="Normal 4 6 8 2 2" xfId="23709" xr:uid="{00000000-0005-0000-0000-000069A10000}"/>
    <cellStyle name="Normal 4 6 8 2 2 2" xfId="49871" xr:uid="{00000000-0005-0000-0000-00006AA10000}"/>
    <cellStyle name="Normal 4 6 8 2 3" xfId="37341" xr:uid="{00000000-0005-0000-0000-00006BA10000}"/>
    <cellStyle name="Normal 4 6 8 3" xfId="17697" xr:uid="{00000000-0005-0000-0000-00006CA10000}"/>
    <cellStyle name="Normal 4 6 8 3 2" xfId="43859" xr:uid="{00000000-0005-0000-0000-00006DA10000}"/>
    <cellStyle name="Normal 4 6 8 4" xfId="30435" xr:uid="{00000000-0005-0000-0000-00006EA10000}"/>
    <cellStyle name="Normal 4 6 9" xfId="8233" xr:uid="{00000000-0005-0000-0000-00006FA10000}"/>
    <cellStyle name="Normal 4 6 9 2" xfId="21147" xr:uid="{00000000-0005-0000-0000-000070A10000}"/>
    <cellStyle name="Normal 4 6 9 2 2" xfId="47309" xr:uid="{00000000-0005-0000-0000-000071A10000}"/>
    <cellStyle name="Normal 4 6 9 3" xfId="34395" xr:uid="{00000000-0005-0000-0000-000072A10000}"/>
    <cellStyle name="Normal 4 7" xfId="351" xr:uid="{00000000-0005-0000-0000-000073A10000}"/>
    <cellStyle name="Normal 4 7 10" xfId="14261" xr:uid="{00000000-0005-0000-0000-000074A10000}"/>
    <cellStyle name="Normal 4 7 10 2" xfId="40423" xr:uid="{00000000-0005-0000-0000-000075A10000}"/>
    <cellStyle name="Normal 4 7 11" xfId="26513" xr:uid="{00000000-0005-0000-0000-000076A10000}"/>
    <cellStyle name="Normal 4 7 2" xfId="535" xr:uid="{00000000-0005-0000-0000-000077A10000}"/>
    <cellStyle name="Normal 4 7 2 10" xfId="26697" xr:uid="{00000000-0005-0000-0000-000078A10000}"/>
    <cellStyle name="Normal 4 7 2 2" xfId="615" xr:uid="{00000000-0005-0000-0000-000079A10000}"/>
    <cellStyle name="Normal 4 7 2 2 2" xfId="1147" xr:uid="{00000000-0005-0000-0000-00007AA10000}"/>
    <cellStyle name="Normal 4 7 2 2 2 2" xfId="1467" xr:uid="{00000000-0005-0000-0000-00007BA10000}"/>
    <cellStyle name="Normal 4 7 2 2 2 2 2" xfId="2107" xr:uid="{00000000-0005-0000-0000-00007CA10000}"/>
    <cellStyle name="Normal 4 7 2 2 2 2 2 2" xfId="4133" xr:uid="{00000000-0005-0000-0000-00007DA10000}"/>
    <cellStyle name="Normal 4 7 2 2 2 2 2 2 2" xfId="8185" xr:uid="{00000000-0005-0000-0000-00007EA10000}"/>
    <cellStyle name="Normal 4 7 2 2 2 2 2 2 2 2" xfId="14075" xr:uid="{00000000-0005-0000-0000-00007FA10000}"/>
    <cellStyle name="Normal 4 7 2 2 2 2 2 2 2 2 2" xfId="26245" xr:uid="{00000000-0005-0000-0000-000080A10000}"/>
    <cellStyle name="Normal 4 7 2 2 2 2 2 2 2 2 2 2" xfId="52407" xr:uid="{00000000-0005-0000-0000-000081A10000}"/>
    <cellStyle name="Normal 4 7 2 2 2 2 2 2 2 2 3" xfId="40237" xr:uid="{00000000-0005-0000-0000-000082A10000}"/>
    <cellStyle name="Normal 4 7 2 2 2 2 2 2 2 3" xfId="21123" xr:uid="{00000000-0005-0000-0000-000083A10000}"/>
    <cellStyle name="Normal 4 7 2 2 2 2 2 2 2 3 2" xfId="47285" xr:uid="{00000000-0005-0000-0000-000084A10000}"/>
    <cellStyle name="Normal 4 7 2 2 2 2 2 2 2 4" xfId="34347" xr:uid="{00000000-0005-0000-0000-000085A10000}"/>
    <cellStyle name="Normal 4 7 2 2 2 2 2 2 3" xfId="11129" xr:uid="{00000000-0005-0000-0000-000086A10000}"/>
    <cellStyle name="Normal 4 7 2 2 2 2 2 2 3 2" xfId="23683" xr:uid="{00000000-0005-0000-0000-000087A10000}"/>
    <cellStyle name="Normal 4 7 2 2 2 2 2 2 3 2 2" xfId="49845" xr:uid="{00000000-0005-0000-0000-000088A10000}"/>
    <cellStyle name="Normal 4 7 2 2 2 2 2 2 3 3" xfId="37291" xr:uid="{00000000-0005-0000-0000-000089A10000}"/>
    <cellStyle name="Normal 4 7 2 2 2 2 2 2 4" xfId="17599" xr:uid="{00000000-0005-0000-0000-00008AA10000}"/>
    <cellStyle name="Normal 4 7 2 2 2 2 2 2 4 2" xfId="43761" xr:uid="{00000000-0005-0000-0000-00008BA10000}"/>
    <cellStyle name="Normal 4 7 2 2 2 2 2 2 5" xfId="30295" xr:uid="{00000000-0005-0000-0000-00008CA10000}"/>
    <cellStyle name="Normal 4 7 2 2 2 2 2 3" xfId="6159" xr:uid="{00000000-0005-0000-0000-00008DA10000}"/>
    <cellStyle name="Normal 4 7 2 2 2 2 2 3 2" xfId="12603" xr:uid="{00000000-0005-0000-0000-00008EA10000}"/>
    <cellStyle name="Normal 4 7 2 2 2 2 2 3 2 2" xfId="24965" xr:uid="{00000000-0005-0000-0000-00008FA10000}"/>
    <cellStyle name="Normal 4 7 2 2 2 2 2 3 2 2 2" xfId="51127" xr:uid="{00000000-0005-0000-0000-000090A10000}"/>
    <cellStyle name="Normal 4 7 2 2 2 2 2 3 2 3" xfId="38765" xr:uid="{00000000-0005-0000-0000-000091A10000}"/>
    <cellStyle name="Normal 4 7 2 2 2 2 2 3 3" xfId="19361" xr:uid="{00000000-0005-0000-0000-000092A10000}"/>
    <cellStyle name="Normal 4 7 2 2 2 2 2 3 3 2" xfId="45523" xr:uid="{00000000-0005-0000-0000-000093A10000}"/>
    <cellStyle name="Normal 4 7 2 2 2 2 2 3 4" xfId="32321" xr:uid="{00000000-0005-0000-0000-000094A10000}"/>
    <cellStyle name="Normal 4 7 2 2 2 2 2 4" xfId="9657" xr:uid="{00000000-0005-0000-0000-000095A10000}"/>
    <cellStyle name="Normal 4 7 2 2 2 2 2 4 2" xfId="22403" xr:uid="{00000000-0005-0000-0000-000096A10000}"/>
    <cellStyle name="Normal 4 7 2 2 2 2 2 4 2 2" xfId="48565" xr:uid="{00000000-0005-0000-0000-000097A10000}"/>
    <cellStyle name="Normal 4 7 2 2 2 2 2 4 3" xfId="35819" xr:uid="{00000000-0005-0000-0000-000098A10000}"/>
    <cellStyle name="Normal 4 7 2 2 2 2 2 5" xfId="15837" xr:uid="{00000000-0005-0000-0000-000099A10000}"/>
    <cellStyle name="Normal 4 7 2 2 2 2 2 5 2" xfId="41999" xr:uid="{00000000-0005-0000-0000-00009AA10000}"/>
    <cellStyle name="Normal 4 7 2 2 2 2 2 6" xfId="28269" xr:uid="{00000000-0005-0000-0000-00009BA10000}"/>
    <cellStyle name="Normal 4 7 2 2 2 2 3" xfId="3493" xr:uid="{00000000-0005-0000-0000-00009CA10000}"/>
    <cellStyle name="Normal 4 7 2 2 2 2 3 2" xfId="7545" xr:uid="{00000000-0005-0000-0000-00009DA10000}"/>
    <cellStyle name="Normal 4 7 2 2 2 2 3 2 2" xfId="13435" xr:uid="{00000000-0005-0000-0000-00009EA10000}"/>
    <cellStyle name="Normal 4 7 2 2 2 2 3 2 2 2" xfId="25605" xr:uid="{00000000-0005-0000-0000-00009FA10000}"/>
    <cellStyle name="Normal 4 7 2 2 2 2 3 2 2 2 2" xfId="51767" xr:uid="{00000000-0005-0000-0000-0000A0A10000}"/>
    <cellStyle name="Normal 4 7 2 2 2 2 3 2 2 3" xfId="39597" xr:uid="{00000000-0005-0000-0000-0000A1A10000}"/>
    <cellStyle name="Normal 4 7 2 2 2 2 3 2 3" xfId="20483" xr:uid="{00000000-0005-0000-0000-0000A2A10000}"/>
    <cellStyle name="Normal 4 7 2 2 2 2 3 2 3 2" xfId="46645" xr:uid="{00000000-0005-0000-0000-0000A3A10000}"/>
    <cellStyle name="Normal 4 7 2 2 2 2 3 2 4" xfId="33707" xr:uid="{00000000-0005-0000-0000-0000A4A10000}"/>
    <cellStyle name="Normal 4 7 2 2 2 2 3 3" xfId="10489" xr:uid="{00000000-0005-0000-0000-0000A5A10000}"/>
    <cellStyle name="Normal 4 7 2 2 2 2 3 3 2" xfId="23043" xr:uid="{00000000-0005-0000-0000-0000A6A10000}"/>
    <cellStyle name="Normal 4 7 2 2 2 2 3 3 2 2" xfId="49205" xr:uid="{00000000-0005-0000-0000-0000A7A10000}"/>
    <cellStyle name="Normal 4 7 2 2 2 2 3 3 3" xfId="36651" xr:uid="{00000000-0005-0000-0000-0000A8A10000}"/>
    <cellStyle name="Normal 4 7 2 2 2 2 3 4" xfId="16959" xr:uid="{00000000-0005-0000-0000-0000A9A10000}"/>
    <cellStyle name="Normal 4 7 2 2 2 2 3 4 2" xfId="43121" xr:uid="{00000000-0005-0000-0000-0000AAA10000}"/>
    <cellStyle name="Normal 4 7 2 2 2 2 3 5" xfId="29655" xr:uid="{00000000-0005-0000-0000-0000ABA10000}"/>
    <cellStyle name="Normal 4 7 2 2 2 2 4" xfId="5519" xr:uid="{00000000-0005-0000-0000-0000ACA10000}"/>
    <cellStyle name="Normal 4 7 2 2 2 2 4 2" xfId="11963" xr:uid="{00000000-0005-0000-0000-0000ADA10000}"/>
    <cellStyle name="Normal 4 7 2 2 2 2 4 2 2" xfId="24325" xr:uid="{00000000-0005-0000-0000-0000AEA10000}"/>
    <cellStyle name="Normal 4 7 2 2 2 2 4 2 2 2" xfId="50487" xr:uid="{00000000-0005-0000-0000-0000AFA10000}"/>
    <cellStyle name="Normal 4 7 2 2 2 2 4 2 3" xfId="38125" xr:uid="{00000000-0005-0000-0000-0000B0A10000}"/>
    <cellStyle name="Normal 4 7 2 2 2 2 4 3" xfId="18721" xr:uid="{00000000-0005-0000-0000-0000B1A10000}"/>
    <cellStyle name="Normal 4 7 2 2 2 2 4 3 2" xfId="44883" xr:uid="{00000000-0005-0000-0000-0000B2A10000}"/>
    <cellStyle name="Normal 4 7 2 2 2 2 4 4" xfId="31681" xr:uid="{00000000-0005-0000-0000-0000B3A10000}"/>
    <cellStyle name="Normal 4 7 2 2 2 2 5" xfId="9017" xr:uid="{00000000-0005-0000-0000-0000B4A10000}"/>
    <cellStyle name="Normal 4 7 2 2 2 2 5 2" xfId="21763" xr:uid="{00000000-0005-0000-0000-0000B5A10000}"/>
    <cellStyle name="Normal 4 7 2 2 2 2 5 2 2" xfId="47925" xr:uid="{00000000-0005-0000-0000-0000B6A10000}"/>
    <cellStyle name="Normal 4 7 2 2 2 2 5 3" xfId="35179" xr:uid="{00000000-0005-0000-0000-0000B7A10000}"/>
    <cellStyle name="Normal 4 7 2 2 2 2 6" xfId="15197" xr:uid="{00000000-0005-0000-0000-0000B8A10000}"/>
    <cellStyle name="Normal 4 7 2 2 2 2 6 2" xfId="41359" xr:uid="{00000000-0005-0000-0000-0000B9A10000}"/>
    <cellStyle name="Normal 4 7 2 2 2 2 7" xfId="27629" xr:uid="{00000000-0005-0000-0000-0000BAA10000}"/>
    <cellStyle name="Normal 4 7 2 2 2 3" xfId="1787" xr:uid="{00000000-0005-0000-0000-0000BBA10000}"/>
    <cellStyle name="Normal 4 7 2 2 2 3 2" xfId="3813" xr:uid="{00000000-0005-0000-0000-0000BCA10000}"/>
    <cellStyle name="Normal 4 7 2 2 2 3 2 2" xfId="7865" xr:uid="{00000000-0005-0000-0000-0000BDA10000}"/>
    <cellStyle name="Normal 4 7 2 2 2 3 2 2 2" xfId="13755" xr:uid="{00000000-0005-0000-0000-0000BEA10000}"/>
    <cellStyle name="Normal 4 7 2 2 2 3 2 2 2 2" xfId="25925" xr:uid="{00000000-0005-0000-0000-0000BFA10000}"/>
    <cellStyle name="Normal 4 7 2 2 2 3 2 2 2 2 2" xfId="52087" xr:uid="{00000000-0005-0000-0000-0000C0A10000}"/>
    <cellStyle name="Normal 4 7 2 2 2 3 2 2 2 3" xfId="39917" xr:uid="{00000000-0005-0000-0000-0000C1A10000}"/>
    <cellStyle name="Normal 4 7 2 2 2 3 2 2 3" xfId="20803" xr:uid="{00000000-0005-0000-0000-0000C2A10000}"/>
    <cellStyle name="Normal 4 7 2 2 2 3 2 2 3 2" xfId="46965" xr:uid="{00000000-0005-0000-0000-0000C3A10000}"/>
    <cellStyle name="Normal 4 7 2 2 2 3 2 2 4" xfId="34027" xr:uid="{00000000-0005-0000-0000-0000C4A10000}"/>
    <cellStyle name="Normal 4 7 2 2 2 3 2 3" xfId="10809" xr:uid="{00000000-0005-0000-0000-0000C5A10000}"/>
    <cellStyle name="Normal 4 7 2 2 2 3 2 3 2" xfId="23363" xr:uid="{00000000-0005-0000-0000-0000C6A10000}"/>
    <cellStyle name="Normal 4 7 2 2 2 3 2 3 2 2" xfId="49525" xr:uid="{00000000-0005-0000-0000-0000C7A10000}"/>
    <cellStyle name="Normal 4 7 2 2 2 3 2 3 3" xfId="36971" xr:uid="{00000000-0005-0000-0000-0000C8A10000}"/>
    <cellStyle name="Normal 4 7 2 2 2 3 2 4" xfId="17279" xr:uid="{00000000-0005-0000-0000-0000C9A10000}"/>
    <cellStyle name="Normal 4 7 2 2 2 3 2 4 2" xfId="43441" xr:uid="{00000000-0005-0000-0000-0000CAA10000}"/>
    <cellStyle name="Normal 4 7 2 2 2 3 2 5" xfId="29975" xr:uid="{00000000-0005-0000-0000-0000CBA10000}"/>
    <cellStyle name="Normal 4 7 2 2 2 3 3" xfId="5839" xr:uid="{00000000-0005-0000-0000-0000CCA10000}"/>
    <cellStyle name="Normal 4 7 2 2 2 3 3 2" xfId="12283" xr:uid="{00000000-0005-0000-0000-0000CDA10000}"/>
    <cellStyle name="Normal 4 7 2 2 2 3 3 2 2" xfId="24645" xr:uid="{00000000-0005-0000-0000-0000CEA10000}"/>
    <cellStyle name="Normal 4 7 2 2 2 3 3 2 2 2" xfId="50807" xr:uid="{00000000-0005-0000-0000-0000CFA10000}"/>
    <cellStyle name="Normal 4 7 2 2 2 3 3 2 3" xfId="38445" xr:uid="{00000000-0005-0000-0000-0000D0A10000}"/>
    <cellStyle name="Normal 4 7 2 2 2 3 3 3" xfId="19041" xr:uid="{00000000-0005-0000-0000-0000D1A10000}"/>
    <cellStyle name="Normal 4 7 2 2 2 3 3 3 2" xfId="45203" xr:uid="{00000000-0005-0000-0000-0000D2A10000}"/>
    <cellStyle name="Normal 4 7 2 2 2 3 3 4" xfId="32001" xr:uid="{00000000-0005-0000-0000-0000D3A10000}"/>
    <cellStyle name="Normal 4 7 2 2 2 3 4" xfId="9337" xr:uid="{00000000-0005-0000-0000-0000D4A10000}"/>
    <cellStyle name="Normal 4 7 2 2 2 3 4 2" xfId="22083" xr:uid="{00000000-0005-0000-0000-0000D5A10000}"/>
    <cellStyle name="Normal 4 7 2 2 2 3 4 2 2" xfId="48245" xr:uid="{00000000-0005-0000-0000-0000D6A10000}"/>
    <cellStyle name="Normal 4 7 2 2 2 3 4 3" xfId="35499" xr:uid="{00000000-0005-0000-0000-0000D7A10000}"/>
    <cellStyle name="Normal 4 7 2 2 2 3 5" xfId="15517" xr:uid="{00000000-0005-0000-0000-0000D8A10000}"/>
    <cellStyle name="Normal 4 7 2 2 2 3 5 2" xfId="41679" xr:uid="{00000000-0005-0000-0000-0000D9A10000}"/>
    <cellStyle name="Normal 4 7 2 2 2 3 6" xfId="27949" xr:uid="{00000000-0005-0000-0000-0000DAA10000}"/>
    <cellStyle name="Normal 4 7 2 2 2 4" xfId="3173" xr:uid="{00000000-0005-0000-0000-0000DBA10000}"/>
    <cellStyle name="Normal 4 7 2 2 2 4 2" xfId="7225" xr:uid="{00000000-0005-0000-0000-0000DCA10000}"/>
    <cellStyle name="Normal 4 7 2 2 2 4 2 2" xfId="13115" xr:uid="{00000000-0005-0000-0000-0000DDA10000}"/>
    <cellStyle name="Normal 4 7 2 2 2 4 2 2 2" xfId="25285" xr:uid="{00000000-0005-0000-0000-0000DEA10000}"/>
    <cellStyle name="Normal 4 7 2 2 2 4 2 2 2 2" xfId="51447" xr:uid="{00000000-0005-0000-0000-0000DFA10000}"/>
    <cellStyle name="Normal 4 7 2 2 2 4 2 2 3" xfId="39277" xr:uid="{00000000-0005-0000-0000-0000E0A10000}"/>
    <cellStyle name="Normal 4 7 2 2 2 4 2 3" xfId="20163" xr:uid="{00000000-0005-0000-0000-0000E1A10000}"/>
    <cellStyle name="Normal 4 7 2 2 2 4 2 3 2" xfId="46325" xr:uid="{00000000-0005-0000-0000-0000E2A10000}"/>
    <cellStyle name="Normal 4 7 2 2 2 4 2 4" xfId="33387" xr:uid="{00000000-0005-0000-0000-0000E3A10000}"/>
    <cellStyle name="Normal 4 7 2 2 2 4 3" xfId="10169" xr:uid="{00000000-0005-0000-0000-0000E4A10000}"/>
    <cellStyle name="Normal 4 7 2 2 2 4 3 2" xfId="22723" xr:uid="{00000000-0005-0000-0000-0000E5A10000}"/>
    <cellStyle name="Normal 4 7 2 2 2 4 3 2 2" xfId="48885" xr:uid="{00000000-0005-0000-0000-0000E6A10000}"/>
    <cellStyle name="Normal 4 7 2 2 2 4 3 3" xfId="36331" xr:uid="{00000000-0005-0000-0000-0000E7A10000}"/>
    <cellStyle name="Normal 4 7 2 2 2 4 4" xfId="16639" xr:uid="{00000000-0005-0000-0000-0000E8A10000}"/>
    <cellStyle name="Normal 4 7 2 2 2 4 4 2" xfId="42801" xr:uid="{00000000-0005-0000-0000-0000E9A10000}"/>
    <cellStyle name="Normal 4 7 2 2 2 4 5" xfId="29335" xr:uid="{00000000-0005-0000-0000-0000EAA10000}"/>
    <cellStyle name="Normal 4 7 2 2 2 5" xfId="5199" xr:uid="{00000000-0005-0000-0000-0000EBA10000}"/>
    <cellStyle name="Normal 4 7 2 2 2 5 2" xfId="11643" xr:uid="{00000000-0005-0000-0000-0000ECA10000}"/>
    <cellStyle name="Normal 4 7 2 2 2 5 2 2" xfId="24005" xr:uid="{00000000-0005-0000-0000-0000EDA10000}"/>
    <cellStyle name="Normal 4 7 2 2 2 5 2 2 2" xfId="50167" xr:uid="{00000000-0005-0000-0000-0000EEA10000}"/>
    <cellStyle name="Normal 4 7 2 2 2 5 2 3" xfId="37805" xr:uid="{00000000-0005-0000-0000-0000EFA10000}"/>
    <cellStyle name="Normal 4 7 2 2 2 5 3" xfId="18401" xr:uid="{00000000-0005-0000-0000-0000F0A10000}"/>
    <cellStyle name="Normal 4 7 2 2 2 5 3 2" xfId="44563" xr:uid="{00000000-0005-0000-0000-0000F1A10000}"/>
    <cellStyle name="Normal 4 7 2 2 2 5 4" xfId="31361" xr:uid="{00000000-0005-0000-0000-0000F2A10000}"/>
    <cellStyle name="Normal 4 7 2 2 2 6" xfId="8697" xr:uid="{00000000-0005-0000-0000-0000F3A10000}"/>
    <cellStyle name="Normal 4 7 2 2 2 6 2" xfId="21443" xr:uid="{00000000-0005-0000-0000-0000F4A10000}"/>
    <cellStyle name="Normal 4 7 2 2 2 6 2 2" xfId="47605" xr:uid="{00000000-0005-0000-0000-0000F5A10000}"/>
    <cellStyle name="Normal 4 7 2 2 2 6 3" xfId="34859" xr:uid="{00000000-0005-0000-0000-0000F6A10000}"/>
    <cellStyle name="Normal 4 7 2 2 2 7" xfId="14877" xr:uid="{00000000-0005-0000-0000-0000F7A10000}"/>
    <cellStyle name="Normal 4 7 2 2 2 7 2" xfId="41039" xr:uid="{00000000-0005-0000-0000-0000F8A10000}"/>
    <cellStyle name="Normal 4 7 2 2 2 8" xfId="27309" xr:uid="{00000000-0005-0000-0000-0000F9A10000}"/>
    <cellStyle name="Normal 4 7 2 2 3" xfId="1307" xr:uid="{00000000-0005-0000-0000-0000FAA10000}"/>
    <cellStyle name="Normal 4 7 2 2 3 2" xfId="1947" xr:uid="{00000000-0005-0000-0000-0000FBA10000}"/>
    <cellStyle name="Normal 4 7 2 2 3 2 2" xfId="3973" xr:uid="{00000000-0005-0000-0000-0000FCA10000}"/>
    <cellStyle name="Normal 4 7 2 2 3 2 2 2" xfId="8025" xr:uid="{00000000-0005-0000-0000-0000FDA10000}"/>
    <cellStyle name="Normal 4 7 2 2 3 2 2 2 2" xfId="13915" xr:uid="{00000000-0005-0000-0000-0000FEA10000}"/>
    <cellStyle name="Normal 4 7 2 2 3 2 2 2 2 2" xfId="26085" xr:uid="{00000000-0005-0000-0000-0000FFA10000}"/>
    <cellStyle name="Normal 4 7 2 2 3 2 2 2 2 2 2" xfId="52247" xr:uid="{00000000-0005-0000-0000-000000A20000}"/>
    <cellStyle name="Normal 4 7 2 2 3 2 2 2 2 3" xfId="40077" xr:uid="{00000000-0005-0000-0000-000001A20000}"/>
    <cellStyle name="Normal 4 7 2 2 3 2 2 2 3" xfId="20963" xr:uid="{00000000-0005-0000-0000-000002A20000}"/>
    <cellStyle name="Normal 4 7 2 2 3 2 2 2 3 2" xfId="47125" xr:uid="{00000000-0005-0000-0000-000003A20000}"/>
    <cellStyle name="Normal 4 7 2 2 3 2 2 2 4" xfId="34187" xr:uid="{00000000-0005-0000-0000-000004A20000}"/>
    <cellStyle name="Normal 4 7 2 2 3 2 2 3" xfId="10969" xr:uid="{00000000-0005-0000-0000-000005A20000}"/>
    <cellStyle name="Normal 4 7 2 2 3 2 2 3 2" xfId="23523" xr:uid="{00000000-0005-0000-0000-000006A20000}"/>
    <cellStyle name="Normal 4 7 2 2 3 2 2 3 2 2" xfId="49685" xr:uid="{00000000-0005-0000-0000-000007A20000}"/>
    <cellStyle name="Normal 4 7 2 2 3 2 2 3 3" xfId="37131" xr:uid="{00000000-0005-0000-0000-000008A20000}"/>
    <cellStyle name="Normal 4 7 2 2 3 2 2 4" xfId="17439" xr:uid="{00000000-0005-0000-0000-000009A20000}"/>
    <cellStyle name="Normal 4 7 2 2 3 2 2 4 2" xfId="43601" xr:uid="{00000000-0005-0000-0000-00000AA20000}"/>
    <cellStyle name="Normal 4 7 2 2 3 2 2 5" xfId="30135" xr:uid="{00000000-0005-0000-0000-00000BA20000}"/>
    <cellStyle name="Normal 4 7 2 2 3 2 3" xfId="5999" xr:uid="{00000000-0005-0000-0000-00000CA20000}"/>
    <cellStyle name="Normal 4 7 2 2 3 2 3 2" xfId="12443" xr:uid="{00000000-0005-0000-0000-00000DA20000}"/>
    <cellStyle name="Normal 4 7 2 2 3 2 3 2 2" xfId="24805" xr:uid="{00000000-0005-0000-0000-00000EA20000}"/>
    <cellStyle name="Normal 4 7 2 2 3 2 3 2 2 2" xfId="50967" xr:uid="{00000000-0005-0000-0000-00000FA20000}"/>
    <cellStyle name="Normal 4 7 2 2 3 2 3 2 3" xfId="38605" xr:uid="{00000000-0005-0000-0000-000010A20000}"/>
    <cellStyle name="Normal 4 7 2 2 3 2 3 3" xfId="19201" xr:uid="{00000000-0005-0000-0000-000011A20000}"/>
    <cellStyle name="Normal 4 7 2 2 3 2 3 3 2" xfId="45363" xr:uid="{00000000-0005-0000-0000-000012A20000}"/>
    <cellStyle name="Normal 4 7 2 2 3 2 3 4" xfId="32161" xr:uid="{00000000-0005-0000-0000-000013A20000}"/>
    <cellStyle name="Normal 4 7 2 2 3 2 4" xfId="9497" xr:uid="{00000000-0005-0000-0000-000014A20000}"/>
    <cellStyle name="Normal 4 7 2 2 3 2 4 2" xfId="22243" xr:uid="{00000000-0005-0000-0000-000015A20000}"/>
    <cellStyle name="Normal 4 7 2 2 3 2 4 2 2" xfId="48405" xr:uid="{00000000-0005-0000-0000-000016A20000}"/>
    <cellStyle name="Normal 4 7 2 2 3 2 4 3" xfId="35659" xr:uid="{00000000-0005-0000-0000-000017A20000}"/>
    <cellStyle name="Normal 4 7 2 2 3 2 5" xfId="15677" xr:uid="{00000000-0005-0000-0000-000018A20000}"/>
    <cellStyle name="Normal 4 7 2 2 3 2 5 2" xfId="41839" xr:uid="{00000000-0005-0000-0000-000019A20000}"/>
    <cellStyle name="Normal 4 7 2 2 3 2 6" xfId="28109" xr:uid="{00000000-0005-0000-0000-00001AA20000}"/>
    <cellStyle name="Normal 4 7 2 2 3 3" xfId="3333" xr:uid="{00000000-0005-0000-0000-00001BA20000}"/>
    <cellStyle name="Normal 4 7 2 2 3 3 2" xfId="7385" xr:uid="{00000000-0005-0000-0000-00001CA20000}"/>
    <cellStyle name="Normal 4 7 2 2 3 3 2 2" xfId="13275" xr:uid="{00000000-0005-0000-0000-00001DA20000}"/>
    <cellStyle name="Normal 4 7 2 2 3 3 2 2 2" xfId="25445" xr:uid="{00000000-0005-0000-0000-00001EA20000}"/>
    <cellStyle name="Normal 4 7 2 2 3 3 2 2 2 2" xfId="51607" xr:uid="{00000000-0005-0000-0000-00001FA20000}"/>
    <cellStyle name="Normal 4 7 2 2 3 3 2 2 3" xfId="39437" xr:uid="{00000000-0005-0000-0000-000020A20000}"/>
    <cellStyle name="Normal 4 7 2 2 3 3 2 3" xfId="20323" xr:uid="{00000000-0005-0000-0000-000021A20000}"/>
    <cellStyle name="Normal 4 7 2 2 3 3 2 3 2" xfId="46485" xr:uid="{00000000-0005-0000-0000-000022A20000}"/>
    <cellStyle name="Normal 4 7 2 2 3 3 2 4" xfId="33547" xr:uid="{00000000-0005-0000-0000-000023A20000}"/>
    <cellStyle name="Normal 4 7 2 2 3 3 3" xfId="10329" xr:uid="{00000000-0005-0000-0000-000024A20000}"/>
    <cellStyle name="Normal 4 7 2 2 3 3 3 2" xfId="22883" xr:uid="{00000000-0005-0000-0000-000025A20000}"/>
    <cellStyle name="Normal 4 7 2 2 3 3 3 2 2" xfId="49045" xr:uid="{00000000-0005-0000-0000-000026A20000}"/>
    <cellStyle name="Normal 4 7 2 2 3 3 3 3" xfId="36491" xr:uid="{00000000-0005-0000-0000-000027A20000}"/>
    <cellStyle name="Normal 4 7 2 2 3 3 4" xfId="16799" xr:uid="{00000000-0005-0000-0000-000028A20000}"/>
    <cellStyle name="Normal 4 7 2 2 3 3 4 2" xfId="42961" xr:uid="{00000000-0005-0000-0000-000029A20000}"/>
    <cellStyle name="Normal 4 7 2 2 3 3 5" xfId="29495" xr:uid="{00000000-0005-0000-0000-00002AA20000}"/>
    <cellStyle name="Normal 4 7 2 2 3 4" xfId="5359" xr:uid="{00000000-0005-0000-0000-00002BA20000}"/>
    <cellStyle name="Normal 4 7 2 2 3 4 2" xfId="11803" xr:uid="{00000000-0005-0000-0000-00002CA20000}"/>
    <cellStyle name="Normal 4 7 2 2 3 4 2 2" xfId="24165" xr:uid="{00000000-0005-0000-0000-00002DA20000}"/>
    <cellStyle name="Normal 4 7 2 2 3 4 2 2 2" xfId="50327" xr:uid="{00000000-0005-0000-0000-00002EA20000}"/>
    <cellStyle name="Normal 4 7 2 2 3 4 2 3" xfId="37965" xr:uid="{00000000-0005-0000-0000-00002FA20000}"/>
    <cellStyle name="Normal 4 7 2 2 3 4 3" xfId="18561" xr:uid="{00000000-0005-0000-0000-000030A20000}"/>
    <cellStyle name="Normal 4 7 2 2 3 4 3 2" xfId="44723" xr:uid="{00000000-0005-0000-0000-000031A20000}"/>
    <cellStyle name="Normal 4 7 2 2 3 4 4" xfId="31521" xr:uid="{00000000-0005-0000-0000-000032A20000}"/>
    <cellStyle name="Normal 4 7 2 2 3 5" xfId="8857" xr:uid="{00000000-0005-0000-0000-000033A20000}"/>
    <cellStyle name="Normal 4 7 2 2 3 5 2" xfId="21603" xr:uid="{00000000-0005-0000-0000-000034A20000}"/>
    <cellStyle name="Normal 4 7 2 2 3 5 2 2" xfId="47765" xr:uid="{00000000-0005-0000-0000-000035A20000}"/>
    <cellStyle name="Normal 4 7 2 2 3 5 3" xfId="35019" xr:uid="{00000000-0005-0000-0000-000036A20000}"/>
    <cellStyle name="Normal 4 7 2 2 3 6" xfId="15037" xr:uid="{00000000-0005-0000-0000-000037A20000}"/>
    <cellStyle name="Normal 4 7 2 2 3 6 2" xfId="41199" xr:uid="{00000000-0005-0000-0000-000038A20000}"/>
    <cellStyle name="Normal 4 7 2 2 3 7" xfId="27469" xr:uid="{00000000-0005-0000-0000-000039A20000}"/>
    <cellStyle name="Normal 4 7 2 2 4" xfId="1627" xr:uid="{00000000-0005-0000-0000-00003AA20000}"/>
    <cellStyle name="Normal 4 7 2 2 4 2" xfId="3653" xr:uid="{00000000-0005-0000-0000-00003BA20000}"/>
    <cellStyle name="Normal 4 7 2 2 4 2 2" xfId="7705" xr:uid="{00000000-0005-0000-0000-00003CA20000}"/>
    <cellStyle name="Normal 4 7 2 2 4 2 2 2" xfId="13595" xr:uid="{00000000-0005-0000-0000-00003DA20000}"/>
    <cellStyle name="Normal 4 7 2 2 4 2 2 2 2" xfId="25765" xr:uid="{00000000-0005-0000-0000-00003EA20000}"/>
    <cellStyle name="Normal 4 7 2 2 4 2 2 2 2 2" xfId="51927" xr:uid="{00000000-0005-0000-0000-00003FA20000}"/>
    <cellStyle name="Normal 4 7 2 2 4 2 2 2 3" xfId="39757" xr:uid="{00000000-0005-0000-0000-000040A20000}"/>
    <cellStyle name="Normal 4 7 2 2 4 2 2 3" xfId="20643" xr:uid="{00000000-0005-0000-0000-000041A20000}"/>
    <cellStyle name="Normal 4 7 2 2 4 2 2 3 2" xfId="46805" xr:uid="{00000000-0005-0000-0000-000042A20000}"/>
    <cellStyle name="Normal 4 7 2 2 4 2 2 4" xfId="33867" xr:uid="{00000000-0005-0000-0000-000043A20000}"/>
    <cellStyle name="Normal 4 7 2 2 4 2 3" xfId="10649" xr:uid="{00000000-0005-0000-0000-000044A20000}"/>
    <cellStyle name="Normal 4 7 2 2 4 2 3 2" xfId="23203" xr:uid="{00000000-0005-0000-0000-000045A20000}"/>
    <cellStyle name="Normal 4 7 2 2 4 2 3 2 2" xfId="49365" xr:uid="{00000000-0005-0000-0000-000046A20000}"/>
    <cellStyle name="Normal 4 7 2 2 4 2 3 3" xfId="36811" xr:uid="{00000000-0005-0000-0000-000047A20000}"/>
    <cellStyle name="Normal 4 7 2 2 4 2 4" xfId="17119" xr:uid="{00000000-0005-0000-0000-000048A20000}"/>
    <cellStyle name="Normal 4 7 2 2 4 2 4 2" xfId="43281" xr:uid="{00000000-0005-0000-0000-000049A20000}"/>
    <cellStyle name="Normal 4 7 2 2 4 2 5" xfId="29815" xr:uid="{00000000-0005-0000-0000-00004AA20000}"/>
    <cellStyle name="Normal 4 7 2 2 4 3" xfId="5679" xr:uid="{00000000-0005-0000-0000-00004BA20000}"/>
    <cellStyle name="Normal 4 7 2 2 4 3 2" xfId="12123" xr:uid="{00000000-0005-0000-0000-00004CA20000}"/>
    <cellStyle name="Normal 4 7 2 2 4 3 2 2" xfId="24485" xr:uid="{00000000-0005-0000-0000-00004DA20000}"/>
    <cellStyle name="Normal 4 7 2 2 4 3 2 2 2" xfId="50647" xr:uid="{00000000-0005-0000-0000-00004EA20000}"/>
    <cellStyle name="Normal 4 7 2 2 4 3 2 3" xfId="38285" xr:uid="{00000000-0005-0000-0000-00004FA20000}"/>
    <cellStyle name="Normal 4 7 2 2 4 3 3" xfId="18881" xr:uid="{00000000-0005-0000-0000-000050A20000}"/>
    <cellStyle name="Normal 4 7 2 2 4 3 3 2" xfId="45043" xr:uid="{00000000-0005-0000-0000-000051A20000}"/>
    <cellStyle name="Normal 4 7 2 2 4 3 4" xfId="31841" xr:uid="{00000000-0005-0000-0000-000052A20000}"/>
    <cellStyle name="Normal 4 7 2 2 4 4" xfId="9177" xr:uid="{00000000-0005-0000-0000-000053A20000}"/>
    <cellStyle name="Normal 4 7 2 2 4 4 2" xfId="21923" xr:uid="{00000000-0005-0000-0000-000054A20000}"/>
    <cellStyle name="Normal 4 7 2 2 4 4 2 2" xfId="48085" xr:uid="{00000000-0005-0000-0000-000055A20000}"/>
    <cellStyle name="Normal 4 7 2 2 4 4 3" xfId="35339" xr:uid="{00000000-0005-0000-0000-000056A20000}"/>
    <cellStyle name="Normal 4 7 2 2 4 5" xfId="15357" xr:uid="{00000000-0005-0000-0000-000057A20000}"/>
    <cellStyle name="Normal 4 7 2 2 4 5 2" xfId="41519" xr:uid="{00000000-0005-0000-0000-000058A20000}"/>
    <cellStyle name="Normal 4 7 2 2 4 6" xfId="27789" xr:uid="{00000000-0005-0000-0000-000059A20000}"/>
    <cellStyle name="Normal 4 7 2 2 5" xfId="2641" xr:uid="{00000000-0005-0000-0000-00005AA20000}"/>
    <cellStyle name="Normal 4 7 2 2 5 2" xfId="6693" xr:uid="{00000000-0005-0000-0000-00005BA20000}"/>
    <cellStyle name="Normal 4 7 2 2 5 2 2" xfId="12859" xr:uid="{00000000-0005-0000-0000-00005CA20000}"/>
    <cellStyle name="Normal 4 7 2 2 5 2 2 2" xfId="25125" xr:uid="{00000000-0005-0000-0000-00005DA20000}"/>
    <cellStyle name="Normal 4 7 2 2 5 2 2 2 2" xfId="51287" xr:uid="{00000000-0005-0000-0000-00005EA20000}"/>
    <cellStyle name="Normal 4 7 2 2 5 2 2 3" xfId="39021" xr:uid="{00000000-0005-0000-0000-00005FA20000}"/>
    <cellStyle name="Normal 4 7 2 2 5 2 3" xfId="19763" xr:uid="{00000000-0005-0000-0000-000060A20000}"/>
    <cellStyle name="Normal 4 7 2 2 5 2 3 2" xfId="45925" xr:uid="{00000000-0005-0000-0000-000061A20000}"/>
    <cellStyle name="Normal 4 7 2 2 5 2 4" xfId="32855" xr:uid="{00000000-0005-0000-0000-000062A20000}"/>
    <cellStyle name="Normal 4 7 2 2 5 3" xfId="9913" xr:uid="{00000000-0005-0000-0000-000063A20000}"/>
    <cellStyle name="Normal 4 7 2 2 5 3 2" xfId="22563" xr:uid="{00000000-0005-0000-0000-000064A20000}"/>
    <cellStyle name="Normal 4 7 2 2 5 3 2 2" xfId="48725" xr:uid="{00000000-0005-0000-0000-000065A20000}"/>
    <cellStyle name="Normal 4 7 2 2 5 3 3" xfId="36075" xr:uid="{00000000-0005-0000-0000-000066A20000}"/>
    <cellStyle name="Normal 4 7 2 2 5 4" xfId="16239" xr:uid="{00000000-0005-0000-0000-000067A20000}"/>
    <cellStyle name="Normal 4 7 2 2 5 4 2" xfId="42401" xr:uid="{00000000-0005-0000-0000-000068A20000}"/>
    <cellStyle name="Normal 4 7 2 2 5 5" xfId="28803" xr:uid="{00000000-0005-0000-0000-000069A20000}"/>
    <cellStyle name="Normal 4 7 2 2 6" xfId="4667" xr:uid="{00000000-0005-0000-0000-00006AA20000}"/>
    <cellStyle name="Normal 4 7 2 2 6 2" xfId="11387" xr:uid="{00000000-0005-0000-0000-00006BA20000}"/>
    <cellStyle name="Normal 4 7 2 2 6 2 2" xfId="23845" xr:uid="{00000000-0005-0000-0000-00006CA20000}"/>
    <cellStyle name="Normal 4 7 2 2 6 2 2 2" xfId="50007" xr:uid="{00000000-0005-0000-0000-00006DA20000}"/>
    <cellStyle name="Normal 4 7 2 2 6 2 3" xfId="37549" xr:uid="{00000000-0005-0000-0000-00006EA20000}"/>
    <cellStyle name="Normal 4 7 2 2 6 3" xfId="18001" xr:uid="{00000000-0005-0000-0000-00006FA20000}"/>
    <cellStyle name="Normal 4 7 2 2 6 3 2" xfId="44163" xr:uid="{00000000-0005-0000-0000-000070A20000}"/>
    <cellStyle name="Normal 4 7 2 2 6 4" xfId="30829" xr:uid="{00000000-0005-0000-0000-000071A20000}"/>
    <cellStyle name="Normal 4 7 2 2 7" xfId="8441" xr:uid="{00000000-0005-0000-0000-000072A20000}"/>
    <cellStyle name="Normal 4 7 2 2 7 2" xfId="21283" xr:uid="{00000000-0005-0000-0000-000073A20000}"/>
    <cellStyle name="Normal 4 7 2 2 7 2 2" xfId="47445" xr:uid="{00000000-0005-0000-0000-000074A20000}"/>
    <cellStyle name="Normal 4 7 2 2 7 3" xfId="34603" xr:uid="{00000000-0005-0000-0000-000075A20000}"/>
    <cellStyle name="Normal 4 7 2 2 8" xfId="14477" xr:uid="{00000000-0005-0000-0000-000076A20000}"/>
    <cellStyle name="Normal 4 7 2 2 8 2" xfId="40639" xr:uid="{00000000-0005-0000-0000-000077A20000}"/>
    <cellStyle name="Normal 4 7 2 2 9" xfId="26777" xr:uid="{00000000-0005-0000-0000-000078A20000}"/>
    <cellStyle name="Normal 4 7 2 3" xfId="1067" xr:uid="{00000000-0005-0000-0000-000079A20000}"/>
    <cellStyle name="Normal 4 7 2 3 2" xfId="1387" xr:uid="{00000000-0005-0000-0000-00007AA20000}"/>
    <cellStyle name="Normal 4 7 2 3 2 2" xfId="2027" xr:uid="{00000000-0005-0000-0000-00007BA20000}"/>
    <cellStyle name="Normal 4 7 2 3 2 2 2" xfId="4053" xr:uid="{00000000-0005-0000-0000-00007CA20000}"/>
    <cellStyle name="Normal 4 7 2 3 2 2 2 2" xfId="8105" xr:uid="{00000000-0005-0000-0000-00007DA20000}"/>
    <cellStyle name="Normal 4 7 2 3 2 2 2 2 2" xfId="13995" xr:uid="{00000000-0005-0000-0000-00007EA20000}"/>
    <cellStyle name="Normal 4 7 2 3 2 2 2 2 2 2" xfId="26165" xr:uid="{00000000-0005-0000-0000-00007FA20000}"/>
    <cellStyle name="Normal 4 7 2 3 2 2 2 2 2 2 2" xfId="52327" xr:uid="{00000000-0005-0000-0000-000080A20000}"/>
    <cellStyle name="Normal 4 7 2 3 2 2 2 2 2 3" xfId="40157" xr:uid="{00000000-0005-0000-0000-000081A20000}"/>
    <cellStyle name="Normal 4 7 2 3 2 2 2 2 3" xfId="21043" xr:uid="{00000000-0005-0000-0000-000082A20000}"/>
    <cellStyle name="Normal 4 7 2 3 2 2 2 2 3 2" xfId="47205" xr:uid="{00000000-0005-0000-0000-000083A20000}"/>
    <cellStyle name="Normal 4 7 2 3 2 2 2 2 4" xfId="34267" xr:uid="{00000000-0005-0000-0000-000084A20000}"/>
    <cellStyle name="Normal 4 7 2 3 2 2 2 3" xfId="11049" xr:uid="{00000000-0005-0000-0000-000085A20000}"/>
    <cellStyle name="Normal 4 7 2 3 2 2 2 3 2" xfId="23603" xr:uid="{00000000-0005-0000-0000-000086A20000}"/>
    <cellStyle name="Normal 4 7 2 3 2 2 2 3 2 2" xfId="49765" xr:uid="{00000000-0005-0000-0000-000087A20000}"/>
    <cellStyle name="Normal 4 7 2 3 2 2 2 3 3" xfId="37211" xr:uid="{00000000-0005-0000-0000-000088A20000}"/>
    <cellStyle name="Normal 4 7 2 3 2 2 2 4" xfId="17519" xr:uid="{00000000-0005-0000-0000-000089A20000}"/>
    <cellStyle name="Normal 4 7 2 3 2 2 2 4 2" xfId="43681" xr:uid="{00000000-0005-0000-0000-00008AA20000}"/>
    <cellStyle name="Normal 4 7 2 3 2 2 2 5" xfId="30215" xr:uid="{00000000-0005-0000-0000-00008BA20000}"/>
    <cellStyle name="Normal 4 7 2 3 2 2 3" xfId="6079" xr:uid="{00000000-0005-0000-0000-00008CA20000}"/>
    <cellStyle name="Normal 4 7 2 3 2 2 3 2" xfId="12523" xr:uid="{00000000-0005-0000-0000-00008DA20000}"/>
    <cellStyle name="Normal 4 7 2 3 2 2 3 2 2" xfId="24885" xr:uid="{00000000-0005-0000-0000-00008EA20000}"/>
    <cellStyle name="Normal 4 7 2 3 2 2 3 2 2 2" xfId="51047" xr:uid="{00000000-0005-0000-0000-00008FA20000}"/>
    <cellStyle name="Normal 4 7 2 3 2 2 3 2 3" xfId="38685" xr:uid="{00000000-0005-0000-0000-000090A20000}"/>
    <cellStyle name="Normal 4 7 2 3 2 2 3 3" xfId="19281" xr:uid="{00000000-0005-0000-0000-000091A20000}"/>
    <cellStyle name="Normal 4 7 2 3 2 2 3 3 2" xfId="45443" xr:uid="{00000000-0005-0000-0000-000092A20000}"/>
    <cellStyle name="Normal 4 7 2 3 2 2 3 4" xfId="32241" xr:uid="{00000000-0005-0000-0000-000093A20000}"/>
    <cellStyle name="Normal 4 7 2 3 2 2 4" xfId="9577" xr:uid="{00000000-0005-0000-0000-000094A20000}"/>
    <cellStyle name="Normal 4 7 2 3 2 2 4 2" xfId="22323" xr:uid="{00000000-0005-0000-0000-000095A20000}"/>
    <cellStyle name="Normal 4 7 2 3 2 2 4 2 2" xfId="48485" xr:uid="{00000000-0005-0000-0000-000096A20000}"/>
    <cellStyle name="Normal 4 7 2 3 2 2 4 3" xfId="35739" xr:uid="{00000000-0005-0000-0000-000097A20000}"/>
    <cellStyle name="Normal 4 7 2 3 2 2 5" xfId="15757" xr:uid="{00000000-0005-0000-0000-000098A20000}"/>
    <cellStyle name="Normal 4 7 2 3 2 2 5 2" xfId="41919" xr:uid="{00000000-0005-0000-0000-000099A20000}"/>
    <cellStyle name="Normal 4 7 2 3 2 2 6" xfId="28189" xr:uid="{00000000-0005-0000-0000-00009AA20000}"/>
    <cellStyle name="Normal 4 7 2 3 2 3" xfId="3413" xr:uid="{00000000-0005-0000-0000-00009BA20000}"/>
    <cellStyle name="Normal 4 7 2 3 2 3 2" xfId="7465" xr:uid="{00000000-0005-0000-0000-00009CA20000}"/>
    <cellStyle name="Normal 4 7 2 3 2 3 2 2" xfId="13355" xr:uid="{00000000-0005-0000-0000-00009DA20000}"/>
    <cellStyle name="Normal 4 7 2 3 2 3 2 2 2" xfId="25525" xr:uid="{00000000-0005-0000-0000-00009EA20000}"/>
    <cellStyle name="Normal 4 7 2 3 2 3 2 2 2 2" xfId="51687" xr:uid="{00000000-0005-0000-0000-00009FA20000}"/>
    <cellStyle name="Normal 4 7 2 3 2 3 2 2 3" xfId="39517" xr:uid="{00000000-0005-0000-0000-0000A0A20000}"/>
    <cellStyle name="Normal 4 7 2 3 2 3 2 3" xfId="20403" xr:uid="{00000000-0005-0000-0000-0000A1A20000}"/>
    <cellStyle name="Normal 4 7 2 3 2 3 2 3 2" xfId="46565" xr:uid="{00000000-0005-0000-0000-0000A2A20000}"/>
    <cellStyle name="Normal 4 7 2 3 2 3 2 4" xfId="33627" xr:uid="{00000000-0005-0000-0000-0000A3A20000}"/>
    <cellStyle name="Normal 4 7 2 3 2 3 3" xfId="10409" xr:uid="{00000000-0005-0000-0000-0000A4A20000}"/>
    <cellStyle name="Normal 4 7 2 3 2 3 3 2" xfId="22963" xr:uid="{00000000-0005-0000-0000-0000A5A20000}"/>
    <cellStyle name="Normal 4 7 2 3 2 3 3 2 2" xfId="49125" xr:uid="{00000000-0005-0000-0000-0000A6A20000}"/>
    <cellStyle name="Normal 4 7 2 3 2 3 3 3" xfId="36571" xr:uid="{00000000-0005-0000-0000-0000A7A20000}"/>
    <cellStyle name="Normal 4 7 2 3 2 3 4" xfId="16879" xr:uid="{00000000-0005-0000-0000-0000A8A20000}"/>
    <cellStyle name="Normal 4 7 2 3 2 3 4 2" xfId="43041" xr:uid="{00000000-0005-0000-0000-0000A9A20000}"/>
    <cellStyle name="Normal 4 7 2 3 2 3 5" xfId="29575" xr:uid="{00000000-0005-0000-0000-0000AAA20000}"/>
    <cellStyle name="Normal 4 7 2 3 2 4" xfId="5439" xr:uid="{00000000-0005-0000-0000-0000ABA20000}"/>
    <cellStyle name="Normal 4 7 2 3 2 4 2" xfId="11883" xr:uid="{00000000-0005-0000-0000-0000ACA20000}"/>
    <cellStyle name="Normal 4 7 2 3 2 4 2 2" xfId="24245" xr:uid="{00000000-0005-0000-0000-0000ADA20000}"/>
    <cellStyle name="Normal 4 7 2 3 2 4 2 2 2" xfId="50407" xr:uid="{00000000-0005-0000-0000-0000AEA20000}"/>
    <cellStyle name="Normal 4 7 2 3 2 4 2 3" xfId="38045" xr:uid="{00000000-0005-0000-0000-0000AFA20000}"/>
    <cellStyle name="Normal 4 7 2 3 2 4 3" xfId="18641" xr:uid="{00000000-0005-0000-0000-0000B0A20000}"/>
    <cellStyle name="Normal 4 7 2 3 2 4 3 2" xfId="44803" xr:uid="{00000000-0005-0000-0000-0000B1A20000}"/>
    <cellStyle name="Normal 4 7 2 3 2 4 4" xfId="31601" xr:uid="{00000000-0005-0000-0000-0000B2A20000}"/>
    <cellStyle name="Normal 4 7 2 3 2 5" xfId="8937" xr:uid="{00000000-0005-0000-0000-0000B3A20000}"/>
    <cellStyle name="Normal 4 7 2 3 2 5 2" xfId="21683" xr:uid="{00000000-0005-0000-0000-0000B4A20000}"/>
    <cellStyle name="Normal 4 7 2 3 2 5 2 2" xfId="47845" xr:uid="{00000000-0005-0000-0000-0000B5A20000}"/>
    <cellStyle name="Normal 4 7 2 3 2 5 3" xfId="35099" xr:uid="{00000000-0005-0000-0000-0000B6A20000}"/>
    <cellStyle name="Normal 4 7 2 3 2 6" xfId="15117" xr:uid="{00000000-0005-0000-0000-0000B7A20000}"/>
    <cellStyle name="Normal 4 7 2 3 2 6 2" xfId="41279" xr:uid="{00000000-0005-0000-0000-0000B8A20000}"/>
    <cellStyle name="Normal 4 7 2 3 2 7" xfId="27549" xr:uid="{00000000-0005-0000-0000-0000B9A20000}"/>
    <cellStyle name="Normal 4 7 2 3 3" xfId="1707" xr:uid="{00000000-0005-0000-0000-0000BAA20000}"/>
    <cellStyle name="Normal 4 7 2 3 3 2" xfId="3733" xr:uid="{00000000-0005-0000-0000-0000BBA20000}"/>
    <cellStyle name="Normal 4 7 2 3 3 2 2" xfId="7785" xr:uid="{00000000-0005-0000-0000-0000BCA20000}"/>
    <cellStyle name="Normal 4 7 2 3 3 2 2 2" xfId="13675" xr:uid="{00000000-0005-0000-0000-0000BDA20000}"/>
    <cellStyle name="Normal 4 7 2 3 3 2 2 2 2" xfId="25845" xr:uid="{00000000-0005-0000-0000-0000BEA20000}"/>
    <cellStyle name="Normal 4 7 2 3 3 2 2 2 2 2" xfId="52007" xr:uid="{00000000-0005-0000-0000-0000BFA20000}"/>
    <cellStyle name="Normal 4 7 2 3 3 2 2 2 3" xfId="39837" xr:uid="{00000000-0005-0000-0000-0000C0A20000}"/>
    <cellStyle name="Normal 4 7 2 3 3 2 2 3" xfId="20723" xr:uid="{00000000-0005-0000-0000-0000C1A20000}"/>
    <cellStyle name="Normal 4 7 2 3 3 2 2 3 2" xfId="46885" xr:uid="{00000000-0005-0000-0000-0000C2A20000}"/>
    <cellStyle name="Normal 4 7 2 3 3 2 2 4" xfId="33947" xr:uid="{00000000-0005-0000-0000-0000C3A20000}"/>
    <cellStyle name="Normal 4 7 2 3 3 2 3" xfId="10729" xr:uid="{00000000-0005-0000-0000-0000C4A20000}"/>
    <cellStyle name="Normal 4 7 2 3 3 2 3 2" xfId="23283" xr:uid="{00000000-0005-0000-0000-0000C5A20000}"/>
    <cellStyle name="Normal 4 7 2 3 3 2 3 2 2" xfId="49445" xr:uid="{00000000-0005-0000-0000-0000C6A20000}"/>
    <cellStyle name="Normal 4 7 2 3 3 2 3 3" xfId="36891" xr:uid="{00000000-0005-0000-0000-0000C7A20000}"/>
    <cellStyle name="Normal 4 7 2 3 3 2 4" xfId="17199" xr:uid="{00000000-0005-0000-0000-0000C8A20000}"/>
    <cellStyle name="Normal 4 7 2 3 3 2 4 2" xfId="43361" xr:uid="{00000000-0005-0000-0000-0000C9A20000}"/>
    <cellStyle name="Normal 4 7 2 3 3 2 5" xfId="29895" xr:uid="{00000000-0005-0000-0000-0000CAA20000}"/>
    <cellStyle name="Normal 4 7 2 3 3 3" xfId="5759" xr:uid="{00000000-0005-0000-0000-0000CBA20000}"/>
    <cellStyle name="Normal 4 7 2 3 3 3 2" xfId="12203" xr:uid="{00000000-0005-0000-0000-0000CCA20000}"/>
    <cellStyle name="Normal 4 7 2 3 3 3 2 2" xfId="24565" xr:uid="{00000000-0005-0000-0000-0000CDA20000}"/>
    <cellStyle name="Normal 4 7 2 3 3 3 2 2 2" xfId="50727" xr:uid="{00000000-0005-0000-0000-0000CEA20000}"/>
    <cellStyle name="Normal 4 7 2 3 3 3 2 3" xfId="38365" xr:uid="{00000000-0005-0000-0000-0000CFA20000}"/>
    <cellStyle name="Normal 4 7 2 3 3 3 3" xfId="18961" xr:uid="{00000000-0005-0000-0000-0000D0A20000}"/>
    <cellStyle name="Normal 4 7 2 3 3 3 3 2" xfId="45123" xr:uid="{00000000-0005-0000-0000-0000D1A20000}"/>
    <cellStyle name="Normal 4 7 2 3 3 3 4" xfId="31921" xr:uid="{00000000-0005-0000-0000-0000D2A20000}"/>
    <cellStyle name="Normal 4 7 2 3 3 4" xfId="9257" xr:uid="{00000000-0005-0000-0000-0000D3A20000}"/>
    <cellStyle name="Normal 4 7 2 3 3 4 2" xfId="22003" xr:uid="{00000000-0005-0000-0000-0000D4A20000}"/>
    <cellStyle name="Normal 4 7 2 3 3 4 2 2" xfId="48165" xr:uid="{00000000-0005-0000-0000-0000D5A20000}"/>
    <cellStyle name="Normal 4 7 2 3 3 4 3" xfId="35419" xr:uid="{00000000-0005-0000-0000-0000D6A20000}"/>
    <cellStyle name="Normal 4 7 2 3 3 5" xfId="15437" xr:uid="{00000000-0005-0000-0000-0000D7A20000}"/>
    <cellStyle name="Normal 4 7 2 3 3 5 2" xfId="41599" xr:uid="{00000000-0005-0000-0000-0000D8A20000}"/>
    <cellStyle name="Normal 4 7 2 3 3 6" xfId="27869" xr:uid="{00000000-0005-0000-0000-0000D9A20000}"/>
    <cellStyle name="Normal 4 7 2 3 4" xfId="3093" xr:uid="{00000000-0005-0000-0000-0000DAA20000}"/>
    <cellStyle name="Normal 4 7 2 3 4 2" xfId="7145" xr:uid="{00000000-0005-0000-0000-0000DBA20000}"/>
    <cellStyle name="Normal 4 7 2 3 4 2 2" xfId="13035" xr:uid="{00000000-0005-0000-0000-0000DCA20000}"/>
    <cellStyle name="Normal 4 7 2 3 4 2 2 2" xfId="25205" xr:uid="{00000000-0005-0000-0000-0000DDA20000}"/>
    <cellStyle name="Normal 4 7 2 3 4 2 2 2 2" xfId="51367" xr:uid="{00000000-0005-0000-0000-0000DEA20000}"/>
    <cellStyle name="Normal 4 7 2 3 4 2 2 3" xfId="39197" xr:uid="{00000000-0005-0000-0000-0000DFA20000}"/>
    <cellStyle name="Normal 4 7 2 3 4 2 3" xfId="20083" xr:uid="{00000000-0005-0000-0000-0000E0A20000}"/>
    <cellStyle name="Normal 4 7 2 3 4 2 3 2" xfId="46245" xr:uid="{00000000-0005-0000-0000-0000E1A20000}"/>
    <cellStyle name="Normal 4 7 2 3 4 2 4" xfId="33307" xr:uid="{00000000-0005-0000-0000-0000E2A20000}"/>
    <cellStyle name="Normal 4 7 2 3 4 3" xfId="10089" xr:uid="{00000000-0005-0000-0000-0000E3A20000}"/>
    <cellStyle name="Normal 4 7 2 3 4 3 2" xfId="22643" xr:uid="{00000000-0005-0000-0000-0000E4A20000}"/>
    <cellStyle name="Normal 4 7 2 3 4 3 2 2" xfId="48805" xr:uid="{00000000-0005-0000-0000-0000E5A20000}"/>
    <cellStyle name="Normal 4 7 2 3 4 3 3" xfId="36251" xr:uid="{00000000-0005-0000-0000-0000E6A20000}"/>
    <cellStyle name="Normal 4 7 2 3 4 4" xfId="16559" xr:uid="{00000000-0005-0000-0000-0000E7A20000}"/>
    <cellStyle name="Normal 4 7 2 3 4 4 2" xfId="42721" xr:uid="{00000000-0005-0000-0000-0000E8A20000}"/>
    <cellStyle name="Normal 4 7 2 3 4 5" xfId="29255" xr:uid="{00000000-0005-0000-0000-0000E9A20000}"/>
    <cellStyle name="Normal 4 7 2 3 5" xfId="5119" xr:uid="{00000000-0005-0000-0000-0000EAA20000}"/>
    <cellStyle name="Normal 4 7 2 3 5 2" xfId="11563" xr:uid="{00000000-0005-0000-0000-0000EBA20000}"/>
    <cellStyle name="Normal 4 7 2 3 5 2 2" xfId="23925" xr:uid="{00000000-0005-0000-0000-0000ECA20000}"/>
    <cellStyle name="Normal 4 7 2 3 5 2 2 2" xfId="50087" xr:uid="{00000000-0005-0000-0000-0000EDA20000}"/>
    <cellStyle name="Normal 4 7 2 3 5 2 3" xfId="37725" xr:uid="{00000000-0005-0000-0000-0000EEA20000}"/>
    <cellStyle name="Normal 4 7 2 3 5 3" xfId="18321" xr:uid="{00000000-0005-0000-0000-0000EFA20000}"/>
    <cellStyle name="Normal 4 7 2 3 5 3 2" xfId="44483" xr:uid="{00000000-0005-0000-0000-0000F0A20000}"/>
    <cellStyle name="Normal 4 7 2 3 5 4" xfId="31281" xr:uid="{00000000-0005-0000-0000-0000F1A20000}"/>
    <cellStyle name="Normal 4 7 2 3 6" xfId="8617" xr:uid="{00000000-0005-0000-0000-0000F2A20000}"/>
    <cellStyle name="Normal 4 7 2 3 6 2" xfId="21363" xr:uid="{00000000-0005-0000-0000-0000F3A20000}"/>
    <cellStyle name="Normal 4 7 2 3 6 2 2" xfId="47525" xr:uid="{00000000-0005-0000-0000-0000F4A20000}"/>
    <cellStyle name="Normal 4 7 2 3 6 3" xfId="34779" xr:uid="{00000000-0005-0000-0000-0000F5A20000}"/>
    <cellStyle name="Normal 4 7 2 3 7" xfId="14797" xr:uid="{00000000-0005-0000-0000-0000F6A20000}"/>
    <cellStyle name="Normal 4 7 2 3 7 2" xfId="40959" xr:uid="{00000000-0005-0000-0000-0000F7A20000}"/>
    <cellStyle name="Normal 4 7 2 3 8" xfId="27229" xr:uid="{00000000-0005-0000-0000-0000F8A20000}"/>
    <cellStyle name="Normal 4 7 2 4" xfId="1227" xr:uid="{00000000-0005-0000-0000-0000F9A20000}"/>
    <cellStyle name="Normal 4 7 2 4 2" xfId="1867" xr:uid="{00000000-0005-0000-0000-0000FAA20000}"/>
    <cellStyle name="Normal 4 7 2 4 2 2" xfId="3893" xr:uid="{00000000-0005-0000-0000-0000FBA20000}"/>
    <cellStyle name="Normal 4 7 2 4 2 2 2" xfId="7945" xr:uid="{00000000-0005-0000-0000-0000FCA20000}"/>
    <cellStyle name="Normal 4 7 2 4 2 2 2 2" xfId="13835" xr:uid="{00000000-0005-0000-0000-0000FDA20000}"/>
    <cellStyle name="Normal 4 7 2 4 2 2 2 2 2" xfId="26005" xr:uid="{00000000-0005-0000-0000-0000FEA20000}"/>
    <cellStyle name="Normal 4 7 2 4 2 2 2 2 2 2" xfId="52167" xr:uid="{00000000-0005-0000-0000-0000FFA20000}"/>
    <cellStyle name="Normal 4 7 2 4 2 2 2 2 3" xfId="39997" xr:uid="{00000000-0005-0000-0000-000000A30000}"/>
    <cellStyle name="Normal 4 7 2 4 2 2 2 3" xfId="20883" xr:uid="{00000000-0005-0000-0000-000001A30000}"/>
    <cellStyle name="Normal 4 7 2 4 2 2 2 3 2" xfId="47045" xr:uid="{00000000-0005-0000-0000-000002A30000}"/>
    <cellStyle name="Normal 4 7 2 4 2 2 2 4" xfId="34107" xr:uid="{00000000-0005-0000-0000-000003A30000}"/>
    <cellStyle name="Normal 4 7 2 4 2 2 3" xfId="10889" xr:uid="{00000000-0005-0000-0000-000004A30000}"/>
    <cellStyle name="Normal 4 7 2 4 2 2 3 2" xfId="23443" xr:uid="{00000000-0005-0000-0000-000005A30000}"/>
    <cellStyle name="Normal 4 7 2 4 2 2 3 2 2" xfId="49605" xr:uid="{00000000-0005-0000-0000-000006A30000}"/>
    <cellStyle name="Normal 4 7 2 4 2 2 3 3" xfId="37051" xr:uid="{00000000-0005-0000-0000-000007A30000}"/>
    <cellStyle name="Normal 4 7 2 4 2 2 4" xfId="17359" xr:uid="{00000000-0005-0000-0000-000008A30000}"/>
    <cellStyle name="Normal 4 7 2 4 2 2 4 2" xfId="43521" xr:uid="{00000000-0005-0000-0000-000009A30000}"/>
    <cellStyle name="Normal 4 7 2 4 2 2 5" xfId="30055" xr:uid="{00000000-0005-0000-0000-00000AA30000}"/>
    <cellStyle name="Normal 4 7 2 4 2 3" xfId="5919" xr:uid="{00000000-0005-0000-0000-00000BA30000}"/>
    <cellStyle name="Normal 4 7 2 4 2 3 2" xfId="12363" xr:uid="{00000000-0005-0000-0000-00000CA30000}"/>
    <cellStyle name="Normal 4 7 2 4 2 3 2 2" xfId="24725" xr:uid="{00000000-0005-0000-0000-00000DA30000}"/>
    <cellStyle name="Normal 4 7 2 4 2 3 2 2 2" xfId="50887" xr:uid="{00000000-0005-0000-0000-00000EA30000}"/>
    <cellStyle name="Normal 4 7 2 4 2 3 2 3" xfId="38525" xr:uid="{00000000-0005-0000-0000-00000FA30000}"/>
    <cellStyle name="Normal 4 7 2 4 2 3 3" xfId="19121" xr:uid="{00000000-0005-0000-0000-000010A30000}"/>
    <cellStyle name="Normal 4 7 2 4 2 3 3 2" xfId="45283" xr:uid="{00000000-0005-0000-0000-000011A30000}"/>
    <cellStyle name="Normal 4 7 2 4 2 3 4" xfId="32081" xr:uid="{00000000-0005-0000-0000-000012A30000}"/>
    <cellStyle name="Normal 4 7 2 4 2 4" xfId="9417" xr:uid="{00000000-0005-0000-0000-000013A30000}"/>
    <cellStyle name="Normal 4 7 2 4 2 4 2" xfId="22163" xr:uid="{00000000-0005-0000-0000-000014A30000}"/>
    <cellStyle name="Normal 4 7 2 4 2 4 2 2" xfId="48325" xr:uid="{00000000-0005-0000-0000-000015A30000}"/>
    <cellStyle name="Normal 4 7 2 4 2 4 3" xfId="35579" xr:uid="{00000000-0005-0000-0000-000016A30000}"/>
    <cellStyle name="Normal 4 7 2 4 2 5" xfId="15597" xr:uid="{00000000-0005-0000-0000-000017A30000}"/>
    <cellStyle name="Normal 4 7 2 4 2 5 2" xfId="41759" xr:uid="{00000000-0005-0000-0000-000018A30000}"/>
    <cellStyle name="Normal 4 7 2 4 2 6" xfId="28029" xr:uid="{00000000-0005-0000-0000-000019A30000}"/>
    <cellStyle name="Normal 4 7 2 4 3" xfId="3253" xr:uid="{00000000-0005-0000-0000-00001AA30000}"/>
    <cellStyle name="Normal 4 7 2 4 3 2" xfId="7305" xr:uid="{00000000-0005-0000-0000-00001BA30000}"/>
    <cellStyle name="Normal 4 7 2 4 3 2 2" xfId="13195" xr:uid="{00000000-0005-0000-0000-00001CA30000}"/>
    <cellStyle name="Normal 4 7 2 4 3 2 2 2" xfId="25365" xr:uid="{00000000-0005-0000-0000-00001DA30000}"/>
    <cellStyle name="Normal 4 7 2 4 3 2 2 2 2" xfId="51527" xr:uid="{00000000-0005-0000-0000-00001EA30000}"/>
    <cellStyle name="Normal 4 7 2 4 3 2 2 3" xfId="39357" xr:uid="{00000000-0005-0000-0000-00001FA30000}"/>
    <cellStyle name="Normal 4 7 2 4 3 2 3" xfId="20243" xr:uid="{00000000-0005-0000-0000-000020A30000}"/>
    <cellStyle name="Normal 4 7 2 4 3 2 3 2" xfId="46405" xr:uid="{00000000-0005-0000-0000-000021A30000}"/>
    <cellStyle name="Normal 4 7 2 4 3 2 4" xfId="33467" xr:uid="{00000000-0005-0000-0000-000022A30000}"/>
    <cellStyle name="Normal 4 7 2 4 3 3" xfId="10249" xr:uid="{00000000-0005-0000-0000-000023A30000}"/>
    <cellStyle name="Normal 4 7 2 4 3 3 2" xfId="22803" xr:uid="{00000000-0005-0000-0000-000024A30000}"/>
    <cellStyle name="Normal 4 7 2 4 3 3 2 2" xfId="48965" xr:uid="{00000000-0005-0000-0000-000025A30000}"/>
    <cellStyle name="Normal 4 7 2 4 3 3 3" xfId="36411" xr:uid="{00000000-0005-0000-0000-000026A30000}"/>
    <cellStyle name="Normal 4 7 2 4 3 4" xfId="16719" xr:uid="{00000000-0005-0000-0000-000027A30000}"/>
    <cellStyle name="Normal 4 7 2 4 3 4 2" xfId="42881" xr:uid="{00000000-0005-0000-0000-000028A30000}"/>
    <cellStyle name="Normal 4 7 2 4 3 5" xfId="29415" xr:uid="{00000000-0005-0000-0000-000029A30000}"/>
    <cellStyle name="Normal 4 7 2 4 4" xfId="5279" xr:uid="{00000000-0005-0000-0000-00002AA30000}"/>
    <cellStyle name="Normal 4 7 2 4 4 2" xfId="11723" xr:uid="{00000000-0005-0000-0000-00002BA30000}"/>
    <cellStyle name="Normal 4 7 2 4 4 2 2" xfId="24085" xr:uid="{00000000-0005-0000-0000-00002CA30000}"/>
    <cellStyle name="Normal 4 7 2 4 4 2 2 2" xfId="50247" xr:uid="{00000000-0005-0000-0000-00002DA30000}"/>
    <cellStyle name="Normal 4 7 2 4 4 2 3" xfId="37885" xr:uid="{00000000-0005-0000-0000-00002EA30000}"/>
    <cellStyle name="Normal 4 7 2 4 4 3" xfId="18481" xr:uid="{00000000-0005-0000-0000-00002FA30000}"/>
    <cellStyle name="Normal 4 7 2 4 4 3 2" xfId="44643" xr:uid="{00000000-0005-0000-0000-000030A30000}"/>
    <cellStyle name="Normal 4 7 2 4 4 4" xfId="31441" xr:uid="{00000000-0005-0000-0000-000031A30000}"/>
    <cellStyle name="Normal 4 7 2 4 5" xfId="8777" xr:uid="{00000000-0005-0000-0000-000032A30000}"/>
    <cellStyle name="Normal 4 7 2 4 5 2" xfId="21523" xr:uid="{00000000-0005-0000-0000-000033A30000}"/>
    <cellStyle name="Normal 4 7 2 4 5 2 2" xfId="47685" xr:uid="{00000000-0005-0000-0000-000034A30000}"/>
    <cellStyle name="Normal 4 7 2 4 5 3" xfId="34939" xr:uid="{00000000-0005-0000-0000-000035A30000}"/>
    <cellStyle name="Normal 4 7 2 4 6" xfId="14957" xr:uid="{00000000-0005-0000-0000-000036A30000}"/>
    <cellStyle name="Normal 4 7 2 4 6 2" xfId="41119" xr:uid="{00000000-0005-0000-0000-000037A30000}"/>
    <cellStyle name="Normal 4 7 2 4 7" xfId="27389" xr:uid="{00000000-0005-0000-0000-000038A30000}"/>
    <cellStyle name="Normal 4 7 2 5" xfId="1547" xr:uid="{00000000-0005-0000-0000-000039A30000}"/>
    <cellStyle name="Normal 4 7 2 5 2" xfId="3573" xr:uid="{00000000-0005-0000-0000-00003AA30000}"/>
    <cellStyle name="Normal 4 7 2 5 2 2" xfId="7625" xr:uid="{00000000-0005-0000-0000-00003BA30000}"/>
    <cellStyle name="Normal 4 7 2 5 2 2 2" xfId="13515" xr:uid="{00000000-0005-0000-0000-00003CA30000}"/>
    <cellStyle name="Normal 4 7 2 5 2 2 2 2" xfId="25685" xr:uid="{00000000-0005-0000-0000-00003DA30000}"/>
    <cellStyle name="Normal 4 7 2 5 2 2 2 2 2" xfId="51847" xr:uid="{00000000-0005-0000-0000-00003EA30000}"/>
    <cellStyle name="Normal 4 7 2 5 2 2 2 3" xfId="39677" xr:uid="{00000000-0005-0000-0000-00003FA30000}"/>
    <cellStyle name="Normal 4 7 2 5 2 2 3" xfId="20563" xr:uid="{00000000-0005-0000-0000-000040A30000}"/>
    <cellStyle name="Normal 4 7 2 5 2 2 3 2" xfId="46725" xr:uid="{00000000-0005-0000-0000-000041A30000}"/>
    <cellStyle name="Normal 4 7 2 5 2 2 4" xfId="33787" xr:uid="{00000000-0005-0000-0000-000042A30000}"/>
    <cellStyle name="Normal 4 7 2 5 2 3" xfId="10569" xr:uid="{00000000-0005-0000-0000-000043A30000}"/>
    <cellStyle name="Normal 4 7 2 5 2 3 2" xfId="23123" xr:uid="{00000000-0005-0000-0000-000044A30000}"/>
    <cellStyle name="Normal 4 7 2 5 2 3 2 2" xfId="49285" xr:uid="{00000000-0005-0000-0000-000045A30000}"/>
    <cellStyle name="Normal 4 7 2 5 2 3 3" xfId="36731" xr:uid="{00000000-0005-0000-0000-000046A30000}"/>
    <cellStyle name="Normal 4 7 2 5 2 4" xfId="17039" xr:uid="{00000000-0005-0000-0000-000047A30000}"/>
    <cellStyle name="Normal 4 7 2 5 2 4 2" xfId="43201" xr:uid="{00000000-0005-0000-0000-000048A30000}"/>
    <cellStyle name="Normal 4 7 2 5 2 5" xfId="29735" xr:uid="{00000000-0005-0000-0000-000049A30000}"/>
    <cellStyle name="Normal 4 7 2 5 3" xfId="5599" xr:uid="{00000000-0005-0000-0000-00004AA30000}"/>
    <cellStyle name="Normal 4 7 2 5 3 2" xfId="12043" xr:uid="{00000000-0005-0000-0000-00004BA30000}"/>
    <cellStyle name="Normal 4 7 2 5 3 2 2" xfId="24405" xr:uid="{00000000-0005-0000-0000-00004CA30000}"/>
    <cellStyle name="Normal 4 7 2 5 3 2 2 2" xfId="50567" xr:uid="{00000000-0005-0000-0000-00004DA30000}"/>
    <cellStyle name="Normal 4 7 2 5 3 2 3" xfId="38205" xr:uid="{00000000-0005-0000-0000-00004EA30000}"/>
    <cellStyle name="Normal 4 7 2 5 3 3" xfId="18801" xr:uid="{00000000-0005-0000-0000-00004FA30000}"/>
    <cellStyle name="Normal 4 7 2 5 3 3 2" xfId="44963" xr:uid="{00000000-0005-0000-0000-000050A30000}"/>
    <cellStyle name="Normal 4 7 2 5 3 4" xfId="31761" xr:uid="{00000000-0005-0000-0000-000051A30000}"/>
    <cellStyle name="Normal 4 7 2 5 4" xfId="9097" xr:uid="{00000000-0005-0000-0000-000052A30000}"/>
    <cellStyle name="Normal 4 7 2 5 4 2" xfId="21843" xr:uid="{00000000-0005-0000-0000-000053A30000}"/>
    <cellStyle name="Normal 4 7 2 5 4 2 2" xfId="48005" xr:uid="{00000000-0005-0000-0000-000054A30000}"/>
    <cellStyle name="Normal 4 7 2 5 4 3" xfId="35259" xr:uid="{00000000-0005-0000-0000-000055A30000}"/>
    <cellStyle name="Normal 4 7 2 5 5" xfId="15277" xr:uid="{00000000-0005-0000-0000-000056A30000}"/>
    <cellStyle name="Normal 4 7 2 5 5 2" xfId="41439" xr:uid="{00000000-0005-0000-0000-000057A30000}"/>
    <cellStyle name="Normal 4 7 2 5 6" xfId="27709" xr:uid="{00000000-0005-0000-0000-000058A30000}"/>
    <cellStyle name="Normal 4 7 2 6" xfId="2561" xr:uid="{00000000-0005-0000-0000-000059A30000}"/>
    <cellStyle name="Normal 4 7 2 6 2" xfId="6613" xr:uid="{00000000-0005-0000-0000-00005AA30000}"/>
    <cellStyle name="Normal 4 7 2 6 2 2" xfId="12779" xr:uid="{00000000-0005-0000-0000-00005BA30000}"/>
    <cellStyle name="Normal 4 7 2 6 2 2 2" xfId="25045" xr:uid="{00000000-0005-0000-0000-00005CA30000}"/>
    <cellStyle name="Normal 4 7 2 6 2 2 2 2" xfId="51207" xr:uid="{00000000-0005-0000-0000-00005DA30000}"/>
    <cellStyle name="Normal 4 7 2 6 2 2 3" xfId="38941" xr:uid="{00000000-0005-0000-0000-00005EA30000}"/>
    <cellStyle name="Normal 4 7 2 6 2 3" xfId="19683" xr:uid="{00000000-0005-0000-0000-00005FA30000}"/>
    <cellStyle name="Normal 4 7 2 6 2 3 2" xfId="45845" xr:uid="{00000000-0005-0000-0000-000060A30000}"/>
    <cellStyle name="Normal 4 7 2 6 2 4" xfId="32775" xr:uid="{00000000-0005-0000-0000-000061A30000}"/>
    <cellStyle name="Normal 4 7 2 6 3" xfId="9833" xr:uid="{00000000-0005-0000-0000-000062A30000}"/>
    <cellStyle name="Normal 4 7 2 6 3 2" xfId="22483" xr:uid="{00000000-0005-0000-0000-000063A30000}"/>
    <cellStyle name="Normal 4 7 2 6 3 2 2" xfId="48645" xr:uid="{00000000-0005-0000-0000-000064A30000}"/>
    <cellStyle name="Normal 4 7 2 6 3 3" xfId="35995" xr:uid="{00000000-0005-0000-0000-000065A30000}"/>
    <cellStyle name="Normal 4 7 2 6 4" xfId="16159" xr:uid="{00000000-0005-0000-0000-000066A30000}"/>
    <cellStyle name="Normal 4 7 2 6 4 2" xfId="42321" xr:uid="{00000000-0005-0000-0000-000067A30000}"/>
    <cellStyle name="Normal 4 7 2 6 5" xfId="28723" xr:uid="{00000000-0005-0000-0000-000068A30000}"/>
    <cellStyle name="Normal 4 7 2 7" xfId="4587" xr:uid="{00000000-0005-0000-0000-000069A30000}"/>
    <cellStyle name="Normal 4 7 2 7 2" xfId="11307" xr:uid="{00000000-0005-0000-0000-00006AA30000}"/>
    <cellStyle name="Normal 4 7 2 7 2 2" xfId="23765" xr:uid="{00000000-0005-0000-0000-00006BA30000}"/>
    <cellStyle name="Normal 4 7 2 7 2 2 2" xfId="49927" xr:uid="{00000000-0005-0000-0000-00006CA30000}"/>
    <cellStyle name="Normal 4 7 2 7 2 3" xfId="37469" xr:uid="{00000000-0005-0000-0000-00006DA30000}"/>
    <cellStyle name="Normal 4 7 2 7 3" xfId="17921" xr:uid="{00000000-0005-0000-0000-00006EA30000}"/>
    <cellStyle name="Normal 4 7 2 7 3 2" xfId="44083" xr:uid="{00000000-0005-0000-0000-00006FA30000}"/>
    <cellStyle name="Normal 4 7 2 7 4" xfId="30749" xr:uid="{00000000-0005-0000-0000-000070A30000}"/>
    <cellStyle name="Normal 4 7 2 8" xfId="8361" xr:uid="{00000000-0005-0000-0000-000071A30000}"/>
    <cellStyle name="Normal 4 7 2 8 2" xfId="21203" xr:uid="{00000000-0005-0000-0000-000072A30000}"/>
    <cellStyle name="Normal 4 7 2 8 2 2" xfId="47365" xr:uid="{00000000-0005-0000-0000-000073A30000}"/>
    <cellStyle name="Normal 4 7 2 8 3" xfId="34523" xr:uid="{00000000-0005-0000-0000-000074A30000}"/>
    <cellStyle name="Normal 4 7 2 9" xfId="14397" xr:uid="{00000000-0005-0000-0000-000075A30000}"/>
    <cellStyle name="Normal 4 7 2 9 2" xfId="40559" xr:uid="{00000000-0005-0000-0000-000076A30000}"/>
    <cellStyle name="Normal 4 7 3" xfId="575" xr:uid="{00000000-0005-0000-0000-000077A30000}"/>
    <cellStyle name="Normal 4 7 3 2" xfId="1107" xr:uid="{00000000-0005-0000-0000-000078A30000}"/>
    <cellStyle name="Normal 4 7 3 2 2" xfId="1427" xr:uid="{00000000-0005-0000-0000-000079A30000}"/>
    <cellStyle name="Normal 4 7 3 2 2 2" xfId="2067" xr:uid="{00000000-0005-0000-0000-00007AA30000}"/>
    <cellStyle name="Normal 4 7 3 2 2 2 2" xfId="4093" xr:uid="{00000000-0005-0000-0000-00007BA30000}"/>
    <cellStyle name="Normal 4 7 3 2 2 2 2 2" xfId="8145" xr:uid="{00000000-0005-0000-0000-00007CA30000}"/>
    <cellStyle name="Normal 4 7 3 2 2 2 2 2 2" xfId="14035" xr:uid="{00000000-0005-0000-0000-00007DA30000}"/>
    <cellStyle name="Normal 4 7 3 2 2 2 2 2 2 2" xfId="26205" xr:uid="{00000000-0005-0000-0000-00007EA30000}"/>
    <cellStyle name="Normal 4 7 3 2 2 2 2 2 2 2 2" xfId="52367" xr:uid="{00000000-0005-0000-0000-00007FA30000}"/>
    <cellStyle name="Normal 4 7 3 2 2 2 2 2 2 3" xfId="40197" xr:uid="{00000000-0005-0000-0000-000080A30000}"/>
    <cellStyle name="Normal 4 7 3 2 2 2 2 2 3" xfId="21083" xr:uid="{00000000-0005-0000-0000-000081A30000}"/>
    <cellStyle name="Normal 4 7 3 2 2 2 2 2 3 2" xfId="47245" xr:uid="{00000000-0005-0000-0000-000082A30000}"/>
    <cellStyle name="Normal 4 7 3 2 2 2 2 2 4" xfId="34307" xr:uid="{00000000-0005-0000-0000-000083A30000}"/>
    <cellStyle name="Normal 4 7 3 2 2 2 2 3" xfId="11089" xr:uid="{00000000-0005-0000-0000-000084A30000}"/>
    <cellStyle name="Normal 4 7 3 2 2 2 2 3 2" xfId="23643" xr:uid="{00000000-0005-0000-0000-000085A30000}"/>
    <cellStyle name="Normal 4 7 3 2 2 2 2 3 2 2" xfId="49805" xr:uid="{00000000-0005-0000-0000-000086A30000}"/>
    <cellStyle name="Normal 4 7 3 2 2 2 2 3 3" xfId="37251" xr:uid="{00000000-0005-0000-0000-000087A30000}"/>
    <cellStyle name="Normal 4 7 3 2 2 2 2 4" xfId="17559" xr:uid="{00000000-0005-0000-0000-000088A30000}"/>
    <cellStyle name="Normal 4 7 3 2 2 2 2 4 2" xfId="43721" xr:uid="{00000000-0005-0000-0000-000089A30000}"/>
    <cellStyle name="Normal 4 7 3 2 2 2 2 5" xfId="30255" xr:uid="{00000000-0005-0000-0000-00008AA30000}"/>
    <cellStyle name="Normal 4 7 3 2 2 2 3" xfId="6119" xr:uid="{00000000-0005-0000-0000-00008BA30000}"/>
    <cellStyle name="Normal 4 7 3 2 2 2 3 2" xfId="12563" xr:uid="{00000000-0005-0000-0000-00008CA30000}"/>
    <cellStyle name="Normal 4 7 3 2 2 2 3 2 2" xfId="24925" xr:uid="{00000000-0005-0000-0000-00008DA30000}"/>
    <cellStyle name="Normal 4 7 3 2 2 2 3 2 2 2" xfId="51087" xr:uid="{00000000-0005-0000-0000-00008EA30000}"/>
    <cellStyle name="Normal 4 7 3 2 2 2 3 2 3" xfId="38725" xr:uid="{00000000-0005-0000-0000-00008FA30000}"/>
    <cellStyle name="Normal 4 7 3 2 2 2 3 3" xfId="19321" xr:uid="{00000000-0005-0000-0000-000090A30000}"/>
    <cellStyle name="Normal 4 7 3 2 2 2 3 3 2" xfId="45483" xr:uid="{00000000-0005-0000-0000-000091A30000}"/>
    <cellStyle name="Normal 4 7 3 2 2 2 3 4" xfId="32281" xr:uid="{00000000-0005-0000-0000-000092A30000}"/>
    <cellStyle name="Normal 4 7 3 2 2 2 4" xfId="9617" xr:uid="{00000000-0005-0000-0000-000093A30000}"/>
    <cellStyle name="Normal 4 7 3 2 2 2 4 2" xfId="22363" xr:uid="{00000000-0005-0000-0000-000094A30000}"/>
    <cellStyle name="Normal 4 7 3 2 2 2 4 2 2" xfId="48525" xr:uid="{00000000-0005-0000-0000-000095A30000}"/>
    <cellStyle name="Normal 4 7 3 2 2 2 4 3" xfId="35779" xr:uid="{00000000-0005-0000-0000-000096A30000}"/>
    <cellStyle name="Normal 4 7 3 2 2 2 5" xfId="15797" xr:uid="{00000000-0005-0000-0000-000097A30000}"/>
    <cellStyle name="Normal 4 7 3 2 2 2 5 2" xfId="41959" xr:uid="{00000000-0005-0000-0000-000098A30000}"/>
    <cellStyle name="Normal 4 7 3 2 2 2 6" xfId="28229" xr:uid="{00000000-0005-0000-0000-000099A30000}"/>
    <cellStyle name="Normal 4 7 3 2 2 3" xfId="3453" xr:uid="{00000000-0005-0000-0000-00009AA30000}"/>
    <cellStyle name="Normal 4 7 3 2 2 3 2" xfId="7505" xr:uid="{00000000-0005-0000-0000-00009BA30000}"/>
    <cellStyle name="Normal 4 7 3 2 2 3 2 2" xfId="13395" xr:uid="{00000000-0005-0000-0000-00009CA30000}"/>
    <cellStyle name="Normal 4 7 3 2 2 3 2 2 2" xfId="25565" xr:uid="{00000000-0005-0000-0000-00009DA30000}"/>
    <cellStyle name="Normal 4 7 3 2 2 3 2 2 2 2" xfId="51727" xr:uid="{00000000-0005-0000-0000-00009EA30000}"/>
    <cellStyle name="Normal 4 7 3 2 2 3 2 2 3" xfId="39557" xr:uid="{00000000-0005-0000-0000-00009FA30000}"/>
    <cellStyle name="Normal 4 7 3 2 2 3 2 3" xfId="20443" xr:uid="{00000000-0005-0000-0000-0000A0A30000}"/>
    <cellStyle name="Normal 4 7 3 2 2 3 2 3 2" xfId="46605" xr:uid="{00000000-0005-0000-0000-0000A1A30000}"/>
    <cellStyle name="Normal 4 7 3 2 2 3 2 4" xfId="33667" xr:uid="{00000000-0005-0000-0000-0000A2A30000}"/>
    <cellStyle name="Normal 4 7 3 2 2 3 3" xfId="10449" xr:uid="{00000000-0005-0000-0000-0000A3A30000}"/>
    <cellStyle name="Normal 4 7 3 2 2 3 3 2" xfId="23003" xr:uid="{00000000-0005-0000-0000-0000A4A30000}"/>
    <cellStyle name="Normal 4 7 3 2 2 3 3 2 2" xfId="49165" xr:uid="{00000000-0005-0000-0000-0000A5A30000}"/>
    <cellStyle name="Normal 4 7 3 2 2 3 3 3" xfId="36611" xr:uid="{00000000-0005-0000-0000-0000A6A30000}"/>
    <cellStyle name="Normal 4 7 3 2 2 3 4" xfId="16919" xr:uid="{00000000-0005-0000-0000-0000A7A30000}"/>
    <cellStyle name="Normal 4 7 3 2 2 3 4 2" xfId="43081" xr:uid="{00000000-0005-0000-0000-0000A8A30000}"/>
    <cellStyle name="Normal 4 7 3 2 2 3 5" xfId="29615" xr:uid="{00000000-0005-0000-0000-0000A9A30000}"/>
    <cellStyle name="Normal 4 7 3 2 2 4" xfId="5479" xr:uid="{00000000-0005-0000-0000-0000AAA30000}"/>
    <cellStyle name="Normal 4 7 3 2 2 4 2" xfId="11923" xr:uid="{00000000-0005-0000-0000-0000ABA30000}"/>
    <cellStyle name="Normal 4 7 3 2 2 4 2 2" xfId="24285" xr:uid="{00000000-0005-0000-0000-0000ACA30000}"/>
    <cellStyle name="Normal 4 7 3 2 2 4 2 2 2" xfId="50447" xr:uid="{00000000-0005-0000-0000-0000ADA30000}"/>
    <cellStyle name="Normal 4 7 3 2 2 4 2 3" xfId="38085" xr:uid="{00000000-0005-0000-0000-0000AEA30000}"/>
    <cellStyle name="Normal 4 7 3 2 2 4 3" xfId="18681" xr:uid="{00000000-0005-0000-0000-0000AFA30000}"/>
    <cellStyle name="Normal 4 7 3 2 2 4 3 2" xfId="44843" xr:uid="{00000000-0005-0000-0000-0000B0A30000}"/>
    <cellStyle name="Normal 4 7 3 2 2 4 4" xfId="31641" xr:uid="{00000000-0005-0000-0000-0000B1A30000}"/>
    <cellStyle name="Normal 4 7 3 2 2 5" xfId="8977" xr:uid="{00000000-0005-0000-0000-0000B2A30000}"/>
    <cellStyle name="Normal 4 7 3 2 2 5 2" xfId="21723" xr:uid="{00000000-0005-0000-0000-0000B3A30000}"/>
    <cellStyle name="Normal 4 7 3 2 2 5 2 2" xfId="47885" xr:uid="{00000000-0005-0000-0000-0000B4A30000}"/>
    <cellStyle name="Normal 4 7 3 2 2 5 3" xfId="35139" xr:uid="{00000000-0005-0000-0000-0000B5A30000}"/>
    <cellStyle name="Normal 4 7 3 2 2 6" xfId="15157" xr:uid="{00000000-0005-0000-0000-0000B6A30000}"/>
    <cellStyle name="Normal 4 7 3 2 2 6 2" xfId="41319" xr:uid="{00000000-0005-0000-0000-0000B7A30000}"/>
    <cellStyle name="Normal 4 7 3 2 2 7" xfId="27589" xr:uid="{00000000-0005-0000-0000-0000B8A30000}"/>
    <cellStyle name="Normal 4 7 3 2 3" xfId="1747" xr:uid="{00000000-0005-0000-0000-0000B9A30000}"/>
    <cellStyle name="Normal 4 7 3 2 3 2" xfId="3773" xr:uid="{00000000-0005-0000-0000-0000BAA30000}"/>
    <cellStyle name="Normal 4 7 3 2 3 2 2" xfId="7825" xr:uid="{00000000-0005-0000-0000-0000BBA30000}"/>
    <cellStyle name="Normal 4 7 3 2 3 2 2 2" xfId="13715" xr:uid="{00000000-0005-0000-0000-0000BCA30000}"/>
    <cellStyle name="Normal 4 7 3 2 3 2 2 2 2" xfId="25885" xr:uid="{00000000-0005-0000-0000-0000BDA30000}"/>
    <cellStyle name="Normal 4 7 3 2 3 2 2 2 2 2" xfId="52047" xr:uid="{00000000-0005-0000-0000-0000BEA30000}"/>
    <cellStyle name="Normal 4 7 3 2 3 2 2 2 3" xfId="39877" xr:uid="{00000000-0005-0000-0000-0000BFA30000}"/>
    <cellStyle name="Normal 4 7 3 2 3 2 2 3" xfId="20763" xr:uid="{00000000-0005-0000-0000-0000C0A30000}"/>
    <cellStyle name="Normal 4 7 3 2 3 2 2 3 2" xfId="46925" xr:uid="{00000000-0005-0000-0000-0000C1A30000}"/>
    <cellStyle name="Normal 4 7 3 2 3 2 2 4" xfId="33987" xr:uid="{00000000-0005-0000-0000-0000C2A30000}"/>
    <cellStyle name="Normal 4 7 3 2 3 2 3" xfId="10769" xr:uid="{00000000-0005-0000-0000-0000C3A30000}"/>
    <cellStyle name="Normal 4 7 3 2 3 2 3 2" xfId="23323" xr:uid="{00000000-0005-0000-0000-0000C4A30000}"/>
    <cellStyle name="Normal 4 7 3 2 3 2 3 2 2" xfId="49485" xr:uid="{00000000-0005-0000-0000-0000C5A30000}"/>
    <cellStyle name="Normal 4 7 3 2 3 2 3 3" xfId="36931" xr:uid="{00000000-0005-0000-0000-0000C6A30000}"/>
    <cellStyle name="Normal 4 7 3 2 3 2 4" xfId="17239" xr:uid="{00000000-0005-0000-0000-0000C7A30000}"/>
    <cellStyle name="Normal 4 7 3 2 3 2 4 2" xfId="43401" xr:uid="{00000000-0005-0000-0000-0000C8A30000}"/>
    <cellStyle name="Normal 4 7 3 2 3 2 5" xfId="29935" xr:uid="{00000000-0005-0000-0000-0000C9A30000}"/>
    <cellStyle name="Normal 4 7 3 2 3 3" xfId="5799" xr:uid="{00000000-0005-0000-0000-0000CAA30000}"/>
    <cellStyle name="Normal 4 7 3 2 3 3 2" xfId="12243" xr:uid="{00000000-0005-0000-0000-0000CBA30000}"/>
    <cellStyle name="Normal 4 7 3 2 3 3 2 2" xfId="24605" xr:uid="{00000000-0005-0000-0000-0000CCA30000}"/>
    <cellStyle name="Normal 4 7 3 2 3 3 2 2 2" xfId="50767" xr:uid="{00000000-0005-0000-0000-0000CDA30000}"/>
    <cellStyle name="Normal 4 7 3 2 3 3 2 3" xfId="38405" xr:uid="{00000000-0005-0000-0000-0000CEA30000}"/>
    <cellStyle name="Normal 4 7 3 2 3 3 3" xfId="19001" xr:uid="{00000000-0005-0000-0000-0000CFA30000}"/>
    <cellStyle name="Normal 4 7 3 2 3 3 3 2" xfId="45163" xr:uid="{00000000-0005-0000-0000-0000D0A30000}"/>
    <cellStyle name="Normal 4 7 3 2 3 3 4" xfId="31961" xr:uid="{00000000-0005-0000-0000-0000D1A30000}"/>
    <cellStyle name="Normal 4 7 3 2 3 4" xfId="9297" xr:uid="{00000000-0005-0000-0000-0000D2A30000}"/>
    <cellStyle name="Normal 4 7 3 2 3 4 2" xfId="22043" xr:uid="{00000000-0005-0000-0000-0000D3A30000}"/>
    <cellStyle name="Normal 4 7 3 2 3 4 2 2" xfId="48205" xr:uid="{00000000-0005-0000-0000-0000D4A30000}"/>
    <cellStyle name="Normal 4 7 3 2 3 4 3" xfId="35459" xr:uid="{00000000-0005-0000-0000-0000D5A30000}"/>
    <cellStyle name="Normal 4 7 3 2 3 5" xfId="15477" xr:uid="{00000000-0005-0000-0000-0000D6A30000}"/>
    <cellStyle name="Normal 4 7 3 2 3 5 2" xfId="41639" xr:uid="{00000000-0005-0000-0000-0000D7A30000}"/>
    <cellStyle name="Normal 4 7 3 2 3 6" xfId="27909" xr:uid="{00000000-0005-0000-0000-0000D8A30000}"/>
    <cellStyle name="Normal 4 7 3 2 4" xfId="3133" xr:uid="{00000000-0005-0000-0000-0000D9A30000}"/>
    <cellStyle name="Normal 4 7 3 2 4 2" xfId="7185" xr:uid="{00000000-0005-0000-0000-0000DAA30000}"/>
    <cellStyle name="Normal 4 7 3 2 4 2 2" xfId="13075" xr:uid="{00000000-0005-0000-0000-0000DBA30000}"/>
    <cellStyle name="Normal 4 7 3 2 4 2 2 2" xfId="25245" xr:uid="{00000000-0005-0000-0000-0000DCA30000}"/>
    <cellStyle name="Normal 4 7 3 2 4 2 2 2 2" xfId="51407" xr:uid="{00000000-0005-0000-0000-0000DDA30000}"/>
    <cellStyle name="Normal 4 7 3 2 4 2 2 3" xfId="39237" xr:uid="{00000000-0005-0000-0000-0000DEA30000}"/>
    <cellStyle name="Normal 4 7 3 2 4 2 3" xfId="20123" xr:uid="{00000000-0005-0000-0000-0000DFA30000}"/>
    <cellStyle name="Normal 4 7 3 2 4 2 3 2" xfId="46285" xr:uid="{00000000-0005-0000-0000-0000E0A30000}"/>
    <cellStyle name="Normal 4 7 3 2 4 2 4" xfId="33347" xr:uid="{00000000-0005-0000-0000-0000E1A30000}"/>
    <cellStyle name="Normal 4 7 3 2 4 3" xfId="10129" xr:uid="{00000000-0005-0000-0000-0000E2A30000}"/>
    <cellStyle name="Normal 4 7 3 2 4 3 2" xfId="22683" xr:uid="{00000000-0005-0000-0000-0000E3A30000}"/>
    <cellStyle name="Normal 4 7 3 2 4 3 2 2" xfId="48845" xr:uid="{00000000-0005-0000-0000-0000E4A30000}"/>
    <cellStyle name="Normal 4 7 3 2 4 3 3" xfId="36291" xr:uid="{00000000-0005-0000-0000-0000E5A30000}"/>
    <cellStyle name="Normal 4 7 3 2 4 4" xfId="16599" xr:uid="{00000000-0005-0000-0000-0000E6A30000}"/>
    <cellStyle name="Normal 4 7 3 2 4 4 2" xfId="42761" xr:uid="{00000000-0005-0000-0000-0000E7A30000}"/>
    <cellStyle name="Normal 4 7 3 2 4 5" xfId="29295" xr:uid="{00000000-0005-0000-0000-0000E8A30000}"/>
    <cellStyle name="Normal 4 7 3 2 5" xfId="5159" xr:uid="{00000000-0005-0000-0000-0000E9A30000}"/>
    <cellStyle name="Normal 4 7 3 2 5 2" xfId="11603" xr:uid="{00000000-0005-0000-0000-0000EAA30000}"/>
    <cellStyle name="Normal 4 7 3 2 5 2 2" xfId="23965" xr:uid="{00000000-0005-0000-0000-0000EBA30000}"/>
    <cellStyle name="Normal 4 7 3 2 5 2 2 2" xfId="50127" xr:uid="{00000000-0005-0000-0000-0000ECA30000}"/>
    <cellStyle name="Normal 4 7 3 2 5 2 3" xfId="37765" xr:uid="{00000000-0005-0000-0000-0000EDA30000}"/>
    <cellStyle name="Normal 4 7 3 2 5 3" xfId="18361" xr:uid="{00000000-0005-0000-0000-0000EEA30000}"/>
    <cellStyle name="Normal 4 7 3 2 5 3 2" xfId="44523" xr:uid="{00000000-0005-0000-0000-0000EFA30000}"/>
    <cellStyle name="Normal 4 7 3 2 5 4" xfId="31321" xr:uid="{00000000-0005-0000-0000-0000F0A30000}"/>
    <cellStyle name="Normal 4 7 3 2 6" xfId="8657" xr:uid="{00000000-0005-0000-0000-0000F1A30000}"/>
    <cellStyle name="Normal 4 7 3 2 6 2" xfId="21403" xr:uid="{00000000-0005-0000-0000-0000F2A30000}"/>
    <cellStyle name="Normal 4 7 3 2 6 2 2" xfId="47565" xr:uid="{00000000-0005-0000-0000-0000F3A30000}"/>
    <cellStyle name="Normal 4 7 3 2 6 3" xfId="34819" xr:uid="{00000000-0005-0000-0000-0000F4A30000}"/>
    <cellStyle name="Normal 4 7 3 2 7" xfId="14837" xr:uid="{00000000-0005-0000-0000-0000F5A30000}"/>
    <cellStyle name="Normal 4 7 3 2 7 2" xfId="40999" xr:uid="{00000000-0005-0000-0000-0000F6A30000}"/>
    <cellStyle name="Normal 4 7 3 2 8" xfId="27269" xr:uid="{00000000-0005-0000-0000-0000F7A30000}"/>
    <cellStyle name="Normal 4 7 3 3" xfId="1267" xr:uid="{00000000-0005-0000-0000-0000F8A30000}"/>
    <cellStyle name="Normal 4 7 3 3 2" xfId="1907" xr:uid="{00000000-0005-0000-0000-0000F9A30000}"/>
    <cellStyle name="Normal 4 7 3 3 2 2" xfId="3933" xr:uid="{00000000-0005-0000-0000-0000FAA30000}"/>
    <cellStyle name="Normal 4 7 3 3 2 2 2" xfId="7985" xr:uid="{00000000-0005-0000-0000-0000FBA30000}"/>
    <cellStyle name="Normal 4 7 3 3 2 2 2 2" xfId="13875" xr:uid="{00000000-0005-0000-0000-0000FCA30000}"/>
    <cellStyle name="Normal 4 7 3 3 2 2 2 2 2" xfId="26045" xr:uid="{00000000-0005-0000-0000-0000FDA30000}"/>
    <cellStyle name="Normal 4 7 3 3 2 2 2 2 2 2" xfId="52207" xr:uid="{00000000-0005-0000-0000-0000FEA30000}"/>
    <cellStyle name="Normal 4 7 3 3 2 2 2 2 3" xfId="40037" xr:uid="{00000000-0005-0000-0000-0000FFA30000}"/>
    <cellStyle name="Normal 4 7 3 3 2 2 2 3" xfId="20923" xr:uid="{00000000-0005-0000-0000-000000A40000}"/>
    <cellStyle name="Normal 4 7 3 3 2 2 2 3 2" xfId="47085" xr:uid="{00000000-0005-0000-0000-000001A40000}"/>
    <cellStyle name="Normal 4 7 3 3 2 2 2 4" xfId="34147" xr:uid="{00000000-0005-0000-0000-000002A40000}"/>
    <cellStyle name="Normal 4 7 3 3 2 2 3" xfId="10929" xr:uid="{00000000-0005-0000-0000-000003A40000}"/>
    <cellStyle name="Normal 4 7 3 3 2 2 3 2" xfId="23483" xr:uid="{00000000-0005-0000-0000-000004A40000}"/>
    <cellStyle name="Normal 4 7 3 3 2 2 3 2 2" xfId="49645" xr:uid="{00000000-0005-0000-0000-000005A40000}"/>
    <cellStyle name="Normal 4 7 3 3 2 2 3 3" xfId="37091" xr:uid="{00000000-0005-0000-0000-000006A40000}"/>
    <cellStyle name="Normal 4 7 3 3 2 2 4" xfId="17399" xr:uid="{00000000-0005-0000-0000-000007A40000}"/>
    <cellStyle name="Normal 4 7 3 3 2 2 4 2" xfId="43561" xr:uid="{00000000-0005-0000-0000-000008A40000}"/>
    <cellStyle name="Normal 4 7 3 3 2 2 5" xfId="30095" xr:uid="{00000000-0005-0000-0000-000009A40000}"/>
    <cellStyle name="Normal 4 7 3 3 2 3" xfId="5959" xr:uid="{00000000-0005-0000-0000-00000AA40000}"/>
    <cellStyle name="Normal 4 7 3 3 2 3 2" xfId="12403" xr:uid="{00000000-0005-0000-0000-00000BA40000}"/>
    <cellStyle name="Normal 4 7 3 3 2 3 2 2" xfId="24765" xr:uid="{00000000-0005-0000-0000-00000CA40000}"/>
    <cellStyle name="Normal 4 7 3 3 2 3 2 2 2" xfId="50927" xr:uid="{00000000-0005-0000-0000-00000DA40000}"/>
    <cellStyle name="Normal 4 7 3 3 2 3 2 3" xfId="38565" xr:uid="{00000000-0005-0000-0000-00000EA40000}"/>
    <cellStyle name="Normal 4 7 3 3 2 3 3" xfId="19161" xr:uid="{00000000-0005-0000-0000-00000FA40000}"/>
    <cellStyle name="Normal 4 7 3 3 2 3 3 2" xfId="45323" xr:uid="{00000000-0005-0000-0000-000010A40000}"/>
    <cellStyle name="Normal 4 7 3 3 2 3 4" xfId="32121" xr:uid="{00000000-0005-0000-0000-000011A40000}"/>
    <cellStyle name="Normal 4 7 3 3 2 4" xfId="9457" xr:uid="{00000000-0005-0000-0000-000012A40000}"/>
    <cellStyle name="Normal 4 7 3 3 2 4 2" xfId="22203" xr:uid="{00000000-0005-0000-0000-000013A40000}"/>
    <cellStyle name="Normal 4 7 3 3 2 4 2 2" xfId="48365" xr:uid="{00000000-0005-0000-0000-000014A40000}"/>
    <cellStyle name="Normal 4 7 3 3 2 4 3" xfId="35619" xr:uid="{00000000-0005-0000-0000-000015A40000}"/>
    <cellStyle name="Normal 4 7 3 3 2 5" xfId="15637" xr:uid="{00000000-0005-0000-0000-000016A40000}"/>
    <cellStyle name="Normal 4 7 3 3 2 5 2" xfId="41799" xr:uid="{00000000-0005-0000-0000-000017A40000}"/>
    <cellStyle name="Normal 4 7 3 3 2 6" xfId="28069" xr:uid="{00000000-0005-0000-0000-000018A40000}"/>
    <cellStyle name="Normal 4 7 3 3 3" xfId="3293" xr:uid="{00000000-0005-0000-0000-000019A40000}"/>
    <cellStyle name="Normal 4 7 3 3 3 2" xfId="7345" xr:uid="{00000000-0005-0000-0000-00001AA40000}"/>
    <cellStyle name="Normal 4 7 3 3 3 2 2" xfId="13235" xr:uid="{00000000-0005-0000-0000-00001BA40000}"/>
    <cellStyle name="Normal 4 7 3 3 3 2 2 2" xfId="25405" xr:uid="{00000000-0005-0000-0000-00001CA40000}"/>
    <cellStyle name="Normal 4 7 3 3 3 2 2 2 2" xfId="51567" xr:uid="{00000000-0005-0000-0000-00001DA40000}"/>
    <cellStyle name="Normal 4 7 3 3 3 2 2 3" xfId="39397" xr:uid="{00000000-0005-0000-0000-00001EA40000}"/>
    <cellStyle name="Normal 4 7 3 3 3 2 3" xfId="20283" xr:uid="{00000000-0005-0000-0000-00001FA40000}"/>
    <cellStyle name="Normal 4 7 3 3 3 2 3 2" xfId="46445" xr:uid="{00000000-0005-0000-0000-000020A40000}"/>
    <cellStyle name="Normal 4 7 3 3 3 2 4" xfId="33507" xr:uid="{00000000-0005-0000-0000-000021A40000}"/>
    <cellStyle name="Normal 4 7 3 3 3 3" xfId="10289" xr:uid="{00000000-0005-0000-0000-000022A40000}"/>
    <cellStyle name="Normal 4 7 3 3 3 3 2" xfId="22843" xr:uid="{00000000-0005-0000-0000-000023A40000}"/>
    <cellStyle name="Normal 4 7 3 3 3 3 2 2" xfId="49005" xr:uid="{00000000-0005-0000-0000-000024A40000}"/>
    <cellStyle name="Normal 4 7 3 3 3 3 3" xfId="36451" xr:uid="{00000000-0005-0000-0000-000025A40000}"/>
    <cellStyle name="Normal 4 7 3 3 3 4" xfId="16759" xr:uid="{00000000-0005-0000-0000-000026A40000}"/>
    <cellStyle name="Normal 4 7 3 3 3 4 2" xfId="42921" xr:uid="{00000000-0005-0000-0000-000027A40000}"/>
    <cellStyle name="Normal 4 7 3 3 3 5" xfId="29455" xr:uid="{00000000-0005-0000-0000-000028A40000}"/>
    <cellStyle name="Normal 4 7 3 3 4" xfId="5319" xr:uid="{00000000-0005-0000-0000-000029A40000}"/>
    <cellStyle name="Normal 4 7 3 3 4 2" xfId="11763" xr:uid="{00000000-0005-0000-0000-00002AA40000}"/>
    <cellStyle name="Normal 4 7 3 3 4 2 2" xfId="24125" xr:uid="{00000000-0005-0000-0000-00002BA40000}"/>
    <cellStyle name="Normal 4 7 3 3 4 2 2 2" xfId="50287" xr:uid="{00000000-0005-0000-0000-00002CA40000}"/>
    <cellStyle name="Normal 4 7 3 3 4 2 3" xfId="37925" xr:uid="{00000000-0005-0000-0000-00002DA40000}"/>
    <cellStyle name="Normal 4 7 3 3 4 3" xfId="18521" xr:uid="{00000000-0005-0000-0000-00002EA40000}"/>
    <cellStyle name="Normal 4 7 3 3 4 3 2" xfId="44683" xr:uid="{00000000-0005-0000-0000-00002FA40000}"/>
    <cellStyle name="Normal 4 7 3 3 4 4" xfId="31481" xr:uid="{00000000-0005-0000-0000-000030A40000}"/>
    <cellStyle name="Normal 4 7 3 3 5" xfId="8817" xr:uid="{00000000-0005-0000-0000-000031A40000}"/>
    <cellStyle name="Normal 4 7 3 3 5 2" xfId="21563" xr:uid="{00000000-0005-0000-0000-000032A40000}"/>
    <cellStyle name="Normal 4 7 3 3 5 2 2" xfId="47725" xr:uid="{00000000-0005-0000-0000-000033A40000}"/>
    <cellStyle name="Normal 4 7 3 3 5 3" xfId="34979" xr:uid="{00000000-0005-0000-0000-000034A40000}"/>
    <cellStyle name="Normal 4 7 3 3 6" xfId="14997" xr:uid="{00000000-0005-0000-0000-000035A40000}"/>
    <cellStyle name="Normal 4 7 3 3 6 2" xfId="41159" xr:uid="{00000000-0005-0000-0000-000036A40000}"/>
    <cellStyle name="Normal 4 7 3 3 7" xfId="27429" xr:uid="{00000000-0005-0000-0000-000037A40000}"/>
    <cellStyle name="Normal 4 7 3 4" xfId="1587" xr:uid="{00000000-0005-0000-0000-000038A40000}"/>
    <cellStyle name="Normal 4 7 3 4 2" xfId="3613" xr:uid="{00000000-0005-0000-0000-000039A40000}"/>
    <cellStyle name="Normal 4 7 3 4 2 2" xfId="7665" xr:uid="{00000000-0005-0000-0000-00003AA40000}"/>
    <cellStyle name="Normal 4 7 3 4 2 2 2" xfId="13555" xr:uid="{00000000-0005-0000-0000-00003BA40000}"/>
    <cellStyle name="Normal 4 7 3 4 2 2 2 2" xfId="25725" xr:uid="{00000000-0005-0000-0000-00003CA40000}"/>
    <cellStyle name="Normal 4 7 3 4 2 2 2 2 2" xfId="51887" xr:uid="{00000000-0005-0000-0000-00003DA40000}"/>
    <cellStyle name="Normal 4 7 3 4 2 2 2 3" xfId="39717" xr:uid="{00000000-0005-0000-0000-00003EA40000}"/>
    <cellStyle name="Normal 4 7 3 4 2 2 3" xfId="20603" xr:uid="{00000000-0005-0000-0000-00003FA40000}"/>
    <cellStyle name="Normal 4 7 3 4 2 2 3 2" xfId="46765" xr:uid="{00000000-0005-0000-0000-000040A40000}"/>
    <cellStyle name="Normal 4 7 3 4 2 2 4" xfId="33827" xr:uid="{00000000-0005-0000-0000-000041A40000}"/>
    <cellStyle name="Normal 4 7 3 4 2 3" xfId="10609" xr:uid="{00000000-0005-0000-0000-000042A40000}"/>
    <cellStyle name="Normal 4 7 3 4 2 3 2" xfId="23163" xr:uid="{00000000-0005-0000-0000-000043A40000}"/>
    <cellStyle name="Normal 4 7 3 4 2 3 2 2" xfId="49325" xr:uid="{00000000-0005-0000-0000-000044A40000}"/>
    <cellStyle name="Normal 4 7 3 4 2 3 3" xfId="36771" xr:uid="{00000000-0005-0000-0000-000045A40000}"/>
    <cellStyle name="Normal 4 7 3 4 2 4" xfId="17079" xr:uid="{00000000-0005-0000-0000-000046A40000}"/>
    <cellStyle name="Normal 4 7 3 4 2 4 2" xfId="43241" xr:uid="{00000000-0005-0000-0000-000047A40000}"/>
    <cellStyle name="Normal 4 7 3 4 2 5" xfId="29775" xr:uid="{00000000-0005-0000-0000-000048A40000}"/>
    <cellStyle name="Normal 4 7 3 4 3" xfId="5639" xr:uid="{00000000-0005-0000-0000-000049A40000}"/>
    <cellStyle name="Normal 4 7 3 4 3 2" xfId="12083" xr:uid="{00000000-0005-0000-0000-00004AA40000}"/>
    <cellStyle name="Normal 4 7 3 4 3 2 2" xfId="24445" xr:uid="{00000000-0005-0000-0000-00004BA40000}"/>
    <cellStyle name="Normal 4 7 3 4 3 2 2 2" xfId="50607" xr:uid="{00000000-0005-0000-0000-00004CA40000}"/>
    <cellStyle name="Normal 4 7 3 4 3 2 3" xfId="38245" xr:uid="{00000000-0005-0000-0000-00004DA40000}"/>
    <cellStyle name="Normal 4 7 3 4 3 3" xfId="18841" xr:uid="{00000000-0005-0000-0000-00004EA40000}"/>
    <cellStyle name="Normal 4 7 3 4 3 3 2" xfId="45003" xr:uid="{00000000-0005-0000-0000-00004FA40000}"/>
    <cellStyle name="Normal 4 7 3 4 3 4" xfId="31801" xr:uid="{00000000-0005-0000-0000-000050A40000}"/>
    <cellStyle name="Normal 4 7 3 4 4" xfId="9137" xr:uid="{00000000-0005-0000-0000-000051A40000}"/>
    <cellStyle name="Normal 4 7 3 4 4 2" xfId="21883" xr:uid="{00000000-0005-0000-0000-000052A40000}"/>
    <cellStyle name="Normal 4 7 3 4 4 2 2" xfId="48045" xr:uid="{00000000-0005-0000-0000-000053A40000}"/>
    <cellStyle name="Normal 4 7 3 4 4 3" xfId="35299" xr:uid="{00000000-0005-0000-0000-000054A40000}"/>
    <cellStyle name="Normal 4 7 3 4 5" xfId="15317" xr:uid="{00000000-0005-0000-0000-000055A40000}"/>
    <cellStyle name="Normal 4 7 3 4 5 2" xfId="41479" xr:uid="{00000000-0005-0000-0000-000056A40000}"/>
    <cellStyle name="Normal 4 7 3 4 6" xfId="27749" xr:uid="{00000000-0005-0000-0000-000057A40000}"/>
    <cellStyle name="Normal 4 7 3 5" xfId="2601" xr:uid="{00000000-0005-0000-0000-000058A40000}"/>
    <cellStyle name="Normal 4 7 3 5 2" xfId="6653" xr:uid="{00000000-0005-0000-0000-000059A40000}"/>
    <cellStyle name="Normal 4 7 3 5 2 2" xfId="12819" xr:uid="{00000000-0005-0000-0000-00005AA40000}"/>
    <cellStyle name="Normal 4 7 3 5 2 2 2" xfId="25085" xr:uid="{00000000-0005-0000-0000-00005BA40000}"/>
    <cellStyle name="Normal 4 7 3 5 2 2 2 2" xfId="51247" xr:uid="{00000000-0005-0000-0000-00005CA40000}"/>
    <cellStyle name="Normal 4 7 3 5 2 2 3" xfId="38981" xr:uid="{00000000-0005-0000-0000-00005DA40000}"/>
    <cellStyle name="Normal 4 7 3 5 2 3" xfId="19723" xr:uid="{00000000-0005-0000-0000-00005EA40000}"/>
    <cellStyle name="Normal 4 7 3 5 2 3 2" xfId="45885" xr:uid="{00000000-0005-0000-0000-00005FA40000}"/>
    <cellStyle name="Normal 4 7 3 5 2 4" xfId="32815" xr:uid="{00000000-0005-0000-0000-000060A40000}"/>
    <cellStyle name="Normal 4 7 3 5 3" xfId="9873" xr:uid="{00000000-0005-0000-0000-000061A40000}"/>
    <cellStyle name="Normal 4 7 3 5 3 2" xfId="22523" xr:uid="{00000000-0005-0000-0000-000062A40000}"/>
    <cellStyle name="Normal 4 7 3 5 3 2 2" xfId="48685" xr:uid="{00000000-0005-0000-0000-000063A40000}"/>
    <cellStyle name="Normal 4 7 3 5 3 3" xfId="36035" xr:uid="{00000000-0005-0000-0000-000064A40000}"/>
    <cellStyle name="Normal 4 7 3 5 4" xfId="16199" xr:uid="{00000000-0005-0000-0000-000065A40000}"/>
    <cellStyle name="Normal 4 7 3 5 4 2" xfId="42361" xr:uid="{00000000-0005-0000-0000-000066A40000}"/>
    <cellStyle name="Normal 4 7 3 5 5" xfId="28763" xr:uid="{00000000-0005-0000-0000-000067A40000}"/>
    <cellStyle name="Normal 4 7 3 6" xfId="4627" xr:uid="{00000000-0005-0000-0000-000068A40000}"/>
    <cellStyle name="Normal 4 7 3 6 2" xfId="11347" xr:uid="{00000000-0005-0000-0000-000069A40000}"/>
    <cellStyle name="Normal 4 7 3 6 2 2" xfId="23805" xr:uid="{00000000-0005-0000-0000-00006AA40000}"/>
    <cellStyle name="Normal 4 7 3 6 2 2 2" xfId="49967" xr:uid="{00000000-0005-0000-0000-00006BA40000}"/>
    <cellStyle name="Normal 4 7 3 6 2 3" xfId="37509" xr:uid="{00000000-0005-0000-0000-00006CA40000}"/>
    <cellStyle name="Normal 4 7 3 6 3" xfId="17961" xr:uid="{00000000-0005-0000-0000-00006DA40000}"/>
    <cellStyle name="Normal 4 7 3 6 3 2" xfId="44123" xr:uid="{00000000-0005-0000-0000-00006EA40000}"/>
    <cellStyle name="Normal 4 7 3 6 4" xfId="30789" xr:uid="{00000000-0005-0000-0000-00006FA40000}"/>
    <cellStyle name="Normal 4 7 3 7" xfId="8401" xr:uid="{00000000-0005-0000-0000-000070A40000}"/>
    <cellStyle name="Normal 4 7 3 7 2" xfId="21243" xr:uid="{00000000-0005-0000-0000-000071A40000}"/>
    <cellStyle name="Normal 4 7 3 7 2 2" xfId="47405" xr:uid="{00000000-0005-0000-0000-000072A40000}"/>
    <cellStyle name="Normal 4 7 3 7 3" xfId="34563" xr:uid="{00000000-0005-0000-0000-000073A40000}"/>
    <cellStyle name="Normal 4 7 3 8" xfId="14437" xr:uid="{00000000-0005-0000-0000-000074A40000}"/>
    <cellStyle name="Normal 4 7 3 8 2" xfId="40599" xr:uid="{00000000-0005-0000-0000-000075A40000}"/>
    <cellStyle name="Normal 4 7 3 9" xfId="26737" xr:uid="{00000000-0005-0000-0000-000076A40000}"/>
    <cellStyle name="Normal 4 7 4" xfId="883" xr:uid="{00000000-0005-0000-0000-000077A40000}"/>
    <cellStyle name="Normal 4 7 4 2" xfId="1347" xr:uid="{00000000-0005-0000-0000-000078A40000}"/>
    <cellStyle name="Normal 4 7 4 2 2" xfId="1987" xr:uid="{00000000-0005-0000-0000-000079A40000}"/>
    <cellStyle name="Normal 4 7 4 2 2 2" xfId="4013" xr:uid="{00000000-0005-0000-0000-00007AA40000}"/>
    <cellStyle name="Normal 4 7 4 2 2 2 2" xfId="8065" xr:uid="{00000000-0005-0000-0000-00007BA40000}"/>
    <cellStyle name="Normal 4 7 4 2 2 2 2 2" xfId="13955" xr:uid="{00000000-0005-0000-0000-00007CA40000}"/>
    <cellStyle name="Normal 4 7 4 2 2 2 2 2 2" xfId="26125" xr:uid="{00000000-0005-0000-0000-00007DA40000}"/>
    <cellStyle name="Normal 4 7 4 2 2 2 2 2 2 2" xfId="52287" xr:uid="{00000000-0005-0000-0000-00007EA40000}"/>
    <cellStyle name="Normal 4 7 4 2 2 2 2 2 3" xfId="40117" xr:uid="{00000000-0005-0000-0000-00007FA40000}"/>
    <cellStyle name="Normal 4 7 4 2 2 2 2 3" xfId="21003" xr:uid="{00000000-0005-0000-0000-000080A40000}"/>
    <cellStyle name="Normal 4 7 4 2 2 2 2 3 2" xfId="47165" xr:uid="{00000000-0005-0000-0000-000081A40000}"/>
    <cellStyle name="Normal 4 7 4 2 2 2 2 4" xfId="34227" xr:uid="{00000000-0005-0000-0000-000082A40000}"/>
    <cellStyle name="Normal 4 7 4 2 2 2 3" xfId="11009" xr:uid="{00000000-0005-0000-0000-000083A40000}"/>
    <cellStyle name="Normal 4 7 4 2 2 2 3 2" xfId="23563" xr:uid="{00000000-0005-0000-0000-000084A40000}"/>
    <cellStyle name="Normal 4 7 4 2 2 2 3 2 2" xfId="49725" xr:uid="{00000000-0005-0000-0000-000085A40000}"/>
    <cellStyle name="Normal 4 7 4 2 2 2 3 3" xfId="37171" xr:uid="{00000000-0005-0000-0000-000086A40000}"/>
    <cellStyle name="Normal 4 7 4 2 2 2 4" xfId="17479" xr:uid="{00000000-0005-0000-0000-000087A40000}"/>
    <cellStyle name="Normal 4 7 4 2 2 2 4 2" xfId="43641" xr:uid="{00000000-0005-0000-0000-000088A40000}"/>
    <cellStyle name="Normal 4 7 4 2 2 2 5" xfId="30175" xr:uid="{00000000-0005-0000-0000-000089A40000}"/>
    <cellStyle name="Normal 4 7 4 2 2 3" xfId="6039" xr:uid="{00000000-0005-0000-0000-00008AA40000}"/>
    <cellStyle name="Normal 4 7 4 2 2 3 2" xfId="12483" xr:uid="{00000000-0005-0000-0000-00008BA40000}"/>
    <cellStyle name="Normal 4 7 4 2 2 3 2 2" xfId="24845" xr:uid="{00000000-0005-0000-0000-00008CA40000}"/>
    <cellStyle name="Normal 4 7 4 2 2 3 2 2 2" xfId="51007" xr:uid="{00000000-0005-0000-0000-00008DA40000}"/>
    <cellStyle name="Normal 4 7 4 2 2 3 2 3" xfId="38645" xr:uid="{00000000-0005-0000-0000-00008EA40000}"/>
    <cellStyle name="Normal 4 7 4 2 2 3 3" xfId="19241" xr:uid="{00000000-0005-0000-0000-00008FA40000}"/>
    <cellStyle name="Normal 4 7 4 2 2 3 3 2" xfId="45403" xr:uid="{00000000-0005-0000-0000-000090A40000}"/>
    <cellStyle name="Normal 4 7 4 2 2 3 4" xfId="32201" xr:uid="{00000000-0005-0000-0000-000091A40000}"/>
    <cellStyle name="Normal 4 7 4 2 2 4" xfId="9537" xr:uid="{00000000-0005-0000-0000-000092A40000}"/>
    <cellStyle name="Normal 4 7 4 2 2 4 2" xfId="22283" xr:uid="{00000000-0005-0000-0000-000093A40000}"/>
    <cellStyle name="Normal 4 7 4 2 2 4 2 2" xfId="48445" xr:uid="{00000000-0005-0000-0000-000094A40000}"/>
    <cellStyle name="Normal 4 7 4 2 2 4 3" xfId="35699" xr:uid="{00000000-0005-0000-0000-000095A40000}"/>
    <cellStyle name="Normal 4 7 4 2 2 5" xfId="15717" xr:uid="{00000000-0005-0000-0000-000096A40000}"/>
    <cellStyle name="Normal 4 7 4 2 2 5 2" xfId="41879" xr:uid="{00000000-0005-0000-0000-000097A40000}"/>
    <cellStyle name="Normal 4 7 4 2 2 6" xfId="28149" xr:uid="{00000000-0005-0000-0000-000098A40000}"/>
    <cellStyle name="Normal 4 7 4 2 3" xfId="3373" xr:uid="{00000000-0005-0000-0000-000099A40000}"/>
    <cellStyle name="Normal 4 7 4 2 3 2" xfId="7425" xr:uid="{00000000-0005-0000-0000-00009AA40000}"/>
    <cellStyle name="Normal 4 7 4 2 3 2 2" xfId="13315" xr:uid="{00000000-0005-0000-0000-00009BA40000}"/>
    <cellStyle name="Normal 4 7 4 2 3 2 2 2" xfId="25485" xr:uid="{00000000-0005-0000-0000-00009CA40000}"/>
    <cellStyle name="Normal 4 7 4 2 3 2 2 2 2" xfId="51647" xr:uid="{00000000-0005-0000-0000-00009DA40000}"/>
    <cellStyle name="Normal 4 7 4 2 3 2 2 3" xfId="39477" xr:uid="{00000000-0005-0000-0000-00009EA40000}"/>
    <cellStyle name="Normal 4 7 4 2 3 2 3" xfId="20363" xr:uid="{00000000-0005-0000-0000-00009FA40000}"/>
    <cellStyle name="Normal 4 7 4 2 3 2 3 2" xfId="46525" xr:uid="{00000000-0005-0000-0000-0000A0A40000}"/>
    <cellStyle name="Normal 4 7 4 2 3 2 4" xfId="33587" xr:uid="{00000000-0005-0000-0000-0000A1A40000}"/>
    <cellStyle name="Normal 4 7 4 2 3 3" xfId="10369" xr:uid="{00000000-0005-0000-0000-0000A2A40000}"/>
    <cellStyle name="Normal 4 7 4 2 3 3 2" xfId="22923" xr:uid="{00000000-0005-0000-0000-0000A3A40000}"/>
    <cellStyle name="Normal 4 7 4 2 3 3 2 2" xfId="49085" xr:uid="{00000000-0005-0000-0000-0000A4A40000}"/>
    <cellStyle name="Normal 4 7 4 2 3 3 3" xfId="36531" xr:uid="{00000000-0005-0000-0000-0000A5A40000}"/>
    <cellStyle name="Normal 4 7 4 2 3 4" xfId="16839" xr:uid="{00000000-0005-0000-0000-0000A6A40000}"/>
    <cellStyle name="Normal 4 7 4 2 3 4 2" xfId="43001" xr:uid="{00000000-0005-0000-0000-0000A7A40000}"/>
    <cellStyle name="Normal 4 7 4 2 3 5" xfId="29535" xr:uid="{00000000-0005-0000-0000-0000A8A40000}"/>
    <cellStyle name="Normal 4 7 4 2 4" xfId="5399" xr:uid="{00000000-0005-0000-0000-0000A9A40000}"/>
    <cellStyle name="Normal 4 7 4 2 4 2" xfId="11843" xr:uid="{00000000-0005-0000-0000-0000AAA40000}"/>
    <cellStyle name="Normal 4 7 4 2 4 2 2" xfId="24205" xr:uid="{00000000-0005-0000-0000-0000ABA40000}"/>
    <cellStyle name="Normal 4 7 4 2 4 2 2 2" xfId="50367" xr:uid="{00000000-0005-0000-0000-0000ACA40000}"/>
    <cellStyle name="Normal 4 7 4 2 4 2 3" xfId="38005" xr:uid="{00000000-0005-0000-0000-0000ADA40000}"/>
    <cellStyle name="Normal 4 7 4 2 4 3" xfId="18601" xr:uid="{00000000-0005-0000-0000-0000AEA40000}"/>
    <cellStyle name="Normal 4 7 4 2 4 3 2" xfId="44763" xr:uid="{00000000-0005-0000-0000-0000AFA40000}"/>
    <cellStyle name="Normal 4 7 4 2 4 4" xfId="31561" xr:uid="{00000000-0005-0000-0000-0000B0A40000}"/>
    <cellStyle name="Normal 4 7 4 2 5" xfId="8897" xr:uid="{00000000-0005-0000-0000-0000B1A40000}"/>
    <cellStyle name="Normal 4 7 4 2 5 2" xfId="21643" xr:uid="{00000000-0005-0000-0000-0000B2A40000}"/>
    <cellStyle name="Normal 4 7 4 2 5 2 2" xfId="47805" xr:uid="{00000000-0005-0000-0000-0000B3A40000}"/>
    <cellStyle name="Normal 4 7 4 2 5 3" xfId="35059" xr:uid="{00000000-0005-0000-0000-0000B4A40000}"/>
    <cellStyle name="Normal 4 7 4 2 6" xfId="15077" xr:uid="{00000000-0005-0000-0000-0000B5A40000}"/>
    <cellStyle name="Normal 4 7 4 2 6 2" xfId="41239" xr:uid="{00000000-0005-0000-0000-0000B6A40000}"/>
    <cellStyle name="Normal 4 7 4 2 7" xfId="27509" xr:uid="{00000000-0005-0000-0000-0000B7A40000}"/>
    <cellStyle name="Normal 4 7 4 3" xfId="1667" xr:uid="{00000000-0005-0000-0000-0000B8A40000}"/>
    <cellStyle name="Normal 4 7 4 3 2" xfId="3693" xr:uid="{00000000-0005-0000-0000-0000B9A40000}"/>
    <cellStyle name="Normal 4 7 4 3 2 2" xfId="7745" xr:uid="{00000000-0005-0000-0000-0000BAA40000}"/>
    <cellStyle name="Normal 4 7 4 3 2 2 2" xfId="13635" xr:uid="{00000000-0005-0000-0000-0000BBA40000}"/>
    <cellStyle name="Normal 4 7 4 3 2 2 2 2" xfId="25805" xr:uid="{00000000-0005-0000-0000-0000BCA40000}"/>
    <cellStyle name="Normal 4 7 4 3 2 2 2 2 2" xfId="51967" xr:uid="{00000000-0005-0000-0000-0000BDA40000}"/>
    <cellStyle name="Normal 4 7 4 3 2 2 2 3" xfId="39797" xr:uid="{00000000-0005-0000-0000-0000BEA40000}"/>
    <cellStyle name="Normal 4 7 4 3 2 2 3" xfId="20683" xr:uid="{00000000-0005-0000-0000-0000BFA40000}"/>
    <cellStyle name="Normal 4 7 4 3 2 2 3 2" xfId="46845" xr:uid="{00000000-0005-0000-0000-0000C0A40000}"/>
    <cellStyle name="Normal 4 7 4 3 2 2 4" xfId="33907" xr:uid="{00000000-0005-0000-0000-0000C1A40000}"/>
    <cellStyle name="Normal 4 7 4 3 2 3" xfId="10689" xr:uid="{00000000-0005-0000-0000-0000C2A40000}"/>
    <cellStyle name="Normal 4 7 4 3 2 3 2" xfId="23243" xr:uid="{00000000-0005-0000-0000-0000C3A40000}"/>
    <cellStyle name="Normal 4 7 4 3 2 3 2 2" xfId="49405" xr:uid="{00000000-0005-0000-0000-0000C4A40000}"/>
    <cellStyle name="Normal 4 7 4 3 2 3 3" xfId="36851" xr:uid="{00000000-0005-0000-0000-0000C5A40000}"/>
    <cellStyle name="Normal 4 7 4 3 2 4" xfId="17159" xr:uid="{00000000-0005-0000-0000-0000C6A40000}"/>
    <cellStyle name="Normal 4 7 4 3 2 4 2" xfId="43321" xr:uid="{00000000-0005-0000-0000-0000C7A40000}"/>
    <cellStyle name="Normal 4 7 4 3 2 5" xfId="29855" xr:uid="{00000000-0005-0000-0000-0000C8A40000}"/>
    <cellStyle name="Normal 4 7 4 3 3" xfId="5719" xr:uid="{00000000-0005-0000-0000-0000C9A40000}"/>
    <cellStyle name="Normal 4 7 4 3 3 2" xfId="12163" xr:uid="{00000000-0005-0000-0000-0000CAA40000}"/>
    <cellStyle name="Normal 4 7 4 3 3 2 2" xfId="24525" xr:uid="{00000000-0005-0000-0000-0000CBA40000}"/>
    <cellStyle name="Normal 4 7 4 3 3 2 2 2" xfId="50687" xr:uid="{00000000-0005-0000-0000-0000CCA40000}"/>
    <cellStyle name="Normal 4 7 4 3 3 2 3" xfId="38325" xr:uid="{00000000-0005-0000-0000-0000CDA40000}"/>
    <cellStyle name="Normal 4 7 4 3 3 3" xfId="18921" xr:uid="{00000000-0005-0000-0000-0000CEA40000}"/>
    <cellStyle name="Normal 4 7 4 3 3 3 2" xfId="45083" xr:uid="{00000000-0005-0000-0000-0000CFA40000}"/>
    <cellStyle name="Normal 4 7 4 3 3 4" xfId="31881" xr:uid="{00000000-0005-0000-0000-0000D0A40000}"/>
    <cellStyle name="Normal 4 7 4 3 4" xfId="9217" xr:uid="{00000000-0005-0000-0000-0000D1A40000}"/>
    <cellStyle name="Normal 4 7 4 3 4 2" xfId="21963" xr:uid="{00000000-0005-0000-0000-0000D2A40000}"/>
    <cellStyle name="Normal 4 7 4 3 4 2 2" xfId="48125" xr:uid="{00000000-0005-0000-0000-0000D3A40000}"/>
    <cellStyle name="Normal 4 7 4 3 4 3" xfId="35379" xr:uid="{00000000-0005-0000-0000-0000D4A40000}"/>
    <cellStyle name="Normal 4 7 4 3 5" xfId="15397" xr:uid="{00000000-0005-0000-0000-0000D5A40000}"/>
    <cellStyle name="Normal 4 7 4 3 5 2" xfId="41559" xr:uid="{00000000-0005-0000-0000-0000D6A40000}"/>
    <cellStyle name="Normal 4 7 4 3 6" xfId="27829" xr:uid="{00000000-0005-0000-0000-0000D7A40000}"/>
    <cellStyle name="Normal 4 7 4 4" xfId="2909" xr:uid="{00000000-0005-0000-0000-0000D8A40000}"/>
    <cellStyle name="Normal 4 7 4 4 2" xfId="6961" xr:uid="{00000000-0005-0000-0000-0000D9A40000}"/>
    <cellStyle name="Normal 4 7 4 4 2 2" xfId="12947" xr:uid="{00000000-0005-0000-0000-0000DAA40000}"/>
    <cellStyle name="Normal 4 7 4 4 2 2 2" xfId="25165" xr:uid="{00000000-0005-0000-0000-0000DBA40000}"/>
    <cellStyle name="Normal 4 7 4 4 2 2 2 2" xfId="51327" xr:uid="{00000000-0005-0000-0000-0000DCA40000}"/>
    <cellStyle name="Normal 4 7 4 4 2 2 3" xfId="39109" xr:uid="{00000000-0005-0000-0000-0000DDA40000}"/>
    <cellStyle name="Normal 4 7 4 4 2 3" xfId="19947" xr:uid="{00000000-0005-0000-0000-0000DEA40000}"/>
    <cellStyle name="Normal 4 7 4 4 2 3 2" xfId="46109" xr:uid="{00000000-0005-0000-0000-0000DFA40000}"/>
    <cellStyle name="Normal 4 7 4 4 2 4" xfId="33123" xr:uid="{00000000-0005-0000-0000-0000E0A40000}"/>
    <cellStyle name="Normal 4 7 4 4 3" xfId="10001" xr:uid="{00000000-0005-0000-0000-0000E1A40000}"/>
    <cellStyle name="Normal 4 7 4 4 3 2" xfId="22603" xr:uid="{00000000-0005-0000-0000-0000E2A40000}"/>
    <cellStyle name="Normal 4 7 4 4 3 2 2" xfId="48765" xr:uid="{00000000-0005-0000-0000-0000E3A40000}"/>
    <cellStyle name="Normal 4 7 4 4 3 3" xfId="36163" xr:uid="{00000000-0005-0000-0000-0000E4A40000}"/>
    <cellStyle name="Normal 4 7 4 4 4" xfId="16423" xr:uid="{00000000-0005-0000-0000-0000E5A40000}"/>
    <cellStyle name="Normal 4 7 4 4 4 2" xfId="42585" xr:uid="{00000000-0005-0000-0000-0000E6A40000}"/>
    <cellStyle name="Normal 4 7 4 4 5" xfId="29071" xr:uid="{00000000-0005-0000-0000-0000E7A40000}"/>
    <cellStyle name="Normal 4 7 4 5" xfId="4935" xr:uid="{00000000-0005-0000-0000-0000E8A40000}"/>
    <cellStyle name="Normal 4 7 4 5 2" xfId="11475" xr:uid="{00000000-0005-0000-0000-0000E9A40000}"/>
    <cellStyle name="Normal 4 7 4 5 2 2" xfId="23885" xr:uid="{00000000-0005-0000-0000-0000EAA40000}"/>
    <cellStyle name="Normal 4 7 4 5 2 2 2" xfId="50047" xr:uid="{00000000-0005-0000-0000-0000EBA40000}"/>
    <cellStyle name="Normal 4 7 4 5 2 3" xfId="37637" xr:uid="{00000000-0005-0000-0000-0000ECA40000}"/>
    <cellStyle name="Normal 4 7 4 5 3" xfId="18185" xr:uid="{00000000-0005-0000-0000-0000EDA40000}"/>
    <cellStyle name="Normal 4 7 4 5 3 2" xfId="44347" xr:uid="{00000000-0005-0000-0000-0000EEA40000}"/>
    <cellStyle name="Normal 4 7 4 5 4" xfId="31097" xr:uid="{00000000-0005-0000-0000-0000EFA40000}"/>
    <cellStyle name="Normal 4 7 4 6" xfId="8529" xr:uid="{00000000-0005-0000-0000-0000F0A40000}"/>
    <cellStyle name="Normal 4 7 4 6 2" xfId="21323" xr:uid="{00000000-0005-0000-0000-0000F1A40000}"/>
    <cellStyle name="Normal 4 7 4 6 2 2" xfId="47485" xr:uid="{00000000-0005-0000-0000-0000F2A40000}"/>
    <cellStyle name="Normal 4 7 4 6 3" xfId="34691" xr:uid="{00000000-0005-0000-0000-0000F3A40000}"/>
    <cellStyle name="Normal 4 7 4 7" xfId="14661" xr:uid="{00000000-0005-0000-0000-0000F4A40000}"/>
    <cellStyle name="Normal 4 7 4 7 2" xfId="40823" xr:uid="{00000000-0005-0000-0000-0000F5A40000}"/>
    <cellStyle name="Normal 4 7 4 8" xfId="27045" xr:uid="{00000000-0005-0000-0000-0000F6A40000}"/>
    <cellStyle name="Normal 4 7 5" xfId="1187" xr:uid="{00000000-0005-0000-0000-0000F7A40000}"/>
    <cellStyle name="Normal 4 7 5 2" xfId="1827" xr:uid="{00000000-0005-0000-0000-0000F8A40000}"/>
    <cellStyle name="Normal 4 7 5 2 2" xfId="3853" xr:uid="{00000000-0005-0000-0000-0000F9A40000}"/>
    <cellStyle name="Normal 4 7 5 2 2 2" xfId="7905" xr:uid="{00000000-0005-0000-0000-0000FAA40000}"/>
    <cellStyle name="Normal 4 7 5 2 2 2 2" xfId="13795" xr:uid="{00000000-0005-0000-0000-0000FBA40000}"/>
    <cellStyle name="Normal 4 7 5 2 2 2 2 2" xfId="25965" xr:uid="{00000000-0005-0000-0000-0000FCA40000}"/>
    <cellStyle name="Normal 4 7 5 2 2 2 2 2 2" xfId="52127" xr:uid="{00000000-0005-0000-0000-0000FDA40000}"/>
    <cellStyle name="Normal 4 7 5 2 2 2 2 3" xfId="39957" xr:uid="{00000000-0005-0000-0000-0000FEA40000}"/>
    <cellStyle name="Normal 4 7 5 2 2 2 3" xfId="20843" xr:uid="{00000000-0005-0000-0000-0000FFA40000}"/>
    <cellStyle name="Normal 4 7 5 2 2 2 3 2" xfId="47005" xr:uid="{00000000-0005-0000-0000-000000A50000}"/>
    <cellStyle name="Normal 4 7 5 2 2 2 4" xfId="34067" xr:uid="{00000000-0005-0000-0000-000001A50000}"/>
    <cellStyle name="Normal 4 7 5 2 2 3" xfId="10849" xr:uid="{00000000-0005-0000-0000-000002A50000}"/>
    <cellStyle name="Normal 4 7 5 2 2 3 2" xfId="23403" xr:uid="{00000000-0005-0000-0000-000003A50000}"/>
    <cellStyle name="Normal 4 7 5 2 2 3 2 2" xfId="49565" xr:uid="{00000000-0005-0000-0000-000004A50000}"/>
    <cellStyle name="Normal 4 7 5 2 2 3 3" xfId="37011" xr:uid="{00000000-0005-0000-0000-000005A50000}"/>
    <cellStyle name="Normal 4 7 5 2 2 4" xfId="17319" xr:uid="{00000000-0005-0000-0000-000006A50000}"/>
    <cellStyle name="Normal 4 7 5 2 2 4 2" xfId="43481" xr:uid="{00000000-0005-0000-0000-000007A50000}"/>
    <cellStyle name="Normal 4 7 5 2 2 5" xfId="30015" xr:uid="{00000000-0005-0000-0000-000008A50000}"/>
    <cellStyle name="Normal 4 7 5 2 3" xfId="5879" xr:uid="{00000000-0005-0000-0000-000009A50000}"/>
    <cellStyle name="Normal 4 7 5 2 3 2" xfId="12323" xr:uid="{00000000-0005-0000-0000-00000AA50000}"/>
    <cellStyle name="Normal 4 7 5 2 3 2 2" xfId="24685" xr:uid="{00000000-0005-0000-0000-00000BA50000}"/>
    <cellStyle name="Normal 4 7 5 2 3 2 2 2" xfId="50847" xr:uid="{00000000-0005-0000-0000-00000CA50000}"/>
    <cellStyle name="Normal 4 7 5 2 3 2 3" xfId="38485" xr:uid="{00000000-0005-0000-0000-00000DA50000}"/>
    <cellStyle name="Normal 4 7 5 2 3 3" xfId="19081" xr:uid="{00000000-0005-0000-0000-00000EA50000}"/>
    <cellStyle name="Normal 4 7 5 2 3 3 2" xfId="45243" xr:uid="{00000000-0005-0000-0000-00000FA50000}"/>
    <cellStyle name="Normal 4 7 5 2 3 4" xfId="32041" xr:uid="{00000000-0005-0000-0000-000010A50000}"/>
    <cellStyle name="Normal 4 7 5 2 4" xfId="9377" xr:uid="{00000000-0005-0000-0000-000011A50000}"/>
    <cellStyle name="Normal 4 7 5 2 4 2" xfId="22123" xr:uid="{00000000-0005-0000-0000-000012A50000}"/>
    <cellStyle name="Normal 4 7 5 2 4 2 2" xfId="48285" xr:uid="{00000000-0005-0000-0000-000013A50000}"/>
    <cellStyle name="Normal 4 7 5 2 4 3" xfId="35539" xr:uid="{00000000-0005-0000-0000-000014A50000}"/>
    <cellStyle name="Normal 4 7 5 2 5" xfId="15557" xr:uid="{00000000-0005-0000-0000-000015A50000}"/>
    <cellStyle name="Normal 4 7 5 2 5 2" xfId="41719" xr:uid="{00000000-0005-0000-0000-000016A50000}"/>
    <cellStyle name="Normal 4 7 5 2 6" xfId="27989" xr:uid="{00000000-0005-0000-0000-000017A50000}"/>
    <cellStyle name="Normal 4 7 5 3" xfId="3213" xr:uid="{00000000-0005-0000-0000-000018A50000}"/>
    <cellStyle name="Normal 4 7 5 3 2" xfId="7265" xr:uid="{00000000-0005-0000-0000-000019A50000}"/>
    <cellStyle name="Normal 4 7 5 3 2 2" xfId="13155" xr:uid="{00000000-0005-0000-0000-00001AA50000}"/>
    <cellStyle name="Normal 4 7 5 3 2 2 2" xfId="25325" xr:uid="{00000000-0005-0000-0000-00001BA50000}"/>
    <cellStyle name="Normal 4 7 5 3 2 2 2 2" xfId="51487" xr:uid="{00000000-0005-0000-0000-00001CA50000}"/>
    <cellStyle name="Normal 4 7 5 3 2 2 3" xfId="39317" xr:uid="{00000000-0005-0000-0000-00001DA50000}"/>
    <cellStyle name="Normal 4 7 5 3 2 3" xfId="20203" xr:uid="{00000000-0005-0000-0000-00001EA50000}"/>
    <cellStyle name="Normal 4 7 5 3 2 3 2" xfId="46365" xr:uid="{00000000-0005-0000-0000-00001FA50000}"/>
    <cellStyle name="Normal 4 7 5 3 2 4" xfId="33427" xr:uid="{00000000-0005-0000-0000-000020A50000}"/>
    <cellStyle name="Normal 4 7 5 3 3" xfId="10209" xr:uid="{00000000-0005-0000-0000-000021A50000}"/>
    <cellStyle name="Normal 4 7 5 3 3 2" xfId="22763" xr:uid="{00000000-0005-0000-0000-000022A50000}"/>
    <cellStyle name="Normal 4 7 5 3 3 2 2" xfId="48925" xr:uid="{00000000-0005-0000-0000-000023A50000}"/>
    <cellStyle name="Normal 4 7 5 3 3 3" xfId="36371" xr:uid="{00000000-0005-0000-0000-000024A50000}"/>
    <cellStyle name="Normal 4 7 5 3 4" xfId="16679" xr:uid="{00000000-0005-0000-0000-000025A50000}"/>
    <cellStyle name="Normal 4 7 5 3 4 2" xfId="42841" xr:uid="{00000000-0005-0000-0000-000026A50000}"/>
    <cellStyle name="Normal 4 7 5 3 5" xfId="29375" xr:uid="{00000000-0005-0000-0000-000027A50000}"/>
    <cellStyle name="Normal 4 7 5 4" xfId="5239" xr:uid="{00000000-0005-0000-0000-000028A50000}"/>
    <cellStyle name="Normal 4 7 5 4 2" xfId="11683" xr:uid="{00000000-0005-0000-0000-000029A50000}"/>
    <cellStyle name="Normal 4 7 5 4 2 2" xfId="24045" xr:uid="{00000000-0005-0000-0000-00002AA50000}"/>
    <cellStyle name="Normal 4 7 5 4 2 2 2" xfId="50207" xr:uid="{00000000-0005-0000-0000-00002BA50000}"/>
    <cellStyle name="Normal 4 7 5 4 2 3" xfId="37845" xr:uid="{00000000-0005-0000-0000-00002CA50000}"/>
    <cellStyle name="Normal 4 7 5 4 3" xfId="18441" xr:uid="{00000000-0005-0000-0000-00002DA50000}"/>
    <cellStyle name="Normal 4 7 5 4 3 2" xfId="44603" xr:uid="{00000000-0005-0000-0000-00002EA50000}"/>
    <cellStyle name="Normal 4 7 5 4 4" xfId="31401" xr:uid="{00000000-0005-0000-0000-00002FA50000}"/>
    <cellStyle name="Normal 4 7 5 5" xfId="8737" xr:uid="{00000000-0005-0000-0000-000030A50000}"/>
    <cellStyle name="Normal 4 7 5 5 2" xfId="21483" xr:uid="{00000000-0005-0000-0000-000031A50000}"/>
    <cellStyle name="Normal 4 7 5 5 2 2" xfId="47645" xr:uid="{00000000-0005-0000-0000-000032A50000}"/>
    <cellStyle name="Normal 4 7 5 5 3" xfId="34899" xr:uid="{00000000-0005-0000-0000-000033A50000}"/>
    <cellStyle name="Normal 4 7 5 6" xfId="14917" xr:uid="{00000000-0005-0000-0000-000034A50000}"/>
    <cellStyle name="Normal 4 7 5 6 2" xfId="41079" xr:uid="{00000000-0005-0000-0000-000035A50000}"/>
    <cellStyle name="Normal 4 7 5 7" xfId="27349" xr:uid="{00000000-0005-0000-0000-000036A50000}"/>
    <cellStyle name="Normal 4 7 6" xfId="1507" xr:uid="{00000000-0005-0000-0000-000037A50000}"/>
    <cellStyle name="Normal 4 7 6 2" xfId="3533" xr:uid="{00000000-0005-0000-0000-000038A50000}"/>
    <cellStyle name="Normal 4 7 6 2 2" xfId="7585" xr:uid="{00000000-0005-0000-0000-000039A50000}"/>
    <cellStyle name="Normal 4 7 6 2 2 2" xfId="13475" xr:uid="{00000000-0005-0000-0000-00003AA50000}"/>
    <cellStyle name="Normal 4 7 6 2 2 2 2" xfId="25645" xr:uid="{00000000-0005-0000-0000-00003BA50000}"/>
    <cellStyle name="Normal 4 7 6 2 2 2 2 2" xfId="51807" xr:uid="{00000000-0005-0000-0000-00003CA50000}"/>
    <cellStyle name="Normal 4 7 6 2 2 2 3" xfId="39637" xr:uid="{00000000-0005-0000-0000-00003DA50000}"/>
    <cellStyle name="Normal 4 7 6 2 2 3" xfId="20523" xr:uid="{00000000-0005-0000-0000-00003EA50000}"/>
    <cellStyle name="Normal 4 7 6 2 2 3 2" xfId="46685" xr:uid="{00000000-0005-0000-0000-00003FA50000}"/>
    <cellStyle name="Normal 4 7 6 2 2 4" xfId="33747" xr:uid="{00000000-0005-0000-0000-000040A50000}"/>
    <cellStyle name="Normal 4 7 6 2 3" xfId="10529" xr:uid="{00000000-0005-0000-0000-000041A50000}"/>
    <cellStyle name="Normal 4 7 6 2 3 2" xfId="23083" xr:uid="{00000000-0005-0000-0000-000042A50000}"/>
    <cellStyle name="Normal 4 7 6 2 3 2 2" xfId="49245" xr:uid="{00000000-0005-0000-0000-000043A50000}"/>
    <cellStyle name="Normal 4 7 6 2 3 3" xfId="36691" xr:uid="{00000000-0005-0000-0000-000044A50000}"/>
    <cellStyle name="Normal 4 7 6 2 4" xfId="16999" xr:uid="{00000000-0005-0000-0000-000045A50000}"/>
    <cellStyle name="Normal 4 7 6 2 4 2" xfId="43161" xr:uid="{00000000-0005-0000-0000-000046A50000}"/>
    <cellStyle name="Normal 4 7 6 2 5" xfId="29695" xr:uid="{00000000-0005-0000-0000-000047A50000}"/>
    <cellStyle name="Normal 4 7 6 3" xfId="5559" xr:uid="{00000000-0005-0000-0000-000048A50000}"/>
    <cellStyle name="Normal 4 7 6 3 2" xfId="12003" xr:uid="{00000000-0005-0000-0000-000049A50000}"/>
    <cellStyle name="Normal 4 7 6 3 2 2" xfId="24365" xr:uid="{00000000-0005-0000-0000-00004AA50000}"/>
    <cellStyle name="Normal 4 7 6 3 2 2 2" xfId="50527" xr:uid="{00000000-0005-0000-0000-00004BA50000}"/>
    <cellStyle name="Normal 4 7 6 3 2 3" xfId="38165" xr:uid="{00000000-0005-0000-0000-00004CA50000}"/>
    <cellStyle name="Normal 4 7 6 3 3" xfId="18761" xr:uid="{00000000-0005-0000-0000-00004DA50000}"/>
    <cellStyle name="Normal 4 7 6 3 3 2" xfId="44923" xr:uid="{00000000-0005-0000-0000-00004EA50000}"/>
    <cellStyle name="Normal 4 7 6 3 4" xfId="31721" xr:uid="{00000000-0005-0000-0000-00004FA50000}"/>
    <cellStyle name="Normal 4 7 6 4" xfId="9057" xr:uid="{00000000-0005-0000-0000-000050A50000}"/>
    <cellStyle name="Normal 4 7 6 4 2" xfId="21803" xr:uid="{00000000-0005-0000-0000-000051A50000}"/>
    <cellStyle name="Normal 4 7 6 4 2 2" xfId="47965" xr:uid="{00000000-0005-0000-0000-000052A50000}"/>
    <cellStyle name="Normal 4 7 6 4 3" xfId="35219" xr:uid="{00000000-0005-0000-0000-000053A50000}"/>
    <cellStyle name="Normal 4 7 6 5" xfId="15237" xr:uid="{00000000-0005-0000-0000-000054A50000}"/>
    <cellStyle name="Normal 4 7 6 5 2" xfId="41399" xr:uid="{00000000-0005-0000-0000-000055A50000}"/>
    <cellStyle name="Normal 4 7 6 6" xfId="27669" xr:uid="{00000000-0005-0000-0000-000056A50000}"/>
    <cellStyle name="Normal 4 7 7" xfId="2377" xr:uid="{00000000-0005-0000-0000-000057A50000}"/>
    <cellStyle name="Normal 4 7 7 2" xfId="6429" xr:uid="{00000000-0005-0000-0000-000058A50000}"/>
    <cellStyle name="Normal 4 7 7 2 2" xfId="12691" xr:uid="{00000000-0005-0000-0000-000059A50000}"/>
    <cellStyle name="Normal 4 7 7 2 2 2" xfId="25005" xr:uid="{00000000-0005-0000-0000-00005AA50000}"/>
    <cellStyle name="Normal 4 7 7 2 2 2 2" xfId="51167" xr:uid="{00000000-0005-0000-0000-00005BA50000}"/>
    <cellStyle name="Normal 4 7 7 2 2 3" xfId="38853" xr:uid="{00000000-0005-0000-0000-00005CA50000}"/>
    <cellStyle name="Normal 4 7 7 2 3" xfId="19547" xr:uid="{00000000-0005-0000-0000-00005DA50000}"/>
    <cellStyle name="Normal 4 7 7 2 3 2" xfId="45709" xr:uid="{00000000-0005-0000-0000-00005EA50000}"/>
    <cellStyle name="Normal 4 7 7 2 4" xfId="32591" xr:uid="{00000000-0005-0000-0000-00005FA50000}"/>
    <cellStyle name="Normal 4 7 7 3" xfId="9745" xr:uid="{00000000-0005-0000-0000-000060A50000}"/>
    <cellStyle name="Normal 4 7 7 3 2" xfId="22443" xr:uid="{00000000-0005-0000-0000-000061A50000}"/>
    <cellStyle name="Normal 4 7 7 3 2 2" xfId="48605" xr:uid="{00000000-0005-0000-0000-000062A50000}"/>
    <cellStyle name="Normal 4 7 7 3 3" xfId="35907" xr:uid="{00000000-0005-0000-0000-000063A50000}"/>
    <cellStyle name="Normal 4 7 7 4" xfId="16023" xr:uid="{00000000-0005-0000-0000-000064A50000}"/>
    <cellStyle name="Normal 4 7 7 4 2" xfId="42185" xr:uid="{00000000-0005-0000-0000-000065A50000}"/>
    <cellStyle name="Normal 4 7 7 5" xfId="28539" xr:uid="{00000000-0005-0000-0000-000066A50000}"/>
    <cellStyle name="Normal 4 7 8" xfId="4403" xr:uid="{00000000-0005-0000-0000-000067A50000}"/>
    <cellStyle name="Normal 4 7 8 2" xfId="11219" xr:uid="{00000000-0005-0000-0000-000068A50000}"/>
    <cellStyle name="Normal 4 7 8 2 2" xfId="23725" xr:uid="{00000000-0005-0000-0000-000069A50000}"/>
    <cellStyle name="Normal 4 7 8 2 2 2" xfId="49887" xr:uid="{00000000-0005-0000-0000-00006AA50000}"/>
    <cellStyle name="Normal 4 7 8 2 3" xfId="37381" xr:uid="{00000000-0005-0000-0000-00006BA50000}"/>
    <cellStyle name="Normal 4 7 8 3" xfId="17785" xr:uid="{00000000-0005-0000-0000-00006CA50000}"/>
    <cellStyle name="Normal 4 7 8 3 2" xfId="43947" xr:uid="{00000000-0005-0000-0000-00006DA50000}"/>
    <cellStyle name="Normal 4 7 8 4" xfId="30565" xr:uid="{00000000-0005-0000-0000-00006EA50000}"/>
    <cellStyle name="Normal 4 7 9" xfId="8273" xr:uid="{00000000-0005-0000-0000-00006FA50000}"/>
    <cellStyle name="Normal 4 7 9 2" xfId="21163" xr:uid="{00000000-0005-0000-0000-000070A50000}"/>
    <cellStyle name="Normal 4 7 9 2 2" xfId="47325" xr:uid="{00000000-0005-0000-0000-000071A50000}"/>
    <cellStyle name="Normal 4 7 9 3" xfId="34435" xr:uid="{00000000-0005-0000-0000-000072A50000}"/>
    <cellStyle name="Normal 4 8" xfId="359" xr:uid="{00000000-0005-0000-0000-000073A50000}"/>
    <cellStyle name="Normal 4 8 10" xfId="26521" xr:uid="{00000000-0005-0000-0000-000074A50000}"/>
    <cellStyle name="Normal 4 8 2" xfId="583" xr:uid="{00000000-0005-0000-0000-000075A50000}"/>
    <cellStyle name="Normal 4 8 2 2" xfId="1115" xr:uid="{00000000-0005-0000-0000-000076A50000}"/>
    <cellStyle name="Normal 4 8 2 2 2" xfId="1435" xr:uid="{00000000-0005-0000-0000-000077A50000}"/>
    <cellStyle name="Normal 4 8 2 2 2 2" xfId="2075" xr:uid="{00000000-0005-0000-0000-000078A50000}"/>
    <cellStyle name="Normal 4 8 2 2 2 2 2" xfId="4101" xr:uid="{00000000-0005-0000-0000-000079A50000}"/>
    <cellStyle name="Normal 4 8 2 2 2 2 2 2" xfId="8153" xr:uid="{00000000-0005-0000-0000-00007AA50000}"/>
    <cellStyle name="Normal 4 8 2 2 2 2 2 2 2" xfId="14043" xr:uid="{00000000-0005-0000-0000-00007BA50000}"/>
    <cellStyle name="Normal 4 8 2 2 2 2 2 2 2 2" xfId="26213" xr:uid="{00000000-0005-0000-0000-00007CA50000}"/>
    <cellStyle name="Normal 4 8 2 2 2 2 2 2 2 2 2" xfId="52375" xr:uid="{00000000-0005-0000-0000-00007DA50000}"/>
    <cellStyle name="Normal 4 8 2 2 2 2 2 2 2 3" xfId="40205" xr:uid="{00000000-0005-0000-0000-00007EA50000}"/>
    <cellStyle name="Normal 4 8 2 2 2 2 2 2 3" xfId="21091" xr:uid="{00000000-0005-0000-0000-00007FA50000}"/>
    <cellStyle name="Normal 4 8 2 2 2 2 2 2 3 2" xfId="47253" xr:uid="{00000000-0005-0000-0000-000080A50000}"/>
    <cellStyle name="Normal 4 8 2 2 2 2 2 2 4" xfId="34315" xr:uid="{00000000-0005-0000-0000-000081A50000}"/>
    <cellStyle name="Normal 4 8 2 2 2 2 2 3" xfId="11097" xr:uid="{00000000-0005-0000-0000-000082A50000}"/>
    <cellStyle name="Normal 4 8 2 2 2 2 2 3 2" xfId="23651" xr:uid="{00000000-0005-0000-0000-000083A50000}"/>
    <cellStyle name="Normal 4 8 2 2 2 2 2 3 2 2" xfId="49813" xr:uid="{00000000-0005-0000-0000-000084A50000}"/>
    <cellStyle name="Normal 4 8 2 2 2 2 2 3 3" xfId="37259" xr:uid="{00000000-0005-0000-0000-000085A50000}"/>
    <cellStyle name="Normal 4 8 2 2 2 2 2 4" xfId="17567" xr:uid="{00000000-0005-0000-0000-000086A50000}"/>
    <cellStyle name="Normal 4 8 2 2 2 2 2 4 2" xfId="43729" xr:uid="{00000000-0005-0000-0000-000087A50000}"/>
    <cellStyle name="Normal 4 8 2 2 2 2 2 5" xfId="30263" xr:uid="{00000000-0005-0000-0000-000088A50000}"/>
    <cellStyle name="Normal 4 8 2 2 2 2 3" xfId="6127" xr:uid="{00000000-0005-0000-0000-000089A50000}"/>
    <cellStyle name="Normal 4 8 2 2 2 2 3 2" xfId="12571" xr:uid="{00000000-0005-0000-0000-00008AA50000}"/>
    <cellStyle name="Normal 4 8 2 2 2 2 3 2 2" xfId="24933" xr:uid="{00000000-0005-0000-0000-00008BA50000}"/>
    <cellStyle name="Normal 4 8 2 2 2 2 3 2 2 2" xfId="51095" xr:uid="{00000000-0005-0000-0000-00008CA50000}"/>
    <cellStyle name="Normal 4 8 2 2 2 2 3 2 3" xfId="38733" xr:uid="{00000000-0005-0000-0000-00008DA50000}"/>
    <cellStyle name="Normal 4 8 2 2 2 2 3 3" xfId="19329" xr:uid="{00000000-0005-0000-0000-00008EA50000}"/>
    <cellStyle name="Normal 4 8 2 2 2 2 3 3 2" xfId="45491" xr:uid="{00000000-0005-0000-0000-00008FA50000}"/>
    <cellStyle name="Normal 4 8 2 2 2 2 3 4" xfId="32289" xr:uid="{00000000-0005-0000-0000-000090A50000}"/>
    <cellStyle name="Normal 4 8 2 2 2 2 4" xfId="9625" xr:uid="{00000000-0005-0000-0000-000091A50000}"/>
    <cellStyle name="Normal 4 8 2 2 2 2 4 2" xfId="22371" xr:uid="{00000000-0005-0000-0000-000092A50000}"/>
    <cellStyle name="Normal 4 8 2 2 2 2 4 2 2" xfId="48533" xr:uid="{00000000-0005-0000-0000-000093A50000}"/>
    <cellStyle name="Normal 4 8 2 2 2 2 4 3" xfId="35787" xr:uid="{00000000-0005-0000-0000-000094A50000}"/>
    <cellStyle name="Normal 4 8 2 2 2 2 5" xfId="15805" xr:uid="{00000000-0005-0000-0000-000095A50000}"/>
    <cellStyle name="Normal 4 8 2 2 2 2 5 2" xfId="41967" xr:uid="{00000000-0005-0000-0000-000096A50000}"/>
    <cellStyle name="Normal 4 8 2 2 2 2 6" xfId="28237" xr:uid="{00000000-0005-0000-0000-000097A50000}"/>
    <cellStyle name="Normal 4 8 2 2 2 3" xfId="3461" xr:uid="{00000000-0005-0000-0000-000098A50000}"/>
    <cellStyle name="Normal 4 8 2 2 2 3 2" xfId="7513" xr:uid="{00000000-0005-0000-0000-000099A50000}"/>
    <cellStyle name="Normal 4 8 2 2 2 3 2 2" xfId="13403" xr:uid="{00000000-0005-0000-0000-00009AA50000}"/>
    <cellStyle name="Normal 4 8 2 2 2 3 2 2 2" xfId="25573" xr:uid="{00000000-0005-0000-0000-00009BA50000}"/>
    <cellStyle name="Normal 4 8 2 2 2 3 2 2 2 2" xfId="51735" xr:uid="{00000000-0005-0000-0000-00009CA50000}"/>
    <cellStyle name="Normal 4 8 2 2 2 3 2 2 3" xfId="39565" xr:uid="{00000000-0005-0000-0000-00009DA50000}"/>
    <cellStyle name="Normal 4 8 2 2 2 3 2 3" xfId="20451" xr:uid="{00000000-0005-0000-0000-00009EA50000}"/>
    <cellStyle name="Normal 4 8 2 2 2 3 2 3 2" xfId="46613" xr:uid="{00000000-0005-0000-0000-00009FA50000}"/>
    <cellStyle name="Normal 4 8 2 2 2 3 2 4" xfId="33675" xr:uid="{00000000-0005-0000-0000-0000A0A50000}"/>
    <cellStyle name="Normal 4 8 2 2 2 3 3" xfId="10457" xr:uid="{00000000-0005-0000-0000-0000A1A50000}"/>
    <cellStyle name="Normal 4 8 2 2 2 3 3 2" xfId="23011" xr:uid="{00000000-0005-0000-0000-0000A2A50000}"/>
    <cellStyle name="Normal 4 8 2 2 2 3 3 2 2" xfId="49173" xr:uid="{00000000-0005-0000-0000-0000A3A50000}"/>
    <cellStyle name="Normal 4 8 2 2 2 3 3 3" xfId="36619" xr:uid="{00000000-0005-0000-0000-0000A4A50000}"/>
    <cellStyle name="Normal 4 8 2 2 2 3 4" xfId="16927" xr:uid="{00000000-0005-0000-0000-0000A5A50000}"/>
    <cellStyle name="Normal 4 8 2 2 2 3 4 2" xfId="43089" xr:uid="{00000000-0005-0000-0000-0000A6A50000}"/>
    <cellStyle name="Normal 4 8 2 2 2 3 5" xfId="29623" xr:uid="{00000000-0005-0000-0000-0000A7A50000}"/>
    <cellStyle name="Normal 4 8 2 2 2 4" xfId="5487" xr:uid="{00000000-0005-0000-0000-0000A8A50000}"/>
    <cellStyle name="Normal 4 8 2 2 2 4 2" xfId="11931" xr:uid="{00000000-0005-0000-0000-0000A9A50000}"/>
    <cellStyle name="Normal 4 8 2 2 2 4 2 2" xfId="24293" xr:uid="{00000000-0005-0000-0000-0000AAA50000}"/>
    <cellStyle name="Normal 4 8 2 2 2 4 2 2 2" xfId="50455" xr:uid="{00000000-0005-0000-0000-0000ABA50000}"/>
    <cellStyle name="Normal 4 8 2 2 2 4 2 3" xfId="38093" xr:uid="{00000000-0005-0000-0000-0000ACA50000}"/>
    <cellStyle name="Normal 4 8 2 2 2 4 3" xfId="18689" xr:uid="{00000000-0005-0000-0000-0000ADA50000}"/>
    <cellStyle name="Normal 4 8 2 2 2 4 3 2" xfId="44851" xr:uid="{00000000-0005-0000-0000-0000AEA50000}"/>
    <cellStyle name="Normal 4 8 2 2 2 4 4" xfId="31649" xr:uid="{00000000-0005-0000-0000-0000AFA50000}"/>
    <cellStyle name="Normal 4 8 2 2 2 5" xfId="8985" xr:uid="{00000000-0005-0000-0000-0000B0A50000}"/>
    <cellStyle name="Normal 4 8 2 2 2 5 2" xfId="21731" xr:uid="{00000000-0005-0000-0000-0000B1A50000}"/>
    <cellStyle name="Normal 4 8 2 2 2 5 2 2" xfId="47893" xr:uid="{00000000-0005-0000-0000-0000B2A50000}"/>
    <cellStyle name="Normal 4 8 2 2 2 5 3" xfId="35147" xr:uid="{00000000-0005-0000-0000-0000B3A50000}"/>
    <cellStyle name="Normal 4 8 2 2 2 6" xfId="15165" xr:uid="{00000000-0005-0000-0000-0000B4A50000}"/>
    <cellStyle name="Normal 4 8 2 2 2 6 2" xfId="41327" xr:uid="{00000000-0005-0000-0000-0000B5A50000}"/>
    <cellStyle name="Normal 4 8 2 2 2 7" xfId="27597" xr:uid="{00000000-0005-0000-0000-0000B6A50000}"/>
    <cellStyle name="Normal 4 8 2 2 3" xfId="1755" xr:uid="{00000000-0005-0000-0000-0000B7A50000}"/>
    <cellStyle name="Normal 4 8 2 2 3 2" xfId="3781" xr:uid="{00000000-0005-0000-0000-0000B8A50000}"/>
    <cellStyle name="Normal 4 8 2 2 3 2 2" xfId="7833" xr:uid="{00000000-0005-0000-0000-0000B9A50000}"/>
    <cellStyle name="Normal 4 8 2 2 3 2 2 2" xfId="13723" xr:uid="{00000000-0005-0000-0000-0000BAA50000}"/>
    <cellStyle name="Normal 4 8 2 2 3 2 2 2 2" xfId="25893" xr:uid="{00000000-0005-0000-0000-0000BBA50000}"/>
    <cellStyle name="Normal 4 8 2 2 3 2 2 2 2 2" xfId="52055" xr:uid="{00000000-0005-0000-0000-0000BCA50000}"/>
    <cellStyle name="Normal 4 8 2 2 3 2 2 2 3" xfId="39885" xr:uid="{00000000-0005-0000-0000-0000BDA50000}"/>
    <cellStyle name="Normal 4 8 2 2 3 2 2 3" xfId="20771" xr:uid="{00000000-0005-0000-0000-0000BEA50000}"/>
    <cellStyle name="Normal 4 8 2 2 3 2 2 3 2" xfId="46933" xr:uid="{00000000-0005-0000-0000-0000BFA50000}"/>
    <cellStyle name="Normal 4 8 2 2 3 2 2 4" xfId="33995" xr:uid="{00000000-0005-0000-0000-0000C0A50000}"/>
    <cellStyle name="Normal 4 8 2 2 3 2 3" xfId="10777" xr:uid="{00000000-0005-0000-0000-0000C1A50000}"/>
    <cellStyle name="Normal 4 8 2 2 3 2 3 2" xfId="23331" xr:uid="{00000000-0005-0000-0000-0000C2A50000}"/>
    <cellStyle name="Normal 4 8 2 2 3 2 3 2 2" xfId="49493" xr:uid="{00000000-0005-0000-0000-0000C3A50000}"/>
    <cellStyle name="Normal 4 8 2 2 3 2 3 3" xfId="36939" xr:uid="{00000000-0005-0000-0000-0000C4A50000}"/>
    <cellStyle name="Normal 4 8 2 2 3 2 4" xfId="17247" xr:uid="{00000000-0005-0000-0000-0000C5A50000}"/>
    <cellStyle name="Normal 4 8 2 2 3 2 4 2" xfId="43409" xr:uid="{00000000-0005-0000-0000-0000C6A50000}"/>
    <cellStyle name="Normal 4 8 2 2 3 2 5" xfId="29943" xr:uid="{00000000-0005-0000-0000-0000C7A50000}"/>
    <cellStyle name="Normal 4 8 2 2 3 3" xfId="5807" xr:uid="{00000000-0005-0000-0000-0000C8A50000}"/>
    <cellStyle name="Normal 4 8 2 2 3 3 2" xfId="12251" xr:uid="{00000000-0005-0000-0000-0000C9A50000}"/>
    <cellStyle name="Normal 4 8 2 2 3 3 2 2" xfId="24613" xr:uid="{00000000-0005-0000-0000-0000CAA50000}"/>
    <cellStyle name="Normal 4 8 2 2 3 3 2 2 2" xfId="50775" xr:uid="{00000000-0005-0000-0000-0000CBA50000}"/>
    <cellStyle name="Normal 4 8 2 2 3 3 2 3" xfId="38413" xr:uid="{00000000-0005-0000-0000-0000CCA50000}"/>
    <cellStyle name="Normal 4 8 2 2 3 3 3" xfId="19009" xr:uid="{00000000-0005-0000-0000-0000CDA50000}"/>
    <cellStyle name="Normal 4 8 2 2 3 3 3 2" xfId="45171" xr:uid="{00000000-0005-0000-0000-0000CEA50000}"/>
    <cellStyle name="Normal 4 8 2 2 3 3 4" xfId="31969" xr:uid="{00000000-0005-0000-0000-0000CFA50000}"/>
    <cellStyle name="Normal 4 8 2 2 3 4" xfId="9305" xr:uid="{00000000-0005-0000-0000-0000D0A50000}"/>
    <cellStyle name="Normal 4 8 2 2 3 4 2" xfId="22051" xr:uid="{00000000-0005-0000-0000-0000D1A50000}"/>
    <cellStyle name="Normal 4 8 2 2 3 4 2 2" xfId="48213" xr:uid="{00000000-0005-0000-0000-0000D2A50000}"/>
    <cellStyle name="Normal 4 8 2 2 3 4 3" xfId="35467" xr:uid="{00000000-0005-0000-0000-0000D3A50000}"/>
    <cellStyle name="Normal 4 8 2 2 3 5" xfId="15485" xr:uid="{00000000-0005-0000-0000-0000D4A50000}"/>
    <cellStyle name="Normal 4 8 2 2 3 5 2" xfId="41647" xr:uid="{00000000-0005-0000-0000-0000D5A50000}"/>
    <cellStyle name="Normal 4 8 2 2 3 6" xfId="27917" xr:uid="{00000000-0005-0000-0000-0000D6A50000}"/>
    <cellStyle name="Normal 4 8 2 2 4" xfId="3141" xr:uid="{00000000-0005-0000-0000-0000D7A50000}"/>
    <cellStyle name="Normal 4 8 2 2 4 2" xfId="7193" xr:uid="{00000000-0005-0000-0000-0000D8A50000}"/>
    <cellStyle name="Normal 4 8 2 2 4 2 2" xfId="13083" xr:uid="{00000000-0005-0000-0000-0000D9A50000}"/>
    <cellStyle name="Normal 4 8 2 2 4 2 2 2" xfId="25253" xr:uid="{00000000-0005-0000-0000-0000DAA50000}"/>
    <cellStyle name="Normal 4 8 2 2 4 2 2 2 2" xfId="51415" xr:uid="{00000000-0005-0000-0000-0000DBA50000}"/>
    <cellStyle name="Normal 4 8 2 2 4 2 2 3" xfId="39245" xr:uid="{00000000-0005-0000-0000-0000DCA50000}"/>
    <cellStyle name="Normal 4 8 2 2 4 2 3" xfId="20131" xr:uid="{00000000-0005-0000-0000-0000DDA50000}"/>
    <cellStyle name="Normal 4 8 2 2 4 2 3 2" xfId="46293" xr:uid="{00000000-0005-0000-0000-0000DEA50000}"/>
    <cellStyle name="Normal 4 8 2 2 4 2 4" xfId="33355" xr:uid="{00000000-0005-0000-0000-0000DFA50000}"/>
    <cellStyle name="Normal 4 8 2 2 4 3" xfId="10137" xr:uid="{00000000-0005-0000-0000-0000E0A50000}"/>
    <cellStyle name="Normal 4 8 2 2 4 3 2" xfId="22691" xr:uid="{00000000-0005-0000-0000-0000E1A50000}"/>
    <cellStyle name="Normal 4 8 2 2 4 3 2 2" xfId="48853" xr:uid="{00000000-0005-0000-0000-0000E2A50000}"/>
    <cellStyle name="Normal 4 8 2 2 4 3 3" xfId="36299" xr:uid="{00000000-0005-0000-0000-0000E3A50000}"/>
    <cellStyle name="Normal 4 8 2 2 4 4" xfId="16607" xr:uid="{00000000-0005-0000-0000-0000E4A50000}"/>
    <cellStyle name="Normal 4 8 2 2 4 4 2" xfId="42769" xr:uid="{00000000-0005-0000-0000-0000E5A50000}"/>
    <cellStyle name="Normal 4 8 2 2 4 5" xfId="29303" xr:uid="{00000000-0005-0000-0000-0000E6A50000}"/>
    <cellStyle name="Normal 4 8 2 2 5" xfId="5167" xr:uid="{00000000-0005-0000-0000-0000E7A50000}"/>
    <cellStyle name="Normal 4 8 2 2 5 2" xfId="11611" xr:uid="{00000000-0005-0000-0000-0000E8A50000}"/>
    <cellStyle name="Normal 4 8 2 2 5 2 2" xfId="23973" xr:uid="{00000000-0005-0000-0000-0000E9A50000}"/>
    <cellStyle name="Normal 4 8 2 2 5 2 2 2" xfId="50135" xr:uid="{00000000-0005-0000-0000-0000EAA50000}"/>
    <cellStyle name="Normal 4 8 2 2 5 2 3" xfId="37773" xr:uid="{00000000-0005-0000-0000-0000EBA50000}"/>
    <cellStyle name="Normal 4 8 2 2 5 3" xfId="18369" xr:uid="{00000000-0005-0000-0000-0000ECA50000}"/>
    <cellStyle name="Normal 4 8 2 2 5 3 2" xfId="44531" xr:uid="{00000000-0005-0000-0000-0000EDA50000}"/>
    <cellStyle name="Normal 4 8 2 2 5 4" xfId="31329" xr:uid="{00000000-0005-0000-0000-0000EEA50000}"/>
    <cellStyle name="Normal 4 8 2 2 6" xfId="8665" xr:uid="{00000000-0005-0000-0000-0000EFA50000}"/>
    <cellStyle name="Normal 4 8 2 2 6 2" xfId="21411" xr:uid="{00000000-0005-0000-0000-0000F0A50000}"/>
    <cellStyle name="Normal 4 8 2 2 6 2 2" xfId="47573" xr:uid="{00000000-0005-0000-0000-0000F1A50000}"/>
    <cellStyle name="Normal 4 8 2 2 6 3" xfId="34827" xr:uid="{00000000-0005-0000-0000-0000F2A50000}"/>
    <cellStyle name="Normal 4 8 2 2 7" xfId="14845" xr:uid="{00000000-0005-0000-0000-0000F3A50000}"/>
    <cellStyle name="Normal 4 8 2 2 7 2" xfId="41007" xr:uid="{00000000-0005-0000-0000-0000F4A50000}"/>
    <cellStyle name="Normal 4 8 2 2 8" xfId="27277" xr:uid="{00000000-0005-0000-0000-0000F5A50000}"/>
    <cellStyle name="Normal 4 8 2 3" xfId="1275" xr:uid="{00000000-0005-0000-0000-0000F6A50000}"/>
    <cellStyle name="Normal 4 8 2 3 2" xfId="1915" xr:uid="{00000000-0005-0000-0000-0000F7A50000}"/>
    <cellStyle name="Normal 4 8 2 3 2 2" xfId="3941" xr:uid="{00000000-0005-0000-0000-0000F8A50000}"/>
    <cellStyle name="Normal 4 8 2 3 2 2 2" xfId="7993" xr:uid="{00000000-0005-0000-0000-0000F9A50000}"/>
    <cellStyle name="Normal 4 8 2 3 2 2 2 2" xfId="13883" xr:uid="{00000000-0005-0000-0000-0000FAA50000}"/>
    <cellStyle name="Normal 4 8 2 3 2 2 2 2 2" xfId="26053" xr:uid="{00000000-0005-0000-0000-0000FBA50000}"/>
    <cellStyle name="Normal 4 8 2 3 2 2 2 2 2 2" xfId="52215" xr:uid="{00000000-0005-0000-0000-0000FCA50000}"/>
    <cellStyle name="Normal 4 8 2 3 2 2 2 2 3" xfId="40045" xr:uid="{00000000-0005-0000-0000-0000FDA50000}"/>
    <cellStyle name="Normal 4 8 2 3 2 2 2 3" xfId="20931" xr:uid="{00000000-0005-0000-0000-0000FEA50000}"/>
    <cellStyle name="Normal 4 8 2 3 2 2 2 3 2" xfId="47093" xr:uid="{00000000-0005-0000-0000-0000FFA50000}"/>
    <cellStyle name="Normal 4 8 2 3 2 2 2 4" xfId="34155" xr:uid="{00000000-0005-0000-0000-000000A60000}"/>
    <cellStyle name="Normal 4 8 2 3 2 2 3" xfId="10937" xr:uid="{00000000-0005-0000-0000-000001A60000}"/>
    <cellStyle name="Normal 4 8 2 3 2 2 3 2" xfId="23491" xr:uid="{00000000-0005-0000-0000-000002A60000}"/>
    <cellStyle name="Normal 4 8 2 3 2 2 3 2 2" xfId="49653" xr:uid="{00000000-0005-0000-0000-000003A60000}"/>
    <cellStyle name="Normal 4 8 2 3 2 2 3 3" xfId="37099" xr:uid="{00000000-0005-0000-0000-000004A60000}"/>
    <cellStyle name="Normal 4 8 2 3 2 2 4" xfId="17407" xr:uid="{00000000-0005-0000-0000-000005A60000}"/>
    <cellStyle name="Normal 4 8 2 3 2 2 4 2" xfId="43569" xr:uid="{00000000-0005-0000-0000-000006A60000}"/>
    <cellStyle name="Normal 4 8 2 3 2 2 5" xfId="30103" xr:uid="{00000000-0005-0000-0000-000007A60000}"/>
    <cellStyle name="Normal 4 8 2 3 2 3" xfId="5967" xr:uid="{00000000-0005-0000-0000-000008A60000}"/>
    <cellStyle name="Normal 4 8 2 3 2 3 2" xfId="12411" xr:uid="{00000000-0005-0000-0000-000009A60000}"/>
    <cellStyle name="Normal 4 8 2 3 2 3 2 2" xfId="24773" xr:uid="{00000000-0005-0000-0000-00000AA60000}"/>
    <cellStyle name="Normal 4 8 2 3 2 3 2 2 2" xfId="50935" xr:uid="{00000000-0005-0000-0000-00000BA60000}"/>
    <cellStyle name="Normal 4 8 2 3 2 3 2 3" xfId="38573" xr:uid="{00000000-0005-0000-0000-00000CA60000}"/>
    <cellStyle name="Normal 4 8 2 3 2 3 3" xfId="19169" xr:uid="{00000000-0005-0000-0000-00000DA60000}"/>
    <cellStyle name="Normal 4 8 2 3 2 3 3 2" xfId="45331" xr:uid="{00000000-0005-0000-0000-00000EA60000}"/>
    <cellStyle name="Normal 4 8 2 3 2 3 4" xfId="32129" xr:uid="{00000000-0005-0000-0000-00000FA60000}"/>
    <cellStyle name="Normal 4 8 2 3 2 4" xfId="9465" xr:uid="{00000000-0005-0000-0000-000010A60000}"/>
    <cellStyle name="Normal 4 8 2 3 2 4 2" xfId="22211" xr:uid="{00000000-0005-0000-0000-000011A60000}"/>
    <cellStyle name="Normal 4 8 2 3 2 4 2 2" xfId="48373" xr:uid="{00000000-0005-0000-0000-000012A60000}"/>
    <cellStyle name="Normal 4 8 2 3 2 4 3" xfId="35627" xr:uid="{00000000-0005-0000-0000-000013A60000}"/>
    <cellStyle name="Normal 4 8 2 3 2 5" xfId="15645" xr:uid="{00000000-0005-0000-0000-000014A60000}"/>
    <cellStyle name="Normal 4 8 2 3 2 5 2" xfId="41807" xr:uid="{00000000-0005-0000-0000-000015A60000}"/>
    <cellStyle name="Normal 4 8 2 3 2 6" xfId="28077" xr:uid="{00000000-0005-0000-0000-000016A60000}"/>
    <cellStyle name="Normal 4 8 2 3 3" xfId="3301" xr:uid="{00000000-0005-0000-0000-000017A60000}"/>
    <cellStyle name="Normal 4 8 2 3 3 2" xfId="7353" xr:uid="{00000000-0005-0000-0000-000018A60000}"/>
    <cellStyle name="Normal 4 8 2 3 3 2 2" xfId="13243" xr:uid="{00000000-0005-0000-0000-000019A60000}"/>
    <cellStyle name="Normal 4 8 2 3 3 2 2 2" xfId="25413" xr:uid="{00000000-0005-0000-0000-00001AA60000}"/>
    <cellStyle name="Normal 4 8 2 3 3 2 2 2 2" xfId="51575" xr:uid="{00000000-0005-0000-0000-00001BA60000}"/>
    <cellStyle name="Normal 4 8 2 3 3 2 2 3" xfId="39405" xr:uid="{00000000-0005-0000-0000-00001CA60000}"/>
    <cellStyle name="Normal 4 8 2 3 3 2 3" xfId="20291" xr:uid="{00000000-0005-0000-0000-00001DA60000}"/>
    <cellStyle name="Normal 4 8 2 3 3 2 3 2" xfId="46453" xr:uid="{00000000-0005-0000-0000-00001EA60000}"/>
    <cellStyle name="Normal 4 8 2 3 3 2 4" xfId="33515" xr:uid="{00000000-0005-0000-0000-00001FA60000}"/>
    <cellStyle name="Normal 4 8 2 3 3 3" xfId="10297" xr:uid="{00000000-0005-0000-0000-000020A60000}"/>
    <cellStyle name="Normal 4 8 2 3 3 3 2" xfId="22851" xr:uid="{00000000-0005-0000-0000-000021A60000}"/>
    <cellStyle name="Normal 4 8 2 3 3 3 2 2" xfId="49013" xr:uid="{00000000-0005-0000-0000-000022A60000}"/>
    <cellStyle name="Normal 4 8 2 3 3 3 3" xfId="36459" xr:uid="{00000000-0005-0000-0000-000023A60000}"/>
    <cellStyle name="Normal 4 8 2 3 3 4" xfId="16767" xr:uid="{00000000-0005-0000-0000-000024A60000}"/>
    <cellStyle name="Normal 4 8 2 3 3 4 2" xfId="42929" xr:uid="{00000000-0005-0000-0000-000025A60000}"/>
    <cellStyle name="Normal 4 8 2 3 3 5" xfId="29463" xr:uid="{00000000-0005-0000-0000-000026A60000}"/>
    <cellStyle name="Normal 4 8 2 3 4" xfId="5327" xr:uid="{00000000-0005-0000-0000-000027A60000}"/>
    <cellStyle name="Normal 4 8 2 3 4 2" xfId="11771" xr:uid="{00000000-0005-0000-0000-000028A60000}"/>
    <cellStyle name="Normal 4 8 2 3 4 2 2" xfId="24133" xr:uid="{00000000-0005-0000-0000-000029A60000}"/>
    <cellStyle name="Normal 4 8 2 3 4 2 2 2" xfId="50295" xr:uid="{00000000-0005-0000-0000-00002AA60000}"/>
    <cellStyle name="Normal 4 8 2 3 4 2 3" xfId="37933" xr:uid="{00000000-0005-0000-0000-00002BA60000}"/>
    <cellStyle name="Normal 4 8 2 3 4 3" xfId="18529" xr:uid="{00000000-0005-0000-0000-00002CA60000}"/>
    <cellStyle name="Normal 4 8 2 3 4 3 2" xfId="44691" xr:uid="{00000000-0005-0000-0000-00002DA60000}"/>
    <cellStyle name="Normal 4 8 2 3 4 4" xfId="31489" xr:uid="{00000000-0005-0000-0000-00002EA60000}"/>
    <cellStyle name="Normal 4 8 2 3 5" xfId="8825" xr:uid="{00000000-0005-0000-0000-00002FA60000}"/>
    <cellStyle name="Normal 4 8 2 3 5 2" xfId="21571" xr:uid="{00000000-0005-0000-0000-000030A60000}"/>
    <cellStyle name="Normal 4 8 2 3 5 2 2" xfId="47733" xr:uid="{00000000-0005-0000-0000-000031A60000}"/>
    <cellStyle name="Normal 4 8 2 3 5 3" xfId="34987" xr:uid="{00000000-0005-0000-0000-000032A60000}"/>
    <cellStyle name="Normal 4 8 2 3 6" xfId="15005" xr:uid="{00000000-0005-0000-0000-000033A60000}"/>
    <cellStyle name="Normal 4 8 2 3 6 2" xfId="41167" xr:uid="{00000000-0005-0000-0000-000034A60000}"/>
    <cellStyle name="Normal 4 8 2 3 7" xfId="27437" xr:uid="{00000000-0005-0000-0000-000035A60000}"/>
    <cellStyle name="Normal 4 8 2 4" xfId="1595" xr:uid="{00000000-0005-0000-0000-000036A60000}"/>
    <cellStyle name="Normal 4 8 2 4 2" xfId="3621" xr:uid="{00000000-0005-0000-0000-000037A60000}"/>
    <cellStyle name="Normal 4 8 2 4 2 2" xfId="7673" xr:uid="{00000000-0005-0000-0000-000038A60000}"/>
    <cellStyle name="Normal 4 8 2 4 2 2 2" xfId="13563" xr:uid="{00000000-0005-0000-0000-000039A60000}"/>
    <cellStyle name="Normal 4 8 2 4 2 2 2 2" xfId="25733" xr:uid="{00000000-0005-0000-0000-00003AA60000}"/>
    <cellStyle name="Normal 4 8 2 4 2 2 2 2 2" xfId="51895" xr:uid="{00000000-0005-0000-0000-00003BA60000}"/>
    <cellStyle name="Normal 4 8 2 4 2 2 2 3" xfId="39725" xr:uid="{00000000-0005-0000-0000-00003CA60000}"/>
    <cellStyle name="Normal 4 8 2 4 2 2 3" xfId="20611" xr:uid="{00000000-0005-0000-0000-00003DA60000}"/>
    <cellStyle name="Normal 4 8 2 4 2 2 3 2" xfId="46773" xr:uid="{00000000-0005-0000-0000-00003EA60000}"/>
    <cellStyle name="Normal 4 8 2 4 2 2 4" xfId="33835" xr:uid="{00000000-0005-0000-0000-00003FA60000}"/>
    <cellStyle name="Normal 4 8 2 4 2 3" xfId="10617" xr:uid="{00000000-0005-0000-0000-000040A60000}"/>
    <cellStyle name="Normal 4 8 2 4 2 3 2" xfId="23171" xr:uid="{00000000-0005-0000-0000-000041A60000}"/>
    <cellStyle name="Normal 4 8 2 4 2 3 2 2" xfId="49333" xr:uid="{00000000-0005-0000-0000-000042A60000}"/>
    <cellStyle name="Normal 4 8 2 4 2 3 3" xfId="36779" xr:uid="{00000000-0005-0000-0000-000043A60000}"/>
    <cellStyle name="Normal 4 8 2 4 2 4" xfId="17087" xr:uid="{00000000-0005-0000-0000-000044A60000}"/>
    <cellStyle name="Normal 4 8 2 4 2 4 2" xfId="43249" xr:uid="{00000000-0005-0000-0000-000045A60000}"/>
    <cellStyle name="Normal 4 8 2 4 2 5" xfId="29783" xr:uid="{00000000-0005-0000-0000-000046A60000}"/>
    <cellStyle name="Normal 4 8 2 4 3" xfId="5647" xr:uid="{00000000-0005-0000-0000-000047A60000}"/>
    <cellStyle name="Normal 4 8 2 4 3 2" xfId="12091" xr:uid="{00000000-0005-0000-0000-000048A60000}"/>
    <cellStyle name="Normal 4 8 2 4 3 2 2" xfId="24453" xr:uid="{00000000-0005-0000-0000-000049A60000}"/>
    <cellStyle name="Normal 4 8 2 4 3 2 2 2" xfId="50615" xr:uid="{00000000-0005-0000-0000-00004AA60000}"/>
    <cellStyle name="Normal 4 8 2 4 3 2 3" xfId="38253" xr:uid="{00000000-0005-0000-0000-00004BA60000}"/>
    <cellStyle name="Normal 4 8 2 4 3 3" xfId="18849" xr:uid="{00000000-0005-0000-0000-00004CA60000}"/>
    <cellStyle name="Normal 4 8 2 4 3 3 2" xfId="45011" xr:uid="{00000000-0005-0000-0000-00004DA60000}"/>
    <cellStyle name="Normal 4 8 2 4 3 4" xfId="31809" xr:uid="{00000000-0005-0000-0000-00004EA60000}"/>
    <cellStyle name="Normal 4 8 2 4 4" xfId="9145" xr:uid="{00000000-0005-0000-0000-00004FA60000}"/>
    <cellStyle name="Normal 4 8 2 4 4 2" xfId="21891" xr:uid="{00000000-0005-0000-0000-000050A60000}"/>
    <cellStyle name="Normal 4 8 2 4 4 2 2" xfId="48053" xr:uid="{00000000-0005-0000-0000-000051A60000}"/>
    <cellStyle name="Normal 4 8 2 4 4 3" xfId="35307" xr:uid="{00000000-0005-0000-0000-000052A60000}"/>
    <cellStyle name="Normal 4 8 2 4 5" xfId="15325" xr:uid="{00000000-0005-0000-0000-000053A60000}"/>
    <cellStyle name="Normal 4 8 2 4 5 2" xfId="41487" xr:uid="{00000000-0005-0000-0000-000054A60000}"/>
    <cellStyle name="Normal 4 8 2 4 6" xfId="27757" xr:uid="{00000000-0005-0000-0000-000055A60000}"/>
    <cellStyle name="Normal 4 8 2 5" xfId="2609" xr:uid="{00000000-0005-0000-0000-000056A60000}"/>
    <cellStyle name="Normal 4 8 2 5 2" xfId="6661" xr:uid="{00000000-0005-0000-0000-000057A60000}"/>
    <cellStyle name="Normal 4 8 2 5 2 2" xfId="12827" xr:uid="{00000000-0005-0000-0000-000058A60000}"/>
    <cellStyle name="Normal 4 8 2 5 2 2 2" xfId="25093" xr:uid="{00000000-0005-0000-0000-000059A60000}"/>
    <cellStyle name="Normal 4 8 2 5 2 2 2 2" xfId="51255" xr:uid="{00000000-0005-0000-0000-00005AA60000}"/>
    <cellStyle name="Normal 4 8 2 5 2 2 3" xfId="38989" xr:uid="{00000000-0005-0000-0000-00005BA60000}"/>
    <cellStyle name="Normal 4 8 2 5 2 3" xfId="19731" xr:uid="{00000000-0005-0000-0000-00005CA60000}"/>
    <cellStyle name="Normal 4 8 2 5 2 3 2" xfId="45893" xr:uid="{00000000-0005-0000-0000-00005DA60000}"/>
    <cellStyle name="Normal 4 8 2 5 2 4" xfId="32823" xr:uid="{00000000-0005-0000-0000-00005EA60000}"/>
    <cellStyle name="Normal 4 8 2 5 3" xfId="9881" xr:uid="{00000000-0005-0000-0000-00005FA60000}"/>
    <cellStyle name="Normal 4 8 2 5 3 2" xfId="22531" xr:uid="{00000000-0005-0000-0000-000060A60000}"/>
    <cellStyle name="Normal 4 8 2 5 3 2 2" xfId="48693" xr:uid="{00000000-0005-0000-0000-000061A60000}"/>
    <cellStyle name="Normal 4 8 2 5 3 3" xfId="36043" xr:uid="{00000000-0005-0000-0000-000062A60000}"/>
    <cellStyle name="Normal 4 8 2 5 4" xfId="16207" xr:uid="{00000000-0005-0000-0000-000063A60000}"/>
    <cellStyle name="Normal 4 8 2 5 4 2" xfId="42369" xr:uid="{00000000-0005-0000-0000-000064A60000}"/>
    <cellStyle name="Normal 4 8 2 5 5" xfId="28771" xr:uid="{00000000-0005-0000-0000-000065A60000}"/>
    <cellStyle name="Normal 4 8 2 6" xfId="4635" xr:uid="{00000000-0005-0000-0000-000066A60000}"/>
    <cellStyle name="Normal 4 8 2 6 2" xfId="11355" xr:uid="{00000000-0005-0000-0000-000067A60000}"/>
    <cellStyle name="Normal 4 8 2 6 2 2" xfId="23813" xr:uid="{00000000-0005-0000-0000-000068A60000}"/>
    <cellStyle name="Normal 4 8 2 6 2 2 2" xfId="49975" xr:uid="{00000000-0005-0000-0000-000069A60000}"/>
    <cellStyle name="Normal 4 8 2 6 2 3" xfId="37517" xr:uid="{00000000-0005-0000-0000-00006AA60000}"/>
    <cellStyle name="Normal 4 8 2 6 3" xfId="17969" xr:uid="{00000000-0005-0000-0000-00006BA60000}"/>
    <cellStyle name="Normal 4 8 2 6 3 2" xfId="44131" xr:uid="{00000000-0005-0000-0000-00006CA60000}"/>
    <cellStyle name="Normal 4 8 2 6 4" xfId="30797" xr:uid="{00000000-0005-0000-0000-00006DA60000}"/>
    <cellStyle name="Normal 4 8 2 7" xfId="8409" xr:uid="{00000000-0005-0000-0000-00006EA60000}"/>
    <cellStyle name="Normal 4 8 2 7 2" xfId="21251" xr:uid="{00000000-0005-0000-0000-00006FA60000}"/>
    <cellStyle name="Normal 4 8 2 7 2 2" xfId="47413" xr:uid="{00000000-0005-0000-0000-000070A60000}"/>
    <cellStyle name="Normal 4 8 2 7 3" xfId="34571" xr:uid="{00000000-0005-0000-0000-000071A60000}"/>
    <cellStyle name="Normal 4 8 2 8" xfId="14445" xr:uid="{00000000-0005-0000-0000-000072A60000}"/>
    <cellStyle name="Normal 4 8 2 8 2" xfId="40607" xr:uid="{00000000-0005-0000-0000-000073A60000}"/>
    <cellStyle name="Normal 4 8 2 9" xfId="26745" xr:uid="{00000000-0005-0000-0000-000074A60000}"/>
    <cellStyle name="Normal 4 8 3" xfId="891" xr:uid="{00000000-0005-0000-0000-000075A60000}"/>
    <cellStyle name="Normal 4 8 3 2" xfId="1355" xr:uid="{00000000-0005-0000-0000-000076A60000}"/>
    <cellStyle name="Normal 4 8 3 2 2" xfId="1995" xr:uid="{00000000-0005-0000-0000-000077A60000}"/>
    <cellStyle name="Normal 4 8 3 2 2 2" xfId="4021" xr:uid="{00000000-0005-0000-0000-000078A60000}"/>
    <cellStyle name="Normal 4 8 3 2 2 2 2" xfId="8073" xr:uid="{00000000-0005-0000-0000-000079A60000}"/>
    <cellStyle name="Normal 4 8 3 2 2 2 2 2" xfId="13963" xr:uid="{00000000-0005-0000-0000-00007AA60000}"/>
    <cellStyle name="Normal 4 8 3 2 2 2 2 2 2" xfId="26133" xr:uid="{00000000-0005-0000-0000-00007BA60000}"/>
    <cellStyle name="Normal 4 8 3 2 2 2 2 2 2 2" xfId="52295" xr:uid="{00000000-0005-0000-0000-00007CA60000}"/>
    <cellStyle name="Normal 4 8 3 2 2 2 2 2 3" xfId="40125" xr:uid="{00000000-0005-0000-0000-00007DA60000}"/>
    <cellStyle name="Normal 4 8 3 2 2 2 2 3" xfId="21011" xr:uid="{00000000-0005-0000-0000-00007EA60000}"/>
    <cellStyle name="Normal 4 8 3 2 2 2 2 3 2" xfId="47173" xr:uid="{00000000-0005-0000-0000-00007FA60000}"/>
    <cellStyle name="Normal 4 8 3 2 2 2 2 4" xfId="34235" xr:uid="{00000000-0005-0000-0000-000080A60000}"/>
    <cellStyle name="Normal 4 8 3 2 2 2 3" xfId="11017" xr:uid="{00000000-0005-0000-0000-000081A60000}"/>
    <cellStyle name="Normal 4 8 3 2 2 2 3 2" xfId="23571" xr:uid="{00000000-0005-0000-0000-000082A60000}"/>
    <cellStyle name="Normal 4 8 3 2 2 2 3 2 2" xfId="49733" xr:uid="{00000000-0005-0000-0000-000083A60000}"/>
    <cellStyle name="Normal 4 8 3 2 2 2 3 3" xfId="37179" xr:uid="{00000000-0005-0000-0000-000084A60000}"/>
    <cellStyle name="Normal 4 8 3 2 2 2 4" xfId="17487" xr:uid="{00000000-0005-0000-0000-000085A60000}"/>
    <cellStyle name="Normal 4 8 3 2 2 2 4 2" xfId="43649" xr:uid="{00000000-0005-0000-0000-000086A60000}"/>
    <cellStyle name="Normal 4 8 3 2 2 2 5" xfId="30183" xr:uid="{00000000-0005-0000-0000-000087A60000}"/>
    <cellStyle name="Normal 4 8 3 2 2 3" xfId="6047" xr:uid="{00000000-0005-0000-0000-000088A60000}"/>
    <cellStyle name="Normal 4 8 3 2 2 3 2" xfId="12491" xr:uid="{00000000-0005-0000-0000-000089A60000}"/>
    <cellStyle name="Normal 4 8 3 2 2 3 2 2" xfId="24853" xr:uid="{00000000-0005-0000-0000-00008AA60000}"/>
    <cellStyle name="Normal 4 8 3 2 2 3 2 2 2" xfId="51015" xr:uid="{00000000-0005-0000-0000-00008BA60000}"/>
    <cellStyle name="Normal 4 8 3 2 2 3 2 3" xfId="38653" xr:uid="{00000000-0005-0000-0000-00008CA60000}"/>
    <cellStyle name="Normal 4 8 3 2 2 3 3" xfId="19249" xr:uid="{00000000-0005-0000-0000-00008DA60000}"/>
    <cellStyle name="Normal 4 8 3 2 2 3 3 2" xfId="45411" xr:uid="{00000000-0005-0000-0000-00008EA60000}"/>
    <cellStyle name="Normal 4 8 3 2 2 3 4" xfId="32209" xr:uid="{00000000-0005-0000-0000-00008FA60000}"/>
    <cellStyle name="Normal 4 8 3 2 2 4" xfId="9545" xr:uid="{00000000-0005-0000-0000-000090A60000}"/>
    <cellStyle name="Normal 4 8 3 2 2 4 2" xfId="22291" xr:uid="{00000000-0005-0000-0000-000091A60000}"/>
    <cellStyle name="Normal 4 8 3 2 2 4 2 2" xfId="48453" xr:uid="{00000000-0005-0000-0000-000092A60000}"/>
    <cellStyle name="Normal 4 8 3 2 2 4 3" xfId="35707" xr:uid="{00000000-0005-0000-0000-000093A60000}"/>
    <cellStyle name="Normal 4 8 3 2 2 5" xfId="15725" xr:uid="{00000000-0005-0000-0000-000094A60000}"/>
    <cellStyle name="Normal 4 8 3 2 2 5 2" xfId="41887" xr:uid="{00000000-0005-0000-0000-000095A60000}"/>
    <cellStyle name="Normal 4 8 3 2 2 6" xfId="28157" xr:uid="{00000000-0005-0000-0000-000096A60000}"/>
    <cellStyle name="Normal 4 8 3 2 3" xfId="3381" xr:uid="{00000000-0005-0000-0000-000097A60000}"/>
    <cellStyle name="Normal 4 8 3 2 3 2" xfId="7433" xr:uid="{00000000-0005-0000-0000-000098A60000}"/>
    <cellStyle name="Normal 4 8 3 2 3 2 2" xfId="13323" xr:uid="{00000000-0005-0000-0000-000099A60000}"/>
    <cellStyle name="Normal 4 8 3 2 3 2 2 2" xfId="25493" xr:uid="{00000000-0005-0000-0000-00009AA60000}"/>
    <cellStyle name="Normal 4 8 3 2 3 2 2 2 2" xfId="51655" xr:uid="{00000000-0005-0000-0000-00009BA60000}"/>
    <cellStyle name="Normal 4 8 3 2 3 2 2 3" xfId="39485" xr:uid="{00000000-0005-0000-0000-00009CA60000}"/>
    <cellStyle name="Normal 4 8 3 2 3 2 3" xfId="20371" xr:uid="{00000000-0005-0000-0000-00009DA60000}"/>
    <cellStyle name="Normal 4 8 3 2 3 2 3 2" xfId="46533" xr:uid="{00000000-0005-0000-0000-00009EA60000}"/>
    <cellStyle name="Normal 4 8 3 2 3 2 4" xfId="33595" xr:uid="{00000000-0005-0000-0000-00009FA60000}"/>
    <cellStyle name="Normal 4 8 3 2 3 3" xfId="10377" xr:uid="{00000000-0005-0000-0000-0000A0A60000}"/>
    <cellStyle name="Normal 4 8 3 2 3 3 2" xfId="22931" xr:uid="{00000000-0005-0000-0000-0000A1A60000}"/>
    <cellStyle name="Normal 4 8 3 2 3 3 2 2" xfId="49093" xr:uid="{00000000-0005-0000-0000-0000A2A60000}"/>
    <cellStyle name="Normal 4 8 3 2 3 3 3" xfId="36539" xr:uid="{00000000-0005-0000-0000-0000A3A60000}"/>
    <cellStyle name="Normal 4 8 3 2 3 4" xfId="16847" xr:uid="{00000000-0005-0000-0000-0000A4A60000}"/>
    <cellStyle name="Normal 4 8 3 2 3 4 2" xfId="43009" xr:uid="{00000000-0005-0000-0000-0000A5A60000}"/>
    <cellStyle name="Normal 4 8 3 2 3 5" xfId="29543" xr:uid="{00000000-0005-0000-0000-0000A6A60000}"/>
    <cellStyle name="Normal 4 8 3 2 4" xfId="5407" xr:uid="{00000000-0005-0000-0000-0000A7A60000}"/>
    <cellStyle name="Normal 4 8 3 2 4 2" xfId="11851" xr:uid="{00000000-0005-0000-0000-0000A8A60000}"/>
    <cellStyle name="Normal 4 8 3 2 4 2 2" xfId="24213" xr:uid="{00000000-0005-0000-0000-0000A9A60000}"/>
    <cellStyle name="Normal 4 8 3 2 4 2 2 2" xfId="50375" xr:uid="{00000000-0005-0000-0000-0000AAA60000}"/>
    <cellStyle name="Normal 4 8 3 2 4 2 3" xfId="38013" xr:uid="{00000000-0005-0000-0000-0000ABA60000}"/>
    <cellStyle name="Normal 4 8 3 2 4 3" xfId="18609" xr:uid="{00000000-0005-0000-0000-0000ACA60000}"/>
    <cellStyle name="Normal 4 8 3 2 4 3 2" xfId="44771" xr:uid="{00000000-0005-0000-0000-0000ADA60000}"/>
    <cellStyle name="Normal 4 8 3 2 4 4" xfId="31569" xr:uid="{00000000-0005-0000-0000-0000AEA60000}"/>
    <cellStyle name="Normal 4 8 3 2 5" xfId="8905" xr:uid="{00000000-0005-0000-0000-0000AFA60000}"/>
    <cellStyle name="Normal 4 8 3 2 5 2" xfId="21651" xr:uid="{00000000-0005-0000-0000-0000B0A60000}"/>
    <cellStyle name="Normal 4 8 3 2 5 2 2" xfId="47813" xr:uid="{00000000-0005-0000-0000-0000B1A60000}"/>
    <cellStyle name="Normal 4 8 3 2 5 3" xfId="35067" xr:uid="{00000000-0005-0000-0000-0000B2A60000}"/>
    <cellStyle name="Normal 4 8 3 2 6" xfId="15085" xr:uid="{00000000-0005-0000-0000-0000B3A60000}"/>
    <cellStyle name="Normal 4 8 3 2 6 2" xfId="41247" xr:uid="{00000000-0005-0000-0000-0000B4A60000}"/>
    <cellStyle name="Normal 4 8 3 2 7" xfId="27517" xr:uid="{00000000-0005-0000-0000-0000B5A60000}"/>
    <cellStyle name="Normal 4 8 3 3" xfId="1675" xr:uid="{00000000-0005-0000-0000-0000B6A60000}"/>
    <cellStyle name="Normal 4 8 3 3 2" xfId="3701" xr:uid="{00000000-0005-0000-0000-0000B7A60000}"/>
    <cellStyle name="Normal 4 8 3 3 2 2" xfId="7753" xr:uid="{00000000-0005-0000-0000-0000B8A60000}"/>
    <cellStyle name="Normal 4 8 3 3 2 2 2" xfId="13643" xr:uid="{00000000-0005-0000-0000-0000B9A60000}"/>
    <cellStyle name="Normal 4 8 3 3 2 2 2 2" xfId="25813" xr:uid="{00000000-0005-0000-0000-0000BAA60000}"/>
    <cellStyle name="Normal 4 8 3 3 2 2 2 2 2" xfId="51975" xr:uid="{00000000-0005-0000-0000-0000BBA60000}"/>
    <cellStyle name="Normal 4 8 3 3 2 2 2 3" xfId="39805" xr:uid="{00000000-0005-0000-0000-0000BCA60000}"/>
    <cellStyle name="Normal 4 8 3 3 2 2 3" xfId="20691" xr:uid="{00000000-0005-0000-0000-0000BDA60000}"/>
    <cellStyle name="Normal 4 8 3 3 2 2 3 2" xfId="46853" xr:uid="{00000000-0005-0000-0000-0000BEA60000}"/>
    <cellStyle name="Normal 4 8 3 3 2 2 4" xfId="33915" xr:uid="{00000000-0005-0000-0000-0000BFA60000}"/>
    <cellStyle name="Normal 4 8 3 3 2 3" xfId="10697" xr:uid="{00000000-0005-0000-0000-0000C0A60000}"/>
    <cellStyle name="Normal 4 8 3 3 2 3 2" xfId="23251" xr:uid="{00000000-0005-0000-0000-0000C1A60000}"/>
    <cellStyle name="Normal 4 8 3 3 2 3 2 2" xfId="49413" xr:uid="{00000000-0005-0000-0000-0000C2A60000}"/>
    <cellStyle name="Normal 4 8 3 3 2 3 3" xfId="36859" xr:uid="{00000000-0005-0000-0000-0000C3A60000}"/>
    <cellStyle name="Normal 4 8 3 3 2 4" xfId="17167" xr:uid="{00000000-0005-0000-0000-0000C4A60000}"/>
    <cellStyle name="Normal 4 8 3 3 2 4 2" xfId="43329" xr:uid="{00000000-0005-0000-0000-0000C5A60000}"/>
    <cellStyle name="Normal 4 8 3 3 2 5" xfId="29863" xr:uid="{00000000-0005-0000-0000-0000C6A60000}"/>
    <cellStyle name="Normal 4 8 3 3 3" xfId="5727" xr:uid="{00000000-0005-0000-0000-0000C7A60000}"/>
    <cellStyle name="Normal 4 8 3 3 3 2" xfId="12171" xr:uid="{00000000-0005-0000-0000-0000C8A60000}"/>
    <cellStyle name="Normal 4 8 3 3 3 2 2" xfId="24533" xr:uid="{00000000-0005-0000-0000-0000C9A60000}"/>
    <cellStyle name="Normal 4 8 3 3 3 2 2 2" xfId="50695" xr:uid="{00000000-0005-0000-0000-0000CAA60000}"/>
    <cellStyle name="Normal 4 8 3 3 3 2 3" xfId="38333" xr:uid="{00000000-0005-0000-0000-0000CBA60000}"/>
    <cellStyle name="Normal 4 8 3 3 3 3" xfId="18929" xr:uid="{00000000-0005-0000-0000-0000CCA60000}"/>
    <cellStyle name="Normal 4 8 3 3 3 3 2" xfId="45091" xr:uid="{00000000-0005-0000-0000-0000CDA60000}"/>
    <cellStyle name="Normal 4 8 3 3 3 4" xfId="31889" xr:uid="{00000000-0005-0000-0000-0000CEA60000}"/>
    <cellStyle name="Normal 4 8 3 3 4" xfId="9225" xr:uid="{00000000-0005-0000-0000-0000CFA60000}"/>
    <cellStyle name="Normal 4 8 3 3 4 2" xfId="21971" xr:uid="{00000000-0005-0000-0000-0000D0A60000}"/>
    <cellStyle name="Normal 4 8 3 3 4 2 2" xfId="48133" xr:uid="{00000000-0005-0000-0000-0000D1A60000}"/>
    <cellStyle name="Normal 4 8 3 3 4 3" xfId="35387" xr:uid="{00000000-0005-0000-0000-0000D2A60000}"/>
    <cellStyle name="Normal 4 8 3 3 5" xfId="15405" xr:uid="{00000000-0005-0000-0000-0000D3A60000}"/>
    <cellStyle name="Normal 4 8 3 3 5 2" xfId="41567" xr:uid="{00000000-0005-0000-0000-0000D4A60000}"/>
    <cellStyle name="Normal 4 8 3 3 6" xfId="27837" xr:uid="{00000000-0005-0000-0000-0000D5A60000}"/>
    <cellStyle name="Normal 4 8 3 4" xfId="2917" xr:uid="{00000000-0005-0000-0000-0000D6A60000}"/>
    <cellStyle name="Normal 4 8 3 4 2" xfId="6969" xr:uid="{00000000-0005-0000-0000-0000D7A60000}"/>
    <cellStyle name="Normal 4 8 3 4 2 2" xfId="12955" xr:uid="{00000000-0005-0000-0000-0000D8A60000}"/>
    <cellStyle name="Normal 4 8 3 4 2 2 2" xfId="25173" xr:uid="{00000000-0005-0000-0000-0000D9A60000}"/>
    <cellStyle name="Normal 4 8 3 4 2 2 2 2" xfId="51335" xr:uid="{00000000-0005-0000-0000-0000DAA60000}"/>
    <cellStyle name="Normal 4 8 3 4 2 2 3" xfId="39117" xr:uid="{00000000-0005-0000-0000-0000DBA60000}"/>
    <cellStyle name="Normal 4 8 3 4 2 3" xfId="19955" xr:uid="{00000000-0005-0000-0000-0000DCA60000}"/>
    <cellStyle name="Normal 4 8 3 4 2 3 2" xfId="46117" xr:uid="{00000000-0005-0000-0000-0000DDA60000}"/>
    <cellStyle name="Normal 4 8 3 4 2 4" xfId="33131" xr:uid="{00000000-0005-0000-0000-0000DEA60000}"/>
    <cellStyle name="Normal 4 8 3 4 3" xfId="10009" xr:uid="{00000000-0005-0000-0000-0000DFA60000}"/>
    <cellStyle name="Normal 4 8 3 4 3 2" xfId="22611" xr:uid="{00000000-0005-0000-0000-0000E0A60000}"/>
    <cellStyle name="Normal 4 8 3 4 3 2 2" xfId="48773" xr:uid="{00000000-0005-0000-0000-0000E1A60000}"/>
    <cellStyle name="Normal 4 8 3 4 3 3" xfId="36171" xr:uid="{00000000-0005-0000-0000-0000E2A60000}"/>
    <cellStyle name="Normal 4 8 3 4 4" xfId="16431" xr:uid="{00000000-0005-0000-0000-0000E3A60000}"/>
    <cellStyle name="Normal 4 8 3 4 4 2" xfId="42593" xr:uid="{00000000-0005-0000-0000-0000E4A60000}"/>
    <cellStyle name="Normal 4 8 3 4 5" xfId="29079" xr:uid="{00000000-0005-0000-0000-0000E5A60000}"/>
    <cellStyle name="Normal 4 8 3 5" xfId="4943" xr:uid="{00000000-0005-0000-0000-0000E6A60000}"/>
    <cellStyle name="Normal 4 8 3 5 2" xfId="11483" xr:uid="{00000000-0005-0000-0000-0000E7A60000}"/>
    <cellStyle name="Normal 4 8 3 5 2 2" xfId="23893" xr:uid="{00000000-0005-0000-0000-0000E8A60000}"/>
    <cellStyle name="Normal 4 8 3 5 2 2 2" xfId="50055" xr:uid="{00000000-0005-0000-0000-0000E9A60000}"/>
    <cellStyle name="Normal 4 8 3 5 2 3" xfId="37645" xr:uid="{00000000-0005-0000-0000-0000EAA60000}"/>
    <cellStyle name="Normal 4 8 3 5 3" xfId="18193" xr:uid="{00000000-0005-0000-0000-0000EBA60000}"/>
    <cellStyle name="Normal 4 8 3 5 3 2" xfId="44355" xr:uid="{00000000-0005-0000-0000-0000ECA60000}"/>
    <cellStyle name="Normal 4 8 3 5 4" xfId="31105" xr:uid="{00000000-0005-0000-0000-0000EDA60000}"/>
    <cellStyle name="Normal 4 8 3 6" xfId="8537" xr:uid="{00000000-0005-0000-0000-0000EEA60000}"/>
    <cellStyle name="Normal 4 8 3 6 2" xfId="21331" xr:uid="{00000000-0005-0000-0000-0000EFA60000}"/>
    <cellStyle name="Normal 4 8 3 6 2 2" xfId="47493" xr:uid="{00000000-0005-0000-0000-0000F0A60000}"/>
    <cellStyle name="Normal 4 8 3 6 3" xfId="34699" xr:uid="{00000000-0005-0000-0000-0000F1A60000}"/>
    <cellStyle name="Normal 4 8 3 7" xfId="14669" xr:uid="{00000000-0005-0000-0000-0000F2A60000}"/>
    <cellStyle name="Normal 4 8 3 7 2" xfId="40831" xr:uid="{00000000-0005-0000-0000-0000F3A60000}"/>
    <cellStyle name="Normal 4 8 3 8" xfId="27053" xr:uid="{00000000-0005-0000-0000-0000F4A60000}"/>
    <cellStyle name="Normal 4 8 4" xfId="1195" xr:uid="{00000000-0005-0000-0000-0000F5A60000}"/>
    <cellStyle name="Normal 4 8 4 2" xfId="1835" xr:uid="{00000000-0005-0000-0000-0000F6A60000}"/>
    <cellStyle name="Normal 4 8 4 2 2" xfId="3861" xr:uid="{00000000-0005-0000-0000-0000F7A60000}"/>
    <cellStyle name="Normal 4 8 4 2 2 2" xfId="7913" xr:uid="{00000000-0005-0000-0000-0000F8A60000}"/>
    <cellStyle name="Normal 4 8 4 2 2 2 2" xfId="13803" xr:uid="{00000000-0005-0000-0000-0000F9A60000}"/>
    <cellStyle name="Normal 4 8 4 2 2 2 2 2" xfId="25973" xr:uid="{00000000-0005-0000-0000-0000FAA60000}"/>
    <cellStyle name="Normal 4 8 4 2 2 2 2 2 2" xfId="52135" xr:uid="{00000000-0005-0000-0000-0000FBA60000}"/>
    <cellStyle name="Normal 4 8 4 2 2 2 2 3" xfId="39965" xr:uid="{00000000-0005-0000-0000-0000FCA60000}"/>
    <cellStyle name="Normal 4 8 4 2 2 2 3" xfId="20851" xr:uid="{00000000-0005-0000-0000-0000FDA60000}"/>
    <cellStyle name="Normal 4 8 4 2 2 2 3 2" xfId="47013" xr:uid="{00000000-0005-0000-0000-0000FEA60000}"/>
    <cellStyle name="Normal 4 8 4 2 2 2 4" xfId="34075" xr:uid="{00000000-0005-0000-0000-0000FFA60000}"/>
    <cellStyle name="Normal 4 8 4 2 2 3" xfId="10857" xr:uid="{00000000-0005-0000-0000-000000A70000}"/>
    <cellStyle name="Normal 4 8 4 2 2 3 2" xfId="23411" xr:uid="{00000000-0005-0000-0000-000001A70000}"/>
    <cellStyle name="Normal 4 8 4 2 2 3 2 2" xfId="49573" xr:uid="{00000000-0005-0000-0000-000002A70000}"/>
    <cellStyle name="Normal 4 8 4 2 2 3 3" xfId="37019" xr:uid="{00000000-0005-0000-0000-000003A70000}"/>
    <cellStyle name="Normal 4 8 4 2 2 4" xfId="17327" xr:uid="{00000000-0005-0000-0000-000004A70000}"/>
    <cellStyle name="Normal 4 8 4 2 2 4 2" xfId="43489" xr:uid="{00000000-0005-0000-0000-000005A70000}"/>
    <cellStyle name="Normal 4 8 4 2 2 5" xfId="30023" xr:uid="{00000000-0005-0000-0000-000006A70000}"/>
    <cellStyle name="Normal 4 8 4 2 3" xfId="5887" xr:uid="{00000000-0005-0000-0000-000007A70000}"/>
    <cellStyle name="Normal 4 8 4 2 3 2" xfId="12331" xr:uid="{00000000-0005-0000-0000-000008A70000}"/>
    <cellStyle name="Normal 4 8 4 2 3 2 2" xfId="24693" xr:uid="{00000000-0005-0000-0000-000009A70000}"/>
    <cellStyle name="Normal 4 8 4 2 3 2 2 2" xfId="50855" xr:uid="{00000000-0005-0000-0000-00000AA70000}"/>
    <cellStyle name="Normal 4 8 4 2 3 2 3" xfId="38493" xr:uid="{00000000-0005-0000-0000-00000BA70000}"/>
    <cellStyle name="Normal 4 8 4 2 3 3" xfId="19089" xr:uid="{00000000-0005-0000-0000-00000CA70000}"/>
    <cellStyle name="Normal 4 8 4 2 3 3 2" xfId="45251" xr:uid="{00000000-0005-0000-0000-00000DA70000}"/>
    <cellStyle name="Normal 4 8 4 2 3 4" xfId="32049" xr:uid="{00000000-0005-0000-0000-00000EA70000}"/>
    <cellStyle name="Normal 4 8 4 2 4" xfId="9385" xr:uid="{00000000-0005-0000-0000-00000FA70000}"/>
    <cellStyle name="Normal 4 8 4 2 4 2" xfId="22131" xr:uid="{00000000-0005-0000-0000-000010A70000}"/>
    <cellStyle name="Normal 4 8 4 2 4 2 2" xfId="48293" xr:uid="{00000000-0005-0000-0000-000011A70000}"/>
    <cellStyle name="Normal 4 8 4 2 4 3" xfId="35547" xr:uid="{00000000-0005-0000-0000-000012A70000}"/>
    <cellStyle name="Normal 4 8 4 2 5" xfId="15565" xr:uid="{00000000-0005-0000-0000-000013A70000}"/>
    <cellStyle name="Normal 4 8 4 2 5 2" xfId="41727" xr:uid="{00000000-0005-0000-0000-000014A70000}"/>
    <cellStyle name="Normal 4 8 4 2 6" xfId="27997" xr:uid="{00000000-0005-0000-0000-000015A70000}"/>
    <cellStyle name="Normal 4 8 4 3" xfId="3221" xr:uid="{00000000-0005-0000-0000-000016A70000}"/>
    <cellStyle name="Normal 4 8 4 3 2" xfId="7273" xr:uid="{00000000-0005-0000-0000-000017A70000}"/>
    <cellStyle name="Normal 4 8 4 3 2 2" xfId="13163" xr:uid="{00000000-0005-0000-0000-000018A70000}"/>
    <cellStyle name="Normal 4 8 4 3 2 2 2" xfId="25333" xr:uid="{00000000-0005-0000-0000-000019A70000}"/>
    <cellStyle name="Normal 4 8 4 3 2 2 2 2" xfId="51495" xr:uid="{00000000-0005-0000-0000-00001AA70000}"/>
    <cellStyle name="Normal 4 8 4 3 2 2 3" xfId="39325" xr:uid="{00000000-0005-0000-0000-00001BA70000}"/>
    <cellStyle name="Normal 4 8 4 3 2 3" xfId="20211" xr:uid="{00000000-0005-0000-0000-00001CA70000}"/>
    <cellStyle name="Normal 4 8 4 3 2 3 2" xfId="46373" xr:uid="{00000000-0005-0000-0000-00001DA70000}"/>
    <cellStyle name="Normal 4 8 4 3 2 4" xfId="33435" xr:uid="{00000000-0005-0000-0000-00001EA70000}"/>
    <cellStyle name="Normal 4 8 4 3 3" xfId="10217" xr:uid="{00000000-0005-0000-0000-00001FA70000}"/>
    <cellStyle name="Normal 4 8 4 3 3 2" xfId="22771" xr:uid="{00000000-0005-0000-0000-000020A70000}"/>
    <cellStyle name="Normal 4 8 4 3 3 2 2" xfId="48933" xr:uid="{00000000-0005-0000-0000-000021A70000}"/>
    <cellStyle name="Normal 4 8 4 3 3 3" xfId="36379" xr:uid="{00000000-0005-0000-0000-000022A70000}"/>
    <cellStyle name="Normal 4 8 4 3 4" xfId="16687" xr:uid="{00000000-0005-0000-0000-000023A70000}"/>
    <cellStyle name="Normal 4 8 4 3 4 2" xfId="42849" xr:uid="{00000000-0005-0000-0000-000024A70000}"/>
    <cellStyle name="Normal 4 8 4 3 5" xfId="29383" xr:uid="{00000000-0005-0000-0000-000025A70000}"/>
    <cellStyle name="Normal 4 8 4 4" xfId="5247" xr:uid="{00000000-0005-0000-0000-000026A70000}"/>
    <cellStyle name="Normal 4 8 4 4 2" xfId="11691" xr:uid="{00000000-0005-0000-0000-000027A70000}"/>
    <cellStyle name="Normal 4 8 4 4 2 2" xfId="24053" xr:uid="{00000000-0005-0000-0000-000028A70000}"/>
    <cellStyle name="Normal 4 8 4 4 2 2 2" xfId="50215" xr:uid="{00000000-0005-0000-0000-000029A70000}"/>
    <cellStyle name="Normal 4 8 4 4 2 3" xfId="37853" xr:uid="{00000000-0005-0000-0000-00002AA70000}"/>
    <cellStyle name="Normal 4 8 4 4 3" xfId="18449" xr:uid="{00000000-0005-0000-0000-00002BA70000}"/>
    <cellStyle name="Normal 4 8 4 4 3 2" xfId="44611" xr:uid="{00000000-0005-0000-0000-00002CA70000}"/>
    <cellStyle name="Normal 4 8 4 4 4" xfId="31409" xr:uid="{00000000-0005-0000-0000-00002DA70000}"/>
    <cellStyle name="Normal 4 8 4 5" xfId="8745" xr:uid="{00000000-0005-0000-0000-00002EA70000}"/>
    <cellStyle name="Normal 4 8 4 5 2" xfId="21491" xr:uid="{00000000-0005-0000-0000-00002FA70000}"/>
    <cellStyle name="Normal 4 8 4 5 2 2" xfId="47653" xr:uid="{00000000-0005-0000-0000-000030A70000}"/>
    <cellStyle name="Normal 4 8 4 5 3" xfId="34907" xr:uid="{00000000-0005-0000-0000-000031A70000}"/>
    <cellStyle name="Normal 4 8 4 6" xfId="14925" xr:uid="{00000000-0005-0000-0000-000032A70000}"/>
    <cellStyle name="Normal 4 8 4 6 2" xfId="41087" xr:uid="{00000000-0005-0000-0000-000033A70000}"/>
    <cellStyle name="Normal 4 8 4 7" xfId="27357" xr:uid="{00000000-0005-0000-0000-000034A70000}"/>
    <cellStyle name="Normal 4 8 5" xfId="1515" xr:uid="{00000000-0005-0000-0000-000035A70000}"/>
    <cellStyle name="Normal 4 8 5 2" xfId="3541" xr:uid="{00000000-0005-0000-0000-000036A70000}"/>
    <cellStyle name="Normal 4 8 5 2 2" xfId="7593" xr:uid="{00000000-0005-0000-0000-000037A70000}"/>
    <cellStyle name="Normal 4 8 5 2 2 2" xfId="13483" xr:uid="{00000000-0005-0000-0000-000038A70000}"/>
    <cellStyle name="Normal 4 8 5 2 2 2 2" xfId="25653" xr:uid="{00000000-0005-0000-0000-000039A70000}"/>
    <cellStyle name="Normal 4 8 5 2 2 2 2 2" xfId="51815" xr:uid="{00000000-0005-0000-0000-00003AA70000}"/>
    <cellStyle name="Normal 4 8 5 2 2 2 3" xfId="39645" xr:uid="{00000000-0005-0000-0000-00003BA70000}"/>
    <cellStyle name="Normal 4 8 5 2 2 3" xfId="20531" xr:uid="{00000000-0005-0000-0000-00003CA70000}"/>
    <cellStyle name="Normal 4 8 5 2 2 3 2" xfId="46693" xr:uid="{00000000-0005-0000-0000-00003DA70000}"/>
    <cellStyle name="Normal 4 8 5 2 2 4" xfId="33755" xr:uid="{00000000-0005-0000-0000-00003EA70000}"/>
    <cellStyle name="Normal 4 8 5 2 3" xfId="10537" xr:uid="{00000000-0005-0000-0000-00003FA70000}"/>
    <cellStyle name="Normal 4 8 5 2 3 2" xfId="23091" xr:uid="{00000000-0005-0000-0000-000040A70000}"/>
    <cellStyle name="Normal 4 8 5 2 3 2 2" xfId="49253" xr:uid="{00000000-0005-0000-0000-000041A70000}"/>
    <cellStyle name="Normal 4 8 5 2 3 3" xfId="36699" xr:uid="{00000000-0005-0000-0000-000042A70000}"/>
    <cellStyle name="Normal 4 8 5 2 4" xfId="17007" xr:uid="{00000000-0005-0000-0000-000043A70000}"/>
    <cellStyle name="Normal 4 8 5 2 4 2" xfId="43169" xr:uid="{00000000-0005-0000-0000-000044A70000}"/>
    <cellStyle name="Normal 4 8 5 2 5" xfId="29703" xr:uid="{00000000-0005-0000-0000-000045A70000}"/>
    <cellStyle name="Normal 4 8 5 3" xfId="5567" xr:uid="{00000000-0005-0000-0000-000046A70000}"/>
    <cellStyle name="Normal 4 8 5 3 2" xfId="12011" xr:uid="{00000000-0005-0000-0000-000047A70000}"/>
    <cellStyle name="Normal 4 8 5 3 2 2" xfId="24373" xr:uid="{00000000-0005-0000-0000-000048A70000}"/>
    <cellStyle name="Normal 4 8 5 3 2 2 2" xfId="50535" xr:uid="{00000000-0005-0000-0000-000049A70000}"/>
    <cellStyle name="Normal 4 8 5 3 2 3" xfId="38173" xr:uid="{00000000-0005-0000-0000-00004AA70000}"/>
    <cellStyle name="Normal 4 8 5 3 3" xfId="18769" xr:uid="{00000000-0005-0000-0000-00004BA70000}"/>
    <cellStyle name="Normal 4 8 5 3 3 2" xfId="44931" xr:uid="{00000000-0005-0000-0000-00004CA70000}"/>
    <cellStyle name="Normal 4 8 5 3 4" xfId="31729" xr:uid="{00000000-0005-0000-0000-00004DA70000}"/>
    <cellStyle name="Normal 4 8 5 4" xfId="9065" xr:uid="{00000000-0005-0000-0000-00004EA70000}"/>
    <cellStyle name="Normal 4 8 5 4 2" xfId="21811" xr:uid="{00000000-0005-0000-0000-00004FA70000}"/>
    <cellStyle name="Normal 4 8 5 4 2 2" xfId="47973" xr:uid="{00000000-0005-0000-0000-000050A70000}"/>
    <cellStyle name="Normal 4 8 5 4 3" xfId="35227" xr:uid="{00000000-0005-0000-0000-000051A70000}"/>
    <cellStyle name="Normal 4 8 5 5" xfId="15245" xr:uid="{00000000-0005-0000-0000-000052A70000}"/>
    <cellStyle name="Normal 4 8 5 5 2" xfId="41407" xr:uid="{00000000-0005-0000-0000-000053A70000}"/>
    <cellStyle name="Normal 4 8 5 6" xfId="27677" xr:uid="{00000000-0005-0000-0000-000054A70000}"/>
    <cellStyle name="Normal 4 8 6" xfId="2385" xr:uid="{00000000-0005-0000-0000-000055A70000}"/>
    <cellStyle name="Normal 4 8 6 2" xfId="6437" xr:uid="{00000000-0005-0000-0000-000056A70000}"/>
    <cellStyle name="Normal 4 8 6 2 2" xfId="12699" xr:uid="{00000000-0005-0000-0000-000057A70000}"/>
    <cellStyle name="Normal 4 8 6 2 2 2" xfId="25013" xr:uid="{00000000-0005-0000-0000-000058A70000}"/>
    <cellStyle name="Normal 4 8 6 2 2 2 2" xfId="51175" xr:uid="{00000000-0005-0000-0000-000059A70000}"/>
    <cellStyle name="Normal 4 8 6 2 2 3" xfId="38861" xr:uid="{00000000-0005-0000-0000-00005AA70000}"/>
    <cellStyle name="Normal 4 8 6 2 3" xfId="19555" xr:uid="{00000000-0005-0000-0000-00005BA70000}"/>
    <cellStyle name="Normal 4 8 6 2 3 2" xfId="45717" xr:uid="{00000000-0005-0000-0000-00005CA70000}"/>
    <cellStyle name="Normal 4 8 6 2 4" xfId="32599" xr:uid="{00000000-0005-0000-0000-00005DA70000}"/>
    <cellStyle name="Normal 4 8 6 3" xfId="9753" xr:uid="{00000000-0005-0000-0000-00005EA70000}"/>
    <cellStyle name="Normal 4 8 6 3 2" xfId="22451" xr:uid="{00000000-0005-0000-0000-00005FA70000}"/>
    <cellStyle name="Normal 4 8 6 3 2 2" xfId="48613" xr:uid="{00000000-0005-0000-0000-000060A70000}"/>
    <cellStyle name="Normal 4 8 6 3 3" xfId="35915" xr:uid="{00000000-0005-0000-0000-000061A70000}"/>
    <cellStyle name="Normal 4 8 6 4" xfId="16031" xr:uid="{00000000-0005-0000-0000-000062A70000}"/>
    <cellStyle name="Normal 4 8 6 4 2" xfId="42193" xr:uid="{00000000-0005-0000-0000-000063A70000}"/>
    <cellStyle name="Normal 4 8 6 5" xfId="28547" xr:uid="{00000000-0005-0000-0000-000064A70000}"/>
    <cellStyle name="Normal 4 8 7" xfId="4411" xr:uid="{00000000-0005-0000-0000-000065A70000}"/>
    <cellStyle name="Normal 4 8 7 2" xfId="11227" xr:uid="{00000000-0005-0000-0000-000066A70000}"/>
    <cellStyle name="Normal 4 8 7 2 2" xfId="23733" xr:uid="{00000000-0005-0000-0000-000067A70000}"/>
    <cellStyle name="Normal 4 8 7 2 2 2" xfId="49895" xr:uid="{00000000-0005-0000-0000-000068A70000}"/>
    <cellStyle name="Normal 4 8 7 2 3" xfId="37389" xr:uid="{00000000-0005-0000-0000-000069A70000}"/>
    <cellStyle name="Normal 4 8 7 3" xfId="17793" xr:uid="{00000000-0005-0000-0000-00006AA70000}"/>
    <cellStyle name="Normal 4 8 7 3 2" xfId="43955" xr:uid="{00000000-0005-0000-0000-00006BA70000}"/>
    <cellStyle name="Normal 4 8 7 4" xfId="30573" xr:uid="{00000000-0005-0000-0000-00006CA70000}"/>
    <cellStyle name="Normal 4 8 8" xfId="8281" xr:uid="{00000000-0005-0000-0000-00006DA70000}"/>
    <cellStyle name="Normal 4 8 8 2" xfId="21171" xr:uid="{00000000-0005-0000-0000-00006EA70000}"/>
    <cellStyle name="Normal 4 8 8 2 2" xfId="47333" xr:uid="{00000000-0005-0000-0000-00006FA70000}"/>
    <cellStyle name="Normal 4 8 8 3" xfId="34443" xr:uid="{00000000-0005-0000-0000-000070A70000}"/>
    <cellStyle name="Normal 4 8 9" xfId="14269" xr:uid="{00000000-0005-0000-0000-000071A70000}"/>
    <cellStyle name="Normal 4 8 9 2" xfId="40431" xr:uid="{00000000-0005-0000-0000-000072A70000}"/>
    <cellStyle name="Normal 4 9" xfId="543" xr:uid="{00000000-0005-0000-0000-000073A70000}"/>
    <cellStyle name="Normal 4 9 2" xfId="1075" xr:uid="{00000000-0005-0000-0000-000074A70000}"/>
    <cellStyle name="Normal 4 9 2 2" xfId="1395" xr:uid="{00000000-0005-0000-0000-000075A70000}"/>
    <cellStyle name="Normal 4 9 2 2 2" xfId="2035" xr:uid="{00000000-0005-0000-0000-000076A70000}"/>
    <cellStyle name="Normal 4 9 2 2 2 2" xfId="4061" xr:uid="{00000000-0005-0000-0000-000077A70000}"/>
    <cellStyle name="Normal 4 9 2 2 2 2 2" xfId="8113" xr:uid="{00000000-0005-0000-0000-000078A70000}"/>
    <cellStyle name="Normal 4 9 2 2 2 2 2 2" xfId="14003" xr:uid="{00000000-0005-0000-0000-000079A70000}"/>
    <cellStyle name="Normal 4 9 2 2 2 2 2 2 2" xfId="26173" xr:uid="{00000000-0005-0000-0000-00007AA70000}"/>
    <cellStyle name="Normal 4 9 2 2 2 2 2 2 2 2" xfId="52335" xr:uid="{00000000-0005-0000-0000-00007BA70000}"/>
    <cellStyle name="Normal 4 9 2 2 2 2 2 2 3" xfId="40165" xr:uid="{00000000-0005-0000-0000-00007CA70000}"/>
    <cellStyle name="Normal 4 9 2 2 2 2 2 3" xfId="21051" xr:uid="{00000000-0005-0000-0000-00007DA70000}"/>
    <cellStyle name="Normal 4 9 2 2 2 2 2 3 2" xfId="47213" xr:uid="{00000000-0005-0000-0000-00007EA70000}"/>
    <cellStyle name="Normal 4 9 2 2 2 2 2 4" xfId="34275" xr:uid="{00000000-0005-0000-0000-00007FA70000}"/>
    <cellStyle name="Normal 4 9 2 2 2 2 3" xfId="11057" xr:uid="{00000000-0005-0000-0000-000080A70000}"/>
    <cellStyle name="Normal 4 9 2 2 2 2 3 2" xfId="23611" xr:uid="{00000000-0005-0000-0000-000081A70000}"/>
    <cellStyle name="Normal 4 9 2 2 2 2 3 2 2" xfId="49773" xr:uid="{00000000-0005-0000-0000-000082A70000}"/>
    <cellStyle name="Normal 4 9 2 2 2 2 3 3" xfId="37219" xr:uid="{00000000-0005-0000-0000-000083A70000}"/>
    <cellStyle name="Normal 4 9 2 2 2 2 4" xfId="17527" xr:uid="{00000000-0005-0000-0000-000084A70000}"/>
    <cellStyle name="Normal 4 9 2 2 2 2 4 2" xfId="43689" xr:uid="{00000000-0005-0000-0000-000085A70000}"/>
    <cellStyle name="Normal 4 9 2 2 2 2 5" xfId="30223" xr:uid="{00000000-0005-0000-0000-000086A70000}"/>
    <cellStyle name="Normal 4 9 2 2 2 3" xfId="6087" xr:uid="{00000000-0005-0000-0000-000087A70000}"/>
    <cellStyle name="Normal 4 9 2 2 2 3 2" xfId="12531" xr:uid="{00000000-0005-0000-0000-000088A70000}"/>
    <cellStyle name="Normal 4 9 2 2 2 3 2 2" xfId="24893" xr:uid="{00000000-0005-0000-0000-000089A70000}"/>
    <cellStyle name="Normal 4 9 2 2 2 3 2 2 2" xfId="51055" xr:uid="{00000000-0005-0000-0000-00008AA70000}"/>
    <cellStyle name="Normal 4 9 2 2 2 3 2 3" xfId="38693" xr:uid="{00000000-0005-0000-0000-00008BA70000}"/>
    <cellStyle name="Normal 4 9 2 2 2 3 3" xfId="19289" xr:uid="{00000000-0005-0000-0000-00008CA70000}"/>
    <cellStyle name="Normal 4 9 2 2 2 3 3 2" xfId="45451" xr:uid="{00000000-0005-0000-0000-00008DA70000}"/>
    <cellStyle name="Normal 4 9 2 2 2 3 4" xfId="32249" xr:uid="{00000000-0005-0000-0000-00008EA70000}"/>
    <cellStyle name="Normal 4 9 2 2 2 4" xfId="9585" xr:uid="{00000000-0005-0000-0000-00008FA70000}"/>
    <cellStyle name="Normal 4 9 2 2 2 4 2" xfId="22331" xr:uid="{00000000-0005-0000-0000-000090A70000}"/>
    <cellStyle name="Normal 4 9 2 2 2 4 2 2" xfId="48493" xr:uid="{00000000-0005-0000-0000-000091A70000}"/>
    <cellStyle name="Normal 4 9 2 2 2 4 3" xfId="35747" xr:uid="{00000000-0005-0000-0000-000092A70000}"/>
    <cellStyle name="Normal 4 9 2 2 2 5" xfId="15765" xr:uid="{00000000-0005-0000-0000-000093A70000}"/>
    <cellStyle name="Normal 4 9 2 2 2 5 2" xfId="41927" xr:uid="{00000000-0005-0000-0000-000094A70000}"/>
    <cellStyle name="Normal 4 9 2 2 2 6" xfId="28197" xr:uid="{00000000-0005-0000-0000-000095A70000}"/>
    <cellStyle name="Normal 4 9 2 2 3" xfId="3421" xr:uid="{00000000-0005-0000-0000-000096A70000}"/>
    <cellStyle name="Normal 4 9 2 2 3 2" xfId="7473" xr:uid="{00000000-0005-0000-0000-000097A70000}"/>
    <cellStyle name="Normal 4 9 2 2 3 2 2" xfId="13363" xr:uid="{00000000-0005-0000-0000-000098A70000}"/>
    <cellStyle name="Normal 4 9 2 2 3 2 2 2" xfId="25533" xr:uid="{00000000-0005-0000-0000-000099A70000}"/>
    <cellStyle name="Normal 4 9 2 2 3 2 2 2 2" xfId="51695" xr:uid="{00000000-0005-0000-0000-00009AA70000}"/>
    <cellStyle name="Normal 4 9 2 2 3 2 2 3" xfId="39525" xr:uid="{00000000-0005-0000-0000-00009BA70000}"/>
    <cellStyle name="Normal 4 9 2 2 3 2 3" xfId="20411" xr:uid="{00000000-0005-0000-0000-00009CA70000}"/>
    <cellStyle name="Normal 4 9 2 2 3 2 3 2" xfId="46573" xr:uid="{00000000-0005-0000-0000-00009DA70000}"/>
    <cellStyle name="Normal 4 9 2 2 3 2 4" xfId="33635" xr:uid="{00000000-0005-0000-0000-00009EA70000}"/>
    <cellStyle name="Normal 4 9 2 2 3 3" xfId="10417" xr:uid="{00000000-0005-0000-0000-00009FA70000}"/>
    <cellStyle name="Normal 4 9 2 2 3 3 2" xfId="22971" xr:uid="{00000000-0005-0000-0000-0000A0A70000}"/>
    <cellStyle name="Normal 4 9 2 2 3 3 2 2" xfId="49133" xr:uid="{00000000-0005-0000-0000-0000A1A70000}"/>
    <cellStyle name="Normal 4 9 2 2 3 3 3" xfId="36579" xr:uid="{00000000-0005-0000-0000-0000A2A70000}"/>
    <cellStyle name="Normal 4 9 2 2 3 4" xfId="16887" xr:uid="{00000000-0005-0000-0000-0000A3A70000}"/>
    <cellStyle name="Normal 4 9 2 2 3 4 2" xfId="43049" xr:uid="{00000000-0005-0000-0000-0000A4A70000}"/>
    <cellStyle name="Normal 4 9 2 2 3 5" xfId="29583" xr:uid="{00000000-0005-0000-0000-0000A5A70000}"/>
    <cellStyle name="Normal 4 9 2 2 4" xfId="5447" xr:uid="{00000000-0005-0000-0000-0000A6A70000}"/>
    <cellStyle name="Normal 4 9 2 2 4 2" xfId="11891" xr:uid="{00000000-0005-0000-0000-0000A7A70000}"/>
    <cellStyle name="Normal 4 9 2 2 4 2 2" xfId="24253" xr:uid="{00000000-0005-0000-0000-0000A8A70000}"/>
    <cellStyle name="Normal 4 9 2 2 4 2 2 2" xfId="50415" xr:uid="{00000000-0005-0000-0000-0000A9A70000}"/>
    <cellStyle name="Normal 4 9 2 2 4 2 3" xfId="38053" xr:uid="{00000000-0005-0000-0000-0000AAA70000}"/>
    <cellStyle name="Normal 4 9 2 2 4 3" xfId="18649" xr:uid="{00000000-0005-0000-0000-0000ABA70000}"/>
    <cellStyle name="Normal 4 9 2 2 4 3 2" xfId="44811" xr:uid="{00000000-0005-0000-0000-0000ACA70000}"/>
    <cellStyle name="Normal 4 9 2 2 4 4" xfId="31609" xr:uid="{00000000-0005-0000-0000-0000ADA70000}"/>
    <cellStyle name="Normal 4 9 2 2 5" xfId="8945" xr:uid="{00000000-0005-0000-0000-0000AEA70000}"/>
    <cellStyle name="Normal 4 9 2 2 5 2" xfId="21691" xr:uid="{00000000-0005-0000-0000-0000AFA70000}"/>
    <cellStyle name="Normal 4 9 2 2 5 2 2" xfId="47853" xr:uid="{00000000-0005-0000-0000-0000B0A70000}"/>
    <cellStyle name="Normal 4 9 2 2 5 3" xfId="35107" xr:uid="{00000000-0005-0000-0000-0000B1A70000}"/>
    <cellStyle name="Normal 4 9 2 2 6" xfId="15125" xr:uid="{00000000-0005-0000-0000-0000B2A70000}"/>
    <cellStyle name="Normal 4 9 2 2 6 2" xfId="41287" xr:uid="{00000000-0005-0000-0000-0000B3A70000}"/>
    <cellStyle name="Normal 4 9 2 2 7" xfId="27557" xr:uid="{00000000-0005-0000-0000-0000B4A70000}"/>
    <cellStyle name="Normal 4 9 2 3" xfId="1715" xr:uid="{00000000-0005-0000-0000-0000B5A70000}"/>
    <cellStyle name="Normal 4 9 2 3 2" xfId="3741" xr:uid="{00000000-0005-0000-0000-0000B6A70000}"/>
    <cellStyle name="Normal 4 9 2 3 2 2" xfId="7793" xr:uid="{00000000-0005-0000-0000-0000B7A70000}"/>
    <cellStyle name="Normal 4 9 2 3 2 2 2" xfId="13683" xr:uid="{00000000-0005-0000-0000-0000B8A70000}"/>
    <cellStyle name="Normal 4 9 2 3 2 2 2 2" xfId="25853" xr:uid="{00000000-0005-0000-0000-0000B9A70000}"/>
    <cellStyle name="Normal 4 9 2 3 2 2 2 2 2" xfId="52015" xr:uid="{00000000-0005-0000-0000-0000BAA70000}"/>
    <cellStyle name="Normal 4 9 2 3 2 2 2 3" xfId="39845" xr:uid="{00000000-0005-0000-0000-0000BBA70000}"/>
    <cellStyle name="Normal 4 9 2 3 2 2 3" xfId="20731" xr:uid="{00000000-0005-0000-0000-0000BCA70000}"/>
    <cellStyle name="Normal 4 9 2 3 2 2 3 2" xfId="46893" xr:uid="{00000000-0005-0000-0000-0000BDA70000}"/>
    <cellStyle name="Normal 4 9 2 3 2 2 4" xfId="33955" xr:uid="{00000000-0005-0000-0000-0000BEA70000}"/>
    <cellStyle name="Normal 4 9 2 3 2 3" xfId="10737" xr:uid="{00000000-0005-0000-0000-0000BFA70000}"/>
    <cellStyle name="Normal 4 9 2 3 2 3 2" xfId="23291" xr:uid="{00000000-0005-0000-0000-0000C0A70000}"/>
    <cellStyle name="Normal 4 9 2 3 2 3 2 2" xfId="49453" xr:uid="{00000000-0005-0000-0000-0000C1A70000}"/>
    <cellStyle name="Normal 4 9 2 3 2 3 3" xfId="36899" xr:uid="{00000000-0005-0000-0000-0000C2A70000}"/>
    <cellStyle name="Normal 4 9 2 3 2 4" xfId="17207" xr:uid="{00000000-0005-0000-0000-0000C3A70000}"/>
    <cellStyle name="Normal 4 9 2 3 2 4 2" xfId="43369" xr:uid="{00000000-0005-0000-0000-0000C4A70000}"/>
    <cellStyle name="Normal 4 9 2 3 2 5" xfId="29903" xr:uid="{00000000-0005-0000-0000-0000C5A70000}"/>
    <cellStyle name="Normal 4 9 2 3 3" xfId="5767" xr:uid="{00000000-0005-0000-0000-0000C6A70000}"/>
    <cellStyle name="Normal 4 9 2 3 3 2" xfId="12211" xr:uid="{00000000-0005-0000-0000-0000C7A70000}"/>
    <cellStyle name="Normal 4 9 2 3 3 2 2" xfId="24573" xr:uid="{00000000-0005-0000-0000-0000C8A70000}"/>
    <cellStyle name="Normal 4 9 2 3 3 2 2 2" xfId="50735" xr:uid="{00000000-0005-0000-0000-0000C9A70000}"/>
    <cellStyle name="Normal 4 9 2 3 3 2 3" xfId="38373" xr:uid="{00000000-0005-0000-0000-0000CAA70000}"/>
    <cellStyle name="Normal 4 9 2 3 3 3" xfId="18969" xr:uid="{00000000-0005-0000-0000-0000CBA70000}"/>
    <cellStyle name="Normal 4 9 2 3 3 3 2" xfId="45131" xr:uid="{00000000-0005-0000-0000-0000CCA70000}"/>
    <cellStyle name="Normal 4 9 2 3 3 4" xfId="31929" xr:uid="{00000000-0005-0000-0000-0000CDA70000}"/>
    <cellStyle name="Normal 4 9 2 3 4" xfId="9265" xr:uid="{00000000-0005-0000-0000-0000CEA70000}"/>
    <cellStyle name="Normal 4 9 2 3 4 2" xfId="22011" xr:uid="{00000000-0005-0000-0000-0000CFA70000}"/>
    <cellStyle name="Normal 4 9 2 3 4 2 2" xfId="48173" xr:uid="{00000000-0005-0000-0000-0000D0A70000}"/>
    <cellStyle name="Normal 4 9 2 3 4 3" xfId="35427" xr:uid="{00000000-0005-0000-0000-0000D1A70000}"/>
    <cellStyle name="Normal 4 9 2 3 5" xfId="15445" xr:uid="{00000000-0005-0000-0000-0000D2A70000}"/>
    <cellStyle name="Normal 4 9 2 3 5 2" xfId="41607" xr:uid="{00000000-0005-0000-0000-0000D3A70000}"/>
    <cellStyle name="Normal 4 9 2 3 6" xfId="27877" xr:uid="{00000000-0005-0000-0000-0000D4A70000}"/>
    <cellStyle name="Normal 4 9 2 4" xfId="3101" xr:uid="{00000000-0005-0000-0000-0000D5A70000}"/>
    <cellStyle name="Normal 4 9 2 4 2" xfId="7153" xr:uid="{00000000-0005-0000-0000-0000D6A70000}"/>
    <cellStyle name="Normal 4 9 2 4 2 2" xfId="13043" xr:uid="{00000000-0005-0000-0000-0000D7A70000}"/>
    <cellStyle name="Normal 4 9 2 4 2 2 2" xfId="25213" xr:uid="{00000000-0005-0000-0000-0000D8A70000}"/>
    <cellStyle name="Normal 4 9 2 4 2 2 2 2" xfId="51375" xr:uid="{00000000-0005-0000-0000-0000D9A70000}"/>
    <cellStyle name="Normal 4 9 2 4 2 2 3" xfId="39205" xr:uid="{00000000-0005-0000-0000-0000DAA70000}"/>
    <cellStyle name="Normal 4 9 2 4 2 3" xfId="20091" xr:uid="{00000000-0005-0000-0000-0000DBA70000}"/>
    <cellStyle name="Normal 4 9 2 4 2 3 2" xfId="46253" xr:uid="{00000000-0005-0000-0000-0000DCA70000}"/>
    <cellStyle name="Normal 4 9 2 4 2 4" xfId="33315" xr:uid="{00000000-0005-0000-0000-0000DDA70000}"/>
    <cellStyle name="Normal 4 9 2 4 3" xfId="10097" xr:uid="{00000000-0005-0000-0000-0000DEA70000}"/>
    <cellStyle name="Normal 4 9 2 4 3 2" xfId="22651" xr:uid="{00000000-0005-0000-0000-0000DFA70000}"/>
    <cellStyle name="Normal 4 9 2 4 3 2 2" xfId="48813" xr:uid="{00000000-0005-0000-0000-0000E0A70000}"/>
    <cellStyle name="Normal 4 9 2 4 3 3" xfId="36259" xr:uid="{00000000-0005-0000-0000-0000E1A70000}"/>
    <cellStyle name="Normal 4 9 2 4 4" xfId="16567" xr:uid="{00000000-0005-0000-0000-0000E2A70000}"/>
    <cellStyle name="Normal 4 9 2 4 4 2" xfId="42729" xr:uid="{00000000-0005-0000-0000-0000E3A70000}"/>
    <cellStyle name="Normal 4 9 2 4 5" xfId="29263" xr:uid="{00000000-0005-0000-0000-0000E4A70000}"/>
    <cellStyle name="Normal 4 9 2 5" xfId="5127" xr:uid="{00000000-0005-0000-0000-0000E5A70000}"/>
    <cellStyle name="Normal 4 9 2 5 2" xfId="11571" xr:uid="{00000000-0005-0000-0000-0000E6A70000}"/>
    <cellStyle name="Normal 4 9 2 5 2 2" xfId="23933" xr:uid="{00000000-0005-0000-0000-0000E7A70000}"/>
    <cellStyle name="Normal 4 9 2 5 2 2 2" xfId="50095" xr:uid="{00000000-0005-0000-0000-0000E8A70000}"/>
    <cellStyle name="Normal 4 9 2 5 2 3" xfId="37733" xr:uid="{00000000-0005-0000-0000-0000E9A70000}"/>
    <cellStyle name="Normal 4 9 2 5 3" xfId="18329" xr:uid="{00000000-0005-0000-0000-0000EAA70000}"/>
    <cellStyle name="Normal 4 9 2 5 3 2" xfId="44491" xr:uid="{00000000-0005-0000-0000-0000EBA70000}"/>
    <cellStyle name="Normal 4 9 2 5 4" xfId="31289" xr:uid="{00000000-0005-0000-0000-0000ECA70000}"/>
    <cellStyle name="Normal 4 9 2 6" xfId="8625" xr:uid="{00000000-0005-0000-0000-0000EDA70000}"/>
    <cellStyle name="Normal 4 9 2 6 2" xfId="21371" xr:uid="{00000000-0005-0000-0000-0000EEA70000}"/>
    <cellStyle name="Normal 4 9 2 6 2 2" xfId="47533" xr:uid="{00000000-0005-0000-0000-0000EFA70000}"/>
    <cellStyle name="Normal 4 9 2 6 3" xfId="34787" xr:uid="{00000000-0005-0000-0000-0000F0A70000}"/>
    <cellStyle name="Normal 4 9 2 7" xfId="14805" xr:uid="{00000000-0005-0000-0000-0000F1A70000}"/>
    <cellStyle name="Normal 4 9 2 7 2" xfId="40967" xr:uid="{00000000-0005-0000-0000-0000F2A70000}"/>
    <cellStyle name="Normal 4 9 2 8" xfId="27237" xr:uid="{00000000-0005-0000-0000-0000F3A70000}"/>
    <cellStyle name="Normal 4 9 3" xfId="1235" xr:uid="{00000000-0005-0000-0000-0000F4A70000}"/>
    <cellStyle name="Normal 4 9 3 2" xfId="1875" xr:uid="{00000000-0005-0000-0000-0000F5A70000}"/>
    <cellStyle name="Normal 4 9 3 2 2" xfId="3901" xr:uid="{00000000-0005-0000-0000-0000F6A70000}"/>
    <cellStyle name="Normal 4 9 3 2 2 2" xfId="7953" xr:uid="{00000000-0005-0000-0000-0000F7A70000}"/>
    <cellStyle name="Normal 4 9 3 2 2 2 2" xfId="13843" xr:uid="{00000000-0005-0000-0000-0000F8A70000}"/>
    <cellStyle name="Normal 4 9 3 2 2 2 2 2" xfId="26013" xr:uid="{00000000-0005-0000-0000-0000F9A70000}"/>
    <cellStyle name="Normal 4 9 3 2 2 2 2 2 2" xfId="52175" xr:uid="{00000000-0005-0000-0000-0000FAA70000}"/>
    <cellStyle name="Normal 4 9 3 2 2 2 2 3" xfId="40005" xr:uid="{00000000-0005-0000-0000-0000FBA70000}"/>
    <cellStyle name="Normal 4 9 3 2 2 2 3" xfId="20891" xr:uid="{00000000-0005-0000-0000-0000FCA70000}"/>
    <cellStyle name="Normal 4 9 3 2 2 2 3 2" xfId="47053" xr:uid="{00000000-0005-0000-0000-0000FDA70000}"/>
    <cellStyle name="Normal 4 9 3 2 2 2 4" xfId="34115" xr:uid="{00000000-0005-0000-0000-0000FEA70000}"/>
    <cellStyle name="Normal 4 9 3 2 2 3" xfId="10897" xr:uid="{00000000-0005-0000-0000-0000FFA70000}"/>
    <cellStyle name="Normal 4 9 3 2 2 3 2" xfId="23451" xr:uid="{00000000-0005-0000-0000-000000A80000}"/>
    <cellStyle name="Normal 4 9 3 2 2 3 2 2" xfId="49613" xr:uid="{00000000-0005-0000-0000-000001A80000}"/>
    <cellStyle name="Normal 4 9 3 2 2 3 3" xfId="37059" xr:uid="{00000000-0005-0000-0000-000002A80000}"/>
    <cellStyle name="Normal 4 9 3 2 2 4" xfId="17367" xr:uid="{00000000-0005-0000-0000-000003A80000}"/>
    <cellStyle name="Normal 4 9 3 2 2 4 2" xfId="43529" xr:uid="{00000000-0005-0000-0000-000004A80000}"/>
    <cellStyle name="Normal 4 9 3 2 2 5" xfId="30063" xr:uid="{00000000-0005-0000-0000-000005A80000}"/>
    <cellStyle name="Normal 4 9 3 2 3" xfId="5927" xr:uid="{00000000-0005-0000-0000-000006A80000}"/>
    <cellStyle name="Normal 4 9 3 2 3 2" xfId="12371" xr:uid="{00000000-0005-0000-0000-000007A80000}"/>
    <cellStyle name="Normal 4 9 3 2 3 2 2" xfId="24733" xr:uid="{00000000-0005-0000-0000-000008A80000}"/>
    <cellStyle name="Normal 4 9 3 2 3 2 2 2" xfId="50895" xr:uid="{00000000-0005-0000-0000-000009A80000}"/>
    <cellStyle name="Normal 4 9 3 2 3 2 3" xfId="38533" xr:uid="{00000000-0005-0000-0000-00000AA80000}"/>
    <cellStyle name="Normal 4 9 3 2 3 3" xfId="19129" xr:uid="{00000000-0005-0000-0000-00000BA80000}"/>
    <cellStyle name="Normal 4 9 3 2 3 3 2" xfId="45291" xr:uid="{00000000-0005-0000-0000-00000CA80000}"/>
    <cellStyle name="Normal 4 9 3 2 3 4" xfId="32089" xr:uid="{00000000-0005-0000-0000-00000DA80000}"/>
    <cellStyle name="Normal 4 9 3 2 4" xfId="9425" xr:uid="{00000000-0005-0000-0000-00000EA80000}"/>
    <cellStyle name="Normal 4 9 3 2 4 2" xfId="22171" xr:uid="{00000000-0005-0000-0000-00000FA80000}"/>
    <cellStyle name="Normal 4 9 3 2 4 2 2" xfId="48333" xr:uid="{00000000-0005-0000-0000-000010A80000}"/>
    <cellStyle name="Normal 4 9 3 2 4 3" xfId="35587" xr:uid="{00000000-0005-0000-0000-000011A80000}"/>
    <cellStyle name="Normal 4 9 3 2 5" xfId="15605" xr:uid="{00000000-0005-0000-0000-000012A80000}"/>
    <cellStyle name="Normal 4 9 3 2 5 2" xfId="41767" xr:uid="{00000000-0005-0000-0000-000013A80000}"/>
    <cellStyle name="Normal 4 9 3 2 6" xfId="28037" xr:uid="{00000000-0005-0000-0000-000014A80000}"/>
    <cellStyle name="Normal 4 9 3 3" xfId="3261" xr:uid="{00000000-0005-0000-0000-000015A80000}"/>
    <cellStyle name="Normal 4 9 3 3 2" xfId="7313" xr:uid="{00000000-0005-0000-0000-000016A80000}"/>
    <cellStyle name="Normal 4 9 3 3 2 2" xfId="13203" xr:uid="{00000000-0005-0000-0000-000017A80000}"/>
    <cellStyle name="Normal 4 9 3 3 2 2 2" xfId="25373" xr:uid="{00000000-0005-0000-0000-000018A80000}"/>
    <cellStyle name="Normal 4 9 3 3 2 2 2 2" xfId="51535" xr:uid="{00000000-0005-0000-0000-000019A80000}"/>
    <cellStyle name="Normal 4 9 3 3 2 2 3" xfId="39365" xr:uid="{00000000-0005-0000-0000-00001AA80000}"/>
    <cellStyle name="Normal 4 9 3 3 2 3" xfId="20251" xr:uid="{00000000-0005-0000-0000-00001BA80000}"/>
    <cellStyle name="Normal 4 9 3 3 2 3 2" xfId="46413" xr:uid="{00000000-0005-0000-0000-00001CA80000}"/>
    <cellStyle name="Normal 4 9 3 3 2 4" xfId="33475" xr:uid="{00000000-0005-0000-0000-00001DA80000}"/>
    <cellStyle name="Normal 4 9 3 3 3" xfId="10257" xr:uid="{00000000-0005-0000-0000-00001EA80000}"/>
    <cellStyle name="Normal 4 9 3 3 3 2" xfId="22811" xr:uid="{00000000-0005-0000-0000-00001FA80000}"/>
    <cellStyle name="Normal 4 9 3 3 3 2 2" xfId="48973" xr:uid="{00000000-0005-0000-0000-000020A80000}"/>
    <cellStyle name="Normal 4 9 3 3 3 3" xfId="36419" xr:uid="{00000000-0005-0000-0000-000021A80000}"/>
    <cellStyle name="Normal 4 9 3 3 4" xfId="16727" xr:uid="{00000000-0005-0000-0000-000022A80000}"/>
    <cellStyle name="Normal 4 9 3 3 4 2" xfId="42889" xr:uid="{00000000-0005-0000-0000-000023A80000}"/>
    <cellStyle name="Normal 4 9 3 3 5" xfId="29423" xr:uid="{00000000-0005-0000-0000-000024A80000}"/>
    <cellStyle name="Normal 4 9 3 4" xfId="5287" xr:uid="{00000000-0005-0000-0000-000025A80000}"/>
    <cellStyle name="Normal 4 9 3 4 2" xfId="11731" xr:uid="{00000000-0005-0000-0000-000026A80000}"/>
    <cellStyle name="Normal 4 9 3 4 2 2" xfId="24093" xr:uid="{00000000-0005-0000-0000-000027A80000}"/>
    <cellStyle name="Normal 4 9 3 4 2 2 2" xfId="50255" xr:uid="{00000000-0005-0000-0000-000028A80000}"/>
    <cellStyle name="Normal 4 9 3 4 2 3" xfId="37893" xr:uid="{00000000-0005-0000-0000-000029A80000}"/>
    <cellStyle name="Normal 4 9 3 4 3" xfId="18489" xr:uid="{00000000-0005-0000-0000-00002AA80000}"/>
    <cellStyle name="Normal 4 9 3 4 3 2" xfId="44651" xr:uid="{00000000-0005-0000-0000-00002BA80000}"/>
    <cellStyle name="Normal 4 9 3 4 4" xfId="31449" xr:uid="{00000000-0005-0000-0000-00002CA80000}"/>
    <cellStyle name="Normal 4 9 3 5" xfId="8785" xr:uid="{00000000-0005-0000-0000-00002DA80000}"/>
    <cellStyle name="Normal 4 9 3 5 2" xfId="21531" xr:uid="{00000000-0005-0000-0000-00002EA80000}"/>
    <cellStyle name="Normal 4 9 3 5 2 2" xfId="47693" xr:uid="{00000000-0005-0000-0000-00002FA80000}"/>
    <cellStyle name="Normal 4 9 3 5 3" xfId="34947" xr:uid="{00000000-0005-0000-0000-000030A80000}"/>
    <cellStyle name="Normal 4 9 3 6" xfId="14965" xr:uid="{00000000-0005-0000-0000-000031A80000}"/>
    <cellStyle name="Normal 4 9 3 6 2" xfId="41127" xr:uid="{00000000-0005-0000-0000-000032A80000}"/>
    <cellStyle name="Normal 4 9 3 7" xfId="27397" xr:uid="{00000000-0005-0000-0000-000033A80000}"/>
    <cellStyle name="Normal 4 9 4" xfId="1555" xr:uid="{00000000-0005-0000-0000-000034A80000}"/>
    <cellStyle name="Normal 4 9 4 2" xfId="3581" xr:uid="{00000000-0005-0000-0000-000035A80000}"/>
    <cellStyle name="Normal 4 9 4 2 2" xfId="7633" xr:uid="{00000000-0005-0000-0000-000036A80000}"/>
    <cellStyle name="Normal 4 9 4 2 2 2" xfId="13523" xr:uid="{00000000-0005-0000-0000-000037A80000}"/>
    <cellStyle name="Normal 4 9 4 2 2 2 2" xfId="25693" xr:uid="{00000000-0005-0000-0000-000038A80000}"/>
    <cellStyle name="Normal 4 9 4 2 2 2 2 2" xfId="51855" xr:uid="{00000000-0005-0000-0000-000039A80000}"/>
    <cellStyle name="Normal 4 9 4 2 2 2 3" xfId="39685" xr:uid="{00000000-0005-0000-0000-00003AA80000}"/>
    <cellStyle name="Normal 4 9 4 2 2 3" xfId="20571" xr:uid="{00000000-0005-0000-0000-00003BA80000}"/>
    <cellStyle name="Normal 4 9 4 2 2 3 2" xfId="46733" xr:uid="{00000000-0005-0000-0000-00003CA80000}"/>
    <cellStyle name="Normal 4 9 4 2 2 4" xfId="33795" xr:uid="{00000000-0005-0000-0000-00003DA80000}"/>
    <cellStyle name="Normal 4 9 4 2 3" xfId="10577" xr:uid="{00000000-0005-0000-0000-00003EA80000}"/>
    <cellStyle name="Normal 4 9 4 2 3 2" xfId="23131" xr:uid="{00000000-0005-0000-0000-00003FA80000}"/>
    <cellStyle name="Normal 4 9 4 2 3 2 2" xfId="49293" xr:uid="{00000000-0005-0000-0000-000040A80000}"/>
    <cellStyle name="Normal 4 9 4 2 3 3" xfId="36739" xr:uid="{00000000-0005-0000-0000-000041A80000}"/>
    <cellStyle name="Normal 4 9 4 2 4" xfId="17047" xr:uid="{00000000-0005-0000-0000-000042A80000}"/>
    <cellStyle name="Normal 4 9 4 2 4 2" xfId="43209" xr:uid="{00000000-0005-0000-0000-000043A80000}"/>
    <cellStyle name="Normal 4 9 4 2 5" xfId="29743" xr:uid="{00000000-0005-0000-0000-000044A80000}"/>
    <cellStyle name="Normal 4 9 4 3" xfId="5607" xr:uid="{00000000-0005-0000-0000-000045A80000}"/>
    <cellStyle name="Normal 4 9 4 3 2" xfId="12051" xr:uid="{00000000-0005-0000-0000-000046A80000}"/>
    <cellStyle name="Normal 4 9 4 3 2 2" xfId="24413" xr:uid="{00000000-0005-0000-0000-000047A80000}"/>
    <cellStyle name="Normal 4 9 4 3 2 2 2" xfId="50575" xr:uid="{00000000-0005-0000-0000-000048A80000}"/>
    <cellStyle name="Normal 4 9 4 3 2 3" xfId="38213" xr:uid="{00000000-0005-0000-0000-000049A80000}"/>
    <cellStyle name="Normal 4 9 4 3 3" xfId="18809" xr:uid="{00000000-0005-0000-0000-00004AA80000}"/>
    <cellStyle name="Normal 4 9 4 3 3 2" xfId="44971" xr:uid="{00000000-0005-0000-0000-00004BA80000}"/>
    <cellStyle name="Normal 4 9 4 3 4" xfId="31769" xr:uid="{00000000-0005-0000-0000-00004CA80000}"/>
    <cellStyle name="Normal 4 9 4 4" xfId="9105" xr:uid="{00000000-0005-0000-0000-00004DA80000}"/>
    <cellStyle name="Normal 4 9 4 4 2" xfId="21851" xr:uid="{00000000-0005-0000-0000-00004EA80000}"/>
    <cellStyle name="Normal 4 9 4 4 2 2" xfId="48013" xr:uid="{00000000-0005-0000-0000-00004FA80000}"/>
    <cellStyle name="Normal 4 9 4 4 3" xfId="35267" xr:uid="{00000000-0005-0000-0000-000050A80000}"/>
    <cellStyle name="Normal 4 9 4 5" xfId="15285" xr:uid="{00000000-0005-0000-0000-000051A80000}"/>
    <cellStyle name="Normal 4 9 4 5 2" xfId="41447" xr:uid="{00000000-0005-0000-0000-000052A80000}"/>
    <cellStyle name="Normal 4 9 4 6" xfId="27717" xr:uid="{00000000-0005-0000-0000-000053A80000}"/>
    <cellStyle name="Normal 4 9 5" xfId="2569" xr:uid="{00000000-0005-0000-0000-000054A80000}"/>
    <cellStyle name="Normal 4 9 5 2" xfId="6621" xr:uid="{00000000-0005-0000-0000-000055A80000}"/>
    <cellStyle name="Normal 4 9 5 2 2" xfId="12787" xr:uid="{00000000-0005-0000-0000-000056A80000}"/>
    <cellStyle name="Normal 4 9 5 2 2 2" xfId="25053" xr:uid="{00000000-0005-0000-0000-000057A80000}"/>
    <cellStyle name="Normal 4 9 5 2 2 2 2" xfId="51215" xr:uid="{00000000-0005-0000-0000-000058A80000}"/>
    <cellStyle name="Normal 4 9 5 2 2 3" xfId="38949" xr:uid="{00000000-0005-0000-0000-000059A80000}"/>
    <cellStyle name="Normal 4 9 5 2 3" xfId="19691" xr:uid="{00000000-0005-0000-0000-00005AA80000}"/>
    <cellStyle name="Normal 4 9 5 2 3 2" xfId="45853" xr:uid="{00000000-0005-0000-0000-00005BA80000}"/>
    <cellStyle name="Normal 4 9 5 2 4" xfId="32783" xr:uid="{00000000-0005-0000-0000-00005CA80000}"/>
    <cellStyle name="Normal 4 9 5 3" xfId="9841" xr:uid="{00000000-0005-0000-0000-00005DA80000}"/>
    <cellStyle name="Normal 4 9 5 3 2" xfId="22491" xr:uid="{00000000-0005-0000-0000-00005EA80000}"/>
    <cellStyle name="Normal 4 9 5 3 2 2" xfId="48653" xr:uid="{00000000-0005-0000-0000-00005FA80000}"/>
    <cellStyle name="Normal 4 9 5 3 3" xfId="36003" xr:uid="{00000000-0005-0000-0000-000060A80000}"/>
    <cellStyle name="Normal 4 9 5 4" xfId="16167" xr:uid="{00000000-0005-0000-0000-000061A80000}"/>
    <cellStyle name="Normal 4 9 5 4 2" xfId="42329" xr:uid="{00000000-0005-0000-0000-000062A80000}"/>
    <cellStyle name="Normal 4 9 5 5" xfId="28731" xr:uid="{00000000-0005-0000-0000-000063A80000}"/>
    <cellStyle name="Normal 4 9 6" xfId="4595" xr:uid="{00000000-0005-0000-0000-000064A80000}"/>
    <cellStyle name="Normal 4 9 6 2" xfId="11315" xr:uid="{00000000-0005-0000-0000-000065A80000}"/>
    <cellStyle name="Normal 4 9 6 2 2" xfId="23773" xr:uid="{00000000-0005-0000-0000-000066A80000}"/>
    <cellStyle name="Normal 4 9 6 2 2 2" xfId="49935" xr:uid="{00000000-0005-0000-0000-000067A80000}"/>
    <cellStyle name="Normal 4 9 6 2 3" xfId="37477" xr:uid="{00000000-0005-0000-0000-000068A80000}"/>
    <cellStyle name="Normal 4 9 6 3" xfId="17929" xr:uid="{00000000-0005-0000-0000-000069A80000}"/>
    <cellStyle name="Normal 4 9 6 3 2" xfId="44091" xr:uid="{00000000-0005-0000-0000-00006AA80000}"/>
    <cellStyle name="Normal 4 9 6 4" xfId="30757" xr:uid="{00000000-0005-0000-0000-00006BA80000}"/>
    <cellStyle name="Normal 4 9 7" xfId="8369" xr:uid="{00000000-0005-0000-0000-00006CA80000}"/>
    <cellStyle name="Normal 4 9 7 2" xfId="21211" xr:uid="{00000000-0005-0000-0000-00006DA80000}"/>
    <cellStyle name="Normal 4 9 7 2 2" xfId="47373" xr:uid="{00000000-0005-0000-0000-00006EA80000}"/>
    <cellStyle name="Normal 4 9 7 3" xfId="34531" xr:uid="{00000000-0005-0000-0000-00006FA80000}"/>
    <cellStyle name="Normal 4 9 8" xfId="14405" xr:uid="{00000000-0005-0000-0000-000070A80000}"/>
    <cellStyle name="Normal 4 9 8 2" xfId="40567" xr:uid="{00000000-0005-0000-0000-000071A80000}"/>
    <cellStyle name="Normal 4 9 9" xfId="26705" xr:uid="{00000000-0005-0000-0000-000072A80000}"/>
    <cellStyle name="Normal 5" xfId="355" xr:uid="{00000000-0005-0000-0000-000073A80000}"/>
    <cellStyle name="Normal 5 10" xfId="4407" xr:uid="{00000000-0005-0000-0000-000074A80000}"/>
    <cellStyle name="Normal 5 10 2" xfId="11223" xr:uid="{00000000-0005-0000-0000-000075A80000}"/>
    <cellStyle name="Normal 5 10 2 2" xfId="23729" xr:uid="{00000000-0005-0000-0000-000076A80000}"/>
    <cellStyle name="Normal 5 10 2 2 2" xfId="49891" xr:uid="{00000000-0005-0000-0000-000077A80000}"/>
    <cellStyle name="Normal 5 10 2 3" xfId="37385" xr:uid="{00000000-0005-0000-0000-000078A80000}"/>
    <cellStyle name="Normal 5 10 3" xfId="17789" xr:uid="{00000000-0005-0000-0000-000079A80000}"/>
    <cellStyle name="Normal 5 10 3 2" xfId="43951" xr:uid="{00000000-0005-0000-0000-00007AA80000}"/>
    <cellStyle name="Normal 5 10 4" xfId="30569" xr:uid="{00000000-0005-0000-0000-00007BA80000}"/>
    <cellStyle name="Normal 5 11" xfId="8277" xr:uid="{00000000-0005-0000-0000-00007CA80000}"/>
    <cellStyle name="Normal 5 11 2" xfId="21167" xr:uid="{00000000-0005-0000-0000-00007DA80000}"/>
    <cellStyle name="Normal 5 11 2 2" xfId="47329" xr:uid="{00000000-0005-0000-0000-00007EA80000}"/>
    <cellStyle name="Normal 5 11 3" xfId="34439" xr:uid="{00000000-0005-0000-0000-00007FA80000}"/>
    <cellStyle name="Normal 5 12" xfId="14265" xr:uid="{00000000-0005-0000-0000-000080A80000}"/>
    <cellStyle name="Normal 5 12 2" xfId="40427" xr:uid="{00000000-0005-0000-0000-000081A80000}"/>
    <cellStyle name="Normal 5 13" xfId="26517" xr:uid="{00000000-0005-0000-0000-000082A80000}"/>
    <cellStyle name="Normal 5 14" xfId="52419" xr:uid="{00000000-0005-0000-0000-000083A80000}"/>
    <cellStyle name="Normal 5 15" xfId="52433" xr:uid="{00000000-0005-0000-0000-000084A80000}"/>
    <cellStyle name="Normal 5 16" xfId="52444" xr:uid="{00000000-0005-0000-0000-000085A80000}"/>
    <cellStyle name="Normal 5 17" xfId="52459" xr:uid="{00000000-0005-0000-0000-000086A80000}"/>
    <cellStyle name="Normal 5 18" xfId="52466" xr:uid="{00000000-0005-0000-0000-000087A80000}"/>
    <cellStyle name="Normal 5 19" xfId="52473" xr:uid="{00000000-0005-0000-0000-000088A80000}"/>
    <cellStyle name="Normal 5 2" xfId="356" xr:uid="{00000000-0005-0000-0000-000089A80000}"/>
    <cellStyle name="Normal 5 2 10" xfId="8278" xr:uid="{00000000-0005-0000-0000-00008AA80000}"/>
    <cellStyle name="Normal 5 2 10 2" xfId="21168" xr:uid="{00000000-0005-0000-0000-00008BA80000}"/>
    <cellStyle name="Normal 5 2 10 2 2" xfId="47330" xr:uid="{00000000-0005-0000-0000-00008CA80000}"/>
    <cellStyle name="Normal 5 2 10 3" xfId="34440" xr:uid="{00000000-0005-0000-0000-00008DA80000}"/>
    <cellStyle name="Normal 5 2 11" xfId="14266" xr:uid="{00000000-0005-0000-0000-00008EA80000}"/>
    <cellStyle name="Normal 5 2 11 2" xfId="40428" xr:uid="{00000000-0005-0000-0000-00008FA80000}"/>
    <cellStyle name="Normal 5 2 12" xfId="26518" xr:uid="{00000000-0005-0000-0000-000090A80000}"/>
    <cellStyle name="Normal 5 2 13" xfId="52420" xr:uid="{00000000-0005-0000-0000-000091A80000}"/>
    <cellStyle name="Normal 5 2 14" xfId="52434" xr:uid="{00000000-0005-0000-0000-000092A80000}"/>
    <cellStyle name="Normal 5 2 15" xfId="52452" xr:uid="{00000000-0005-0000-0000-000093A80000}"/>
    <cellStyle name="Normal 5 2 16" xfId="52461" xr:uid="{00000000-0005-0000-0000-000094A80000}"/>
    <cellStyle name="Normal 5 2 17" xfId="52468" xr:uid="{00000000-0005-0000-0000-000095A80000}"/>
    <cellStyle name="Normal 5 2 18" xfId="52475" xr:uid="{00000000-0005-0000-0000-000096A80000}"/>
    <cellStyle name="Normal 5 2 19" xfId="52479" xr:uid="{00000000-0005-0000-0000-000097A80000}"/>
    <cellStyle name="Normal 5 2 2" xfId="357" xr:uid="{00000000-0005-0000-0000-000098A80000}"/>
    <cellStyle name="Normal 5 2 2 10" xfId="14267" xr:uid="{00000000-0005-0000-0000-000099A80000}"/>
    <cellStyle name="Normal 5 2 2 10 2" xfId="40429" xr:uid="{00000000-0005-0000-0000-00009AA80000}"/>
    <cellStyle name="Normal 5 2 2 11" xfId="26519" xr:uid="{00000000-0005-0000-0000-00009BA80000}"/>
    <cellStyle name="Normal 5 2 2 12" xfId="52421" xr:uid="{00000000-0005-0000-0000-00009CA80000}"/>
    <cellStyle name="Normal 5 2 2 13" xfId="52435" xr:uid="{00000000-0005-0000-0000-00009DA80000}"/>
    <cellStyle name="Normal 5 2 2 2" xfId="541" xr:uid="{00000000-0005-0000-0000-00009EA80000}"/>
    <cellStyle name="Normal 5 2 2 2 10" xfId="26703" xr:uid="{00000000-0005-0000-0000-00009FA80000}"/>
    <cellStyle name="Normal 5 2 2 2 11" xfId="52436" xr:uid="{00000000-0005-0000-0000-0000A0A80000}"/>
    <cellStyle name="Normal 5 2 2 2 2" xfId="621" xr:uid="{00000000-0005-0000-0000-0000A1A80000}"/>
    <cellStyle name="Normal 5 2 2 2 2 2" xfId="1153" xr:uid="{00000000-0005-0000-0000-0000A2A80000}"/>
    <cellStyle name="Normal 5 2 2 2 2 2 2" xfId="1473" xr:uid="{00000000-0005-0000-0000-0000A3A80000}"/>
    <cellStyle name="Normal 5 2 2 2 2 2 2 2" xfId="2113" xr:uid="{00000000-0005-0000-0000-0000A4A80000}"/>
    <cellStyle name="Normal 5 2 2 2 2 2 2 2 2" xfId="4139" xr:uid="{00000000-0005-0000-0000-0000A5A80000}"/>
    <cellStyle name="Normal 5 2 2 2 2 2 2 2 2 2" xfId="8191" xr:uid="{00000000-0005-0000-0000-0000A6A80000}"/>
    <cellStyle name="Normal 5 2 2 2 2 2 2 2 2 2 2" xfId="14081" xr:uid="{00000000-0005-0000-0000-0000A7A80000}"/>
    <cellStyle name="Normal 5 2 2 2 2 2 2 2 2 2 2 2" xfId="26251" xr:uid="{00000000-0005-0000-0000-0000A8A80000}"/>
    <cellStyle name="Normal 5 2 2 2 2 2 2 2 2 2 2 2 2" xfId="52413" xr:uid="{00000000-0005-0000-0000-0000A9A80000}"/>
    <cellStyle name="Normal 5 2 2 2 2 2 2 2 2 2 2 3" xfId="40243" xr:uid="{00000000-0005-0000-0000-0000AAA80000}"/>
    <cellStyle name="Normal 5 2 2 2 2 2 2 2 2 2 3" xfId="21129" xr:uid="{00000000-0005-0000-0000-0000ABA80000}"/>
    <cellStyle name="Normal 5 2 2 2 2 2 2 2 2 2 3 2" xfId="47291" xr:uid="{00000000-0005-0000-0000-0000ACA80000}"/>
    <cellStyle name="Normal 5 2 2 2 2 2 2 2 2 2 4" xfId="34353" xr:uid="{00000000-0005-0000-0000-0000ADA80000}"/>
    <cellStyle name="Normal 5 2 2 2 2 2 2 2 2 3" xfId="11135" xr:uid="{00000000-0005-0000-0000-0000AEA80000}"/>
    <cellStyle name="Normal 5 2 2 2 2 2 2 2 2 3 2" xfId="23689" xr:uid="{00000000-0005-0000-0000-0000AFA80000}"/>
    <cellStyle name="Normal 5 2 2 2 2 2 2 2 2 3 2 2" xfId="49851" xr:uid="{00000000-0005-0000-0000-0000B0A80000}"/>
    <cellStyle name="Normal 5 2 2 2 2 2 2 2 2 3 3" xfId="37297" xr:uid="{00000000-0005-0000-0000-0000B1A80000}"/>
    <cellStyle name="Normal 5 2 2 2 2 2 2 2 2 4" xfId="17605" xr:uid="{00000000-0005-0000-0000-0000B2A80000}"/>
    <cellStyle name="Normal 5 2 2 2 2 2 2 2 2 4 2" xfId="43767" xr:uid="{00000000-0005-0000-0000-0000B3A80000}"/>
    <cellStyle name="Normal 5 2 2 2 2 2 2 2 2 5" xfId="30301" xr:uid="{00000000-0005-0000-0000-0000B4A80000}"/>
    <cellStyle name="Normal 5 2 2 2 2 2 2 2 3" xfId="6165" xr:uid="{00000000-0005-0000-0000-0000B5A80000}"/>
    <cellStyle name="Normal 5 2 2 2 2 2 2 2 3 2" xfId="12609" xr:uid="{00000000-0005-0000-0000-0000B6A80000}"/>
    <cellStyle name="Normal 5 2 2 2 2 2 2 2 3 2 2" xfId="24971" xr:uid="{00000000-0005-0000-0000-0000B7A80000}"/>
    <cellStyle name="Normal 5 2 2 2 2 2 2 2 3 2 2 2" xfId="51133" xr:uid="{00000000-0005-0000-0000-0000B8A80000}"/>
    <cellStyle name="Normal 5 2 2 2 2 2 2 2 3 2 3" xfId="38771" xr:uid="{00000000-0005-0000-0000-0000B9A80000}"/>
    <cellStyle name="Normal 5 2 2 2 2 2 2 2 3 3" xfId="19367" xr:uid="{00000000-0005-0000-0000-0000BAA80000}"/>
    <cellStyle name="Normal 5 2 2 2 2 2 2 2 3 3 2" xfId="45529" xr:uid="{00000000-0005-0000-0000-0000BBA80000}"/>
    <cellStyle name="Normal 5 2 2 2 2 2 2 2 3 4" xfId="32327" xr:uid="{00000000-0005-0000-0000-0000BCA80000}"/>
    <cellStyle name="Normal 5 2 2 2 2 2 2 2 4" xfId="9663" xr:uid="{00000000-0005-0000-0000-0000BDA80000}"/>
    <cellStyle name="Normal 5 2 2 2 2 2 2 2 4 2" xfId="22409" xr:uid="{00000000-0005-0000-0000-0000BEA80000}"/>
    <cellStyle name="Normal 5 2 2 2 2 2 2 2 4 2 2" xfId="48571" xr:uid="{00000000-0005-0000-0000-0000BFA80000}"/>
    <cellStyle name="Normal 5 2 2 2 2 2 2 2 4 3" xfId="35825" xr:uid="{00000000-0005-0000-0000-0000C0A80000}"/>
    <cellStyle name="Normal 5 2 2 2 2 2 2 2 5" xfId="15843" xr:uid="{00000000-0005-0000-0000-0000C1A80000}"/>
    <cellStyle name="Normal 5 2 2 2 2 2 2 2 5 2" xfId="42005" xr:uid="{00000000-0005-0000-0000-0000C2A80000}"/>
    <cellStyle name="Normal 5 2 2 2 2 2 2 2 6" xfId="28275" xr:uid="{00000000-0005-0000-0000-0000C3A80000}"/>
    <cellStyle name="Normal 5 2 2 2 2 2 2 3" xfId="3499" xr:uid="{00000000-0005-0000-0000-0000C4A80000}"/>
    <cellStyle name="Normal 5 2 2 2 2 2 2 3 2" xfId="7551" xr:uid="{00000000-0005-0000-0000-0000C5A80000}"/>
    <cellStyle name="Normal 5 2 2 2 2 2 2 3 2 2" xfId="13441" xr:uid="{00000000-0005-0000-0000-0000C6A80000}"/>
    <cellStyle name="Normal 5 2 2 2 2 2 2 3 2 2 2" xfId="25611" xr:uid="{00000000-0005-0000-0000-0000C7A80000}"/>
    <cellStyle name="Normal 5 2 2 2 2 2 2 3 2 2 2 2" xfId="51773" xr:uid="{00000000-0005-0000-0000-0000C8A80000}"/>
    <cellStyle name="Normal 5 2 2 2 2 2 2 3 2 2 3" xfId="39603" xr:uid="{00000000-0005-0000-0000-0000C9A80000}"/>
    <cellStyle name="Normal 5 2 2 2 2 2 2 3 2 3" xfId="20489" xr:uid="{00000000-0005-0000-0000-0000CAA80000}"/>
    <cellStyle name="Normal 5 2 2 2 2 2 2 3 2 3 2" xfId="46651" xr:uid="{00000000-0005-0000-0000-0000CBA80000}"/>
    <cellStyle name="Normal 5 2 2 2 2 2 2 3 2 4" xfId="33713" xr:uid="{00000000-0005-0000-0000-0000CCA80000}"/>
    <cellStyle name="Normal 5 2 2 2 2 2 2 3 3" xfId="10495" xr:uid="{00000000-0005-0000-0000-0000CDA80000}"/>
    <cellStyle name="Normal 5 2 2 2 2 2 2 3 3 2" xfId="23049" xr:uid="{00000000-0005-0000-0000-0000CEA80000}"/>
    <cellStyle name="Normal 5 2 2 2 2 2 2 3 3 2 2" xfId="49211" xr:uid="{00000000-0005-0000-0000-0000CFA80000}"/>
    <cellStyle name="Normal 5 2 2 2 2 2 2 3 3 3" xfId="36657" xr:uid="{00000000-0005-0000-0000-0000D0A80000}"/>
    <cellStyle name="Normal 5 2 2 2 2 2 2 3 4" xfId="16965" xr:uid="{00000000-0005-0000-0000-0000D1A80000}"/>
    <cellStyle name="Normal 5 2 2 2 2 2 2 3 4 2" xfId="43127" xr:uid="{00000000-0005-0000-0000-0000D2A80000}"/>
    <cellStyle name="Normal 5 2 2 2 2 2 2 3 5" xfId="29661" xr:uid="{00000000-0005-0000-0000-0000D3A80000}"/>
    <cellStyle name="Normal 5 2 2 2 2 2 2 4" xfId="5525" xr:uid="{00000000-0005-0000-0000-0000D4A80000}"/>
    <cellStyle name="Normal 5 2 2 2 2 2 2 4 2" xfId="11969" xr:uid="{00000000-0005-0000-0000-0000D5A80000}"/>
    <cellStyle name="Normal 5 2 2 2 2 2 2 4 2 2" xfId="24331" xr:uid="{00000000-0005-0000-0000-0000D6A80000}"/>
    <cellStyle name="Normal 5 2 2 2 2 2 2 4 2 2 2" xfId="50493" xr:uid="{00000000-0005-0000-0000-0000D7A80000}"/>
    <cellStyle name="Normal 5 2 2 2 2 2 2 4 2 3" xfId="38131" xr:uid="{00000000-0005-0000-0000-0000D8A80000}"/>
    <cellStyle name="Normal 5 2 2 2 2 2 2 4 3" xfId="18727" xr:uid="{00000000-0005-0000-0000-0000D9A80000}"/>
    <cellStyle name="Normal 5 2 2 2 2 2 2 4 3 2" xfId="44889" xr:uid="{00000000-0005-0000-0000-0000DAA80000}"/>
    <cellStyle name="Normal 5 2 2 2 2 2 2 4 4" xfId="31687" xr:uid="{00000000-0005-0000-0000-0000DBA80000}"/>
    <cellStyle name="Normal 5 2 2 2 2 2 2 5" xfId="9023" xr:uid="{00000000-0005-0000-0000-0000DCA80000}"/>
    <cellStyle name="Normal 5 2 2 2 2 2 2 5 2" xfId="21769" xr:uid="{00000000-0005-0000-0000-0000DDA80000}"/>
    <cellStyle name="Normal 5 2 2 2 2 2 2 5 2 2" xfId="47931" xr:uid="{00000000-0005-0000-0000-0000DEA80000}"/>
    <cellStyle name="Normal 5 2 2 2 2 2 2 5 3" xfId="35185" xr:uid="{00000000-0005-0000-0000-0000DFA80000}"/>
    <cellStyle name="Normal 5 2 2 2 2 2 2 6" xfId="15203" xr:uid="{00000000-0005-0000-0000-0000E0A80000}"/>
    <cellStyle name="Normal 5 2 2 2 2 2 2 6 2" xfId="41365" xr:uid="{00000000-0005-0000-0000-0000E1A80000}"/>
    <cellStyle name="Normal 5 2 2 2 2 2 2 7" xfId="27635" xr:uid="{00000000-0005-0000-0000-0000E2A80000}"/>
    <cellStyle name="Normal 5 2 2 2 2 2 3" xfId="1793" xr:uid="{00000000-0005-0000-0000-0000E3A80000}"/>
    <cellStyle name="Normal 5 2 2 2 2 2 3 2" xfId="3819" xr:uid="{00000000-0005-0000-0000-0000E4A80000}"/>
    <cellStyle name="Normal 5 2 2 2 2 2 3 2 2" xfId="7871" xr:uid="{00000000-0005-0000-0000-0000E5A80000}"/>
    <cellStyle name="Normal 5 2 2 2 2 2 3 2 2 2" xfId="13761" xr:uid="{00000000-0005-0000-0000-0000E6A80000}"/>
    <cellStyle name="Normal 5 2 2 2 2 2 3 2 2 2 2" xfId="25931" xr:uid="{00000000-0005-0000-0000-0000E7A80000}"/>
    <cellStyle name="Normal 5 2 2 2 2 2 3 2 2 2 2 2" xfId="52093" xr:uid="{00000000-0005-0000-0000-0000E8A80000}"/>
    <cellStyle name="Normal 5 2 2 2 2 2 3 2 2 2 3" xfId="39923" xr:uid="{00000000-0005-0000-0000-0000E9A80000}"/>
    <cellStyle name="Normal 5 2 2 2 2 2 3 2 2 3" xfId="20809" xr:uid="{00000000-0005-0000-0000-0000EAA80000}"/>
    <cellStyle name="Normal 5 2 2 2 2 2 3 2 2 3 2" xfId="46971" xr:uid="{00000000-0005-0000-0000-0000EBA80000}"/>
    <cellStyle name="Normal 5 2 2 2 2 2 3 2 2 4" xfId="34033" xr:uid="{00000000-0005-0000-0000-0000ECA80000}"/>
    <cellStyle name="Normal 5 2 2 2 2 2 3 2 3" xfId="10815" xr:uid="{00000000-0005-0000-0000-0000EDA80000}"/>
    <cellStyle name="Normal 5 2 2 2 2 2 3 2 3 2" xfId="23369" xr:uid="{00000000-0005-0000-0000-0000EEA80000}"/>
    <cellStyle name="Normal 5 2 2 2 2 2 3 2 3 2 2" xfId="49531" xr:uid="{00000000-0005-0000-0000-0000EFA80000}"/>
    <cellStyle name="Normal 5 2 2 2 2 2 3 2 3 3" xfId="36977" xr:uid="{00000000-0005-0000-0000-0000F0A80000}"/>
    <cellStyle name="Normal 5 2 2 2 2 2 3 2 4" xfId="17285" xr:uid="{00000000-0005-0000-0000-0000F1A80000}"/>
    <cellStyle name="Normal 5 2 2 2 2 2 3 2 4 2" xfId="43447" xr:uid="{00000000-0005-0000-0000-0000F2A80000}"/>
    <cellStyle name="Normal 5 2 2 2 2 2 3 2 5" xfId="29981" xr:uid="{00000000-0005-0000-0000-0000F3A80000}"/>
    <cellStyle name="Normal 5 2 2 2 2 2 3 3" xfId="5845" xr:uid="{00000000-0005-0000-0000-0000F4A80000}"/>
    <cellStyle name="Normal 5 2 2 2 2 2 3 3 2" xfId="12289" xr:uid="{00000000-0005-0000-0000-0000F5A80000}"/>
    <cellStyle name="Normal 5 2 2 2 2 2 3 3 2 2" xfId="24651" xr:uid="{00000000-0005-0000-0000-0000F6A80000}"/>
    <cellStyle name="Normal 5 2 2 2 2 2 3 3 2 2 2" xfId="50813" xr:uid="{00000000-0005-0000-0000-0000F7A80000}"/>
    <cellStyle name="Normal 5 2 2 2 2 2 3 3 2 3" xfId="38451" xr:uid="{00000000-0005-0000-0000-0000F8A80000}"/>
    <cellStyle name="Normal 5 2 2 2 2 2 3 3 3" xfId="19047" xr:uid="{00000000-0005-0000-0000-0000F9A80000}"/>
    <cellStyle name="Normal 5 2 2 2 2 2 3 3 3 2" xfId="45209" xr:uid="{00000000-0005-0000-0000-0000FAA80000}"/>
    <cellStyle name="Normal 5 2 2 2 2 2 3 3 4" xfId="32007" xr:uid="{00000000-0005-0000-0000-0000FBA80000}"/>
    <cellStyle name="Normal 5 2 2 2 2 2 3 4" xfId="9343" xr:uid="{00000000-0005-0000-0000-0000FCA80000}"/>
    <cellStyle name="Normal 5 2 2 2 2 2 3 4 2" xfId="22089" xr:uid="{00000000-0005-0000-0000-0000FDA80000}"/>
    <cellStyle name="Normal 5 2 2 2 2 2 3 4 2 2" xfId="48251" xr:uid="{00000000-0005-0000-0000-0000FEA80000}"/>
    <cellStyle name="Normal 5 2 2 2 2 2 3 4 3" xfId="35505" xr:uid="{00000000-0005-0000-0000-0000FFA80000}"/>
    <cellStyle name="Normal 5 2 2 2 2 2 3 5" xfId="15523" xr:uid="{00000000-0005-0000-0000-000000A90000}"/>
    <cellStyle name="Normal 5 2 2 2 2 2 3 5 2" xfId="41685" xr:uid="{00000000-0005-0000-0000-000001A90000}"/>
    <cellStyle name="Normal 5 2 2 2 2 2 3 6" xfId="27955" xr:uid="{00000000-0005-0000-0000-000002A90000}"/>
    <cellStyle name="Normal 5 2 2 2 2 2 4" xfId="3179" xr:uid="{00000000-0005-0000-0000-000003A90000}"/>
    <cellStyle name="Normal 5 2 2 2 2 2 4 2" xfId="7231" xr:uid="{00000000-0005-0000-0000-000004A90000}"/>
    <cellStyle name="Normal 5 2 2 2 2 2 4 2 2" xfId="13121" xr:uid="{00000000-0005-0000-0000-000005A90000}"/>
    <cellStyle name="Normal 5 2 2 2 2 2 4 2 2 2" xfId="25291" xr:uid="{00000000-0005-0000-0000-000006A90000}"/>
    <cellStyle name="Normal 5 2 2 2 2 2 4 2 2 2 2" xfId="51453" xr:uid="{00000000-0005-0000-0000-000007A90000}"/>
    <cellStyle name="Normal 5 2 2 2 2 2 4 2 2 3" xfId="39283" xr:uid="{00000000-0005-0000-0000-000008A90000}"/>
    <cellStyle name="Normal 5 2 2 2 2 2 4 2 3" xfId="20169" xr:uid="{00000000-0005-0000-0000-000009A90000}"/>
    <cellStyle name="Normal 5 2 2 2 2 2 4 2 3 2" xfId="46331" xr:uid="{00000000-0005-0000-0000-00000AA90000}"/>
    <cellStyle name="Normal 5 2 2 2 2 2 4 2 4" xfId="33393" xr:uid="{00000000-0005-0000-0000-00000BA90000}"/>
    <cellStyle name="Normal 5 2 2 2 2 2 4 3" xfId="10175" xr:uid="{00000000-0005-0000-0000-00000CA90000}"/>
    <cellStyle name="Normal 5 2 2 2 2 2 4 3 2" xfId="22729" xr:uid="{00000000-0005-0000-0000-00000DA90000}"/>
    <cellStyle name="Normal 5 2 2 2 2 2 4 3 2 2" xfId="48891" xr:uid="{00000000-0005-0000-0000-00000EA90000}"/>
    <cellStyle name="Normal 5 2 2 2 2 2 4 3 3" xfId="36337" xr:uid="{00000000-0005-0000-0000-00000FA90000}"/>
    <cellStyle name="Normal 5 2 2 2 2 2 4 4" xfId="16645" xr:uid="{00000000-0005-0000-0000-000010A90000}"/>
    <cellStyle name="Normal 5 2 2 2 2 2 4 4 2" xfId="42807" xr:uid="{00000000-0005-0000-0000-000011A90000}"/>
    <cellStyle name="Normal 5 2 2 2 2 2 4 5" xfId="29341" xr:uid="{00000000-0005-0000-0000-000012A90000}"/>
    <cellStyle name="Normal 5 2 2 2 2 2 5" xfId="5205" xr:uid="{00000000-0005-0000-0000-000013A90000}"/>
    <cellStyle name="Normal 5 2 2 2 2 2 5 2" xfId="11649" xr:uid="{00000000-0005-0000-0000-000014A90000}"/>
    <cellStyle name="Normal 5 2 2 2 2 2 5 2 2" xfId="24011" xr:uid="{00000000-0005-0000-0000-000015A90000}"/>
    <cellStyle name="Normal 5 2 2 2 2 2 5 2 2 2" xfId="50173" xr:uid="{00000000-0005-0000-0000-000016A90000}"/>
    <cellStyle name="Normal 5 2 2 2 2 2 5 2 3" xfId="37811" xr:uid="{00000000-0005-0000-0000-000017A90000}"/>
    <cellStyle name="Normal 5 2 2 2 2 2 5 3" xfId="18407" xr:uid="{00000000-0005-0000-0000-000018A90000}"/>
    <cellStyle name="Normal 5 2 2 2 2 2 5 3 2" xfId="44569" xr:uid="{00000000-0005-0000-0000-000019A90000}"/>
    <cellStyle name="Normal 5 2 2 2 2 2 5 4" xfId="31367" xr:uid="{00000000-0005-0000-0000-00001AA90000}"/>
    <cellStyle name="Normal 5 2 2 2 2 2 6" xfId="8703" xr:uid="{00000000-0005-0000-0000-00001BA90000}"/>
    <cellStyle name="Normal 5 2 2 2 2 2 6 2" xfId="21449" xr:uid="{00000000-0005-0000-0000-00001CA90000}"/>
    <cellStyle name="Normal 5 2 2 2 2 2 6 2 2" xfId="47611" xr:uid="{00000000-0005-0000-0000-00001DA90000}"/>
    <cellStyle name="Normal 5 2 2 2 2 2 6 3" xfId="34865" xr:uid="{00000000-0005-0000-0000-00001EA90000}"/>
    <cellStyle name="Normal 5 2 2 2 2 2 7" xfId="14883" xr:uid="{00000000-0005-0000-0000-00001FA90000}"/>
    <cellStyle name="Normal 5 2 2 2 2 2 7 2" xfId="41045" xr:uid="{00000000-0005-0000-0000-000020A90000}"/>
    <cellStyle name="Normal 5 2 2 2 2 2 8" xfId="27315" xr:uid="{00000000-0005-0000-0000-000021A90000}"/>
    <cellStyle name="Normal 5 2 2 2 2 3" xfId="1313" xr:uid="{00000000-0005-0000-0000-000022A90000}"/>
    <cellStyle name="Normal 5 2 2 2 2 3 2" xfId="1953" xr:uid="{00000000-0005-0000-0000-000023A90000}"/>
    <cellStyle name="Normal 5 2 2 2 2 3 2 2" xfId="3979" xr:uid="{00000000-0005-0000-0000-000024A90000}"/>
    <cellStyle name="Normal 5 2 2 2 2 3 2 2 2" xfId="8031" xr:uid="{00000000-0005-0000-0000-000025A90000}"/>
    <cellStyle name="Normal 5 2 2 2 2 3 2 2 2 2" xfId="13921" xr:uid="{00000000-0005-0000-0000-000026A90000}"/>
    <cellStyle name="Normal 5 2 2 2 2 3 2 2 2 2 2" xfId="26091" xr:uid="{00000000-0005-0000-0000-000027A90000}"/>
    <cellStyle name="Normal 5 2 2 2 2 3 2 2 2 2 2 2" xfId="52253" xr:uid="{00000000-0005-0000-0000-000028A90000}"/>
    <cellStyle name="Normal 5 2 2 2 2 3 2 2 2 2 3" xfId="40083" xr:uid="{00000000-0005-0000-0000-000029A90000}"/>
    <cellStyle name="Normal 5 2 2 2 2 3 2 2 2 3" xfId="20969" xr:uid="{00000000-0005-0000-0000-00002AA90000}"/>
    <cellStyle name="Normal 5 2 2 2 2 3 2 2 2 3 2" xfId="47131" xr:uid="{00000000-0005-0000-0000-00002BA90000}"/>
    <cellStyle name="Normal 5 2 2 2 2 3 2 2 2 4" xfId="34193" xr:uid="{00000000-0005-0000-0000-00002CA90000}"/>
    <cellStyle name="Normal 5 2 2 2 2 3 2 2 3" xfId="10975" xr:uid="{00000000-0005-0000-0000-00002DA90000}"/>
    <cellStyle name="Normal 5 2 2 2 2 3 2 2 3 2" xfId="23529" xr:uid="{00000000-0005-0000-0000-00002EA90000}"/>
    <cellStyle name="Normal 5 2 2 2 2 3 2 2 3 2 2" xfId="49691" xr:uid="{00000000-0005-0000-0000-00002FA90000}"/>
    <cellStyle name="Normal 5 2 2 2 2 3 2 2 3 3" xfId="37137" xr:uid="{00000000-0005-0000-0000-000030A90000}"/>
    <cellStyle name="Normal 5 2 2 2 2 3 2 2 4" xfId="17445" xr:uid="{00000000-0005-0000-0000-000031A90000}"/>
    <cellStyle name="Normal 5 2 2 2 2 3 2 2 4 2" xfId="43607" xr:uid="{00000000-0005-0000-0000-000032A90000}"/>
    <cellStyle name="Normal 5 2 2 2 2 3 2 2 5" xfId="30141" xr:uid="{00000000-0005-0000-0000-000033A90000}"/>
    <cellStyle name="Normal 5 2 2 2 2 3 2 3" xfId="6005" xr:uid="{00000000-0005-0000-0000-000034A90000}"/>
    <cellStyle name="Normal 5 2 2 2 2 3 2 3 2" xfId="12449" xr:uid="{00000000-0005-0000-0000-000035A90000}"/>
    <cellStyle name="Normal 5 2 2 2 2 3 2 3 2 2" xfId="24811" xr:uid="{00000000-0005-0000-0000-000036A90000}"/>
    <cellStyle name="Normal 5 2 2 2 2 3 2 3 2 2 2" xfId="50973" xr:uid="{00000000-0005-0000-0000-000037A90000}"/>
    <cellStyle name="Normal 5 2 2 2 2 3 2 3 2 3" xfId="38611" xr:uid="{00000000-0005-0000-0000-000038A90000}"/>
    <cellStyle name="Normal 5 2 2 2 2 3 2 3 3" xfId="19207" xr:uid="{00000000-0005-0000-0000-000039A90000}"/>
    <cellStyle name="Normal 5 2 2 2 2 3 2 3 3 2" xfId="45369" xr:uid="{00000000-0005-0000-0000-00003AA90000}"/>
    <cellStyle name="Normal 5 2 2 2 2 3 2 3 4" xfId="32167" xr:uid="{00000000-0005-0000-0000-00003BA90000}"/>
    <cellStyle name="Normal 5 2 2 2 2 3 2 4" xfId="9503" xr:uid="{00000000-0005-0000-0000-00003CA90000}"/>
    <cellStyle name="Normal 5 2 2 2 2 3 2 4 2" xfId="22249" xr:uid="{00000000-0005-0000-0000-00003DA90000}"/>
    <cellStyle name="Normal 5 2 2 2 2 3 2 4 2 2" xfId="48411" xr:uid="{00000000-0005-0000-0000-00003EA90000}"/>
    <cellStyle name="Normal 5 2 2 2 2 3 2 4 3" xfId="35665" xr:uid="{00000000-0005-0000-0000-00003FA90000}"/>
    <cellStyle name="Normal 5 2 2 2 2 3 2 5" xfId="15683" xr:uid="{00000000-0005-0000-0000-000040A90000}"/>
    <cellStyle name="Normal 5 2 2 2 2 3 2 5 2" xfId="41845" xr:uid="{00000000-0005-0000-0000-000041A90000}"/>
    <cellStyle name="Normal 5 2 2 2 2 3 2 6" xfId="28115" xr:uid="{00000000-0005-0000-0000-000042A90000}"/>
    <cellStyle name="Normal 5 2 2 2 2 3 3" xfId="3339" xr:uid="{00000000-0005-0000-0000-000043A90000}"/>
    <cellStyle name="Normal 5 2 2 2 2 3 3 2" xfId="7391" xr:uid="{00000000-0005-0000-0000-000044A90000}"/>
    <cellStyle name="Normal 5 2 2 2 2 3 3 2 2" xfId="13281" xr:uid="{00000000-0005-0000-0000-000045A90000}"/>
    <cellStyle name="Normal 5 2 2 2 2 3 3 2 2 2" xfId="25451" xr:uid="{00000000-0005-0000-0000-000046A90000}"/>
    <cellStyle name="Normal 5 2 2 2 2 3 3 2 2 2 2" xfId="51613" xr:uid="{00000000-0005-0000-0000-000047A90000}"/>
    <cellStyle name="Normal 5 2 2 2 2 3 3 2 2 3" xfId="39443" xr:uid="{00000000-0005-0000-0000-000048A90000}"/>
    <cellStyle name="Normal 5 2 2 2 2 3 3 2 3" xfId="20329" xr:uid="{00000000-0005-0000-0000-000049A90000}"/>
    <cellStyle name="Normal 5 2 2 2 2 3 3 2 3 2" xfId="46491" xr:uid="{00000000-0005-0000-0000-00004AA90000}"/>
    <cellStyle name="Normal 5 2 2 2 2 3 3 2 4" xfId="33553" xr:uid="{00000000-0005-0000-0000-00004BA90000}"/>
    <cellStyle name="Normal 5 2 2 2 2 3 3 3" xfId="10335" xr:uid="{00000000-0005-0000-0000-00004CA90000}"/>
    <cellStyle name="Normal 5 2 2 2 2 3 3 3 2" xfId="22889" xr:uid="{00000000-0005-0000-0000-00004DA90000}"/>
    <cellStyle name="Normal 5 2 2 2 2 3 3 3 2 2" xfId="49051" xr:uid="{00000000-0005-0000-0000-00004EA90000}"/>
    <cellStyle name="Normal 5 2 2 2 2 3 3 3 3" xfId="36497" xr:uid="{00000000-0005-0000-0000-00004FA90000}"/>
    <cellStyle name="Normal 5 2 2 2 2 3 3 4" xfId="16805" xr:uid="{00000000-0005-0000-0000-000050A90000}"/>
    <cellStyle name="Normal 5 2 2 2 2 3 3 4 2" xfId="42967" xr:uid="{00000000-0005-0000-0000-000051A90000}"/>
    <cellStyle name="Normal 5 2 2 2 2 3 3 5" xfId="29501" xr:uid="{00000000-0005-0000-0000-000052A90000}"/>
    <cellStyle name="Normal 5 2 2 2 2 3 4" xfId="5365" xr:uid="{00000000-0005-0000-0000-000053A90000}"/>
    <cellStyle name="Normal 5 2 2 2 2 3 4 2" xfId="11809" xr:uid="{00000000-0005-0000-0000-000054A90000}"/>
    <cellStyle name="Normal 5 2 2 2 2 3 4 2 2" xfId="24171" xr:uid="{00000000-0005-0000-0000-000055A90000}"/>
    <cellStyle name="Normal 5 2 2 2 2 3 4 2 2 2" xfId="50333" xr:uid="{00000000-0005-0000-0000-000056A90000}"/>
    <cellStyle name="Normal 5 2 2 2 2 3 4 2 3" xfId="37971" xr:uid="{00000000-0005-0000-0000-000057A90000}"/>
    <cellStyle name="Normal 5 2 2 2 2 3 4 3" xfId="18567" xr:uid="{00000000-0005-0000-0000-000058A90000}"/>
    <cellStyle name="Normal 5 2 2 2 2 3 4 3 2" xfId="44729" xr:uid="{00000000-0005-0000-0000-000059A90000}"/>
    <cellStyle name="Normal 5 2 2 2 2 3 4 4" xfId="31527" xr:uid="{00000000-0005-0000-0000-00005AA90000}"/>
    <cellStyle name="Normal 5 2 2 2 2 3 5" xfId="8863" xr:uid="{00000000-0005-0000-0000-00005BA90000}"/>
    <cellStyle name="Normal 5 2 2 2 2 3 5 2" xfId="21609" xr:uid="{00000000-0005-0000-0000-00005CA90000}"/>
    <cellStyle name="Normal 5 2 2 2 2 3 5 2 2" xfId="47771" xr:uid="{00000000-0005-0000-0000-00005DA90000}"/>
    <cellStyle name="Normal 5 2 2 2 2 3 5 3" xfId="35025" xr:uid="{00000000-0005-0000-0000-00005EA90000}"/>
    <cellStyle name="Normal 5 2 2 2 2 3 6" xfId="15043" xr:uid="{00000000-0005-0000-0000-00005FA90000}"/>
    <cellStyle name="Normal 5 2 2 2 2 3 6 2" xfId="41205" xr:uid="{00000000-0005-0000-0000-000060A90000}"/>
    <cellStyle name="Normal 5 2 2 2 2 3 7" xfId="27475" xr:uid="{00000000-0005-0000-0000-000061A90000}"/>
    <cellStyle name="Normal 5 2 2 2 2 4" xfId="1633" xr:uid="{00000000-0005-0000-0000-000062A90000}"/>
    <cellStyle name="Normal 5 2 2 2 2 4 2" xfId="3659" xr:uid="{00000000-0005-0000-0000-000063A90000}"/>
    <cellStyle name="Normal 5 2 2 2 2 4 2 2" xfId="7711" xr:uid="{00000000-0005-0000-0000-000064A90000}"/>
    <cellStyle name="Normal 5 2 2 2 2 4 2 2 2" xfId="13601" xr:uid="{00000000-0005-0000-0000-000065A90000}"/>
    <cellStyle name="Normal 5 2 2 2 2 4 2 2 2 2" xfId="25771" xr:uid="{00000000-0005-0000-0000-000066A90000}"/>
    <cellStyle name="Normal 5 2 2 2 2 4 2 2 2 2 2" xfId="51933" xr:uid="{00000000-0005-0000-0000-000067A90000}"/>
    <cellStyle name="Normal 5 2 2 2 2 4 2 2 2 3" xfId="39763" xr:uid="{00000000-0005-0000-0000-000068A90000}"/>
    <cellStyle name="Normal 5 2 2 2 2 4 2 2 3" xfId="20649" xr:uid="{00000000-0005-0000-0000-000069A90000}"/>
    <cellStyle name="Normal 5 2 2 2 2 4 2 2 3 2" xfId="46811" xr:uid="{00000000-0005-0000-0000-00006AA90000}"/>
    <cellStyle name="Normal 5 2 2 2 2 4 2 2 4" xfId="33873" xr:uid="{00000000-0005-0000-0000-00006BA90000}"/>
    <cellStyle name="Normal 5 2 2 2 2 4 2 3" xfId="10655" xr:uid="{00000000-0005-0000-0000-00006CA90000}"/>
    <cellStyle name="Normal 5 2 2 2 2 4 2 3 2" xfId="23209" xr:uid="{00000000-0005-0000-0000-00006DA90000}"/>
    <cellStyle name="Normal 5 2 2 2 2 4 2 3 2 2" xfId="49371" xr:uid="{00000000-0005-0000-0000-00006EA90000}"/>
    <cellStyle name="Normal 5 2 2 2 2 4 2 3 3" xfId="36817" xr:uid="{00000000-0005-0000-0000-00006FA90000}"/>
    <cellStyle name="Normal 5 2 2 2 2 4 2 4" xfId="17125" xr:uid="{00000000-0005-0000-0000-000070A90000}"/>
    <cellStyle name="Normal 5 2 2 2 2 4 2 4 2" xfId="43287" xr:uid="{00000000-0005-0000-0000-000071A90000}"/>
    <cellStyle name="Normal 5 2 2 2 2 4 2 5" xfId="29821" xr:uid="{00000000-0005-0000-0000-000072A90000}"/>
    <cellStyle name="Normal 5 2 2 2 2 4 3" xfId="5685" xr:uid="{00000000-0005-0000-0000-000073A90000}"/>
    <cellStyle name="Normal 5 2 2 2 2 4 3 2" xfId="12129" xr:uid="{00000000-0005-0000-0000-000074A90000}"/>
    <cellStyle name="Normal 5 2 2 2 2 4 3 2 2" xfId="24491" xr:uid="{00000000-0005-0000-0000-000075A90000}"/>
    <cellStyle name="Normal 5 2 2 2 2 4 3 2 2 2" xfId="50653" xr:uid="{00000000-0005-0000-0000-000076A90000}"/>
    <cellStyle name="Normal 5 2 2 2 2 4 3 2 3" xfId="38291" xr:uid="{00000000-0005-0000-0000-000077A90000}"/>
    <cellStyle name="Normal 5 2 2 2 2 4 3 3" xfId="18887" xr:uid="{00000000-0005-0000-0000-000078A90000}"/>
    <cellStyle name="Normal 5 2 2 2 2 4 3 3 2" xfId="45049" xr:uid="{00000000-0005-0000-0000-000079A90000}"/>
    <cellStyle name="Normal 5 2 2 2 2 4 3 4" xfId="31847" xr:uid="{00000000-0005-0000-0000-00007AA90000}"/>
    <cellStyle name="Normal 5 2 2 2 2 4 4" xfId="9183" xr:uid="{00000000-0005-0000-0000-00007BA90000}"/>
    <cellStyle name="Normal 5 2 2 2 2 4 4 2" xfId="21929" xr:uid="{00000000-0005-0000-0000-00007CA90000}"/>
    <cellStyle name="Normal 5 2 2 2 2 4 4 2 2" xfId="48091" xr:uid="{00000000-0005-0000-0000-00007DA90000}"/>
    <cellStyle name="Normal 5 2 2 2 2 4 4 3" xfId="35345" xr:uid="{00000000-0005-0000-0000-00007EA90000}"/>
    <cellStyle name="Normal 5 2 2 2 2 4 5" xfId="15363" xr:uid="{00000000-0005-0000-0000-00007FA90000}"/>
    <cellStyle name="Normal 5 2 2 2 2 4 5 2" xfId="41525" xr:uid="{00000000-0005-0000-0000-000080A90000}"/>
    <cellStyle name="Normal 5 2 2 2 2 4 6" xfId="27795" xr:uid="{00000000-0005-0000-0000-000081A90000}"/>
    <cellStyle name="Normal 5 2 2 2 2 5" xfId="2647" xr:uid="{00000000-0005-0000-0000-000082A90000}"/>
    <cellStyle name="Normal 5 2 2 2 2 5 2" xfId="6699" xr:uid="{00000000-0005-0000-0000-000083A90000}"/>
    <cellStyle name="Normal 5 2 2 2 2 5 2 2" xfId="12865" xr:uid="{00000000-0005-0000-0000-000084A90000}"/>
    <cellStyle name="Normal 5 2 2 2 2 5 2 2 2" xfId="25131" xr:uid="{00000000-0005-0000-0000-000085A90000}"/>
    <cellStyle name="Normal 5 2 2 2 2 5 2 2 2 2" xfId="51293" xr:uid="{00000000-0005-0000-0000-000086A90000}"/>
    <cellStyle name="Normal 5 2 2 2 2 5 2 2 3" xfId="39027" xr:uid="{00000000-0005-0000-0000-000087A90000}"/>
    <cellStyle name="Normal 5 2 2 2 2 5 2 3" xfId="19769" xr:uid="{00000000-0005-0000-0000-000088A90000}"/>
    <cellStyle name="Normal 5 2 2 2 2 5 2 3 2" xfId="45931" xr:uid="{00000000-0005-0000-0000-000089A90000}"/>
    <cellStyle name="Normal 5 2 2 2 2 5 2 4" xfId="32861" xr:uid="{00000000-0005-0000-0000-00008AA90000}"/>
    <cellStyle name="Normal 5 2 2 2 2 5 3" xfId="9919" xr:uid="{00000000-0005-0000-0000-00008BA90000}"/>
    <cellStyle name="Normal 5 2 2 2 2 5 3 2" xfId="22569" xr:uid="{00000000-0005-0000-0000-00008CA90000}"/>
    <cellStyle name="Normal 5 2 2 2 2 5 3 2 2" xfId="48731" xr:uid="{00000000-0005-0000-0000-00008DA90000}"/>
    <cellStyle name="Normal 5 2 2 2 2 5 3 3" xfId="36081" xr:uid="{00000000-0005-0000-0000-00008EA90000}"/>
    <cellStyle name="Normal 5 2 2 2 2 5 4" xfId="16245" xr:uid="{00000000-0005-0000-0000-00008FA90000}"/>
    <cellStyle name="Normal 5 2 2 2 2 5 4 2" xfId="42407" xr:uid="{00000000-0005-0000-0000-000090A90000}"/>
    <cellStyle name="Normal 5 2 2 2 2 5 5" xfId="28809" xr:uid="{00000000-0005-0000-0000-000091A90000}"/>
    <cellStyle name="Normal 5 2 2 2 2 6" xfId="4673" xr:uid="{00000000-0005-0000-0000-000092A90000}"/>
    <cellStyle name="Normal 5 2 2 2 2 6 2" xfId="11393" xr:uid="{00000000-0005-0000-0000-000093A90000}"/>
    <cellStyle name="Normal 5 2 2 2 2 6 2 2" xfId="23851" xr:uid="{00000000-0005-0000-0000-000094A90000}"/>
    <cellStyle name="Normal 5 2 2 2 2 6 2 2 2" xfId="50013" xr:uid="{00000000-0005-0000-0000-000095A90000}"/>
    <cellStyle name="Normal 5 2 2 2 2 6 2 3" xfId="37555" xr:uid="{00000000-0005-0000-0000-000096A90000}"/>
    <cellStyle name="Normal 5 2 2 2 2 6 3" xfId="18007" xr:uid="{00000000-0005-0000-0000-000097A90000}"/>
    <cellStyle name="Normal 5 2 2 2 2 6 3 2" xfId="44169" xr:uid="{00000000-0005-0000-0000-000098A90000}"/>
    <cellStyle name="Normal 5 2 2 2 2 6 4" xfId="30835" xr:uid="{00000000-0005-0000-0000-000099A90000}"/>
    <cellStyle name="Normal 5 2 2 2 2 7" xfId="8447" xr:uid="{00000000-0005-0000-0000-00009AA90000}"/>
    <cellStyle name="Normal 5 2 2 2 2 7 2" xfId="21289" xr:uid="{00000000-0005-0000-0000-00009BA90000}"/>
    <cellStyle name="Normal 5 2 2 2 2 7 2 2" xfId="47451" xr:uid="{00000000-0005-0000-0000-00009CA90000}"/>
    <cellStyle name="Normal 5 2 2 2 2 7 3" xfId="34609" xr:uid="{00000000-0005-0000-0000-00009DA90000}"/>
    <cellStyle name="Normal 5 2 2 2 2 8" xfId="14483" xr:uid="{00000000-0005-0000-0000-00009EA90000}"/>
    <cellStyle name="Normal 5 2 2 2 2 8 2" xfId="40645" xr:uid="{00000000-0005-0000-0000-00009FA90000}"/>
    <cellStyle name="Normal 5 2 2 2 2 9" xfId="26783" xr:uid="{00000000-0005-0000-0000-0000A0A90000}"/>
    <cellStyle name="Normal 5 2 2 2 3" xfId="1073" xr:uid="{00000000-0005-0000-0000-0000A1A90000}"/>
    <cellStyle name="Normal 5 2 2 2 3 2" xfId="1393" xr:uid="{00000000-0005-0000-0000-0000A2A90000}"/>
    <cellStyle name="Normal 5 2 2 2 3 2 2" xfId="2033" xr:uid="{00000000-0005-0000-0000-0000A3A90000}"/>
    <cellStyle name="Normal 5 2 2 2 3 2 2 2" xfId="4059" xr:uid="{00000000-0005-0000-0000-0000A4A90000}"/>
    <cellStyle name="Normal 5 2 2 2 3 2 2 2 2" xfId="8111" xr:uid="{00000000-0005-0000-0000-0000A5A90000}"/>
    <cellStyle name="Normal 5 2 2 2 3 2 2 2 2 2" xfId="14001" xr:uid="{00000000-0005-0000-0000-0000A6A90000}"/>
    <cellStyle name="Normal 5 2 2 2 3 2 2 2 2 2 2" xfId="26171" xr:uid="{00000000-0005-0000-0000-0000A7A90000}"/>
    <cellStyle name="Normal 5 2 2 2 3 2 2 2 2 2 2 2" xfId="52333" xr:uid="{00000000-0005-0000-0000-0000A8A90000}"/>
    <cellStyle name="Normal 5 2 2 2 3 2 2 2 2 2 3" xfId="40163" xr:uid="{00000000-0005-0000-0000-0000A9A90000}"/>
    <cellStyle name="Normal 5 2 2 2 3 2 2 2 2 3" xfId="21049" xr:uid="{00000000-0005-0000-0000-0000AAA90000}"/>
    <cellStyle name="Normal 5 2 2 2 3 2 2 2 2 3 2" xfId="47211" xr:uid="{00000000-0005-0000-0000-0000ABA90000}"/>
    <cellStyle name="Normal 5 2 2 2 3 2 2 2 2 4" xfId="34273" xr:uid="{00000000-0005-0000-0000-0000ACA90000}"/>
    <cellStyle name="Normal 5 2 2 2 3 2 2 2 3" xfId="11055" xr:uid="{00000000-0005-0000-0000-0000ADA90000}"/>
    <cellStyle name="Normal 5 2 2 2 3 2 2 2 3 2" xfId="23609" xr:uid="{00000000-0005-0000-0000-0000AEA90000}"/>
    <cellStyle name="Normal 5 2 2 2 3 2 2 2 3 2 2" xfId="49771" xr:uid="{00000000-0005-0000-0000-0000AFA90000}"/>
    <cellStyle name="Normal 5 2 2 2 3 2 2 2 3 3" xfId="37217" xr:uid="{00000000-0005-0000-0000-0000B0A90000}"/>
    <cellStyle name="Normal 5 2 2 2 3 2 2 2 4" xfId="17525" xr:uid="{00000000-0005-0000-0000-0000B1A90000}"/>
    <cellStyle name="Normal 5 2 2 2 3 2 2 2 4 2" xfId="43687" xr:uid="{00000000-0005-0000-0000-0000B2A90000}"/>
    <cellStyle name="Normal 5 2 2 2 3 2 2 2 5" xfId="30221" xr:uid="{00000000-0005-0000-0000-0000B3A90000}"/>
    <cellStyle name="Normal 5 2 2 2 3 2 2 3" xfId="6085" xr:uid="{00000000-0005-0000-0000-0000B4A90000}"/>
    <cellStyle name="Normal 5 2 2 2 3 2 2 3 2" xfId="12529" xr:uid="{00000000-0005-0000-0000-0000B5A90000}"/>
    <cellStyle name="Normal 5 2 2 2 3 2 2 3 2 2" xfId="24891" xr:uid="{00000000-0005-0000-0000-0000B6A90000}"/>
    <cellStyle name="Normal 5 2 2 2 3 2 2 3 2 2 2" xfId="51053" xr:uid="{00000000-0005-0000-0000-0000B7A90000}"/>
    <cellStyle name="Normal 5 2 2 2 3 2 2 3 2 3" xfId="38691" xr:uid="{00000000-0005-0000-0000-0000B8A90000}"/>
    <cellStyle name="Normal 5 2 2 2 3 2 2 3 3" xfId="19287" xr:uid="{00000000-0005-0000-0000-0000B9A90000}"/>
    <cellStyle name="Normal 5 2 2 2 3 2 2 3 3 2" xfId="45449" xr:uid="{00000000-0005-0000-0000-0000BAA90000}"/>
    <cellStyle name="Normal 5 2 2 2 3 2 2 3 4" xfId="32247" xr:uid="{00000000-0005-0000-0000-0000BBA90000}"/>
    <cellStyle name="Normal 5 2 2 2 3 2 2 4" xfId="9583" xr:uid="{00000000-0005-0000-0000-0000BCA90000}"/>
    <cellStyle name="Normal 5 2 2 2 3 2 2 4 2" xfId="22329" xr:uid="{00000000-0005-0000-0000-0000BDA90000}"/>
    <cellStyle name="Normal 5 2 2 2 3 2 2 4 2 2" xfId="48491" xr:uid="{00000000-0005-0000-0000-0000BEA90000}"/>
    <cellStyle name="Normal 5 2 2 2 3 2 2 4 3" xfId="35745" xr:uid="{00000000-0005-0000-0000-0000BFA90000}"/>
    <cellStyle name="Normal 5 2 2 2 3 2 2 5" xfId="15763" xr:uid="{00000000-0005-0000-0000-0000C0A90000}"/>
    <cellStyle name="Normal 5 2 2 2 3 2 2 5 2" xfId="41925" xr:uid="{00000000-0005-0000-0000-0000C1A90000}"/>
    <cellStyle name="Normal 5 2 2 2 3 2 2 6" xfId="28195" xr:uid="{00000000-0005-0000-0000-0000C2A90000}"/>
    <cellStyle name="Normal 5 2 2 2 3 2 3" xfId="3419" xr:uid="{00000000-0005-0000-0000-0000C3A90000}"/>
    <cellStyle name="Normal 5 2 2 2 3 2 3 2" xfId="7471" xr:uid="{00000000-0005-0000-0000-0000C4A90000}"/>
    <cellStyle name="Normal 5 2 2 2 3 2 3 2 2" xfId="13361" xr:uid="{00000000-0005-0000-0000-0000C5A90000}"/>
    <cellStyle name="Normal 5 2 2 2 3 2 3 2 2 2" xfId="25531" xr:uid="{00000000-0005-0000-0000-0000C6A90000}"/>
    <cellStyle name="Normal 5 2 2 2 3 2 3 2 2 2 2" xfId="51693" xr:uid="{00000000-0005-0000-0000-0000C7A90000}"/>
    <cellStyle name="Normal 5 2 2 2 3 2 3 2 2 3" xfId="39523" xr:uid="{00000000-0005-0000-0000-0000C8A90000}"/>
    <cellStyle name="Normal 5 2 2 2 3 2 3 2 3" xfId="20409" xr:uid="{00000000-0005-0000-0000-0000C9A90000}"/>
    <cellStyle name="Normal 5 2 2 2 3 2 3 2 3 2" xfId="46571" xr:uid="{00000000-0005-0000-0000-0000CAA90000}"/>
    <cellStyle name="Normal 5 2 2 2 3 2 3 2 4" xfId="33633" xr:uid="{00000000-0005-0000-0000-0000CBA90000}"/>
    <cellStyle name="Normal 5 2 2 2 3 2 3 3" xfId="10415" xr:uid="{00000000-0005-0000-0000-0000CCA90000}"/>
    <cellStyle name="Normal 5 2 2 2 3 2 3 3 2" xfId="22969" xr:uid="{00000000-0005-0000-0000-0000CDA90000}"/>
    <cellStyle name="Normal 5 2 2 2 3 2 3 3 2 2" xfId="49131" xr:uid="{00000000-0005-0000-0000-0000CEA90000}"/>
    <cellStyle name="Normal 5 2 2 2 3 2 3 3 3" xfId="36577" xr:uid="{00000000-0005-0000-0000-0000CFA90000}"/>
    <cellStyle name="Normal 5 2 2 2 3 2 3 4" xfId="16885" xr:uid="{00000000-0005-0000-0000-0000D0A90000}"/>
    <cellStyle name="Normal 5 2 2 2 3 2 3 4 2" xfId="43047" xr:uid="{00000000-0005-0000-0000-0000D1A90000}"/>
    <cellStyle name="Normal 5 2 2 2 3 2 3 5" xfId="29581" xr:uid="{00000000-0005-0000-0000-0000D2A90000}"/>
    <cellStyle name="Normal 5 2 2 2 3 2 4" xfId="5445" xr:uid="{00000000-0005-0000-0000-0000D3A90000}"/>
    <cellStyle name="Normal 5 2 2 2 3 2 4 2" xfId="11889" xr:uid="{00000000-0005-0000-0000-0000D4A90000}"/>
    <cellStyle name="Normal 5 2 2 2 3 2 4 2 2" xfId="24251" xr:uid="{00000000-0005-0000-0000-0000D5A90000}"/>
    <cellStyle name="Normal 5 2 2 2 3 2 4 2 2 2" xfId="50413" xr:uid="{00000000-0005-0000-0000-0000D6A90000}"/>
    <cellStyle name="Normal 5 2 2 2 3 2 4 2 3" xfId="38051" xr:uid="{00000000-0005-0000-0000-0000D7A90000}"/>
    <cellStyle name="Normal 5 2 2 2 3 2 4 3" xfId="18647" xr:uid="{00000000-0005-0000-0000-0000D8A90000}"/>
    <cellStyle name="Normal 5 2 2 2 3 2 4 3 2" xfId="44809" xr:uid="{00000000-0005-0000-0000-0000D9A90000}"/>
    <cellStyle name="Normal 5 2 2 2 3 2 4 4" xfId="31607" xr:uid="{00000000-0005-0000-0000-0000DAA90000}"/>
    <cellStyle name="Normal 5 2 2 2 3 2 5" xfId="8943" xr:uid="{00000000-0005-0000-0000-0000DBA90000}"/>
    <cellStyle name="Normal 5 2 2 2 3 2 5 2" xfId="21689" xr:uid="{00000000-0005-0000-0000-0000DCA90000}"/>
    <cellStyle name="Normal 5 2 2 2 3 2 5 2 2" xfId="47851" xr:uid="{00000000-0005-0000-0000-0000DDA90000}"/>
    <cellStyle name="Normal 5 2 2 2 3 2 5 3" xfId="35105" xr:uid="{00000000-0005-0000-0000-0000DEA90000}"/>
    <cellStyle name="Normal 5 2 2 2 3 2 6" xfId="15123" xr:uid="{00000000-0005-0000-0000-0000DFA90000}"/>
    <cellStyle name="Normal 5 2 2 2 3 2 6 2" xfId="41285" xr:uid="{00000000-0005-0000-0000-0000E0A90000}"/>
    <cellStyle name="Normal 5 2 2 2 3 2 7" xfId="27555" xr:uid="{00000000-0005-0000-0000-0000E1A90000}"/>
    <cellStyle name="Normal 5 2 2 2 3 3" xfId="1713" xr:uid="{00000000-0005-0000-0000-0000E2A90000}"/>
    <cellStyle name="Normal 5 2 2 2 3 3 2" xfId="3739" xr:uid="{00000000-0005-0000-0000-0000E3A90000}"/>
    <cellStyle name="Normal 5 2 2 2 3 3 2 2" xfId="7791" xr:uid="{00000000-0005-0000-0000-0000E4A90000}"/>
    <cellStyle name="Normal 5 2 2 2 3 3 2 2 2" xfId="13681" xr:uid="{00000000-0005-0000-0000-0000E5A90000}"/>
    <cellStyle name="Normal 5 2 2 2 3 3 2 2 2 2" xfId="25851" xr:uid="{00000000-0005-0000-0000-0000E6A90000}"/>
    <cellStyle name="Normal 5 2 2 2 3 3 2 2 2 2 2" xfId="52013" xr:uid="{00000000-0005-0000-0000-0000E7A90000}"/>
    <cellStyle name="Normal 5 2 2 2 3 3 2 2 2 3" xfId="39843" xr:uid="{00000000-0005-0000-0000-0000E8A90000}"/>
    <cellStyle name="Normal 5 2 2 2 3 3 2 2 3" xfId="20729" xr:uid="{00000000-0005-0000-0000-0000E9A90000}"/>
    <cellStyle name="Normal 5 2 2 2 3 3 2 2 3 2" xfId="46891" xr:uid="{00000000-0005-0000-0000-0000EAA90000}"/>
    <cellStyle name="Normal 5 2 2 2 3 3 2 2 4" xfId="33953" xr:uid="{00000000-0005-0000-0000-0000EBA90000}"/>
    <cellStyle name="Normal 5 2 2 2 3 3 2 3" xfId="10735" xr:uid="{00000000-0005-0000-0000-0000ECA90000}"/>
    <cellStyle name="Normal 5 2 2 2 3 3 2 3 2" xfId="23289" xr:uid="{00000000-0005-0000-0000-0000EDA90000}"/>
    <cellStyle name="Normal 5 2 2 2 3 3 2 3 2 2" xfId="49451" xr:uid="{00000000-0005-0000-0000-0000EEA90000}"/>
    <cellStyle name="Normal 5 2 2 2 3 3 2 3 3" xfId="36897" xr:uid="{00000000-0005-0000-0000-0000EFA90000}"/>
    <cellStyle name="Normal 5 2 2 2 3 3 2 4" xfId="17205" xr:uid="{00000000-0005-0000-0000-0000F0A90000}"/>
    <cellStyle name="Normal 5 2 2 2 3 3 2 4 2" xfId="43367" xr:uid="{00000000-0005-0000-0000-0000F1A90000}"/>
    <cellStyle name="Normal 5 2 2 2 3 3 2 5" xfId="29901" xr:uid="{00000000-0005-0000-0000-0000F2A90000}"/>
    <cellStyle name="Normal 5 2 2 2 3 3 3" xfId="5765" xr:uid="{00000000-0005-0000-0000-0000F3A90000}"/>
    <cellStyle name="Normal 5 2 2 2 3 3 3 2" xfId="12209" xr:uid="{00000000-0005-0000-0000-0000F4A90000}"/>
    <cellStyle name="Normal 5 2 2 2 3 3 3 2 2" xfId="24571" xr:uid="{00000000-0005-0000-0000-0000F5A90000}"/>
    <cellStyle name="Normal 5 2 2 2 3 3 3 2 2 2" xfId="50733" xr:uid="{00000000-0005-0000-0000-0000F6A90000}"/>
    <cellStyle name="Normal 5 2 2 2 3 3 3 2 3" xfId="38371" xr:uid="{00000000-0005-0000-0000-0000F7A90000}"/>
    <cellStyle name="Normal 5 2 2 2 3 3 3 3" xfId="18967" xr:uid="{00000000-0005-0000-0000-0000F8A90000}"/>
    <cellStyle name="Normal 5 2 2 2 3 3 3 3 2" xfId="45129" xr:uid="{00000000-0005-0000-0000-0000F9A90000}"/>
    <cellStyle name="Normal 5 2 2 2 3 3 3 4" xfId="31927" xr:uid="{00000000-0005-0000-0000-0000FAA90000}"/>
    <cellStyle name="Normal 5 2 2 2 3 3 4" xfId="9263" xr:uid="{00000000-0005-0000-0000-0000FBA90000}"/>
    <cellStyle name="Normal 5 2 2 2 3 3 4 2" xfId="22009" xr:uid="{00000000-0005-0000-0000-0000FCA90000}"/>
    <cellStyle name="Normal 5 2 2 2 3 3 4 2 2" xfId="48171" xr:uid="{00000000-0005-0000-0000-0000FDA90000}"/>
    <cellStyle name="Normal 5 2 2 2 3 3 4 3" xfId="35425" xr:uid="{00000000-0005-0000-0000-0000FEA90000}"/>
    <cellStyle name="Normal 5 2 2 2 3 3 5" xfId="15443" xr:uid="{00000000-0005-0000-0000-0000FFA90000}"/>
    <cellStyle name="Normal 5 2 2 2 3 3 5 2" xfId="41605" xr:uid="{00000000-0005-0000-0000-000000AA0000}"/>
    <cellStyle name="Normal 5 2 2 2 3 3 6" xfId="27875" xr:uid="{00000000-0005-0000-0000-000001AA0000}"/>
    <cellStyle name="Normal 5 2 2 2 3 4" xfId="3099" xr:uid="{00000000-0005-0000-0000-000002AA0000}"/>
    <cellStyle name="Normal 5 2 2 2 3 4 2" xfId="7151" xr:uid="{00000000-0005-0000-0000-000003AA0000}"/>
    <cellStyle name="Normal 5 2 2 2 3 4 2 2" xfId="13041" xr:uid="{00000000-0005-0000-0000-000004AA0000}"/>
    <cellStyle name="Normal 5 2 2 2 3 4 2 2 2" xfId="25211" xr:uid="{00000000-0005-0000-0000-000005AA0000}"/>
    <cellStyle name="Normal 5 2 2 2 3 4 2 2 2 2" xfId="51373" xr:uid="{00000000-0005-0000-0000-000006AA0000}"/>
    <cellStyle name="Normal 5 2 2 2 3 4 2 2 3" xfId="39203" xr:uid="{00000000-0005-0000-0000-000007AA0000}"/>
    <cellStyle name="Normal 5 2 2 2 3 4 2 3" xfId="20089" xr:uid="{00000000-0005-0000-0000-000008AA0000}"/>
    <cellStyle name="Normal 5 2 2 2 3 4 2 3 2" xfId="46251" xr:uid="{00000000-0005-0000-0000-000009AA0000}"/>
    <cellStyle name="Normal 5 2 2 2 3 4 2 4" xfId="33313" xr:uid="{00000000-0005-0000-0000-00000AAA0000}"/>
    <cellStyle name="Normal 5 2 2 2 3 4 3" xfId="10095" xr:uid="{00000000-0005-0000-0000-00000BAA0000}"/>
    <cellStyle name="Normal 5 2 2 2 3 4 3 2" xfId="22649" xr:uid="{00000000-0005-0000-0000-00000CAA0000}"/>
    <cellStyle name="Normal 5 2 2 2 3 4 3 2 2" xfId="48811" xr:uid="{00000000-0005-0000-0000-00000DAA0000}"/>
    <cellStyle name="Normal 5 2 2 2 3 4 3 3" xfId="36257" xr:uid="{00000000-0005-0000-0000-00000EAA0000}"/>
    <cellStyle name="Normal 5 2 2 2 3 4 4" xfId="16565" xr:uid="{00000000-0005-0000-0000-00000FAA0000}"/>
    <cellStyle name="Normal 5 2 2 2 3 4 4 2" xfId="42727" xr:uid="{00000000-0005-0000-0000-000010AA0000}"/>
    <cellStyle name="Normal 5 2 2 2 3 4 5" xfId="29261" xr:uid="{00000000-0005-0000-0000-000011AA0000}"/>
    <cellStyle name="Normal 5 2 2 2 3 5" xfId="5125" xr:uid="{00000000-0005-0000-0000-000012AA0000}"/>
    <cellStyle name="Normal 5 2 2 2 3 5 2" xfId="11569" xr:uid="{00000000-0005-0000-0000-000013AA0000}"/>
    <cellStyle name="Normal 5 2 2 2 3 5 2 2" xfId="23931" xr:uid="{00000000-0005-0000-0000-000014AA0000}"/>
    <cellStyle name="Normal 5 2 2 2 3 5 2 2 2" xfId="50093" xr:uid="{00000000-0005-0000-0000-000015AA0000}"/>
    <cellStyle name="Normal 5 2 2 2 3 5 2 3" xfId="37731" xr:uid="{00000000-0005-0000-0000-000016AA0000}"/>
    <cellStyle name="Normal 5 2 2 2 3 5 3" xfId="18327" xr:uid="{00000000-0005-0000-0000-000017AA0000}"/>
    <cellStyle name="Normal 5 2 2 2 3 5 3 2" xfId="44489" xr:uid="{00000000-0005-0000-0000-000018AA0000}"/>
    <cellStyle name="Normal 5 2 2 2 3 5 4" xfId="31287" xr:uid="{00000000-0005-0000-0000-000019AA0000}"/>
    <cellStyle name="Normal 5 2 2 2 3 6" xfId="8623" xr:uid="{00000000-0005-0000-0000-00001AAA0000}"/>
    <cellStyle name="Normal 5 2 2 2 3 6 2" xfId="21369" xr:uid="{00000000-0005-0000-0000-00001BAA0000}"/>
    <cellStyle name="Normal 5 2 2 2 3 6 2 2" xfId="47531" xr:uid="{00000000-0005-0000-0000-00001CAA0000}"/>
    <cellStyle name="Normal 5 2 2 2 3 6 3" xfId="34785" xr:uid="{00000000-0005-0000-0000-00001DAA0000}"/>
    <cellStyle name="Normal 5 2 2 2 3 7" xfId="14803" xr:uid="{00000000-0005-0000-0000-00001EAA0000}"/>
    <cellStyle name="Normal 5 2 2 2 3 7 2" xfId="40965" xr:uid="{00000000-0005-0000-0000-00001FAA0000}"/>
    <cellStyle name="Normal 5 2 2 2 3 8" xfId="27235" xr:uid="{00000000-0005-0000-0000-000020AA0000}"/>
    <cellStyle name="Normal 5 2 2 2 4" xfId="1233" xr:uid="{00000000-0005-0000-0000-000021AA0000}"/>
    <cellStyle name="Normal 5 2 2 2 4 2" xfId="1873" xr:uid="{00000000-0005-0000-0000-000022AA0000}"/>
    <cellStyle name="Normal 5 2 2 2 4 2 2" xfId="3899" xr:uid="{00000000-0005-0000-0000-000023AA0000}"/>
    <cellStyle name="Normal 5 2 2 2 4 2 2 2" xfId="7951" xr:uid="{00000000-0005-0000-0000-000024AA0000}"/>
    <cellStyle name="Normal 5 2 2 2 4 2 2 2 2" xfId="13841" xr:uid="{00000000-0005-0000-0000-000025AA0000}"/>
    <cellStyle name="Normal 5 2 2 2 4 2 2 2 2 2" xfId="26011" xr:uid="{00000000-0005-0000-0000-000026AA0000}"/>
    <cellStyle name="Normal 5 2 2 2 4 2 2 2 2 2 2" xfId="52173" xr:uid="{00000000-0005-0000-0000-000027AA0000}"/>
    <cellStyle name="Normal 5 2 2 2 4 2 2 2 2 3" xfId="40003" xr:uid="{00000000-0005-0000-0000-000028AA0000}"/>
    <cellStyle name="Normal 5 2 2 2 4 2 2 2 3" xfId="20889" xr:uid="{00000000-0005-0000-0000-000029AA0000}"/>
    <cellStyle name="Normal 5 2 2 2 4 2 2 2 3 2" xfId="47051" xr:uid="{00000000-0005-0000-0000-00002AAA0000}"/>
    <cellStyle name="Normal 5 2 2 2 4 2 2 2 4" xfId="34113" xr:uid="{00000000-0005-0000-0000-00002BAA0000}"/>
    <cellStyle name="Normal 5 2 2 2 4 2 2 3" xfId="10895" xr:uid="{00000000-0005-0000-0000-00002CAA0000}"/>
    <cellStyle name="Normal 5 2 2 2 4 2 2 3 2" xfId="23449" xr:uid="{00000000-0005-0000-0000-00002DAA0000}"/>
    <cellStyle name="Normal 5 2 2 2 4 2 2 3 2 2" xfId="49611" xr:uid="{00000000-0005-0000-0000-00002EAA0000}"/>
    <cellStyle name="Normal 5 2 2 2 4 2 2 3 3" xfId="37057" xr:uid="{00000000-0005-0000-0000-00002FAA0000}"/>
    <cellStyle name="Normal 5 2 2 2 4 2 2 4" xfId="17365" xr:uid="{00000000-0005-0000-0000-000030AA0000}"/>
    <cellStyle name="Normal 5 2 2 2 4 2 2 4 2" xfId="43527" xr:uid="{00000000-0005-0000-0000-000031AA0000}"/>
    <cellStyle name="Normal 5 2 2 2 4 2 2 5" xfId="30061" xr:uid="{00000000-0005-0000-0000-000032AA0000}"/>
    <cellStyle name="Normal 5 2 2 2 4 2 3" xfId="5925" xr:uid="{00000000-0005-0000-0000-000033AA0000}"/>
    <cellStyle name="Normal 5 2 2 2 4 2 3 2" xfId="12369" xr:uid="{00000000-0005-0000-0000-000034AA0000}"/>
    <cellStyle name="Normal 5 2 2 2 4 2 3 2 2" xfId="24731" xr:uid="{00000000-0005-0000-0000-000035AA0000}"/>
    <cellStyle name="Normal 5 2 2 2 4 2 3 2 2 2" xfId="50893" xr:uid="{00000000-0005-0000-0000-000036AA0000}"/>
    <cellStyle name="Normal 5 2 2 2 4 2 3 2 3" xfId="38531" xr:uid="{00000000-0005-0000-0000-000037AA0000}"/>
    <cellStyle name="Normal 5 2 2 2 4 2 3 3" xfId="19127" xr:uid="{00000000-0005-0000-0000-000038AA0000}"/>
    <cellStyle name="Normal 5 2 2 2 4 2 3 3 2" xfId="45289" xr:uid="{00000000-0005-0000-0000-000039AA0000}"/>
    <cellStyle name="Normal 5 2 2 2 4 2 3 4" xfId="32087" xr:uid="{00000000-0005-0000-0000-00003AAA0000}"/>
    <cellStyle name="Normal 5 2 2 2 4 2 4" xfId="9423" xr:uid="{00000000-0005-0000-0000-00003BAA0000}"/>
    <cellStyle name="Normal 5 2 2 2 4 2 4 2" xfId="22169" xr:uid="{00000000-0005-0000-0000-00003CAA0000}"/>
    <cellStyle name="Normal 5 2 2 2 4 2 4 2 2" xfId="48331" xr:uid="{00000000-0005-0000-0000-00003DAA0000}"/>
    <cellStyle name="Normal 5 2 2 2 4 2 4 3" xfId="35585" xr:uid="{00000000-0005-0000-0000-00003EAA0000}"/>
    <cellStyle name="Normal 5 2 2 2 4 2 5" xfId="15603" xr:uid="{00000000-0005-0000-0000-00003FAA0000}"/>
    <cellStyle name="Normal 5 2 2 2 4 2 5 2" xfId="41765" xr:uid="{00000000-0005-0000-0000-000040AA0000}"/>
    <cellStyle name="Normal 5 2 2 2 4 2 6" xfId="28035" xr:uid="{00000000-0005-0000-0000-000041AA0000}"/>
    <cellStyle name="Normal 5 2 2 2 4 3" xfId="3259" xr:uid="{00000000-0005-0000-0000-000042AA0000}"/>
    <cellStyle name="Normal 5 2 2 2 4 3 2" xfId="7311" xr:uid="{00000000-0005-0000-0000-000043AA0000}"/>
    <cellStyle name="Normal 5 2 2 2 4 3 2 2" xfId="13201" xr:uid="{00000000-0005-0000-0000-000044AA0000}"/>
    <cellStyle name="Normal 5 2 2 2 4 3 2 2 2" xfId="25371" xr:uid="{00000000-0005-0000-0000-000045AA0000}"/>
    <cellStyle name="Normal 5 2 2 2 4 3 2 2 2 2" xfId="51533" xr:uid="{00000000-0005-0000-0000-000046AA0000}"/>
    <cellStyle name="Normal 5 2 2 2 4 3 2 2 3" xfId="39363" xr:uid="{00000000-0005-0000-0000-000047AA0000}"/>
    <cellStyle name="Normal 5 2 2 2 4 3 2 3" xfId="20249" xr:uid="{00000000-0005-0000-0000-000048AA0000}"/>
    <cellStyle name="Normal 5 2 2 2 4 3 2 3 2" xfId="46411" xr:uid="{00000000-0005-0000-0000-000049AA0000}"/>
    <cellStyle name="Normal 5 2 2 2 4 3 2 4" xfId="33473" xr:uid="{00000000-0005-0000-0000-00004AAA0000}"/>
    <cellStyle name="Normal 5 2 2 2 4 3 3" xfId="10255" xr:uid="{00000000-0005-0000-0000-00004BAA0000}"/>
    <cellStyle name="Normal 5 2 2 2 4 3 3 2" xfId="22809" xr:uid="{00000000-0005-0000-0000-00004CAA0000}"/>
    <cellStyle name="Normal 5 2 2 2 4 3 3 2 2" xfId="48971" xr:uid="{00000000-0005-0000-0000-00004DAA0000}"/>
    <cellStyle name="Normal 5 2 2 2 4 3 3 3" xfId="36417" xr:uid="{00000000-0005-0000-0000-00004EAA0000}"/>
    <cellStyle name="Normal 5 2 2 2 4 3 4" xfId="16725" xr:uid="{00000000-0005-0000-0000-00004FAA0000}"/>
    <cellStyle name="Normal 5 2 2 2 4 3 4 2" xfId="42887" xr:uid="{00000000-0005-0000-0000-000050AA0000}"/>
    <cellStyle name="Normal 5 2 2 2 4 3 5" xfId="29421" xr:uid="{00000000-0005-0000-0000-000051AA0000}"/>
    <cellStyle name="Normal 5 2 2 2 4 4" xfId="5285" xr:uid="{00000000-0005-0000-0000-000052AA0000}"/>
    <cellStyle name="Normal 5 2 2 2 4 4 2" xfId="11729" xr:uid="{00000000-0005-0000-0000-000053AA0000}"/>
    <cellStyle name="Normal 5 2 2 2 4 4 2 2" xfId="24091" xr:uid="{00000000-0005-0000-0000-000054AA0000}"/>
    <cellStyle name="Normal 5 2 2 2 4 4 2 2 2" xfId="50253" xr:uid="{00000000-0005-0000-0000-000055AA0000}"/>
    <cellStyle name="Normal 5 2 2 2 4 4 2 3" xfId="37891" xr:uid="{00000000-0005-0000-0000-000056AA0000}"/>
    <cellStyle name="Normal 5 2 2 2 4 4 3" xfId="18487" xr:uid="{00000000-0005-0000-0000-000057AA0000}"/>
    <cellStyle name="Normal 5 2 2 2 4 4 3 2" xfId="44649" xr:uid="{00000000-0005-0000-0000-000058AA0000}"/>
    <cellStyle name="Normal 5 2 2 2 4 4 4" xfId="31447" xr:uid="{00000000-0005-0000-0000-000059AA0000}"/>
    <cellStyle name="Normal 5 2 2 2 4 5" xfId="8783" xr:uid="{00000000-0005-0000-0000-00005AAA0000}"/>
    <cellStyle name="Normal 5 2 2 2 4 5 2" xfId="21529" xr:uid="{00000000-0005-0000-0000-00005BAA0000}"/>
    <cellStyle name="Normal 5 2 2 2 4 5 2 2" xfId="47691" xr:uid="{00000000-0005-0000-0000-00005CAA0000}"/>
    <cellStyle name="Normal 5 2 2 2 4 5 3" xfId="34945" xr:uid="{00000000-0005-0000-0000-00005DAA0000}"/>
    <cellStyle name="Normal 5 2 2 2 4 6" xfId="14963" xr:uid="{00000000-0005-0000-0000-00005EAA0000}"/>
    <cellStyle name="Normal 5 2 2 2 4 6 2" xfId="41125" xr:uid="{00000000-0005-0000-0000-00005FAA0000}"/>
    <cellStyle name="Normal 5 2 2 2 4 7" xfId="27395" xr:uid="{00000000-0005-0000-0000-000060AA0000}"/>
    <cellStyle name="Normal 5 2 2 2 5" xfId="1553" xr:uid="{00000000-0005-0000-0000-000061AA0000}"/>
    <cellStyle name="Normal 5 2 2 2 5 2" xfId="3579" xr:uid="{00000000-0005-0000-0000-000062AA0000}"/>
    <cellStyle name="Normal 5 2 2 2 5 2 2" xfId="7631" xr:uid="{00000000-0005-0000-0000-000063AA0000}"/>
    <cellStyle name="Normal 5 2 2 2 5 2 2 2" xfId="13521" xr:uid="{00000000-0005-0000-0000-000064AA0000}"/>
    <cellStyle name="Normal 5 2 2 2 5 2 2 2 2" xfId="25691" xr:uid="{00000000-0005-0000-0000-000065AA0000}"/>
    <cellStyle name="Normal 5 2 2 2 5 2 2 2 2 2" xfId="51853" xr:uid="{00000000-0005-0000-0000-000066AA0000}"/>
    <cellStyle name="Normal 5 2 2 2 5 2 2 2 3" xfId="39683" xr:uid="{00000000-0005-0000-0000-000067AA0000}"/>
    <cellStyle name="Normal 5 2 2 2 5 2 2 3" xfId="20569" xr:uid="{00000000-0005-0000-0000-000068AA0000}"/>
    <cellStyle name="Normal 5 2 2 2 5 2 2 3 2" xfId="46731" xr:uid="{00000000-0005-0000-0000-000069AA0000}"/>
    <cellStyle name="Normal 5 2 2 2 5 2 2 4" xfId="33793" xr:uid="{00000000-0005-0000-0000-00006AAA0000}"/>
    <cellStyle name="Normal 5 2 2 2 5 2 3" xfId="10575" xr:uid="{00000000-0005-0000-0000-00006BAA0000}"/>
    <cellStyle name="Normal 5 2 2 2 5 2 3 2" xfId="23129" xr:uid="{00000000-0005-0000-0000-00006CAA0000}"/>
    <cellStyle name="Normal 5 2 2 2 5 2 3 2 2" xfId="49291" xr:uid="{00000000-0005-0000-0000-00006DAA0000}"/>
    <cellStyle name="Normal 5 2 2 2 5 2 3 3" xfId="36737" xr:uid="{00000000-0005-0000-0000-00006EAA0000}"/>
    <cellStyle name="Normal 5 2 2 2 5 2 4" xfId="17045" xr:uid="{00000000-0005-0000-0000-00006FAA0000}"/>
    <cellStyle name="Normal 5 2 2 2 5 2 4 2" xfId="43207" xr:uid="{00000000-0005-0000-0000-000070AA0000}"/>
    <cellStyle name="Normal 5 2 2 2 5 2 5" xfId="29741" xr:uid="{00000000-0005-0000-0000-000071AA0000}"/>
    <cellStyle name="Normal 5 2 2 2 5 3" xfId="5605" xr:uid="{00000000-0005-0000-0000-000072AA0000}"/>
    <cellStyle name="Normal 5 2 2 2 5 3 2" xfId="12049" xr:uid="{00000000-0005-0000-0000-000073AA0000}"/>
    <cellStyle name="Normal 5 2 2 2 5 3 2 2" xfId="24411" xr:uid="{00000000-0005-0000-0000-000074AA0000}"/>
    <cellStyle name="Normal 5 2 2 2 5 3 2 2 2" xfId="50573" xr:uid="{00000000-0005-0000-0000-000075AA0000}"/>
    <cellStyle name="Normal 5 2 2 2 5 3 2 3" xfId="38211" xr:uid="{00000000-0005-0000-0000-000076AA0000}"/>
    <cellStyle name="Normal 5 2 2 2 5 3 3" xfId="18807" xr:uid="{00000000-0005-0000-0000-000077AA0000}"/>
    <cellStyle name="Normal 5 2 2 2 5 3 3 2" xfId="44969" xr:uid="{00000000-0005-0000-0000-000078AA0000}"/>
    <cellStyle name="Normal 5 2 2 2 5 3 4" xfId="31767" xr:uid="{00000000-0005-0000-0000-000079AA0000}"/>
    <cellStyle name="Normal 5 2 2 2 5 4" xfId="9103" xr:uid="{00000000-0005-0000-0000-00007AAA0000}"/>
    <cellStyle name="Normal 5 2 2 2 5 4 2" xfId="21849" xr:uid="{00000000-0005-0000-0000-00007BAA0000}"/>
    <cellStyle name="Normal 5 2 2 2 5 4 2 2" xfId="48011" xr:uid="{00000000-0005-0000-0000-00007CAA0000}"/>
    <cellStyle name="Normal 5 2 2 2 5 4 3" xfId="35265" xr:uid="{00000000-0005-0000-0000-00007DAA0000}"/>
    <cellStyle name="Normal 5 2 2 2 5 5" xfId="15283" xr:uid="{00000000-0005-0000-0000-00007EAA0000}"/>
    <cellStyle name="Normal 5 2 2 2 5 5 2" xfId="41445" xr:uid="{00000000-0005-0000-0000-00007FAA0000}"/>
    <cellStyle name="Normal 5 2 2 2 5 6" xfId="27715" xr:uid="{00000000-0005-0000-0000-000080AA0000}"/>
    <cellStyle name="Normal 5 2 2 2 6" xfId="2567" xr:uid="{00000000-0005-0000-0000-000081AA0000}"/>
    <cellStyle name="Normal 5 2 2 2 6 2" xfId="6619" xr:uid="{00000000-0005-0000-0000-000082AA0000}"/>
    <cellStyle name="Normal 5 2 2 2 6 2 2" xfId="12785" xr:uid="{00000000-0005-0000-0000-000083AA0000}"/>
    <cellStyle name="Normal 5 2 2 2 6 2 2 2" xfId="25051" xr:uid="{00000000-0005-0000-0000-000084AA0000}"/>
    <cellStyle name="Normal 5 2 2 2 6 2 2 2 2" xfId="51213" xr:uid="{00000000-0005-0000-0000-000085AA0000}"/>
    <cellStyle name="Normal 5 2 2 2 6 2 2 3" xfId="38947" xr:uid="{00000000-0005-0000-0000-000086AA0000}"/>
    <cellStyle name="Normal 5 2 2 2 6 2 3" xfId="19689" xr:uid="{00000000-0005-0000-0000-000087AA0000}"/>
    <cellStyle name="Normal 5 2 2 2 6 2 3 2" xfId="45851" xr:uid="{00000000-0005-0000-0000-000088AA0000}"/>
    <cellStyle name="Normal 5 2 2 2 6 2 4" xfId="32781" xr:uid="{00000000-0005-0000-0000-000089AA0000}"/>
    <cellStyle name="Normal 5 2 2 2 6 3" xfId="9839" xr:uid="{00000000-0005-0000-0000-00008AAA0000}"/>
    <cellStyle name="Normal 5 2 2 2 6 3 2" xfId="22489" xr:uid="{00000000-0005-0000-0000-00008BAA0000}"/>
    <cellStyle name="Normal 5 2 2 2 6 3 2 2" xfId="48651" xr:uid="{00000000-0005-0000-0000-00008CAA0000}"/>
    <cellStyle name="Normal 5 2 2 2 6 3 3" xfId="36001" xr:uid="{00000000-0005-0000-0000-00008DAA0000}"/>
    <cellStyle name="Normal 5 2 2 2 6 4" xfId="16165" xr:uid="{00000000-0005-0000-0000-00008EAA0000}"/>
    <cellStyle name="Normal 5 2 2 2 6 4 2" xfId="42327" xr:uid="{00000000-0005-0000-0000-00008FAA0000}"/>
    <cellStyle name="Normal 5 2 2 2 6 5" xfId="28729" xr:uid="{00000000-0005-0000-0000-000090AA0000}"/>
    <cellStyle name="Normal 5 2 2 2 7" xfId="4593" xr:uid="{00000000-0005-0000-0000-000091AA0000}"/>
    <cellStyle name="Normal 5 2 2 2 7 2" xfId="11313" xr:uid="{00000000-0005-0000-0000-000092AA0000}"/>
    <cellStyle name="Normal 5 2 2 2 7 2 2" xfId="23771" xr:uid="{00000000-0005-0000-0000-000093AA0000}"/>
    <cellStyle name="Normal 5 2 2 2 7 2 2 2" xfId="49933" xr:uid="{00000000-0005-0000-0000-000094AA0000}"/>
    <cellStyle name="Normal 5 2 2 2 7 2 3" xfId="37475" xr:uid="{00000000-0005-0000-0000-000095AA0000}"/>
    <cellStyle name="Normal 5 2 2 2 7 3" xfId="17927" xr:uid="{00000000-0005-0000-0000-000096AA0000}"/>
    <cellStyle name="Normal 5 2 2 2 7 3 2" xfId="44089" xr:uid="{00000000-0005-0000-0000-000097AA0000}"/>
    <cellStyle name="Normal 5 2 2 2 7 4" xfId="30755" xr:uid="{00000000-0005-0000-0000-000098AA0000}"/>
    <cellStyle name="Normal 5 2 2 2 8" xfId="8367" xr:uid="{00000000-0005-0000-0000-000099AA0000}"/>
    <cellStyle name="Normal 5 2 2 2 8 2" xfId="21209" xr:uid="{00000000-0005-0000-0000-00009AAA0000}"/>
    <cellStyle name="Normal 5 2 2 2 8 2 2" xfId="47371" xr:uid="{00000000-0005-0000-0000-00009BAA0000}"/>
    <cellStyle name="Normal 5 2 2 2 8 3" xfId="34529" xr:uid="{00000000-0005-0000-0000-00009CAA0000}"/>
    <cellStyle name="Normal 5 2 2 2 9" xfId="14403" xr:uid="{00000000-0005-0000-0000-00009DAA0000}"/>
    <cellStyle name="Normal 5 2 2 2 9 2" xfId="40565" xr:uid="{00000000-0005-0000-0000-00009EAA0000}"/>
    <cellStyle name="Normal 5 2 2 3" xfId="581" xr:uid="{00000000-0005-0000-0000-00009FAA0000}"/>
    <cellStyle name="Normal 5 2 2 3 2" xfId="1113" xr:uid="{00000000-0005-0000-0000-0000A0AA0000}"/>
    <cellStyle name="Normal 5 2 2 3 2 2" xfId="1433" xr:uid="{00000000-0005-0000-0000-0000A1AA0000}"/>
    <cellStyle name="Normal 5 2 2 3 2 2 2" xfId="2073" xr:uid="{00000000-0005-0000-0000-0000A2AA0000}"/>
    <cellStyle name="Normal 5 2 2 3 2 2 2 2" xfId="4099" xr:uid="{00000000-0005-0000-0000-0000A3AA0000}"/>
    <cellStyle name="Normal 5 2 2 3 2 2 2 2 2" xfId="8151" xr:uid="{00000000-0005-0000-0000-0000A4AA0000}"/>
    <cellStyle name="Normal 5 2 2 3 2 2 2 2 2 2" xfId="14041" xr:uid="{00000000-0005-0000-0000-0000A5AA0000}"/>
    <cellStyle name="Normal 5 2 2 3 2 2 2 2 2 2 2" xfId="26211" xr:uid="{00000000-0005-0000-0000-0000A6AA0000}"/>
    <cellStyle name="Normal 5 2 2 3 2 2 2 2 2 2 2 2" xfId="52373" xr:uid="{00000000-0005-0000-0000-0000A7AA0000}"/>
    <cellStyle name="Normal 5 2 2 3 2 2 2 2 2 2 3" xfId="40203" xr:uid="{00000000-0005-0000-0000-0000A8AA0000}"/>
    <cellStyle name="Normal 5 2 2 3 2 2 2 2 2 3" xfId="21089" xr:uid="{00000000-0005-0000-0000-0000A9AA0000}"/>
    <cellStyle name="Normal 5 2 2 3 2 2 2 2 2 3 2" xfId="47251" xr:uid="{00000000-0005-0000-0000-0000AAAA0000}"/>
    <cellStyle name="Normal 5 2 2 3 2 2 2 2 2 4" xfId="34313" xr:uid="{00000000-0005-0000-0000-0000ABAA0000}"/>
    <cellStyle name="Normal 5 2 2 3 2 2 2 2 3" xfId="11095" xr:uid="{00000000-0005-0000-0000-0000ACAA0000}"/>
    <cellStyle name="Normal 5 2 2 3 2 2 2 2 3 2" xfId="23649" xr:uid="{00000000-0005-0000-0000-0000ADAA0000}"/>
    <cellStyle name="Normal 5 2 2 3 2 2 2 2 3 2 2" xfId="49811" xr:uid="{00000000-0005-0000-0000-0000AEAA0000}"/>
    <cellStyle name="Normal 5 2 2 3 2 2 2 2 3 3" xfId="37257" xr:uid="{00000000-0005-0000-0000-0000AFAA0000}"/>
    <cellStyle name="Normal 5 2 2 3 2 2 2 2 4" xfId="17565" xr:uid="{00000000-0005-0000-0000-0000B0AA0000}"/>
    <cellStyle name="Normal 5 2 2 3 2 2 2 2 4 2" xfId="43727" xr:uid="{00000000-0005-0000-0000-0000B1AA0000}"/>
    <cellStyle name="Normal 5 2 2 3 2 2 2 2 5" xfId="30261" xr:uid="{00000000-0005-0000-0000-0000B2AA0000}"/>
    <cellStyle name="Normal 5 2 2 3 2 2 2 3" xfId="6125" xr:uid="{00000000-0005-0000-0000-0000B3AA0000}"/>
    <cellStyle name="Normal 5 2 2 3 2 2 2 3 2" xfId="12569" xr:uid="{00000000-0005-0000-0000-0000B4AA0000}"/>
    <cellStyle name="Normal 5 2 2 3 2 2 2 3 2 2" xfId="24931" xr:uid="{00000000-0005-0000-0000-0000B5AA0000}"/>
    <cellStyle name="Normal 5 2 2 3 2 2 2 3 2 2 2" xfId="51093" xr:uid="{00000000-0005-0000-0000-0000B6AA0000}"/>
    <cellStyle name="Normal 5 2 2 3 2 2 2 3 2 3" xfId="38731" xr:uid="{00000000-0005-0000-0000-0000B7AA0000}"/>
    <cellStyle name="Normal 5 2 2 3 2 2 2 3 3" xfId="19327" xr:uid="{00000000-0005-0000-0000-0000B8AA0000}"/>
    <cellStyle name="Normal 5 2 2 3 2 2 2 3 3 2" xfId="45489" xr:uid="{00000000-0005-0000-0000-0000B9AA0000}"/>
    <cellStyle name="Normal 5 2 2 3 2 2 2 3 4" xfId="32287" xr:uid="{00000000-0005-0000-0000-0000BAAA0000}"/>
    <cellStyle name="Normal 5 2 2 3 2 2 2 4" xfId="9623" xr:uid="{00000000-0005-0000-0000-0000BBAA0000}"/>
    <cellStyle name="Normal 5 2 2 3 2 2 2 4 2" xfId="22369" xr:uid="{00000000-0005-0000-0000-0000BCAA0000}"/>
    <cellStyle name="Normal 5 2 2 3 2 2 2 4 2 2" xfId="48531" xr:uid="{00000000-0005-0000-0000-0000BDAA0000}"/>
    <cellStyle name="Normal 5 2 2 3 2 2 2 4 3" xfId="35785" xr:uid="{00000000-0005-0000-0000-0000BEAA0000}"/>
    <cellStyle name="Normal 5 2 2 3 2 2 2 5" xfId="15803" xr:uid="{00000000-0005-0000-0000-0000BFAA0000}"/>
    <cellStyle name="Normal 5 2 2 3 2 2 2 5 2" xfId="41965" xr:uid="{00000000-0005-0000-0000-0000C0AA0000}"/>
    <cellStyle name="Normal 5 2 2 3 2 2 2 6" xfId="28235" xr:uid="{00000000-0005-0000-0000-0000C1AA0000}"/>
    <cellStyle name="Normal 5 2 2 3 2 2 3" xfId="3459" xr:uid="{00000000-0005-0000-0000-0000C2AA0000}"/>
    <cellStyle name="Normal 5 2 2 3 2 2 3 2" xfId="7511" xr:uid="{00000000-0005-0000-0000-0000C3AA0000}"/>
    <cellStyle name="Normal 5 2 2 3 2 2 3 2 2" xfId="13401" xr:uid="{00000000-0005-0000-0000-0000C4AA0000}"/>
    <cellStyle name="Normal 5 2 2 3 2 2 3 2 2 2" xfId="25571" xr:uid="{00000000-0005-0000-0000-0000C5AA0000}"/>
    <cellStyle name="Normal 5 2 2 3 2 2 3 2 2 2 2" xfId="51733" xr:uid="{00000000-0005-0000-0000-0000C6AA0000}"/>
    <cellStyle name="Normal 5 2 2 3 2 2 3 2 2 3" xfId="39563" xr:uid="{00000000-0005-0000-0000-0000C7AA0000}"/>
    <cellStyle name="Normal 5 2 2 3 2 2 3 2 3" xfId="20449" xr:uid="{00000000-0005-0000-0000-0000C8AA0000}"/>
    <cellStyle name="Normal 5 2 2 3 2 2 3 2 3 2" xfId="46611" xr:uid="{00000000-0005-0000-0000-0000C9AA0000}"/>
    <cellStyle name="Normal 5 2 2 3 2 2 3 2 4" xfId="33673" xr:uid="{00000000-0005-0000-0000-0000CAAA0000}"/>
    <cellStyle name="Normal 5 2 2 3 2 2 3 3" xfId="10455" xr:uid="{00000000-0005-0000-0000-0000CBAA0000}"/>
    <cellStyle name="Normal 5 2 2 3 2 2 3 3 2" xfId="23009" xr:uid="{00000000-0005-0000-0000-0000CCAA0000}"/>
    <cellStyle name="Normal 5 2 2 3 2 2 3 3 2 2" xfId="49171" xr:uid="{00000000-0005-0000-0000-0000CDAA0000}"/>
    <cellStyle name="Normal 5 2 2 3 2 2 3 3 3" xfId="36617" xr:uid="{00000000-0005-0000-0000-0000CEAA0000}"/>
    <cellStyle name="Normal 5 2 2 3 2 2 3 4" xfId="16925" xr:uid="{00000000-0005-0000-0000-0000CFAA0000}"/>
    <cellStyle name="Normal 5 2 2 3 2 2 3 4 2" xfId="43087" xr:uid="{00000000-0005-0000-0000-0000D0AA0000}"/>
    <cellStyle name="Normal 5 2 2 3 2 2 3 5" xfId="29621" xr:uid="{00000000-0005-0000-0000-0000D1AA0000}"/>
    <cellStyle name="Normal 5 2 2 3 2 2 4" xfId="5485" xr:uid="{00000000-0005-0000-0000-0000D2AA0000}"/>
    <cellStyle name="Normal 5 2 2 3 2 2 4 2" xfId="11929" xr:uid="{00000000-0005-0000-0000-0000D3AA0000}"/>
    <cellStyle name="Normal 5 2 2 3 2 2 4 2 2" xfId="24291" xr:uid="{00000000-0005-0000-0000-0000D4AA0000}"/>
    <cellStyle name="Normal 5 2 2 3 2 2 4 2 2 2" xfId="50453" xr:uid="{00000000-0005-0000-0000-0000D5AA0000}"/>
    <cellStyle name="Normal 5 2 2 3 2 2 4 2 3" xfId="38091" xr:uid="{00000000-0005-0000-0000-0000D6AA0000}"/>
    <cellStyle name="Normal 5 2 2 3 2 2 4 3" xfId="18687" xr:uid="{00000000-0005-0000-0000-0000D7AA0000}"/>
    <cellStyle name="Normal 5 2 2 3 2 2 4 3 2" xfId="44849" xr:uid="{00000000-0005-0000-0000-0000D8AA0000}"/>
    <cellStyle name="Normal 5 2 2 3 2 2 4 4" xfId="31647" xr:uid="{00000000-0005-0000-0000-0000D9AA0000}"/>
    <cellStyle name="Normal 5 2 2 3 2 2 5" xfId="8983" xr:uid="{00000000-0005-0000-0000-0000DAAA0000}"/>
    <cellStyle name="Normal 5 2 2 3 2 2 5 2" xfId="21729" xr:uid="{00000000-0005-0000-0000-0000DBAA0000}"/>
    <cellStyle name="Normal 5 2 2 3 2 2 5 2 2" xfId="47891" xr:uid="{00000000-0005-0000-0000-0000DCAA0000}"/>
    <cellStyle name="Normal 5 2 2 3 2 2 5 3" xfId="35145" xr:uid="{00000000-0005-0000-0000-0000DDAA0000}"/>
    <cellStyle name="Normal 5 2 2 3 2 2 6" xfId="15163" xr:uid="{00000000-0005-0000-0000-0000DEAA0000}"/>
    <cellStyle name="Normal 5 2 2 3 2 2 6 2" xfId="41325" xr:uid="{00000000-0005-0000-0000-0000DFAA0000}"/>
    <cellStyle name="Normal 5 2 2 3 2 2 7" xfId="27595" xr:uid="{00000000-0005-0000-0000-0000E0AA0000}"/>
    <cellStyle name="Normal 5 2 2 3 2 3" xfId="1753" xr:uid="{00000000-0005-0000-0000-0000E1AA0000}"/>
    <cellStyle name="Normal 5 2 2 3 2 3 2" xfId="3779" xr:uid="{00000000-0005-0000-0000-0000E2AA0000}"/>
    <cellStyle name="Normal 5 2 2 3 2 3 2 2" xfId="7831" xr:uid="{00000000-0005-0000-0000-0000E3AA0000}"/>
    <cellStyle name="Normal 5 2 2 3 2 3 2 2 2" xfId="13721" xr:uid="{00000000-0005-0000-0000-0000E4AA0000}"/>
    <cellStyle name="Normal 5 2 2 3 2 3 2 2 2 2" xfId="25891" xr:uid="{00000000-0005-0000-0000-0000E5AA0000}"/>
    <cellStyle name="Normal 5 2 2 3 2 3 2 2 2 2 2" xfId="52053" xr:uid="{00000000-0005-0000-0000-0000E6AA0000}"/>
    <cellStyle name="Normal 5 2 2 3 2 3 2 2 2 3" xfId="39883" xr:uid="{00000000-0005-0000-0000-0000E7AA0000}"/>
    <cellStyle name="Normal 5 2 2 3 2 3 2 2 3" xfId="20769" xr:uid="{00000000-0005-0000-0000-0000E8AA0000}"/>
    <cellStyle name="Normal 5 2 2 3 2 3 2 2 3 2" xfId="46931" xr:uid="{00000000-0005-0000-0000-0000E9AA0000}"/>
    <cellStyle name="Normal 5 2 2 3 2 3 2 2 4" xfId="33993" xr:uid="{00000000-0005-0000-0000-0000EAAA0000}"/>
    <cellStyle name="Normal 5 2 2 3 2 3 2 3" xfId="10775" xr:uid="{00000000-0005-0000-0000-0000EBAA0000}"/>
    <cellStyle name="Normal 5 2 2 3 2 3 2 3 2" xfId="23329" xr:uid="{00000000-0005-0000-0000-0000ECAA0000}"/>
    <cellStyle name="Normal 5 2 2 3 2 3 2 3 2 2" xfId="49491" xr:uid="{00000000-0005-0000-0000-0000EDAA0000}"/>
    <cellStyle name="Normal 5 2 2 3 2 3 2 3 3" xfId="36937" xr:uid="{00000000-0005-0000-0000-0000EEAA0000}"/>
    <cellStyle name="Normal 5 2 2 3 2 3 2 4" xfId="17245" xr:uid="{00000000-0005-0000-0000-0000EFAA0000}"/>
    <cellStyle name="Normal 5 2 2 3 2 3 2 4 2" xfId="43407" xr:uid="{00000000-0005-0000-0000-0000F0AA0000}"/>
    <cellStyle name="Normal 5 2 2 3 2 3 2 5" xfId="29941" xr:uid="{00000000-0005-0000-0000-0000F1AA0000}"/>
    <cellStyle name="Normal 5 2 2 3 2 3 3" xfId="5805" xr:uid="{00000000-0005-0000-0000-0000F2AA0000}"/>
    <cellStyle name="Normal 5 2 2 3 2 3 3 2" xfId="12249" xr:uid="{00000000-0005-0000-0000-0000F3AA0000}"/>
    <cellStyle name="Normal 5 2 2 3 2 3 3 2 2" xfId="24611" xr:uid="{00000000-0005-0000-0000-0000F4AA0000}"/>
    <cellStyle name="Normal 5 2 2 3 2 3 3 2 2 2" xfId="50773" xr:uid="{00000000-0005-0000-0000-0000F5AA0000}"/>
    <cellStyle name="Normal 5 2 2 3 2 3 3 2 3" xfId="38411" xr:uid="{00000000-0005-0000-0000-0000F6AA0000}"/>
    <cellStyle name="Normal 5 2 2 3 2 3 3 3" xfId="19007" xr:uid="{00000000-0005-0000-0000-0000F7AA0000}"/>
    <cellStyle name="Normal 5 2 2 3 2 3 3 3 2" xfId="45169" xr:uid="{00000000-0005-0000-0000-0000F8AA0000}"/>
    <cellStyle name="Normal 5 2 2 3 2 3 3 4" xfId="31967" xr:uid="{00000000-0005-0000-0000-0000F9AA0000}"/>
    <cellStyle name="Normal 5 2 2 3 2 3 4" xfId="9303" xr:uid="{00000000-0005-0000-0000-0000FAAA0000}"/>
    <cellStyle name="Normal 5 2 2 3 2 3 4 2" xfId="22049" xr:uid="{00000000-0005-0000-0000-0000FBAA0000}"/>
    <cellStyle name="Normal 5 2 2 3 2 3 4 2 2" xfId="48211" xr:uid="{00000000-0005-0000-0000-0000FCAA0000}"/>
    <cellStyle name="Normal 5 2 2 3 2 3 4 3" xfId="35465" xr:uid="{00000000-0005-0000-0000-0000FDAA0000}"/>
    <cellStyle name="Normal 5 2 2 3 2 3 5" xfId="15483" xr:uid="{00000000-0005-0000-0000-0000FEAA0000}"/>
    <cellStyle name="Normal 5 2 2 3 2 3 5 2" xfId="41645" xr:uid="{00000000-0005-0000-0000-0000FFAA0000}"/>
    <cellStyle name="Normal 5 2 2 3 2 3 6" xfId="27915" xr:uid="{00000000-0005-0000-0000-000000AB0000}"/>
    <cellStyle name="Normal 5 2 2 3 2 4" xfId="3139" xr:uid="{00000000-0005-0000-0000-000001AB0000}"/>
    <cellStyle name="Normal 5 2 2 3 2 4 2" xfId="7191" xr:uid="{00000000-0005-0000-0000-000002AB0000}"/>
    <cellStyle name="Normal 5 2 2 3 2 4 2 2" xfId="13081" xr:uid="{00000000-0005-0000-0000-000003AB0000}"/>
    <cellStyle name="Normal 5 2 2 3 2 4 2 2 2" xfId="25251" xr:uid="{00000000-0005-0000-0000-000004AB0000}"/>
    <cellStyle name="Normal 5 2 2 3 2 4 2 2 2 2" xfId="51413" xr:uid="{00000000-0005-0000-0000-000005AB0000}"/>
    <cellStyle name="Normal 5 2 2 3 2 4 2 2 3" xfId="39243" xr:uid="{00000000-0005-0000-0000-000006AB0000}"/>
    <cellStyle name="Normal 5 2 2 3 2 4 2 3" xfId="20129" xr:uid="{00000000-0005-0000-0000-000007AB0000}"/>
    <cellStyle name="Normal 5 2 2 3 2 4 2 3 2" xfId="46291" xr:uid="{00000000-0005-0000-0000-000008AB0000}"/>
    <cellStyle name="Normal 5 2 2 3 2 4 2 4" xfId="33353" xr:uid="{00000000-0005-0000-0000-000009AB0000}"/>
    <cellStyle name="Normal 5 2 2 3 2 4 3" xfId="10135" xr:uid="{00000000-0005-0000-0000-00000AAB0000}"/>
    <cellStyle name="Normal 5 2 2 3 2 4 3 2" xfId="22689" xr:uid="{00000000-0005-0000-0000-00000BAB0000}"/>
    <cellStyle name="Normal 5 2 2 3 2 4 3 2 2" xfId="48851" xr:uid="{00000000-0005-0000-0000-00000CAB0000}"/>
    <cellStyle name="Normal 5 2 2 3 2 4 3 3" xfId="36297" xr:uid="{00000000-0005-0000-0000-00000DAB0000}"/>
    <cellStyle name="Normal 5 2 2 3 2 4 4" xfId="16605" xr:uid="{00000000-0005-0000-0000-00000EAB0000}"/>
    <cellStyle name="Normal 5 2 2 3 2 4 4 2" xfId="42767" xr:uid="{00000000-0005-0000-0000-00000FAB0000}"/>
    <cellStyle name="Normal 5 2 2 3 2 4 5" xfId="29301" xr:uid="{00000000-0005-0000-0000-000010AB0000}"/>
    <cellStyle name="Normal 5 2 2 3 2 5" xfId="5165" xr:uid="{00000000-0005-0000-0000-000011AB0000}"/>
    <cellStyle name="Normal 5 2 2 3 2 5 2" xfId="11609" xr:uid="{00000000-0005-0000-0000-000012AB0000}"/>
    <cellStyle name="Normal 5 2 2 3 2 5 2 2" xfId="23971" xr:uid="{00000000-0005-0000-0000-000013AB0000}"/>
    <cellStyle name="Normal 5 2 2 3 2 5 2 2 2" xfId="50133" xr:uid="{00000000-0005-0000-0000-000014AB0000}"/>
    <cellStyle name="Normal 5 2 2 3 2 5 2 3" xfId="37771" xr:uid="{00000000-0005-0000-0000-000015AB0000}"/>
    <cellStyle name="Normal 5 2 2 3 2 5 3" xfId="18367" xr:uid="{00000000-0005-0000-0000-000016AB0000}"/>
    <cellStyle name="Normal 5 2 2 3 2 5 3 2" xfId="44529" xr:uid="{00000000-0005-0000-0000-000017AB0000}"/>
    <cellStyle name="Normal 5 2 2 3 2 5 4" xfId="31327" xr:uid="{00000000-0005-0000-0000-000018AB0000}"/>
    <cellStyle name="Normal 5 2 2 3 2 6" xfId="8663" xr:uid="{00000000-0005-0000-0000-000019AB0000}"/>
    <cellStyle name="Normal 5 2 2 3 2 6 2" xfId="21409" xr:uid="{00000000-0005-0000-0000-00001AAB0000}"/>
    <cellStyle name="Normal 5 2 2 3 2 6 2 2" xfId="47571" xr:uid="{00000000-0005-0000-0000-00001BAB0000}"/>
    <cellStyle name="Normal 5 2 2 3 2 6 3" xfId="34825" xr:uid="{00000000-0005-0000-0000-00001CAB0000}"/>
    <cellStyle name="Normal 5 2 2 3 2 7" xfId="14843" xr:uid="{00000000-0005-0000-0000-00001DAB0000}"/>
    <cellStyle name="Normal 5 2 2 3 2 7 2" xfId="41005" xr:uid="{00000000-0005-0000-0000-00001EAB0000}"/>
    <cellStyle name="Normal 5 2 2 3 2 8" xfId="27275" xr:uid="{00000000-0005-0000-0000-00001FAB0000}"/>
    <cellStyle name="Normal 5 2 2 3 3" xfId="1273" xr:uid="{00000000-0005-0000-0000-000020AB0000}"/>
    <cellStyle name="Normal 5 2 2 3 3 2" xfId="1913" xr:uid="{00000000-0005-0000-0000-000021AB0000}"/>
    <cellStyle name="Normal 5 2 2 3 3 2 2" xfId="3939" xr:uid="{00000000-0005-0000-0000-000022AB0000}"/>
    <cellStyle name="Normal 5 2 2 3 3 2 2 2" xfId="7991" xr:uid="{00000000-0005-0000-0000-000023AB0000}"/>
    <cellStyle name="Normal 5 2 2 3 3 2 2 2 2" xfId="13881" xr:uid="{00000000-0005-0000-0000-000024AB0000}"/>
    <cellStyle name="Normal 5 2 2 3 3 2 2 2 2 2" xfId="26051" xr:uid="{00000000-0005-0000-0000-000025AB0000}"/>
    <cellStyle name="Normal 5 2 2 3 3 2 2 2 2 2 2" xfId="52213" xr:uid="{00000000-0005-0000-0000-000026AB0000}"/>
    <cellStyle name="Normal 5 2 2 3 3 2 2 2 2 3" xfId="40043" xr:uid="{00000000-0005-0000-0000-000027AB0000}"/>
    <cellStyle name="Normal 5 2 2 3 3 2 2 2 3" xfId="20929" xr:uid="{00000000-0005-0000-0000-000028AB0000}"/>
    <cellStyle name="Normal 5 2 2 3 3 2 2 2 3 2" xfId="47091" xr:uid="{00000000-0005-0000-0000-000029AB0000}"/>
    <cellStyle name="Normal 5 2 2 3 3 2 2 2 4" xfId="34153" xr:uid="{00000000-0005-0000-0000-00002AAB0000}"/>
    <cellStyle name="Normal 5 2 2 3 3 2 2 3" xfId="10935" xr:uid="{00000000-0005-0000-0000-00002BAB0000}"/>
    <cellStyle name="Normal 5 2 2 3 3 2 2 3 2" xfId="23489" xr:uid="{00000000-0005-0000-0000-00002CAB0000}"/>
    <cellStyle name="Normal 5 2 2 3 3 2 2 3 2 2" xfId="49651" xr:uid="{00000000-0005-0000-0000-00002DAB0000}"/>
    <cellStyle name="Normal 5 2 2 3 3 2 2 3 3" xfId="37097" xr:uid="{00000000-0005-0000-0000-00002EAB0000}"/>
    <cellStyle name="Normal 5 2 2 3 3 2 2 4" xfId="17405" xr:uid="{00000000-0005-0000-0000-00002FAB0000}"/>
    <cellStyle name="Normal 5 2 2 3 3 2 2 4 2" xfId="43567" xr:uid="{00000000-0005-0000-0000-000030AB0000}"/>
    <cellStyle name="Normal 5 2 2 3 3 2 2 5" xfId="30101" xr:uid="{00000000-0005-0000-0000-000031AB0000}"/>
    <cellStyle name="Normal 5 2 2 3 3 2 3" xfId="5965" xr:uid="{00000000-0005-0000-0000-000032AB0000}"/>
    <cellStyle name="Normal 5 2 2 3 3 2 3 2" xfId="12409" xr:uid="{00000000-0005-0000-0000-000033AB0000}"/>
    <cellStyle name="Normal 5 2 2 3 3 2 3 2 2" xfId="24771" xr:uid="{00000000-0005-0000-0000-000034AB0000}"/>
    <cellStyle name="Normal 5 2 2 3 3 2 3 2 2 2" xfId="50933" xr:uid="{00000000-0005-0000-0000-000035AB0000}"/>
    <cellStyle name="Normal 5 2 2 3 3 2 3 2 3" xfId="38571" xr:uid="{00000000-0005-0000-0000-000036AB0000}"/>
    <cellStyle name="Normal 5 2 2 3 3 2 3 3" xfId="19167" xr:uid="{00000000-0005-0000-0000-000037AB0000}"/>
    <cellStyle name="Normal 5 2 2 3 3 2 3 3 2" xfId="45329" xr:uid="{00000000-0005-0000-0000-000038AB0000}"/>
    <cellStyle name="Normal 5 2 2 3 3 2 3 4" xfId="32127" xr:uid="{00000000-0005-0000-0000-000039AB0000}"/>
    <cellStyle name="Normal 5 2 2 3 3 2 4" xfId="9463" xr:uid="{00000000-0005-0000-0000-00003AAB0000}"/>
    <cellStyle name="Normal 5 2 2 3 3 2 4 2" xfId="22209" xr:uid="{00000000-0005-0000-0000-00003BAB0000}"/>
    <cellStyle name="Normal 5 2 2 3 3 2 4 2 2" xfId="48371" xr:uid="{00000000-0005-0000-0000-00003CAB0000}"/>
    <cellStyle name="Normal 5 2 2 3 3 2 4 3" xfId="35625" xr:uid="{00000000-0005-0000-0000-00003DAB0000}"/>
    <cellStyle name="Normal 5 2 2 3 3 2 5" xfId="15643" xr:uid="{00000000-0005-0000-0000-00003EAB0000}"/>
    <cellStyle name="Normal 5 2 2 3 3 2 5 2" xfId="41805" xr:uid="{00000000-0005-0000-0000-00003FAB0000}"/>
    <cellStyle name="Normal 5 2 2 3 3 2 6" xfId="28075" xr:uid="{00000000-0005-0000-0000-000040AB0000}"/>
    <cellStyle name="Normal 5 2 2 3 3 3" xfId="3299" xr:uid="{00000000-0005-0000-0000-000041AB0000}"/>
    <cellStyle name="Normal 5 2 2 3 3 3 2" xfId="7351" xr:uid="{00000000-0005-0000-0000-000042AB0000}"/>
    <cellStyle name="Normal 5 2 2 3 3 3 2 2" xfId="13241" xr:uid="{00000000-0005-0000-0000-000043AB0000}"/>
    <cellStyle name="Normal 5 2 2 3 3 3 2 2 2" xfId="25411" xr:uid="{00000000-0005-0000-0000-000044AB0000}"/>
    <cellStyle name="Normal 5 2 2 3 3 3 2 2 2 2" xfId="51573" xr:uid="{00000000-0005-0000-0000-000045AB0000}"/>
    <cellStyle name="Normal 5 2 2 3 3 3 2 2 3" xfId="39403" xr:uid="{00000000-0005-0000-0000-000046AB0000}"/>
    <cellStyle name="Normal 5 2 2 3 3 3 2 3" xfId="20289" xr:uid="{00000000-0005-0000-0000-000047AB0000}"/>
    <cellStyle name="Normal 5 2 2 3 3 3 2 3 2" xfId="46451" xr:uid="{00000000-0005-0000-0000-000048AB0000}"/>
    <cellStyle name="Normal 5 2 2 3 3 3 2 4" xfId="33513" xr:uid="{00000000-0005-0000-0000-000049AB0000}"/>
    <cellStyle name="Normal 5 2 2 3 3 3 3" xfId="10295" xr:uid="{00000000-0005-0000-0000-00004AAB0000}"/>
    <cellStyle name="Normal 5 2 2 3 3 3 3 2" xfId="22849" xr:uid="{00000000-0005-0000-0000-00004BAB0000}"/>
    <cellStyle name="Normal 5 2 2 3 3 3 3 2 2" xfId="49011" xr:uid="{00000000-0005-0000-0000-00004CAB0000}"/>
    <cellStyle name="Normal 5 2 2 3 3 3 3 3" xfId="36457" xr:uid="{00000000-0005-0000-0000-00004DAB0000}"/>
    <cellStyle name="Normal 5 2 2 3 3 3 4" xfId="16765" xr:uid="{00000000-0005-0000-0000-00004EAB0000}"/>
    <cellStyle name="Normal 5 2 2 3 3 3 4 2" xfId="42927" xr:uid="{00000000-0005-0000-0000-00004FAB0000}"/>
    <cellStyle name="Normal 5 2 2 3 3 3 5" xfId="29461" xr:uid="{00000000-0005-0000-0000-000050AB0000}"/>
    <cellStyle name="Normal 5 2 2 3 3 4" xfId="5325" xr:uid="{00000000-0005-0000-0000-000051AB0000}"/>
    <cellStyle name="Normal 5 2 2 3 3 4 2" xfId="11769" xr:uid="{00000000-0005-0000-0000-000052AB0000}"/>
    <cellStyle name="Normal 5 2 2 3 3 4 2 2" xfId="24131" xr:uid="{00000000-0005-0000-0000-000053AB0000}"/>
    <cellStyle name="Normal 5 2 2 3 3 4 2 2 2" xfId="50293" xr:uid="{00000000-0005-0000-0000-000054AB0000}"/>
    <cellStyle name="Normal 5 2 2 3 3 4 2 3" xfId="37931" xr:uid="{00000000-0005-0000-0000-000055AB0000}"/>
    <cellStyle name="Normal 5 2 2 3 3 4 3" xfId="18527" xr:uid="{00000000-0005-0000-0000-000056AB0000}"/>
    <cellStyle name="Normal 5 2 2 3 3 4 3 2" xfId="44689" xr:uid="{00000000-0005-0000-0000-000057AB0000}"/>
    <cellStyle name="Normal 5 2 2 3 3 4 4" xfId="31487" xr:uid="{00000000-0005-0000-0000-000058AB0000}"/>
    <cellStyle name="Normal 5 2 2 3 3 5" xfId="8823" xr:uid="{00000000-0005-0000-0000-000059AB0000}"/>
    <cellStyle name="Normal 5 2 2 3 3 5 2" xfId="21569" xr:uid="{00000000-0005-0000-0000-00005AAB0000}"/>
    <cellStyle name="Normal 5 2 2 3 3 5 2 2" xfId="47731" xr:uid="{00000000-0005-0000-0000-00005BAB0000}"/>
    <cellStyle name="Normal 5 2 2 3 3 5 3" xfId="34985" xr:uid="{00000000-0005-0000-0000-00005CAB0000}"/>
    <cellStyle name="Normal 5 2 2 3 3 6" xfId="15003" xr:uid="{00000000-0005-0000-0000-00005DAB0000}"/>
    <cellStyle name="Normal 5 2 2 3 3 6 2" xfId="41165" xr:uid="{00000000-0005-0000-0000-00005EAB0000}"/>
    <cellStyle name="Normal 5 2 2 3 3 7" xfId="27435" xr:uid="{00000000-0005-0000-0000-00005FAB0000}"/>
    <cellStyle name="Normal 5 2 2 3 4" xfId="1593" xr:uid="{00000000-0005-0000-0000-000060AB0000}"/>
    <cellStyle name="Normal 5 2 2 3 4 2" xfId="3619" xr:uid="{00000000-0005-0000-0000-000061AB0000}"/>
    <cellStyle name="Normal 5 2 2 3 4 2 2" xfId="7671" xr:uid="{00000000-0005-0000-0000-000062AB0000}"/>
    <cellStyle name="Normal 5 2 2 3 4 2 2 2" xfId="13561" xr:uid="{00000000-0005-0000-0000-000063AB0000}"/>
    <cellStyle name="Normal 5 2 2 3 4 2 2 2 2" xfId="25731" xr:uid="{00000000-0005-0000-0000-000064AB0000}"/>
    <cellStyle name="Normal 5 2 2 3 4 2 2 2 2 2" xfId="51893" xr:uid="{00000000-0005-0000-0000-000065AB0000}"/>
    <cellStyle name="Normal 5 2 2 3 4 2 2 2 3" xfId="39723" xr:uid="{00000000-0005-0000-0000-000066AB0000}"/>
    <cellStyle name="Normal 5 2 2 3 4 2 2 3" xfId="20609" xr:uid="{00000000-0005-0000-0000-000067AB0000}"/>
    <cellStyle name="Normal 5 2 2 3 4 2 2 3 2" xfId="46771" xr:uid="{00000000-0005-0000-0000-000068AB0000}"/>
    <cellStyle name="Normal 5 2 2 3 4 2 2 4" xfId="33833" xr:uid="{00000000-0005-0000-0000-000069AB0000}"/>
    <cellStyle name="Normal 5 2 2 3 4 2 3" xfId="10615" xr:uid="{00000000-0005-0000-0000-00006AAB0000}"/>
    <cellStyle name="Normal 5 2 2 3 4 2 3 2" xfId="23169" xr:uid="{00000000-0005-0000-0000-00006BAB0000}"/>
    <cellStyle name="Normal 5 2 2 3 4 2 3 2 2" xfId="49331" xr:uid="{00000000-0005-0000-0000-00006CAB0000}"/>
    <cellStyle name="Normal 5 2 2 3 4 2 3 3" xfId="36777" xr:uid="{00000000-0005-0000-0000-00006DAB0000}"/>
    <cellStyle name="Normal 5 2 2 3 4 2 4" xfId="17085" xr:uid="{00000000-0005-0000-0000-00006EAB0000}"/>
    <cellStyle name="Normal 5 2 2 3 4 2 4 2" xfId="43247" xr:uid="{00000000-0005-0000-0000-00006FAB0000}"/>
    <cellStyle name="Normal 5 2 2 3 4 2 5" xfId="29781" xr:uid="{00000000-0005-0000-0000-000070AB0000}"/>
    <cellStyle name="Normal 5 2 2 3 4 3" xfId="5645" xr:uid="{00000000-0005-0000-0000-000071AB0000}"/>
    <cellStyle name="Normal 5 2 2 3 4 3 2" xfId="12089" xr:uid="{00000000-0005-0000-0000-000072AB0000}"/>
    <cellStyle name="Normal 5 2 2 3 4 3 2 2" xfId="24451" xr:uid="{00000000-0005-0000-0000-000073AB0000}"/>
    <cellStyle name="Normal 5 2 2 3 4 3 2 2 2" xfId="50613" xr:uid="{00000000-0005-0000-0000-000074AB0000}"/>
    <cellStyle name="Normal 5 2 2 3 4 3 2 3" xfId="38251" xr:uid="{00000000-0005-0000-0000-000075AB0000}"/>
    <cellStyle name="Normal 5 2 2 3 4 3 3" xfId="18847" xr:uid="{00000000-0005-0000-0000-000076AB0000}"/>
    <cellStyle name="Normal 5 2 2 3 4 3 3 2" xfId="45009" xr:uid="{00000000-0005-0000-0000-000077AB0000}"/>
    <cellStyle name="Normal 5 2 2 3 4 3 4" xfId="31807" xr:uid="{00000000-0005-0000-0000-000078AB0000}"/>
    <cellStyle name="Normal 5 2 2 3 4 4" xfId="9143" xr:uid="{00000000-0005-0000-0000-000079AB0000}"/>
    <cellStyle name="Normal 5 2 2 3 4 4 2" xfId="21889" xr:uid="{00000000-0005-0000-0000-00007AAB0000}"/>
    <cellStyle name="Normal 5 2 2 3 4 4 2 2" xfId="48051" xr:uid="{00000000-0005-0000-0000-00007BAB0000}"/>
    <cellStyle name="Normal 5 2 2 3 4 4 3" xfId="35305" xr:uid="{00000000-0005-0000-0000-00007CAB0000}"/>
    <cellStyle name="Normal 5 2 2 3 4 5" xfId="15323" xr:uid="{00000000-0005-0000-0000-00007DAB0000}"/>
    <cellStyle name="Normal 5 2 2 3 4 5 2" xfId="41485" xr:uid="{00000000-0005-0000-0000-00007EAB0000}"/>
    <cellStyle name="Normal 5 2 2 3 4 6" xfId="27755" xr:uid="{00000000-0005-0000-0000-00007FAB0000}"/>
    <cellStyle name="Normal 5 2 2 3 5" xfId="2607" xr:uid="{00000000-0005-0000-0000-000080AB0000}"/>
    <cellStyle name="Normal 5 2 2 3 5 2" xfId="6659" xr:uid="{00000000-0005-0000-0000-000081AB0000}"/>
    <cellStyle name="Normal 5 2 2 3 5 2 2" xfId="12825" xr:uid="{00000000-0005-0000-0000-000082AB0000}"/>
    <cellStyle name="Normal 5 2 2 3 5 2 2 2" xfId="25091" xr:uid="{00000000-0005-0000-0000-000083AB0000}"/>
    <cellStyle name="Normal 5 2 2 3 5 2 2 2 2" xfId="51253" xr:uid="{00000000-0005-0000-0000-000084AB0000}"/>
    <cellStyle name="Normal 5 2 2 3 5 2 2 3" xfId="38987" xr:uid="{00000000-0005-0000-0000-000085AB0000}"/>
    <cellStyle name="Normal 5 2 2 3 5 2 3" xfId="19729" xr:uid="{00000000-0005-0000-0000-000086AB0000}"/>
    <cellStyle name="Normal 5 2 2 3 5 2 3 2" xfId="45891" xr:uid="{00000000-0005-0000-0000-000087AB0000}"/>
    <cellStyle name="Normal 5 2 2 3 5 2 4" xfId="32821" xr:uid="{00000000-0005-0000-0000-000088AB0000}"/>
    <cellStyle name="Normal 5 2 2 3 5 3" xfId="9879" xr:uid="{00000000-0005-0000-0000-000089AB0000}"/>
    <cellStyle name="Normal 5 2 2 3 5 3 2" xfId="22529" xr:uid="{00000000-0005-0000-0000-00008AAB0000}"/>
    <cellStyle name="Normal 5 2 2 3 5 3 2 2" xfId="48691" xr:uid="{00000000-0005-0000-0000-00008BAB0000}"/>
    <cellStyle name="Normal 5 2 2 3 5 3 3" xfId="36041" xr:uid="{00000000-0005-0000-0000-00008CAB0000}"/>
    <cellStyle name="Normal 5 2 2 3 5 4" xfId="16205" xr:uid="{00000000-0005-0000-0000-00008DAB0000}"/>
    <cellStyle name="Normal 5 2 2 3 5 4 2" xfId="42367" xr:uid="{00000000-0005-0000-0000-00008EAB0000}"/>
    <cellStyle name="Normal 5 2 2 3 5 5" xfId="28769" xr:uid="{00000000-0005-0000-0000-00008FAB0000}"/>
    <cellStyle name="Normal 5 2 2 3 6" xfId="4633" xr:uid="{00000000-0005-0000-0000-000090AB0000}"/>
    <cellStyle name="Normal 5 2 2 3 6 2" xfId="11353" xr:uid="{00000000-0005-0000-0000-000091AB0000}"/>
    <cellStyle name="Normal 5 2 2 3 6 2 2" xfId="23811" xr:uid="{00000000-0005-0000-0000-000092AB0000}"/>
    <cellStyle name="Normal 5 2 2 3 6 2 2 2" xfId="49973" xr:uid="{00000000-0005-0000-0000-000093AB0000}"/>
    <cellStyle name="Normal 5 2 2 3 6 2 3" xfId="37515" xr:uid="{00000000-0005-0000-0000-000094AB0000}"/>
    <cellStyle name="Normal 5 2 2 3 6 3" xfId="17967" xr:uid="{00000000-0005-0000-0000-000095AB0000}"/>
    <cellStyle name="Normal 5 2 2 3 6 3 2" xfId="44129" xr:uid="{00000000-0005-0000-0000-000096AB0000}"/>
    <cellStyle name="Normal 5 2 2 3 6 4" xfId="30795" xr:uid="{00000000-0005-0000-0000-000097AB0000}"/>
    <cellStyle name="Normal 5 2 2 3 7" xfId="8407" xr:uid="{00000000-0005-0000-0000-000098AB0000}"/>
    <cellStyle name="Normal 5 2 2 3 7 2" xfId="21249" xr:uid="{00000000-0005-0000-0000-000099AB0000}"/>
    <cellStyle name="Normal 5 2 2 3 7 2 2" xfId="47411" xr:uid="{00000000-0005-0000-0000-00009AAB0000}"/>
    <cellStyle name="Normal 5 2 2 3 7 3" xfId="34569" xr:uid="{00000000-0005-0000-0000-00009BAB0000}"/>
    <cellStyle name="Normal 5 2 2 3 8" xfId="14443" xr:uid="{00000000-0005-0000-0000-00009CAB0000}"/>
    <cellStyle name="Normal 5 2 2 3 8 2" xfId="40605" xr:uid="{00000000-0005-0000-0000-00009DAB0000}"/>
    <cellStyle name="Normal 5 2 2 3 9" xfId="26743" xr:uid="{00000000-0005-0000-0000-00009EAB0000}"/>
    <cellStyle name="Normal 5 2 2 4" xfId="889" xr:uid="{00000000-0005-0000-0000-00009FAB0000}"/>
    <cellStyle name="Normal 5 2 2 4 2" xfId="1353" xr:uid="{00000000-0005-0000-0000-0000A0AB0000}"/>
    <cellStyle name="Normal 5 2 2 4 2 2" xfId="1993" xr:uid="{00000000-0005-0000-0000-0000A1AB0000}"/>
    <cellStyle name="Normal 5 2 2 4 2 2 2" xfId="4019" xr:uid="{00000000-0005-0000-0000-0000A2AB0000}"/>
    <cellStyle name="Normal 5 2 2 4 2 2 2 2" xfId="8071" xr:uid="{00000000-0005-0000-0000-0000A3AB0000}"/>
    <cellStyle name="Normal 5 2 2 4 2 2 2 2 2" xfId="13961" xr:uid="{00000000-0005-0000-0000-0000A4AB0000}"/>
    <cellStyle name="Normal 5 2 2 4 2 2 2 2 2 2" xfId="26131" xr:uid="{00000000-0005-0000-0000-0000A5AB0000}"/>
    <cellStyle name="Normal 5 2 2 4 2 2 2 2 2 2 2" xfId="52293" xr:uid="{00000000-0005-0000-0000-0000A6AB0000}"/>
    <cellStyle name="Normal 5 2 2 4 2 2 2 2 2 3" xfId="40123" xr:uid="{00000000-0005-0000-0000-0000A7AB0000}"/>
    <cellStyle name="Normal 5 2 2 4 2 2 2 2 3" xfId="21009" xr:uid="{00000000-0005-0000-0000-0000A8AB0000}"/>
    <cellStyle name="Normal 5 2 2 4 2 2 2 2 3 2" xfId="47171" xr:uid="{00000000-0005-0000-0000-0000A9AB0000}"/>
    <cellStyle name="Normal 5 2 2 4 2 2 2 2 4" xfId="34233" xr:uid="{00000000-0005-0000-0000-0000AAAB0000}"/>
    <cellStyle name="Normal 5 2 2 4 2 2 2 3" xfId="11015" xr:uid="{00000000-0005-0000-0000-0000ABAB0000}"/>
    <cellStyle name="Normal 5 2 2 4 2 2 2 3 2" xfId="23569" xr:uid="{00000000-0005-0000-0000-0000ACAB0000}"/>
    <cellStyle name="Normal 5 2 2 4 2 2 2 3 2 2" xfId="49731" xr:uid="{00000000-0005-0000-0000-0000ADAB0000}"/>
    <cellStyle name="Normal 5 2 2 4 2 2 2 3 3" xfId="37177" xr:uid="{00000000-0005-0000-0000-0000AEAB0000}"/>
    <cellStyle name="Normal 5 2 2 4 2 2 2 4" xfId="17485" xr:uid="{00000000-0005-0000-0000-0000AFAB0000}"/>
    <cellStyle name="Normal 5 2 2 4 2 2 2 4 2" xfId="43647" xr:uid="{00000000-0005-0000-0000-0000B0AB0000}"/>
    <cellStyle name="Normal 5 2 2 4 2 2 2 5" xfId="30181" xr:uid="{00000000-0005-0000-0000-0000B1AB0000}"/>
    <cellStyle name="Normal 5 2 2 4 2 2 3" xfId="6045" xr:uid="{00000000-0005-0000-0000-0000B2AB0000}"/>
    <cellStyle name="Normal 5 2 2 4 2 2 3 2" xfId="12489" xr:uid="{00000000-0005-0000-0000-0000B3AB0000}"/>
    <cellStyle name="Normal 5 2 2 4 2 2 3 2 2" xfId="24851" xr:uid="{00000000-0005-0000-0000-0000B4AB0000}"/>
    <cellStyle name="Normal 5 2 2 4 2 2 3 2 2 2" xfId="51013" xr:uid="{00000000-0005-0000-0000-0000B5AB0000}"/>
    <cellStyle name="Normal 5 2 2 4 2 2 3 2 3" xfId="38651" xr:uid="{00000000-0005-0000-0000-0000B6AB0000}"/>
    <cellStyle name="Normal 5 2 2 4 2 2 3 3" xfId="19247" xr:uid="{00000000-0005-0000-0000-0000B7AB0000}"/>
    <cellStyle name="Normal 5 2 2 4 2 2 3 3 2" xfId="45409" xr:uid="{00000000-0005-0000-0000-0000B8AB0000}"/>
    <cellStyle name="Normal 5 2 2 4 2 2 3 4" xfId="32207" xr:uid="{00000000-0005-0000-0000-0000B9AB0000}"/>
    <cellStyle name="Normal 5 2 2 4 2 2 4" xfId="9543" xr:uid="{00000000-0005-0000-0000-0000BAAB0000}"/>
    <cellStyle name="Normal 5 2 2 4 2 2 4 2" xfId="22289" xr:uid="{00000000-0005-0000-0000-0000BBAB0000}"/>
    <cellStyle name="Normal 5 2 2 4 2 2 4 2 2" xfId="48451" xr:uid="{00000000-0005-0000-0000-0000BCAB0000}"/>
    <cellStyle name="Normal 5 2 2 4 2 2 4 3" xfId="35705" xr:uid="{00000000-0005-0000-0000-0000BDAB0000}"/>
    <cellStyle name="Normal 5 2 2 4 2 2 5" xfId="15723" xr:uid="{00000000-0005-0000-0000-0000BEAB0000}"/>
    <cellStyle name="Normal 5 2 2 4 2 2 5 2" xfId="41885" xr:uid="{00000000-0005-0000-0000-0000BFAB0000}"/>
    <cellStyle name="Normal 5 2 2 4 2 2 6" xfId="28155" xr:uid="{00000000-0005-0000-0000-0000C0AB0000}"/>
    <cellStyle name="Normal 5 2 2 4 2 3" xfId="3379" xr:uid="{00000000-0005-0000-0000-0000C1AB0000}"/>
    <cellStyle name="Normal 5 2 2 4 2 3 2" xfId="7431" xr:uid="{00000000-0005-0000-0000-0000C2AB0000}"/>
    <cellStyle name="Normal 5 2 2 4 2 3 2 2" xfId="13321" xr:uid="{00000000-0005-0000-0000-0000C3AB0000}"/>
    <cellStyle name="Normal 5 2 2 4 2 3 2 2 2" xfId="25491" xr:uid="{00000000-0005-0000-0000-0000C4AB0000}"/>
    <cellStyle name="Normal 5 2 2 4 2 3 2 2 2 2" xfId="51653" xr:uid="{00000000-0005-0000-0000-0000C5AB0000}"/>
    <cellStyle name="Normal 5 2 2 4 2 3 2 2 3" xfId="39483" xr:uid="{00000000-0005-0000-0000-0000C6AB0000}"/>
    <cellStyle name="Normal 5 2 2 4 2 3 2 3" xfId="20369" xr:uid="{00000000-0005-0000-0000-0000C7AB0000}"/>
    <cellStyle name="Normal 5 2 2 4 2 3 2 3 2" xfId="46531" xr:uid="{00000000-0005-0000-0000-0000C8AB0000}"/>
    <cellStyle name="Normal 5 2 2 4 2 3 2 4" xfId="33593" xr:uid="{00000000-0005-0000-0000-0000C9AB0000}"/>
    <cellStyle name="Normal 5 2 2 4 2 3 3" xfId="10375" xr:uid="{00000000-0005-0000-0000-0000CAAB0000}"/>
    <cellStyle name="Normal 5 2 2 4 2 3 3 2" xfId="22929" xr:uid="{00000000-0005-0000-0000-0000CBAB0000}"/>
    <cellStyle name="Normal 5 2 2 4 2 3 3 2 2" xfId="49091" xr:uid="{00000000-0005-0000-0000-0000CCAB0000}"/>
    <cellStyle name="Normal 5 2 2 4 2 3 3 3" xfId="36537" xr:uid="{00000000-0005-0000-0000-0000CDAB0000}"/>
    <cellStyle name="Normal 5 2 2 4 2 3 4" xfId="16845" xr:uid="{00000000-0005-0000-0000-0000CEAB0000}"/>
    <cellStyle name="Normal 5 2 2 4 2 3 4 2" xfId="43007" xr:uid="{00000000-0005-0000-0000-0000CFAB0000}"/>
    <cellStyle name="Normal 5 2 2 4 2 3 5" xfId="29541" xr:uid="{00000000-0005-0000-0000-0000D0AB0000}"/>
    <cellStyle name="Normal 5 2 2 4 2 4" xfId="5405" xr:uid="{00000000-0005-0000-0000-0000D1AB0000}"/>
    <cellStyle name="Normal 5 2 2 4 2 4 2" xfId="11849" xr:uid="{00000000-0005-0000-0000-0000D2AB0000}"/>
    <cellStyle name="Normal 5 2 2 4 2 4 2 2" xfId="24211" xr:uid="{00000000-0005-0000-0000-0000D3AB0000}"/>
    <cellStyle name="Normal 5 2 2 4 2 4 2 2 2" xfId="50373" xr:uid="{00000000-0005-0000-0000-0000D4AB0000}"/>
    <cellStyle name="Normal 5 2 2 4 2 4 2 3" xfId="38011" xr:uid="{00000000-0005-0000-0000-0000D5AB0000}"/>
    <cellStyle name="Normal 5 2 2 4 2 4 3" xfId="18607" xr:uid="{00000000-0005-0000-0000-0000D6AB0000}"/>
    <cellStyle name="Normal 5 2 2 4 2 4 3 2" xfId="44769" xr:uid="{00000000-0005-0000-0000-0000D7AB0000}"/>
    <cellStyle name="Normal 5 2 2 4 2 4 4" xfId="31567" xr:uid="{00000000-0005-0000-0000-0000D8AB0000}"/>
    <cellStyle name="Normal 5 2 2 4 2 5" xfId="8903" xr:uid="{00000000-0005-0000-0000-0000D9AB0000}"/>
    <cellStyle name="Normal 5 2 2 4 2 5 2" xfId="21649" xr:uid="{00000000-0005-0000-0000-0000DAAB0000}"/>
    <cellStyle name="Normal 5 2 2 4 2 5 2 2" xfId="47811" xr:uid="{00000000-0005-0000-0000-0000DBAB0000}"/>
    <cellStyle name="Normal 5 2 2 4 2 5 3" xfId="35065" xr:uid="{00000000-0005-0000-0000-0000DCAB0000}"/>
    <cellStyle name="Normal 5 2 2 4 2 6" xfId="15083" xr:uid="{00000000-0005-0000-0000-0000DDAB0000}"/>
    <cellStyle name="Normal 5 2 2 4 2 6 2" xfId="41245" xr:uid="{00000000-0005-0000-0000-0000DEAB0000}"/>
    <cellStyle name="Normal 5 2 2 4 2 7" xfId="27515" xr:uid="{00000000-0005-0000-0000-0000DFAB0000}"/>
    <cellStyle name="Normal 5 2 2 4 3" xfId="1673" xr:uid="{00000000-0005-0000-0000-0000E0AB0000}"/>
    <cellStyle name="Normal 5 2 2 4 3 2" xfId="3699" xr:uid="{00000000-0005-0000-0000-0000E1AB0000}"/>
    <cellStyle name="Normal 5 2 2 4 3 2 2" xfId="7751" xr:uid="{00000000-0005-0000-0000-0000E2AB0000}"/>
    <cellStyle name="Normal 5 2 2 4 3 2 2 2" xfId="13641" xr:uid="{00000000-0005-0000-0000-0000E3AB0000}"/>
    <cellStyle name="Normal 5 2 2 4 3 2 2 2 2" xfId="25811" xr:uid="{00000000-0005-0000-0000-0000E4AB0000}"/>
    <cellStyle name="Normal 5 2 2 4 3 2 2 2 2 2" xfId="51973" xr:uid="{00000000-0005-0000-0000-0000E5AB0000}"/>
    <cellStyle name="Normal 5 2 2 4 3 2 2 2 3" xfId="39803" xr:uid="{00000000-0005-0000-0000-0000E6AB0000}"/>
    <cellStyle name="Normal 5 2 2 4 3 2 2 3" xfId="20689" xr:uid="{00000000-0005-0000-0000-0000E7AB0000}"/>
    <cellStyle name="Normal 5 2 2 4 3 2 2 3 2" xfId="46851" xr:uid="{00000000-0005-0000-0000-0000E8AB0000}"/>
    <cellStyle name="Normal 5 2 2 4 3 2 2 4" xfId="33913" xr:uid="{00000000-0005-0000-0000-0000E9AB0000}"/>
    <cellStyle name="Normal 5 2 2 4 3 2 3" xfId="10695" xr:uid="{00000000-0005-0000-0000-0000EAAB0000}"/>
    <cellStyle name="Normal 5 2 2 4 3 2 3 2" xfId="23249" xr:uid="{00000000-0005-0000-0000-0000EBAB0000}"/>
    <cellStyle name="Normal 5 2 2 4 3 2 3 2 2" xfId="49411" xr:uid="{00000000-0005-0000-0000-0000ECAB0000}"/>
    <cellStyle name="Normal 5 2 2 4 3 2 3 3" xfId="36857" xr:uid="{00000000-0005-0000-0000-0000EDAB0000}"/>
    <cellStyle name="Normal 5 2 2 4 3 2 4" xfId="17165" xr:uid="{00000000-0005-0000-0000-0000EEAB0000}"/>
    <cellStyle name="Normal 5 2 2 4 3 2 4 2" xfId="43327" xr:uid="{00000000-0005-0000-0000-0000EFAB0000}"/>
    <cellStyle name="Normal 5 2 2 4 3 2 5" xfId="29861" xr:uid="{00000000-0005-0000-0000-0000F0AB0000}"/>
    <cellStyle name="Normal 5 2 2 4 3 3" xfId="5725" xr:uid="{00000000-0005-0000-0000-0000F1AB0000}"/>
    <cellStyle name="Normal 5 2 2 4 3 3 2" xfId="12169" xr:uid="{00000000-0005-0000-0000-0000F2AB0000}"/>
    <cellStyle name="Normal 5 2 2 4 3 3 2 2" xfId="24531" xr:uid="{00000000-0005-0000-0000-0000F3AB0000}"/>
    <cellStyle name="Normal 5 2 2 4 3 3 2 2 2" xfId="50693" xr:uid="{00000000-0005-0000-0000-0000F4AB0000}"/>
    <cellStyle name="Normal 5 2 2 4 3 3 2 3" xfId="38331" xr:uid="{00000000-0005-0000-0000-0000F5AB0000}"/>
    <cellStyle name="Normal 5 2 2 4 3 3 3" xfId="18927" xr:uid="{00000000-0005-0000-0000-0000F6AB0000}"/>
    <cellStyle name="Normal 5 2 2 4 3 3 3 2" xfId="45089" xr:uid="{00000000-0005-0000-0000-0000F7AB0000}"/>
    <cellStyle name="Normal 5 2 2 4 3 3 4" xfId="31887" xr:uid="{00000000-0005-0000-0000-0000F8AB0000}"/>
    <cellStyle name="Normal 5 2 2 4 3 4" xfId="9223" xr:uid="{00000000-0005-0000-0000-0000F9AB0000}"/>
    <cellStyle name="Normal 5 2 2 4 3 4 2" xfId="21969" xr:uid="{00000000-0005-0000-0000-0000FAAB0000}"/>
    <cellStyle name="Normal 5 2 2 4 3 4 2 2" xfId="48131" xr:uid="{00000000-0005-0000-0000-0000FBAB0000}"/>
    <cellStyle name="Normal 5 2 2 4 3 4 3" xfId="35385" xr:uid="{00000000-0005-0000-0000-0000FCAB0000}"/>
    <cellStyle name="Normal 5 2 2 4 3 5" xfId="15403" xr:uid="{00000000-0005-0000-0000-0000FDAB0000}"/>
    <cellStyle name="Normal 5 2 2 4 3 5 2" xfId="41565" xr:uid="{00000000-0005-0000-0000-0000FEAB0000}"/>
    <cellStyle name="Normal 5 2 2 4 3 6" xfId="27835" xr:uid="{00000000-0005-0000-0000-0000FFAB0000}"/>
    <cellStyle name="Normal 5 2 2 4 4" xfId="2915" xr:uid="{00000000-0005-0000-0000-000000AC0000}"/>
    <cellStyle name="Normal 5 2 2 4 4 2" xfId="6967" xr:uid="{00000000-0005-0000-0000-000001AC0000}"/>
    <cellStyle name="Normal 5 2 2 4 4 2 2" xfId="12953" xr:uid="{00000000-0005-0000-0000-000002AC0000}"/>
    <cellStyle name="Normal 5 2 2 4 4 2 2 2" xfId="25171" xr:uid="{00000000-0005-0000-0000-000003AC0000}"/>
    <cellStyle name="Normal 5 2 2 4 4 2 2 2 2" xfId="51333" xr:uid="{00000000-0005-0000-0000-000004AC0000}"/>
    <cellStyle name="Normal 5 2 2 4 4 2 2 3" xfId="39115" xr:uid="{00000000-0005-0000-0000-000005AC0000}"/>
    <cellStyle name="Normal 5 2 2 4 4 2 3" xfId="19953" xr:uid="{00000000-0005-0000-0000-000006AC0000}"/>
    <cellStyle name="Normal 5 2 2 4 4 2 3 2" xfId="46115" xr:uid="{00000000-0005-0000-0000-000007AC0000}"/>
    <cellStyle name="Normal 5 2 2 4 4 2 4" xfId="33129" xr:uid="{00000000-0005-0000-0000-000008AC0000}"/>
    <cellStyle name="Normal 5 2 2 4 4 3" xfId="10007" xr:uid="{00000000-0005-0000-0000-000009AC0000}"/>
    <cellStyle name="Normal 5 2 2 4 4 3 2" xfId="22609" xr:uid="{00000000-0005-0000-0000-00000AAC0000}"/>
    <cellStyle name="Normal 5 2 2 4 4 3 2 2" xfId="48771" xr:uid="{00000000-0005-0000-0000-00000BAC0000}"/>
    <cellStyle name="Normal 5 2 2 4 4 3 3" xfId="36169" xr:uid="{00000000-0005-0000-0000-00000CAC0000}"/>
    <cellStyle name="Normal 5 2 2 4 4 4" xfId="16429" xr:uid="{00000000-0005-0000-0000-00000DAC0000}"/>
    <cellStyle name="Normal 5 2 2 4 4 4 2" xfId="42591" xr:uid="{00000000-0005-0000-0000-00000EAC0000}"/>
    <cellStyle name="Normal 5 2 2 4 4 5" xfId="29077" xr:uid="{00000000-0005-0000-0000-00000FAC0000}"/>
    <cellStyle name="Normal 5 2 2 4 5" xfId="4941" xr:uid="{00000000-0005-0000-0000-000010AC0000}"/>
    <cellStyle name="Normal 5 2 2 4 5 2" xfId="11481" xr:uid="{00000000-0005-0000-0000-000011AC0000}"/>
    <cellStyle name="Normal 5 2 2 4 5 2 2" xfId="23891" xr:uid="{00000000-0005-0000-0000-000012AC0000}"/>
    <cellStyle name="Normal 5 2 2 4 5 2 2 2" xfId="50053" xr:uid="{00000000-0005-0000-0000-000013AC0000}"/>
    <cellStyle name="Normal 5 2 2 4 5 2 3" xfId="37643" xr:uid="{00000000-0005-0000-0000-000014AC0000}"/>
    <cellStyle name="Normal 5 2 2 4 5 3" xfId="18191" xr:uid="{00000000-0005-0000-0000-000015AC0000}"/>
    <cellStyle name="Normal 5 2 2 4 5 3 2" xfId="44353" xr:uid="{00000000-0005-0000-0000-000016AC0000}"/>
    <cellStyle name="Normal 5 2 2 4 5 4" xfId="31103" xr:uid="{00000000-0005-0000-0000-000017AC0000}"/>
    <cellStyle name="Normal 5 2 2 4 6" xfId="8535" xr:uid="{00000000-0005-0000-0000-000018AC0000}"/>
    <cellStyle name="Normal 5 2 2 4 6 2" xfId="21329" xr:uid="{00000000-0005-0000-0000-000019AC0000}"/>
    <cellStyle name="Normal 5 2 2 4 6 2 2" xfId="47491" xr:uid="{00000000-0005-0000-0000-00001AAC0000}"/>
    <cellStyle name="Normal 5 2 2 4 6 3" xfId="34697" xr:uid="{00000000-0005-0000-0000-00001BAC0000}"/>
    <cellStyle name="Normal 5 2 2 4 7" xfId="14667" xr:uid="{00000000-0005-0000-0000-00001CAC0000}"/>
    <cellStyle name="Normal 5 2 2 4 7 2" xfId="40829" xr:uid="{00000000-0005-0000-0000-00001DAC0000}"/>
    <cellStyle name="Normal 5 2 2 4 8" xfId="27051" xr:uid="{00000000-0005-0000-0000-00001EAC0000}"/>
    <cellStyle name="Normal 5 2 2 5" xfId="1193" xr:uid="{00000000-0005-0000-0000-00001FAC0000}"/>
    <cellStyle name="Normal 5 2 2 5 2" xfId="1833" xr:uid="{00000000-0005-0000-0000-000020AC0000}"/>
    <cellStyle name="Normal 5 2 2 5 2 2" xfId="3859" xr:uid="{00000000-0005-0000-0000-000021AC0000}"/>
    <cellStyle name="Normal 5 2 2 5 2 2 2" xfId="7911" xr:uid="{00000000-0005-0000-0000-000022AC0000}"/>
    <cellStyle name="Normal 5 2 2 5 2 2 2 2" xfId="13801" xr:uid="{00000000-0005-0000-0000-000023AC0000}"/>
    <cellStyle name="Normal 5 2 2 5 2 2 2 2 2" xfId="25971" xr:uid="{00000000-0005-0000-0000-000024AC0000}"/>
    <cellStyle name="Normal 5 2 2 5 2 2 2 2 2 2" xfId="52133" xr:uid="{00000000-0005-0000-0000-000025AC0000}"/>
    <cellStyle name="Normal 5 2 2 5 2 2 2 2 3" xfId="39963" xr:uid="{00000000-0005-0000-0000-000026AC0000}"/>
    <cellStyle name="Normal 5 2 2 5 2 2 2 3" xfId="20849" xr:uid="{00000000-0005-0000-0000-000027AC0000}"/>
    <cellStyle name="Normal 5 2 2 5 2 2 2 3 2" xfId="47011" xr:uid="{00000000-0005-0000-0000-000028AC0000}"/>
    <cellStyle name="Normal 5 2 2 5 2 2 2 4" xfId="34073" xr:uid="{00000000-0005-0000-0000-000029AC0000}"/>
    <cellStyle name="Normal 5 2 2 5 2 2 3" xfId="10855" xr:uid="{00000000-0005-0000-0000-00002AAC0000}"/>
    <cellStyle name="Normal 5 2 2 5 2 2 3 2" xfId="23409" xr:uid="{00000000-0005-0000-0000-00002BAC0000}"/>
    <cellStyle name="Normal 5 2 2 5 2 2 3 2 2" xfId="49571" xr:uid="{00000000-0005-0000-0000-00002CAC0000}"/>
    <cellStyle name="Normal 5 2 2 5 2 2 3 3" xfId="37017" xr:uid="{00000000-0005-0000-0000-00002DAC0000}"/>
    <cellStyle name="Normal 5 2 2 5 2 2 4" xfId="17325" xr:uid="{00000000-0005-0000-0000-00002EAC0000}"/>
    <cellStyle name="Normal 5 2 2 5 2 2 4 2" xfId="43487" xr:uid="{00000000-0005-0000-0000-00002FAC0000}"/>
    <cellStyle name="Normal 5 2 2 5 2 2 5" xfId="30021" xr:uid="{00000000-0005-0000-0000-000030AC0000}"/>
    <cellStyle name="Normal 5 2 2 5 2 3" xfId="5885" xr:uid="{00000000-0005-0000-0000-000031AC0000}"/>
    <cellStyle name="Normal 5 2 2 5 2 3 2" xfId="12329" xr:uid="{00000000-0005-0000-0000-000032AC0000}"/>
    <cellStyle name="Normal 5 2 2 5 2 3 2 2" xfId="24691" xr:uid="{00000000-0005-0000-0000-000033AC0000}"/>
    <cellStyle name="Normal 5 2 2 5 2 3 2 2 2" xfId="50853" xr:uid="{00000000-0005-0000-0000-000034AC0000}"/>
    <cellStyle name="Normal 5 2 2 5 2 3 2 3" xfId="38491" xr:uid="{00000000-0005-0000-0000-000035AC0000}"/>
    <cellStyle name="Normal 5 2 2 5 2 3 3" xfId="19087" xr:uid="{00000000-0005-0000-0000-000036AC0000}"/>
    <cellStyle name="Normal 5 2 2 5 2 3 3 2" xfId="45249" xr:uid="{00000000-0005-0000-0000-000037AC0000}"/>
    <cellStyle name="Normal 5 2 2 5 2 3 4" xfId="32047" xr:uid="{00000000-0005-0000-0000-000038AC0000}"/>
    <cellStyle name="Normal 5 2 2 5 2 4" xfId="9383" xr:uid="{00000000-0005-0000-0000-000039AC0000}"/>
    <cellStyle name="Normal 5 2 2 5 2 4 2" xfId="22129" xr:uid="{00000000-0005-0000-0000-00003AAC0000}"/>
    <cellStyle name="Normal 5 2 2 5 2 4 2 2" xfId="48291" xr:uid="{00000000-0005-0000-0000-00003BAC0000}"/>
    <cellStyle name="Normal 5 2 2 5 2 4 3" xfId="35545" xr:uid="{00000000-0005-0000-0000-00003CAC0000}"/>
    <cellStyle name="Normal 5 2 2 5 2 5" xfId="15563" xr:uid="{00000000-0005-0000-0000-00003DAC0000}"/>
    <cellStyle name="Normal 5 2 2 5 2 5 2" xfId="41725" xr:uid="{00000000-0005-0000-0000-00003EAC0000}"/>
    <cellStyle name="Normal 5 2 2 5 2 6" xfId="27995" xr:uid="{00000000-0005-0000-0000-00003FAC0000}"/>
    <cellStyle name="Normal 5 2 2 5 3" xfId="3219" xr:uid="{00000000-0005-0000-0000-000040AC0000}"/>
    <cellStyle name="Normal 5 2 2 5 3 2" xfId="7271" xr:uid="{00000000-0005-0000-0000-000041AC0000}"/>
    <cellStyle name="Normal 5 2 2 5 3 2 2" xfId="13161" xr:uid="{00000000-0005-0000-0000-000042AC0000}"/>
    <cellStyle name="Normal 5 2 2 5 3 2 2 2" xfId="25331" xr:uid="{00000000-0005-0000-0000-000043AC0000}"/>
    <cellStyle name="Normal 5 2 2 5 3 2 2 2 2" xfId="51493" xr:uid="{00000000-0005-0000-0000-000044AC0000}"/>
    <cellStyle name="Normal 5 2 2 5 3 2 2 3" xfId="39323" xr:uid="{00000000-0005-0000-0000-000045AC0000}"/>
    <cellStyle name="Normal 5 2 2 5 3 2 3" xfId="20209" xr:uid="{00000000-0005-0000-0000-000046AC0000}"/>
    <cellStyle name="Normal 5 2 2 5 3 2 3 2" xfId="46371" xr:uid="{00000000-0005-0000-0000-000047AC0000}"/>
    <cellStyle name="Normal 5 2 2 5 3 2 4" xfId="33433" xr:uid="{00000000-0005-0000-0000-000048AC0000}"/>
    <cellStyle name="Normal 5 2 2 5 3 3" xfId="10215" xr:uid="{00000000-0005-0000-0000-000049AC0000}"/>
    <cellStyle name="Normal 5 2 2 5 3 3 2" xfId="22769" xr:uid="{00000000-0005-0000-0000-00004AAC0000}"/>
    <cellStyle name="Normal 5 2 2 5 3 3 2 2" xfId="48931" xr:uid="{00000000-0005-0000-0000-00004BAC0000}"/>
    <cellStyle name="Normal 5 2 2 5 3 3 3" xfId="36377" xr:uid="{00000000-0005-0000-0000-00004CAC0000}"/>
    <cellStyle name="Normal 5 2 2 5 3 4" xfId="16685" xr:uid="{00000000-0005-0000-0000-00004DAC0000}"/>
    <cellStyle name="Normal 5 2 2 5 3 4 2" xfId="42847" xr:uid="{00000000-0005-0000-0000-00004EAC0000}"/>
    <cellStyle name="Normal 5 2 2 5 3 5" xfId="29381" xr:uid="{00000000-0005-0000-0000-00004FAC0000}"/>
    <cellStyle name="Normal 5 2 2 5 4" xfId="5245" xr:uid="{00000000-0005-0000-0000-000050AC0000}"/>
    <cellStyle name="Normal 5 2 2 5 4 2" xfId="11689" xr:uid="{00000000-0005-0000-0000-000051AC0000}"/>
    <cellStyle name="Normal 5 2 2 5 4 2 2" xfId="24051" xr:uid="{00000000-0005-0000-0000-000052AC0000}"/>
    <cellStyle name="Normal 5 2 2 5 4 2 2 2" xfId="50213" xr:uid="{00000000-0005-0000-0000-000053AC0000}"/>
    <cellStyle name="Normal 5 2 2 5 4 2 3" xfId="37851" xr:uid="{00000000-0005-0000-0000-000054AC0000}"/>
    <cellStyle name="Normal 5 2 2 5 4 3" xfId="18447" xr:uid="{00000000-0005-0000-0000-000055AC0000}"/>
    <cellStyle name="Normal 5 2 2 5 4 3 2" xfId="44609" xr:uid="{00000000-0005-0000-0000-000056AC0000}"/>
    <cellStyle name="Normal 5 2 2 5 4 4" xfId="31407" xr:uid="{00000000-0005-0000-0000-000057AC0000}"/>
    <cellStyle name="Normal 5 2 2 5 5" xfId="8743" xr:uid="{00000000-0005-0000-0000-000058AC0000}"/>
    <cellStyle name="Normal 5 2 2 5 5 2" xfId="21489" xr:uid="{00000000-0005-0000-0000-000059AC0000}"/>
    <cellStyle name="Normal 5 2 2 5 5 2 2" xfId="47651" xr:uid="{00000000-0005-0000-0000-00005AAC0000}"/>
    <cellStyle name="Normal 5 2 2 5 5 3" xfId="34905" xr:uid="{00000000-0005-0000-0000-00005BAC0000}"/>
    <cellStyle name="Normal 5 2 2 5 6" xfId="14923" xr:uid="{00000000-0005-0000-0000-00005CAC0000}"/>
    <cellStyle name="Normal 5 2 2 5 6 2" xfId="41085" xr:uid="{00000000-0005-0000-0000-00005DAC0000}"/>
    <cellStyle name="Normal 5 2 2 5 7" xfId="27355" xr:uid="{00000000-0005-0000-0000-00005EAC0000}"/>
    <cellStyle name="Normal 5 2 2 6" xfId="1513" xr:uid="{00000000-0005-0000-0000-00005FAC0000}"/>
    <cellStyle name="Normal 5 2 2 6 2" xfId="3539" xr:uid="{00000000-0005-0000-0000-000060AC0000}"/>
    <cellStyle name="Normal 5 2 2 6 2 2" xfId="7591" xr:uid="{00000000-0005-0000-0000-000061AC0000}"/>
    <cellStyle name="Normal 5 2 2 6 2 2 2" xfId="13481" xr:uid="{00000000-0005-0000-0000-000062AC0000}"/>
    <cellStyle name="Normal 5 2 2 6 2 2 2 2" xfId="25651" xr:uid="{00000000-0005-0000-0000-000063AC0000}"/>
    <cellStyle name="Normal 5 2 2 6 2 2 2 2 2" xfId="51813" xr:uid="{00000000-0005-0000-0000-000064AC0000}"/>
    <cellStyle name="Normal 5 2 2 6 2 2 2 3" xfId="39643" xr:uid="{00000000-0005-0000-0000-000065AC0000}"/>
    <cellStyle name="Normal 5 2 2 6 2 2 3" xfId="20529" xr:uid="{00000000-0005-0000-0000-000066AC0000}"/>
    <cellStyle name="Normal 5 2 2 6 2 2 3 2" xfId="46691" xr:uid="{00000000-0005-0000-0000-000067AC0000}"/>
    <cellStyle name="Normal 5 2 2 6 2 2 4" xfId="33753" xr:uid="{00000000-0005-0000-0000-000068AC0000}"/>
    <cellStyle name="Normal 5 2 2 6 2 3" xfId="10535" xr:uid="{00000000-0005-0000-0000-000069AC0000}"/>
    <cellStyle name="Normal 5 2 2 6 2 3 2" xfId="23089" xr:uid="{00000000-0005-0000-0000-00006AAC0000}"/>
    <cellStyle name="Normal 5 2 2 6 2 3 2 2" xfId="49251" xr:uid="{00000000-0005-0000-0000-00006BAC0000}"/>
    <cellStyle name="Normal 5 2 2 6 2 3 3" xfId="36697" xr:uid="{00000000-0005-0000-0000-00006CAC0000}"/>
    <cellStyle name="Normal 5 2 2 6 2 4" xfId="17005" xr:uid="{00000000-0005-0000-0000-00006DAC0000}"/>
    <cellStyle name="Normal 5 2 2 6 2 4 2" xfId="43167" xr:uid="{00000000-0005-0000-0000-00006EAC0000}"/>
    <cellStyle name="Normal 5 2 2 6 2 5" xfId="29701" xr:uid="{00000000-0005-0000-0000-00006FAC0000}"/>
    <cellStyle name="Normal 5 2 2 6 3" xfId="5565" xr:uid="{00000000-0005-0000-0000-000070AC0000}"/>
    <cellStyle name="Normal 5 2 2 6 3 2" xfId="12009" xr:uid="{00000000-0005-0000-0000-000071AC0000}"/>
    <cellStyle name="Normal 5 2 2 6 3 2 2" xfId="24371" xr:uid="{00000000-0005-0000-0000-000072AC0000}"/>
    <cellStyle name="Normal 5 2 2 6 3 2 2 2" xfId="50533" xr:uid="{00000000-0005-0000-0000-000073AC0000}"/>
    <cellStyle name="Normal 5 2 2 6 3 2 3" xfId="38171" xr:uid="{00000000-0005-0000-0000-000074AC0000}"/>
    <cellStyle name="Normal 5 2 2 6 3 3" xfId="18767" xr:uid="{00000000-0005-0000-0000-000075AC0000}"/>
    <cellStyle name="Normal 5 2 2 6 3 3 2" xfId="44929" xr:uid="{00000000-0005-0000-0000-000076AC0000}"/>
    <cellStyle name="Normal 5 2 2 6 3 4" xfId="31727" xr:uid="{00000000-0005-0000-0000-000077AC0000}"/>
    <cellStyle name="Normal 5 2 2 6 4" xfId="9063" xr:uid="{00000000-0005-0000-0000-000078AC0000}"/>
    <cellStyle name="Normal 5 2 2 6 4 2" xfId="21809" xr:uid="{00000000-0005-0000-0000-000079AC0000}"/>
    <cellStyle name="Normal 5 2 2 6 4 2 2" xfId="47971" xr:uid="{00000000-0005-0000-0000-00007AAC0000}"/>
    <cellStyle name="Normal 5 2 2 6 4 3" xfId="35225" xr:uid="{00000000-0005-0000-0000-00007BAC0000}"/>
    <cellStyle name="Normal 5 2 2 6 5" xfId="15243" xr:uid="{00000000-0005-0000-0000-00007CAC0000}"/>
    <cellStyle name="Normal 5 2 2 6 5 2" xfId="41405" xr:uid="{00000000-0005-0000-0000-00007DAC0000}"/>
    <cellStyle name="Normal 5 2 2 6 6" xfId="27675" xr:uid="{00000000-0005-0000-0000-00007EAC0000}"/>
    <cellStyle name="Normal 5 2 2 7" xfId="2383" xr:uid="{00000000-0005-0000-0000-00007FAC0000}"/>
    <cellStyle name="Normal 5 2 2 7 2" xfId="6435" xr:uid="{00000000-0005-0000-0000-000080AC0000}"/>
    <cellStyle name="Normal 5 2 2 7 2 2" xfId="12697" xr:uid="{00000000-0005-0000-0000-000081AC0000}"/>
    <cellStyle name="Normal 5 2 2 7 2 2 2" xfId="25011" xr:uid="{00000000-0005-0000-0000-000082AC0000}"/>
    <cellStyle name="Normal 5 2 2 7 2 2 2 2" xfId="51173" xr:uid="{00000000-0005-0000-0000-000083AC0000}"/>
    <cellStyle name="Normal 5 2 2 7 2 2 3" xfId="38859" xr:uid="{00000000-0005-0000-0000-000084AC0000}"/>
    <cellStyle name="Normal 5 2 2 7 2 3" xfId="19553" xr:uid="{00000000-0005-0000-0000-000085AC0000}"/>
    <cellStyle name="Normal 5 2 2 7 2 3 2" xfId="45715" xr:uid="{00000000-0005-0000-0000-000086AC0000}"/>
    <cellStyle name="Normal 5 2 2 7 2 4" xfId="32597" xr:uid="{00000000-0005-0000-0000-000087AC0000}"/>
    <cellStyle name="Normal 5 2 2 7 3" xfId="9751" xr:uid="{00000000-0005-0000-0000-000088AC0000}"/>
    <cellStyle name="Normal 5 2 2 7 3 2" xfId="22449" xr:uid="{00000000-0005-0000-0000-000089AC0000}"/>
    <cellStyle name="Normal 5 2 2 7 3 2 2" xfId="48611" xr:uid="{00000000-0005-0000-0000-00008AAC0000}"/>
    <cellStyle name="Normal 5 2 2 7 3 3" xfId="35913" xr:uid="{00000000-0005-0000-0000-00008BAC0000}"/>
    <cellStyle name="Normal 5 2 2 7 4" xfId="16029" xr:uid="{00000000-0005-0000-0000-00008CAC0000}"/>
    <cellStyle name="Normal 5 2 2 7 4 2" xfId="42191" xr:uid="{00000000-0005-0000-0000-00008DAC0000}"/>
    <cellStyle name="Normal 5 2 2 7 5" xfId="28545" xr:uid="{00000000-0005-0000-0000-00008EAC0000}"/>
    <cellStyle name="Normal 5 2 2 8" xfId="4409" xr:uid="{00000000-0005-0000-0000-00008FAC0000}"/>
    <cellStyle name="Normal 5 2 2 8 2" xfId="11225" xr:uid="{00000000-0005-0000-0000-000090AC0000}"/>
    <cellStyle name="Normal 5 2 2 8 2 2" xfId="23731" xr:uid="{00000000-0005-0000-0000-000091AC0000}"/>
    <cellStyle name="Normal 5 2 2 8 2 2 2" xfId="49893" xr:uid="{00000000-0005-0000-0000-000092AC0000}"/>
    <cellStyle name="Normal 5 2 2 8 2 3" xfId="37387" xr:uid="{00000000-0005-0000-0000-000093AC0000}"/>
    <cellStyle name="Normal 5 2 2 8 3" xfId="17791" xr:uid="{00000000-0005-0000-0000-000094AC0000}"/>
    <cellStyle name="Normal 5 2 2 8 3 2" xfId="43953" xr:uid="{00000000-0005-0000-0000-000095AC0000}"/>
    <cellStyle name="Normal 5 2 2 8 4" xfId="30571" xr:uid="{00000000-0005-0000-0000-000096AC0000}"/>
    <cellStyle name="Normal 5 2 2 9" xfId="8279" xr:uid="{00000000-0005-0000-0000-000097AC0000}"/>
    <cellStyle name="Normal 5 2 2 9 2" xfId="21169" xr:uid="{00000000-0005-0000-0000-000098AC0000}"/>
    <cellStyle name="Normal 5 2 2 9 2 2" xfId="47331" xr:uid="{00000000-0005-0000-0000-000099AC0000}"/>
    <cellStyle name="Normal 5 2 2 9 3" xfId="34441" xr:uid="{00000000-0005-0000-0000-00009AAC0000}"/>
    <cellStyle name="Normal 5 2 3" xfId="540" xr:uid="{00000000-0005-0000-0000-00009BAC0000}"/>
    <cellStyle name="Normal 5 2 3 10" xfId="26702" xr:uid="{00000000-0005-0000-0000-00009CAC0000}"/>
    <cellStyle name="Normal 5 2 3 11" xfId="52437" xr:uid="{00000000-0005-0000-0000-00009DAC0000}"/>
    <cellStyle name="Normal 5 2 3 2" xfId="620" xr:uid="{00000000-0005-0000-0000-00009EAC0000}"/>
    <cellStyle name="Normal 5 2 3 2 2" xfId="1152" xr:uid="{00000000-0005-0000-0000-00009FAC0000}"/>
    <cellStyle name="Normal 5 2 3 2 2 2" xfId="1472" xr:uid="{00000000-0005-0000-0000-0000A0AC0000}"/>
    <cellStyle name="Normal 5 2 3 2 2 2 2" xfId="2112" xr:uid="{00000000-0005-0000-0000-0000A1AC0000}"/>
    <cellStyle name="Normal 5 2 3 2 2 2 2 2" xfId="4138" xr:uid="{00000000-0005-0000-0000-0000A2AC0000}"/>
    <cellStyle name="Normal 5 2 3 2 2 2 2 2 2" xfId="8190" xr:uid="{00000000-0005-0000-0000-0000A3AC0000}"/>
    <cellStyle name="Normal 5 2 3 2 2 2 2 2 2 2" xfId="14080" xr:uid="{00000000-0005-0000-0000-0000A4AC0000}"/>
    <cellStyle name="Normal 5 2 3 2 2 2 2 2 2 2 2" xfId="26250" xr:uid="{00000000-0005-0000-0000-0000A5AC0000}"/>
    <cellStyle name="Normal 5 2 3 2 2 2 2 2 2 2 2 2" xfId="52412" xr:uid="{00000000-0005-0000-0000-0000A6AC0000}"/>
    <cellStyle name="Normal 5 2 3 2 2 2 2 2 2 2 3" xfId="40242" xr:uid="{00000000-0005-0000-0000-0000A7AC0000}"/>
    <cellStyle name="Normal 5 2 3 2 2 2 2 2 2 3" xfId="21128" xr:uid="{00000000-0005-0000-0000-0000A8AC0000}"/>
    <cellStyle name="Normal 5 2 3 2 2 2 2 2 2 3 2" xfId="47290" xr:uid="{00000000-0005-0000-0000-0000A9AC0000}"/>
    <cellStyle name="Normal 5 2 3 2 2 2 2 2 2 4" xfId="34352" xr:uid="{00000000-0005-0000-0000-0000AAAC0000}"/>
    <cellStyle name="Normal 5 2 3 2 2 2 2 2 3" xfId="11134" xr:uid="{00000000-0005-0000-0000-0000ABAC0000}"/>
    <cellStyle name="Normal 5 2 3 2 2 2 2 2 3 2" xfId="23688" xr:uid="{00000000-0005-0000-0000-0000ACAC0000}"/>
    <cellStyle name="Normal 5 2 3 2 2 2 2 2 3 2 2" xfId="49850" xr:uid="{00000000-0005-0000-0000-0000ADAC0000}"/>
    <cellStyle name="Normal 5 2 3 2 2 2 2 2 3 3" xfId="37296" xr:uid="{00000000-0005-0000-0000-0000AEAC0000}"/>
    <cellStyle name="Normal 5 2 3 2 2 2 2 2 4" xfId="17604" xr:uid="{00000000-0005-0000-0000-0000AFAC0000}"/>
    <cellStyle name="Normal 5 2 3 2 2 2 2 2 4 2" xfId="43766" xr:uid="{00000000-0005-0000-0000-0000B0AC0000}"/>
    <cellStyle name="Normal 5 2 3 2 2 2 2 2 5" xfId="30300" xr:uid="{00000000-0005-0000-0000-0000B1AC0000}"/>
    <cellStyle name="Normal 5 2 3 2 2 2 2 3" xfId="6164" xr:uid="{00000000-0005-0000-0000-0000B2AC0000}"/>
    <cellStyle name="Normal 5 2 3 2 2 2 2 3 2" xfId="12608" xr:uid="{00000000-0005-0000-0000-0000B3AC0000}"/>
    <cellStyle name="Normal 5 2 3 2 2 2 2 3 2 2" xfId="24970" xr:uid="{00000000-0005-0000-0000-0000B4AC0000}"/>
    <cellStyle name="Normal 5 2 3 2 2 2 2 3 2 2 2" xfId="51132" xr:uid="{00000000-0005-0000-0000-0000B5AC0000}"/>
    <cellStyle name="Normal 5 2 3 2 2 2 2 3 2 3" xfId="38770" xr:uid="{00000000-0005-0000-0000-0000B6AC0000}"/>
    <cellStyle name="Normal 5 2 3 2 2 2 2 3 3" xfId="19366" xr:uid="{00000000-0005-0000-0000-0000B7AC0000}"/>
    <cellStyle name="Normal 5 2 3 2 2 2 2 3 3 2" xfId="45528" xr:uid="{00000000-0005-0000-0000-0000B8AC0000}"/>
    <cellStyle name="Normal 5 2 3 2 2 2 2 3 4" xfId="32326" xr:uid="{00000000-0005-0000-0000-0000B9AC0000}"/>
    <cellStyle name="Normal 5 2 3 2 2 2 2 4" xfId="9662" xr:uid="{00000000-0005-0000-0000-0000BAAC0000}"/>
    <cellStyle name="Normal 5 2 3 2 2 2 2 4 2" xfId="22408" xr:uid="{00000000-0005-0000-0000-0000BBAC0000}"/>
    <cellStyle name="Normal 5 2 3 2 2 2 2 4 2 2" xfId="48570" xr:uid="{00000000-0005-0000-0000-0000BCAC0000}"/>
    <cellStyle name="Normal 5 2 3 2 2 2 2 4 3" xfId="35824" xr:uid="{00000000-0005-0000-0000-0000BDAC0000}"/>
    <cellStyle name="Normal 5 2 3 2 2 2 2 5" xfId="15842" xr:uid="{00000000-0005-0000-0000-0000BEAC0000}"/>
    <cellStyle name="Normal 5 2 3 2 2 2 2 5 2" xfId="42004" xr:uid="{00000000-0005-0000-0000-0000BFAC0000}"/>
    <cellStyle name="Normal 5 2 3 2 2 2 2 6" xfId="28274" xr:uid="{00000000-0005-0000-0000-0000C0AC0000}"/>
    <cellStyle name="Normal 5 2 3 2 2 2 3" xfId="3498" xr:uid="{00000000-0005-0000-0000-0000C1AC0000}"/>
    <cellStyle name="Normal 5 2 3 2 2 2 3 2" xfId="7550" xr:uid="{00000000-0005-0000-0000-0000C2AC0000}"/>
    <cellStyle name="Normal 5 2 3 2 2 2 3 2 2" xfId="13440" xr:uid="{00000000-0005-0000-0000-0000C3AC0000}"/>
    <cellStyle name="Normal 5 2 3 2 2 2 3 2 2 2" xfId="25610" xr:uid="{00000000-0005-0000-0000-0000C4AC0000}"/>
    <cellStyle name="Normal 5 2 3 2 2 2 3 2 2 2 2" xfId="51772" xr:uid="{00000000-0005-0000-0000-0000C5AC0000}"/>
    <cellStyle name="Normal 5 2 3 2 2 2 3 2 2 3" xfId="39602" xr:uid="{00000000-0005-0000-0000-0000C6AC0000}"/>
    <cellStyle name="Normal 5 2 3 2 2 2 3 2 3" xfId="20488" xr:uid="{00000000-0005-0000-0000-0000C7AC0000}"/>
    <cellStyle name="Normal 5 2 3 2 2 2 3 2 3 2" xfId="46650" xr:uid="{00000000-0005-0000-0000-0000C8AC0000}"/>
    <cellStyle name="Normal 5 2 3 2 2 2 3 2 4" xfId="33712" xr:uid="{00000000-0005-0000-0000-0000C9AC0000}"/>
    <cellStyle name="Normal 5 2 3 2 2 2 3 3" xfId="10494" xr:uid="{00000000-0005-0000-0000-0000CAAC0000}"/>
    <cellStyle name="Normal 5 2 3 2 2 2 3 3 2" xfId="23048" xr:uid="{00000000-0005-0000-0000-0000CBAC0000}"/>
    <cellStyle name="Normal 5 2 3 2 2 2 3 3 2 2" xfId="49210" xr:uid="{00000000-0005-0000-0000-0000CCAC0000}"/>
    <cellStyle name="Normal 5 2 3 2 2 2 3 3 3" xfId="36656" xr:uid="{00000000-0005-0000-0000-0000CDAC0000}"/>
    <cellStyle name="Normal 5 2 3 2 2 2 3 4" xfId="16964" xr:uid="{00000000-0005-0000-0000-0000CEAC0000}"/>
    <cellStyle name="Normal 5 2 3 2 2 2 3 4 2" xfId="43126" xr:uid="{00000000-0005-0000-0000-0000CFAC0000}"/>
    <cellStyle name="Normal 5 2 3 2 2 2 3 5" xfId="29660" xr:uid="{00000000-0005-0000-0000-0000D0AC0000}"/>
    <cellStyle name="Normal 5 2 3 2 2 2 4" xfId="5524" xr:uid="{00000000-0005-0000-0000-0000D1AC0000}"/>
    <cellStyle name="Normal 5 2 3 2 2 2 4 2" xfId="11968" xr:uid="{00000000-0005-0000-0000-0000D2AC0000}"/>
    <cellStyle name="Normal 5 2 3 2 2 2 4 2 2" xfId="24330" xr:uid="{00000000-0005-0000-0000-0000D3AC0000}"/>
    <cellStyle name="Normal 5 2 3 2 2 2 4 2 2 2" xfId="50492" xr:uid="{00000000-0005-0000-0000-0000D4AC0000}"/>
    <cellStyle name="Normal 5 2 3 2 2 2 4 2 3" xfId="38130" xr:uid="{00000000-0005-0000-0000-0000D5AC0000}"/>
    <cellStyle name="Normal 5 2 3 2 2 2 4 3" xfId="18726" xr:uid="{00000000-0005-0000-0000-0000D6AC0000}"/>
    <cellStyle name="Normal 5 2 3 2 2 2 4 3 2" xfId="44888" xr:uid="{00000000-0005-0000-0000-0000D7AC0000}"/>
    <cellStyle name="Normal 5 2 3 2 2 2 4 4" xfId="31686" xr:uid="{00000000-0005-0000-0000-0000D8AC0000}"/>
    <cellStyle name="Normal 5 2 3 2 2 2 5" xfId="9022" xr:uid="{00000000-0005-0000-0000-0000D9AC0000}"/>
    <cellStyle name="Normal 5 2 3 2 2 2 5 2" xfId="21768" xr:uid="{00000000-0005-0000-0000-0000DAAC0000}"/>
    <cellStyle name="Normal 5 2 3 2 2 2 5 2 2" xfId="47930" xr:uid="{00000000-0005-0000-0000-0000DBAC0000}"/>
    <cellStyle name="Normal 5 2 3 2 2 2 5 3" xfId="35184" xr:uid="{00000000-0005-0000-0000-0000DCAC0000}"/>
    <cellStyle name="Normal 5 2 3 2 2 2 6" xfId="15202" xr:uid="{00000000-0005-0000-0000-0000DDAC0000}"/>
    <cellStyle name="Normal 5 2 3 2 2 2 6 2" xfId="41364" xr:uid="{00000000-0005-0000-0000-0000DEAC0000}"/>
    <cellStyle name="Normal 5 2 3 2 2 2 7" xfId="27634" xr:uid="{00000000-0005-0000-0000-0000DFAC0000}"/>
    <cellStyle name="Normal 5 2 3 2 2 3" xfId="1792" xr:uid="{00000000-0005-0000-0000-0000E0AC0000}"/>
    <cellStyle name="Normal 5 2 3 2 2 3 2" xfId="3818" xr:uid="{00000000-0005-0000-0000-0000E1AC0000}"/>
    <cellStyle name="Normal 5 2 3 2 2 3 2 2" xfId="7870" xr:uid="{00000000-0005-0000-0000-0000E2AC0000}"/>
    <cellStyle name="Normal 5 2 3 2 2 3 2 2 2" xfId="13760" xr:uid="{00000000-0005-0000-0000-0000E3AC0000}"/>
    <cellStyle name="Normal 5 2 3 2 2 3 2 2 2 2" xfId="25930" xr:uid="{00000000-0005-0000-0000-0000E4AC0000}"/>
    <cellStyle name="Normal 5 2 3 2 2 3 2 2 2 2 2" xfId="52092" xr:uid="{00000000-0005-0000-0000-0000E5AC0000}"/>
    <cellStyle name="Normal 5 2 3 2 2 3 2 2 2 3" xfId="39922" xr:uid="{00000000-0005-0000-0000-0000E6AC0000}"/>
    <cellStyle name="Normal 5 2 3 2 2 3 2 2 3" xfId="20808" xr:uid="{00000000-0005-0000-0000-0000E7AC0000}"/>
    <cellStyle name="Normal 5 2 3 2 2 3 2 2 3 2" xfId="46970" xr:uid="{00000000-0005-0000-0000-0000E8AC0000}"/>
    <cellStyle name="Normal 5 2 3 2 2 3 2 2 4" xfId="34032" xr:uid="{00000000-0005-0000-0000-0000E9AC0000}"/>
    <cellStyle name="Normal 5 2 3 2 2 3 2 3" xfId="10814" xr:uid="{00000000-0005-0000-0000-0000EAAC0000}"/>
    <cellStyle name="Normal 5 2 3 2 2 3 2 3 2" xfId="23368" xr:uid="{00000000-0005-0000-0000-0000EBAC0000}"/>
    <cellStyle name="Normal 5 2 3 2 2 3 2 3 2 2" xfId="49530" xr:uid="{00000000-0005-0000-0000-0000ECAC0000}"/>
    <cellStyle name="Normal 5 2 3 2 2 3 2 3 3" xfId="36976" xr:uid="{00000000-0005-0000-0000-0000EDAC0000}"/>
    <cellStyle name="Normal 5 2 3 2 2 3 2 4" xfId="17284" xr:uid="{00000000-0005-0000-0000-0000EEAC0000}"/>
    <cellStyle name="Normal 5 2 3 2 2 3 2 4 2" xfId="43446" xr:uid="{00000000-0005-0000-0000-0000EFAC0000}"/>
    <cellStyle name="Normal 5 2 3 2 2 3 2 5" xfId="29980" xr:uid="{00000000-0005-0000-0000-0000F0AC0000}"/>
    <cellStyle name="Normal 5 2 3 2 2 3 3" xfId="5844" xr:uid="{00000000-0005-0000-0000-0000F1AC0000}"/>
    <cellStyle name="Normal 5 2 3 2 2 3 3 2" xfId="12288" xr:uid="{00000000-0005-0000-0000-0000F2AC0000}"/>
    <cellStyle name="Normal 5 2 3 2 2 3 3 2 2" xfId="24650" xr:uid="{00000000-0005-0000-0000-0000F3AC0000}"/>
    <cellStyle name="Normal 5 2 3 2 2 3 3 2 2 2" xfId="50812" xr:uid="{00000000-0005-0000-0000-0000F4AC0000}"/>
    <cellStyle name="Normal 5 2 3 2 2 3 3 2 3" xfId="38450" xr:uid="{00000000-0005-0000-0000-0000F5AC0000}"/>
    <cellStyle name="Normal 5 2 3 2 2 3 3 3" xfId="19046" xr:uid="{00000000-0005-0000-0000-0000F6AC0000}"/>
    <cellStyle name="Normal 5 2 3 2 2 3 3 3 2" xfId="45208" xr:uid="{00000000-0005-0000-0000-0000F7AC0000}"/>
    <cellStyle name="Normal 5 2 3 2 2 3 3 4" xfId="32006" xr:uid="{00000000-0005-0000-0000-0000F8AC0000}"/>
    <cellStyle name="Normal 5 2 3 2 2 3 4" xfId="9342" xr:uid="{00000000-0005-0000-0000-0000F9AC0000}"/>
    <cellStyle name="Normal 5 2 3 2 2 3 4 2" xfId="22088" xr:uid="{00000000-0005-0000-0000-0000FAAC0000}"/>
    <cellStyle name="Normal 5 2 3 2 2 3 4 2 2" xfId="48250" xr:uid="{00000000-0005-0000-0000-0000FBAC0000}"/>
    <cellStyle name="Normal 5 2 3 2 2 3 4 3" xfId="35504" xr:uid="{00000000-0005-0000-0000-0000FCAC0000}"/>
    <cellStyle name="Normal 5 2 3 2 2 3 5" xfId="15522" xr:uid="{00000000-0005-0000-0000-0000FDAC0000}"/>
    <cellStyle name="Normal 5 2 3 2 2 3 5 2" xfId="41684" xr:uid="{00000000-0005-0000-0000-0000FEAC0000}"/>
    <cellStyle name="Normal 5 2 3 2 2 3 6" xfId="27954" xr:uid="{00000000-0005-0000-0000-0000FFAC0000}"/>
    <cellStyle name="Normal 5 2 3 2 2 4" xfId="3178" xr:uid="{00000000-0005-0000-0000-000000AD0000}"/>
    <cellStyle name="Normal 5 2 3 2 2 4 2" xfId="7230" xr:uid="{00000000-0005-0000-0000-000001AD0000}"/>
    <cellStyle name="Normal 5 2 3 2 2 4 2 2" xfId="13120" xr:uid="{00000000-0005-0000-0000-000002AD0000}"/>
    <cellStyle name="Normal 5 2 3 2 2 4 2 2 2" xfId="25290" xr:uid="{00000000-0005-0000-0000-000003AD0000}"/>
    <cellStyle name="Normal 5 2 3 2 2 4 2 2 2 2" xfId="51452" xr:uid="{00000000-0005-0000-0000-000004AD0000}"/>
    <cellStyle name="Normal 5 2 3 2 2 4 2 2 3" xfId="39282" xr:uid="{00000000-0005-0000-0000-000005AD0000}"/>
    <cellStyle name="Normal 5 2 3 2 2 4 2 3" xfId="20168" xr:uid="{00000000-0005-0000-0000-000006AD0000}"/>
    <cellStyle name="Normal 5 2 3 2 2 4 2 3 2" xfId="46330" xr:uid="{00000000-0005-0000-0000-000007AD0000}"/>
    <cellStyle name="Normal 5 2 3 2 2 4 2 4" xfId="33392" xr:uid="{00000000-0005-0000-0000-000008AD0000}"/>
    <cellStyle name="Normal 5 2 3 2 2 4 3" xfId="10174" xr:uid="{00000000-0005-0000-0000-000009AD0000}"/>
    <cellStyle name="Normal 5 2 3 2 2 4 3 2" xfId="22728" xr:uid="{00000000-0005-0000-0000-00000AAD0000}"/>
    <cellStyle name="Normal 5 2 3 2 2 4 3 2 2" xfId="48890" xr:uid="{00000000-0005-0000-0000-00000BAD0000}"/>
    <cellStyle name="Normal 5 2 3 2 2 4 3 3" xfId="36336" xr:uid="{00000000-0005-0000-0000-00000CAD0000}"/>
    <cellStyle name="Normal 5 2 3 2 2 4 4" xfId="16644" xr:uid="{00000000-0005-0000-0000-00000DAD0000}"/>
    <cellStyle name="Normal 5 2 3 2 2 4 4 2" xfId="42806" xr:uid="{00000000-0005-0000-0000-00000EAD0000}"/>
    <cellStyle name="Normal 5 2 3 2 2 4 5" xfId="29340" xr:uid="{00000000-0005-0000-0000-00000FAD0000}"/>
    <cellStyle name="Normal 5 2 3 2 2 5" xfId="5204" xr:uid="{00000000-0005-0000-0000-000010AD0000}"/>
    <cellStyle name="Normal 5 2 3 2 2 5 2" xfId="11648" xr:uid="{00000000-0005-0000-0000-000011AD0000}"/>
    <cellStyle name="Normal 5 2 3 2 2 5 2 2" xfId="24010" xr:uid="{00000000-0005-0000-0000-000012AD0000}"/>
    <cellStyle name="Normal 5 2 3 2 2 5 2 2 2" xfId="50172" xr:uid="{00000000-0005-0000-0000-000013AD0000}"/>
    <cellStyle name="Normal 5 2 3 2 2 5 2 3" xfId="37810" xr:uid="{00000000-0005-0000-0000-000014AD0000}"/>
    <cellStyle name="Normal 5 2 3 2 2 5 3" xfId="18406" xr:uid="{00000000-0005-0000-0000-000015AD0000}"/>
    <cellStyle name="Normal 5 2 3 2 2 5 3 2" xfId="44568" xr:uid="{00000000-0005-0000-0000-000016AD0000}"/>
    <cellStyle name="Normal 5 2 3 2 2 5 4" xfId="31366" xr:uid="{00000000-0005-0000-0000-000017AD0000}"/>
    <cellStyle name="Normal 5 2 3 2 2 6" xfId="8702" xr:uid="{00000000-0005-0000-0000-000018AD0000}"/>
    <cellStyle name="Normal 5 2 3 2 2 6 2" xfId="21448" xr:uid="{00000000-0005-0000-0000-000019AD0000}"/>
    <cellStyle name="Normal 5 2 3 2 2 6 2 2" xfId="47610" xr:uid="{00000000-0005-0000-0000-00001AAD0000}"/>
    <cellStyle name="Normal 5 2 3 2 2 6 3" xfId="34864" xr:uid="{00000000-0005-0000-0000-00001BAD0000}"/>
    <cellStyle name="Normal 5 2 3 2 2 7" xfId="14882" xr:uid="{00000000-0005-0000-0000-00001CAD0000}"/>
    <cellStyle name="Normal 5 2 3 2 2 7 2" xfId="41044" xr:uid="{00000000-0005-0000-0000-00001DAD0000}"/>
    <cellStyle name="Normal 5 2 3 2 2 8" xfId="27314" xr:uid="{00000000-0005-0000-0000-00001EAD0000}"/>
    <cellStyle name="Normal 5 2 3 2 3" xfId="1312" xr:uid="{00000000-0005-0000-0000-00001FAD0000}"/>
    <cellStyle name="Normal 5 2 3 2 3 2" xfId="1952" xr:uid="{00000000-0005-0000-0000-000020AD0000}"/>
    <cellStyle name="Normal 5 2 3 2 3 2 2" xfId="3978" xr:uid="{00000000-0005-0000-0000-000021AD0000}"/>
    <cellStyle name="Normal 5 2 3 2 3 2 2 2" xfId="8030" xr:uid="{00000000-0005-0000-0000-000022AD0000}"/>
    <cellStyle name="Normal 5 2 3 2 3 2 2 2 2" xfId="13920" xr:uid="{00000000-0005-0000-0000-000023AD0000}"/>
    <cellStyle name="Normal 5 2 3 2 3 2 2 2 2 2" xfId="26090" xr:uid="{00000000-0005-0000-0000-000024AD0000}"/>
    <cellStyle name="Normal 5 2 3 2 3 2 2 2 2 2 2" xfId="52252" xr:uid="{00000000-0005-0000-0000-000025AD0000}"/>
    <cellStyle name="Normal 5 2 3 2 3 2 2 2 2 3" xfId="40082" xr:uid="{00000000-0005-0000-0000-000026AD0000}"/>
    <cellStyle name="Normal 5 2 3 2 3 2 2 2 3" xfId="20968" xr:uid="{00000000-0005-0000-0000-000027AD0000}"/>
    <cellStyle name="Normal 5 2 3 2 3 2 2 2 3 2" xfId="47130" xr:uid="{00000000-0005-0000-0000-000028AD0000}"/>
    <cellStyle name="Normal 5 2 3 2 3 2 2 2 4" xfId="34192" xr:uid="{00000000-0005-0000-0000-000029AD0000}"/>
    <cellStyle name="Normal 5 2 3 2 3 2 2 3" xfId="10974" xr:uid="{00000000-0005-0000-0000-00002AAD0000}"/>
    <cellStyle name="Normal 5 2 3 2 3 2 2 3 2" xfId="23528" xr:uid="{00000000-0005-0000-0000-00002BAD0000}"/>
    <cellStyle name="Normal 5 2 3 2 3 2 2 3 2 2" xfId="49690" xr:uid="{00000000-0005-0000-0000-00002CAD0000}"/>
    <cellStyle name="Normal 5 2 3 2 3 2 2 3 3" xfId="37136" xr:uid="{00000000-0005-0000-0000-00002DAD0000}"/>
    <cellStyle name="Normal 5 2 3 2 3 2 2 4" xfId="17444" xr:uid="{00000000-0005-0000-0000-00002EAD0000}"/>
    <cellStyle name="Normal 5 2 3 2 3 2 2 4 2" xfId="43606" xr:uid="{00000000-0005-0000-0000-00002FAD0000}"/>
    <cellStyle name="Normal 5 2 3 2 3 2 2 5" xfId="30140" xr:uid="{00000000-0005-0000-0000-000030AD0000}"/>
    <cellStyle name="Normal 5 2 3 2 3 2 3" xfId="6004" xr:uid="{00000000-0005-0000-0000-000031AD0000}"/>
    <cellStyle name="Normal 5 2 3 2 3 2 3 2" xfId="12448" xr:uid="{00000000-0005-0000-0000-000032AD0000}"/>
    <cellStyle name="Normal 5 2 3 2 3 2 3 2 2" xfId="24810" xr:uid="{00000000-0005-0000-0000-000033AD0000}"/>
    <cellStyle name="Normal 5 2 3 2 3 2 3 2 2 2" xfId="50972" xr:uid="{00000000-0005-0000-0000-000034AD0000}"/>
    <cellStyle name="Normal 5 2 3 2 3 2 3 2 3" xfId="38610" xr:uid="{00000000-0005-0000-0000-000035AD0000}"/>
    <cellStyle name="Normal 5 2 3 2 3 2 3 3" xfId="19206" xr:uid="{00000000-0005-0000-0000-000036AD0000}"/>
    <cellStyle name="Normal 5 2 3 2 3 2 3 3 2" xfId="45368" xr:uid="{00000000-0005-0000-0000-000037AD0000}"/>
    <cellStyle name="Normal 5 2 3 2 3 2 3 4" xfId="32166" xr:uid="{00000000-0005-0000-0000-000038AD0000}"/>
    <cellStyle name="Normal 5 2 3 2 3 2 4" xfId="9502" xr:uid="{00000000-0005-0000-0000-000039AD0000}"/>
    <cellStyle name="Normal 5 2 3 2 3 2 4 2" xfId="22248" xr:uid="{00000000-0005-0000-0000-00003AAD0000}"/>
    <cellStyle name="Normal 5 2 3 2 3 2 4 2 2" xfId="48410" xr:uid="{00000000-0005-0000-0000-00003BAD0000}"/>
    <cellStyle name="Normal 5 2 3 2 3 2 4 3" xfId="35664" xr:uid="{00000000-0005-0000-0000-00003CAD0000}"/>
    <cellStyle name="Normal 5 2 3 2 3 2 5" xfId="15682" xr:uid="{00000000-0005-0000-0000-00003DAD0000}"/>
    <cellStyle name="Normal 5 2 3 2 3 2 5 2" xfId="41844" xr:uid="{00000000-0005-0000-0000-00003EAD0000}"/>
    <cellStyle name="Normal 5 2 3 2 3 2 6" xfId="28114" xr:uid="{00000000-0005-0000-0000-00003FAD0000}"/>
    <cellStyle name="Normal 5 2 3 2 3 3" xfId="3338" xr:uid="{00000000-0005-0000-0000-000040AD0000}"/>
    <cellStyle name="Normal 5 2 3 2 3 3 2" xfId="7390" xr:uid="{00000000-0005-0000-0000-000041AD0000}"/>
    <cellStyle name="Normal 5 2 3 2 3 3 2 2" xfId="13280" xr:uid="{00000000-0005-0000-0000-000042AD0000}"/>
    <cellStyle name="Normal 5 2 3 2 3 3 2 2 2" xfId="25450" xr:uid="{00000000-0005-0000-0000-000043AD0000}"/>
    <cellStyle name="Normal 5 2 3 2 3 3 2 2 2 2" xfId="51612" xr:uid="{00000000-0005-0000-0000-000044AD0000}"/>
    <cellStyle name="Normal 5 2 3 2 3 3 2 2 3" xfId="39442" xr:uid="{00000000-0005-0000-0000-000045AD0000}"/>
    <cellStyle name="Normal 5 2 3 2 3 3 2 3" xfId="20328" xr:uid="{00000000-0005-0000-0000-000046AD0000}"/>
    <cellStyle name="Normal 5 2 3 2 3 3 2 3 2" xfId="46490" xr:uid="{00000000-0005-0000-0000-000047AD0000}"/>
    <cellStyle name="Normal 5 2 3 2 3 3 2 4" xfId="33552" xr:uid="{00000000-0005-0000-0000-000048AD0000}"/>
    <cellStyle name="Normal 5 2 3 2 3 3 3" xfId="10334" xr:uid="{00000000-0005-0000-0000-000049AD0000}"/>
    <cellStyle name="Normal 5 2 3 2 3 3 3 2" xfId="22888" xr:uid="{00000000-0005-0000-0000-00004AAD0000}"/>
    <cellStyle name="Normal 5 2 3 2 3 3 3 2 2" xfId="49050" xr:uid="{00000000-0005-0000-0000-00004BAD0000}"/>
    <cellStyle name="Normal 5 2 3 2 3 3 3 3" xfId="36496" xr:uid="{00000000-0005-0000-0000-00004CAD0000}"/>
    <cellStyle name="Normal 5 2 3 2 3 3 4" xfId="16804" xr:uid="{00000000-0005-0000-0000-00004DAD0000}"/>
    <cellStyle name="Normal 5 2 3 2 3 3 4 2" xfId="42966" xr:uid="{00000000-0005-0000-0000-00004EAD0000}"/>
    <cellStyle name="Normal 5 2 3 2 3 3 5" xfId="29500" xr:uid="{00000000-0005-0000-0000-00004FAD0000}"/>
    <cellStyle name="Normal 5 2 3 2 3 4" xfId="5364" xr:uid="{00000000-0005-0000-0000-000050AD0000}"/>
    <cellStyle name="Normal 5 2 3 2 3 4 2" xfId="11808" xr:uid="{00000000-0005-0000-0000-000051AD0000}"/>
    <cellStyle name="Normal 5 2 3 2 3 4 2 2" xfId="24170" xr:uid="{00000000-0005-0000-0000-000052AD0000}"/>
    <cellStyle name="Normal 5 2 3 2 3 4 2 2 2" xfId="50332" xr:uid="{00000000-0005-0000-0000-000053AD0000}"/>
    <cellStyle name="Normal 5 2 3 2 3 4 2 3" xfId="37970" xr:uid="{00000000-0005-0000-0000-000054AD0000}"/>
    <cellStyle name="Normal 5 2 3 2 3 4 3" xfId="18566" xr:uid="{00000000-0005-0000-0000-000055AD0000}"/>
    <cellStyle name="Normal 5 2 3 2 3 4 3 2" xfId="44728" xr:uid="{00000000-0005-0000-0000-000056AD0000}"/>
    <cellStyle name="Normal 5 2 3 2 3 4 4" xfId="31526" xr:uid="{00000000-0005-0000-0000-000057AD0000}"/>
    <cellStyle name="Normal 5 2 3 2 3 5" xfId="8862" xr:uid="{00000000-0005-0000-0000-000058AD0000}"/>
    <cellStyle name="Normal 5 2 3 2 3 5 2" xfId="21608" xr:uid="{00000000-0005-0000-0000-000059AD0000}"/>
    <cellStyle name="Normal 5 2 3 2 3 5 2 2" xfId="47770" xr:uid="{00000000-0005-0000-0000-00005AAD0000}"/>
    <cellStyle name="Normal 5 2 3 2 3 5 3" xfId="35024" xr:uid="{00000000-0005-0000-0000-00005BAD0000}"/>
    <cellStyle name="Normal 5 2 3 2 3 6" xfId="15042" xr:uid="{00000000-0005-0000-0000-00005CAD0000}"/>
    <cellStyle name="Normal 5 2 3 2 3 6 2" xfId="41204" xr:uid="{00000000-0005-0000-0000-00005DAD0000}"/>
    <cellStyle name="Normal 5 2 3 2 3 7" xfId="27474" xr:uid="{00000000-0005-0000-0000-00005EAD0000}"/>
    <cellStyle name="Normal 5 2 3 2 4" xfId="1632" xr:uid="{00000000-0005-0000-0000-00005FAD0000}"/>
    <cellStyle name="Normal 5 2 3 2 4 2" xfId="3658" xr:uid="{00000000-0005-0000-0000-000060AD0000}"/>
    <cellStyle name="Normal 5 2 3 2 4 2 2" xfId="7710" xr:uid="{00000000-0005-0000-0000-000061AD0000}"/>
    <cellStyle name="Normal 5 2 3 2 4 2 2 2" xfId="13600" xr:uid="{00000000-0005-0000-0000-000062AD0000}"/>
    <cellStyle name="Normal 5 2 3 2 4 2 2 2 2" xfId="25770" xr:uid="{00000000-0005-0000-0000-000063AD0000}"/>
    <cellStyle name="Normal 5 2 3 2 4 2 2 2 2 2" xfId="51932" xr:uid="{00000000-0005-0000-0000-000064AD0000}"/>
    <cellStyle name="Normal 5 2 3 2 4 2 2 2 3" xfId="39762" xr:uid="{00000000-0005-0000-0000-000065AD0000}"/>
    <cellStyle name="Normal 5 2 3 2 4 2 2 3" xfId="20648" xr:uid="{00000000-0005-0000-0000-000066AD0000}"/>
    <cellStyle name="Normal 5 2 3 2 4 2 2 3 2" xfId="46810" xr:uid="{00000000-0005-0000-0000-000067AD0000}"/>
    <cellStyle name="Normal 5 2 3 2 4 2 2 4" xfId="33872" xr:uid="{00000000-0005-0000-0000-000068AD0000}"/>
    <cellStyle name="Normal 5 2 3 2 4 2 3" xfId="10654" xr:uid="{00000000-0005-0000-0000-000069AD0000}"/>
    <cellStyle name="Normal 5 2 3 2 4 2 3 2" xfId="23208" xr:uid="{00000000-0005-0000-0000-00006AAD0000}"/>
    <cellStyle name="Normal 5 2 3 2 4 2 3 2 2" xfId="49370" xr:uid="{00000000-0005-0000-0000-00006BAD0000}"/>
    <cellStyle name="Normal 5 2 3 2 4 2 3 3" xfId="36816" xr:uid="{00000000-0005-0000-0000-00006CAD0000}"/>
    <cellStyle name="Normal 5 2 3 2 4 2 4" xfId="17124" xr:uid="{00000000-0005-0000-0000-00006DAD0000}"/>
    <cellStyle name="Normal 5 2 3 2 4 2 4 2" xfId="43286" xr:uid="{00000000-0005-0000-0000-00006EAD0000}"/>
    <cellStyle name="Normal 5 2 3 2 4 2 5" xfId="29820" xr:uid="{00000000-0005-0000-0000-00006FAD0000}"/>
    <cellStyle name="Normal 5 2 3 2 4 3" xfId="5684" xr:uid="{00000000-0005-0000-0000-000070AD0000}"/>
    <cellStyle name="Normal 5 2 3 2 4 3 2" xfId="12128" xr:uid="{00000000-0005-0000-0000-000071AD0000}"/>
    <cellStyle name="Normal 5 2 3 2 4 3 2 2" xfId="24490" xr:uid="{00000000-0005-0000-0000-000072AD0000}"/>
    <cellStyle name="Normal 5 2 3 2 4 3 2 2 2" xfId="50652" xr:uid="{00000000-0005-0000-0000-000073AD0000}"/>
    <cellStyle name="Normal 5 2 3 2 4 3 2 3" xfId="38290" xr:uid="{00000000-0005-0000-0000-000074AD0000}"/>
    <cellStyle name="Normal 5 2 3 2 4 3 3" xfId="18886" xr:uid="{00000000-0005-0000-0000-000075AD0000}"/>
    <cellStyle name="Normal 5 2 3 2 4 3 3 2" xfId="45048" xr:uid="{00000000-0005-0000-0000-000076AD0000}"/>
    <cellStyle name="Normal 5 2 3 2 4 3 4" xfId="31846" xr:uid="{00000000-0005-0000-0000-000077AD0000}"/>
    <cellStyle name="Normal 5 2 3 2 4 4" xfId="9182" xr:uid="{00000000-0005-0000-0000-000078AD0000}"/>
    <cellStyle name="Normal 5 2 3 2 4 4 2" xfId="21928" xr:uid="{00000000-0005-0000-0000-000079AD0000}"/>
    <cellStyle name="Normal 5 2 3 2 4 4 2 2" xfId="48090" xr:uid="{00000000-0005-0000-0000-00007AAD0000}"/>
    <cellStyle name="Normal 5 2 3 2 4 4 3" xfId="35344" xr:uid="{00000000-0005-0000-0000-00007BAD0000}"/>
    <cellStyle name="Normal 5 2 3 2 4 5" xfId="15362" xr:uid="{00000000-0005-0000-0000-00007CAD0000}"/>
    <cellStyle name="Normal 5 2 3 2 4 5 2" xfId="41524" xr:uid="{00000000-0005-0000-0000-00007DAD0000}"/>
    <cellStyle name="Normal 5 2 3 2 4 6" xfId="27794" xr:uid="{00000000-0005-0000-0000-00007EAD0000}"/>
    <cellStyle name="Normal 5 2 3 2 5" xfId="2646" xr:uid="{00000000-0005-0000-0000-00007FAD0000}"/>
    <cellStyle name="Normal 5 2 3 2 5 2" xfId="6698" xr:uid="{00000000-0005-0000-0000-000080AD0000}"/>
    <cellStyle name="Normal 5 2 3 2 5 2 2" xfId="12864" xr:uid="{00000000-0005-0000-0000-000081AD0000}"/>
    <cellStyle name="Normal 5 2 3 2 5 2 2 2" xfId="25130" xr:uid="{00000000-0005-0000-0000-000082AD0000}"/>
    <cellStyle name="Normal 5 2 3 2 5 2 2 2 2" xfId="51292" xr:uid="{00000000-0005-0000-0000-000083AD0000}"/>
    <cellStyle name="Normal 5 2 3 2 5 2 2 3" xfId="39026" xr:uid="{00000000-0005-0000-0000-000084AD0000}"/>
    <cellStyle name="Normal 5 2 3 2 5 2 3" xfId="19768" xr:uid="{00000000-0005-0000-0000-000085AD0000}"/>
    <cellStyle name="Normal 5 2 3 2 5 2 3 2" xfId="45930" xr:uid="{00000000-0005-0000-0000-000086AD0000}"/>
    <cellStyle name="Normal 5 2 3 2 5 2 4" xfId="32860" xr:uid="{00000000-0005-0000-0000-000087AD0000}"/>
    <cellStyle name="Normal 5 2 3 2 5 3" xfId="9918" xr:uid="{00000000-0005-0000-0000-000088AD0000}"/>
    <cellStyle name="Normal 5 2 3 2 5 3 2" xfId="22568" xr:uid="{00000000-0005-0000-0000-000089AD0000}"/>
    <cellStyle name="Normal 5 2 3 2 5 3 2 2" xfId="48730" xr:uid="{00000000-0005-0000-0000-00008AAD0000}"/>
    <cellStyle name="Normal 5 2 3 2 5 3 3" xfId="36080" xr:uid="{00000000-0005-0000-0000-00008BAD0000}"/>
    <cellStyle name="Normal 5 2 3 2 5 4" xfId="16244" xr:uid="{00000000-0005-0000-0000-00008CAD0000}"/>
    <cellStyle name="Normal 5 2 3 2 5 4 2" xfId="42406" xr:uid="{00000000-0005-0000-0000-00008DAD0000}"/>
    <cellStyle name="Normal 5 2 3 2 5 5" xfId="28808" xr:uid="{00000000-0005-0000-0000-00008EAD0000}"/>
    <cellStyle name="Normal 5 2 3 2 6" xfId="4672" xr:uid="{00000000-0005-0000-0000-00008FAD0000}"/>
    <cellStyle name="Normal 5 2 3 2 6 2" xfId="11392" xr:uid="{00000000-0005-0000-0000-000090AD0000}"/>
    <cellStyle name="Normal 5 2 3 2 6 2 2" xfId="23850" xr:uid="{00000000-0005-0000-0000-000091AD0000}"/>
    <cellStyle name="Normal 5 2 3 2 6 2 2 2" xfId="50012" xr:uid="{00000000-0005-0000-0000-000092AD0000}"/>
    <cellStyle name="Normal 5 2 3 2 6 2 3" xfId="37554" xr:uid="{00000000-0005-0000-0000-000093AD0000}"/>
    <cellStyle name="Normal 5 2 3 2 6 3" xfId="18006" xr:uid="{00000000-0005-0000-0000-000094AD0000}"/>
    <cellStyle name="Normal 5 2 3 2 6 3 2" xfId="44168" xr:uid="{00000000-0005-0000-0000-000095AD0000}"/>
    <cellStyle name="Normal 5 2 3 2 6 4" xfId="30834" xr:uid="{00000000-0005-0000-0000-000096AD0000}"/>
    <cellStyle name="Normal 5 2 3 2 7" xfId="8446" xr:uid="{00000000-0005-0000-0000-000097AD0000}"/>
    <cellStyle name="Normal 5 2 3 2 7 2" xfId="21288" xr:uid="{00000000-0005-0000-0000-000098AD0000}"/>
    <cellStyle name="Normal 5 2 3 2 7 2 2" xfId="47450" xr:uid="{00000000-0005-0000-0000-000099AD0000}"/>
    <cellStyle name="Normal 5 2 3 2 7 3" xfId="34608" xr:uid="{00000000-0005-0000-0000-00009AAD0000}"/>
    <cellStyle name="Normal 5 2 3 2 8" xfId="14482" xr:uid="{00000000-0005-0000-0000-00009BAD0000}"/>
    <cellStyle name="Normal 5 2 3 2 8 2" xfId="40644" xr:uid="{00000000-0005-0000-0000-00009CAD0000}"/>
    <cellStyle name="Normal 5 2 3 2 9" xfId="26782" xr:uid="{00000000-0005-0000-0000-00009DAD0000}"/>
    <cellStyle name="Normal 5 2 3 3" xfId="1072" xr:uid="{00000000-0005-0000-0000-00009EAD0000}"/>
    <cellStyle name="Normal 5 2 3 3 2" xfId="1392" xr:uid="{00000000-0005-0000-0000-00009FAD0000}"/>
    <cellStyle name="Normal 5 2 3 3 2 2" xfId="2032" xr:uid="{00000000-0005-0000-0000-0000A0AD0000}"/>
    <cellStyle name="Normal 5 2 3 3 2 2 2" xfId="4058" xr:uid="{00000000-0005-0000-0000-0000A1AD0000}"/>
    <cellStyle name="Normal 5 2 3 3 2 2 2 2" xfId="8110" xr:uid="{00000000-0005-0000-0000-0000A2AD0000}"/>
    <cellStyle name="Normal 5 2 3 3 2 2 2 2 2" xfId="14000" xr:uid="{00000000-0005-0000-0000-0000A3AD0000}"/>
    <cellStyle name="Normal 5 2 3 3 2 2 2 2 2 2" xfId="26170" xr:uid="{00000000-0005-0000-0000-0000A4AD0000}"/>
    <cellStyle name="Normal 5 2 3 3 2 2 2 2 2 2 2" xfId="52332" xr:uid="{00000000-0005-0000-0000-0000A5AD0000}"/>
    <cellStyle name="Normal 5 2 3 3 2 2 2 2 2 3" xfId="40162" xr:uid="{00000000-0005-0000-0000-0000A6AD0000}"/>
    <cellStyle name="Normal 5 2 3 3 2 2 2 2 3" xfId="21048" xr:uid="{00000000-0005-0000-0000-0000A7AD0000}"/>
    <cellStyle name="Normal 5 2 3 3 2 2 2 2 3 2" xfId="47210" xr:uid="{00000000-0005-0000-0000-0000A8AD0000}"/>
    <cellStyle name="Normal 5 2 3 3 2 2 2 2 4" xfId="34272" xr:uid="{00000000-0005-0000-0000-0000A9AD0000}"/>
    <cellStyle name="Normal 5 2 3 3 2 2 2 3" xfId="11054" xr:uid="{00000000-0005-0000-0000-0000AAAD0000}"/>
    <cellStyle name="Normal 5 2 3 3 2 2 2 3 2" xfId="23608" xr:uid="{00000000-0005-0000-0000-0000ABAD0000}"/>
    <cellStyle name="Normal 5 2 3 3 2 2 2 3 2 2" xfId="49770" xr:uid="{00000000-0005-0000-0000-0000ACAD0000}"/>
    <cellStyle name="Normal 5 2 3 3 2 2 2 3 3" xfId="37216" xr:uid="{00000000-0005-0000-0000-0000ADAD0000}"/>
    <cellStyle name="Normal 5 2 3 3 2 2 2 4" xfId="17524" xr:uid="{00000000-0005-0000-0000-0000AEAD0000}"/>
    <cellStyle name="Normal 5 2 3 3 2 2 2 4 2" xfId="43686" xr:uid="{00000000-0005-0000-0000-0000AFAD0000}"/>
    <cellStyle name="Normal 5 2 3 3 2 2 2 5" xfId="30220" xr:uid="{00000000-0005-0000-0000-0000B0AD0000}"/>
    <cellStyle name="Normal 5 2 3 3 2 2 3" xfId="6084" xr:uid="{00000000-0005-0000-0000-0000B1AD0000}"/>
    <cellStyle name="Normal 5 2 3 3 2 2 3 2" xfId="12528" xr:uid="{00000000-0005-0000-0000-0000B2AD0000}"/>
    <cellStyle name="Normal 5 2 3 3 2 2 3 2 2" xfId="24890" xr:uid="{00000000-0005-0000-0000-0000B3AD0000}"/>
    <cellStyle name="Normal 5 2 3 3 2 2 3 2 2 2" xfId="51052" xr:uid="{00000000-0005-0000-0000-0000B4AD0000}"/>
    <cellStyle name="Normal 5 2 3 3 2 2 3 2 3" xfId="38690" xr:uid="{00000000-0005-0000-0000-0000B5AD0000}"/>
    <cellStyle name="Normal 5 2 3 3 2 2 3 3" xfId="19286" xr:uid="{00000000-0005-0000-0000-0000B6AD0000}"/>
    <cellStyle name="Normal 5 2 3 3 2 2 3 3 2" xfId="45448" xr:uid="{00000000-0005-0000-0000-0000B7AD0000}"/>
    <cellStyle name="Normal 5 2 3 3 2 2 3 4" xfId="32246" xr:uid="{00000000-0005-0000-0000-0000B8AD0000}"/>
    <cellStyle name="Normal 5 2 3 3 2 2 4" xfId="9582" xr:uid="{00000000-0005-0000-0000-0000B9AD0000}"/>
    <cellStyle name="Normal 5 2 3 3 2 2 4 2" xfId="22328" xr:uid="{00000000-0005-0000-0000-0000BAAD0000}"/>
    <cellStyle name="Normal 5 2 3 3 2 2 4 2 2" xfId="48490" xr:uid="{00000000-0005-0000-0000-0000BBAD0000}"/>
    <cellStyle name="Normal 5 2 3 3 2 2 4 3" xfId="35744" xr:uid="{00000000-0005-0000-0000-0000BCAD0000}"/>
    <cellStyle name="Normal 5 2 3 3 2 2 5" xfId="15762" xr:uid="{00000000-0005-0000-0000-0000BDAD0000}"/>
    <cellStyle name="Normal 5 2 3 3 2 2 5 2" xfId="41924" xr:uid="{00000000-0005-0000-0000-0000BEAD0000}"/>
    <cellStyle name="Normal 5 2 3 3 2 2 6" xfId="28194" xr:uid="{00000000-0005-0000-0000-0000BFAD0000}"/>
    <cellStyle name="Normal 5 2 3 3 2 3" xfId="3418" xr:uid="{00000000-0005-0000-0000-0000C0AD0000}"/>
    <cellStyle name="Normal 5 2 3 3 2 3 2" xfId="7470" xr:uid="{00000000-0005-0000-0000-0000C1AD0000}"/>
    <cellStyle name="Normal 5 2 3 3 2 3 2 2" xfId="13360" xr:uid="{00000000-0005-0000-0000-0000C2AD0000}"/>
    <cellStyle name="Normal 5 2 3 3 2 3 2 2 2" xfId="25530" xr:uid="{00000000-0005-0000-0000-0000C3AD0000}"/>
    <cellStyle name="Normal 5 2 3 3 2 3 2 2 2 2" xfId="51692" xr:uid="{00000000-0005-0000-0000-0000C4AD0000}"/>
    <cellStyle name="Normal 5 2 3 3 2 3 2 2 3" xfId="39522" xr:uid="{00000000-0005-0000-0000-0000C5AD0000}"/>
    <cellStyle name="Normal 5 2 3 3 2 3 2 3" xfId="20408" xr:uid="{00000000-0005-0000-0000-0000C6AD0000}"/>
    <cellStyle name="Normal 5 2 3 3 2 3 2 3 2" xfId="46570" xr:uid="{00000000-0005-0000-0000-0000C7AD0000}"/>
    <cellStyle name="Normal 5 2 3 3 2 3 2 4" xfId="33632" xr:uid="{00000000-0005-0000-0000-0000C8AD0000}"/>
    <cellStyle name="Normal 5 2 3 3 2 3 3" xfId="10414" xr:uid="{00000000-0005-0000-0000-0000C9AD0000}"/>
    <cellStyle name="Normal 5 2 3 3 2 3 3 2" xfId="22968" xr:uid="{00000000-0005-0000-0000-0000CAAD0000}"/>
    <cellStyle name="Normal 5 2 3 3 2 3 3 2 2" xfId="49130" xr:uid="{00000000-0005-0000-0000-0000CBAD0000}"/>
    <cellStyle name="Normal 5 2 3 3 2 3 3 3" xfId="36576" xr:uid="{00000000-0005-0000-0000-0000CCAD0000}"/>
    <cellStyle name="Normal 5 2 3 3 2 3 4" xfId="16884" xr:uid="{00000000-0005-0000-0000-0000CDAD0000}"/>
    <cellStyle name="Normal 5 2 3 3 2 3 4 2" xfId="43046" xr:uid="{00000000-0005-0000-0000-0000CEAD0000}"/>
    <cellStyle name="Normal 5 2 3 3 2 3 5" xfId="29580" xr:uid="{00000000-0005-0000-0000-0000CFAD0000}"/>
    <cellStyle name="Normal 5 2 3 3 2 4" xfId="5444" xr:uid="{00000000-0005-0000-0000-0000D0AD0000}"/>
    <cellStyle name="Normal 5 2 3 3 2 4 2" xfId="11888" xr:uid="{00000000-0005-0000-0000-0000D1AD0000}"/>
    <cellStyle name="Normal 5 2 3 3 2 4 2 2" xfId="24250" xr:uid="{00000000-0005-0000-0000-0000D2AD0000}"/>
    <cellStyle name="Normal 5 2 3 3 2 4 2 2 2" xfId="50412" xr:uid="{00000000-0005-0000-0000-0000D3AD0000}"/>
    <cellStyle name="Normal 5 2 3 3 2 4 2 3" xfId="38050" xr:uid="{00000000-0005-0000-0000-0000D4AD0000}"/>
    <cellStyle name="Normal 5 2 3 3 2 4 3" xfId="18646" xr:uid="{00000000-0005-0000-0000-0000D5AD0000}"/>
    <cellStyle name="Normal 5 2 3 3 2 4 3 2" xfId="44808" xr:uid="{00000000-0005-0000-0000-0000D6AD0000}"/>
    <cellStyle name="Normal 5 2 3 3 2 4 4" xfId="31606" xr:uid="{00000000-0005-0000-0000-0000D7AD0000}"/>
    <cellStyle name="Normal 5 2 3 3 2 5" xfId="8942" xr:uid="{00000000-0005-0000-0000-0000D8AD0000}"/>
    <cellStyle name="Normal 5 2 3 3 2 5 2" xfId="21688" xr:uid="{00000000-0005-0000-0000-0000D9AD0000}"/>
    <cellStyle name="Normal 5 2 3 3 2 5 2 2" xfId="47850" xr:uid="{00000000-0005-0000-0000-0000DAAD0000}"/>
    <cellStyle name="Normal 5 2 3 3 2 5 3" xfId="35104" xr:uid="{00000000-0005-0000-0000-0000DBAD0000}"/>
    <cellStyle name="Normal 5 2 3 3 2 6" xfId="15122" xr:uid="{00000000-0005-0000-0000-0000DCAD0000}"/>
    <cellStyle name="Normal 5 2 3 3 2 6 2" xfId="41284" xr:uid="{00000000-0005-0000-0000-0000DDAD0000}"/>
    <cellStyle name="Normal 5 2 3 3 2 7" xfId="27554" xr:uid="{00000000-0005-0000-0000-0000DEAD0000}"/>
    <cellStyle name="Normal 5 2 3 3 3" xfId="1712" xr:uid="{00000000-0005-0000-0000-0000DFAD0000}"/>
    <cellStyle name="Normal 5 2 3 3 3 2" xfId="3738" xr:uid="{00000000-0005-0000-0000-0000E0AD0000}"/>
    <cellStyle name="Normal 5 2 3 3 3 2 2" xfId="7790" xr:uid="{00000000-0005-0000-0000-0000E1AD0000}"/>
    <cellStyle name="Normal 5 2 3 3 3 2 2 2" xfId="13680" xr:uid="{00000000-0005-0000-0000-0000E2AD0000}"/>
    <cellStyle name="Normal 5 2 3 3 3 2 2 2 2" xfId="25850" xr:uid="{00000000-0005-0000-0000-0000E3AD0000}"/>
    <cellStyle name="Normal 5 2 3 3 3 2 2 2 2 2" xfId="52012" xr:uid="{00000000-0005-0000-0000-0000E4AD0000}"/>
    <cellStyle name="Normal 5 2 3 3 3 2 2 2 3" xfId="39842" xr:uid="{00000000-0005-0000-0000-0000E5AD0000}"/>
    <cellStyle name="Normal 5 2 3 3 3 2 2 3" xfId="20728" xr:uid="{00000000-0005-0000-0000-0000E6AD0000}"/>
    <cellStyle name="Normal 5 2 3 3 3 2 2 3 2" xfId="46890" xr:uid="{00000000-0005-0000-0000-0000E7AD0000}"/>
    <cellStyle name="Normal 5 2 3 3 3 2 2 4" xfId="33952" xr:uid="{00000000-0005-0000-0000-0000E8AD0000}"/>
    <cellStyle name="Normal 5 2 3 3 3 2 3" xfId="10734" xr:uid="{00000000-0005-0000-0000-0000E9AD0000}"/>
    <cellStyle name="Normal 5 2 3 3 3 2 3 2" xfId="23288" xr:uid="{00000000-0005-0000-0000-0000EAAD0000}"/>
    <cellStyle name="Normal 5 2 3 3 3 2 3 2 2" xfId="49450" xr:uid="{00000000-0005-0000-0000-0000EBAD0000}"/>
    <cellStyle name="Normal 5 2 3 3 3 2 3 3" xfId="36896" xr:uid="{00000000-0005-0000-0000-0000ECAD0000}"/>
    <cellStyle name="Normal 5 2 3 3 3 2 4" xfId="17204" xr:uid="{00000000-0005-0000-0000-0000EDAD0000}"/>
    <cellStyle name="Normal 5 2 3 3 3 2 4 2" xfId="43366" xr:uid="{00000000-0005-0000-0000-0000EEAD0000}"/>
    <cellStyle name="Normal 5 2 3 3 3 2 5" xfId="29900" xr:uid="{00000000-0005-0000-0000-0000EFAD0000}"/>
    <cellStyle name="Normal 5 2 3 3 3 3" xfId="5764" xr:uid="{00000000-0005-0000-0000-0000F0AD0000}"/>
    <cellStyle name="Normal 5 2 3 3 3 3 2" xfId="12208" xr:uid="{00000000-0005-0000-0000-0000F1AD0000}"/>
    <cellStyle name="Normal 5 2 3 3 3 3 2 2" xfId="24570" xr:uid="{00000000-0005-0000-0000-0000F2AD0000}"/>
    <cellStyle name="Normal 5 2 3 3 3 3 2 2 2" xfId="50732" xr:uid="{00000000-0005-0000-0000-0000F3AD0000}"/>
    <cellStyle name="Normal 5 2 3 3 3 3 2 3" xfId="38370" xr:uid="{00000000-0005-0000-0000-0000F4AD0000}"/>
    <cellStyle name="Normal 5 2 3 3 3 3 3" xfId="18966" xr:uid="{00000000-0005-0000-0000-0000F5AD0000}"/>
    <cellStyle name="Normal 5 2 3 3 3 3 3 2" xfId="45128" xr:uid="{00000000-0005-0000-0000-0000F6AD0000}"/>
    <cellStyle name="Normal 5 2 3 3 3 3 4" xfId="31926" xr:uid="{00000000-0005-0000-0000-0000F7AD0000}"/>
    <cellStyle name="Normal 5 2 3 3 3 4" xfId="9262" xr:uid="{00000000-0005-0000-0000-0000F8AD0000}"/>
    <cellStyle name="Normal 5 2 3 3 3 4 2" xfId="22008" xr:uid="{00000000-0005-0000-0000-0000F9AD0000}"/>
    <cellStyle name="Normal 5 2 3 3 3 4 2 2" xfId="48170" xr:uid="{00000000-0005-0000-0000-0000FAAD0000}"/>
    <cellStyle name="Normal 5 2 3 3 3 4 3" xfId="35424" xr:uid="{00000000-0005-0000-0000-0000FBAD0000}"/>
    <cellStyle name="Normal 5 2 3 3 3 5" xfId="15442" xr:uid="{00000000-0005-0000-0000-0000FCAD0000}"/>
    <cellStyle name="Normal 5 2 3 3 3 5 2" xfId="41604" xr:uid="{00000000-0005-0000-0000-0000FDAD0000}"/>
    <cellStyle name="Normal 5 2 3 3 3 6" xfId="27874" xr:uid="{00000000-0005-0000-0000-0000FEAD0000}"/>
    <cellStyle name="Normal 5 2 3 3 4" xfId="3098" xr:uid="{00000000-0005-0000-0000-0000FFAD0000}"/>
    <cellStyle name="Normal 5 2 3 3 4 2" xfId="7150" xr:uid="{00000000-0005-0000-0000-000000AE0000}"/>
    <cellStyle name="Normal 5 2 3 3 4 2 2" xfId="13040" xr:uid="{00000000-0005-0000-0000-000001AE0000}"/>
    <cellStyle name="Normal 5 2 3 3 4 2 2 2" xfId="25210" xr:uid="{00000000-0005-0000-0000-000002AE0000}"/>
    <cellStyle name="Normal 5 2 3 3 4 2 2 2 2" xfId="51372" xr:uid="{00000000-0005-0000-0000-000003AE0000}"/>
    <cellStyle name="Normal 5 2 3 3 4 2 2 3" xfId="39202" xr:uid="{00000000-0005-0000-0000-000004AE0000}"/>
    <cellStyle name="Normal 5 2 3 3 4 2 3" xfId="20088" xr:uid="{00000000-0005-0000-0000-000005AE0000}"/>
    <cellStyle name="Normal 5 2 3 3 4 2 3 2" xfId="46250" xr:uid="{00000000-0005-0000-0000-000006AE0000}"/>
    <cellStyle name="Normal 5 2 3 3 4 2 4" xfId="33312" xr:uid="{00000000-0005-0000-0000-000007AE0000}"/>
    <cellStyle name="Normal 5 2 3 3 4 3" xfId="10094" xr:uid="{00000000-0005-0000-0000-000008AE0000}"/>
    <cellStyle name="Normal 5 2 3 3 4 3 2" xfId="22648" xr:uid="{00000000-0005-0000-0000-000009AE0000}"/>
    <cellStyle name="Normal 5 2 3 3 4 3 2 2" xfId="48810" xr:uid="{00000000-0005-0000-0000-00000AAE0000}"/>
    <cellStyle name="Normal 5 2 3 3 4 3 3" xfId="36256" xr:uid="{00000000-0005-0000-0000-00000BAE0000}"/>
    <cellStyle name="Normal 5 2 3 3 4 4" xfId="16564" xr:uid="{00000000-0005-0000-0000-00000CAE0000}"/>
    <cellStyle name="Normal 5 2 3 3 4 4 2" xfId="42726" xr:uid="{00000000-0005-0000-0000-00000DAE0000}"/>
    <cellStyle name="Normal 5 2 3 3 4 5" xfId="29260" xr:uid="{00000000-0005-0000-0000-00000EAE0000}"/>
    <cellStyle name="Normal 5 2 3 3 5" xfId="5124" xr:uid="{00000000-0005-0000-0000-00000FAE0000}"/>
    <cellStyle name="Normal 5 2 3 3 5 2" xfId="11568" xr:uid="{00000000-0005-0000-0000-000010AE0000}"/>
    <cellStyle name="Normal 5 2 3 3 5 2 2" xfId="23930" xr:uid="{00000000-0005-0000-0000-000011AE0000}"/>
    <cellStyle name="Normal 5 2 3 3 5 2 2 2" xfId="50092" xr:uid="{00000000-0005-0000-0000-000012AE0000}"/>
    <cellStyle name="Normal 5 2 3 3 5 2 3" xfId="37730" xr:uid="{00000000-0005-0000-0000-000013AE0000}"/>
    <cellStyle name="Normal 5 2 3 3 5 3" xfId="18326" xr:uid="{00000000-0005-0000-0000-000014AE0000}"/>
    <cellStyle name="Normal 5 2 3 3 5 3 2" xfId="44488" xr:uid="{00000000-0005-0000-0000-000015AE0000}"/>
    <cellStyle name="Normal 5 2 3 3 5 4" xfId="31286" xr:uid="{00000000-0005-0000-0000-000016AE0000}"/>
    <cellStyle name="Normal 5 2 3 3 6" xfId="8622" xr:uid="{00000000-0005-0000-0000-000017AE0000}"/>
    <cellStyle name="Normal 5 2 3 3 6 2" xfId="21368" xr:uid="{00000000-0005-0000-0000-000018AE0000}"/>
    <cellStyle name="Normal 5 2 3 3 6 2 2" xfId="47530" xr:uid="{00000000-0005-0000-0000-000019AE0000}"/>
    <cellStyle name="Normal 5 2 3 3 6 3" xfId="34784" xr:uid="{00000000-0005-0000-0000-00001AAE0000}"/>
    <cellStyle name="Normal 5 2 3 3 7" xfId="14802" xr:uid="{00000000-0005-0000-0000-00001BAE0000}"/>
    <cellStyle name="Normal 5 2 3 3 7 2" xfId="40964" xr:uid="{00000000-0005-0000-0000-00001CAE0000}"/>
    <cellStyle name="Normal 5 2 3 3 8" xfId="27234" xr:uid="{00000000-0005-0000-0000-00001DAE0000}"/>
    <cellStyle name="Normal 5 2 3 4" xfId="1232" xr:uid="{00000000-0005-0000-0000-00001EAE0000}"/>
    <cellStyle name="Normal 5 2 3 4 2" xfId="1872" xr:uid="{00000000-0005-0000-0000-00001FAE0000}"/>
    <cellStyle name="Normal 5 2 3 4 2 2" xfId="3898" xr:uid="{00000000-0005-0000-0000-000020AE0000}"/>
    <cellStyle name="Normal 5 2 3 4 2 2 2" xfId="7950" xr:uid="{00000000-0005-0000-0000-000021AE0000}"/>
    <cellStyle name="Normal 5 2 3 4 2 2 2 2" xfId="13840" xr:uid="{00000000-0005-0000-0000-000022AE0000}"/>
    <cellStyle name="Normal 5 2 3 4 2 2 2 2 2" xfId="26010" xr:uid="{00000000-0005-0000-0000-000023AE0000}"/>
    <cellStyle name="Normal 5 2 3 4 2 2 2 2 2 2" xfId="52172" xr:uid="{00000000-0005-0000-0000-000024AE0000}"/>
    <cellStyle name="Normal 5 2 3 4 2 2 2 2 3" xfId="40002" xr:uid="{00000000-0005-0000-0000-000025AE0000}"/>
    <cellStyle name="Normal 5 2 3 4 2 2 2 3" xfId="20888" xr:uid="{00000000-0005-0000-0000-000026AE0000}"/>
    <cellStyle name="Normal 5 2 3 4 2 2 2 3 2" xfId="47050" xr:uid="{00000000-0005-0000-0000-000027AE0000}"/>
    <cellStyle name="Normal 5 2 3 4 2 2 2 4" xfId="34112" xr:uid="{00000000-0005-0000-0000-000028AE0000}"/>
    <cellStyle name="Normal 5 2 3 4 2 2 3" xfId="10894" xr:uid="{00000000-0005-0000-0000-000029AE0000}"/>
    <cellStyle name="Normal 5 2 3 4 2 2 3 2" xfId="23448" xr:uid="{00000000-0005-0000-0000-00002AAE0000}"/>
    <cellStyle name="Normal 5 2 3 4 2 2 3 2 2" xfId="49610" xr:uid="{00000000-0005-0000-0000-00002BAE0000}"/>
    <cellStyle name="Normal 5 2 3 4 2 2 3 3" xfId="37056" xr:uid="{00000000-0005-0000-0000-00002CAE0000}"/>
    <cellStyle name="Normal 5 2 3 4 2 2 4" xfId="17364" xr:uid="{00000000-0005-0000-0000-00002DAE0000}"/>
    <cellStyle name="Normal 5 2 3 4 2 2 4 2" xfId="43526" xr:uid="{00000000-0005-0000-0000-00002EAE0000}"/>
    <cellStyle name="Normal 5 2 3 4 2 2 5" xfId="30060" xr:uid="{00000000-0005-0000-0000-00002FAE0000}"/>
    <cellStyle name="Normal 5 2 3 4 2 3" xfId="5924" xr:uid="{00000000-0005-0000-0000-000030AE0000}"/>
    <cellStyle name="Normal 5 2 3 4 2 3 2" xfId="12368" xr:uid="{00000000-0005-0000-0000-000031AE0000}"/>
    <cellStyle name="Normal 5 2 3 4 2 3 2 2" xfId="24730" xr:uid="{00000000-0005-0000-0000-000032AE0000}"/>
    <cellStyle name="Normal 5 2 3 4 2 3 2 2 2" xfId="50892" xr:uid="{00000000-0005-0000-0000-000033AE0000}"/>
    <cellStyle name="Normal 5 2 3 4 2 3 2 3" xfId="38530" xr:uid="{00000000-0005-0000-0000-000034AE0000}"/>
    <cellStyle name="Normal 5 2 3 4 2 3 3" xfId="19126" xr:uid="{00000000-0005-0000-0000-000035AE0000}"/>
    <cellStyle name="Normal 5 2 3 4 2 3 3 2" xfId="45288" xr:uid="{00000000-0005-0000-0000-000036AE0000}"/>
    <cellStyle name="Normal 5 2 3 4 2 3 4" xfId="32086" xr:uid="{00000000-0005-0000-0000-000037AE0000}"/>
    <cellStyle name="Normal 5 2 3 4 2 4" xfId="9422" xr:uid="{00000000-0005-0000-0000-000038AE0000}"/>
    <cellStyle name="Normal 5 2 3 4 2 4 2" xfId="22168" xr:uid="{00000000-0005-0000-0000-000039AE0000}"/>
    <cellStyle name="Normal 5 2 3 4 2 4 2 2" xfId="48330" xr:uid="{00000000-0005-0000-0000-00003AAE0000}"/>
    <cellStyle name="Normal 5 2 3 4 2 4 3" xfId="35584" xr:uid="{00000000-0005-0000-0000-00003BAE0000}"/>
    <cellStyle name="Normal 5 2 3 4 2 5" xfId="15602" xr:uid="{00000000-0005-0000-0000-00003CAE0000}"/>
    <cellStyle name="Normal 5 2 3 4 2 5 2" xfId="41764" xr:uid="{00000000-0005-0000-0000-00003DAE0000}"/>
    <cellStyle name="Normal 5 2 3 4 2 6" xfId="28034" xr:uid="{00000000-0005-0000-0000-00003EAE0000}"/>
    <cellStyle name="Normal 5 2 3 4 3" xfId="3258" xr:uid="{00000000-0005-0000-0000-00003FAE0000}"/>
    <cellStyle name="Normal 5 2 3 4 3 2" xfId="7310" xr:uid="{00000000-0005-0000-0000-000040AE0000}"/>
    <cellStyle name="Normal 5 2 3 4 3 2 2" xfId="13200" xr:uid="{00000000-0005-0000-0000-000041AE0000}"/>
    <cellStyle name="Normal 5 2 3 4 3 2 2 2" xfId="25370" xr:uid="{00000000-0005-0000-0000-000042AE0000}"/>
    <cellStyle name="Normal 5 2 3 4 3 2 2 2 2" xfId="51532" xr:uid="{00000000-0005-0000-0000-000043AE0000}"/>
    <cellStyle name="Normal 5 2 3 4 3 2 2 3" xfId="39362" xr:uid="{00000000-0005-0000-0000-000044AE0000}"/>
    <cellStyle name="Normal 5 2 3 4 3 2 3" xfId="20248" xr:uid="{00000000-0005-0000-0000-000045AE0000}"/>
    <cellStyle name="Normal 5 2 3 4 3 2 3 2" xfId="46410" xr:uid="{00000000-0005-0000-0000-000046AE0000}"/>
    <cellStyle name="Normal 5 2 3 4 3 2 4" xfId="33472" xr:uid="{00000000-0005-0000-0000-000047AE0000}"/>
    <cellStyle name="Normal 5 2 3 4 3 3" xfId="10254" xr:uid="{00000000-0005-0000-0000-000048AE0000}"/>
    <cellStyle name="Normal 5 2 3 4 3 3 2" xfId="22808" xr:uid="{00000000-0005-0000-0000-000049AE0000}"/>
    <cellStyle name="Normal 5 2 3 4 3 3 2 2" xfId="48970" xr:uid="{00000000-0005-0000-0000-00004AAE0000}"/>
    <cellStyle name="Normal 5 2 3 4 3 3 3" xfId="36416" xr:uid="{00000000-0005-0000-0000-00004BAE0000}"/>
    <cellStyle name="Normal 5 2 3 4 3 4" xfId="16724" xr:uid="{00000000-0005-0000-0000-00004CAE0000}"/>
    <cellStyle name="Normal 5 2 3 4 3 4 2" xfId="42886" xr:uid="{00000000-0005-0000-0000-00004DAE0000}"/>
    <cellStyle name="Normal 5 2 3 4 3 5" xfId="29420" xr:uid="{00000000-0005-0000-0000-00004EAE0000}"/>
    <cellStyle name="Normal 5 2 3 4 4" xfId="5284" xr:uid="{00000000-0005-0000-0000-00004FAE0000}"/>
    <cellStyle name="Normal 5 2 3 4 4 2" xfId="11728" xr:uid="{00000000-0005-0000-0000-000050AE0000}"/>
    <cellStyle name="Normal 5 2 3 4 4 2 2" xfId="24090" xr:uid="{00000000-0005-0000-0000-000051AE0000}"/>
    <cellStyle name="Normal 5 2 3 4 4 2 2 2" xfId="50252" xr:uid="{00000000-0005-0000-0000-000052AE0000}"/>
    <cellStyle name="Normal 5 2 3 4 4 2 3" xfId="37890" xr:uid="{00000000-0005-0000-0000-000053AE0000}"/>
    <cellStyle name="Normal 5 2 3 4 4 3" xfId="18486" xr:uid="{00000000-0005-0000-0000-000054AE0000}"/>
    <cellStyle name="Normal 5 2 3 4 4 3 2" xfId="44648" xr:uid="{00000000-0005-0000-0000-000055AE0000}"/>
    <cellStyle name="Normal 5 2 3 4 4 4" xfId="31446" xr:uid="{00000000-0005-0000-0000-000056AE0000}"/>
    <cellStyle name="Normal 5 2 3 4 5" xfId="8782" xr:uid="{00000000-0005-0000-0000-000057AE0000}"/>
    <cellStyle name="Normal 5 2 3 4 5 2" xfId="21528" xr:uid="{00000000-0005-0000-0000-000058AE0000}"/>
    <cellStyle name="Normal 5 2 3 4 5 2 2" xfId="47690" xr:uid="{00000000-0005-0000-0000-000059AE0000}"/>
    <cellStyle name="Normal 5 2 3 4 5 3" xfId="34944" xr:uid="{00000000-0005-0000-0000-00005AAE0000}"/>
    <cellStyle name="Normal 5 2 3 4 6" xfId="14962" xr:uid="{00000000-0005-0000-0000-00005BAE0000}"/>
    <cellStyle name="Normal 5 2 3 4 6 2" xfId="41124" xr:uid="{00000000-0005-0000-0000-00005CAE0000}"/>
    <cellStyle name="Normal 5 2 3 4 7" xfId="27394" xr:uid="{00000000-0005-0000-0000-00005DAE0000}"/>
    <cellStyle name="Normal 5 2 3 5" xfId="1552" xr:uid="{00000000-0005-0000-0000-00005EAE0000}"/>
    <cellStyle name="Normal 5 2 3 5 2" xfId="3578" xr:uid="{00000000-0005-0000-0000-00005FAE0000}"/>
    <cellStyle name="Normal 5 2 3 5 2 2" xfId="7630" xr:uid="{00000000-0005-0000-0000-000060AE0000}"/>
    <cellStyle name="Normal 5 2 3 5 2 2 2" xfId="13520" xr:uid="{00000000-0005-0000-0000-000061AE0000}"/>
    <cellStyle name="Normal 5 2 3 5 2 2 2 2" xfId="25690" xr:uid="{00000000-0005-0000-0000-000062AE0000}"/>
    <cellStyle name="Normal 5 2 3 5 2 2 2 2 2" xfId="51852" xr:uid="{00000000-0005-0000-0000-000063AE0000}"/>
    <cellStyle name="Normal 5 2 3 5 2 2 2 3" xfId="39682" xr:uid="{00000000-0005-0000-0000-000064AE0000}"/>
    <cellStyle name="Normal 5 2 3 5 2 2 3" xfId="20568" xr:uid="{00000000-0005-0000-0000-000065AE0000}"/>
    <cellStyle name="Normal 5 2 3 5 2 2 3 2" xfId="46730" xr:uid="{00000000-0005-0000-0000-000066AE0000}"/>
    <cellStyle name="Normal 5 2 3 5 2 2 4" xfId="33792" xr:uid="{00000000-0005-0000-0000-000067AE0000}"/>
    <cellStyle name="Normal 5 2 3 5 2 3" xfId="10574" xr:uid="{00000000-0005-0000-0000-000068AE0000}"/>
    <cellStyle name="Normal 5 2 3 5 2 3 2" xfId="23128" xr:uid="{00000000-0005-0000-0000-000069AE0000}"/>
    <cellStyle name="Normal 5 2 3 5 2 3 2 2" xfId="49290" xr:uid="{00000000-0005-0000-0000-00006AAE0000}"/>
    <cellStyle name="Normal 5 2 3 5 2 3 3" xfId="36736" xr:uid="{00000000-0005-0000-0000-00006BAE0000}"/>
    <cellStyle name="Normal 5 2 3 5 2 4" xfId="17044" xr:uid="{00000000-0005-0000-0000-00006CAE0000}"/>
    <cellStyle name="Normal 5 2 3 5 2 4 2" xfId="43206" xr:uid="{00000000-0005-0000-0000-00006DAE0000}"/>
    <cellStyle name="Normal 5 2 3 5 2 5" xfId="29740" xr:uid="{00000000-0005-0000-0000-00006EAE0000}"/>
    <cellStyle name="Normal 5 2 3 5 3" xfId="5604" xr:uid="{00000000-0005-0000-0000-00006FAE0000}"/>
    <cellStyle name="Normal 5 2 3 5 3 2" xfId="12048" xr:uid="{00000000-0005-0000-0000-000070AE0000}"/>
    <cellStyle name="Normal 5 2 3 5 3 2 2" xfId="24410" xr:uid="{00000000-0005-0000-0000-000071AE0000}"/>
    <cellStyle name="Normal 5 2 3 5 3 2 2 2" xfId="50572" xr:uid="{00000000-0005-0000-0000-000072AE0000}"/>
    <cellStyle name="Normal 5 2 3 5 3 2 3" xfId="38210" xr:uid="{00000000-0005-0000-0000-000073AE0000}"/>
    <cellStyle name="Normal 5 2 3 5 3 3" xfId="18806" xr:uid="{00000000-0005-0000-0000-000074AE0000}"/>
    <cellStyle name="Normal 5 2 3 5 3 3 2" xfId="44968" xr:uid="{00000000-0005-0000-0000-000075AE0000}"/>
    <cellStyle name="Normal 5 2 3 5 3 4" xfId="31766" xr:uid="{00000000-0005-0000-0000-000076AE0000}"/>
    <cellStyle name="Normal 5 2 3 5 4" xfId="9102" xr:uid="{00000000-0005-0000-0000-000077AE0000}"/>
    <cellStyle name="Normal 5 2 3 5 4 2" xfId="21848" xr:uid="{00000000-0005-0000-0000-000078AE0000}"/>
    <cellStyle name="Normal 5 2 3 5 4 2 2" xfId="48010" xr:uid="{00000000-0005-0000-0000-000079AE0000}"/>
    <cellStyle name="Normal 5 2 3 5 4 3" xfId="35264" xr:uid="{00000000-0005-0000-0000-00007AAE0000}"/>
    <cellStyle name="Normal 5 2 3 5 5" xfId="15282" xr:uid="{00000000-0005-0000-0000-00007BAE0000}"/>
    <cellStyle name="Normal 5 2 3 5 5 2" xfId="41444" xr:uid="{00000000-0005-0000-0000-00007CAE0000}"/>
    <cellStyle name="Normal 5 2 3 5 6" xfId="27714" xr:uid="{00000000-0005-0000-0000-00007DAE0000}"/>
    <cellStyle name="Normal 5 2 3 6" xfId="2566" xr:uid="{00000000-0005-0000-0000-00007EAE0000}"/>
    <cellStyle name="Normal 5 2 3 6 2" xfId="6618" xr:uid="{00000000-0005-0000-0000-00007FAE0000}"/>
    <cellStyle name="Normal 5 2 3 6 2 2" xfId="12784" xr:uid="{00000000-0005-0000-0000-000080AE0000}"/>
    <cellStyle name="Normal 5 2 3 6 2 2 2" xfId="25050" xr:uid="{00000000-0005-0000-0000-000081AE0000}"/>
    <cellStyle name="Normal 5 2 3 6 2 2 2 2" xfId="51212" xr:uid="{00000000-0005-0000-0000-000082AE0000}"/>
    <cellStyle name="Normal 5 2 3 6 2 2 3" xfId="38946" xr:uid="{00000000-0005-0000-0000-000083AE0000}"/>
    <cellStyle name="Normal 5 2 3 6 2 3" xfId="19688" xr:uid="{00000000-0005-0000-0000-000084AE0000}"/>
    <cellStyle name="Normal 5 2 3 6 2 3 2" xfId="45850" xr:uid="{00000000-0005-0000-0000-000085AE0000}"/>
    <cellStyle name="Normal 5 2 3 6 2 4" xfId="32780" xr:uid="{00000000-0005-0000-0000-000086AE0000}"/>
    <cellStyle name="Normal 5 2 3 6 3" xfId="9838" xr:uid="{00000000-0005-0000-0000-000087AE0000}"/>
    <cellStyle name="Normal 5 2 3 6 3 2" xfId="22488" xr:uid="{00000000-0005-0000-0000-000088AE0000}"/>
    <cellStyle name="Normal 5 2 3 6 3 2 2" xfId="48650" xr:uid="{00000000-0005-0000-0000-000089AE0000}"/>
    <cellStyle name="Normal 5 2 3 6 3 3" xfId="36000" xr:uid="{00000000-0005-0000-0000-00008AAE0000}"/>
    <cellStyle name="Normal 5 2 3 6 4" xfId="16164" xr:uid="{00000000-0005-0000-0000-00008BAE0000}"/>
    <cellStyle name="Normal 5 2 3 6 4 2" xfId="42326" xr:uid="{00000000-0005-0000-0000-00008CAE0000}"/>
    <cellStyle name="Normal 5 2 3 6 5" xfId="28728" xr:uid="{00000000-0005-0000-0000-00008DAE0000}"/>
    <cellStyle name="Normal 5 2 3 7" xfId="4592" xr:uid="{00000000-0005-0000-0000-00008EAE0000}"/>
    <cellStyle name="Normal 5 2 3 7 2" xfId="11312" xr:uid="{00000000-0005-0000-0000-00008FAE0000}"/>
    <cellStyle name="Normal 5 2 3 7 2 2" xfId="23770" xr:uid="{00000000-0005-0000-0000-000090AE0000}"/>
    <cellStyle name="Normal 5 2 3 7 2 2 2" xfId="49932" xr:uid="{00000000-0005-0000-0000-000091AE0000}"/>
    <cellStyle name="Normal 5 2 3 7 2 3" xfId="37474" xr:uid="{00000000-0005-0000-0000-000092AE0000}"/>
    <cellStyle name="Normal 5 2 3 7 3" xfId="17926" xr:uid="{00000000-0005-0000-0000-000093AE0000}"/>
    <cellStyle name="Normal 5 2 3 7 3 2" xfId="44088" xr:uid="{00000000-0005-0000-0000-000094AE0000}"/>
    <cellStyle name="Normal 5 2 3 7 4" xfId="30754" xr:uid="{00000000-0005-0000-0000-000095AE0000}"/>
    <cellStyle name="Normal 5 2 3 8" xfId="8366" xr:uid="{00000000-0005-0000-0000-000096AE0000}"/>
    <cellStyle name="Normal 5 2 3 8 2" xfId="21208" xr:uid="{00000000-0005-0000-0000-000097AE0000}"/>
    <cellStyle name="Normal 5 2 3 8 2 2" xfId="47370" xr:uid="{00000000-0005-0000-0000-000098AE0000}"/>
    <cellStyle name="Normal 5 2 3 8 3" xfId="34528" xr:uid="{00000000-0005-0000-0000-000099AE0000}"/>
    <cellStyle name="Normal 5 2 3 9" xfId="14402" xr:uid="{00000000-0005-0000-0000-00009AAE0000}"/>
    <cellStyle name="Normal 5 2 3 9 2" xfId="40564" xr:uid="{00000000-0005-0000-0000-00009BAE0000}"/>
    <cellStyle name="Normal 5 2 4" xfId="580" xr:uid="{00000000-0005-0000-0000-00009CAE0000}"/>
    <cellStyle name="Normal 5 2 4 2" xfId="1112" xr:uid="{00000000-0005-0000-0000-00009DAE0000}"/>
    <cellStyle name="Normal 5 2 4 2 2" xfId="1432" xr:uid="{00000000-0005-0000-0000-00009EAE0000}"/>
    <cellStyle name="Normal 5 2 4 2 2 2" xfId="2072" xr:uid="{00000000-0005-0000-0000-00009FAE0000}"/>
    <cellStyle name="Normal 5 2 4 2 2 2 2" xfId="4098" xr:uid="{00000000-0005-0000-0000-0000A0AE0000}"/>
    <cellStyle name="Normal 5 2 4 2 2 2 2 2" xfId="8150" xr:uid="{00000000-0005-0000-0000-0000A1AE0000}"/>
    <cellStyle name="Normal 5 2 4 2 2 2 2 2 2" xfId="14040" xr:uid="{00000000-0005-0000-0000-0000A2AE0000}"/>
    <cellStyle name="Normal 5 2 4 2 2 2 2 2 2 2" xfId="26210" xr:uid="{00000000-0005-0000-0000-0000A3AE0000}"/>
    <cellStyle name="Normal 5 2 4 2 2 2 2 2 2 2 2" xfId="52372" xr:uid="{00000000-0005-0000-0000-0000A4AE0000}"/>
    <cellStyle name="Normal 5 2 4 2 2 2 2 2 2 3" xfId="40202" xr:uid="{00000000-0005-0000-0000-0000A5AE0000}"/>
    <cellStyle name="Normal 5 2 4 2 2 2 2 2 3" xfId="21088" xr:uid="{00000000-0005-0000-0000-0000A6AE0000}"/>
    <cellStyle name="Normal 5 2 4 2 2 2 2 2 3 2" xfId="47250" xr:uid="{00000000-0005-0000-0000-0000A7AE0000}"/>
    <cellStyle name="Normal 5 2 4 2 2 2 2 2 4" xfId="34312" xr:uid="{00000000-0005-0000-0000-0000A8AE0000}"/>
    <cellStyle name="Normal 5 2 4 2 2 2 2 3" xfId="11094" xr:uid="{00000000-0005-0000-0000-0000A9AE0000}"/>
    <cellStyle name="Normal 5 2 4 2 2 2 2 3 2" xfId="23648" xr:uid="{00000000-0005-0000-0000-0000AAAE0000}"/>
    <cellStyle name="Normal 5 2 4 2 2 2 2 3 2 2" xfId="49810" xr:uid="{00000000-0005-0000-0000-0000ABAE0000}"/>
    <cellStyle name="Normal 5 2 4 2 2 2 2 3 3" xfId="37256" xr:uid="{00000000-0005-0000-0000-0000ACAE0000}"/>
    <cellStyle name="Normal 5 2 4 2 2 2 2 4" xfId="17564" xr:uid="{00000000-0005-0000-0000-0000ADAE0000}"/>
    <cellStyle name="Normal 5 2 4 2 2 2 2 4 2" xfId="43726" xr:uid="{00000000-0005-0000-0000-0000AEAE0000}"/>
    <cellStyle name="Normal 5 2 4 2 2 2 2 5" xfId="30260" xr:uid="{00000000-0005-0000-0000-0000AFAE0000}"/>
    <cellStyle name="Normal 5 2 4 2 2 2 3" xfId="6124" xr:uid="{00000000-0005-0000-0000-0000B0AE0000}"/>
    <cellStyle name="Normal 5 2 4 2 2 2 3 2" xfId="12568" xr:uid="{00000000-0005-0000-0000-0000B1AE0000}"/>
    <cellStyle name="Normal 5 2 4 2 2 2 3 2 2" xfId="24930" xr:uid="{00000000-0005-0000-0000-0000B2AE0000}"/>
    <cellStyle name="Normal 5 2 4 2 2 2 3 2 2 2" xfId="51092" xr:uid="{00000000-0005-0000-0000-0000B3AE0000}"/>
    <cellStyle name="Normal 5 2 4 2 2 2 3 2 3" xfId="38730" xr:uid="{00000000-0005-0000-0000-0000B4AE0000}"/>
    <cellStyle name="Normal 5 2 4 2 2 2 3 3" xfId="19326" xr:uid="{00000000-0005-0000-0000-0000B5AE0000}"/>
    <cellStyle name="Normal 5 2 4 2 2 2 3 3 2" xfId="45488" xr:uid="{00000000-0005-0000-0000-0000B6AE0000}"/>
    <cellStyle name="Normal 5 2 4 2 2 2 3 4" xfId="32286" xr:uid="{00000000-0005-0000-0000-0000B7AE0000}"/>
    <cellStyle name="Normal 5 2 4 2 2 2 4" xfId="9622" xr:uid="{00000000-0005-0000-0000-0000B8AE0000}"/>
    <cellStyle name="Normal 5 2 4 2 2 2 4 2" xfId="22368" xr:uid="{00000000-0005-0000-0000-0000B9AE0000}"/>
    <cellStyle name="Normal 5 2 4 2 2 2 4 2 2" xfId="48530" xr:uid="{00000000-0005-0000-0000-0000BAAE0000}"/>
    <cellStyle name="Normal 5 2 4 2 2 2 4 3" xfId="35784" xr:uid="{00000000-0005-0000-0000-0000BBAE0000}"/>
    <cellStyle name="Normal 5 2 4 2 2 2 5" xfId="15802" xr:uid="{00000000-0005-0000-0000-0000BCAE0000}"/>
    <cellStyle name="Normal 5 2 4 2 2 2 5 2" xfId="41964" xr:uid="{00000000-0005-0000-0000-0000BDAE0000}"/>
    <cellStyle name="Normal 5 2 4 2 2 2 6" xfId="28234" xr:uid="{00000000-0005-0000-0000-0000BEAE0000}"/>
    <cellStyle name="Normal 5 2 4 2 2 3" xfId="3458" xr:uid="{00000000-0005-0000-0000-0000BFAE0000}"/>
    <cellStyle name="Normal 5 2 4 2 2 3 2" xfId="7510" xr:uid="{00000000-0005-0000-0000-0000C0AE0000}"/>
    <cellStyle name="Normal 5 2 4 2 2 3 2 2" xfId="13400" xr:uid="{00000000-0005-0000-0000-0000C1AE0000}"/>
    <cellStyle name="Normal 5 2 4 2 2 3 2 2 2" xfId="25570" xr:uid="{00000000-0005-0000-0000-0000C2AE0000}"/>
    <cellStyle name="Normal 5 2 4 2 2 3 2 2 2 2" xfId="51732" xr:uid="{00000000-0005-0000-0000-0000C3AE0000}"/>
    <cellStyle name="Normal 5 2 4 2 2 3 2 2 3" xfId="39562" xr:uid="{00000000-0005-0000-0000-0000C4AE0000}"/>
    <cellStyle name="Normal 5 2 4 2 2 3 2 3" xfId="20448" xr:uid="{00000000-0005-0000-0000-0000C5AE0000}"/>
    <cellStyle name="Normal 5 2 4 2 2 3 2 3 2" xfId="46610" xr:uid="{00000000-0005-0000-0000-0000C6AE0000}"/>
    <cellStyle name="Normal 5 2 4 2 2 3 2 4" xfId="33672" xr:uid="{00000000-0005-0000-0000-0000C7AE0000}"/>
    <cellStyle name="Normal 5 2 4 2 2 3 3" xfId="10454" xr:uid="{00000000-0005-0000-0000-0000C8AE0000}"/>
    <cellStyle name="Normal 5 2 4 2 2 3 3 2" xfId="23008" xr:uid="{00000000-0005-0000-0000-0000C9AE0000}"/>
    <cellStyle name="Normal 5 2 4 2 2 3 3 2 2" xfId="49170" xr:uid="{00000000-0005-0000-0000-0000CAAE0000}"/>
    <cellStyle name="Normal 5 2 4 2 2 3 3 3" xfId="36616" xr:uid="{00000000-0005-0000-0000-0000CBAE0000}"/>
    <cellStyle name="Normal 5 2 4 2 2 3 4" xfId="16924" xr:uid="{00000000-0005-0000-0000-0000CCAE0000}"/>
    <cellStyle name="Normal 5 2 4 2 2 3 4 2" xfId="43086" xr:uid="{00000000-0005-0000-0000-0000CDAE0000}"/>
    <cellStyle name="Normal 5 2 4 2 2 3 5" xfId="29620" xr:uid="{00000000-0005-0000-0000-0000CEAE0000}"/>
    <cellStyle name="Normal 5 2 4 2 2 4" xfId="5484" xr:uid="{00000000-0005-0000-0000-0000CFAE0000}"/>
    <cellStyle name="Normal 5 2 4 2 2 4 2" xfId="11928" xr:uid="{00000000-0005-0000-0000-0000D0AE0000}"/>
    <cellStyle name="Normal 5 2 4 2 2 4 2 2" xfId="24290" xr:uid="{00000000-0005-0000-0000-0000D1AE0000}"/>
    <cellStyle name="Normal 5 2 4 2 2 4 2 2 2" xfId="50452" xr:uid="{00000000-0005-0000-0000-0000D2AE0000}"/>
    <cellStyle name="Normal 5 2 4 2 2 4 2 3" xfId="38090" xr:uid="{00000000-0005-0000-0000-0000D3AE0000}"/>
    <cellStyle name="Normal 5 2 4 2 2 4 3" xfId="18686" xr:uid="{00000000-0005-0000-0000-0000D4AE0000}"/>
    <cellStyle name="Normal 5 2 4 2 2 4 3 2" xfId="44848" xr:uid="{00000000-0005-0000-0000-0000D5AE0000}"/>
    <cellStyle name="Normal 5 2 4 2 2 4 4" xfId="31646" xr:uid="{00000000-0005-0000-0000-0000D6AE0000}"/>
    <cellStyle name="Normal 5 2 4 2 2 5" xfId="8982" xr:uid="{00000000-0005-0000-0000-0000D7AE0000}"/>
    <cellStyle name="Normal 5 2 4 2 2 5 2" xfId="21728" xr:uid="{00000000-0005-0000-0000-0000D8AE0000}"/>
    <cellStyle name="Normal 5 2 4 2 2 5 2 2" xfId="47890" xr:uid="{00000000-0005-0000-0000-0000D9AE0000}"/>
    <cellStyle name="Normal 5 2 4 2 2 5 3" xfId="35144" xr:uid="{00000000-0005-0000-0000-0000DAAE0000}"/>
    <cellStyle name="Normal 5 2 4 2 2 6" xfId="15162" xr:uid="{00000000-0005-0000-0000-0000DBAE0000}"/>
    <cellStyle name="Normal 5 2 4 2 2 6 2" xfId="41324" xr:uid="{00000000-0005-0000-0000-0000DCAE0000}"/>
    <cellStyle name="Normal 5 2 4 2 2 7" xfId="27594" xr:uid="{00000000-0005-0000-0000-0000DDAE0000}"/>
    <cellStyle name="Normal 5 2 4 2 3" xfId="1752" xr:uid="{00000000-0005-0000-0000-0000DEAE0000}"/>
    <cellStyle name="Normal 5 2 4 2 3 2" xfId="3778" xr:uid="{00000000-0005-0000-0000-0000DFAE0000}"/>
    <cellStyle name="Normal 5 2 4 2 3 2 2" xfId="7830" xr:uid="{00000000-0005-0000-0000-0000E0AE0000}"/>
    <cellStyle name="Normal 5 2 4 2 3 2 2 2" xfId="13720" xr:uid="{00000000-0005-0000-0000-0000E1AE0000}"/>
    <cellStyle name="Normal 5 2 4 2 3 2 2 2 2" xfId="25890" xr:uid="{00000000-0005-0000-0000-0000E2AE0000}"/>
    <cellStyle name="Normal 5 2 4 2 3 2 2 2 2 2" xfId="52052" xr:uid="{00000000-0005-0000-0000-0000E3AE0000}"/>
    <cellStyle name="Normal 5 2 4 2 3 2 2 2 3" xfId="39882" xr:uid="{00000000-0005-0000-0000-0000E4AE0000}"/>
    <cellStyle name="Normal 5 2 4 2 3 2 2 3" xfId="20768" xr:uid="{00000000-0005-0000-0000-0000E5AE0000}"/>
    <cellStyle name="Normal 5 2 4 2 3 2 2 3 2" xfId="46930" xr:uid="{00000000-0005-0000-0000-0000E6AE0000}"/>
    <cellStyle name="Normal 5 2 4 2 3 2 2 4" xfId="33992" xr:uid="{00000000-0005-0000-0000-0000E7AE0000}"/>
    <cellStyle name="Normal 5 2 4 2 3 2 3" xfId="10774" xr:uid="{00000000-0005-0000-0000-0000E8AE0000}"/>
    <cellStyle name="Normal 5 2 4 2 3 2 3 2" xfId="23328" xr:uid="{00000000-0005-0000-0000-0000E9AE0000}"/>
    <cellStyle name="Normal 5 2 4 2 3 2 3 2 2" xfId="49490" xr:uid="{00000000-0005-0000-0000-0000EAAE0000}"/>
    <cellStyle name="Normal 5 2 4 2 3 2 3 3" xfId="36936" xr:uid="{00000000-0005-0000-0000-0000EBAE0000}"/>
    <cellStyle name="Normal 5 2 4 2 3 2 4" xfId="17244" xr:uid="{00000000-0005-0000-0000-0000ECAE0000}"/>
    <cellStyle name="Normal 5 2 4 2 3 2 4 2" xfId="43406" xr:uid="{00000000-0005-0000-0000-0000EDAE0000}"/>
    <cellStyle name="Normal 5 2 4 2 3 2 5" xfId="29940" xr:uid="{00000000-0005-0000-0000-0000EEAE0000}"/>
    <cellStyle name="Normal 5 2 4 2 3 3" xfId="5804" xr:uid="{00000000-0005-0000-0000-0000EFAE0000}"/>
    <cellStyle name="Normal 5 2 4 2 3 3 2" xfId="12248" xr:uid="{00000000-0005-0000-0000-0000F0AE0000}"/>
    <cellStyle name="Normal 5 2 4 2 3 3 2 2" xfId="24610" xr:uid="{00000000-0005-0000-0000-0000F1AE0000}"/>
    <cellStyle name="Normal 5 2 4 2 3 3 2 2 2" xfId="50772" xr:uid="{00000000-0005-0000-0000-0000F2AE0000}"/>
    <cellStyle name="Normal 5 2 4 2 3 3 2 3" xfId="38410" xr:uid="{00000000-0005-0000-0000-0000F3AE0000}"/>
    <cellStyle name="Normal 5 2 4 2 3 3 3" xfId="19006" xr:uid="{00000000-0005-0000-0000-0000F4AE0000}"/>
    <cellStyle name="Normal 5 2 4 2 3 3 3 2" xfId="45168" xr:uid="{00000000-0005-0000-0000-0000F5AE0000}"/>
    <cellStyle name="Normal 5 2 4 2 3 3 4" xfId="31966" xr:uid="{00000000-0005-0000-0000-0000F6AE0000}"/>
    <cellStyle name="Normal 5 2 4 2 3 4" xfId="9302" xr:uid="{00000000-0005-0000-0000-0000F7AE0000}"/>
    <cellStyle name="Normal 5 2 4 2 3 4 2" xfId="22048" xr:uid="{00000000-0005-0000-0000-0000F8AE0000}"/>
    <cellStyle name="Normal 5 2 4 2 3 4 2 2" xfId="48210" xr:uid="{00000000-0005-0000-0000-0000F9AE0000}"/>
    <cellStyle name="Normal 5 2 4 2 3 4 3" xfId="35464" xr:uid="{00000000-0005-0000-0000-0000FAAE0000}"/>
    <cellStyle name="Normal 5 2 4 2 3 5" xfId="15482" xr:uid="{00000000-0005-0000-0000-0000FBAE0000}"/>
    <cellStyle name="Normal 5 2 4 2 3 5 2" xfId="41644" xr:uid="{00000000-0005-0000-0000-0000FCAE0000}"/>
    <cellStyle name="Normal 5 2 4 2 3 6" xfId="27914" xr:uid="{00000000-0005-0000-0000-0000FDAE0000}"/>
    <cellStyle name="Normal 5 2 4 2 4" xfId="3138" xr:uid="{00000000-0005-0000-0000-0000FEAE0000}"/>
    <cellStyle name="Normal 5 2 4 2 4 2" xfId="7190" xr:uid="{00000000-0005-0000-0000-0000FFAE0000}"/>
    <cellStyle name="Normal 5 2 4 2 4 2 2" xfId="13080" xr:uid="{00000000-0005-0000-0000-000000AF0000}"/>
    <cellStyle name="Normal 5 2 4 2 4 2 2 2" xfId="25250" xr:uid="{00000000-0005-0000-0000-000001AF0000}"/>
    <cellStyle name="Normal 5 2 4 2 4 2 2 2 2" xfId="51412" xr:uid="{00000000-0005-0000-0000-000002AF0000}"/>
    <cellStyle name="Normal 5 2 4 2 4 2 2 3" xfId="39242" xr:uid="{00000000-0005-0000-0000-000003AF0000}"/>
    <cellStyle name="Normal 5 2 4 2 4 2 3" xfId="20128" xr:uid="{00000000-0005-0000-0000-000004AF0000}"/>
    <cellStyle name="Normal 5 2 4 2 4 2 3 2" xfId="46290" xr:uid="{00000000-0005-0000-0000-000005AF0000}"/>
    <cellStyle name="Normal 5 2 4 2 4 2 4" xfId="33352" xr:uid="{00000000-0005-0000-0000-000006AF0000}"/>
    <cellStyle name="Normal 5 2 4 2 4 3" xfId="10134" xr:uid="{00000000-0005-0000-0000-000007AF0000}"/>
    <cellStyle name="Normal 5 2 4 2 4 3 2" xfId="22688" xr:uid="{00000000-0005-0000-0000-000008AF0000}"/>
    <cellStyle name="Normal 5 2 4 2 4 3 2 2" xfId="48850" xr:uid="{00000000-0005-0000-0000-000009AF0000}"/>
    <cellStyle name="Normal 5 2 4 2 4 3 3" xfId="36296" xr:uid="{00000000-0005-0000-0000-00000AAF0000}"/>
    <cellStyle name="Normal 5 2 4 2 4 4" xfId="16604" xr:uid="{00000000-0005-0000-0000-00000BAF0000}"/>
    <cellStyle name="Normal 5 2 4 2 4 4 2" xfId="42766" xr:uid="{00000000-0005-0000-0000-00000CAF0000}"/>
    <cellStyle name="Normal 5 2 4 2 4 5" xfId="29300" xr:uid="{00000000-0005-0000-0000-00000DAF0000}"/>
    <cellStyle name="Normal 5 2 4 2 5" xfId="5164" xr:uid="{00000000-0005-0000-0000-00000EAF0000}"/>
    <cellStyle name="Normal 5 2 4 2 5 2" xfId="11608" xr:uid="{00000000-0005-0000-0000-00000FAF0000}"/>
    <cellStyle name="Normal 5 2 4 2 5 2 2" xfId="23970" xr:uid="{00000000-0005-0000-0000-000010AF0000}"/>
    <cellStyle name="Normal 5 2 4 2 5 2 2 2" xfId="50132" xr:uid="{00000000-0005-0000-0000-000011AF0000}"/>
    <cellStyle name="Normal 5 2 4 2 5 2 3" xfId="37770" xr:uid="{00000000-0005-0000-0000-000012AF0000}"/>
    <cellStyle name="Normal 5 2 4 2 5 3" xfId="18366" xr:uid="{00000000-0005-0000-0000-000013AF0000}"/>
    <cellStyle name="Normal 5 2 4 2 5 3 2" xfId="44528" xr:uid="{00000000-0005-0000-0000-000014AF0000}"/>
    <cellStyle name="Normal 5 2 4 2 5 4" xfId="31326" xr:uid="{00000000-0005-0000-0000-000015AF0000}"/>
    <cellStyle name="Normal 5 2 4 2 6" xfId="8662" xr:uid="{00000000-0005-0000-0000-000016AF0000}"/>
    <cellStyle name="Normal 5 2 4 2 6 2" xfId="21408" xr:uid="{00000000-0005-0000-0000-000017AF0000}"/>
    <cellStyle name="Normal 5 2 4 2 6 2 2" xfId="47570" xr:uid="{00000000-0005-0000-0000-000018AF0000}"/>
    <cellStyle name="Normal 5 2 4 2 6 3" xfId="34824" xr:uid="{00000000-0005-0000-0000-000019AF0000}"/>
    <cellStyle name="Normal 5 2 4 2 7" xfId="14842" xr:uid="{00000000-0005-0000-0000-00001AAF0000}"/>
    <cellStyle name="Normal 5 2 4 2 7 2" xfId="41004" xr:uid="{00000000-0005-0000-0000-00001BAF0000}"/>
    <cellStyle name="Normal 5 2 4 2 8" xfId="27274" xr:uid="{00000000-0005-0000-0000-00001CAF0000}"/>
    <cellStyle name="Normal 5 2 4 3" xfId="1272" xr:uid="{00000000-0005-0000-0000-00001DAF0000}"/>
    <cellStyle name="Normal 5 2 4 3 2" xfId="1912" xr:uid="{00000000-0005-0000-0000-00001EAF0000}"/>
    <cellStyle name="Normal 5 2 4 3 2 2" xfId="3938" xr:uid="{00000000-0005-0000-0000-00001FAF0000}"/>
    <cellStyle name="Normal 5 2 4 3 2 2 2" xfId="7990" xr:uid="{00000000-0005-0000-0000-000020AF0000}"/>
    <cellStyle name="Normal 5 2 4 3 2 2 2 2" xfId="13880" xr:uid="{00000000-0005-0000-0000-000021AF0000}"/>
    <cellStyle name="Normal 5 2 4 3 2 2 2 2 2" xfId="26050" xr:uid="{00000000-0005-0000-0000-000022AF0000}"/>
    <cellStyle name="Normal 5 2 4 3 2 2 2 2 2 2" xfId="52212" xr:uid="{00000000-0005-0000-0000-000023AF0000}"/>
    <cellStyle name="Normal 5 2 4 3 2 2 2 2 3" xfId="40042" xr:uid="{00000000-0005-0000-0000-000024AF0000}"/>
    <cellStyle name="Normal 5 2 4 3 2 2 2 3" xfId="20928" xr:uid="{00000000-0005-0000-0000-000025AF0000}"/>
    <cellStyle name="Normal 5 2 4 3 2 2 2 3 2" xfId="47090" xr:uid="{00000000-0005-0000-0000-000026AF0000}"/>
    <cellStyle name="Normal 5 2 4 3 2 2 2 4" xfId="34152" xr:uid="{00000000-0005-0000-0000-000027AF0000}"/>
    <cellStyle name="Normal 5 2 4 3 2 2 3" xfId="10934" xr:uid="{00000000-0005-0000-0000-000028AF0000}"/>
    <cellStyle name="Normal 5 2 4 3 2 2 3 2" xfId="23488" xr:uid="{00000000-0005-0000-0000-000029AF0000}"/>
    <cellStyle name="Normal 5 2 4 3 2 2 3 2 2" xfId="49650" xr:uid="{00000000-0005-0000-0000-00002AAF0000}"/>
    <cellStyle name="Normal 5 2 4 3 2 2 3 3" xfId="37096" xr:uid="{00000000-0005-0000-0000-00002BAF0000}"/>
    <cellStyle name="Normal 5 2 4 3 2 2 4" xfId="17404" xr:uid="{00000000-0005-0000-0000-00002CAF0000}"/>
    <cellStyle name="Normal 5 2 4 3 2 2 4 2" xfId="43566" xr:uid="{00000000-0005-0000-0000-00002DAF0000}"/>
    <cellStyle name="Normal 5 2 4 3 2 2 5" xfId="30100" xr:uid="{00000000-0005-0000-0000-00002EAF0000}"/>
    <cellStyle name="Normal 5 2 4 3 2 3" xfId="5964" xr:uid="{00000000-0005-0000-0000-00002FAF0000}"/>
    <cellStyle name="Normal 5 2 4 3 2 3 2" xfId="12408" xr:uid="{00000000-0005-0000-0000-000030AF0000}"/>
    <cellStyle name="Normal 5 2 4 3 2 3 2 2" xfId="24770" xr:uid="{00000000-0005-0000-0000-000031AF0000}"/>
    <cellStyle name="Normal 5 2 4 3 2 3 2 2 2" xfId="50932" xr:uid="{00000000-0005-0000-0000-000032AF0000}"/>
    <cellStyle name="Normal 5 2 4 3 2 3 2 3" xfId="38570" xr:uid="{00000000-0005-0000-0000-000033AF0000}"/>
    <cellStyle name="Normal 5 2 4 3 2 3 3" xfId="19166" xr:uid="{00000000-0005-0000-0000-000034AF0000}"/>
    <cellStyle name="Normal 5 2 4 3 2 3 3 2" xfId="45328" xr:uid="{00000000-0005-0000-0000-000035AF0000}"/>
    <cellStyle name="Normal 5 2 4 3 2 3 4" xfId="32126" xr:uid="{00000000-0005-0000-0000-000036AF0000}"/>
    <cellStyle name="Normal 5 2 4 3 2 4" xfId="9462" xr:uid="{00000000-0005-0000-0000-000037AF0000}"/>
    <cellStyle name="Normal 5 2 4 3 2 4 2" xfId="22208" xr:uid="{00000000-0005-0000-0000-000038AF0000}"/>
    <cellStyle name="Normal 5 2 4 3 2 4 2 2" xfId="48370" xr:uid="{00000000-0005-0000-0000-000039AF0000}"/>
    <cellStyle name="Normal 5 2 4 3 2 4 3" xfId="35624" xr:uid="{00000000-0005-0000-0000-00003AAF0000}"/>
    <cellStyle name="Normal 5 2 4 3 2 5" xfId="15642" xr:uid="{00000000-0005-0000-0000-00003BAF0000}"/>
    <cellStyle name="Normal 5 2 4 3 2 5 2" xfId="41804" xr:uid="{00000000-0005-0000-0000-00003CAF0000}"/>
    <cellStyle name="Normal 5 2 4 3 2 6" xfId="28074" xr:uid="{00000000-0005-0000-0000-00003DAF0000}"/>
    <cellStyle name="Normal 5 2 4 3 3" xfId="3298" xr:uid="{00000000-0005-0000-0000-00003EAF0000}"/>
    <cellStyle name="Normal 5 2 4 3 3 2" xfId="7350" xr:uid="{00000000-0005-0000-0000-00003FAF0000}"/>
    <cellStyle name="Normal 5 2 4 3 3 2 2" xfId="13240" xr:uid="{00000000-0005-0000-0000-000040AF0000}"/>
    <cellStyle name="Normal 5 2 4 3 3 2 2 2" xfId="25410" xr:uid="{00000000-0005-0000-0000-000041AF0000}"/>
    <cellStyle name="Normal 5 2 4 3 3 2 2 2 2" xfId="51572" xr:uid="{00000000-0005-0000-0000-000042AF0000}"/>
    <cellStyle name="Normal 5 2 4 3 3 2 2 3" xfId="39402" xr:uid="{00000000-0005-0000-0000-000043AF0000}"/>
    <cellStyle name="Normal 5 2 4 3 3 2 3" xfId="20288" xr:uid="{00000000-0005-0000-0000-000044AF0000}"/>
    <cellStyle name="Normal 5 2 4 3 3 2 3 2" xfId="46450" xr:uid="{00000000-0005-0000-0000-000045AF0000}"/>
    <cellStyle name="Normal 5 2 4 3 3 2 4" xfId="33512" xr:uid="{00000000-0005-0000-0000-000046AF0000}"/>
    <cellStyle name="Normal 5 2 4 3 3 3" xfId="10294" xr:uid="{00000000-0005-0000-0000-000047AF0000}"/>
    <cellStyle name="Normal 5 2 4 3 3 3 2" xfId="22848" xr:uid="{00000000-0005-0000-0000-000048AF0000}"/>
    <cellStyle name="Normal 5 2 4 3 3 3 2 2" xfId="49010" xr:uid="{00000000-0005-0000-0000-000049AF0000}"/>
    <cellStyle name="Normal 5 2 4 3 3 3 3" xfId="36456" xr:uid="{00000000-0005-0000-0000-00004AAF0000}"/>
    <cellStyle name="Normal 5 2 4 3 3 4" xfId="16764" xr:uid="{00000000-0005-0000-0000-00004BAF0000}"/>
    <cellStyle name="Normal 5 2 4 3 3 4 2" xfId="42926" xr:uid="{00000000-0005-0000-0000-00004CAF0000}"/>
    <cellStyle name="Normal 5 2 4 3 3 5" xfId="29460" xr:uid="{00000000-0005-0000-0000-00004DAF0000}"/>
    <cellStyle name="Normal 5 2 4 3 4" xfId="5324" xr:uid="{00000000-0005-0000-0000-00004EAF0000}"/>
    <cellStyle name="Normal 5 2 4 3 4 2" xfId="11768" xr:uid="{00000000-0005-0000-0000-00004FAF0000}"/>
    <cellStyle name="Normal 5 2 4 3 4 2 2" xfId="24130" xr:uid="{00000000-0005-0000-0000-000050AF0000}"/>
    <cellStyle name="Normal 5 2 4 3 4 2 2 2" xfId="50292" xr:uid="{00000000-0005-0000-0000-000051AF0000}"/>
    <cellStyle name="Normal 5 2 4 3 4 2 3" xfId="37930" xr:uid="{00000000-0005-0000-0000-000052AF0000}"/>
    <cellStyle name="Normal 5 2 4 3 4 3" xfId="18526" xr:uid="{00000000-0005-0000-0000-000053AF0000}"/>
    <cellStyle name="Normal 5 2 4 3 4 3 2" xfId="44688" xr:uid="{00000000-0005-0000-0000-000054AF0000}"/>
    <cellStyle name="Normal 5 2 4 3 4 4" xfId="31486" xr:uid="{00000000-0005-0000-0000-000055AF0000}"/>
    <cellStyle name="Normal 5 2 4 3 5" xfId="8822" xr:uid="{00000000-0005-0000-0000-000056AF0000}"/>
    <cellStyle name="Normal 5 2 4 3 5 2" xfId="21568" xr:uid="{00000000-0005-0000-0000-000057AF0000}"/>
    <cellStyle name="Normal 5 2 4 3 5 2 2" xfId="47730" xr:uid="{00000000-0005-0000-0000-000058AF0000}"/>
    <cellStyle name="Normal 5 2 4 3 5 3" xfId="34984" xr:uid="{00000000-0005-0000-0000-000059AF0000}"/>
    <cellStyle name="Normal 5 2 4 3 6" xfId="15002" xr:uid="{00000000-0005-0000-0000-00005AAF0000}"/>
    <cellStyle name="Normal 5 2 4 3 6 2" xfId="41164" xr:uid="{00000000-0005-0000-0000-00005BAF0000}"/>
    <cellStyle name="Normal 5 2 4 3 7" xfId="27434" xr:uid="{00000000-0005-0000-0000-00005CAF0000}"/>
    <cellStyle name="Normal 5 2 4 4" xfId="1592" xr:uid="{00000000-0005-0000-0000-00005DAF0000}"/>
    <cellStyle name="Normal 5 2 4 4 2" xfId="3618" xr:uid="{00000000-0005-0000-0000-00005EAF0000}"/>
    <cellStyle name="Normal 5 2 4 4 2 2" xfId="7670" xr:uid="{00000000-0005-0000-0000-00005FAF0000}"/>
    <cellStyle name="Normal 5 2 4 4 2 2 2" xfId="13560" xr:uid="{00000000-0005-0000-0000-000060AF0000}"/>
    <cellStyle name="Normal 5 2 4 4 2 2 2 2" xfId="25730" xr:uid="{00000000-0005-0000-0000-000061AF0000}"/>
    <cellStyle name="Normal 5 2 4 4 2 2 2 2 2" xfId="51892" xr:uid="{00000000-0005-0000-0000-000062AF0000}"/>
    <cellStyle name="Normal 5 2 4 4 2 2 2 3" xfId="39722" xr:uid="{00000000-0005-0000-0000-000063AF0000}"/>
    <cellStyle name="Normal 5 2 4 4 2 2 3" xfId="20608" xr:uid="{00000000-0005-0000-0000-000064AF0000}"/>
    <cellStyle name="Normal 5 2 4 4 2 2 3 2" xfId="46770" xr:uid="{00000000-0005-0000-0000-000065AF0000}"/>
    <cellStyle name="Normal 5 2 4 4 2 2 4" xfId="33832" xr:uid="{00000000-0005-0000-0000-000066AF0000}"/>
    <cellStyle name="Normal 5 2 4 4 2 3" xfId="10614" xr:uid="{00000000-0005-0000-0000-000067AF0000}"/>
    <cellStyle name="Normal 5 2 4 4 2 3 2" xfId="23168" xr:uid="{00000000-0005-0000-0000-000068AF0000}"/>
    <cellStyle name="Normal 5 2 4 4 2 3 2 2" xfId="49330" xr:uid="{00000000-0005-0000-0000-000069AF0000}"/>
    <cellStyle name="Normal 5 2 4 4 2 3 3" xfId="36776" xr:uid="{00000000-0005-0000-0000-00006AAF0000}"/>
    <cellStyle name="Normal 5 2 4 4 2 4" xfId="17084" xr:uid="{00000000-0005-0000-0000-00006BAF0000}"/>
    <cellStyle name="Normal 5 2 4 4 2 4 2" xfId="43246" xr:uid="{00000000-0005-0000-0000-00006CAF0000}"/>
    <cellStyle name="Normal 5 2 4 4 2 5" xfId="29780" xr:uid="{00000000-0005-0000-0000-00006DAF0000}"/>
    <cellStyle name="Normal 5 2 4 4 3" xfId="5644" xr:uid="{00000000-0005-0000-0000-00006EAF0000}"/>
    <cellStyle name="Normal 5 2 4 4 3 2" xfId="12088" xr:uid="{00000000-0005-0000-0000-00006FAF0000}"/>
    <cellStyle name="Normal 5 2 4 4 3 2 2" xfId="24450" xr:uid="{00000000-0005-0000-0000-000070AF0000}"/>
    <cellStyle name="Normal 5 2 4 4 3 2 2 2" xfId="50612" xr:uid="{00000000-0005-0000-0000-000071AF0000}"/>
    <cellStyle name="Normal 5 2 4 4 3 2 3" xfId="38250" xr:uid="{00000000-0005-0000-0000-000072AF0000}"/>
    <cellStyle name="Normal 5 2 4 4 3 3" xfId="18846" xr:uid="{00000000-0005-0000-0000-000073AF0000}"/>
    <cellStyle name="Normal 5 2 4 4 3 3 2" xfId="45008" xr:uid="{00000000-0005-0000-0000-000074AF0000}"/>
    <cellStyle name="Normal 5 2 4 4 3 4" xfId="31806" xr:uid="{00000000-0005-0000-0000-000075AF0000}"/>
    <cellStyle name="Normal 5 2 4 4 4" xfId="9142" xr:uid="{00000000-0005-0000-0000-000076AF0000}"/>
    <cellStyle name="Normal 5 2 4 4 4 2" xfId="21888" xr:uid="{00000000-0005-0000-0000-000077AF0000}"/>
    <cellStyle name="Normal 5 2 4 4 4 2 2" xfId="48050" xr:uid="{00000000-0005-0000-0000-000078AF0000}"/>
    <cellStyle name="Normal 5 2 4 4 4 3" xfId="35304" xr:uid="{00000000-0005-0000-0000-000079AF0000}"/>
    <cellStyle name="Normal 5 2 4 4 5" xfId="15322" xr:uid="{00000000-0005-0000-0000-00007AAF0000}"/>
    <cellStyle name="Normal 5 2 4 4 5 2" xfId="41484" xr:uid="{00000000-0005-0000-0000-00007BAF0000}"/>
    <cellStyle name="Normal 5 2 4 4 6" xfId="27754" xr:uid="{00000000-0005-0000-0000-00007CAF0000}"/>
    <cellStyle name="Normal 5 2 4 5" xfId="2606" xr:uid="{00000000-0005-0000-0000-00007DAF0000}"/>
    <cellStyle name="Normal 5 2 4 5 2" xfId="6658" xr:uid="{00000000-0005-0000-0000-00007EAF0000}"/>
    <cellStyle name="Normal 5 2 4 5 2 2" xfId="12824" xr:uid="{00000000-0005-0000-0000-00007FAF0000}"/>
    <cellStyle name="Normal 5 2 4 5 2 2 2" xfId="25090" xr:uid="{00000000-0005-0000-0000-000080AF0000}"/>
    <cellStyle name="Normal 5 2 4 5 2 2 2 2" xfId="51252" xr:uid="{00000000-0005-0000-0000-000081AF0000}"/>
    <cellStyle name="Normal 5 2 4 5 2 2 3" xfId="38986" xr:uid="{00000000-0005-0000-0000-000082AF0000}"/>
    <cellStyle name="Normal 5 2 4 5 2 3" xfId="19728" xr:uid="{00000000-0005-0000-0000-000083AF0000}"/>
    <cellStyle name="Normal 5 2 4 5 2 3 2" xfId="45890" xr:uid="{00000000-0005-0000-0000-000084AF0000}"/>
    <cellStyle name="Normal 5 2 4 5 2 4" xfId="32820" xr:uid="{00000000-0005-0000-0000-000085AF0000}"/>
    <cellStyle name="Normal 5 2 4 5 3" xfId="9878" xr:uid="{00000000-0005-0000-0000-000086AF0000}"/>
    <cellStyle name="Normal 5 2 4 5 3 2" xfId="22528" xr:uid="{00000000-0005-0000-0000-000087AF0000}"/>
    <cellStyle name="Normal 5 2 4 5 3 2 2" xfId="48690" xr:uid="{00000000-0005-0000-0000-000088AF0000}"/>
    <cellStyle name="Normal 5 2 4 5 3 3" xfId="36040" xr:uid="{00000000-0005-0000-0000-000089AF0000}"/>
    <cellStyle name="Normal 5 2 4 5 4" xfId="16204" xr:uid="{00000000-0005-0000-0000-00008AAF0000}"/>
    <cellStyle name="Normal 5 2 4 5 4 2" xfId="42366" xr:uid="{00000000-0005-0000-0000-00008BAF0000}"/>
    <cellStyle name="Normal 5 2 4 5 5" xfId="28768" xr:uid="{00000000-0005-0000-0000-00008CAF0000}"/>
    <cellStyle name="Normal 5 2 4 6" xfId="4632" xr:uid="{00000000-0005-0000-0000-00008DAF0000}"/>
    <cellStyle name="Normal 5 2 4 6 2" xfId="11352" xr:uid="{00000000-0005-0000-0000-00008EAF0000}"/>
    <cellStyle name="Normal 5 2 4 6 2 2" xfId="23810" xr:uid="{00000000-0005-0000-0000-00008FAF0000}"/>
    <cellStyle name="Normal 5 2 4 6 2 2 2" xfId="49972" xr:uid="{00000000-0005-0000-0000-000090AF0000}"/>
    <cellStyle name="Normal 5 2 4 6 2 3" xfId="37514" xr:uid="{00000000-0005-0000-0000-000091AF0000}"/>
    <cellStyle name="Normal 5 2 4 6 3" xfId="17966" xr:uid="{00000000-0005-0000-0000-000092AF0000}"/>
    <cellStyle name="Normal 5 2 4 6 3 2" xfId="44128" xr:uid="{00000000-0005-0000-0000-000093AF0000}"/>
    <cellStyle name="Normal 5 2 4 6 4" xfId="30794" xr:uid="{00000000-0005-0000-0000-000094AF0000}"/>
    <cellStyle name="Normal 5 2 4 7" xfId="8406" xr:uid="{00000000-0005-0000-0000-000095AF0000}"/>
    <cellStyle name="Normal 5 2 4 7 2" xfId="21248" xr:uid="{00000000-0005-0000-0000-000096AF0000}"/>
    <cellStyle name="Normal 5 2 4 7 2 2" xfId="47410" xr:uid="{00000000-0005-0000-0000-000097AF0000}"/>
    <cellStyle name="Normal 5 2 4 7 3" xfId="34568" xr:uid="{00000000-0005-0000-0000-000098AF0000}"/>
    <cellStyle name="Normal 5 2 4 8" xfId="14442" xr:uid="{00000000-0005-0000-0000-000099AF0000}"/>
    <cellStyle name="Normal 5 2 4 8 2" xfId="40604" xr:uid="{00000000-0005-0000-0000-00009AAF0000}"/>
    <cellStyle name="Normal 5 2 4 9" xfId="26742" xr:uid="{00000000-0005-0000-0000-00009BAF0000}"/>
    <cellStyle name="Normal 5 2 5" xfId="888" xr:uid="{00000000-0005-0000-0000-00009CAF0000}"/>
    <cellStyle name="Normal 5 2 5 2" xfId="1352" xr:uid="{00000000-0005-0000-0000-00009DAF0000}"/>
    <cellStyle name="Normal 5 2 5 2 2" xfId="1992" xr:uid="{00000000-0005-0000-0000-00009EAF0000}"/>
    <cellStyle name="Normal 5 2 5 2 2 2" xfId="4018" xr:uid="{00000000-0005-0000-0000-00009FAF0000}"/>
    <cellStyle name="Normal 5 2 5 2 2 2 2" xfId="8070" xr:uid="{00000000-0005-0000-0000-0000A0AF0000}"/>
    <cellStyle name="Normal 5 2 5 2 2 2 2 2" xfId="13960" xr:uid="{00000000-0005-0000-0000-0000A1AF0000}"/>
    <cellStyle name="Normal 5 2 5 2 2 2 2 2 2" xfId="26130" xr:uid="{00000000-0005-0000-0000-0000A2AF0000}"/>
    <cellStyle name="Normal 5 2 5 2 2 2 2 2 2 2" xfId="52292" xr:uid="{00000000-0005-0000-0000-0000A3AF0000}"/>
    <cellStyle name="Normal 5 2 5 2 2 2 2 2 3" xfId="40122" xr:uid="{00000000-0005-0000-0000-0000A4AF0000}"/>
    <cellStyle name="Normal 5 2 5 2 2 2 2 3" xfId="21008" xr:uid="{00000000-0005-0000-0000-0000A5AF0000}"/>
    <cellStyle name="Normal 5 2 5 2 2 2 2 3 2" xfId="47170" xr:uid="{00000000-0005-0000-0000-0000A6AF0000}"/>
    <cellStyle name="Normal 5 2 5 2 2 2 2 4" xfId="34232" xr:uid="{00000000-0005-0000-0000-0000A7AF0000}"/>
    <cellStyle name="Normal 5 2 5 2 2 2 3" xfId="11014" xr:uid="{00000000-0005-0000-0000-0000A8AF0000}"/>
    <cellStyle name="Normal 5 2 5 2 2 2 3 2" xfId="23568" xr:uid="{00000000-0005-0000-0000-0000A9AF0000}"/>
    <cellStyle name="Normal 5 2 5 2 2 2 3 2 2" xfId="49730" xr:uid="{00000000-0005-0000-0000-0000AAAF0000}"/>
    <cellStyle name="Normal 5 2 5 2 2 2 3 3" xfId="37176" xr:uid="{00000000-0005-0000-0000-0000ABAF0000}"/>
    <cellStyle name="Normal 5 2 5 2 2 2 4" xfId="17484" xr:uid="{00000000-0005-0000-0000-0000ACAF0000}"/>
    <cellStyle name="Normal 5 2 5 2 2 2 4 2" xfId="43646" xr:uid="{00000000-0005-0000-0000-0000ADAF0000}"/>
    <cellStyle name="Normal 5 2 5 2 2 2 5" xfId="30180" xr:uid="{00000000-0005-0000-0000-0000AEAF0000}"/>
    <cellStyle name="Normal 5 2 5 2 2 3" xfId="6044" xr:uid="{00000000-0005-0000-0000-0000AFAF0000}"/>
    <cellStyle name="Normal 5 2 5 2 2 3 2" xfId="12488" xr:uid="{00000000-0005-0000-0000-0000B0AF0000}"/>
    <cellStyle name="Normal 5 2 5 2 2 3 2 2" xfId="24850" xr:uid="{00000000-0005-0000-0000-0000B1AF0000}"/>
    <cellStyle name="Normal 5 2 5 2 2 3 2 2 2" xfId="51012" xr:uid="{00000000-0005-0000-0000-0000B2AF0000}"/>
    <cellStyle name="Normal 5 2 5 2 2 3 2 3" xfId="38650" xr:uid="{00000000-0005-0000-0000-0000B3AF0000}"/>
    <cellStyle name="Normal 5 2 5 2 2 3 3" xfId="19246" xr:uid="{00000000-0005-0000-0000-0000B4AF0000}"/>
    <cellStyle name="Normal 5 2 5 2 2 3 3 2" xfId="45408" xr:uid="{00000000-0005-0000-0000-0000B5AF0000}"/>
    <cellStyle name="Normal 5 2 5 2 2 3 4" xfId="32206" xr:uid="{00000000-0005-0000-0000-0000B6AF0000}"/>
    <cellStyle name="Normal 5 2 5 2 2 4" xfId="9542" xr:uid="{00000000-0005-0000-0000-0000B7AF0000}"/>
    <cellStyle name="Normal 5 2 5 2 2 4 2" xfId="22288" xr:uid="{00000000-0005-0000-0000-0000B8AF0000}"/>
    <cellStyle name="Normal 5 2 5 2 2 4 2 2" xfId="48450" xr:uid="{00000000-0005-0000-0000-0000B9AF0000}"/>
    <cellStyle name="Normal 5 2 5 2 2 4 3" xfId="35704" xr:uid="{00000000-0005-0000-0000-0000BAAF0000}"/>
    <cellStyle name="Normal 5 2 5 2 2 5" xfId="15722" xr:uid="{00000000-0005-0000-0000-0000BBAF0000}"/>
    <cellStyle name="Normal 5 2 5 2 2 5 2" xfId="41884" xr:uid="{00000000-0005-0000-0000-0000BCAF0000}"/>
    <cellStyle name="Normal 5 2 5 2 2 6" xfId="28154" xr:uid="{00000000-0005-0000-0000-0000BDAF0000}"/>
    <cellStyle name="Normal 5 2 5 2 3" xfId="3378" xr:uid="{00000000-0005-0000-0000-0000BEAF0000}"/>
    <cellStyle name="Normal 5 2 5 2 3 2" xfId="7430" xr:uid="{00000000-0005-0000-0000-0000BFAF0000}"/>
    <cellStyle name="Normal 5 2 5 2 3 2 2" xfId="13320" xr:uid="{00000000-0005-0000-0000-0000C0AF0000}"/>
    <cellStyle name="Normal 5 2 5 2 3 2 2 2" xfId="25490" xr:uid="{00000000-0005-0000-0000-0000C1AF0000}"/>
    <cellStyle name="Normal 5 2 5 2 3 2 2 2 2" xfId="51652" xr:uid="{00000000-0005-0000-0000-0000C2AF0000}"/>
    <cellStyle name="Normal 5 2 5 2 3 2 2 3" xfId="39482" xr:uid="{00000000-0005-0000-0000-0000C3AF0000}"/>
    <cellStyle name="Normal 5 2 5 2 3 2 3" xfId="20368" xr:uid="{00000000-0005-0000-0000-0000C4AF0000}"/>
    <cellStyle name="Normal 5 2 5 2 3 2 3 2" xfId="46530" xr:uid="{00000000-0005-0000-0000-0000C5AF0000}"/>
    <cellStyle name="Normal 5 2 5 2 3 2 4" xfId="33592" xr:uid="{00000000-0005-0000-0000-0000C6AF0000}"/>
    <cellStyle name="Normal 5 2 5 2 3 3" xfId="10374" xr:uid="{00000000-0005-0000-0000-0000C7AF0000}"/>
    <cellStyle name="Normal 5 2 5 2 3 3 2" xfId="22928" xr:uid="{00000000-0005-0000-0000-0000C8AF0000}"/>
    <cellStyle name="Normal 5 2 5 2 3 3 2 2" xfId="49090" xr:uid="{00000000-0005-0000-0000-0000C9AF0000}"/>
    <cellStyle name="Normal 5 2 5 2 3 3 3" xfId="36536" xr:uid="{00000000-0005-0000-0000-0000CAAF0000}"/>
    <cellStyle name="Normal 5 2 5 2 3 4" xfId="16844" xr:uid="{00000000-0005-0000-0000-0000CBAF0000}"/>
    <cellStyle name="Normal 5 2 5 2 3 4 2" xfId="43006" xr:uid="{00000000-0005-0000-0000-0000CCAF0000}"/>
    <cellStyle name="Normal 5 2 5 2 3 5" xfId="29540" xr:uid="{00000000-0005-0000-0000-0000CDAF0000}"/>
    <cellStyle name="Normal 5 2 5 2 4" xfId="5404" xr:uid="{00000000-0005-0000-0000-0000CEAF0000}"/>
    <cellStyle name="Normal 5 2 5 2 4 2" xfId="11848" xr:uid="{00000000-0005-0000-0000-0000CFAF0000}"/>
    <cellStyle name="Normal 5 2 5 2 4 2 2" xfId="24210" xr:uid="{00000000-0005-0000-0000-0000D0AF0000}"/>
    <cellStyle name="Normal 5 2 5 2 4 2 2 2" xfId="50372" xr:uid="{00000000-0005-0000-0000-0000D1AF0000}"/>
    <cellStyle name="Normal 5 2 5 2 4 2 3" xfId="38010" xr:uid="{00000000-0005-0000-0000-0000D2AF0000}"/>
    <cellStyle name="Normal 5 2 5 2 4 3" xfId="18606" xr:uid="{00000000-0005-0000-0000-0000D3AF0000}"/>
    <cellStyle name="Normal 5 2 5 2 4 3 2" xfId="44768" xr:uid="{00000000-0005-0000-0000-0000D4AF0000}"/>
    <cellStyle name="Normal 5 2 5 2 4 4" xfId="31566" xr:uid="{00000000-0005-0000-0000-0000D5AF0000}"/>
    <cellStyle name="Normal 5 2 5 2 5" xfId="8902" xr:uid="{00000000-0005-0000-0000-0000D6AF0000}"/>
    <cellStyle name="Normal 5 2 5 2 5 2" xfId="21648" xr:uid="{00000000-0005-0000-0000-0000D7AF0000}"/>
    <cellStyle name="Normal 5 2 5 2 5 2 2" xfId="47810" xr:uid="{00000000-0005-0000-0000-0000D8AF0000}"/>
    <cellStyle name="Normal 5 2 5 2 5 3" xfId="35064" xr:uid="{00000000-0005-0000-0000-0000D9AF0000}"/>
    <cellStyle name="Normal 5 2 5 2 6" xfId="15082" xr:uid="{00000000-0005-0000-0000-0000DAAF0000}"/>
    <cellStyle name="Normal 5 2 5 2 6 2" xfId="41244" xr:uid="{00000000-0005-0000-0000-0000DBAF0000}"/>
    <cellStyle name="Normal 5 2 5 2 7" xfId="27514" xr:uid="{00000000-0005-0000-0000-0000DCAF0000}"/>
    <cellStyle name="Normal 5 2 5 3" xfId="1672" xr:uid="{00000000-0005-0000-0000-0000DDAF0000}"/>
    <cellStyle name="Normal 5 2 5 3 2" xfId="3698" xr:uid="{00000000-0005-0000-0000-0000DEAF0000}"/>
    <cellStyle name="Normal 5 2 5 3 2 2" xfId="7750" xr:uid="{00000000-0005-0000-0000-0000DFAF0000}"/>
    <cellStyle name="Normal 5 2 5 3 2 2 2" xfId="13640" xr:uid="{00000000-0005-0000-0000-0000E0AF0000}"/>
    <cellStyle name="Normal 5 2 5 3 2 2 2 2" xfId="25810" xr:uid="{00000000-0005-0000-0000-0000E1AF0000}"/>
    <cellStyle name="Normal 5 2 5 3 2 2 2 2 2" xfId="51972" xr:uid="{00000000-0005-0000-0000-0000E2AF0000}"/>
    <cellStyle name="Normal 5 2 5 3 2 2 2 3" xfId="39802" xr:uid="{00000000-0005-0000-0000-0000E3AF0000}"/>
    <cellStyle name="Normal 5 2 5 3 2 2 3" xfId="20688" xr:uid="{00000000-0005-0000-0000-0000E4AF0000}"/>
    <cellStyle name="Normal 5 2 5 3 2 2 3 2" xfId="46850" xr:uid="{00000000-0005-0000-0000-0000E5AF0000}"/>
    <cellStyle name="Normal 5 2 5 3 2 2 4" xfId="33912" xr:uid="{00000000-0005-0000-0000-0000E6AF0000}"/>
    <cellStyle name="Normal 5 2 5 3 2 3" xfId="10694" xr:uid="{00000000-0005-0000-0000-0000E7AF0000}"/>
    <cellStyle name="Normal 5 2 5 3 2 3 2" xfId="23248" xr:uid="{00000000-0005-0000-0000-0000E8AF0000}"/>
    <cellStyle name="Normal 5 2 5 3 2 3 2 2" xfId="49410" xr:uid="{00000000-0005-0000-0000-0000E9AF0000}"/>
    <cellStyle name="Normal 5 2 5 3 2 3 3" xfId="36856" xr:uid="{00000000-0005-0000-0000-0000EAAF0000}"/>
    <cellStyle name="Normal 5 2 5 3 2 4" xfId="17164" xr:uid="{00000000-0005-0000-0000-0000EBAF0000}"/>
    <cellStyle name="Normal 5 2 5 3 2 4 2" xfId="43326" xr:uid="{00000000-0005-0000-0000-0000ECAF0000}"/>
    <cellStyle name="Normal 5 2 5 3 2 5" xfId="29860" xr:uid="{00000000-0005-0000-0000-0000EDAF0000}"/>
    <cellStyle name="Normal 5 2 5 3 3" xfId="5724" xr:uid="{00000000-0005-0000-0000-0000EEAF0000}"/>
    <cellStyle name="Normal 5 2 5 3 3 2" xfId="12168" xr:uid="{00000000-0005-0000-0000-0000EFAF0000}"/>
    <cellStyle name="Normal 5 2 5 3 3 2 2" xfId="24530" xr:uid="{00000000-0005-0000-0000-0000F0AF0000}"/>
    <cellStyle name="Normal 5 2 5 3 3 2 2 2" xfId="50692" xr:uid="{00000000-0005-0000-0000-0000F1AF0000}"/>
    <cellStyle name="Normal 5 2 5 3 3 2 3" xfId="38330" xr:uid="{00000000-0005-0000-0000-0000F2AF0000}"/>
    <cellStyle name="Normal 5 2 5 3 3 3" xfId="18926" xr:uid="{00000000-0005-0000-0000-0000F3AF0000}"/>
    <cellStyle name="Normal 5 2 5 3 3 3 2" xfId="45088" xr:uid="{00000000-0005-0000-0000-0000F4AF0000}"/>
    <cellStyle name="Normal 5 2 5 3 3 4" xfId="31886" xr:uid="{00000000-0005-0000-0000-0000F5AF0000}"/>
    <cellStyle name="Normal 5 2 5 3 4" xfId="9222" xr:uid="{00000000-0005-0000-0000-0000F6AF0000}"/>
    <cellStyle name="Normal 5 2 5 3 4 2" xfId="21968" xr:uid="{00000000-0005-0000-0000-0000F7AF0000}"/>
    <cellStyle name="Normal 5 2 5 3 4 2 2" xfId="48130" xr:uid="{00000000-0005-0000-0000-0000F8AF0000}"/>
    <cellStyle name="Normal 5 2 5 3 4 3" xfId="35384" xr:uid="{00000000-0005-0000-0000-0000F9AF0000}"/>
    <cellStyle name="Normal 5 2 5 3 5" xfId="15402" xr:uid="{00000000-0005-0000-0000-0000FAAF0000}"/>
    <cellStyle name="Normal 5 2 5 3 5 2" xfId="41564" xr:uid="{00000000-0005-0000-0000-0000FBAF0000}"/>
    <cellStyle name="Normal 5 2 5 3 6" xfId="27834" xr:uid="{00000000-0005-0000-0000-0000FCAF0000}"/>
    <cellStyle name="Normal 5 2 5 4" xfId="2914" xr:uid="{00000000-0005-0000-0000-0000FDAF0000}"/>
    <cellStyle name="Normal 5 2 5 4 2" xfId="6966" xr:uid="{00000000-0005-0000-0000-0000FEAF0000}"/>
    <cellStyle name="Normal 5 2 5 4 2 2" xfId="12952" xr:uid="{00000000-0005-0000-0000-0000FFAF0000}"/>
    <cellStyle name="Normal 5 2 5 4 2 2 2" xfId="25170" xr:uid="{00000000-0005-0000-0000-000000B00000}"/>
    <cellStyle name="Normal 5 2 5 4 2 2 2 2" xfId="51332" xr:uid="{00000000-0005-0000-0000-000001B00000}"/>
    <cellStyle name="Normal 5 2 5 4 2 2 3" xfId="39114" xr:uid="{00000000-0005-0000-0000-000002B00000}"/>
    <cellStyle name="Normal 5 2 5 4 2 3" xfId="19952" xr:uid="{00000000-0005-0000-0000-000003B00000}"/>
    <cellStyle name="Normal 5 2 5 4 2 3 2" xfId="46114" xr:uid="{00000000-0005-0000-0000-000004B00000}"/>
    <cellStyle name="Normal 5 2 5 4 2 4" xfId="33128" xr:uid="{00000000-0005-0000-0000-000005B00000}"/>
    <cellStyle name="Normal 5 2 5 4 3" xfId="10006" xr:uid="{00000000-0005-0000-0000-000006B00000}"/>
    <cellStyle name="Normal 5 2 5 4 3 2" xfId="22608" xr:uid="{00000000-0005-0000-0000-000007B00000}"/>
    <cellStyle name="Normal 5 2 5 4 3 2 2" xfId="48770" xr:uid="{00000000-0005-0000-0000-000008B00000}"/>
    <cellStyle name="Normal 5 2 5 4 3 3" xfId="36168" xr:uid="{00000000-0005-0000-0000-000009B00000}"/>
    <cellStyle name="Normal 5 2 5 4 4" xfId="16428" xr:uid="{00000000-0005-0000-0000-00000AB00000}"/>
    <cellStyle name="Normal 5 2 5 4 4 2" xfId="42590" xr:uid="{00000000-0005-0000-0000-00000BB00000}"/>
    <cellStyle name="Normal 5 2 5 4 5" xfId="29076" xr:uid="{00000000-0005-0000-0000-00000CB00000}"/>
    <cellStyle name="Normal 5 2 5 5" xfId="4940" xr:uid="{00000000-0005-0000-0000-00000DB00000}"/>
    <cellStyle name="Normal 5 2 5 5 2" xfId="11480" xr:uid="{00000000-0005-0000-0000-00000EB00000}"/>
    <cellStyle name="Normal 5 2 5 5 2 2" xfId="23890" xr:uid="{00000000-0005-0000-0000-00000FB00000}"/>
    <cellStyle name="Normal 5 2 5 5 2 2 2" xfId="50052" xr:uid="{00000000-0005-0000-0000-000010B00000}"/>
    <cellStyle name="Normal 5 2 5 5 2 3" xfId="37642" xr:uid="{00000000-0005-0000-0000-000011B00000}"/>
    <cellStyle name="Normal 5 2 5 5 3" xfId="18190" xr:uid="{00000000-0005-0000-0000-000012B00000}"/>
    <cellStyle name="Normal 5 2 5 5 3 2" xfId="44352" xr:uid="{00000000-0005-0000-0000-000013B00000}"/>
    <cellStyle name="Normal 5 2 5 5 4" xfId="31102" xr:uid="{00000000-0005-0000-0000-000014B00000}"/>
    <cellStyle name="Normal 5 2 5 6" xfId="8534" xr:uid="{00000000-0005-0000-0000-000015B00000}"/>
    <cellStyle name="Normal 5 2 5 6 2" xfId="21328" xr:uid="{00000000-0005-0000-0000-000016B00000}"/>
    <cellStyle name="Normal 5 2 5 6 2 2" xfId="47490" xr:uid="{00000000-0005-0000-0000-000017B00000}"/>
    <cellStyle name="Normal 5 2 5 6 3" xfId="34696" xr:uid="{00000000-0005-0000-0000-000018B00000}"/>
    <cellStyle name="Normal 5 2 5 7" xfId="14666" xr:uid="{00000000-0005-0000-0000-000019B00000}"/>
    <cellStyle name="Normal 5 2 5 7 2" xfId="40828" xr:uid="{00000000-0005-0000-0000-00001AB00000}"/>
    <cellStyle name="Normal 5 2 5 8" xfId="27050" xr:uid="{00000000-0005-0000-0000-00001BB00000}"/>
    <cellStyle name="Normal 5 2 6" xfId="1192" xr:uid="{00000000-0005-0000-0000-00001CB00000}"/>
    <cellStyle name="Normal 5 2 6 2" xfId="1832" xr:uid="{00000000-0005-0000-0000-00001DB00000}"/>
    <cellStyle name="Normal 5 2 6 2 2" xfId="3858" xr:uid="{00000000-0005-0000-0000-00001EB00000}"/>
    <cellStyle name="Normal 5 2 6 2 2 2" xfId="7910" xr:uid="{00000000-0005-0000-0000-00001FB00000}"/>
    <cellStyle name="Normal 5 2 6 2 2 2 2" xfId="13800" xr:uid="{00000000-0005-0000-0000-000020B00000}"/>
    <cellStyle name="Normal 5 2 6 2 2 2 2 2" xfId="25970" xr:uid="{00000000-0005-0000-0000-000021B00000}"/>
    <cellStyle name="Normal 5 2 6 2 2 2 2 2 2" xfId="52132" xr:uid="{00000000-0005-0000-0000-000022B00000}"/>
    <cellStyle name="Normal 5 2 6 2 2 2 2 3" xfId="39962" xr:uid="{00000000-0005-0000-0000-000023B00000}"/>
    <cellStyle name="Normal 5 2 6 2 2 2 3" xfId="20848" xr:uid="{00000000-0005-0000-0000-000024B00000}"/>
    <cellStyle name="Normal 5 2 6 2 2 2 3 2" xfId="47010" xr:uid="{00000000-0005-0000-0000-000025B00000}"/>
    <cellStyle name="Normal 5 2 6 2 2 2 4" xfId="34072" xr:uid="{00000000-0005-0000-0000-000026B00000}"/>
    <cellStyle name="Normal 5 2 6 2 2 3" xfId="10854" xr:uid="{00000000-0005-0000-0000-000027B00000}"/>
    <cellStyle name="Normal 5 2 6 2 2 3 2" xfId="23408" xr:uid="{00000000-0005-0000-0000-000028B00000}"/>
    <cellStyle name="Normal 5 2 6 2 2 3 2 2" xfId="49570" xr:uid="{00000000-0005-0000-0000-000029B00000}"/>
    <cellStyle name="Normal 5 2 6 2 2 3 3" xfId="37016" xr:uid="{00000000-0005-0000-0000-00002AB00000}"/>
    <cellStyle name="Normal 5 2 6 2 2 4" xfId="17324" xr:uid="{00000000-0005-0000-0000-00002BB00000}"/>
    <cellStyle name="Normal 5 2 6 2 2 4 2" xfId="43486" xr:uid="{00000000-0005-0000-0000-00002CB00000}"/>
    <cellStyle name="Normal 5 2 6 2 2 5" xfId="30020" xr:uid="{00000000-0005-0000-0000-00002DB00000}"/>
    <cellStyle name="Normal 5 2 6 2 3" xfId="5884" xr:uid="{00000000-0005-0000-0000-00002EB00000}"/>
    <cellStyle name="Normal 5 2 6 2 3 2" xfId="12328" xr:uid="{00000000-0005-0000-0000-00002FB00000}"/>
    <cellStyle name="Normal 5 2 6 2 3 2 2" xfId="24690" xr:uid="{00000000-0005-0000-0000-000030B00000}"/>
    <cellStyle name="Normal 5 2 6 2 3 2 2 2" xfId="50852" xr:uid="{00000000-0005-0000-0000-000031B00000}"/>
    <cellStyle name="Normal 5 2 6 2 3 2 3" xfId="38490" xr:uid="{00000000-0005-0000-0000-000032B00000}"/>
    <cellStyle name="Normal 5 2 6 2 3 3" xfId="19086" xr:uid="{00000000-0005-0000-0000-000033B00000}"/>
    <cellStyle name="Normal 5 2 6 2 3 3 2" xfId="45248" xr:uid="{00000000-0005-0000-0000-000034B00000}"/>
    <cellStyle name="Normal 5 2 6 2 3 4" xfId="32046" xr:uid="{00000000-0005-0000-0000-000035B00000}"/>
    <cellStyle name="Normal 5 2 6 2 4" xfId="9382" xr:uid="{00000000-0005-0000-0000-000036B00000}"/>
    <cellStyle name="Normal 5 2 6 2 4 2" xfId="22128" xr:uid="{00000000-0005-0000-0000-000037B00000}"/>
    <cellStyle name="Normal 5 2 6 2 4 2 2" xfId="48290" xr:uid="{00000000-0005-0000-0000-000038B00000}"/>
    <cellStyle name="Normal 5 2 6 2 4 3" xfId="35544" xr:uid="{00000000-0005-0000-0000-000039B00000}"/>
    <cellStyle name="Normal 5 2 6 2 5" xfId="15562" xr:uid="{00000000-0005-0000-0000-00003AB00000}"/>
    <cellStyle name="Normal 5 2 6 2 5 2" xfId="41724" xr:uid="{00000000-0005-0000-0000-00003BB00000}"/>
    <cellStyle name="Normal 5 2 6 2 6" xfId="27994" xr:uid="{00000000-0005-0000-0000-00003CB00000}"/>
    <cellStyle name="Normal 5 2 6 3" xfId="3218" xr:uid="{00000000-0005-0000-0000-00003DB00000}"/>
    <cellStyle name="Normal 5 2 6 3 2" xfId="7270" xr:uid="{00000000-0005-0000-0000-00003EB00000}"/>
    <cellStyle name="Normal 5 2 6 3 2 2" xfId="13160" xr:uid="{00000000-0005-0000-0000-00003FB00000}"/>
    <cellStyle name="Normal 5 2 6 3 2 2 2" xfId="25330" xr:uid="{00000000-0005-0000-0000-000040B00000}"/>
    <cellStyle name="Normal 5 2 6 3 2 2 2 2" xfId="51492" xr:uid="{00000000-0005-0000-0000-000041B00000}"/>
    <cellStyle name="Normal 5 2 6 3 2 2 3" xfId="39322" xr:uid="{00000000-0005-0000-0000-000042B00000}"/>
    <cellStyle name="Normal 5 2 6 3 2 3" xfId="20208" xr:uid="{00000000-0005-0000-0000-000043B00000}"/>
    <cellStyle name="Normal 5 2 6 3 2 3 2" xfId="46370" xr:uid="{00000000-0005-0000-0000-000044B00000}"/>
    <cellStyle name="Normal 5 2 6 3 2 4" xfId="33432" xr:uid="{00000000-0005-0000-0000-000045B00000}"/>
    <cellStyle name="Normal 5 2 6 3 3" xfId="10214" xr:uid="{00000000-0005-0000-0000-000046B00000}"/>
    <cellStyle name="Normal 5 2 6 3 3 2" xfId="22768" xr:uid="{00000000-0005-0000-0000-000047B00000}"/>
    <cellStyle name="Normal 5 2 6 3 3 2 2" xfId="48930" xr:uid="{00000000-0005-0000-0000-000048B00000}"/>
    <cellStyle name="Normal 5 2 6 3 3 3" xfId="36376" xr:uid="{00000000-0005-0000-0000-000049B00000}"/>
    <cellStyle name="Normal 5 2 6 3 4" xfId="16684" xr:uid="{00000000-0005-0000-0000-00004AB00000}"/>
    <cellStyle name="Normal 5 2 6 3 4 2" xfId="42846" xr:uid="{00000000-0005-0000-0000-00004BB00000}"/>
    <cellStyle name="Normal 5 2 6 3 5" xfId="29380" xr:uid="{00000000-0005-0000-0000-00004CB00000}"/>
    <cellStyle name="Normal 5 2 6 4" xfId="5244" xr:uid="{00000000-0005-0000-0000-00004DB00000}"/>
    <cellStyle name="Normal 5 2 6 4 2" xfId="11688" xr:uid="{00000000-0005-0000-0000-00004EB00000}"/>
    <cellStyle name="Normal 5 2 6 4 2 2" xfId="24050" xr:uid="{00000000-0005-0000-0000-00004FB00000}"/>
    <cellStyle name="Normal 5 2 6 4 2 2 2" xfId="50212" xr:uid="{00000000-0005-0000-0000-000050B00000}"/>
    <cellStyle name="Normal 5 2 6 4 2 3" xfId="37850" xr:uid="{00000000-0005-0000-0000-000051B00000}"/>
    <cellStyle name="Normal 5 2 6 4 3" xfId="18446" xr:uid="{00000000-0005-0000-0000-000052B00000}"/>
    <cellStyle name="Normal 5 2 6 4 3 2" xfId="44608" xr:uid="{00000000-0005-0000-0000-000053B00000}"/>
    <cellStyle name="Normal 5 2 6 4 4" xfId="31406" xr:uid="{00000000-0005-0000-0000-000054B00000}"/>
    <cellStyle name="Normal 5 2 6 5" xfId="8742" xr:uid="{00000000-0005-0000-0000-000055B00000}"/>
    <cellStyle name="Normal 5 2 6 5 2" xfId="21488" xr:uid="{00000000-0005-0000-0000-000056B00000}"/>
    <cellStyle name="Normal 5 2 6 5 2 2" xfId="47650" xr:uid="{00000000-0005-0000-0000-000057B00000}"/>
    <cellStyle name="Normal 5 2 6 5 3" xfId="34904" xr:uid="{00000000-0005-0000-0000-000058B00000}"/>
    <cellStyle name="Normal 5 2 6 6" xfId="14922" xr:uid="{00000000-0005-0000-0000-000059B00000}"/>
    <cellStyle name="Normal 5 2 6 6 2" xfId="41084" xr:uid="{00000000-0005-0000-0000-00005AB00000}"/>
    <cellStyle name="Normal 5 2 6 7" xfId="27354" xr:uid="{00000000-0005-0000-0000-00005BB00000}"/>
    <cellStyle name="Normal 5 2 7" xfId="1512" xr:uid="{00000000-0005-0000-0000-00005CB00000}"/>
    <cellStyle name="Normal 5 2 7 2" xfId="3538" xr:uid="{00000000-0005-0000-0000-00005DB00000}"/>
    <cellStyle name="Normal 5 2 7 2 2" xfId="7590" xr:uid="{00000000-0005-0000-0000-00005EB00000}"/>
    <cellStyle name="Normal 5 2 7 2 2 2" xfId="13480" xr:uid="{00000000-0005-0000-0000-00005FB00000}"/>
    <cellStyle name="Normal 5 2 7 2 2 2 2" xfId="25650" xr:uid="{00000000-0005-0000-0000-000060B00000}"/>
    <cellStyle name="Normal 5 2 7 2 2 2 2 2" xfId="51812" xr:uid="{00000000-0005-0000-0000-000061B00000}"/>
    <cellStyle name="Normal 5 2 7 2 2 2 3" xfId="39642" xr:uid="{00000000-0005-0000-0000-000062B00000}"/>
    <cellStyle name="Normal 5 2 7 2 2 3" xfId="20528" xr:uid="{00000000-0005-0000-0000-000063B00000}"/>
    <cellStyle name="Normal 5 2 7 2 2 3 2" xfId="46690" xr:uid="{00000000-0005-0000-0000-000064B00000}"/>
    <cellStyle name="Normal 5 2 7 2 2 4" xfId="33752" xr:uid="{00000000-0005-0000-0000-000065B00000}"/>
    <cellStyle name="Normal 5 2 7 2 3" xfId="10534" xr:uid="{00000000-0005-0000-0000-000066B00000}"/>
    <cellStyle name="Normal 5 2 7 2 3 2" xfId="23088" xr:uid="{00000000-0005-0000-0000-000067B00000}"/>
    <cellStyle name="Normal 5 2 7 2 3 2 2" xfId="49250" xr:uid="{00000000-0005-0000-0000-000068B00000}"/>
    <cellStyle name="Normal 5 2 7 2 3 3" xfId="36696" xr:uid="{00000000-0005-0000-0000-000069B00000}"/>
    <cellStyle name="Normal 5 2 7 2 4" xfId="17004" xr:uid="{00000000-0005-0000-0000-00006AB00000}"/>
    <cellStyle name="Normal 5 2 7 2 4 2" xfId="43166" xr:uid="{00000000-0005-0000-0000-00006BB00000}"/>
    <cellStyle name="Normal 5 2 7 2 5" xfId="29700" xr:uid="{00000000-0005-0000-0000-00006CB00000}"/>
    <cellStyle name="Normal 5 2 7 3" xfId="5564" xr:uid="{00000000-0005-0000-0000-00006DB00000}"/>
    <cellStyle name="Normal 5 2 7 3 2" xfId="12008" xr:uid="{00000000-0005-0000-0000-00006EB00000}"/>
    <cellStyle name="Normal 5 2 7 3 2 2" xfId="24370" xr:uid="{00000000-0005-0000-0000-00006FB00000}"/>
    <cellStyle name="Normal 5 2 7 3 2 2 2" xfId="50532" xr:uid="{00000000-0005-0000-0000-000070B00000}"/>
    <cellStyle name="Normal 5 2 7 3 2 3" xfId="38170" xr:uid="{00000000-0005-0000-0000-000071B00000}"/>
    <cellStyle name="Normal 5 2 7 3 3" xfId="18766" xr:uid="{00000000-0005-0000-0000-000072B00000}"/>
    <cellStyle name="Normal 5 2 7 3 3 2" xfId="44928" xr:uid="{00000000-0005-0000-0000-000073B00000}"/>
    <cellStyle name="Normal 5 2 7 3 4" xfId="31726" xr:uid="{00000000-0005-0000-0000-000074B00000}"/>
    <cellStyle name="Normal 5 2 7 4" xfId="9062" xr:uid="{00000000-0005-0000-0000-000075B00000}"/>
    <cellStyle name="Normal 5 2 7 4 2" xfId="21808" xr:uid="{00000000-0005-0000-0000-000076B00000}"/>
    <cellStyle name="Normal 5 2 7 4 2 2" xfId="47970" xr:uid="{00000000-0005-0000-0000-000077B00000}"/>
    <cellStyle name="Normal 5 2 7 4 3" xfId="35224" xr:uid="{00000000-0005-0000-0000-000078B00000}"/>
    <cellStyle name="Normal 5 2 7 5" xfId="15242" xr:uid="{00000000-0005-0000-0000-000079B00000}"/>
    <cellStyle name="Normal 5 2 7 5 2" xfId="41404" xr:uid="{00000000-0005-0000-0000-00007AB00000}"/>
    <cellStyle name="Normal 5 2 7 6" xfId="27674" xr:uid="{00000000-0005-0000-0000-00007BB00000}"/>
    <cellStyle name="Normal 5 2 8" xfId="2382" xr:uid="{00000000-0005-0000-0000-00007CB00000}"/>
    <cellStyle name="Normal 5 2 8 2" xfId="6434" xr:uid="{00000000-0005-0000-0000-00007DB00000}"/>
    <cellStyle name="Normal 5 2 8 2 2" xfId="12696" xr:uid="{00000000-0005-0000-0000-00007EB00000}"/>
    <cellStyle name="Normal 5 2 8 2 2 2" xfId="25010" xr:uid="{00000000-0005-0000-0000-00007FB00000}"/>
    <cellStyle name="Normal 5 2 8 2 2 2 2" xfId="51172" xr:uid="{00000000-0005-0000-0000-000080B00000}"/>
    <cellStyle name="Normal 5 2 8 2 2 3" xfId="38858" xr:uid="{00000000-0005-0000-0000-000081B00000}"/>
    <cellStyle name="Normal 5 2 8 2 3" xfId="19552" xr:uid="{00000000-0005-0000-0000-000082B00000}"/>
    <cellStyle name="Normal 5 2 8 2 3 2" xfId="45714" xr:uid="{00000000-0005-0000-0000-000083B00000}"/>
    <cellStyle name="Normal 5 2 8 2 4" xfId="32596" xr:uid="{00000000-0005-0000-0000-000084B00000}"/>
    <cellStyle name="Normal 5 2 8 3" xfId="9750" xr:uid="{00000000-0005-0000-0000-000085B00000}"/>
    <cellStyle name="Normal 5 2 8 3 2" xfId="22448" xr:uid="{00000000-0005-0000-0000-000086B00000}"/>
    <cellStyle name="Normal 5 2 8 3 2 2" xfId="48610" xr:uid="{00000000-0005-0000-0000-000087B00000}"/>
    <cellStyle name="Normal 5 2 8 3 3" xfId="35912" xr:uid="{00000000-0005-0000-0000-000088B00000}"/>
    <cellStyle name="Normal 5 2 8 4" xfId="16028" xr:uid="{00000000-0005-0000-0000-000089B00000}"/>
    <cellStyle name="Normal 5 2 8 4 2" xfId="42190" xr:uid="{00000000-0005-0000-0000-00008AB00000}"/>
    <cellStyle name="Normal 5 2 8 5" xfId="28544" xr:uid="{00000000-0005-0000-0000-00008BB00000}"/>
    <cellStyle name="Normal 5 2 9" xfId="4408" xr:uid="{00000000-0005-0000-0000-00008CB00000}"/>
    <cellStyle name="Normal 5 2 9 2" xfId="11224" xr:uid="{00000000-0005-0000-0000-00008DB00000}"/>
    <cellStyle name="Normal 5 2 9 2 2" xfId="23730" xr:uid="{00000000-0005-0000-0000-00008EB00000}"/>
    <cellStyle name="Normal 5 2 9 2 2 2" xfId="49892" xr:uid="{00000000-0005-0000-0000-00008FB00000}"/>
    <cellStyle name="Normal 5 2 9 2 3" xfId="37386" xr:uid="{00000000-0005-0000-0000-000090B00000}"/>
    <cellStyle name="Normal 5 2 9 3" xfId="17790" xr:uid="{00000000-0005-0000-0000-000091B00000}"/>
    <cellStyle name="Normal 5 2 9 3 2" xfId="43952" xr:uid="{00000000-0005-0000-0000-000092B00000}"/>
    <cellStyle name="Normal 5 2 9 4" xfId="30570" xr:uid="{00000000-0005-0000-0000-000093B00000}"/>
    <cellStyle name="Normal 5 20" xfId="52477" xr:uid="{00000000-0005-0000-0000-000094B00000}"/>
    <cellStyle name="Normal 5 3" xfId="358" xr:uid="{00000000-0005-0000-0000-000095B00000}"/>
    <cellStyle name="Normal 5 3 10" xfId="14268" xr:uid="{00000000-0005-0000-0000-000096B00000}"/>
    <cellStyle name="Normal 5 3 10 2" xfId="40430" xr:uid="{00000000-0005-0000-0000-000097B00000}"/>
    <cellStyle name="Normal 5 3 11" xfId="26520" xr:uid="{00000000-0005-0000-0000-000098B00000}"/>
    <cellStyle name="Normal 5 3 12" xfId="52422" xr:uid="{00000000-0005-0000-0000-000099B00000}"/>
    <cellStyle name="Normal 5 3 13" xfId="52438" xr:uid="{00000000-0005-0000-0000-00009AB00000}"/>
    <cellStyle name="Normal 5 3 2" xfId="542" xr:uid="{00000000-0005-0000-0000-00009BB00000}"/>
    <cellStyle name="Normal 5 3 2 10" xfId="26704" xr:uid="{00000000-0005-0000-0000-00009CB00000}"/>
    <cellStyle name="Normal 5 3 2 11" xfId="52439" xr:uid="{00000000-0005-0000-0000-00009DB00000}"/>
    <cellStyle name="Normal 5 3 2 2" xfId="622" xr:uid="{00000000-0005-0000-0000-00009EB00000}"/>
    <cellStyle name="Normal 5 3 2 2 2" xfId="1154" xr:uid="{00000000-0005-0000-0000-00009FB00000}"/>
    <cellStyle name="Normal 5 3 2 2 2 2" xfId="1474" xr:uid="{00000000-0005-0000-0000-0000A0B00000}"/>
    <cellStyle name="Normal 5 3 2 2 2 2 2" xfId="2114" xr:uid="{00000000-0005-0000-0000-0000A1B00000}"/>
    <cellStyle name="Normal 5 3 2 2 2 2 2 2" xfId="4140" xr:uid="{00000000-0005-0000-0000-0000A2B00000}"/>
    <cellStyle name="Normal 5 3 2 2 2 2 2 2 2" xfId="8192" xr:uid="{00000000-0005-0000-0000-0000A3B00000}"/>
    <cellStyle name="Normal 5 3 2 2 2 2 2 2 2 2" xfId="14082" xr:uid="{00000000-0005-0000-0000-0000A4B00000}"/>
    <cellStyle name="Normal 5 3 2 2 2 2 2 2 2 2 2" xfId="26252" xr:uid="{00000000-0005-0000-0000-0000A5B00000}"/>
    <cellStyle name="Normal 5 3 2 2 2 2 2 2 2 2 2 2" xfId="52414" xr:uid="{00000000-0005-0000-0000-0000A6B00000}"/>
    <cellStyle name="Normal 5 3 2 2 2 2 2 2 2 2 3" xfId="40244" xr:uid="{00000000-0005-0000-0000-0000A7B00000}"/>
    <cellStyle name="Normal 5 3 2 2 2 2 2 2 2 3" xfId="21130" xr:uid="{00000000-0005-0000-0000-0000A8B00000}"/>
    <cellStyle name="Normal 5 3 2 2 2 2 2 2 2 3 2" xfId="47292" xr:uid="{00000000-0005-0000-0000-0000A9B00000}"/>
    <cellStyle name="Normal 5 3 2 2 2 2 2 2 2 4" xfId="34354" xr:uid="{00000000-0005-0000-0000-0000AAB00000}"/>
    <cellStyle name="Normal 5 3 2 2 2 2 2 2 3" xfId="11136" xr:uid="{00000000-0005-0000-0000-0000ABB00000}"/>
    <cellStyle name="Normal 5 3 2 2 2 2 2 2 3 2" xfId="23690" xr:uid="{00000000-0005-0000-0000-0000ACB00000}"/>
    <cellStyle name="Normal 5 3 2 2 2 2 2 2 3 2 2" xfId="49852" xr:uid="{00000000-0005-0000-0000-0000ADB00000}"/>
    <cellStyle name="Normal 5 3 2 2 2 2 2 2 3 3" xfId="37298" xr:uid="{00000000-0005-0000-0000-0000AEB00000}"/>
    <cellStyle name="Normal 5 3 2 2 2 2 2 2 4" xfId="17606" xr:uid="{00000000-0005-0000-0000-0000AFB00000}"/>
    <cellStyle name="Normal 5 3 2 2 2 2 2 2 4 2" xfId="43768" xr:uid="{00000000-0005-0000-0000-0000B0B00000}"/>
    <cellStyle name="Normal 5 3 2 2 2 2 2 2 5" xfId="30302" xr:uid="{00000000-0005-0000-0000-0000B1B00000}"/>
    <cellStyle name="Normal 5 3 2 2 2 2 2 3" xfId="6166" xr:uid="{00000000-0005-0000-0000-0000B2B00000}"/>
    <cellStyle name="Normal 5 3 2 2 2 2 2 3 2" xfId="12610" xr:uid="{00000000-0005-0000-0000-0000B3B00000}"/>
    <cellStyle name="Normal 5 3 2 2 2 2 2 3 2 2" xfId="24972" xr:uid="{00000000-0005-0000-0000-0000B4B00000}"/>
    <cellStyle name="Normal 5 3 2 2 2 2 2 3 2 2 2" xfId="51134" xr:uid="{00000000-0005-0000-0000-0000B5B00000}"/>
    <cellStyle name="Normal 5 3 2 2 2 2 2 3 2 3" xfId="38772" xr:uid="{00000000-0005-0000-0000-0000B6B00000}"/>
    <cellStyle name="Normal 5 3 2 2 2 2 2 3 3" xfId="19368" xr:uid="{00000000-0005-0000-0000-0000B7B00000}"/>
    <cellStyle name="Normal 5 3 2 2 2 2 2 3 3 2" xfId="45530" xr:uid="{00000000-0005-0000-0000-0000B8B00000}"/>
    <cellStyle name="Normal 5 3 2 2 2 2 2 3 4" xfId="32328" xr:uid="{00000000-0005-0000-0000-0000B9B00000}"/>
    <cellStyle name="Normal 5 3 2 2 2 2 2 4" xfId="9664" xr:uid="{00000000-0005-0000-0000-0000BAB00000}"/>
    <cellStyle name="Normal 5 3 2 2 2 2 2 4 2" xfId="22410" xr:uid="{00000000-0005-0000-0000-0000BBB00000}"/>
    <cellStyle name="Normal 5 3 2 2 2 2 2 4 2 2" xfId="48572" xr:uid="{00000000-0005-0000-0000-0000BCB00000}"/>
    <cellStyle name="Normal 5 3 2 2 2 2 2 4 3" xfId="35826" xr:uid="{00000000-0005-0000-0000-0000BDB00000}"/>
    <cellStyle name="Normal 5 3 2 2 2 2 2 5" xfId="15844" xr:uid="{00000000-0005-0000-0000-0000BEB00000}"/>
    <cellStyle name="Normal 5 3 2 2 2 2 2 5 2" xfId="42006" xr:uid="{00000000-0005-0000-0000-0000BFB00000}"/>
    <cellStyle name="Normal 5 3 2 2 2 2 2 6" xfId="28276" xr:uid="{00000000-0005-0000-0000-0000C0B00000}"/>
    <cellStyle name="Normal 5 3 2 2 2 2 3" xfId="3500" xr:uid="{00000000-0005-0000-0000-0000C1B00000}"/>
    <cellStyle name="Normal 5 3 2 2 2 2 3 2" xfId="7552" xr:uid="{00000000-0005-0000-0000-0000C2B00000}"/>
    <cellStyle name="Normal 5 3 2 2 2 2 3 2 2" xfId="13442" xr:uid="{00000000-0005-0000-0000-0000C3B00000}"/>
    <cellStyle name="Normal 5 3 2 2 2 2 3 2 2 2" xfId="25612" xr:uid="{00000000-0005-0000-0000-0000C4B00000}"/>
    <cellStyle name="Normal 5 3 2 2 2 2 3 2 2 2 2" xfId="51774" xr:uid="{00000000-0005-0000-0000-0000C5B00000}"/>
    <cellStyle name="Normal 5 3 2 2 2 2 3 2 2 3" xfId="39604" xr:uid="{00000000-0005-0000-0000-0000C6B00000}"/>
    <cellStyle name="Normal 5 3 2 2 2 2 3 2 3" xfId="20490" xr:uid="{00000000-0005-0000-0000-0000C7B00000}"/>
    <cellStyle name="Normal 5 3 2 2 2 2 3 2 3 2" xfId="46652" xr:uid="{00000000-0005-0000-0000-0000C8B00000}"/>
    <cellStyle name="Normal 5 3 2 2 2 2 3 2 4" xfId="33714" xr:uid="{00000000-0005-0000-0000-0000C9B00000}"/>
    <cellStyle name="Normal 5 3 2 2 2 2 3 3" xfId="10496" xr:uid="{00000000-0005-0000-0000-0000CAB00000}"/>
    <cellStyle name="Normal 5 3 2 2 2 2 3 3 2" xfId="23050" xr:uid="{00000000-0005-0000-0000-0000CBB00000}"/>
    <cellStyle name="Normal 5 3 2 2 2 2 3 3 2 2" xfId="49212" xr:uid="{00000000-0005-0000-0000-0000CCB00000}"/>
    <cellStyle name="Normal 5 3 2 2 2 2 3 3 3" xfId="36658" xr:uid="{00000000-0005-0000-0000-0000CDB00000}"/>
    <cellStyle name="Normal 5 3 2 2 2 2 3 4" xfId="16966" xr:uid="{00000000-0005-0000-0000-0000CEB00000}"/>
    <cellStyle name="Normal 5 3 2 2 2 2 3 4 2" xfId="43128" xr:uid="{00000000-0005-0000-0000-0000CFB00000}"/>
    <cellStyle name="Normal 5 3 2 2 2 2 3 5" xfId="29662" xr:uid="{00000000-0005-0000-0000-0000D0B00000}"/>
    <cellStyle name="Normal 5 3 2 2 2 2 4" xfId="5526" xr:uid="{00000000-0005-0000-0000-0000D1B00000}"/>
    <cellStyle name="Normal 5 3 2 2 2 2 4 2" xfId="11970" xr:uid="{00000000-0005-0000-0000-0000D2B00000}"/>
    <cellStyle name="Normal 5 3 2 2 2 2 4 2 2" xfId="24332" xr:uid="{00000000-0005-0000-0000-0000D3B00000}"/>
    <cellStyle name="Normal 5 3 2 2 2 2 4 2 2 2" xfId="50494" xr:uid="{00000000-0005-0000-0000-0000D4B00000}"/>
    <cellStyle name="Normal 5 3 2 2 2 2 4 2 3" xfId="38132" xr:uid="{00000000-0005-0000-0000-0000D5B00000}"/>
    <cellStyle name="Normal 5 3 2 2 2 2 4 3" xfId="18728" xr:uid="{00000000-0005-0000-0000-0000D6B00000}"/>
    <cellStyle name="Normal 5 3 2 2 2 2 4 3 2" xfId="44890" xr:uid="{00000000-0005-0000-0000-0000D7B00000}"/>
    <cellStyle name="Normal 5 3 2 2 2 2 4 4" xfId="31688" xr:uid="{00000000-0005-0000-0000-0000D8B00000}"/>
    <cellStyle name="Normal 5 3 2 2 2 2 5" xfId="9024" xr:uid="{00000000-0005-0000-0000-0000D9B00000}"/>
    <cellStyle name="Normal 5 3 2 2 2 2 5 2" xfId="21770" xr:uid="{00000000-0005-0000-0000-0000DAB00000}"/>
    <cellStyle name="Normal 5 3 2 2 2 2 5 2 2" xfId="47932" xr:uid="{00000000-0005-0000-0000-0000DBB00000}"/>
    <cellStyle name="Normal 5 3 2 2 2 2 5 3" xfId="35186" xr:uid="{00000000-0005-0000-0000-0000DCB00000}"/>
    <cellStyle name="Normal 5 3 2 2 2 2 6" xfId="15204" xr:uid="{00000000-0005-0000-0000-0000DDB00000}"/>
    <cellStyle name="Normal 5 3 2 2 2 2 6 2" xfId="41366" xr:uid="{00000000-0005-0000-0000-0000DEB00000}"/>
    <cellStyle name="Normal 5 3 2 2 2 2 7" xfId="27636" xr:uid="{00000000-0005-0000-0000-0000DFB00000}"/>
    <cellStyle name="Normal 5 3 2 2 2 3" xfId="1794" xr:uid="{00000000-0005-0000-0000-0000E0B00000}"/>
    <cellStyle name="Normal 5 3 2 2 2 3 2" xfId="3820" xr:uid="{00000000-0005-0000-0000-0000E1B00000}"/>
    <cellStyle name="Normal 5 3 2 2 2 3 2 2" xfId="7872" xr:uid="{00000000-0005-0000-0000-0000E2B00000}"/>
    <cellStyle name="Normal 5 3 2 2 2 3 2 2 2" xfId="13762" xr:uid="{00000000-0005-0000-0000-0000E3B00000}"/>
    <cellStyle name="Normal 5 3 2 2 2 3 2 2 2 2" xfId="25932" xr:uid="{00000000-0005-0000-0000-0000E4B00000}"/>
    <cellStyle name="Normal 5 3 2 2 2 3 2 2 2 2 2" xfId="52094" xr:uid="{00000000-0005-0000-0000-0000E5B00000}"/>
    <cellStyle name="Normal 5 3 2 2 2 3 2 2 2 3" xfId="39924" xr:uid="{00000000-0005-0000-0000-0000E6B00000}"/>
    <cellStyle name="Normal 5 3 2 2 2 3 2 2 3" xfId="20810" xr:uid="{00000000-0005-0000-0000-0000E7B00000}"/>
    <cellStyle name="Normal 5 3 2 2 2 3 2 2 3 2" xfId="46972" xr:uid="{00000000-0005-0000-0000-0000E8B00000}"/>
    <cellStyle name="Normal 5 3 2 2 2 3 2 2 4" xfId="34034" xr:uid="{00000000-0005-0000-0000-0000E9B00000}"/>
    <cellStyle name="Normal 5 3 2 2 2 3 2 3" xfId="10816" xr:uid="{00000000-0005-0000-0000-0000EAB00000}"/>
    <cellStyle name="Normal 5 3 2 2 2 3 2 3 2" xfId="23370" xr:uid="{00000000-0005-0000-0000-0000EBB00000}"/>
    <cellStyle name="Normal 5 3 2 2 2 3 2 3 2 2" xfId="49532" xr:uid="{00000000-0005-0000-0000-0000ECB00000}"/>
    <cellStyle name="Normal 5 3 2 2 2 3 2 3 3" xfId="36978" xr:uid="{00000000-0005-0000-0000-0000EDB00000}"/>
    <cellStyle name="Normal 5 3 2 2 2 3 2 4" xfId="17286" xr:uid="{00000000-0005-0000-0000-0000EEB00000}"/>
    <cellStyle name="Normal 5 3 2 2 2 3 2 4 2" xfId="43448" xr:uid="{00000000-0005-0000-0000-0000EFB00000}"/>
    <cellStyle name="Normal 5 3 2 2 2 3 2 5" xfId="29982" xr:uid="{00000000-0005-0000-0000-0000F0B00000}"/>
    <cellStyle name="Normal 5 3 2 2 2 3 3" xfId="5846" xr:uid="{00000000-0005-0000-0000-0000F1B00000}"/>
    <cellStyle name="Normal 5 3 2 2 2 3 3 2" xfId="12290" xr:uid="{00000000-0005-0000-0000-0000F2B00000}"/>
    <cellStyle name="Normal 5 3 2 2 2 3 3 2 2" xfId="24652" xr:uid="{00000000-0005-0000-0000-0000F3B00000}"/>
    <cellStyle name="Normal 5 3 2 2 2 3 3 2 2 2" xfId="50814" xr:uid="{00000000-0005-0000-0000-0000F4B00000}"/>
    <cellStyle name="Normal 5 3 2 2 2 3 3 2 3" xfId="38452" xr:uid="{00000000-0005-0000-0000-0000F5B00000}"/>
    <cellStyle name="Normal 5 3 2 2 2 3 3 3" xfId="19048" xr:uid="{00000000-0005-0000-0000-0000F6B00000}"/>
    <cellStyle name="Normal 5 3 2 2 2 3 3 3 2" xfId="45210" xr:uid="{00000000-0005-0000-0000-0000F7B00000}"/>
    <cellStyle name="Normal 5 3 2 2 2 3 3 4" xfId="32008" xr:uid="{00000000-0005-0000-0000-0000F8B00000}"/>
    <cellStyle name="Normal 5 3 2 2 2 3 4" xfId="9344" xr:uid="{00000000-0005-0000-0000-0000F9B00000}"/>
    <cellStyle name="Normal 5 3 2 2 2 3 4 2" xfId="22090" xr:uid="{00000000-0005-0000-0000-0000FAB00000}"/>
    <cellStyle name="Normal 5 3 2 2 2 3 4 2 2" xfId="48252" xr:uid="{00000000-0005-0000-0000-0000FBB00000}"/>
    <cellStyle name="Normal 5 3 2 2 2 3 4 3" xfId="35506" xr:uid="{00000000-0005-0000-0000-0000FCB00000}"/>
    <cellStyle name="Normal 5 3 2 2 2 3 5" xfId="15524" xr:uid="{00000000-0005-0000-0000-0000FDB00000}"/>
    <cellStyle name="Normal 5 3 2 2 2 3 5 2" xfId="41686" xr:uid="{00000000-0005-0000-0000-0000FEB00000}"/>
    <cellStyle name="Normal 5 3 2 2 2 3 6" xfId="27956" xr:uid="{00000000-0005-0000-0000-0000FFB00000}"/>
    <cellStyle name="Normal 5 3 2 2 2 4" xfId="3180" xr:uid="{00000000-0005-0000-0000-000000B10000}"/>
    <cellStyle name="Normal 5 3 2 2 2 4 2" xfId="7232" xr:uid="{00000000-0005-0000-0000-000001B10000}"/>
    <cellStyle name="Normal 5 3 2 2 2 4 2 2" xfId="13122" xr:uid="{00000000-0005-0000-0000-000002B10000}"/>
    <cellStyle name="Normal 5 3 2 2 2 4 2 2 2" xfId="25292" xr:uid="{00000000-0005-0000-0000-000003B10000}"/>
    <cellStyle name="Normal 5 3 2 2 2 4 2 2 2 2" xfId="51454" xr:uid="{00000000-0005-0000-0000-000004B10000}"/>
    <cellStyle name="Normal 5 3 2 2 2 4 2 2 3" xfId="39284" xr:uid="{00000000-0005-0000-0000-000005B10000}"/>
    <cellStyle name="Normal 5 3 2 2 2 4 2 3" xfId="20170" xr:uid="{00000000-0005-0000-0000-000006B10000}"/>
    <cellStyle name="Normal 5 3 2 2 2 4 2 3 2" xfId="46332" xr:uid="{00000000-0005-0000-0000-000007B10000}"/>
    <cellStyle name="Normal 5 3 2 2 2 4 2 4" xfId="33394" xr:uid="{00000000-0005-0000-0000-000008B10000}"/>
    <cellStyle name="Normal 5 3 2 2 2 4 3" xfId="10176" xr:uid="{00000000-0005-0000-0000-000009B10000}"/>
    <cellStyle name="Normal 5 3 2 2 2 4 3 2" xfId="22730" xr:uid="{00000000-0005-0000-0000-00000AB10000}"/>
    <cellStyle name="Normal 5 3 2 2 2 4 3 2 2" xfId="48892" xr:uid="{00000000-0005-0000-0000-00000BB10000}"/>
    <cellStyle name="Normal 5 3 2 2 2 4 3 3" xfId="36338" xr:uid="{00000000-0005-0000-0000-00000CB10000}"/>
    <cellStyle name="Normal 5 3 2 2 2 4 4" xfId="16646" xr:uid="{00000000-0005-0000-0000-00000DB10000}"/>
    <cellStyle name="Normal 5 3 2 2 2 4 4 2" xfId="42808" xr:uid="{00000000-0005-0000-0000-00000EB10000}"/>
    <cellStyle name="Normal 5 3 2 2 2 4 5" xfId="29342" xr:uid="{00000000-0005-0000-0000-00000FB10000}"/>
    <cellStyle name="Normal 5 3 2 2 2 5" xfId="5206" xr:uid="{00000000-0005-0000-0000-000010B10000}"/>
    <cellStyle name="Normal 5 3 2 2 2 5 2" xfId="11650" xr:uid="{00000000-0005-0000-0000-000011B10000}"/>
    <cellStyle name="Normal 5 3 2 2 2 5 2 2" xfId="24012" xr:uid="{00000000-0005-0000-0000-000012B10000}"/>
    <cellStyle name="Normal 5 3 2 2 2 5 2 2 2" xfId="50174" xr:uid="{00000000-0005-0000-0000-000013B10000}"/>
    <cellStyle name="Normal 5 3 2 2 2 5 2 3" xfId="37812" xr:uid="{00000000-0005-0000-0000-000014B10000}"/>
    <cellStyle name="Normal 5 3 2 2 2 5 3" xfId="18408" xr:uid="{00000000-0005-0000-0000-000015B10000}"/>
    <cellStyle name="Normal 5 3 2 2 2 5 3 2" xfId="44570" xr:uid="{00000000-0005-0000-0000-000016B10000}"/>
    <cellStyle name="Normal 5 3 2 2 2 5 4" xfId="31368" xr:uid="{00000000-0005-0000-0000-000017B10000}"/>
    <cellStyle name="Normal 5 3 2 2 2 6" xfId="8704" xr:uid="{00000000-0005-0000-0000-000018B10000}"/>
    <cellStyle name="Normal 5 3 2 2 2 6 2" xfId="21450" xr:uid="{00000000-0005-0000-0000-000019B10000}"/>
    <cellStyle name="Normal 5 3 2 2 2 6 2 2" xfId="47612" xr:uid="{00000000-0005-0000-0000-00001AB10000}"/>
    <cellStyle name="Normal 5 3 2 2 2 6 3" xfId="34866" xr:uid="{00000000-0005-0000-0000-00001BB10000}"/>
    <cellStyle name="Normal 5 3 2 2 2 7" xfId="14884" xr:uid="{00000000-0005-0000-0000-00001CB10000}"/>
    <cellStyle name="Normal 5 3 2 2 2 7 2" xfId="41046" xr:uid="{00000000-0005-0000-0000-00001DB10000}"/>
    <cellStyle name="Normal 5 3 2 2 2 8" xfId="27316" xr:uid="{00000000-0005-0000-0000-00001EB10000}"/>
    <cellStyle name="Normal 5 3 2 2 3" xfId="1314" xr:uid="{00000000-0005-0000-0000-00001FB10000}"/>
    <cellStyle name="Normal 5 3 2 2 3 2" xfId="1954" xr:uid="{00000000-0005-0000-0000-000020B10000}"/>
    <cellStyle name="Normal 5 3 2 2 3 2 2" xfId="3980" xr:uid="{00000000-0005-0000-0000-000021B10000}"/>
    <cellStyle name="Normal 5 3 2 2 3 2 2 2" xfId="8032" xr:uid="{00000000-0005-0000-0000-000022B10000}"/>
    <cellStyle name="Normal 5 3 2 2 3 2 2 2 2" xfId="13922" xr:uid="{00000000-0005-0000-0000-000023B10000}"/>
    <cellStyle name="Normal 5 3 2 2 3 2 2 2 2 2" xfId="26092" xr:uid="{00000000-0005-0000-0000-000024B10000}"/>
    <cellStyle name="Normal 5 3 2 2 3 2 2 2 2 2 2" xfId="52254" xr:uid="{00000000-0005-0000-0000-000025B10000}"/>
    <cellStyle name="Normal 5 3 2 2 3 2 2 2 2 3" xfId="40084" xr:uid="{00000000-0005-0000-0000-000026B10000}"/>
    <cellStyle name="Normal 5 3 2 2 3 2 2 2 3" xfId="20970" xr:uid="{00000000-0005-0000-0000-000027B10000}"/>
    <cellStyle name="Normal 5 3 2 2 3 2 2 2 3 2" xfId="47132" xr:uid="{00000000-0005-0000-0000-000028B10000}"/>
    <cellStyle name="Normal 5 3 2 2 3 2 2 2 4" xfId="34194" xr:uid="{00000000-0005-0000-0000-000029B10000}"/>
    <cellStyle name="Normal 5 3 2 2 3 2 2 3" xfId="10976" xr:uid="{00000000-0005-0000-0000-00002AB10000}"/>
    <cellStyle name="Normal 5 3 2 2 3 2 2 3 2" xfId="23530" xr:uid="{00000000-0005-0000-0000-00002BB10000}"/>
    <cellStyle name="Normal 5 3 2 2 3 2 2 3 2 2" xfId="49692" xr:uid="{00000000-0005-0000-0000-00002CB10000}"/>
    <cellStyle name="Normal 5 3 2 2 3 2 2 3 3" xfId="37138" xr:uid="{00000000-0005-0000-0000-00002DB10000}"/>
    <cellStyle name="Normal 5 3 2 2 3 2 2 4" xfId="17446" xr:uid="{00000000-0005-0000-0000-00002EB10000}"/>
    <cellStyle name="Normal 5 3 2 2 3 2 2 4 2" xfId="43608" xr:uid="{00000000-0005-0000-0000-00002FB10000}"/>
    <cellStyle name="Normal 5 3 2 2 3 2 2 5" xfId="30142" xr:uid="{00000000-0005-0000-0000-000030B10000}"/>
    <cellStyle name="Normal 5 3 2 2 3 2 3" xfId="6006" xr:uid="{00000000-0005-0000-0000-000031B10000}"/>
    <cellStyle name="Normal 5 3 2 2 3 2 3 2" xfId="12450" xr:uid="{00000000-0005-0000-0000-000032B10000}"/>
    <cellStyle name="Normal 5 3 2 2 3 2 3 2 2" xfId="24812" xr:uid="{00000000-0005-0000-0000-000033B10000}"/>
    <cellStyle name="Normal 5 3 2 2 3 2 3 2 2 2" xfId="50974" xr:uid="{00000000-0005-0000-0000-000034B10000}"/>
    <cellStyle name="Normal 5 3 2 2 3 2 3 2 3" xfId="38612" xr:uid="{00000000-0005-0000-0000-000035B10000}"/>
    <cellStyle name="Normal 5 3 2 2 3 2 3 3" xfId="19208" xr:uid="{00000000-0005-0000-0000-000036B10000}"/>
    <cellStyle name="Normal 5 3 2 2 3 2 3 3 2" xfId="45370" xr:uid="{00000000-0005-0000-0000-000037B10000}"/>
    <cellStyle name="Normal 5 3 2 2 3 2 3 4" xfId="32168" xr:uid="{00000000-0005-0000-0000-000038B10000}"/>
    <cellStyle name="Normal 5 3 2 2 3 2 4" xfId="9504" xr:uid="{00000000-0005-0000-0000-000039B10000}"/>
    <cellStyle name="Normal 5 3 2 2 3 2 4 2" xfId="22250" xr:uid="{00000000-0005-0000-0000-00003AB10000}"/>
    <cellStyle name="Normal 5 3 2 2 3 2 4 2 2" xfId="48412" xr:uid="{00000000-0005-0000-0000-00003BB10000}"/>
    <cellStyle name="Normal 5 3 2 2 3 2 4 3" xfId="35666" xr:uid="{00000000-0005-0000-0000-00003CB10000}"/>
    <cellStyle name="Normal 5 3 2 2 3 2 5" xfId="15684" xr:uid="{00000000-0005-0000-0000-00003DB10000}"/>
    <cellStyle name="Normal 5 3 2 2 3 2 5 2" xfId="41846" xr:uid="{00000000-0005-0000-0000-00003EB10000}"/>
    <cellStyle name="Normal 5 3 2 2 3 2 6" xfId="28116" xr:uid="{00000000-0005-0000-0000-00003FB10000}"/>
    <cellStyle name="Normal 5 3 2 2 3 3" xfId="3340" xr:uid="{00000000-0005-0000-0000-000040B10000}"/>
    <cellStyle name="Normal 5 3 2 2 3 3 2" xfId="7392" xr:uid="{00000000-0005-0000-0000-000041B10000}"/>
    <cellStyle name="Normal 5 3 2 2 3 3 2 2" xfId="13282" xr:uid="{00000000-0005-0000-0000-000042B10000}"/>
    <cellStyle name="Normal 5 3 2 2 3 3 2 2 2" xfId="25452" xr:uid="{00000000-0005-0000-0000-000043B10000}"/>
    <cellStyle name="Normal 5 3 2 2 3 3 2 2 2 2" xfId="51614" xr:uid="{00000000-0005-0000-0000-000044B10000}"/>
    <cellStyle name="Normal 5 3 2 2 3 3 2 2 3" xfId="39444" xr:uid="{00000000-0005-0000-0000-000045B10000}"/>
    <cellStyle name="Normal 5 3 2 2 3 3 2 3" xfId="20330" xr:uid="{00000000-0005-0000-0000-000046B10000}"/>
    <cellStyle name="Normal 5 3 2 2 3 3 2 3 2" xfId="46492" xr:uid="{00000000-0005-0000-0000-000047B10000}"/>
    <cellStyle name="Normal 5 3 2 2 3 3 2 4" xfId="33554" xr:uid="{00000000-0005-0000-0000-000048B10000}"/>
    <cellStyle name="Normal 5 3 2 2 3 3 3" xfId="10336" xr:uid="{00000000-0005-0000-0000-000049B10000}"/>
    <cellStyle name="Normal 5 3 2 2 3 3 3 2" xfId="22890" xr:uid="{00000000-0005-0000-0000-00004AB10000}"/>
    <cellStyle name="Normal 5 3 2 2 3 3 3 2 2" xfId="49052" xr:uid="{00000000-0005-0000-0000-00004BB10000}"/>
    <cellStyle name="Normal 5 3 2 2 3 3 3 3" xfId="36498" xr:uid="{00000000-0005-0000-0000-00004CB10000}"/>
    <cellStyle name="Normal 5 3 2 2 3 3 4" xfId="16806" xr:uid="{00000000-0005-0000-0000-00004DB10000}"/>
    <cellStyle name="Normal 5 3 2 2 3 3 4 2" xfId="42968" xr:uid="{00000000-0005-0000-0000-00004EB10000}"/>
    <cellStyle name="Normal 5 3 2 2 3 3 5" xfId="29502" xr:uid="{00000000-0005-0000-0000-00004FB10000}"/>
    <cellStyle name="Normal 5 3 2 2 3 4" xfId="5366" xr:uid="{00000000-0005-0000-0000-000050B10000}"/>
    <cellStyle name="Normal 5 3 2 2 3 4 2" xfId="11810" xr:uid="{00000000-0005-0000-0000-000051B10000}"/>
    <cellStyle name="Normal 5 3 2 2 3 4 2 2" xfId="24172" xr:uid="{00000000-0005-0000-0000-000052B10000}"/>
    <cellStyle name="Normal 5 3 2 2 3 4 2 2 2" xfId="50334" xr:uid="{00000000-0005-0000-0000-000053B10000}"/>
    <cellStyle name="Normal 5 3 2 2 3 4 2 3" xfId="37972" xr:uid="{00000000-0005-0000-0000-000054B10000}"/>
    <cellStyle name="Normal 5 3 2 2 3 4 3" xfId="18568" xr:uid="{00000000-0005-0000-0000-000055B10000}"/>
    <cellStyle name="Normal 5 3 2 2 3 4 3 2" xfId="44730" xr:uid="{00000000-0005-0000-0000-000056B10000}"/>
    <cellStyle name="Normal 5 3 2 2 3 4 4" xfId="31528" xr:uid="{00000000-0005-0000-0000-000057B10000}"/>
    <cellStyle name="Normal 5 3 2 2 3 5" xfId="8864" xr:uid="{00000000-0005-0000-0000-000058B10000}"/>
    <cellStyle name="Normal 5 3 2 2 3 5 2" xfId="21610" xr:uid="{00000000-0005-0000-0000-000059B10000}"/>
    <cellStyle name="Normal 5 3 2 2 3 5 2 2" xfId="47772" xr:uid="{00000000-0005-0000-0000-00005AB10000}"/>
    <cellStyle name="Normal 5 3 2 2 3 5 3" xfId="35026" xr:uid="{00000000-0005-0000-0000-00005BB10000}"/>
    <cellStyle name="Normal 5 3 2 2 3 6" xfId="15044" xr:uid="{00000000-0005-0000-0000-00005CB10000}"/>
    <cellStyle name="Normal 5 3 2 2 3 6 2" xfId="41206" xr:uid="{00000000-0005-0000-0000-00005DB10000}"/>
    <cellStyle name="Normal 5 3 2 2 3 7" xfId="27476" xr:uid="{00000000-0005-0000-0000-00005EB10000}"/>
    <cellStyle name="Normal 5 3 2 2 4" xfId="1634" xr:uid="{00000000-0005-0000-0000-00005FB10000}"/>
    <cellStyle name="Normal 5 3 2 2 4 2" xfId="3660" xr:uid="{00000000-0005-0000-0000-000060B10000}"/>
    <cellStyle name="Normal 5 3 2 2 4 2 2" xfId="7712" xr:uid="{00000000-0005-0000-0000-000061B10000}"/>
    <cellStyle name="Normal 5 3 2 2 4 2 2 2" xfId="13602" xr:uid="{00000000-0005-0000-0000-000062B10000}"/>
    <cellStyle name="Normal 5 3 2 2 4 2 2 2 2" xfId="25772" xr:uid="{00000000-0005-0000-0000-000063B10000}"/>
    <cellStyle name="Normal 5 3 2 2 4 2 2 2 2 2" xfId="51934" xr:uid="{00000000-0005-0000-0000-000064B10000}"/>
    <cellStyle name="Normal 5 3 2 2 4 2 2 2 3" xfId="39764" xr:uid="{00000000-0005-0000-0000-000065B10000}"/>
    <cellStyle name="Normal 5 3 2 2 4 2 2 3" xfId="20650" xr:uid="{00000000-0005-0000-0000-000066B10000}"/>
    <cellStyle name="Normal 5 3 2 2 4 2 2 3 2" xfId="46812" xr:uid="{00000000-0005-0000-0000-000067B10000}"/>
    <cellStyle name="Normal 5 3 2 2 4 2 2 4" xfId="33874" xr:uid="{00000000-0005-0000-0000-000068B10000}"/>
    <cellStyle name="Normal 5 3 2 2 4 2 3" xfId="10656" xr:uid="{00000000-0005-0000-0000-000069B10000}"/>
    <cellStyle name="Normal 5 3 2 2 4 2 3 2" xfId="23210" xr:uid="{00000000-0005-0000-0000-00006AB10000}"/>
    <cellStyle name="Normal 5 3 2 2 4 2 3 2 2" xfId="49372" xr:uid="{00000000-0005-0000-0000-00006BB10000}"/>
    <cellStyle name="Normal 5 3 2 2 4 2 3 3" xfId="36818" xr:uid="{00000000-0005-0000-0000-00006CB10000}"/>
    <cellStyle name="Normal 5 3 2 2 4 2 4" xfId="17126" xr:uid="{00000000-0005-0000-0000-00006DB10000}"/>
    <cellStyle name="Normal 5 3 2 2 4 2 4 2" xfId="43288" xr:uid="{00000000-0005-0000-0000-00006EB10000}"/>
    <cellStyle name="Normal 5 3 2 2 4 2 5" xfId="29822" xr:uid="{00000000-0005-0000-0000-00006FB10000}"/>
    <cellStyle name="Normal 5 3 2 2 4 3" xfId="5686" xr:uid="{00000000-0005-0000-0000-000070B10000}"/>
    <cellStyle name="Normal 5 3 2 2 4 3 2" xfId="12130" xr:uid="{00000000-0005-0000-0000-000071B10000}"/>
    <cellStyle name="Normal 5 3 2 2 4 3 2 2" xfId="24492" xr:uid="{00000000-0005-0000-0000-000072B10000}"/>
    <cellStyle name="Normal 5 3 2 2 4 3 2 2 2" xfId="50654" xr:uid="{00000000-0005-0000-0000-000073B10000}"/>
    <cellStyle name="Normal 5 3 2 2 4 3 2 3" xfId="38292" xr:uid="{00000000-0005-0000-0000-000074B10000}"/>
    <cellStyle name="Normal 5 3 2 2 4 3 3" xfId="18888" xr:uid="{00000000-0005-0000-0000-000075B10000}"/>
    <cellStyle name="Normal 5 3 2 2 4 3 3 2" xfId="45050" xr:uid="{00000000-0005-0000-0000-000076B10000}"/>
    <cellStyle name="Normal 5 3 2 2 4 3 4" xfId="31848" xr:uid="{00000000-0005-0000-0000-000077B10000}"/>
    <cellStyle name="Normal 5 3 2 2 4 4" xfId="9184" xr:uid="{00000000-0005-0000-0000-000078B10000}"/>
    <cellStyle name="Normal 5 3 2 2 4 4 2" xfId="21930" xr:uid="{00000000-0005-0000-0000-000079B10000}"/>
    <cellStyle name="Normal 5 3 2 2 4 4 2 2" xfId="48092" xr:uid="{00000000-0005-0000-0000-00007AB10000}"/>
    <cellStyle name="Normal 5 3 2 2 4 4 3" xfId="35346" xr:uid="{00000000-0005-0000-0000-00007BB10000}"/>
    <cellStyle name="Normal 5 3 2 2 4 5" xfId="15364" xr:uid="{00000000-0005-0000-0000-00007CB10000}"/>
    <cellStyle name="Normal 5 3 2 2 4 5 2" xfId="41526" xr:uid="{00000000-0005-0000-0000-00007DB10000}"/>
    <cellStyle name="Normal 5 3 2 2 4 6" xfId="27796" xr:uid="{00000000-0005-0000-0000-00007EB10000}"/>
    <cellStyle name="Normal 5 3 2 2 5" xfId="2648" xr:uid="{00000000-0005-0000-0000-00007FB10000}"/>
    <cellStyle name="Normal 5 3 2 2 5 2" xfId="6700" xr:uid="{00000000-0005-0000-0000-000080B10000}"/>
    <cellStyle name="Normal 5 3 2 2 5 2 2" xfId="12866" xr:uid="{00000000-0005-0000-0000-000081B10000}"/>
    <cellStyle name="Normal 5 3 2 2 5 2 2 2" xfId="25132" xr:uid="{00000000-0005-0000-0000-000082B10000}"/>
    <cellStyle name="Normal 5 3 2 2 5 2 2 2 2" xfId="51294" xr:uid="{00000000-0005-0000-0000-000083B10000}"/>
    <cellStyle name="Normal 5 3 2 2 5 2 2 3" xfId="39028" xr:uid="{00000000-0005-0000-0000-000084B10000}"/>
    <cellStyle name="Normal 5 3 2 2 5 2 3" xfId="19770" xr:uid="{00000000-0005-0000-0000-000085B10000}"/>
    <cellStyle name="Normal 5 3 2 2 5 2 3 2" xfId="45932" xr:uid="{00000000-0005-0000-0000-000086B10000}"/>
    <cellStyle name="Normal 5 3 2 2 5 2 4" xfId="32862" xr:uid="{00000000-0005-0000-0000-000087B10000}"/>
    <cellStyle name="Normal 5 3 2 2 5 3" xfId="9920" xr:uid="{00000000-0005-0000-0000-000088B10000}"/>
    <cellStyle name="Normal 5 3 2 2 5 3 2" xfId="22570" xr:uid="{00000000-0005-0000-0000-000089B10000}"/>
    <cellStyle name="Normal 5 3 2 2 5 3 2 2" xfId="48732" xr:uid="{00000000-0005-0000-0000-00008AB10000}"/>
    <cellStyle name="Normal 5 3 2 2 5 3 3" xfId="36082" xr:uid="{00000000-0005-0000-0000-00008BB10000}"/>
    <cellStyle name="Normal 5 3 2 2 5 4" xfId="16246" xr:uid="{00000000-0005-0000-0000-00008CB10000}"/>
    <cellStyle name="Normal 5 3 2 2 5 4 2" xfId="42408" xr:uid="{00000000-0005-0000-0000-00008DB10000}"/>
    <cellStyle name="Normal 5 3 2 2 5 5" xfId="28810" xr:uid="{00000000-0005-0000-0000-00008EB10000}"/>
    <cellStyle name="Normal 5 3 2 2 6" xfId="4674" xr:uid="{00000000-0005-0000-0000-00008FB10000}"/>
    <cellStyle name="Normal 5 3 2 2 6 2" xfId="11394" xr:uid="{00000000-0005-0000-0000-000090B10000}"/>
    <cellStyle name="Normal 5 3 2 2 6 2 2" xfId="23852" xr:uid="{00000000-0005-0000-0000-000091B10000}"/>
    <cellStyle name="Normal 5 3 2 2 6 2 2 2" xfId="50014" xr:uid="{00000000-0005-0000-0000-000092B10000}"/>
    <cellStyle name="Normal 5 3 2 2 6 2 3" xfId="37556" xr:uid="{00000000-0005-0000-0000-000093B10000}"/>
    <cellStyle name="Normal 5 3 2 2 6 3" xfId="18008" xr:uid="{00000000-0005-0000-0000-000094B10000}"/>
    <cellStyle name="Normal 5 3 2 2 6 3 2" xfId="44170" xr:uid="{00000000-0005-0000-0000-000095B10000}"/>
    <cellStyle name="Normal 5 3 2 2 6 4" xfId="30836" xr:uid="{00000000-0005-0000-0000-000096B10000}"/>
    <cellStyle name="Normal 5 3 2 2 7" xfId="8448" xr:uid="{00000000-0005-0000-0000-000097B10000}"/>
    <cellStyle name="Normal 5 3 2 2 7 2" xfId="21290" xr:uid="{00000000-0005-0000-0000-000098B10000}"/>
    <cellStyle name="Normal 5 3 2 2 7 2 2" xfId="47452" xr:uid="{00000000-0005-0000-0000-000099B10000}"/>
    <cellStyle name="Normal 5 3 2 2 7 3" xfId="34610" xr:uid="{00000000-0005-0000-0000-00009AB10000}"/>
    <cellStyle name="Normal 5 3 2 2 8" xfId="14484" xr:uid="{00000000-0005-0000-0000-00009BB10000}"/>
    <cellStyle name="Normal 5 3 2 2 8 2" xfId="40646" xr:uid="{00000000-0005-0000-0000-00009CB10000}"/>
    <cellStyle name="Normal 5 3 2 2 9" xfId="26784" xr:uid="{00000000-0005-0000-0000-00009DB10000}"/>
    <cellStyle name="Normal 5 3 2 3" xfId="1074" xr:uid="{00000000-0005-0000-0000-00009EB10000}"/>
    <cellStyle name="Normal 5 3 2 3 2" xfId="1394" xr:uid="{00000000-0005-0000-0000-00009FB10000}"/>
    <cellStyle name="Normal 5 3 2 3 2 2" xfId="2034" xr:uid="{00000000-0005-0000-0000-0000A0B10000}"/>
    <cellStyle name="Normal 5 3 2 3 2 2 2" xfId="4060" xr:uid="{00000000-0005-0000-0000-0000A1B10000}"/>
    <cellStyle name="Normal 5 3 2 3 2 2 2 2" xfId="8112" xr:uid="{00000000-0005-0000-0000-0000A2B10000}"/>
    <cellStyle name="Normal 5 3 2 3 2 2 2 2 2" xfId="14002" xr:uid="{00000000-0005-0000-0000-0000A3B10000}"/>
    <cellStyle name="Normal 5 3 2 3 2 2 2 2 2 2" xfId="26172" xr:uid="{00000000-0005-0000-0000-0000A4B10000}"/>
    <cellStyle name="Normal 5 3 2 3 2 2 2 2 2 2 2" xfId="52334" xr:uid="{00000000-0005-0000-0000-0000A5B10000}"/>
    <cellStyle name="Normal 5 3 2 3 2 2 2 2 2 3" xfId="40164" xr:uid="{00000000-0005-0000-0000-0000A6B10000}"/>
    <cellStyle name="Normal 5 3 2 3 2 2 2 2 3" xfId="21050" xr:uid="{00000000-0005-0000-0000-0000A7B10000}"/>
    <cellStyle name="Normal 5 3 2 3 2 2 2 2 3 2" xfId="47212" xr:uid="{00000000-0005-0000-0000-0000A8B10000}"/>
    <cellStyle name="Normal 5 3 2 3 2 2 2 2 4" xfId="34274" xr:uid="{00000000-0005-0000-0000-0000A9B10000}"/>
    <cellStyle name="Normal 5 3 2 3 2 2 2 3" xfId="11056" xr:uid="{00000000-0005-0000-0000-0000AAB10000}"/>
    <cellStyle name="Normal 5 3 2 3 2 2 2 3 2" xfId="23610" xr:uid="{00000000-0005-0000-0000-0000ABB10000}"/>
    <cellStyle name="Normal 5 3 2 3 2 2 2 3 2 2" xfId="49772" xr:uid="{00000000-0005-0000-0000-0000ACB10000}"/>
    <cellStyle name="Normal 5 3 2 3 2 2 2 3 3" xfId="37218" xr:uid="{00000000-0005-0000-0000-0000ADB10000}"/>
    <cellStyle name="Normal 5 3 2 3 2 2 2 4" xfId="17526" xr:uid="{00000000-0005-0000-0000-0000AEB10000}"/>
    <cellStyle name="Normal 5 3 2 3 2 2 2 4 2" xfId="43688" xr:uid="{00000000-0005-0000-0000-0000AFB10000}"/>
    <cellStyle name="Normal 5 3 2 3 2 2 2 5" xfId="30222" xr:uid="{00000000-0005-0000-0000-0000B0B10000}"/>
    <cellStyle name="Normal 5 3 2 3 2 2 3" xfId="6086" xr:uid="{00000000-0005-0000-0000-0000B1B10000}"/>
    <cellStyle name="Normal 5 3 2 3 2 2 3 2" xfId="12530" xr:uid="{00000000-0005-0000-0000-0000B2B10000}"/>
    <cellStyle name="Normal 5 3 2 3 2 2 3 2 2" xfId="24892" xr:uid="{00000000-0005-0000-0000-0000B3B10000}"/>
    <cellStyle name="Normal 5 3 2 3 2 2 3 2 2 2" xfId="51054" xr:uid="{00000000-0005-0000-0000-0000B4B10000}"/>
    <cellStyle name="Normal 5 3 2 3 2 2 3 2 3" xfId="38692" xr:uid="{00000000-0005-0000-0000-0000B5B10000}"/>
    <cellStyle name="Normal 5 3 2 3 2 2 3 3" xfId="19288" xr:uid="{00000000-0005-0000-0000-0000B6B10000}"/>
    <cellStyle name="Normal 5 3 2 3 2 2 3 3 2" xfId="45450" xr:uid="{00000000-0005-0000-0000-0000B7B10000}"/>
    <cellStyle name="Normal 5 3 2 3 2 2 3 4" xfId="32248" xr:uid="{00000000-0005-0000-0000-0000B8B10000}"/>
    <cellStyle name="Normal 5 3 2 3 2 2 4" xfId="9584" xr:uid="{00000000-0005-0000-0000-0000B9B10000}"/>
    <cellStyle name="Normal 5 3 2 3 2 2 4 2" xfId="22330" xr:uid="{00000000-0005-0000-0000-0000BAB10000}"/>
    <cellStyle name="Normal 5 3 2 3 2 2 4 2 2" xfId="48492" xr:uid="{00000000-0005-0000-0000-0000BBB10000}"/>
    <cellStyle name="Normal 5 3 2 3 2 2 4 3" xfId="35746" xr:uid="{00000000-0005-0000-0000-0000BCB10000}"/>
    <cellStyle name="Normal 5 3 2 3 2 2 5" xfId="15764" xr:uid="{00000000-0005-0000-0000-0000BDB10000}"/>
    <cellStyle name="Normal 5 3 2 3 2 2 5 2" xfId="41926" xr:uid="{00000000-0005-0000-0000-0000BEB10000}"/>
    <cellStyle name="Normal 5 3 2 3 2 2 6" xfId="28196" xr:uid="{00000000-0005-0000-0000-0000BFB10000}"/>
    <cellStyle name="Normal 5 3 2 3 2 3" xfId="3420" xr:uid="{00000000-0005-0000-0000-0000C0B10000}"/>
    <cellStyle name="Normal 5 3 2 3 2 3 2" xfId="7472" xr:uid="{00000000-0005-0000-0000-0000C1B10000}"/>
    <cellStyle name="Normal 5 3 2 3 2 3 2 2" xfId="13362" xr:uid="{00000000-0005-0000-0000-0000C2B10000}"/>
    <cellStyle name="Normal 5 3 2 3 2 3 2 2 2" xfId="25532" xr:uid="{00000000-0005-0000-0000-0000C3B10000}"/>
    <cellStyle name="Normal 5 3 2 3 2 3 2 2 2 2" xfId="51694" xr:uid="{00000000-0005-0000-0000-0000C4B10000}"/>
    <cellStyle name="Normal 5 3 2 3 2 3 2 2 3" xfId="39524" xr:uid="{00000000-0005-0000-0000-0000C5B10000}"/>
    <cellStyle name="Normal 5 3 2 3 2 3 2 3" xfId="20410" xr:uid="{00000000-0005-0000-0000-0000C6B10000}"/>
    <cellStyle name="Normal 5 3 2 3 2 3 2 3 2" xfId="46572" xr:uid="{00000000-0005-0000-0000-0000C7B10000}"/>
    <cellStyle name="Normal 5 3 2 3 2 3 2 4" xfId="33634" xr:uid="{00000000-0005-0000-0000-0000C8B10000}"/>
    <cellStyle name="Normal 5 3 2 3 2 3 3" xfId="10416" xr:uid="{00000000-0005-0000-0000-0000C9B10000}"/>
    <cellStyle name="Normal 5 3 2 3 2 3 3 2" xfId="22970" xr:uid="{00000000-0005-0000-0000-0000CAB10000}"/>
    <cellStyle name="Normal 5 3 2 3 2 3 3 2 2" xfId="49132" xr:uid="{00000000-0005-0000-0000-0000CBB10000}"/>
    <cellStyle name="Normal 5 3 2 3 2 3 3 3" xfId="36578" xr:uid="{00000000-0005-0000-0000-0000CCB10000}"/>
    <cellStyle name="Normal 5 3 2 3 2 3 4" xfId="16886" xr:uid="{00000000-0005-0000-0000-0000CDB10000}"/>
    <cellStyle name="Normal 5 3 2 3 2 3 4 2" xfId="43048" xr:uid="{00000000-0005-0000-0000-0000CEB10000}"/>
    <cellStyle name="Normal 5 3 2 3 2 3 5" xfId="29582" xr:uid="{00000000-0005-0000-0000-0000CFB10000}"/>
    <cellStyle name="Normal 5 3 2 3 2 4" xfId="5446" xr:uid="{00000000-0005-0000-0000-0000D0B10000}"/>
    <cellStyle name="Normal 5 3 2 3 2 4 2" xfId="11890" xr:uid="{00000000-0005-0000-0000-0000D1B10000}"/>
    <cellStyle name="Normal 5 3 2 3 2 4 2 2" xfId="24252" xr:uid="{00000000-0005-0000-0000-0000D2B10000}"/>
    <cellStyle name="Normal 5 3 2 3 2 4 2 2 2" xfId="50414" xr:uid="{00000000-0005-0000-0000-0000D3B10000}"/>
    <cellStyle name="Normal 5 3 2 3 2 4 2 3" xfId="38052" xr:uid="{00000000-0005-0000-0000-0000D4B10000}"/>
    <cellStyle name="Normal 5 3 2 3 2 4 3" xfId="18648" xr:uid="{00000000-0005-0000-0000-0000D5B10000}"/>
    <cellStyle name="Normal 5 3 2 3 2 4 3 2" xfId="44810" xr:uid="{00000000-0005-0000-0000-0000D6B10000}"/>
    <cellStyle name="Normal 5 3 2 3 2 4 4" xfId="31608" xr:uid="{00000000-0005-0000-0000-0000D7B10000}"/>
    <cellStyle name="Normal 5 3 2 3 2 5" xfId="8944" xr:uid="{00000000-0005-0000-0000-0000D8B10000}"/>
    <cellStyle name="Normal 5 3 2 3 2 5 2" xfId="21690" xr:uid="{00000000-0005-0000-0000-0000D9B10000}"/>
    <cellStyle name="Normal 5 3 2 3 2 5 2 2" xfId="47852" xr:uid="{00000000-0005-0000-0000-0000DAB10000}"/>
    <cellStyle name="Normal 5 3 2 3 2 5 3" xfId="35106" xr:uid="{00000000-0005-0000-0000-0000DBB10000}"/>
    <cellStyle name="Normal 5 3 2 3 2 6" xfId="15124" xr:uid="{00000000-0005-0000-0000-0000DCB10000}"/>
    <cellStyle name="Normal 5 3 2 3 2 6 2" xfId="41286" xr:uid="{00000000-0005-0000-0000-0000DDB10000}"/>
    <cellStyle name="Normal 5 3 2 3 2 7" xfId="27556" xr:uid="{00000000-0005-0000-0000-0000DEB10000}"/>
    <cellStyle name="Normal 5 3 2 3 3" xfId="1714" xr:uid="{00000000-0005-0000-0000-0000DFB10000}"/>
    <cellStyle name="Normal 5 3 2 3 3 2" xfId="3740" xr:uid="{00000000-0005-0000-0000-0000E0B10000}"/>
    <cellStyle name="Normal 5 3 2 3 3 2 2" xfId="7792" xr:uid="{00000000-0005-0000-0000-0000E1B10000}"/>
    <cellStyle name="Normal 5 3 2 3 3 2 2 2" xfId="13682" xr:uid="{00000000-0005-0000-0000-0000E2B10000}"/>
    <cellStyle name="Normal 5 3 2 3 3 2 2 2 2" xfId="25852" xr:uid="{00000000-0005-0000-0000-0000E3B10000}"/>
    <cellStyle name="Normal 5 3 2 3 3 2 2 2 2 2" xfId="52014" xr:uid="{00000000-0005-0000-0000-0000E4B10000}"/>
    <cellStyle name="Normal 5 3 2 3 3 2 2 2 3" xfId="39844" xr:uid="{00000000-0005-0000-0000-0000E5B10000}"/>
    <cellStyle name="Normal 5 3 2 3 3 2 2 3" xfId="20730" xr:uid="{00000000-0005-0000-0000-0000E6B10000}"/>
    <cellStyle name="Normal 5 3 2 3 3 2 2 3 2" xfId="46892" xr:uid="{00000000-0005-0000-0000-0000E7B10000}"/>
    <cellStyle name="Normal 5 3 2 3 3 2 2 4" xfId="33954" xr:uid="{00000000-0005-0000-0000-0000E8B10000}"/>
    <cellStyle name="Normal 5 3 2 3 3 2 3" xfId="10736" xr:uid="{00000000-0005-0000-0000-0000E9B10000}"/>
    <cellStyle name="Normal 5 3 2 3 3 2 3 2" xfId="23290" xr:uid="{00000000-0005-0000-0000-0000EAB10000}"/>
    <cellStyle name="Normal 5 3 2 3 3 2 3 2 2" xfId="49452" xr:uid="{00000000-0005-0000-0000-0000EBB10000}"/>
    <cellStyle name="Normal 5 3 2 3 3 2 3 3" xfId="36898" xr:uid="{00000000-0005-0000-0000-0000ECB10000}"/>
    <cellStyle name="Normal 5 3 2 3 3 2 4" xfId="17206" xr:uid="{00000000-0005-0000-0000-0000EDB10000}"/>
    <cellStyle name="Normal 5 3 2 3 3 2 4 2" xfId="43368" xr:uid="{00000000-0005-0000-0000-0000EEB10000}"/>
    <cellStyle name="Normal 5 3 2 3 3 2 5" xfId="29902" xr:uid="{00000000-0005-0000-0000-0000EFB10000}"/>
    <cellStyle name="Normal 5 3 2 3 3 3" xfId="5766" xr:uid="{00000000-0005-0000-0000-0000F0B10000}"/>
    <cellStyle name="Normal 5 3 2 3 3 3 2" xfId="12210" xr:uid="{00000000-0005-0000-0000-0000F1B10000}"/>
    <cellStyle name="Normal 5 3 2 3 3 3 2 2" xfId="24572" xr:uid="{00000000-0005-0000-0000-0000F2B10000}"/>
    <cellStyle name="Normal 5 3 2 3 3 3 2 2 2" xfId="50734" xr:uid="{00000000-0005-0000-0000-0000F3B10000}"/>
    <cellStyle name="Normal 5 3 2 3 3 3 2 3" xfId="38372" xr:uid="{00000000-0005-0000-0000-0000F4B10000}"/>
    <cellStyle name="Normal 5 3 2 3 3 3 3" xfId="18968" xr:uid="{00000000-0005-0000-0000-0000F5B10000}"/>
    <cellStyle name="Normal 5 3 2 3 3 3 3 2" xfId="45130" xr:uid="{00000000-0005-0000-0000-0000F6B10000}"/>
    <cellStyle name="Normal 5 3 2 3 3 3 4" xfId="31928" xr:uid="{00000000-0005-0000-0000-0000F7B10000}"/>
    <cellStyle name="Normal 5 3 2 3 3 4" xfId="9264" xr:uid="{00000000-0005-0000-0000-0000F8B10000}"/>
    <cellStyle name="Normal 5 3 2 3 3 4 2" xfId="22010" xr:uid="{00000000-0005-0000-0000-0000F9B10000}"/>
    <cellStyle name="Normal 5 3 2 3 3 4 2 2" xfId="48172" xr:uid="{00000000-0005-0000-0000-0000FAB10000}"/>
    <cellStyle name="Normal 5 3 2 3 3 4 3" xfId="35426" xr:uid="{00000000-0005-0000-0000-0000FBB10000}"/>
    <cellStyle name="Normal 5 3 2 3 3 5" xfId="15444" xr:uid="{00000000-0005-0000-0000-0000FCB10000}"/>
    <cellStyle name="Normal 5 3 2 3 3 5 2" xfId="41606" xr:uid="{00000000-0005-0000-0000-0000FDB10000}"/>
    <cellStyle name="Normal 5 3 2 3 3 6" xfId="27876" xr:uid="{00000000-0005-0000-0000-0000FEB10000}"/>
    <cellStyle name="Normal 5 3 2 3 4" xfId="3100" xr:uid="{00000000-0005-0000-0000-0000FFB10000}"/>
    <cellStyle name="Normal 5 3 2 3 4 2" xfId="7152" xr:uid="{00000000-0005-0000-0000-000000B20000}"/>
    <cellStyle name="Normal 5 3 2 3 4 2 2" xfId="13042" xr:uid="{00000000-0005-0000-0000-000001B20000}"/>
    <cellStyle name="Normal 5 3 2 3 4 2 2 2" xfId="25212" xr:uid="{00000000-0005-0000-0000-000002B20000}"/>
    <cellStyle name="Normal 5 3 2 3 4 2 2 2 2" xfId="51374" xr:uid="{00000000-0005-0000-0000-000003B20000}"/>
    <cellStyle name="Normal 5 3 2 3 4 2 2 3" xfId="39204" xr:uid="{00000000-0005-0000-0000-000004B20000}"/>
    <cellStyle name="Normal 5 3 2 3 4 2 3" xfId="20090" xr:uid="{00000000-0005-0000-0000-000005B20000}"/>
    <cellStyle name="Normal 5 3 2 3 4 2 3 2" xfId="46252" xr:uid="{00000000-0005-0000-0000-000006B20000}"/>
    <cellStyle name="Normal 5 3 2 3 4 2 4" xfId="33314" xr:uid="{00000000-0005-0000-0000-000007B20000}"/>
    <cellStyle name="Normal 5 3 2 3 4 3" xfId="10096" xr:uid="{00000000-0005-0000-0000-000008B20000}"/>
    <cellStyle name="Normal 5 3 2 3 4 3 2" xfId="22650" xr:uid="{00000000-0005-0000-0000-000009B20000}"/>
    <cellStyle name="Normal 5 3 2 3 4 3 2 2" xfId="48812" xr:uid="{00000000-0005-0000-0000-00000AB20000}"/>
    <cellStyle name="Normal 5 3 2 3 4 3 3" xfId="36258" xr:uid="{00000000-0005-0000-0000-00000BB20000}"/>
    <cellStyle name="Normal 5 3 2 3 4 4" xfId="16566" xr:uid="{00000000-0005-0000-0000-00000CB20000}"/>
    <cellStyle name="Normal 5 3 2 3 4 4 2" xfId="42728" xr:uid="{00000000-0005-0000-0000-00000DB20000}"/>
    <cellStyle name="Normal 5 3 2 3 4 5" xfId="29262" xr:uid="{00000000-0005-0000-0000-00000EB20000}"/>
    <cellStyle name="Normal 5 3 2 3 5" xfId="5126" xr:uid="{00000000-0005-0000-0000-00000FB20000}"/>
    <cellStyle name="Normal 5 3 2 3 5 2" xfId="11570" xr:uid="{00000000-0005-0000-0000-000010B20000}"/>
    <cellStyle name="Normal 5 3 2 3 5 2 2" xfId="23932" xr:uid="{00000000-0005-0000-0000-000011B20000}"/>
    <cellStyle name="Normal 5 3 2 3 5 2 2 2" xfId="50094" xr:uid="{00000000-0005-0000-0000-000012B20000}"/>
    <cellStyle name="Normal 5 3 2 3 5 2 3" xfId="37732" xr:uid="{00000000-0005-0000-0000-000013B20000}"/>
    <cellStyle name="Normal 5 3 2 3 5 3" xfId="18328" xr:uid="{00000000-0005-0000-0000-000014B20000}"/>
    <cellStyle name="Normal 5 3 2 3 5 3 2" xfId="44490" xr:uid="{00000000-0005-0000-0000-000015B20000}"/>
    <cellStyle name="Normal 5 3 2 3 5 4" xfId="31288" xr:uid="{00000000-0005-0000-0000-000016B20000}"/>
    <cellStyle name="Normal 5 3 2 3 6" xfId="8624" xr:uid="{00000000-0005-0000-0000-000017B20000}"/>
    <cellStyle name="Normal 5 3 2 3 6 2" xfId="21370" xr:uid="{00000000-0005-0000-0000-000018B20000}"/>
    <cellStyle name="Normal 5 3 2 3 6 2 2" xfId="47532" xr:uid="{00000000-0005-0000-0000-000019B20000}"/>
    <cellStyle name="Normal 5 3 2 3 6 3" xfId="34786" xr:uid="{00000000-0005-0000-0000-00001AB20000}"/>
    <cellStyle name="Normal 5 3 2 3 7" xfId="14804" xr:uid="{00000000-0005-0000-0000-00001BB20000}"/>
    <cellStyle name="Normal 5 3 2 3 7 2" xfId="40966" xr:uid="{00000000-0005-0000-0000-00001CB20000}"/>
    <cellStyle name="Normal 5 3 2 3 8" xfId="27236" xr:uid="{00000000-0005-0000-0000-00001DB20000}"/>
    <cellStyle name="Normal 5 3 2 4" xfId="1234" xr:uid="{00000000-0005-0000-0000-00001EB20000}"/>
    <cellStyle name="Normal 5 3 2 4 2" xfId="1874" xr:uid="{00000000-0005-0000-0000-00001FB20000}"/>
    <cellStyle name="Normal 5 3 2 4 2 2" xfId="3900" xr:uid="{00000000-0005-0000-0000-000020B20000}"/>
    <cellStyle name="Normal 5 3 2 4 2 2 2" xfId="7952" xr:uid="{00000000-0005-0000-0000-000021B20000}"/>
    <cellStyle name="Normal 5 3 2 4 2 2 2 2" xfId="13842" xr:uid="{00000000-0005-0000-0000-000022B20000}"/>
    <cellStyle name="Normal 5 3 2 4 2 2 2 2 2" xfId="26012" xr:uid="{00000000-0005-0000-0000-000023B20000}"/>
    <cellStyle name="Normal 5 3 2 4 2 2 2 2 2 2" xfId="52174" xr:uid="{00000000-0005-0000-0000-000024B20000}"/>
    <cellStyle name="Normal 5 3 2 4 2 2 2 2 3" xfId="40004" xr:uid="{00000000-0005-0000-0000-000025B20000}"/>
    <cellStyle name="Normal 5 3 2 4 2 2 2 3" xfId="20890" xr:uid="{00000000-0005-0000-0000-000026B20000}"/>
    <cellStyle name="Normal 5 3 2 4 2 2 2 3 2" xfId="47052" xr:uid="{00000000-0005-0000-0000-000027B20000}"/>
    <cellStyle name="Normal 5 3 2 4 2 2 2 4" xfId="34114" xr:uid="{00000000-0005-0000-0000-000028B20000}"/>
    <cellStyle name="Normal 5 3 2 4 2 2 3" xfId="10896" xr:uid="{00000000-0005-0000-0000-000029B20000}"/>
    <cellStyle name="Normal 5 3 2 4 2 2 3 2" xfId="23450" xr:uid="{00000000-0005-0000-0000-00002AB20000}"/>
    <cellStyle name="Normal 5 3 2 4 2 2 3 2 2" xfId="49612" xr:uid="{00000000-0005-0000-0000-00002BB20000}"/>
    <cellStyle name="Normal 5 3 2 4 2 2 3 3" xfId="37058" xr:uid="{00000000-0005-0000-0000-00002CB20000}"/>
    <cellStyle name="Normal 5 3 2 4 2 2 4" xfId="17366" xr:uid="{00000000-0005-0000-0000-00002DB20000}"/>
    <cellStyle name="Normal 5 3 2 4 2 2 4 2" xfId="43528" xr:uid="{00000000-0005-0000-0000-00002EB20000}"/>
    <cellStyle name="Normal 5 3 2 4 2 2 5" xfId="30062" xr:uid="{00000000-0005-0000-0000-00002FB20000}"/>
    <cellStyle name="Normal 5 3 2 4 2 3" xfId="5926" xr:uid="{00000000-0005-0000-0000-000030B20000}"/>
    <cellStyle name="Normal 5 3 2 4 2 3 2" xfId="12370" xr:uid="{00000000-0005-0000-0000-000031B20000}"/>
    <cellStyle name="Normal 5 3 2 4 2 3 2 2" xfId="24732" xr:uid="{00000000-0005-0000-0000-000032B20000}"/>
    <cellStyle name="Normal 5 3 2 4 2 3 2 2 2" xfId="50894" xr:uid="{00000000-0005-0000-0000-000033B20000}"/>
    <cellStyle name="Normal 5 3 2 4 2 3 2 3" xfId="38532" xr:uid="{00000000-0005-0000-0000-000034B20000}"/>
    <cellStyle name="Normal 5 3 2 4 2 3 3" xfId="19128" xr:uid="{00000000-0005-0000-0000-000035B20000}"/>
    <cellStyle name="Normal 5 3 2 4 2 3 3 2" xfId="45290" xr:uid="{00000000-0005-0000-0000-000036B20000}"/>
    <cellStyle name="Normal 5 3 2 4 2 3 4" xfId="32088" xr:uid="{00000000-0005-0000-0000-000037B20000}"/>
    <cellStyle name="Normal 5 3 2 4 2 4" xfId="9424" xr:uid="{00000000-0005-0000-0000-000038B20000}"/>
    <cellStyle name="Normal 5 3 2 4 2 4 2" xfId="22170" xr:uid="{00000000-0005-0000-0000-000039B20000}"/>
    <cellStyle name="Normal 5 3 2 4 2 4 2 2" xfId="48332" xr:uid="{00000000-0005-0000-0000-00003AB20000}"/>
    <cellStyle name="Normal 5 3 2 4 2 4 3" xfId="35586" xr:uid="{00000000-0005-0000-0000-00003BB20000}"/>
    <cellStyle name="Normal 5 3 2 4 2 5" xfId="15604" xr:uid="{00000000-0005-0000-0000-00003CB20000}"/>
    <cellStyle name="Normal 5 3 2 4 2 5 2" xfId="41766" xr:uid="{00000000-0005-0000-0000-00003DB20000}"/>
    <cellStyle name="Normal 5 3 2 4 2 6" xfId="28036" xr:uid="{00000000-0005-0000-0000-00003EB20000}"/>
    <cellStyle name="Normal 5 3 2 4 3" xfId="3260" xr:uid="{00000000-0005-0000-0000-00003FB20000}"/>
    <cellStyle name="Normal 5 3 2 4 3 2" xfId="7312" xr:uid="{00000000-0005-0000-0000-000040B20000}"/>
    <cellStyle name="Normal 5 3 2 4 3 2 2" xfId="13202" xr:uid="{00000000-0005-0000-0000-000041B20000}"/>
    <cellStyle name="Normal 5 3 2 4 3 2 2 2" xfId="25372" xr:uid="{00000000-0005-0000-0000-000042B20000}"/>
    <cellStyle name="Normal 5 3 2 4 3 2 2 2 2" xfId="51534" xr:uid="{00000000-0005-0000-0000-000043B20000}"/>
    <cellStyle name="Normal 5 3 2 4 3 2 2 3" xfId="39364" xr:uid="{00000000-0005-0000-0000-000044B20000}"/>
    <cellStyle name="Normal 5 3 2 4 3 2 3" xfId="20250" xr:uid="{00000000-0005-0000-0000-000045B20000}"/>
    <cellStyle name="Normal 5 3 2 4 3 2 3 2" xfId="46412" xr:uid="{00000000-0005-0000-0000-000046B20000}"/>
    <cellStyle name="Normal 5 3 2 4 3 2 4" xfId="33474" xr:uid="{00000000-0005-0000-0000-000047B20000}"/>
    <cellStyle name="Normal 5 3 2 4 3 3" xfId="10256" xr:uid="{00000000-0005-0000-0000-000048B20000}"/>
    <cellStyle name="Normal 5 3 2 4 3 3 2" xfId="22810" xr:uid="{00000000-0005-0000-0000-000049B20000}"/>
    <cellStyle name="Normal 5 3 2 4 3 3 2 2" xfId="48972" xr:uid="{00000000-0005-0000-0000-00004AB20000}"/>
    <cellStyle name="Normal 5 3 2 4 3 3 3" xfId="36418" xr:uid="{00000000-0005-0000-0000-00004BB20000}"/>
    <cellStyle name="Normal 5 3 2 4 3 4" xfId="16726" xr:uid="{00000000-0005-0000-0000-00004CB20000}"/>
    <cellStyle name="Normal 5 3 2 4 3 4 2" xfId="42888" xr:uid="{00000000-0005-0000-0000-00004DB20000}"/>
    <cellStyle name="Normal 5 3 2 4 3 5" xfId="29422" xr:uid="{00000000-0005-0000-0000-00004EB20000}"/>
    <cellStyle name="Normal 5 3 2 4 4" xfId="5286" xr:uid="{00000000-0005-0000-0000-00004FB20000}"/>
    <cellStyle name="Normal 5 3 2 4 4 2" xfId="11730" xr:uid="{00000000-0005-0000-0000-000050B20000}"/>
    <cellStyle name="Normal 5 3 2 4 4 2 2" xfId="24092" xr:uid="{00000000-0005-0000-0000-000051B20000}"/>
    <cellStyle name="Normal 5 3 2 4 4 2 2 2" xfId="50254" xr:uid="{00000000-0005-0000-0000-000052B20000}"/>
    <cellStyle name="Normal 5 3 2 4 4 2 3" xfId="37892" xr:uid="{00000000-0005-0000-0000-000053B20000}"/>
    <cellStyle name="Normal 5 3 2 4 4 3" xfId="18488" xr:uid="{00000000-0005-0000-0000-000054B20000}"/>
    <cellStyle name="Normal 5 3 2 4 4 3 2" xfId="44650" xr:uid="{00000000-0005-0000-0000-000055B20000}"/>
    <cellStyle name="Normal 5 3 2 4 4 4" xfId="31448" xr:uid="{00000000-0005-0000-0000-000056B20000}"/>
    <cellStyle name="Normal 5 3 2 4 5" xfId="8784" xr:uid="{00000000-0005-0000-0000-000057B20000}"/>
    <cellStyle name="Normal 5 3 2 4 5 2" xfId="21530" xr:uid="{00000000-0005-0000-0000-000058B20000}"/>
    <cellStyle name="Normal 5 3 2 4 5 2 2" xfId="47692" xr:uid="{00000000-0005-0000-0000-000059B20000}"/>
    <cellStyle name="Normal 5 3 2 4 5 3" xfId="34946" xr:uid="{00000000-0005-0000-0000-00005AB20000}"/>
    <cellStyle name="Normal 5 3 2 4 6" xfId="14964" xr:uid="{00000000-0005-0000-0000-00005BB20000}"/>
    <cellStyle name="Normal 5 3 2 4 6 2" xfId="41126" xr:uid="{00000000-0005-0000-0000-00005CB20000}"/>
    <cellStyle name="Normal 5 3 2 4 7" xfId="27396" xr:uid="{00000000-0005-0000-0000-00005DB20000}"/>
    <cellStyle name="Normal 5 3 2 5" xfId="1554" xr:uid="{00000000-0005-0000-0000-00005EB20000}"/>
    <cellStyle name="Normal 5 3 2 5 2" xfId="3580" xr:uid="{00000000-0005-0000-0000-00005FB20000}"/>
    <cellStyle name="Normal 5 3 2 5 2 2" xfId="7632" xr:uid="{00000000-0005-0000-0000-000060B20000}"/>
    <cellStyle name="Normal 5 3 2 5 2 2 2" xfId="13522" xr:uid="{00000000-0005-0000-0000-000061B20000}"/>
    <cellStyle name="Normal 5 3 2 5 2 2 2 2" xfId="25692" xr:uid="{00000000-0005-0000-0000-000062B20000}"/>
    <cellStyle name="Normal 5 3 2 5 2 2 2 2 2" xfId="51854" xr:uid="{00000000-0005-0000-0000-000063B20000}"/>
    <cellStyle name="Normal 5 3 2 5 2 2 2 3" xfId="39684" xr:uid="{00000000-0005-0000-0000-000064B20000}"/>
    <cellStyle name="Normal 5 3 2 5 2 2 3" xfId="20570" xr:uid="{00000000-0005-0000-0000-000065B20000}"/>
    <cellStyle name="Normal 5 3 2 5 2 2 3 2" xfId="46732" xr:uid="{00000000-0005-0000-0000-000066B20000}"/>
    <cellStyle name="Normal 5 3 2 5 2 2 4" xfId="33794" xr:uid="{00000000-0005-0000-0000-000067B20000}"/>
    <cellStyle name="Normal 5 3 2 5 2 3" xfId="10576" xr:uid="{00000000-0005-0000-0000-000068B20000}"/>
    <cellStyle name="Normal 5 3 2 5 2 3 2" xfId="23130" xr:uid="{00000000-0005-0000-0000-000069B20000}"/>
    <cellStyle name="Normal 5 3 2 5 2 3 2 2" xfId="49292" xr:uid="{00000000-0005-0000-0000-00006AB20000}"/>
    <cellStyle name="Normal 5 3 2 5 2 3 3" xfId="36738" xr:uid="{00000000-0005-0000-0000-00006BB20000}"/>
    <cellStyle name="Normal 5 3 2 5 2 4" xfId="17046" xr:uid="{00000000-0005-0000-0000-00006CB20000}"/>
    <cellStyle name="Normal 5 3 2 5 2 4 2" xfId="43208" xr:uid="{00000000-0005-0000-0000-00006DB20000}"/>
    <cellStyle name="Normal 5 3 2 5 2 5" xfId="29742" xr:uid="{00000000-0005-0000-0000-00006EB20000}"/>
    <cellStyle name="Normal 5 3 2 5 3" xfId="5606" xr:uid="{00000000-0005-0000-0000-00006FB20000}"/>
    <cellStyle name="Normal 5 3 2 5 3 2" xfId="12050" xr:uid="{00000000-0005-0000-0000-000070B20000}"/>
    <cellStyle name="Normal 5 3 2 5 3 2 2" xfId="24412" xr:uid="{00000000-0005-0000-0000-000071B20000}"/>
    <cellStyle name="Normal 5 3 2 5 3 2 2 2" xfId="50574" xr:uid="{00000000-0005-0000-0000-000072B20000}"/>
    <cellStyle name="Normal 5 3 2 5 3 2 3" xfId="38212" xr:uid="{00000000-0005-0000-0000-000073B20000}"/>
    <cellStyle name="Normal 5 3 2 5 3 3" xfId="18808" xr:uid="{00000000-0005-0000-0000-000074B20000}"/>
    <cellStyle name="Normal 5 3 2 5 3 3 2" xfId="44970" xr:uid="{00000000-0005-0000-0000-000075B20000}"/>
    <cellStyle name="Normal 5 3 2 5 3 4" xfId="31768" xr:uid="{00000000-0005-0000-0000-000076B20000}"/>
    <cellStyle name="Normal 5 3 2 5 4" xfId="9104" xr:uid="{00000000-0005-0000-0000-000077B20000}"/>
    <cellStyle name="Normal 5 3 2 5 4 2" xfId="21850" xr:uid="{00000000-0005-0000-0000-000078B20000}"/>
    <cellStyle name="Normal 5 3 2 5 4 2 2" xfId="48012" xr:uid="{00000000-0005-0000-0000-000079B20000}"/>
    <cellStyle name="Normal 5 3 2 5 4 3" xfId="35266" xr:uid="{00000000-0005-0000-0000-00007AB20000}"/>
    <cellStyle name="Normal 5 3 2 5 5" xfId="15284" xr:uid="{00000000-0005-0000-0000-00007BB20000}"/>
    <cellStyle name="Normal 5 3 2 5 5 2" xfId="41446" xr:uid="{00000000-0005-0000-0000-00007CB20000}"/>
    <cellStyle name="Normal 5 3 2 5 6" xfId="27716" xr:uid="{00000000-0005-0000-0000-00007DB20000}"/>
    <cellStyle name="Normal 5 3 2 6" xfId="2568" xr:uid="{00000000-0005-0000-0000-00007EB20000}"/>
    <cellStyle name="Normal 5 3 2 6 2" xfId="6620" xr:uid="{00000000-0005-0000-0000-00007FB20000}"/>
    <cellStyle name="Normal 5 3 2 6 2 2" xfId="12786" xr:uid="{00000000-0005-0000-0000-000080B20000}"/>
    <cellStyle name="Normal 5 3 2 6 2 2 2" xfId="25052" xr:uid="{00000000-0005-0000-0000-000081B20000}"/>
    <cellStyle name="Normal 5 3 2 6 2 2 2 2" xfId="51214" xr:uid="{00000000-0005-0000-0000-000082B20000}"/>
    <cellStyle name="Normal 5 3 2 6 2 2 3" xfId="38948" xr:uid="{00000000-0005-0000-0000-000083B20000}"/>
    <cellStyle name="Normal 5 3 2 6 2 3" xfId="19690" xr:uid="{00000000-0005-0000-0000-000084B20000}"/>
    <cellStyle name="Normal 5 3 2 6 2 3 2" xfId="45852" xr:uid="{00000000-0005-0000-0000-000085B20000}"/>
    <cellStyle name="Normal 5 3 2 6 2 4" xfId="32782" xr:uid="{00000000-0005-0000-0000-000086B20000}"/>
    <cellStyle name="Normal 5 3 2 6 3" xfId="9840" xr:uid="{00000000-0005-0000-0000-000087B20000}"/>
    <cellStyle name="Normal 5 3 2 6 3 2" xfId="22490" xr:uid="{00000000-0005-0000-0000-000088B20000}"/>
    <cellStyle name="Normal 5 3 2 6 3 2 2" xfId="48652" xr:uid="{00000000-0005-0000-0000-000089B20000}"/>
    <cellStyle name="Normal 5 3 2 6 3 3" xfId="36002" xr:uid="{00000000-0005-0000-0000-00008AB20000}"/>
    <cellStyle name="Normal 5 3 2 6 4" xfId="16166" xr:uid="{00000000-0005-0000-0000-00008BB20000}"/>
    <cellStyle name="Normal 5 3 2 6 4 2" xfId="42328" xr:uid="{00000000-0005-0000-0000-00008CB20000}"/>
    <cellStyle name="Normal 5 3 2 6 5" xfId="28730" xr:uid="{00000000-0005-0000-0000-00008DB20000}"/>
    <cellStyle name="Normal 5 3 2 7" xfId="4594" xr:uid="{00000000-0005-0000-0000-00008EB20000}"/>
    <cellStyle name="Normal 5 3 2 7 2" xfId="11314" xr:uid="{00000000-0005-0000-0000-00008FB20000}"/>
    <cellStyle name="Normal 5 3 2 7 2 2" xfId="23772" xr:uid="{00000000-0005-0000-0000-000090B20000}"/>
    <cellStyle name="Normal 5 3 2 7 2 2 2" xfId="49934" xr:uid="{00000000-0005-0000-0000-000091B20000}"/>
    <cellStyle name="Normal 5 3 2 7 2 3" xfId="37476" xr:uid="{00000000-0005-0000-0000-000092B20000}"/>
    <cellStyle name="Normal 5 3 2 7 3" xfId="17928" xr:uid="{00000000-0005-0000-0000-000093B20000}"/>
    <cellStyle name="Normal 5 3 2 7 3 2" xfId="44090" xr:uid="{00000000-0005-0000-0000-000094B20000}"/>
    <cellStyle name="Normal 5 3 2 7 4" xfId="30756" xr:uid="{00000000-0005-0000-0000-000095B20000}"/>
    <cellStyle name="Normal 5 3 2 8" xfId="8368" xr:uid="{00000000-0005-0000-0000-000096B20000}"/>
    <cellStyle name="Normal 5 3 2 8 2" xfId="21210" xr:uid="{00000000-0005-0000-0000-000097B20000}"/>
    <cellStyle name="Normal 5 3 2 8 2 2" xfId="47372" xr:uid="{00000000-0005-0000-0000-000098B20000}"/>
    <cellStyle name="Normal 5 3 2 8 3" xfId="34530" xr:uid="{00000000-0005-0000-0000-000099B20000}"/>
    <cellStyle name="Normal 5 3 2 9" xfId="14404" xr:uid="{00000000-0005-0000-0000-00009AB20000}"/>
    <cellStyle name="Normal 5 3 2 9 2" xfId="40566" xr:uid="{00000000-0005-0000-0000-00009BB20000}"/>
    <cellStyle name="Normal 5 3 3" xfId="582" xr:uid="{00000000-0005-0000-0000-00009CB20000}"/>
    <cellStyle name="Normal 5 3 3 2" xfId="1114" xr:uid="{00000000-0005-0000-0000-00009DB20000}"/>
    <cellStyle name="Normal 5 3 3 2 2" xfId="1434" xr:uid="{00000000-0005-0000-0000-00009EB20000}"/>
    <cellStyle name="Normal 5 3 3 2 2 2" xfId="2074" xr:uid="{00000000-0005-0000-0000-00009FB20000}"/>
    <cellStyle name="Normal 5 3 3 2 2 2 2" xfId="4100" xr:uid="{00000000-0005-0000-0000-0000A0B20000}"/>
    <cellStyle name="Normal 5 3 3 2 2 2 2 2" xfId="8152" xr:uid="{00000000-0005-0000-0000-0000A1B20000}"/>
    <cellStyle name="Normal 5 3 3 2 2 2 2 2 2" xfId="14042" xr:uid="{00000000-0005-0000-0000-0000A2B20000}"/>
    <cellStyle name="Normal 5 3 3 2 2 2 2 2 2 2" xfId="26212" xr:uid="{00000000-0005-0000-0000-0000A3B20000}"/>
    <cellStyle name="Normal 5 3 3 2 2 2 2 2 2 2 2" xfId="52374" xr:uid="{00000000-0005-0000-0000-0000A4B20000}"/>
    <cellStyle name="Normal 5 3 3 2 2 2 2 2 2 3" xfId="40204" xr:uid="{00000000-0005-0000-0000-0000A5B20000}"/>
    <cellStyle name="Normal 5 3 3 2 2 2 2 2 3" xfId="21090" xr:uid="{00000000-0005-0000-0000-0000A6B20000}"/>
    <cellStyle name="Normal 5 3 3 2 2 2 2 2 3 2" xfId="47252" xr:uid="{00000000-0005-0000-0000-0000A7B20000}"/>
    <cellStyle name="Normal 5 3 3 2 2 2 2 2 4" xfId="34314" xr:uid="{00000000-0005-0000-0000-0000A8B20000}"/>
    <cellStyle name="Normal 5 3 3 2 2 2 2 3" xfId="11096" xr:uid="{00000000-0005-0000-0000-0000A9B20000}"/>
    <cellStyle name="Normal 5 3 3 2 2 2 2 3 2" xfId="23650" xr:uid="{00000000-0005-0000-0000-0000AAB20000}"/>
    <cellStyle name="Normal 5 3 3 2 2 2 2 3 2 2" xfId="49812" xr:uid="{00000000-0005-0000-0000-0000ABB20000}"/>
    <cellStyle name="Normal 5 3 3 2 2 2 2 3 3" xfId="37258" xr:uid="{00000000-0005-0000-0000-0000ACB20000}"/>
    <cellStyle name="Normal 5 3 3 2 2 2 2 4" xfId="17566" xr:uid="{00000000-0005-0000-0000-0000ADB20000}"/>
    <cellStyle name="Normal 5 3 3 2 2 2 2 4 2" xfId="43728" xr:uid="{00000000-0005-0000-0000-0000AEB20000}"/>
    <cellStyle name="Normal 5 3 3 2 2 2 2 5" xfId="30262" xr:uid="{00000000-0005-0000-0000-0000AFB20000}"/>
    <cellStyle name="Normal 5 3 3 2 2 2 3" xfId="6126" xr:uid="{00000000-0005-0000-0000-0000B0B20000}"/>
    <cellStyle name="Normal 5 3 3 2 2 2 3 2" xfId="12570" xr:uid="{00000000-0005-0000-0000-0000B1B20000}"/>
    <cellStyle name="Normal 5 3 3 2 2 2 3 2 2" xfId="24932" xr:uid="{00000000-0005-0000-0000-0000B2B20000}"/>
    <cellStyle name="Normal 5 3 3 2 2 2 3 2 2 2" xfId="51094" xr:uid="{00000000-0005-0000-0000-0000B3B20000}"/>
    <cellStyle name="Normal 5 3 3 2 2 2 3 2 3" xfId="38732" xr:uid="{00000000-0005-0000-0000-0000B4B20000}"/>
    <cellStyle name="Normal 5 3 3 2 2 2 3 3" xfId="19328" xr:uid="{00000000-0005-0000-0000-0000B5B20000}"/>
    <cellStyle name="Normal 5 3 3 2 2 2 3 3 2" xfId="45490" xr:uid="{00000000-0005-0000-0000-0000B6B20000}"/>
    <cellStyle name="Normal 5 3 3 2 2 2 3 4" xfId="32288" xr:uid="{00000000-0005-0000-0000-0000B7B20000}"/>
    <cellStyle name="Normal 5 3 3 2 2 2 4" xfId="9624" xr:uid="{00000000-0005-0000-0000-0000B8B20000}"/>
    <cellStyle name="Normal 5 3 3 2 2 2 4 2" xfId="22370" xr:uid="{00000000-0005-0000-0000-0000B9B20000}"/>
    <cellStyle name="Normal 5 3 3 2 2 2 4 2 2" xfId="48532" xr:uid="{00000000-0005-0000-0000-0000BAB20000}"/>
    <cellStyle name="Normal 5 3 3 2 2 2 4 3" xfId="35786" xr:uid="{00000000-0005-0000-0000-0000BBB20000}"/>
    <cellStyle name="Normal 5 3 3 2 2 2 5" xfId="15804" xr:uid="{00000000-0005-0000-0000-0000BCB20000}"/>
    <cellStyle name="Normal 5 3 3 2 2 2 5 2" xfId="41966" xr:uid="{00000000-0005-0000-0000-0000BDB20000}"/>
    <cellStyle name="Normal 5 3 3 2 2 2 6" xfId="28236" xr:uid="{00000000-0005-0000-0000-0000BEB20000}"/>
    <cellStyle name="Normal 5 3 3 2 2 3" xfId="3460" xr:uid="{00000000-0005-0000-0000-0000BFB20000}"/>
    <cellStyle name="Normal 5 3 3 2 2 3 2" xfId="7512" xr:uid="{00000000-0005-0000-0000-0000C0B20000}"/>
    <cellStyle name="Normal 5 3 3 2 2 3 2 2" xfId="13402" xr:uid="{00000000-0005-0000-0000-0000C1B20000}"/>
    <cellStyle name="Normal 5 3 3 2 2 3 2 2 2" xfId="25572" xr:uid="{00000000-0005-0000-0000-0000C2B20000}"/>
    <cellStyle name="Normal 5 3 3 2 2 3 2 2 2 2" xfId="51734" xr:uid="{00000000-0005-0000-0000-0000C3B20000}"/>
    <cellStyle name="Normal 5 3 3 2 2 3 2 2 3" xfId="39564" xr:uid="{00000000-0005-0000-0000-0000C4B20000}"/>
    <cellStyle name="Normal 5 3 3 2 2 3 2 3" xfId="20450" xr:uid="{00000000-0005-0000-0000-0000C5B20000}"/>
    <cellStyle name="Normal 5 3 3 2 2 3 2 3 2" xfId="46612" xr:uid="{00000000-0005-0000-0000-0000C6B20000}"/>
    <cellStyle name="Normal 5 3 3 2 2 3 2 4" xfId="33674" xr:uid="{00000000-0005-0000-0000-0000C7B20000}"/>
    <cellStyle name="Normal 5 3 3 2 2 3 3" xfId="10456" xr:uid="{00000000-0005-0000-0000-0000C8B20000}"/>
    <cellStyle name="Normal 5 3 3 2 2 3 3 2" xfId="23010" xr:uid="{00000000-0005-0000-0000-0000C9B20000}"/>
    <cellStyle name="Normal 5 3 3 2 2 3 3 2 2" xfId="49172" xr:uid="{00000000-0005-0000-0000-0000CAB20000}"/>
    <cellStyle name="Normal 5 3 3 2 2 3 3 3" xfId="36618" xr:uid="{00000000-0005-0000-0000-0000CBB20000}"/>
    <cellStyle name="Normal 5 3 3 2 2 3 4" xfId="16926" xr:uid="{00000000-0005-0000-0000-0000CCB20000}"/>
    <cellStyle name="Normal 5 3 3 2 2 3 4 2" xfId="43088" xr:uid="{00000000-0005-0000-0000-0000CDB20000}"/>
    <cellStyle name="Normal 5 3 3 2 2 3 5" xfId="29622" xr:uid="{00000000-0005-0000-0000-0000CEB20000}"/>
    <cellStyle name="Normal 5 3 3 2 2 4" xfId="5486" xr:uid="{00000000-0005-0000-0000-0000CFB20000}"/>
    <cellStyle name="Normal 5 3 3 2 2 4 2" xfId="11930" xr:uid="{00000000-0005-0000-0000-0000D0B20000}"/>
    <cellStyle name="Normal 5 3 3 2 2 4 2 2" xfId="24292" xr:uid="{00000000-0005-0000-0000-0000D1B20000}"/>
    <cellStyle name="Normal 5 3 3 2 2 4 2 2 2" xfId="50454" xr:uid="{00000000-0005-0000-0000-0000D2B20000}"/>
    <cellStyle name="Normal 5 3 3 2 2 4 2 3" xfId="38092" xr:uid="{00000000-0005-0000-0000-0000D3B20000}"/>
    <cellStyle name="Normal 5 3 3 2 2 4 3" xfId="18688" xr:uid="{00000000-0005-0000-0000-0000D4B20000}"/>
    <cellStyle name="Normal 5 3 3 2 2 4 3 2" xfId="44850" xr:uid="{00000000-0005-0000-0000-0000D5B20000}"/>
    <cellStyle name="Normal 5 3 3 2 2 4 4" xfId="31648" xr:uid="{00000000-0005-0000-0000-0000D6B20000}"/>
    <cellStyle name="Normal 5 3 3 2 2 5" xfId="8984" xr:uid="{00000000-0005-0000-0000-0000D7B20000}"/>
    <cellStyle name="Normal 5 3 3 2 2 5 2" xfId="21730" xr:uid="{00000000-0005-0000-0000-0000D8B20000}"/>
    <cellStyle name="Normal 5 3 3 2 2 5 2 2" xfId="47892" xr:uid="{00000000-0005-0000-0000-0000D9B20000}"/>
    <cellStyle name="Normal 5 3 3 2 2 5 3" xfId="35146" xr:uid="{00000000-0005-0000-0000-0000DAB20000}"/>
    <cellStyle name="Normal 5 3 3 2 2 6" xfId="15164" xr:uid="{00000000-0005-0000-0000-0000DBB20000}"/>
    <cellStyle name="Normal 5 3 3 2 2 6 2" xfId="41326" xr:uid="{00000000-0005-0000-0000-0000DCB20000}"/>
    <cellStyle name="Normal 5 3 3 2 2 7" xfId="27596" xr:uid="{00000000-0005-0000-0000-0000DDB20000}"/>
    <cellStyle name="Normal 5 3 3 2 3" xfId="1754" xr:uid="{00000000-0005-0000-0000-0000DEB20000}"/>
    <cellStyle name="Normal 5 3 3 2 3 2" xfId="3780" xr:uid="{00000000-0005-0000-0000-0000DFB20000}"/>
    <cellStyle name="Normal 5 3 3 2 3 2 2" xfId="7832" xr:uid="{00000000-0005-0000-0000-0000E0B20000}"/>
    <cellStyle name="Normal 5 3 3 2 3 2 2 2" xfId="13722" xr:uid="{00000000-0005-0000-0000-0000E1B20000}"/>
    <cellStyle name="Normal 5 3 3 2 3 2 2 2 2" xfId="25892" xr:uid="{00000000-0005-0000-0000-0000E2B20000}"/>
    <cellStyle name="Normal 5 3 3 2 3 2 2 2 2 2" xfId="52054" xr:uid="{00000000-0005-0000-0000-0000E3B20000}"/>
    <cellStyle name="Normal 5 3 3 2 3 2 2 2 3" xfId="39884" xr:uid="{00000000-0005-0000-0000-0000E4B20000}"/>
    <cellStyle name="Normal 5 3 3 2 3 2 2 3" xfId="20770" xr:uid="{00000000-0005-0000-0000-0000E5B20000}"/>
    <cellStyle name="Normal 5 3 3 2 3 2 2 3 2" xfId="46932" xr:uid="{00000000-0005-0000-0000-0000E6B20000}"/>
    <cellStyle name="Normal 5 3 3 2 3 2 2 4" xfId="33994" xr:uid="{00000000-0005-0000-0000-0000E7B20000}"/>
    <cellStyle name="Normal 5 3 3 2 3 2 3" xfId="10776" xr:uid="{00000000-0005-0000-0000-0000E8B20000}"/>
    <cellStyle name="Normal 5 3 3 2 3 2 3 2" xfId="23330" xr:uid="{00000000-0005-0000-0000-0000E9B20000}"/>
    <cellStyle name="Normal 5 3 3 2 3 2 3 2 2" xfId="49492" xr:uid="{00000000-0005-0000-0000-0000EAB20000}"/>
    <cellStyle name="Normal 5 3 3 2 3 2 3 3" xfId="36938" xr:uid="{00000000-0005-0000-0000-0000EBB20000}"/>
    <cellStyle name="Normal 5 3 3 2 3 2 4" xfId="17246" xr:uid="{00000000-0005-0000-0000-0000ECB20000}"/>
    <cellStyle name="Normal 5 3 3 2 3 2 4 2" xfId="43408" xr:uid="{00000000-0005-0000-0000-0000EDB20000}"/>
    <cellStyle name="Normal 5 3 3 2 3 2 5" xfId="29942" xr:uid="{00000000-0005-0000-0000-0000EEB20000}"/>
    <cellStyle name="Normal 5 3 3 2 3 3" xfId="5806" xr:uid="{00000000-0005-0000-0000-0000EFB20000}"/>
    <cellStyle name="Normal 5 3 3 2 3 3 2" xfId="12250" xr:uid="{00000000-0005-0000-0000-0000F0B20000}"/>
    <cellStyle name="Normal 5 3 3 2 3 3 2 2" xfId="24612" xr:uid="{00000000-0005-0000-0000-0000F1B20000}"/>
    <cellStyle name="Normal 5 3 3 2 3 3 2 2 2" xfId="50774" xr:uid="{00000000-0005-0000-0000-0000F2B20000}"/>
    <cellStyle name="Normal 5 3 3 2 3 3 2 3" xfId="38412" xr:uid="{00000000-0005-0000-0000-0000F3B20000}"/>
    <cellStyle name="Normal 5 3 3 2 3 3 3" xfId="19008" xr:uid="{00000000-0005-0000-0000-0000F4B20000}"/>
    <cellStyle name="Normal 5 3 3 2 3 3 3 2" xfId="45170" xr:uid="{00000000-0005-0000-0000-0000F5B20000}"/>
    <cellStyle name="Normal 5 3 3 2 3 3 4" xfId="31968" xr:uid="{00000000-0005-0000-0000-0000F6B20000}"/>
    <cellStyle name="Normal 5 3 3 2 3 4" xfId="9304" xr:uid="{00000000-0005-0000-0000-0000F7B20000}"/>
    <cellStyle name="Normal 5 3 3 2 3 4 2" xfId="22050" xr:uid="{00000000-0005-0000-0000-0000F8B20000}"/>
    <cellStyle name="Normal 5 3 3 2 3 4 2 2" xfId="48212" xr:uid="{00000000-0005-0000-0000-0000F9B20000}"/>
    <cellStyle name="Normal 5 3 3 2 3 4 3" xfId="35466" xr:uid="{00000000-0005-0000-0000-0000FAB20000}"/>
    <cellStyle name="Normal 5 3 3 2 3 5" xfId="15484" xr:uid="{00000000-0005-0000-0000-0000FBB20000}"/>
    <cellStyle name="Normal 5 3 3 2 3 5 2" xfId="41646" xr:uid="{00000000-0005-0000-0000-0000FCB20000}"/>
    <cellStyle name="Normal 5 3 3 2 3 6" xfId="27916" xr:uid="{00000000-0005-0000-0000-0000FDB20000}"/>
    <cellStyle name="Normal 5 3 3 2 4" xfId="3140" xr:uid="{00000000-0005-0000-0000-0000FEB20000}"/>
    <cellStyle name="Normal 5 3 3 2 4 2" xfId="7192" xr:uid="{00000000-0005-0000-0000-0000FFB20000}"/>
    <cellStyle name="Normal 5 3 3 2 4 2 2" xfId="13082" xr:uid="{00000000-0005-0000-0000-000000B30000}"/>
    <cellStyle name="Normal 5 3 3 2 4 2 2 2" xfId="25252" xr:uid="{00000000-0005-0000-0000-000001B30000}"/>
    <cellStyle name="Normal 5 3 3 2 4 2 2 2 2" xfId="51414" xr:uid="{00000000-0005-0000-0000-000002B30000}"/>
    <cellStyle name="Normal 5 3 3 2 4 2 2 3" xfId="39244" xr:uid="{00000000-0005-0000-0000-000003B30000}"/>
    <cellStyle name="Normal 5 3 3 2 4 2 3" xfId="20130" xr:uid="{00000000-0005-0000-0000-000004B30000}"/>
    <cellStyle name="Normal 5 3 3 2 4 2 3 2" xfId="46292" xr:uid="{00000000-0005-0000-0000-000005B30000}"/>
    <cellStyle name="Normal 5 3 3 2 4 2 4" xfId="33354" xr:uid="{00000000-0005-0000-0000-000006B30000}"/>
    <cellStyle name="Normal 5 3 3 2 4 3" xfId="10136" xr:uid="{00000000-0005-0000-0000-000007B30000}"/>
    <cellStyle name="Normal 5 3 3 2 4 3 2" xfId="22690" xr:uid="{00000000-0005-0000-0000-000008B30000}"/>
    <cellStyle name="Normal 5 3 3 2 4 3 2 2" xfId="48852" xr:uid="{00000000-0005-0000-0000-000009B30000}"/>
    <cellStyle name="Normal 5 3 3 2 4 3 3" xfId="36298" xr:uid="{00000000-0005-0000-0000-00000AB30000}"/>
    <cellStyle name="Normal 5 3 3 2 4 4" xfId="16606" xr:uid="{00000000-0005-0000-0000-00000BB30000}"/>
    <cellStyle name="Normal 5 3 3 2 4 4 2" xfId="42768" xr:uid="{00000000-0005-0000-0000-00000CB30000}"/>
    <cellStyle name="Normal 5 3 3 2 4 5" xfId="29302" xr:uid="{00000000-0005-0000-0000-00000DB30000}"/>
    <cellStyle name="Normal 5 3 3 2 5" xfId="5166" xr:uid="{00000000-0005-0000-0000-00000EB30000}"/>
    <cellStyle name="Normal 5 3 3 2 5 2" xfId="11610" xr:uid="{00000000-0005-0000-0000-00000FB30000}"/>
    <cellStyle name="Normal 5 3 3 2 5 2 2" xfId="23972" xr:uid="{00000000-0005-0000-0000-000010B30000}"/>
    <cellStyle name="Normal 5 3 3 2 5 2 2 2" xfId="50134" xr:uid="{00000000-0005-0000-0000-000011B30000}"/>
    <cellStyle name="Normal 5 3 3 2 5 2 3" xfId="37772" xr:uid="{00000000-0005-0000-0000-000012B30000}"/>
    <cellStyle name="Normal 5 3 3 2 5 3" xfId="18368" xr:uid="{00000000-0005-0000-0000-000013B30000}"/>
    <cellStyle name="Normal 5 3 3 2 5 3 2" xfId="44530" xr:uid="{00000000-0005-0000-0000-000014B30000}"/>
    <cellStyle name="Normal 5 3 3 2 5 4" xfId="31328" xr:uid="{00000000-0005-0000-0000-000015B30000}"/>
    <cellStyle name="Normal 5 3 3 2 6" xfId="8664" xr:uid="{00000000-0005-0000-0000-000016B30000}"/>
    <cellStyle name="Normal 5 3 3 2 6 2" xfId="21410" xr:uid="{00000000-0005-0000-0000-000017B30000}"/>
    <cellStyle name="Normal 5 3 3 2 6 2 2" xfId="47572" xr:uid="{00000000-0005-0000-0000-000018B30000}"/>
    <cellStyle name="Normal 5 3 3 2 6 3" xfId="34826" xr:uid="{00000000-0005-0000-0000-000019B30000}"/>
    <cellStyle name="Normal 5 3 3 2 7" xfId="14844" xr:uid="{00000000-0005-0000-0000-00001AB30000}"/>
    <cellStyle name="Normal 5 3 3 2 7 2" xfId="41006" xr:uid="{00000000-0005-0000-0000-00001BB30000}"/>
    <cellStyle name="Normal 5 3 3 2 8" xfId="27276" xr:uid="{00000000-0005-0000-0000-00001CB30000}"/>
    <cellStyle name="Normal 5 3 3 3" xfId="1274" xr:uid="{00000000-0005-0000-0000-00001DB30000}"/>
    <cellStyle name="Normal 5 3 3 3 2" xfId="1914" xr:uid="{00000000-0005-0000-0000-00001EB30000}"/>
    <cellStyle name="Normal 5 3 3 3 2 2" xfId="3940" xr:uid="{00000000-0005-0000-0000-00001FB30000}"/>
    <cellStyle name="Normal 5 3 3 3 2 2 2" xfId="7992" xr:uid="{00000000-0005-0000-0000-000020B30000}"/>
    <cellStyle name="Normal 5 3 3 3 2 2 2 2" xfId="13882" xr:uid="{00000000-0005-0000-0000-000021B30000}"/>
    <cellStyle name="Normal 5 3 3 3 2 2 2 2 2" xfId="26052" xr:uid="{00000000-0005-0000-0000-000022B30000}"/>
    <cellStyle name="Normal 5 3 3 3 2 2 2 2 2 2" xfId="52214" xr:uid="{00000000-0005-0000-0000-000023B30000}"/>
    <cellStyle name="Normal 5 3 3 3 2 2 2 2 3" xfId="40044" xr:uid="{00000000-0005-0000-0000-000024B30000}"/>
    <cellStyle name="Normal 5 3 3 3 2 2 2 3" xfId="20930" xr:uid="{00000000-0005-0000-0000-000025B30000}"/>
    <cellStyle name="Normal 5 3 3 3 2 2 2 3 2" xfId="47092" xr:uid="{00000000-0005-0000-0000-000026B30000}"/>
    <cellStyle name="Normal 5 3 3 3 2 2 2 4" xfId="34154" xr:uid="{00000000-0005-0000-0000-000027B30000}"/>
    <cellStyle name="Normal 5 3 3 3 2 2 3" xfId="10936" xr:uid="{00000000-0005-0000-0000-000028B30000}"/>
    <cellStyle name="Normal 5 3 3 3 2 2 3 2" xfId="23490" xr:uid="{00000000-0005-0000-0000-000029B30000}"/>
    <cellStyle name="Normal 5 3 3 3 2 2 3 2 2" xfId="49652" xr:uid="{00000000-0005-0000-0000-00002AB30000}"/>
    <cellStyle name="Normal 5 3 3 3 2 2 3 3" xfId="37098" xr:uid="{00000000-0005-0000-0000-00002BB30000}"/>
    <cellStyle name="Normal 5 3 3 3 2 2 4" xfId="17406" xr:uid="{00000000-0005-0000-0000-00002CB30000}"/>
    <cellStyle name="Normal 5 3 3 3 2 2 4 2" xfId="43568" xr:uid="{00000000-0005-0000-0000-00002DB30000}"/>
    <cellStyle name="Normal 5 3 3 3 2 2 5" xfId="30102" xr:uid="{00000000-0005-0000-0000-00002EB30000}"/>
    <cellStyle name="Normal 5 3 3 3 2 3" xfId="5966" xr:uid="{00000000-0005-0000-0000-00002FB30000}"/>
    <cellStyle name="Normal 5 3 3 3 2 3 2" xfId="12410" xr:uid="{00000000-0005-0000-0000-000030B30000}"/>
    <cellStyle name="Normal 5 3 3 3 2 3 2 2" xfId="24772" xr:uid="{00000000-0005-0000-0000-000031B30000}"/>
    <cellStyle name="Normal 5 3 3 3 2 3 2 2 2" xfId="50934" xr:uid="{00000000-0005-0000-0000-000032B30000}"/>
    <cellStyle name="Normal 5 3 3 3 2 3 2 3" xfId="38572" xr:uid="{00000000-0005-0000-0000-000033B30000}"/>
    <cellStyle name="Normal 5 3 3 3 2 3 3" xfId="19168" xr:uid="{00000000-0005-0000-0000-000034B30000}"/>
    <cellStyle name="Normal 5 3 3 3 2 3 3 2" xfId="45330" xr:uid="{00000000-0005-0000-0000-000035B30000}"/>
    <cellStyle name="Normal 5 3 3 3 2 3 4" xfId="32128" xr:uid="{00000000-0005-0000-0000-000036B30000}"/>
    <cellStyle name="Normal 5 3 3 3 2 4" xfId="9464" xr:uid="{00000000-0005-0000-0000-000037B30000}"/>
    <cellStyle name="Normal 5 3 3 3 2 4 2" xfId="22210" xr:uid="{00000000-0005-0000-0000-000038B30000}"/>
    <cellStyle name="Normal 5 3 3 3 2 4 2 2" xfId="48372" xr:uid="{00000000-0005-0000-0000-000039B30000}"/>
    <cellStyle name="Normal 5 3 3 3 2 4 3" xfId="35626" xr:uid="{00000000-0005-0000-0000-00003AB30000}"/>
    <cellStyle name="Normal 5 3 3 3 2 5" xfId="15644" xr:uid="{00000000-0005-0000-0000-00003BB30000}"/>
    <cellStyle name="Normal 5 3 3 3 2 5 2" xfId="41806" xr:uid="{00000000-0005-0000-0000-00003CB30000}"/>
    <cellStyle name="Normal 5 3 3 3 2 6" xfId="28076" xr:uid="{00000000-0005-0000-0000-00003DB30000}"/>
    <cellStyle name="Normal 5 3 3 3 3" xfId="3300" xr:uid="{00000000-0005-0000-0000-00003EB30000}"/>
    <cellStyle name="Normal 5 3 3 3 3 2" xfId="7352" xr:uid="{00000000-0005-0000-0000-00003FB30000}"/>
    <cellStyle name="Normal 5 3 3 3 3 2 2" xfId="13242" xr:uid="{00000000-0005-0000-0000-000040B30000}"/>
    <cellStyle name="Normal 5 3 3 3 3 2 2 2" xfId="25412" xr:uid="{00000000-0005-0000-0000-000041B30000}"/>
    <cellStyle name="Normal 5 3 3 3 3 2 2 2 2" xfId="51574" xr:uid="{00000000-0005-0000-0000-000042B30000}"/>
    <cellStyle name="Normal 5 3 3 3 3 2 2 3" xfId="39404" xr:uid="{00000000-0005-0000-0000-000043B30000}"/>
    <cellStyle name="Normal 5 3 3 3 3 2 3" xfId="20290" xr:uid="{00000000-0005-0000-0000-000044B30000}"/>
    <cellStyle name="Normal 5 3 3 3 3 2 3 2" xfId="46452" xr:uid="{00000000-0005-0000-0000-000045B30000}"/>
    <cellStyle name="Normal 5 3 3 3 3 2 4" xfId="33514" xr:uid="{00000000-0005-0000-0000-000046B30000}"/>
    <cellStyle name="Normal 5 3 3 3 3 3" xfId="10296" xr:uid="{00000000-0005-0000-0000-000047B30000}"/>
    <cellStyle name="Normal 5 3 3 3 3 3 2" xfId="22850" xr:uid="{00000000-0005-0000-0000-000048B30000}"/>
    <cellStyle name="Normal 5 3 3 3 3 3 2 2" xfId="49012" xr:uid="{00000000-0005-0000-0000-000049B30000}"/>
    <cellStyle name="Normal 5 3 3 3 3 3 3" xfId="36458" xr:uid="{00000000-0005-0000-0000-00004AB30000}"/>
    <cellStyle name="Normal 5 3 3 3 3 4" xfId="16766" xr:uid="{00000000-0005-0000-0000-00004BB30000}"/>
    <cellStyle name="Normal 5 3 3 3 3 4 2" xfId="42928" xr:uid="{00000000-0005-0000-0000-00004CB30000}"/>
    <cellStyle name="Normal 5 3 3 3 3 5" xfId="29462" xr:uid="{00000000-0005-0000-0000-00004DB30000}"/>
    <cellStyle name="Normal 5 3 3 3 4" xfId="5326" xr:uid="{00000000-0005-0000-0000-00004EB30000}"/>
    <cellStyle name="Normal 5 3 3 3 4 2" xfId="11770" xr:uid="{00000000-0005-0000-0000-00004FB30000}"/>
    <cellStyle name="Normal 5 3 3 3 4 2 2" xfId="24132" xr:uid="{00000000-0005-0000-0000-000050B30000}"/>
    <cellStyle name="Normal 5 3 3 3 4 2 2 2" xfId="50294" xr:uid="{00000000-0005-0000-0000-000051B30000}"/>
    <cellStyle name="Normal 5 3 3 3 4 2 3" xfId="37932" xr:uid="{00000000-0005-0000-0000-000052B30000}"/>
    <cellStyle name="Normal 5 3 3 3 4 3" xfId="18528" xr:uid="{00000000-0005-0000-0000-000053B30000}"/>
    <cellStyle name="Normal 5 3 3 3 4 3 2" xfId="44690" xr:uid="{00000000-0005-0000-0000-000054B30000}"/>
    <cellStyle name="Normal 5 3 3 3 4 4" xfId="31488" xr:uid="{00000000-0005-0000-0000-000055B30000}"/>
    <cellStyle name="Normal 5 3 3 3 5" xfId="8824" xr:uid="{00000000-0005-0000-0000-000056B30000}"/>
    <cellStyle name="Normal 5 3 3 3 5 2" xfId="21570" xr:uid="{00000000-0005-0000-0000-000057B30000}"/>
    <cellStyle name="Normal 5 3 3 3 5 2 2" xfId="47732" xr:uid="{00000000-0005-0000-0000-000058B30000}"/>
    <cellStyle name="Normal 5 3 3 3 5 3" xfId="34986" xr:uid="{00000000-0005-0000-0000-000059B30000}"/>
    <cellStyle name="Normal 5 3 3 3 6" xfId="15004" xr:uid="{00000000-0005-0000-0000-00005AB30000}"/>
    <cellStyle name="Normal 5 3 3 3 6 2" xfId="41166" xr:uid="{00000000-0005-0000-0000-00005BB30000}"/>
    <cellStyle name="Normal 5 3 3 3 7" xfId="27436" xr:uid="{00000000-0005-0000-0000-00005CB30000}"/>
    <cellStyle name="Normal 5 3 3 4" xfId="1594" xr:uid="{00000000-0005-0000-0000-00005DB30000}"/>
    <cellStyle name="Normal 5 3 3 4 2" xfId="3620" xr:uid="{00000000-0005-0000-0000-00005EB30000}"/>
    <cellStyle name="Normal 5 3 3 4 2 2" xfId="7672" xr:uid="{00000000-0005-0000-0000-00005FB30000}"/>
    <cellStyle name="Normal 5 3 3 4 2 2 2" xfId="13562" xr:uid="{00000000-0005-0000-0000-000060B30000}"/>
    <cellStyle name="Normal 5 3 3 4 2 2 2 2" xfId="25732" xr:uid="{00000000-0005-0000-0000-000061B30000}"/>
    <cellStyle name="Normal 5 3 3 4 2 2 2 2 2" xfId="51894" xr:uid="{00000000-0005-0000-0000-000062B30000}"/>
    <cellStyle name="Normal 5 3 3 4 2 2 2 3" xfId="39724" xr:uid="{00000000-0005-0000-0000-000063B30000}"/>
    <cellStyle name="Normal 5 3 3 4 2 2 3" xfId="20610" xr:uid="{00000000-0005-0000-0000-000064B30000}"/>
    <cellStyle name="Normal 5 3 3 4 2 2 3 2" xfId="46772" xr:uid="{00000000-0005-0000-0000-000065B30000}"/>
    <cellStyle name="Normal 5 3 3 4 2 2 4" xfId="33834" xr:uid="{00000000-0005-0000-0000-000066B30000}"/>
    <cellStyle name="Normal 5 3 3 4 2 3" xfId="10616" xr:uid="{00000000-0005-0000-0000-000067B30000}"/>
    <cellStyle name="Normal 5 3 3 4 2 3 2" xfId="23170" xr:uid="{00000000-0005-0000-0000-000068B30000}"/>
    <cellStyle name="Normal 5 3 3 4 2 3 2 2" xfId="49332" xr:uid="{00000000-0005-0000-0000-000069B30000}"/>
    <cellStyle name="Normal 5 3 3 4 2 3 3" xfId="36778" xr:uid="{00000000-0005-0000-0000-00006AB30000}"/>
    <cellStyle name="Normal 5 3 3 4 2 4" xfId="17086" xr:uid="{00000000-0005-0000-0000-00006BB30000}"/>
    <cellStyle name="Normal 5 3 3 4 2 4 2" xfId="43248" xr:uid="{00000000-0005-0000-0000-00006CB30000}"/>
    <cellStyle name="Normal 5 3 3 4 2 5" xfId="29782" xr:uid="{00000000-0005-0000-0000-00006DB30000}"/>
    <cellStyle name="Normal 5 3 3 4 3" xfId="5646" xr:uid="{00000000-0005-0000-0000-00006EB30000}"/>
    <cellStyle name="Normal 5 3 3 4 3 2" xfId="12090" xr:uid="{00000000-0005-0000-0000-00006FB30000}"/>
    <cellStyle name="Normal 5 3 3 4 3 2 2" xfId="24452" xr:uid="{00000000-0005-0000-0000-000070B30000}"/>
    <cellStyle name="Normal 5 3 3 4 3 2 2 2" xfId="50614" xr:uid="{00000000-0005-0000-0000-000071B30000}"/>
    <cellStyle name="Normal 5 3 3 4 3 2 3" xfId="38252" xr:uid="{00000000-0005-0000-0000-000072B30000}"/>
    <cellStyle name="Normal 5 3 3 4 3 3" xfId="18848" xr:uid="{00000000-0005-0000-0000-000073B30000}"/>
    <cellStyle name="Normal 5 3 3 4 3 3 2" xfId="45010" xr:uid="{00000000-0005-0000-0000-000074B30000}"/>
    <cellStyle name="Normal 5 3 3 4 3 4" xfId="31808" xr:uid="{00000000-0005-0000-0000-000075B30000}"/>
    <cellStyle name="Normal 5 3 3 4 4" xfId="9144" xr:uid="{00000000-0005-0000-0000-000076B30000}"/>
    <cellStyle name="Normal 5 3 3 4 4 2" xfId="21890" xr:uid="{00000000-0005-0000-0000-000077B30000}"/>
    <cellStyle name="Normal 5 3 3 4 4 2 2" xfId="48052" xr:uid="{00000000-0005-0000-0000-000078B30000}"/>
    <cellStyle name="Normal 5 3 3 4 4 3" xfId="35306" xr:uid="{00000000-0005-0000-0000-000079B30000}"/>
    <cellStyle name="Normal 5 3 3 4 5" xfId="15324" xr:uid="{00000000-0005-0000-0000-00007AB30000}"/>
    <cellStyle name="Normal 5 3 3 4 5 2" xfId="41486" xr:uid="{00000000-0005-0000-0000-00007BB30000}"/>
    <cellStyle name="Normal 5 3 3 4 6" xfId="27756" xr:uid="{00000000-0005-0000-0000-00007CB30000}"/>
    <cellStyle name="Normal 5 3 3 5" xfId="2608" xr:uid="{00000000-0005-0000-0000-00007DB30000}"/>
    <cellStyle name="Normal 5 3 3 5 2" xfId="6660" xr:uid="{00000000-0005-0000-0000-00007EB30000}"/>
    <cellStyle name="Normal 5 3 3 5 2 2" xfId="12826" xr:uid="{00000000-0005-0000-0000-00007FB30000}"/>
    <cellStyle name="Normal 5 3 3 5 2 2 2" xfId="25092" xr:uid="{00000000-0005-0000-0000-000080B30000}"/>
    <cellStyle name="Normal 5 3 3 5 2 2 2 2" xfId="51254" xr:uid="{00000000-0005-0000-0000-000081B30000}"/>
    <cellStyle name="Normal 5 3 3 5 2 2 3" xfId="38988" xr:uid="{00000000-0005-0000-0000-000082B30000}"/>
    <cellStyle name="Normal 5 3 3 5 2 3" xfId="19730" xr:uid="{00000000-0005-0000-0000-000083B30000}"/>
    <cellStyle name="Normal 5 3 3 5 2 3 2" xfId="45892" xr:uid="{00000000-0005-0000-0000-000084B30000}"/>
    <cellStyle name="Normal 5 3 3 5 2 4" xfId="32822" xr:uid="{00000000-0005-0000-0000-000085B30000}"/>
    <cellStyle name="Normal 5 3 3 5 3" xfId="9880" xr:uid="{00000000-0005-0000-0000-000086B30000}"/>
    <cellStyle name="Normal 5 3 3 5 3 2" xfId="22530" xr:uid="{00000000-0005-0000-0000-000087B30000}"/>
    <cellStyle name="Normal 5 3 3 5 3 2 2" xfId="48692" xr:uid="{00000000-0005-0000-0000-000088B30000}"/>
    <cellStyle name="Normal 5 3 3 5 3 3" xfId="36042" xr:uid="{00000000-0005-0000-0000-000089B30000}"/>
    <cellStyle name="Normal 5 3 3 5 4" xfId="16206" xr:uid="{00000000-0005-0000-0000-00008AB30000}"/>
    <cellStyle name="Normal 5 3 3 5 4 2" xfId="42368" xr:uid="{00000000-0005-0000-0000-00008BB30000}"/>
    <cellStyle name="Normal 5 3 3 5 5" xfId="28770" xr:uid="{00000000-0005-0000-0000-00008CB30000}"/>
    <cellStyle name="Normal 5 3 3 6" xfId="4634" xr:uid="{00000000-0005-0000-0000-00008DB30000}"/>
    <cellStyle name="Normal 5 3 3 6 2" xfId="11354" xr:uid="{00000000-0005-0000-0000-00008EB30000}"/>
    <cellStyle name="Normal 5 3 3 6 2 2" xfId="23812" xr:uid="{00000000-0005-0000-0000-00008FB30000}"/>
    <cellStyle name="Normal 5 3 3 6 2 2 2" xfId="49974" xr:uid="{00000000-0005-0000-0000-000090B30000}"/>
    <cellStyle name="Normal 5 3 3 6 2 3" xfId="37516" xr:uid="{00000000-0005-0000-0000-000091B30000}"/>
    <cellStyle name="Normal 5 3 3 6 3" xfId="17968" xr:uid="{00000000-0005-0000-0000-000092B30000}"/>
    <cellStyle name="Normal 5 3 3 6 3 2" xfId="44130" xr:uid="{00000000-0005-0000-0000-000093B30000}"/>
    <cellStyle name="Normal 5 3 3 6 4" xfId="30796" xr:uid="{00000000-0005-0000-0000-000094B30000}"/>
    <cellStyle name="Normal 5 3 3 7" xfId="8408" xr:uid="{00000000-0005-0000-0000-000095B30000}"/>
    <cellStyle name="Normal 5 3 3 7 2" xfId="21250" xr:uid="{00000000-0005-0000-0000-000096B30000}"/>
    <cellStyle name="Normal 5 3 3 7 2 2" xfId="47412" xr:uid="{00000000-0005-0000-0000-000097B30000}"/>
    <cellStyle name="Normal 5 3 3 7 3" xfId="34570" xr:uid="{00000000-0005-0000-0000-000098B30000}"/>
    <cellStyle name="Normal 5 3 3 8" xfId="14444" xr:uid="{00000000-0005-0000-0000-000099B30000}"/>
    <cellStyle name="Normal 5 3 3 8 2" xfId="40606" xr:uid="{00000000-0005-0000-0000-00009AB30000}"/>
    <cellStyle name="Normal 5 3 3 9" xfId="26744" xr:uid="{00000000-0005-0000-0000-00009BB30000}"/>
    <cellStyle name="Normal 5 3 4" xfId="890" xr:uid="{00000000-0005-0000-0000-00009CB30000}"/>
    <cellStyle name="Normal 5 3 4 2" xfId="1354" xr:uid="{00000000-0005-0000-0000-00009DB30000}"/>
    <cellStyle name="Normal 5 3 4 2 2" xfId="1994" xr:uid="{00000000-0005-0000-0000-00009EB30000}"/>
    <cellStyle name="Normal 5 3 4 2 2 2" xfId="4020" xr:uid="{00000000-0005-0000-0000-00009FB30000}"/>
    <cellStyle name="Normal 5 3 4 2 2 2 2" xfId="8072" xr:uid="{00000000-0005-0000-0000-0000A0B30000}"/>
    <cellStyle name="Normal 5 3 4 2 2 2 2 2" xfId="13962" xr:uid="{00000000-0005-0000-0000-0000A1B30000}"/>
    <cellStyle name="Normal 5 3 4 2 2 2 2 2 2" xfId="26132" xr:uid="{00000000-0005-0000-0000-0000A2B30000}"/>
    <cellStyle name="Normal 5 3 4 2 2 2 2 2 2 2" xfId="52294" xr:uid="{00000000-0005-0000-0000-0000A3B30000}"/>
    <cellStyle name="Normal 5 3 4 2 2 2 2 2 3" xfId="40124" xr:uid="{00000000-0005-0000-0000-0000A4B30000}"/>
    <cellStyle name="Normal 5 3 4 2 2 2 2 3" xfId="21010" xr:uid="{00000000-0005-0000-0000-0000A5B30000}"/>
    <cellStyle name="Normal 5 3 4 2 2 2 2 3 2" xfId="47172" xr:uid="{00000000-0005-0000-0000-0000A6B30000}"/>
    <cellStyle name="Normal 5 3 4 2 2 2 2 4" xfId="34234" xr:uid="{00000000-0005-0000-0000-0000A7B30000}"/>
    <cellStyle name="Normal 5 3 4 2 2 2 3" xfId="11016" xr:uid="{00000000-0005-0000-0000-0000A8B30000}"/>
    <cellStyle name="Normal 5 3 4 2 2 2 3 2" xfId="23570" xr:uid="{00000000-0005-0000-0000-0000A9B30000}"/>
    <cellStyle name="Normal 5 3 4 2 2 2 3 2 2" xfId="49732" xr:uid="{00000000-0005-0000-0000-0000AAB30000}"/>
    <cellStyle name="Normal 5 3 4 2 2 2 3 3" xfId="37178" xr:uid="{00000000-0005-0000-0000-0000ABB30000}"/>
    <cellStyle name="Normal 5 3 4 2 2 2 4" xfId="17486" xr:uid="{00000000-0005-0000-0000-0000ACB30000}"/>
    <cellStyle name="Normal 5 3 4 2 2 2 4 2" xfId="43648" xr:uid="{00000000-0005-0000-0000-0000ADB30000}"/>
    <cellStyle name="Normal 5 3 4 2 2 2 5" xfId="30182" xr:uid="{00000000-0005-0000-0000-0000AEB30000}"/>
    <cellStyle name="Normal 5 3 4 2 2 3" xfId="6046" xr:uid="{00000000-0005-0000-0000-0000AFB30000}"/>
    <cellStyle name="Normal 5 3 4 2 2 3 2" xfId="12490" xr:uid="{00000000-0005-0000-0000-0000B0B30000}"/>
    <cellStyle name="Normal 5 3 4 2 2 3 2 2" xfId="24852" xr:uid="{00000000-0005-0000-0000-0000B1B30000}"/>
    <cellStyle name="Normal 5 3 4 2 2 3 2 2 2" xfId="51014" xr:uid="{00000000-0005-0000-0000-0000B2B30000}"/>
    <cellStyle name="Normal 5 3 4 2 2 3 2 3" xfId="38652" xr:uid="{00000000-0005-0000-0000-0000B3B30000}"/>
    <cellStyle name="Normal 5 3 4 2 2 3 3" xfId="19248" xr:uid="{00000000-0005-0000-0000-0000B4B30000}"/>
    <cellStyle name="Normal 5 3 4 2 2 3 3 2" xfId="45410" xr:uid="{00000000-0005-0000-0000-0000B5B30000}"/>
    <cellStyle name="Normal 5 3 4 2 2 3 4" xfId="32208" xr:uid="{00000000-0005-0000-0000-0000B6B30000}"/>
    <cellStyle name="Normal 5 3 4 2 2 4" xfId="9544" xr:uid="{00000000-0005-0000-0000-0000B7B30000}"/>
    <cellStyle name="Normal 5 3 4 2 2 4 2" xfId="22290" xr:uid="{00000000-0005-0000-0000-0000B8B30000}"/>
    <cellStyle name="Normal 5 3 4 2 2 4 2 2" xfId="48452" xr:uid="{00000000-0005-0000-0000-0000B9B30000}"/>
    <cellStyle name="Normal 5 3 4 2 2 4 3" xfId="35706" xr:uid="{00000000-0005-0000-0000-0000BAB30000}"/>
    <cellStyle name="Normal 5 3 4 2 2 5" xfId="15724" xr:uid="{00000000-0005-0000-0000-0000BBB30000}"/>
    <cellStyle name="Normal 5 3 4 2 2 5 2" xfId="41886" xr:uid="{00000000-0005-0000-0000-0000BCB30000}"/>
    <cellStyle name="Normal 5 3 4 2 2 6" xfId="28156" xr:uid="{00000000-0005-0000-0000-0000BDB30000}"/>
    <cellStyle name="Normal 5 3 4 2 3" xfId="3380" xr:uid="{00000000-0005-0000-0000-0000BEB30000}"/>
    <cellStyle name="Normal 5 3 4 2 3 2" xfId="7432" xr:uid="{00000000-0005-0000-0000-0000BFB30000}"/>
    <cellStyle name="Normal 5 3 4 2 3 2 2" xfId="13322" xr:uid="{00000000-0005-0000-0000-0000C0B30000}"/>
    <cellStyle name="Normal 5 3 4 2 3 2 2 2" xfId="25492" xr:uid="{00000000-0005-0000-0000-0000C1B30000}"/>
    <cellStyle name="Normal 5 3 4 2 3 2 2 2 2" xfId="51654" xr:uid="{00000000-0005-0000-0000-0000C2B30000}"/>
    <cellStyle name="Normal 5 3 4 2 3 2 2 3" xfId="39484" xr:uid="{00000000-0005-0000-0000-0000C3B30000}"/>
    <cellStyle name="Normal 5 3 4 2 3 2 3" xfId="20370" xr:uid="{00000000-0005-0000-0000-0000C4B30000}"/>
    <cellStyle name="Normal 5 3 4 2 3 2 3 2" xfId="46532" xr:uid="{00000000-0005-0000-0000-0000C5B30000}"/>
    <cellStyle name="Normal 5 3 4 2 3 2 4" xfId="33594" xr:uid="{00000000-0005-0000-0000-0000C6B30000}"/>
    <cellStyle name="Normal 5 3 4 2 3 3" xfId="10376" xr:uid="{00000000-0005-0000-0000-0000C7B30000}"/>
    <cellStyle name="Normal 5 3 4 2 3 3 2" xfId="22930" xr:uid="{00000000-0005-0000-0000-0000C8B30000}"/>
    <cellStyle name="Normal 5 3 4 2 3 3 2 2" xfId="49092" xr:uid="{00000000-0005-0000-0000-0000C9B30000}"/>
    <cellStyle name="Normal 5 3 4 2 3 3 3" xfId="36538" xr:uid="{00000000-0005-0000-0000-0000CAB30000}"/>
    <cellStyle name="Normal 5 3 4 2 3 4" xfId="16846" xr:uid="{00000000-0005-0000-0000-0000CBB30000}"/>
    <cellStyle name="Normal 5 3 4 2 3 4 2" xfId="43008" xr:uid="{00000000-0005-0000-0000-0000CCB30000}"/>
    <cellStyle name="Normal 5 3 4 2 3 5" xfId="29542" xr:uid="{00000000-0005-0000-0000-0000CDB30000}"/>
    <cellStyle name="Normal 5 3 4 2 4" xfId="5406" xr:uid="{00000000-0005-0000-0000-0000CEB30000}"/>
    <cellStyle name="Normal 5 3 4 2 4 2" xfId="11850" xr:uid="{00000000-0005-0000-0000-0000CFB30000}"/>
    <cellStyle name="Normal 5 3 4 2 4 2 2" xfId="24212" xr:uid="{00000000-0005-0000-0000-0000D0B30000}"/>
    <cellStyle name="Normal 5 3 4 2 4 2 2 2" xfId="50374" xr:uid="{00000000-0005-0000-0000-0000D1B30000}"/>
    <cellStyle name="Normal 5 3 4 2 4 2 3" xfId="38012" xr:uid="{00000000-0005-0000-0000-0000D2B30000}"/>
    <cellStyle name="Normal 5 3 4 2 4 3" xfId="18608" xr:uid="{00000000-0005-0000-0000-0000D3B30000}"/>
    <cellStyle name="Normal 5 3 4 2 4 3 2" xfId="44770" xr:uid="{00000000-0005-0000-0000-0000D4B30000}"/>
    <cellStyle name="Normal 5 3 4 2 4 4" xfId="31568" xr:uid="{00000000-0005-0000-0000-0000D5B30000}"/>
    <cellStyle name="Normal 5 3 4 2 5" xfId="8904" xr:uid="{00000000-0005-0000-0000-0000D6B30000}"/>
    <cellStyle name="Normal 5 3 4 2 5 2" xfId="21650" xr:uid="{00000000-0005-0000-0000-0000D7B30000}"/>
    <cellStyle name="Normal 5 3 4 2 5 2 2" xfId="47812" xr:uid="{00000000-0005-0000-0000-0000D8B30000}"/>
    <cellStyle name="Normal 5 3 4 2 5 3" xfId="35066" xr:uid="{00000000-0005-0000-0000-0000D9B30000}"/>
    <cellStyle name="Normal 5 3 4 2 6" xfId="15084" xr:uid="{00000000-0005-0000-0000-0000DAB30000}"/>
    <cellStyle name="Normal 5 3 4 2 6 2" xfId="41246" xr:uid="{00000000-0005-0000-0000-0000DBB30000}"/>
    <cellStyle name="Normal 5 3 4 2 7" xfId="27516" xr:uid="{00000000-0005-0000-0000-0000DCB30000}"/>
    <cellStyle name="Normal 5 3 4 3" xfId="1674" xr:uid="{00000000-0005-0000-0000-0000DDB30000}"/>
    <cellStyle name="Normal 5 3 4 3 2" xfId="3700" xr:uid="{00000000-0005-0000-0000-0000DEB30000}"/>
    <cellStyle name="Normal 5 3 4 3 2 2" xfId="7752" xr:uid="{00000000-0005-0000-0000-0000DFB30000}"/>
    <cellStyle name="Normal 5 3 4 3 2 2 2" xfId="13642" xr:uid="{00000000-0005-0000-0000-0000E0B30000}"/>
    <cellStyle name="Normal 5 3 4 3 2 2 2 2" xfId="25812" xr:uid="{00000000-0005-0000-0000-0000E1B30000}"/>
    <cellStyle name="Normal 5 3 4 3 2 2 2 2 2" xfId="51974" xr:uid="{00000000-0005-0000-0000-0000E2B30000}"/>
    <cellStyle name="Normal 5 3 4 3 2 2 2 3" xfId="39804" xr:uid="{00000000-0005-0000-0000-0000E3B30000}"/>
    <cellStyle name="Normal 5 3 4 3 2 2 3" xfId="20690" xr:uid="{00000000-0005-0000-0000-0000E4B30000}"/>
    <cellStyle name="Normal 5 3 4 3 2 2 3 2" xfId="46852" xr:uid="{00000000-0005-0000-0000-0000E5B30000}"/>
    <cellStyle name="Normal 5 3 4 3 2 2 4" xfId="33914" xr:uid="{00000000-0005-0000-0000-0000E6B30000}"/>
    <cellStyle name="Normal 5 3 4 3 2 3" xfId="10696" xr:uid="{00000000-0005-0000-0000-0000E7B30000}"/>
    <cellStyle name="Normal 5 3 4 3 2 3 2" xfId="23250" xr:uid="{00000000-0005-0000-0000-0000E8B30000}"/>
    <cellStyle name="Normal 5 3 4 3 2 3 2 2" xfId="49412" xr:uid="{00000000-0005-0000-0000-0000E9B30000}"/>
    <cellStyle name="Normal 5 3 4 3 2 3 3" xfId="36858" xr:uid="{00000000-0005-0000-0000-0000EAB30000}"/>
    <cellStyle name="Normal 5 3 4 3 2 4" xfId="17166" xr:uid="{00000000-0005-0000-0000-0000EBB30000}"/>
    <cellStyle name="Normal 5 3 4 3 2 4 2" xfId="43328" xr:uid="{00000000-0005-0000-0000-0000ECB30000}"/>
    <cellStyle name="Normal 5 3 4 3 2 5" xfId="29862" xr:uid="{00000000-0005-0000-0000-0000EDB30000}"/>
    <cellStyle name="Normal 5 3 4 3 3" xfId="5726" xr:uid="{00000000-0005-0000-0000-0000EEB30000}"/>
    <cellStyle name="Normal 5 3 4 3 3 2" xfId="12170" xr:uid="{00000000-0005-0000-0000-0000EFB30000}"/>
    <cellStyle name="Normal 5 3 4 3 3 2 2" xfId="24532" xr:uid="{00000000-0005-0000-0000-0000F0B30000}"/>
    <cellStyle name="Normal 5 3 4 3 3 2 2 2" xfId="50694" xr:uid="{00000000-0005-0000-0000-0000F1B30000}"/>
    <cellStyle name="Normal 5 3 4 3 3 2 3" xfId="38332" xr:uid="{00000000-0005-0000-0000-0000F2B30000}"/>
    <cellStyle name="Normal 5 3 4 3 3 3" xfId="18928" xr:uid="{00000000-0005-0000-0000-0000F3B30000}"/>
    <cellStyle name="Normal 5 3 4 3 3 3 2" xfId="45090" xr:uid="{00000000-0005-0000-0000-0000F4B30000}"/>
    <cellStyle name="Normal 5 3 4 3 3 4" xfId="31888" xr:uid="{00000000-0005-0000-0000-0000F5B30000}"/>
    <cellStyle name="Normal 5 3 4 3 4" xfId="9224" xr:uid="{00000000-0005-0000-0000-0000F6B30000}"/>
    <cellStyle name="Normal 5 3 4 3 4 2" xfId="21970" xr:uid="{00000000-0005-0000-0000-0000F7B30000}"/>
    <cellStyle name="Normal 5 3 4 3 4 2 2" xfId="48132" xr:uid="{00000000-0005-0000-0000-0000F8B30000}"/>
    <cellStyle name="Normal 5 3 4 3 4 3" xfId="35386" xr:uid="{00000000-0005-0000-0000-0000F9B30000}"/>
    <cellStyle name="Normal 5 3 4 3 5" xfId="15404" xr:uid="{00000000-0005-0000-0000-0000FAB30000}"/>
    <cellStyle name="Normal 5 3 4 3 5 2" xfId="41566" xr:uid="{00000000-0005-0000-0000-0000FBB30000}"/>
    <cellStyle name="Normal 5 3 4 3 6" xfId="27836" xr:uid="{00000000-0005-0000-0000-0000FCB30000}"/>
    <cellStyle name="Normal 5 3 4 4" xfId="2916" xr:uid="{00000000-0005-0000-0000-0000FDB30000}"/>
    <cellStyle name="Normal 5 3 4 4 2" xfId="6968" xr:uid="{00000000-0005-0000-0000-0000FEB30000}"/>
    <cellStyle name="Normal 5 3 4 4 2 2" xfId="12954" xr:uid="{00000000-0005-0000-0000-0000FFB30000}"/>
    <cellStyle name="Normal 5 3 4 4 2 2 2" xfId="25172" xr:uid="{00000000-0005-0000-0000-000000B40000}"/>
    <cellStyle name="Normal 5 3 4 4 2 2 2 2" xfId="51334" xr:uid="{00000000-0005-0000-0000-000001B40000}"/>
    <cellStyle name="Normal 5 3 4 4 2 2 3" xfId="39116" xr:uid="{00000000-0005-0000-0000-000002B40000}"/>
    <cellStyle name="Normal 5 3 4 4 2 3" xfId="19954" xr:uid="{00000000-0005-0000-0000-000003B40000}"/>
    <cellStyle name="Normal 5 3 4 4 2 3 2" xfId="46116" xr:uid="{00000000-0005-0000-0000-000004B40000}"/>
    <cellStyle name="Normal 5 3 4 4 2 4" xfId="33130" xr:uid="{00000000-0005-0000-0000-000005B40000}"/>
    <cellStyle name="Normal 5 3 4 4 3" xfId="10008" xr:uid="{00000000-0005-0000-0000-000006B40000}"/>
    <cellStyle name="Normal 5 3 4 4 3 2" xfId="22610" xr:uid="{00000000-0005-0000-0000-000007B40000}"/>
    <cellStyle name="Normal 5 3 4 4 3 2 2" xfId="48772" xr:uid="{00000000-0005-0000-0000-000008B40000}"/>
    <cellStyle name="Normal 5 3 4 4 3 3" xfId="36170" xr:uid="{00000000-0005-0000-0000-000009B40000}"/>
    <cellStyle name="Normal 5 3 4 4 4" xfId="16430" xr:uid="{00000000-0005-0000-0000-00000AB40000}"/>
    <cellStyle name="Normal 5 3 4 4 4 2" xfId="42592" xr:uid="{00000000-0005-0000-0000-00000BB40000}"/>
    <cellStyle name="Normal 5 3 4 4 5" xfId="29078" xr:uid="{00000000-0005-0000-0000-00000CB40000}"/>
    <cellStyle name="Normal 5 3 4 5" xfId="4942" xr:uid="{00000000-0005-0000-0000-00000DB40000}"/>
    <cellStyle name="Normal 5 3 4 5 2" xfId="11482" xr:uid="{00000000-0005-0000-0000-00000EB40000}"/>
    <cellStyle name="Normal 5 3 4 5 2 2" xfId="23892" xr:uid="{00000000-0005-0000-0000-00000FB40000}"/>
    <cellStyle name="Normal 5 3 4 5 2 2 2" xfId="50054" xr:uid="{00000000-0005-0000-0000-000010B40000}"/>
    <cellStyle name="Normal 5 3 4 5 2 3" xfId="37644" xr:uid="{00000000-0005-0000-0000-000011B40000}"/>
    <cellStyle name="Normal 5 3 4 5 3" xfId="18192" xr:uid="{00000000-0005-0000-0000-000012B40000}"/>
    <cellStyle name="Normal 5 3 4 5 3 2" xfId="44354" xr:uid="{00000000-0005-0000-0000-000013B40000}"/>
    <cellStyle name="Normal 5 3 4 5 4" xfId="31104" xr:uid="{00000000-0005-0000-0000-000014B40000}"/>
    <cellStyle name="Normal 5 3 4 6" xfId="8536" xr:uid="{00000000-0005-0000-0000-000015B40000}"/>
    <cellStyle name="Normal 5 3 4 6 2" xfId="21330" xr:uid="{00000000-0005-0000-0000-000016B40000}"/>
    <cellStyle name="Normal 5 3 4 6 2 2" xfId="47492" xr:uid="{00000000-0005-0000-0000-000017B40000}"/>
    <cellStyle name="Normal 5 3 4 6 3" xfId="34698" xr:uid="{00000000-0005-0000-0000-000018B40000}"/>
    <cellStyle name="Normal 5 3 4 7" xfId="14668" xr:uid="{00000000-0005-0000-0000-000019B40000}"/>
    <cellStyle name="Normal 5 3 4 7 2" xfId="40830" xr:uid="{00000000-0005-0000-0000-00001AB40000}"/>
    <cellStyle name="Normal 5 3 4 8" xfId="27052" xr:uid="{00000000-0005-0000-0000-00001BB40000}"/>
    <cellStyle name="Normal 5 3 5" xfId="1194" xr:uid="{00000000-0005-0000-0000-00001CB40000}"/>
    <cellStyle name="Normal 5 3 5 2" xfId="1834" xr:uid="{00000000-0005-0000-0000-00001DB40000}"/>
    <cellStyle name="Normal 5 3 5 2 2" xfId="3860" xr:uid="{00000000-0005-0000-0000-00001EB40000}"/>
    <cellStyle name="Normal 5 3 5 2 2 2" xfId="7912" xr:uid="{00000000-0005-0000-0000-00001FB40000}"/>
    <cellStyle name="Normal 5 3 5 2 2 2 2" xfId="13802" xr:uid="{00000000-0005-0000-0000-000020B40000}"/>
    <cellStyle name="Normal 5 3 5 2 2 2 2 2" xfId="25972" xr:uid="{00000000-0005-0000-0000-000021B40000}"/>
    <cellStyle name="Normal 5 3 5 2 2 2 2 2 2" xfId="52134" xr:uid="{00000000-0005-0000-0000-000022B40000}"/>
    <cellStyle name="Normal 5 3 5 2 2 2 2 3" xfId="39964" xr:uid="{00000000-0005-0000-0000-000023B40000}"/>
    <cellStyle name="Normal 5 3 5 2 2 2 3" xfId="20850" xr:uid="{00000000-0005-0000-0000-000024B40000}"/>
    <cellStyle name="Normal 5 3 5 2 2 2 3 2" xfId="47012" xr:uid="{00000000-0005-0000-0000-000025B40000}"/>
    <cellStyle name="Normal 5 3 5 2 2 2 4" xfId="34074" xr:uid="{00000000-0005-0000-0000-000026B40000}"/>
    <cellStyle name="Normal 5 3 5 2 2 3" xfId="10856" xr:uid="{00000000-0005-0000-0000-000027B40000}"/>
    <cellStyle name="Normal 5 3 5 2 2 3 2" xfId="23410" xr:uid="{00000000-0005-0000-0000-000028B40000}"/>
    <cellStyle name="Normal 5 3 5 2 2 3 2 2" xfId="49572" xr:uid="{00000000-0005-0000-0000-000029B40000}"/>
    <cellStyle name="Normal 5 3 5 2 2 3 3" xfId="37018" xr:uid="{00000000-0005-0000-0000-00002AB40000}"/>
    <cellStyle name="Normal 5 3 5 2 2 4" xfId="17326" xr:uid="{00000000-0005-0000-0000-00002BB40000}"/>
    <cellStyle name="Normal 5 3 5 2 2 4 2" xfId="43488" xr:uid="{00000000-0005-0000-0000-00002CB40000}"/>
    <cellStyle name="Normal 5 3 5 2 2 5" xfId="30022" xr:uid="{00000000-0005-0000-0000-00002DB40000}"/>
    <cellStyle name="Normal 5 3 5 2 3" xfId="5886" xr:uid="{00000000-0005-0000-0000-00002EB40000}"/>
    <cellStyle name="Normal 5 3 5 2 3 2" xfId="12330" xr:uid="{00000000-0005-0000-0000-00002FB40000}"/>
    <cellStyle name="Normal 5 3 5 2 3 2 2" xfId="24692" xr:uid="{00000000-0005-0000-0000-000030B40000}"/>
    <cellStyle name="Normal 5 3 5 2 3 2 2 2" xfId="50854" xr:uid="{00000000-0005-0000-0000-000031B40000}"/>
    <cellStyle name="Normal 5 3 5 2 3 2 3" xfId="38492" xr:uid="{00000000-0005-0000-0000-000032B40000}"/>
    <cellStyle name="Normal 5 3 5 2 3 3" xfId="19088" xr:uid="{00000000-0005-0000-0000-000033B40000}"/>
    <cellStyle name="Normal 5 3 5 2 3 3 2" xfId="45250" xr:uid="{00000000-0005-0000-0000-000034B40000}"/>
    <cellStyle name="Normal 5 3 5 2 3 4" xfId="32048" xr:uid="{00000000-0005-0000-0000-000035B40000}"/>
    <cellStyle name="Normal 5 3 5 2 4" xfId="9384" xr:uid="{00000000-0005-0000-0000-000036B40000}"/>
    <cellStyle name="Normal 5 3 5 2 4 2" xfId="22130" xr:uid="{00000000-0005-0000-0000-000037B40000}"/>
    <cellStyle name="Normal 5 3 5 2 4 2 2" xfId="48292" xr:uid="{00000000-0005-0000-0000-000038B40000}"/>
    <cellStyle name="Normal 5 3 5 2 4 3" xfId="35546" xr:uid="{00000000-0005-0000-0000-000039B40000}"/>
    <cellStyle name="Normal 5 3 5 2 5" xfId="15564" xr:uid="{00000000-0005-0000-0000-00003AB40000}"/>
    <cellStyle name="Normal 5 3 5 2 5 2" xfId="41726" xr:uid="{00000000-0005-0000-0000-00003BB40000}"/>
    <cellStyle name="Normal 5 3 5 2 6" xfId="27996" xr:uid="{00000000-0005-0000-0000-00003CB40000}"/>
    <cellStyle name="Normal 5 3 5 3" xfId="3220" xr:uid="{00000000-0005-0000-0000-00003DB40000}"/>
    <cellStyle name="Normal 5 3 5 3 2" xfId="7272" xr:uid="{00000000-0005-0000-0000-00003EB40000}"/>
    <cellStyle name="Normal 5 3 5 3 2 2" xfId="13162" xr:uid="{00000000-0005-0000-0000-00003FB40000}"/>
    <cellStyle name="Normal 5 3 5 3 2 2 2" xfId="25332" xr:uid="{00000000-0005-0000-0000-000040B40000}"/>
    <cellStyle name="Normal 5 3 5 3 2 2 2 2" xfId="51494" xr:uid="{00000000-0005-0000-0000-000041B40000}"/>
    <cellStyle name="Normal 5 3 5 3 2 2 3" xfId="39324" xr:uid="{00000000-0005-0000-0000-000042B40000}"/>
    <cellStyle name="Normal 5 3 5 3 2 3" xfId="20210" xr:uid="{00000000-0005-0000-0000-000043B40000}"/>
    <cellStyle name="Normal 5 3 5 3 2 3 2" xfId="46372" xr:uid="{00000000-0005-0000-0000-000044B40000}"/>
    <cellStyle name="Normal 5 3 5 3 2 4" xfId="33434" xr:uid="{00000000-0005-0000-0000-000045B40000}"/>
    <cellStyle name="Normal 5 3 5 3 3" xfId="10216" xr:uid="{00000000-0005-0000-0000-000046B40000}"/>
    <cellStyle name="Normal 5 3 5 3 3 2" xfId="22770" xr:uid="{00000000-0005-0000-0000-000047B40000}"/>
    <cellStyle name="Normal 5 3 5 3 3 2 2" xfId="48932" xr:uid="{00000000-0005-0000-0000-000048B40000}"/>
    <cellStyle name="Normal 5 3 5 3 3 3" xfId="36378" xr:uid="{00000000-0005-0000-0000-000049B40000}"/>
    <cellStyle name="Normal 5 3 5 3 4" xfId="16686" xr:uid="{00000000-0005-0000-0000-00004AB40000}"/>
    <cellStyle name="Normal 5 3 5 3 4 2" xfId="42848" xr:uid="{00000000-0005-0000-0000-00004BB40000}"/>
    <cellStyle name="Normal 5 3 5 3 5" xfId="29382" xr:uid="{00000000-0005-0000-0000-00004CB40000}"/>
    <cellStyle name="Normal 5 3 5 4" xfId="5246" xr:uid="{00000000-0005-0000-0000-00004DB40000}"/>
    <cellStyle name="Normal 5 3 5 4 2" xfId="11690" xr:uid="{00000000-0005-0000-0000-00004EB40000}"/>
    <cellStyle name="Normal 5 3 5 4 2 2" xfId="24052" xr:uid="{00000000-0005-0000-0000-00004FB40000}"/>
    <cellStyle name="Normal 5 3 5 4 2 2 2" xfId="50214" xr:uid="{00000000-0005-0000-0000-000050B40000}"/>
    <cellStyle name="Normal 5 3 5 4 2 3" xfId="37852" xr:uid="{00000000-0005-0000-0000-000051B40000}"/>
    <cellStyle name="Normal 5 3 5 4 3" xfId="18448" xr:uid="{00000000-0005-0000-0000-000052B40000}"/>
    <cellStyle name="Normal 5 3 5 4 3 2" xfId="44610" xr:uid="{00000000-0005-0000-0000-000053B40000}"/>
    <cellStyle name="Normal 5 3 5 4 4" xfId="31408" xr:uid="{00000000-0005-0000-0000-000054B40000}"/>
    <cellStyle name="Normal 5 3 5 5" xfId="8744" xr:uid="{00000000-0005-0000-0000-000055B40000}"/>
    <cellStyle name="Normal 5 3 5 5 2" xfId="21490" xr:uid="{00000000-0005-0000-0000-000056B40000}"/>
    <cellStyle name="Normal 5 3 5 5 2 2" xfId="47652" xr:uid="{00000000-0005-0000-0000-000057B40000}"/>
    <cellStyle name="Normal 5 3 5 5 3" xfId="34906" xr:uid="{00000000-0005-0000-0000-000058B40000}"/>
    <cellStyle name="Normal 5 3 5 6" xfId="14924" xr:uid="{00000000-0005-0000-0000-000059B40000}"/>
    <cellStyle name="Normal 5 3 5 6 2" xfId="41086" xr:uid="{00000000-0005-0000-0000-00005AB40000}"/>
    <cellStyle name="Normal 5 3 5 7" xfId="27356" xr:uid="{00000000-0005-0000-0000-00005BB40000}"/>
    <cellStyle name="Normal 5 3 6" xfId="1514" xr:uid="{00000000-0005-0000-0000-00005CB40000}"/>
    <cellStyle name="Normal 5 3 6 2" xfId="3540" xr:uid="{00000000-0005-0000-0000-00005DB40000}"/>
    <cellStyle name="Normal 5 3 6 2 2" xfId="7592" xr:uid="{00000000-0005-0000-0000-00005EB40000}"/>
    <cellStyle name="Normal 5 3 6 2 2 2" xfId="13482" xr:uid="{00000000-0005-0000-0000-00005FB40000}"/>
    <cellStyle name="Normal 5 3 6 2 2 2 2" xfId="25652" xr:uid="{00000000-0005-0000-0000-000060B40000}"/>
    <cellStyle name="Normal 5 3 6 2 2 2 2 2" xfId="51814" xr:uid="{00000000-0005-0000-0000-000061B40000}"/>
    <cellStyle name="Normal 5 3 6 2 2 2 3" xfId="39644" xr:uid="{00000000-0005-0000-0000-000062B40000}"/>
    <cellStyle name="Normal 5 3 6 2 2 3" xfId="20530" xr:uid="{00000000-0005-0000-0000-000063B40000}"/>
    <cellStyle name="Normal 5 3 6 2 2 3 2" xfId="46692" xr:uid="{00000000-0005-0000-0000-000064B40000}"/>
    <cellStyle name="Normal 5 3 6 2 2 4" xfId="33754" xr:uid="{00000000-0005-0000-0000-000065B40000}"/>
    <cellStyle name="Normal 5 3 6 2 3" xfId="10536" xr:uid="{00000000-0005-0000-0000-000066B40000}"/>
    <cellStyle name="Normal 5 3 6 2 3 2" xfId="23090" xr:uid="{00000000-0005-0000-0000-000067B40000}"/>
    <cellStyle name="Normal 5 3 6 2 3 2 2" xfId="49252" xr:uid="{00000000-0005-0000-0000-000068B40000}"/>
    <cellStyle name="Normal 5 3 6 2 3 3" xfId="36698" xr:uid="{00000000-0005-0000-0000-000069B40000}"/>
    <cellStyle name="Normal 5 3 6 2 4" xfId="17006" xr:uid="{00000000-0005-0000-0000-00006AB40000}"/>
    <cellStyle name="Normal 5 3 6 2 4 2" xfId="43168" xr:uid="{00000000-0005-0000-0000-00006BB40000}"/>
    <cellStyle name="Normal 5 3 6 2 5" xfId="29702" xr:uid="{00000000-0005-0000-0000-00006CB40000}"/>
    <cellStyle name="Normal 5 3 6 3" xfId="5566" xr:uid="{00000000-0005-0000-0000-00006DB40000}"/>
    <cellStyle name="Normal 5 3 6 3 2" xfId="12010" xr:uid="{00000000-0005-0000-0000-00006EB40000}"/>
    <cellStyle name="Normal 5 3 6 3 2 2" xfId="24372" xr:uid="{00000000-0005-0000-0000-00006FB40000}"/>
    <cellStyle name="Normal 5 3 6 3 2 2 2" xfId="50534" xr:uid="{00000000-0005-0000-0000-000070B40000}"/>
    <cellStyle name="Normal 5 3 6 3 2 3" xfId="38172" xr:uid="{00000000-0005-0000-0000-000071B40000}"/>
    <cellStyle name="Normal 5 3 6 3 3" xfId="18768" xr:uid="{00000000-0005-0000-0000-000072B40000}"/>
    <cellStyle name="Normal 5 3 6 3 3 2" xfId="44930" xr:uid="{00000000-0005-0000-0000-000073B40000}"/>
    <cellStyle name="Normal 5 3 6 3 4" xfId="31728" xr:uid="{00000000-0005-0000-0000-000074B40000}"/>
    <cellStyle name="Normal 5 3 6 4" xfId="9064" xr:uid="{00000000-0005-0000-0000-000075B40000}"/>
    <cellStyle name="Normal 5 3 6 4 2" xfId="21810" xr:uid="{00000000-0005-0000-0000-000076B40000}"/>
    <cellStyle name="Normal 5 3 6 4 2 2" xfId="47972" xr:uid="{00000000-0005-0000-0000-000077B40000}"/>
    <cellStyle name="Normal 5 3 6 4 3" xfId="35226" xr:uid="{00000000-0005-0000-0000-000078B40000}"/>
    <cellStyle name="Normal 5 3 6 5" xfId="15244" xr:uid="{00000000-0005-0000-0000-000079B40000}"/>
    <cellStyle name="Normal 5 3 6 5 2" xfId="41406" xr:uid="{00000000-0005-0000-0000-00007AB40000}"/>
    <cellStyle name="Normal 5 3 6 6" xfId="27676" xr:uid="{00000000-0005-0000-0000-00007BB40000}"/>
    <cellStyle name="Normal 5 3 7" xfId="2384" xr:uid="{00000000-0005-0000-0000-00007CB40000}"/>
    <cellStyle name="Normal 5 3 7 2" xfId="6436" xr:uid="{00000000-0005-0000-0000-00007DB40000}"/>
    <cellStyle name="Normal 5 3 7 2 2" xfId="12698" xr:uid="{00000000-0005-0000-0000-00007EB40000}"/>
    <cellStyle name="Normal 5 3 7 2 2 2" xfId="25012" xr:uid="{00000000-0005-0000-0000-00007FB40000}"/>
    <cellStyle name="Normal 5 3 7 2 2 2 2" xfId="51174" xr:uid="{00000000-0005-0000-0000-000080B40000}"/>
    <cellStyle name="Normal 5 3 7 2 2 3" xfId="38860" xr:uid="{00000000-0005-0000-0000-000081B40000}"/>
    <cellStyle name="Normal 5 3 7 2 3" xfId="19554" xr:uid="{00000000-0005-0000-0000-000082B40000}"/>
    <cellStyle name="Normal 5 3 7 2 3 2" xfId="45716" xr:uid="{00000000-0005-0000-0000-000083B40000}"/>
    <cellStyle name="Normal 5 3 7 2 4" xfId="32598" xr:uid="{00000000-0005-0000-0000-000084B40000}"/>
    <cellStyle name="Normal 5 3 7 3" xfId="9752" xr:uid="{00000000-0005-0000-0000-000085B40000}"/>
    <cellStyle name="Normal 5 3 7 3 2" xfId="22450" xr:uid="{00000000-0005-0000-0000-000086B40000}"/>
    <cellStyle name="Normal 5 3 7 3 2 2" xfId="48612" xr:uid="{00000000-0005-0000-0000-000087B40000}"/>
    <cellStyle name="Normal 5 3 7 3 3" xfId="35914" xr:uid="{00000000-0005-0000-0000-000088B40000}"/>
    <cellStyle name="Normal 5 3 7 4" xfId="16030" xr:uid="{00000000-0005-0000-0000-000089B40000}"/>
    <cellStyle name="Normal 5 3 7 4 2" xfId="42192" xr:uid="{00000000-0005-0000-0000-00008AB40000}"/>
    <cellStyle name="Normal 5 3 7 5" xfId="28546" xr:uid="{00000000-0005-0000-0000-00008BB40000}"/>
    <cellStyle name="Normal 5 3 8" xfId="4410" xr:uid="{00000000-0005-0000-0000-00008CB40000}"/>
    <cellStyle name="Normal 5 3 8 2" xfId="11226" xr:uid="{00000000-0005-0000-0000-00008DB40000}"/>
    <cellStyle name="Normal 5 3 8 2 2" xfId="23732" xr:uid="{00000000-0005-0000-0000-00008EB40000}"/>
    <cellStyle name="Normal 5 3 8 2 2 2" xfId="49894" xr:uid="{00000000-0005-0000-0000-00008FB40000}"/>
    <cellStyle name="Normal 5 3 8 2 3" xfId="37388" xr:uid="{00000000-0005-0000-0000-000090B40000}"/>
    <cellStyle name="Normal 5 3 8 3" xfId="17792" xr:uid="{00000000-0005-0000-0000-000091B40000}"/>
    <cellStyle name="Normal 5 3 8 3 2" xfId="43954" xr:uid="{00000000-0005-0000-0000-000092B40000}"/>
    <cellStyle name="Normal 5 3 8 4" xfId="30572" xr:uid="{00000000-0005-0000-0000-000093B40000}"/>
    <cellStyle name="Normal 5 3 9" xfId="8280" xr:uid="{00000000-0005-0000-0000-000094B40000}"/>
    <cellStyle name="Normal 5 3 9 2" xfId="21170" xr:uid="{00000000-0005-0000-0000-000095B40000}"/>
    <cellStyle name="Normal 5 3 9 2 2" xfId="47332" xr:uid="{00000000-0005-0000-0000-000096B40000}"/>
    <cellStyle name="Normal 5 3 9 3" xfId="34442" xr:uid="{00000000-0005-0000-0000-000097B40000}"/>
    <cellStyle name="Normal 5 4" xfId="539" xr:uid="{00000000-0005-0000-0000-000098B40000}"/>
    <cellStyle name="Normal 5 4 10" xfId="26701" xr:uid="{00000000-0005-0000-0000-000099B40000}"/>
    <cellStyle name="Normal 5 4 11" xfId="52440" xr:uid="{00000000-0005-0000-0000-00009AB40000}"/>
    <cellStyle name="Normal 5 4 2" xfId="619" xr:uid="{00000000-0005-0000-0000-00009BB40000}"/>
    <cellStyle name="Normal 5 4 2 2" xfId="1151" xr:uid="{00000000-0005-0000-0000-00009CB40000}"/>
    <cellStyle name="Normal 5 4 2 2 2" xfId="1471" xr:uid="{00000000-0005-0000-0000-00009DB40000}"/>
    <cellStyle name="Normal 5 4 2 2 2 2" xfId="2111" xr:uid="{00000000-0005-0000-0000-00009EB40000}"/>
    <cellStyle name="Normal 5 4 2 2 2 2 2" xfId="4137" xr:uid="{00000000-0005-0000-0000-00009FB40000}"/>
    <cellStyle name="Normal 5 4 2 2 2 2 2 2" xfId="8189" xr:uid="{00000000-0005-0000-0000-0000A0B40000}"/>
    <cellStyle name="Normal 5 4 2 2 2 2 2 2 2" xfId="14079" xr:uid="{00000000-0005-0000-0000-0000A1B40000}"/>
    <cellStyle name="Normal 5 4 2 2 2 2 2 2 2 2" xfId="26249" xr:uid="{00000000-0005-0000-0000-0000A2B40000}"/>
    <cellStyle name="Normal 5 4 2 2 2 2 2 2 2 2 2" xfId="52411" xr:uid="{00000000-0005-0000-0000-0000A3B40000}"/>
    <cellStyle name="Normal 5 4 2 2 2 2 2 2 2 3" xfId="40241" xr:uid="{00000000-0005-0000-0000-0000A4B40000}"/>
    <cellStyle name="Normal 5 4 2 2 2 2 2 2 3" xfId="21127" xr:uid="{00000000-0005-0000-0000-0000A5B40000}"/>
    <cellStyle name="Normal 5 4 2 2 2 2 2 2 3 2" xfId="47289" xr:uid="{00000000-0005-0000-0000-0000A6B40000}"/>
    <cellStyle name="Normal 5 4 2 2 2 2 2 2 4" xfId="34351" xr:uid="{00000000-0005-0000-0000-0000A7B40000}"/>
    <cellStyle name="Normal 5 4 2 2 2 2 2 3" xfId="11133" xr:uid="{00000000-0005-0000-0000-0000A8B40000}"/>
    <cellStyle name="Normal 5 4 2 2 2 2 2 3 2" xfId="23687" xr:uid="{00000000-0005-0000-0000-0000A9B40000}"/>
    <cellStyle name="Normal 5 4 2 2 2 2 2 3 2 2" xfId="49849" xr:uid="{00000000-0005-0000-0000-0000AAB40000}"/>
    <cellStyle name="Normal 5 4 2 2 2 2 2 3 3" xfId="37295" xr:uid="{00000000-0005-0000-0000-0000ABB40000}"/>
    <cellStyle name="Normal 5 4 2 2 2 2 2 4" xfId="17603" xr:uid="{00000000-0005-0000-0000-0000ACB40000}"/>
    <cellStyle name="Normal 5 4 2 2 2 2 2 4 2" xfId="43765" xr:uid="{00000000-0005-0000-0000-0000ADB40000}"/>
    <cellStyle name="Normal 5 4 2 2 2 2 2 5" xfId="30299" xr:uid="{00000000-0005-0000-0000-0000AEB40000}"/>
    <cellStyle name="Normal 5 4 2 2 2 2 3" xfId="6163" xr:uid="{00000000-0005-0000-0000-0000AFB40000}"/>
    <cellStyle name="Normal 5 4 2 2 2 2 3 2" xfId="12607" xr:uid="{00000000-0005-0000-0000-0000B0B40000}"/>
    <cellStyle name="Normal 5 4 2 2 2 2 3 2 2" xfId="24969" xr:uid="{00000000-0005-0000-0000-0000B1B40000}"/>
    <cellStyle name="Normal 5 4 2 2 2 2 3 2 2 2" xfId="51131" xr:uid="{00000000-0005-0000-0000-0000B2B40000}"/>
    <cellStyle name="Normal 5 4 2 2 2 2 3 2 3" xfId="38769" xr:uid="{00000000-0005-0000-0000-0000B3B40000}"/>
    <cellStyle name="Normal 5 4 2 2 2 2 3 3" xfId="19365" xr:uid="{00000000-0005-0000-0000-0000B4B40000}"/>
    <cellStyle name="Normal 5 4 2 2 2 2 3 3 2" xfId="45527" xr:uid="{00000000-0005-0000-0000-0000B5B40000}"/>
    <cellStyle name="Normal 5 4 2 2 2 2 3 4" xfId="32325" xr:uid="{00000000-0005-0000-0000-0000B6B40000}"/>
    <cellStyle name="Normal 5 4 2 2 2 2 4" xfId="9661" xr:uid="{00000000-0005-0000-0000-0000B7B40000}"/>
    <cellStyle name="Normal 5 4 2 2 2 2 4 2" xfId="22407" xr:uid="{00000000-0005-0000-0000-0000B8B40000}"/>
    <cellStyle name="Normal 5 4 2 2 2 2 4 2 2" xfId="48569" xr:uid="{00000000-0005-0000-0000-0000B9B40000}"/>
    <cellStyle name="Normal 5 4 2 2 2 2 4 3" xfId="35823" xr:uid="{00000000-0005-0000-0000-0000BAB40000}"/>
    <cellStyle name="Normal 5 4 2 2 2 2 5" xfId="15841" xr:uid="{00000000-0005-0000-0000-0000BBB40000}"/>
    <cellStyle name="Normal 5 4 2 2 2 2 5 2" xfId="42003" xr:uid="{00000000-0005-0000-0000-0000BCB40000}"/>
    <cellStyle name="Normal 5 4 2 2 2 2 6" xfId="28273" xr:uid="{00000000-0005-0000-0000-0000BDB40000}"/>
    <cellStyle name="Normal 5 4 2 2 2 3" xfId="3497" xr:uid="{00000000-0005-0000-0000-0000BEB40000}"/>
    <cellStyle name="Normal 5 4 2 2 2 3 2" xfId="7549" xr:uid="{00000000-0005-0000-0000-0000BFB40000}"/>
    <cellStyle name="Normal 5 4 2 2 2 3 2 2" xfId="13439" xr:uid="{00000000-0005-0000-0000-0000C0B40000}"/>
    <cellStyle name="Normal 5 4 2 2 2 3 2 2 2" xfId="25609" xr:uid="{00000000-0005-0000-0000-0000C1B40000}"/>
    <cellStyle name="Normal 5 4 2 2 2 3 2 2 2 2" xfId="51771" xr:uid="{00000000-0005-0000-0000-0000C2B40000}"/>
    <cellStyle name="Normal 5 4 2 2 2 3 2 2 3" xfId="39601" xr:uid="{00000000-0005-0000-0000-0000C3B40000}"/>
    <cellStyle name="Normal 5 4 2 2 2 3 2 3" xfId="20487" xr:uid="{00000000-0005-0000-0000-0000C4B40000}"/>
    <cellStyle name="Normal 5 4 2 2 2 3 2 3 2" xfId="46649" xr:uid="{00000000-0005-0000-0000-0000C5B40000}"/>
    <cellStyle name="Normal 5 4 2 2 2 3 2 4" xfId="33711" xr:uid="{00000000-0005-0000-0000-0000C6B40000}"/>
    <cellStyle name="Normal 5 4 2 2 2 3 3" xfId="10493" xr:uid="{00000000-0005-0000-0000-0000C7B40000}"/>
    <cellStyle name="Normal 5 4 2 2 2 3 3 2" xfId="23047" xr:uid="{00000000-0005-0000-0000-0000C8B40000}"/>
    <cellStyle name="Normal 5 4 2 2 2 3 3 2 2" xfId="49209" xr:uid="{00000000-0005-0000-0000-0000C9B40000}"/>
    <cellStyle name="Normal 5 4 2 2 2 3 3 3" xfId="36655" xr:uid="{00000000-0005-0000-0000-0000CAB40000}"/>
    <cellStyle name="Normal 5 4 2 2 2 3 4" xfId="16963" xr:uid="{00000000-0005-0000-0000-0000CBB40000}"/>
    <cellStyle name="Normal 5 4 2 2 2 3 4 2" xfId="43125" xr:uid="{00000000-0005-0000-0000-0000CCB40000}"/>
    <cellStyle name="Normal 5 4 2 2 2 3 5" xfId="29659" xr:uid="{00000000-0005-0000-0000-0000CDB40000}"/>
    <cellStyle name="Normal 5 4 2 2 2 4" xfId="5523" xr:uid="{00000000-0005-0000-0000-0000CEB40000}"/>
    <cellStyle name="Normal 5 4 2 2 2 4 2" xfId="11967" xr:uid="{00000000-0005-0000-0000-0000CFB40000}"/>
    <cellStyle name="Normal 5 4 2 2 2 4 2 2" xfId="24329" xr:uid="{00000000-0005-0000-0000-0000D0B40000}"/>
    <cellStyle name="Normal 5 4 2 2 2 4 2 2 2" xfId="50491" xr:uid="{00000000-0005-0000-0000-0000D1B40000}"/>
    <cellStyle name="Normal 5 4 2 2 2 4 2 3" xfId="38129" xr:uid="{00000000-0005-0000-0000-0000D2B40000}"/>
    <cellStyle name="Normal 5 4 2 2 2 4 3" xfId="18725" xr:uid="{00000000-0005-0000-0000-0000D3B40000}"/>
    <cellStyle name="Normal 5 4 2 2 2 4 3 2" xfId="44887" xr:uid="{00000000-0005-0000-0000-0000D4B40000}"/>
    <cellStyle name="Normal 5 4 2 2 2 4 4" xfId="31685" xr:uid="{00000000-0005-0000-0000-0000D5B40000}"/>
    <cellStyle name="Normal 5 4 2 2 2 5" xfId="9021" xr:uid="{00000000-0005-0000-0000-0000D6B40000}"/>
    <cellStyle name="Normal 5 4 2 2 2 5 2" xfId="21767" xr:uid="{00000000-0005-0000-0000-0000D7B40000}"/>
    <cellStyle name="Normal 5 4 2 2 2 5 2 2" xfId="47929" xr:uid="{00000000-0005-0000-0000-0000D8B40000}"/>
    <cellStyle name="Normal 5 4 2 2 2 5 3" xfId="35183" xr:uid="{00000000-0005-0000-0000-0000D9B40000}"/>
    <cellStyle name="Normal 5 4 2 2 2 6" xfId="15201" xr:uid="{00000000-0005-0000-0000-0000DAB40000}"/>
    <cellStyle name="Normal 5 4 2 2 2 6 2" xfId="41363" xr:uid="{00000000-0005-0000-0000-0000DBB40000}"/>
    <cellStyle name="Normal 5 4 2 2 2 7" xfId="27633" xr:uid="{00000000-0005-0000-0000-0000DCB40000}"/>
    <cellStyle name="Normal 5 4 2 2 3" xfId="1791" xr:uid="{00000000-0005-0000-0000-0000DDB40000}"/>
    <cellStyle name="Normal 5 4 2 2 3 2" xfId="3817" xr:uid="{00000000-0005-0000-0000-0000DEB40000}"/>
    <cellStyle name="Normal 5 4 2 2 3 2 2" xfId="7869" xr:uid="{00000000-0005-0000-0000-0000DFB40000}"/>
    <cellStyle name="Normal 5 4 2 2 3 2 2 2" xfId="13759" xr:uid="{00000000-0005-0000-0000-0000E0B40000}"/>
    <cellStyle name="Normal 5 4 2 2 3 2 2 2 2" xfId="25929" xr:uid="{00000000-0005-0000-0000-0000E1B40000}"/>
    <cellStyle name="Normal 5 4 2 2 3 2 2 2 2 2" xfId="52091" xr:uid="{00000000-0005-0000-0000-0000E2B40000}"/>
    <cellStyle name="Normal 5 4 2 2 3 2 2 2 3" xfId="39921" xr:uid="{00000000-0005-0000-0000-0000E3B40000}"/>
    <cellStyle name="Normal 5 4 2 2 3 2 2 3" xfId="20807" xr:uid="{00000000-0005-0000-0000-0000E4B40000}"/>
    <cellStyle name="Normal 5 4 2 2 3 2 2 3 2" xfId="46969" xr:uid="{00000000-0005-0000-0000-0000E5B40000}"/>
    <cellStyle name="Normal 5 4 2 2 3 2 2 4" xfId="34031" xr:uid="{00000000-0005-0000-0000-0000E6B40000}"/>
    <cellStyle name="Normal 5 4 2 2 3 2 3" xfId="10813" xr:uid="{00000000-0005-0000-0000-0000E7B40000}"/>
    <cellStyle name="Normal 5 4 2 2 3 2 3 2" xfId="23367" xr:uid="{00000000-0005-0000-0000-0000E8B40000}"/>
    <cellStyle name="Normal 5 4 2 2 3 2 3 2 2" xfId="49529" xr:uid="{00000000-0005-0000-0000-0000E9B40000}"/>
    <cellStyle name="Normal 5 4 2 2 3 2 3 3" xfId="36975" xr:uid="{00000000-0005-0000-0000-0000EAB40000}"/>
    <cellStyle name="Normal 5 4 2 2 3 2 4" xfId="17283" xr:uid="{00000000-0005-0000-0000-0000EBB40000}"/>
    <cellStyle name="Normal 5 4 2 2 3 2 4 2" xfId="43445" xr:uid="{00000000-0005-0000-0000-0000ECB40000}"/>
    <cellStyle name="Normal 5 4 2 2 3 2 5" xfId="29979" xr:uid="{00000000-0005-0000-0000-0000EDB40000}"/>
    <cellStyle name="Normal 5 4 2 2 3 3" xfId="5843" xr:uid="{00000000-0005-0000-0000-0000EEB40000}"/>
    <cellStyle name="Normal 5 4 2 2 3 3 2" xfId="12287" xr:uid="{00000000-0005-0000-0000-0000EFB40000}"/>
    <cellStyle name="Normal 5 4 2 2 3 3 2 2" xfId="24649" xr:uid="{00000000-0005-0000-0000-0000F0B40000}"/>
    <cellStyle name="Normal 5 4 2 2 3 3 2 2 2" xfId="50811" xr:uid="{00000000-0005-0000-0000-0000F1B40000}"/>
    <cellStyle name="Normal 5 4 2 2 3 3 2 3" xfId="38449" xr:uid="{00000000-0005-0000-0000-0000F2B40000}"/>
    <cellStyle name="Normal 5 4 2 2 3 3 3" xfId="19045" xr:uid="{00000000-0005-0000-0000-0000F3B40000}"/>
    <cellStyle name="Normal 5 4 2 2 3 3 3 2" xfId="45207" xr:uid="{00000000-0005-0000-0000-0000F4B40000}"/>
    <cellStyle name="Normal 5 4 2 2 3 3 4" xfId="32005" xr:uid="{00000000-0005-0000-0000-0000F5B40000}"/>
    <cellStyle name="Normal 5 4 2 2 3 4" xfId="9341" xr:uid="{00000000-0005-0000-0000-0000F6B40000}"/>
    <cellStyle name="Normal 5 4 2 2 3 4 2" xfId="22087" xr:uid="{00000000-0005-0000-0000-0000F7B40000}"/>
    <cellStyle name="Normal 5 4 2 2 3 4 2 2" xfId="48249" xr:uid="{00000000-0005-0000-0000-0000F8B40000}"/>
    <cellStyle name="Normal 5 4 2 2 3 4 3" xfId="35503" xr:uid="{00000000-0005-0000-0000-0000F9B40000}"/>
    <cellStyle name="Normal 5 4 2 2 3 5" xfId="15521" xr:uid="{00000000-0005-0000-0000-0000FAB40000}"/>
    <cellStyle name="Normal 5 4 2 2 3 5 2" xfId="41683" xr:uid="{00000000-0005-0000-0000-0000FBB40000}"/>
    <cellStyle name="Normal 5 4 2 2 3 6" xfId="27953" xr:uid="{00000000-0005-0000-0000-0000FCB40000}"/>
    <cellStyle name="Normal 5 4 2 2 4" xfId="3177" xr:uid="{00000000-0005-0000-0000-0000FDB40000}"/>
    <cellStyle name="Normal 5 4 2 2 4 2" xfId="7229" xr:uid="{00000000-0005-0000-0000-0000FEB40000}"/>
    <cellStyle name="Normal 5 4 2 2 4 2 2" xfId="13119" xr:uid="{00000000-0005-0000-0000-0000FFB40000}"/>
    <cellStyle name="Normal 5 4 2 2 4 2 2 2" xfId="25289" xr:uid="{00000000-0005-0000-0000-000000B50000}"/>
    <cellStyle name="Normal 5 4 2 2 4 2 2 2 2" xfId="51451" xr:uid="{00000000-0005-0000-0000-000001B50000}"/>
    <cellStyle name="Normal 5 4 2 2 4 2 2 3" xfId="39281" xr:uid="{00000000-0005-0000-0000-000002B50000}"/>
    <cellStyle name="Normal 5 4 2 2 4 2 3" xfId="20167" xr:uid="{00000000-0005-0000-0000-000003B50000}"/>
    <cellStyle name="Normal 5 4 2 2 4 2 3 2" xfId="46329" xr:uid="{00000000-0005-0000-0000-000004B50000}"/>
    <cellStyle name="Normal 5 4 2 2 4 2 4" xfId="33391" xr:uid="{00000000-0005-0000-0000-000005B50000}"/>
    <cellStyle name="Normal 5 4 2 2 4 3" xfId="10173" xr:uid="{00000000-0005-0000-0000-000006B50000}"/>
    <cellStyle name="Normal 5 4 2 2 4 3 2" xfId="22727" xr:uid="{00000000-0005-0000-0000-000007B50000}"/>
    <cellStyle name="Normal 5 4 2 2 4 3 2 2" xfId="48889" xr:uid="{00000000-0005-0000-0000-000008B50000}"/>
    <cellStyle name="Normal 5 4 2 2 4 3 3" xfId="36335" xr:uid="{00000000-0005-0000-0000-000009B50000}"/>
    <cellStyle name="Normal 5 4 2 2 4 4" xfId="16643" xr:uid="{00000000-0005-0000-0000-00000AB50000}"/>
    <cellStyle name="Normal 5 4 2 2 4 4 2" xfId="42805" xr:uid="{00000000-0005-0000-0000-00000BB50000}"/>
    <cellStyle name="Normal 5 4 2 2 4 5" xfId="29339" xr:uid="{00000000-0005-0000-0000-00000CB50000}"/>
    <cellStyle name="Normal 5 4 2 2 5" xfId="5203" xr:uid="{00000000-0005-0000-0000-00000DB50000}"/>
    <cellStyle name="Normal 5 4 2 2 5 2" xfId="11647" xr:uid="{00000000-0005-0000-0000-00000EB50000}"/>
    <cellStyle name="Normal 5 4 2 2 5 2 2" xfId="24009" xr:uid="{00000000-0005-0000-0000-00000FB50000}"/>
    <cellStyle name="Normal 5 4 2 2 5 2 2 2" xfId="50171" xr:uid="{00000000-0005-0000-0000-000010B50000}"/>
    <cellStyle name="Normal 5 4 2 2 5 2 3" xfId="37809" xr:uid="{00000000-0005-0000-0000-000011B50000}"/>
    <cellStyle name="Normal 5 4 2 2 5 3" xfId="18405" xr:uid="{00000000-0005-0000-0000-000012B50000}"/>
    <cellStyle name="Normal 5 4 2 2 5 3 2" xfId="44567" xr:uid="{00000000-0005-0000-0000-000013B50000}"/>
    <cellStyle name="Normal 5 4 2 2 5 4" xfId="31365" xr:uid="{00000000-0005-0000-0000-000014B50000}"/>
    <cellStyle name="Normal 5 4 2 2 6" xfId="8701" xr:uid="{00000000-0005-0000-0000-000015B50000}"/>
    <cellStyle name="Normal 5 4 2 2 6 2" xfId="21447" xr:uid="{00000000-0005-0000-0000-000016B50000}"/>
    <cellStyle name="Normal 5 4 2 2 6 2 2" xfId="47609" xr:uid="{00000000-0005-0000-0000-000017B50000}"/>
    <cellStyle name="Normal 5 4 2 2 6 3" xfId="34863" xr:uid="{00000000-0005-0000-0000-000018B50000}"/>
    <cellStyle name="Normal 5 4 2 2 7" xfId="14881" xr:uid="{00000000-0005-0000-0000-000019B50000}"/>
    <cellStyle name="Normal 5 4 2 2 7 2" xfId="41043" xr:uid="{00000000-0005-0000-0000-00001AB50000}"/>
    <cellStyle name="Normal 5 4 2 2 8" xfId="27313" xr:uid="{00000000-0005-0000-0000-00001BB50000}"/>
    <cellStyle name="Normal 5 4 2 3" xfId="1311" xr:uid="{00000000-0005-0000-0000-00001CB50000}"/>
    <cellStyle name="Normal 5 4 2 3 2" xfId="1951" xr:uid="{00000000-0005-0000-0000-00001DB50000}"/>
    <cellStyle name="Normal 5 4 2 3 2 2" xfId="3977" xr:uid="{00000000-0005-0000-0000-00001EB50000}"/>
    <cellStyle name="Normal 5 4 2 3 2 2 2" xfId="8029" xr:uid="{00000000-0005-0000-0000-00001FB50000}"/>
    <cellStyle name="Normal 5 4 2 3 2 2 2 2" xfId="13919" xr:uid="{00000000-0005-0000-0000-000020B50000}"/>
    <cellStyle name="Normal 5 4 2 3 2 2 2 2 2" xfId="26089" xr:uid="{00000000-0005-0000-0000-000021B50000}"/>
    <cellStyle name="Normal 5 4 2 3 2 2 2 2 2 2" xfId="52251" xr:uid="{00000000-0005-0000-0000-000022B50000}"/>
    <cellStyle name="Normal 5 4 2 3 2 2 2 2 3" xfId="40081" xr:uid="{00000000-0005-0000-0000-000023B50000}"/>
    <cellStyle name="Normal 5 4 2 3 2 2 2 3" xfId="20967" xr:uid="{00000000-0005-0000-0000-000024B50000}"/>
    <cellStyle name="Normal 5 4 2 3 2 2 2 3 2" xfId="47129" xr:uid="{00000000-0005-0000-0000-000025B50000}"/>
    <cellStyle name="Normal 5 4 2 3 2 2 2 4" xfId="34191" xr:uid="{00000000-0005-0000-0000-000026B50000}"/>
    <cellStyle name="Normal 5 4 2 3 2 2 3" xfId="10973" xr:uid="{00000000-0005-0000-0000-000027B50000}"/>
    <cellStyle name="Normal 5 4 2 3 2 2 3 2" xfId="23527" xr:uid="{00000000-0005-0000-0000-000028B50000}"/>
    <cellStyle name="Normal 5 4 2 3 2 2 3 2 2" xfId="49689" xr:uid="{00000000-0005-0000-0000-000029B50000}"/>
    <cellStyle name="Normal 5 4 2 3 2 2 3 3" xfId="37135" xr:uid="{00000000-0005-0000-0000-00002AB50000}"/>
    <cellStyle name="Normal 5 4 2 3 2 2 4" xfId="17443" xr:uid="{00000000-0005-0000-0000-00002BB50000}"/>
    <cellStyle name="Normal 5 4 2 3 2 2 4 2" xfId="43605" xr:uid="{00000000-0005-0000-0000-00002CB50000}"/>
    <cellStyle name="Normal 5 4 2 3 2 2 5" xfId="30139" xr:uid="{00000000-0005-0000-0000-00002DB50000}"/>
    <cellStyle name="Normal 5 4 2 3 2 3" xfId="6003" xr:uid="{00000000-0005-0000-0000-00002EB50000}"/>
    <cellStyle name="Normal 5 4 2 3 2 3 2" xfId="12447" xr:uid="{00000000-0005-0000-0000-00002FB50000}"/>
    <cellStyle name="Normal 5 4 2 3 2 3 2 2" xfId="24809" xr:uid="{00000000-0005-0000-0000-000030B50000}"/>
    <cellStyle name="Normal 5 4 2 3 2 3 2 2 2" xfId="50971" xr:uid="{00000000-0005-0000-0000-000031B50000}"/>
    <cellStyle name="Normal 5 4 2 3 2 3 2 3" xfId="38609" xr:uid="{00000000-0005-0000-0000-000032B50000}"/>
    <cellStyle name="Normal 5 4 2 3 2 3 3" xfId="19205" xr:uid="{00000000-0005-0000-0000-000033B50000}"/>
    <cellStyle name="Normal 5 4 2 3 2 3 3 2" xfId="45367" xr:uid="{00000000-0005-0000-0000-000034B50000}"/>
    <cellStyle name="Normal 5 4 2 3 2 3 4" xfId="32165" xr:uid="{00000000-0005-0000-0000-000035B50000}"/>
    <cellStyle name="Normal 5 4 2 3 2 4" xfId="9501" xr:uid="{00000000-0005-0000-0000-000036B50000}"/>
    <cellStyle name="Normal 5 4 2 3 2 4 2" xfId="22247" xr:uid="{00000000-0005-0000-0000-000037B50000}"/>
    <cellStyle name="Normal 5 4 2 3 2 4 2 2" xfId="48409" xr:uid="{00000000-0005-0000-0000-000038B50000}"/>
    <cellStyle name="Normal 5 4 2 3 2 4 3" xfId="35663" xr:uid="{00000000-0005-0000-0000-000039B50000}"/>
    <cellStyle name="Normal 5 4 2 3 2 5" xfId="15681" xr:uid="{00000000-0005-0000-0000-00003AB50000}"/>
    <cellStyle name="Normal 5 4 2 3 2 5 2" xfId="41843" xr:uid="{00000000-0005-0000-0000-00003BB50000}"/>
    <cellStyle name="Normal 5 4 2 3 2 6" xfId="28113" xr:uid="{00000000-0005-0000-0000-00003CB50000}"/>
    <cellStyle name="Normal 5 4 2 3 3" xfId="3337" xr:uid="{00000000-0005-0000-0000-00003DB50000}"/>
    <cellStyle name="Normal 5 4 2 3 3 2" xfId="7389" xr:uid="{00000000-0005-0000-0000-00003EB50000}"/>
    <cellStyle name="Normal 5 4 2 3 3 2 2" xfId="13279" xr:uid="{00000000-0005-0000-0000-00003FB50000}"/>
    <cellStyle name="Normal 5 4 2 3 3 2 2 2" xfId="25449" xr:uid="{00000000-0005-0000-0000-000040B50000}"/>
    <cellStyle name="Normal 5 4 2 3 3 2 2 2 2" xfId="51611" xr:uid="{00000000-0005-0000-0000-000041B50000}"/>
    <cellStyle name="Normal 5 4 2 3 3 2 2 3" xfId="39441" xr:uid="{00000000-0005-0000-0000-000042B50000}"/>
    <cellStyle name="Normal 5 4 2 3 3 2 3" xfId="20327" xr:uid="{00000000-0005-0000-0000-000043B50000}"/>
    <cellStyle name="Normal 5 4 2 3 3 2 3 2" xfId="46489" xr:uid="{00000000-0005-0000-0000-000044B50000}"/>
    <cellStyle name="Normal 5 4 2 3 3 2 4" xfId="33551" xr:uid="{00000000-0005-0000-0000-000045B50000}"/>
    <cellStyle name="Normal 5 4 2 3 3 3" xfId="10333" xr:uid="{00000000-0005-0000-0000-000046B50000}"/>
    <cellStyle name="Normal 5 4 2 3 3 3 2" xfId="22887" xr:uid="{00000000-0005-0000-0000-000047B50000}"/>
    <cellStyle name="Normal 5 4 2 3 3 3 2 2" xfId="49049" xr:uid="{00000000-0005-0000-0000-000048B50000}"/>
    <cellStyle name="Normal 5 4 2 3 3 3 3" xfId="36495" xr:uid="{00000000-0005-0000-0000-000049B50000}"/>
    <cellStyle name="Normal 5 4 2 3 3 4" xfId="16803" xr:uid="{00000000-0005-0000-0000-00004AB50000}"/>
    <cellStyle name="Normal 5 4 2 3 3 4 2" xfId="42965" xr:uid="{00000000-0005-0000-0000-00004BB50000}"/>
    <cellStyle name="Normal 5 4 2 3 3 5" xfId="29499" xr:uid="{00000000-0005-0000-0000-00004CB50000}"/>
    <cellStyle name="Normal 5 4 2 3 4" xfId="5363" xr:uid="{00000000-0005-0000-0000-00004DB50000}"/>
    <cellStyle name="Normal 5 4 2 3 4 2" xfId="11807" xr:uid="{00000000-0005-0000-0000-00004EB50000}"/>
    <cellStyle name="Normal 5 4 2 3 4 2 2" xfId="24169" xr:uid="{00000000-0005-0000-0000-00004FB50000}"/>
    <cellStyle name="Normal 5 4 2 3 4 2 2 2" xfId="50331" xr:uid="{00000000-0005-0000-0000-000050B50000}"/>
    <cellStyle name="Normal 5 4 2 3 4 2 3" xfId="37969" xr:uid="{00000000-0005-0000-0000-000051B50000}"/>
    <cellStyle name="Normal 5 4 2 3 4 3" xfId="18565" xr:uid="{00000000-0005-0000-0000-000052B50000}"/>
    <cellStyle name="Normal 5 4 2 3 4 3 2" xfId="44727" xr:uid="{00000000-0005-0000-0000-000053B50000}"/>
    <cellStyle name="Normal 5 4 2 3 4 4" xfId="31525" xr:uid="{00000000-0005-0000-0000-000054B50000}"/>
    <cellStyle name="Normal 5 4 2 3 5" xfId="8861" xr:uid="{00000000-0005-0000-0000-000055B50000}"/>
    <cellStyle name="Normal 5 4 2 3 5 2" xfId="21607" xr:uid="{00000000-0005-0000-0000-000056B50000}"/>
    <cellStyle name="Normal 5 4 2 3 5 2 2" xfId="47769" xr:uid="{00000000-0005-0000-0000-000057B50000}"/>
    <cellStyle name="Normal 5 4 2 3 5 3" xfId="35023" xr:uid="{00000000-0005-0000-0000-000058B50000}"/>
    <cellStyle name="Normal 5 4 2 3 6" xfId="15041" xr:uid="{00000000-0005-0000-0000-000059B50000}"/>
    <cellStyle name="Normal 5 4 2 3 6 2" xfId="41203" xr:uid="{00000000-0005-0000-0000-00005AB50000}"/>
    <cellStyle name="Normal 5 4 2 3 7" xfId="27473" xr:uid="{00000000-0005-0000-0000-00005BB50000}"/>
    <cellStyle name="Normal 5 4 2 4" xfId="1631" xr:uid="{00000000-0005-0000-0000-00005CB50000}"/>
    <cellStyle name="Normal 5 4 2 4 2" xfId="3657" xr:uid="{00000000-0005-0000-0000-00005DB50000}"/>
    <cellStyle name="Normal 5 4 2 4 2 2" xfId="7709" xr:uid="{00000000-0005-0000-0000-00005EB50000}"/>
    <cellStyle name="Normal 5 4 2 4 2 2 2" xfId="13599" xr:uid="{00000000-0005-0000-0000-00005FB50000}"/>
    <cellStyle name="Normal 5 4 2 4 2 2 2 2" xfId="25769" xr:uid="{00000000-0005-0000-0000-000060B50000}"/>
    <cellStyle name="Normal 5 4 2 4 2 2 2 2 2" xfId="51931" xr:uid="{00000000-0005-0000-0000-000061B50000}"/>
    <cellStyle name="Normal 5 4 2 4 2 2 2 3" xfId="39761" xr:uid="{00000000-0005-0000-0000-000062B50000}"/>
    <cellStyle name="Normal 5 4 2 4 2 2 3" xfId="20647" xr:uid="{00000000-0005-0000-0000-000063B50000}"/>
    <cellStyle name="Normal 5 4 2 4 2 2 3 2" xfId="46809" xr:uid="{00000000-0005-0000-0000-000064B50000}"/>
    <cellStyle name="Normal 5 4 2 4 2 2 4" xfId="33871" xr:uid="{00000000-0005-0000-0000-000065B50000}"/>
    <cellStyle name="Normal 5 4 2 4 2 3" xfId="10653" xr:uid="{00000000-0005-0000-0000-000066B50000}"/>
    <cellStyle name="Normal 5 4 2 4 2 3 2" xfId="23207" xr:uid="{00000000-0005-0000-0000-000067B50000}"/>
    <cellStyle name="Normal 5 4 2 4 2 3 2 2" xfId="49369" xr:uid="{00000000-0005-0000-0000-000068B50000}"/>
    <cellStyle name="Normal 5 4 2 4 2 3 3" xfId="36815" xr:uid="{00000000-0005-0000-0000-000069B50000}"/>
    <cellStyle name="Normal 5 4 2 4 2 4" xfId="17123" xr:uid="{00000000-0005-0000-0000-00006AB50000}"/>
    <cellStyle name="Normal 5 4 2 4 2 4 2" xfId="43285" xr:uid="{00000000-0005-0000-0000-00006BB50000}"/>
    <cellStyle name="Normal 5 4 2 4 2 5" xfId="29819" xr:uid="{00000000-0005-0000-0000-00006CB50000}"/>
    <cellStyle name="Normal 5 4 2 4 3" xfId="5683" xr:uid="{00000000-0005-0000-0000-00006DB50000}"/>
    <cellStyle name="Normal 5 4 2 4 3 2" xfId="12127" xr:uid="{00000000-0005-0000-0000-00006EB50000}"/>
    <cellStyle name="Normal 5 4 2 4 3 2 2" xfId="24489" xr:uid="{00000000-0005-0000-0000-00006FB50000}"/>
    <cellStyle name="Normal 5 4 2 4 3 2 2 2" xfId="50651" xr:uid="{00000000-0005-0000-0000-000070B50000}"/>
    <cellStyle name="Normal 5 4 2 4 3 2 3" xfId="38289" xr:uid="{00000000-0005-0000-0000-000071B50000}"/>
    <cellStyle name="Normal 5 4 2 4 3 3" xfId="18885" xr:uid="{00000000-0005-0000-0000-000072B50000}"/>
    <cellStyle name="Normal 5 4 2 4 3 3 2" xfId="45047" xr:uid="{00000000-0005-0000-0000-000073B50000}"/>
    <cellStyle name="Normal 5 4 2 4 3 4" xfId="31845" xr:uid="{00000000-0005-0000-0000-000074B50000}"/>
    <cellStyle name="Normal 5 4 2 4 4" xfId="9181" xr:uid="{00000000-0005-0000-0000-000075B50000}"/>
    <cellStyle name="Normal 5 4 2 4 4 2" xfId="21927" xr:uid="{00000000-0005-0000-0000-000076B50000}"/>
    <cellStyle name="Normal 5 4 2 4 4 2 2" xfId="48089" xr:uid="{00000000-0005-0000-0000-000077B50000}"/>
    <cellStyle name="Normal 5 4 2 4 4 3" xfId="35343" xr:uid="{00000000-0005-0000-0000-000078B50000}"/>
    <cellStyle name="Normal 5 4 2 4 5" xfId="15361" xr:uid="{00000000-0005-0000-0000-000079B50000}"/>
    <cellStyle name="Normal 5 4 2 4 5 2" xfId="41523" xr:uid="{00000000-0005-0000-0000-00007AB50000}"/>
    <cellStyle name="Normal 5 4 2 4 6" xfId="27793" xr:uid="{00000000-0005-0000-0000-00007BB50000}"/>
    <cellStyle name="Normal 5 4 2 5" xfId="2645" xr:uid="{00000000-0005-0000-0000-00007CB50000}"/>
    <cellStyle name="Normal 5 4 2 5 2" xfId="6697" xr:uid="{00000000-0005-0000-0000-00007DB50000}"/>
    <cellStyle name="Normal 5 4 2 5 2 2" xfId="12863" xr:uid="{00000000-0005-0000-0000-00007EB50000}"/>
    <cellStyle name="Normal 5 4 2 5 2 2 2" xfId="25129" xr:uid="{00000000-0005-0000-0000-00007FB50000}"/>
    <cellStyle name="Normal 5 4 2 5 2 2 2 2" xfId="51291" xr:uid="{00000000-0005-0000-0000-000080B50000}"/>
    <cellStyle name="Normal 5 4 2 5 2 2 3" xfId="39025" xr:uid="{00000000-0005-0000-0000-000081B50000}"/>
    <cellStyle name="Normal 5 4 2 5 2 3" xfId="19767" xr:uid="{00000000-0005-0000-0000-000082B50000}"/>
    <cellStyle name="Normal 5 4 2 5 2 3 2" xfId="45929" xr:uid="{00000000-0005-0000-0000-000083B50000}"/>
    <cellStyle name="Normal 5 4 2 5 2 4" xfId="32859" xr:uid="{00000000-0005-0000-0000-000084B50000}"/>
    <cellStyle name="Normal 5 4 2 5 3" xfId="9917" xr:uid="{00000000-0005-0000-0000-000085B50000}"/>
    <cellStyle name="Normal 5 4 2 5 3 2" xfId="22567" xr:uid="{00000000-0005-0000-0000-000086B50000}"/>
    <cellStyle name="Normal 5 4 2 5 3 2 2" xfId="48729" xr:uid="{00000000-0005-0000-0000-000087B50000}"/>
    <cellStyle name="Normal 5 4 2 5 3 3" xfId="36079" xr:uid="{00000000-0005-0000-0000-000088B50000}"/>
    <cellStyle name="Normal 5 4 2 5 4" xfId="16243" xr:uid="{00000000-0005-0000-0000-000089B50000}"/>
    <cellStyle name="Normal 5 4 2 5 4 2" xfId="42405" xr:uid="{00000000-0005-0000-0000-00008AB50000}"/>
    <cellStyle name="Normal 5 4 2 5 5" xfId="28807" xr:uid="{00000000-0005-0000-0000-00008BB50000}"/>
    <cellStyle name="Normal 5 4 2 6" xfId="4671" xr:uid="{00000000-0005-0000-0000-00008CB50000}"/>
    <cellStyle name="Normal 5 4 2 6 2" xfId="11391" xr:uid="{00000000-0005-0000-0000-00008DB50000}"/>
    <cellStyle name="Normal 5 4 2 6 2 2" xfId="23849" xr:uid="{00000000-0005-0000-0000-00008EB50000}"/>
    <cellStyle name="Normal 5 4 2 6 2 2 2" xfId="50011" xr:uid="{00000000-0005-0000-0000-00008FB50000}"/>
    <cellStyle name="Normal 5 4 2 6 2 3" xfId="37553" xr:uid="{00000000-0005-0000-0000-000090B50000}"/>
    <cellStyle name="Normal 5 4 2 6 3" xfId="18005" xr:uid="{00000000-0005-0000-0000-000091B50000}"/>
    <cellStyle name="Normal 5 4 2 6 3 2" xfId="44167" xr:uid="{00000000-0005-0000-0000-000092B50000}"/>
    <cellStyle name="Normal 5 4 2 6 4" xfId="30833" xr:uid="{00000000-0005-0000-0000-000093B50000}"/>
    <cellStyle name="Normal 5 4 2 7" xfId="8445" xr:uid="{00000000-0005-0000-0000-000094B50000}"/>
    <cellStyle name="Normal 5 4 2 7 2" xfId="21287" xr:uid="{00000000-0005-0000-0000-000095B50000}"/>
    <cellStyle name="Normal 5 4 2 7 2 2" xfId="47449" xr:uid="{00000000-0005-0000-0000-000096B50000}"/>
    <cellStyle name="Normal 5 4 2 7 3" xfId="34607" xr:uid="{00000000-0005-0000-0000-000097B50000}"/>
    <cellStyle name="Normal 5 4 2 8" xfId="14481" xr:uid="{00000000-0005-0000-0000-000098B50000}"/>
    <cellStyle name="Normal 5 4 2 8 2" xfId="40643" xr:uid="{00000000-0005-0000-0000-000099B50000}"/>
    <cellStyle name="Normal 5 4 2 9" xfId="26781" xr:uid="{00000000-0005-0000-0000-00009AB50000}"/>
    <cellStyle name="Normal 5 4 3" xfId="1071" xr:uid="{00000000-0005-0000-0000-00009BB50000}"/>
    <cellStyle name="Normal 5 4 3 2" xfId="1391" xr:uid="{00000000-0005-0000-0000-00009CB50000}"/>
    <cellStyle name="Normal 5 4 3 2 2" xfId="2031" xr:uid="{00000000-0005-0000-0000-00009DB50000}"/>
    <cellStyle name="Normal 5 4 3 2 2 2" xfId="4057" xr:uid="{00000000-0005-0000-0000-00009EB50000}"/>
    <cellStyle name="Normal 5 4 3 2 2 2 2" xfId="8109" xr:uid="{00000000-0005-0000-0000-00009FB50000}"/>
    <cellStyle name="Normal 5 4 3 2 2 2 2 2" xfId="13999" xr:uid="{00000000-0005-0000-0000-0000A0B50000}"/>
    <cellStyle name="Normal 5 4 3 2 2 2 2 2 2" xfId="26169" xr:uid="{00000000-0005-0000-0000-0000A1B50000}"/>
    <cellStyle name="Normal 5 4 3 2 2 2 2 2 2 2" xfId="52331" xr:uid="{00000000-0005-0000-0000-0000A2B50000}"/>
    <cellStyle name="Normal 5 4 3 2 2 2 2 2 3" xfId="40161" xr:uid="{00000000-0005-0000-0000-0000A3B50000}"/>
    <cellStyle name="Normal 5 4 3 2 2 2 2 3" xfId="21047" xr:uid="{00000000-0005-0000-0000-0000A4B50000}"/>
    <cellStyle name="Normal 5 4 3 2 2 2 2 3 2" xfId="47209" xr:uid="{00000000-0005-0000-0000-0000A5B50000}"/>
    <cellStyle name="Normal 5 4 3 2 2 2 2 4" xfId="34271" xr:uid="{00000000-0005-0000-0000-0000A6B50000}"/>
    <cellStyle name="Normal 5 4 3 2 2 2 3" xfId="11053" xr:uid="{00000000-0005-0000-0000-0000A7B50000}"/>
    <cellStyle name="Normal 5 4 3 2 2 2 3 2" xfId="23607" xr:uid="{00000000-0005-0000-0000-0000A8B50000}"/>
    <cellStyle name="Normal 5 4 3 2 2 2 3 2 2" xfId="49769" xr:uid="{00000000-0005-0000-0000-0000A9B50000}"/>
    <cellStyle name="Normal 5 4 3 2 2 2 3 3" xfId="37215" xr:uid="{00000000-0005-0000-0000-0000AAB50000}"/>
    <cellStyle name="Normal 5 4 3 2 2 2 4" xfId="17523" xr:uid="{00000000-0005-0000-0000-0000ABB50000}"/>
    <cellStyle name="Normal 5 4 3 2 2 2 4 2" xfId="43685" xr:uid="{00000000-0005-0000-0000-0000ACB50000}"/>
    <cellStyle name="Normal 5 4 3 2 2 2 5" xfId="30219" xr:uid="{00000000-0005-0000-0000-0000ADB50000}"/>
    <cellStyle name="Normal 5 4 3 2 2 3" xfId="6083" xr:uid="{00000000-0005-0000-0000-0000AEB50000}"/>
    <cellStyle name="Normal 5 4 3 2 2 3 2" xfId="12527" xr:uid="{00000000-0005-0000-0000-0000AFB50000}"/>
    <cellStyle name="Normal 5 4 3 2 2 3 2 2" xfId="24889" xr:uid="{00000000-0005-0000-0000-0000B0B50000}"/>
    <cellStyle name="Normal 5 4 3 2 2 3 2 2 2" xfId="51051" xr:uid="{00000000-0005-0000-0000-0000B1B50000}"/>
    <cellStyle name="Normal 5 4 3 2 2 3 2 3" xfId="38689" xr:uid="{00000000-0005-0000-0000-0000B2B50000}"/>
    <cellStyle name="Normal 5 4 3 2 2 3 3" xfId="19285" xr:uid="{00000000-0005-0000-0000-0000B3B50000}"/>
    <cellStyle name="Normal 5 4 3 2 2 3 3 2" xfId="45447" xr:uid="{00000000-0005-0000-0000-0000B4B50000}"/>
    <cellStyle name="Normal 5 4 3 2 2 3 4" xfId="32245" xr:uid="{00000000-0005-0000-0000-0000B5B50000}"/>
    <cellStyle name="Normal 5 4 3 2 2 4" xfId="9581" xr:uid="{00000000-0005-0000-0000-0000B6B50000}"/>
    <cellStyle name="Normal 5 4 3 2 2 4 2" xfId="22327" xr:uid="{00000000-0005-0000-0000-0000B7B50000}"/>
    <cellStyle name="Normal 5 4 3 2 2 4 2 2" xfId="48489" xr:uid="{00000000-0005-0000-0000-0000B8B50000}"/>
    <cellStyle name="Normal 5 4 3 2 2 4 3" xfId="35743" xr:uid="{00000000-0005-0000-0000-0000B9B50000}"/>
    <cellStyle name="Normal 5 4 3 2 2 5" xfId="15761" xr:uid="{00000000-0005-0000-0000-0000BAB50000}"/>
    <cellStyle name="Normal 5 4 3 2 2 5 2" xfId="41923" xr:uid="{00000000-0005-0000-0000-0000BBB50000}"/>
    <cellStyle name="Normal 5 4 3 2 2 6" xfId="28193" xr:uid="{00000000-0005-0000-0000-0000BCB50000}"/>
    <cellStyle name="Normal 5 4 3 2 3" xfId="3417" xr:uid="{00000000-0005-0000-0000-0000BDB50000}"/>
    <cellStyle name="Normal 5 4 3 2 3 2" xfId="7469" xr:uid="{00000000-0005-0000-0000-0000BEB50000}"/>
    <cellStyle name="Normal 5 4 3 2 3 2 2" xfId="13359" xr:uid="{00000000-0005-0000-0000-0000BFB50000}"/>
    <cellStyle name="Normal 5 4 3 2 3 2 2 2" xfId="25529" xr:uid="{00000000-0005-0000-0000-0000C0B50000}"/>
    <cellStyle name="Normal 5 4 3 2 3 2 2 2 2" xfId="51691" xr:uid="{00000000-0005-0000-0000-0000C1B50000}"/>
    <cellStyle name="Normal 5 4 3 2 3 2 2 3" xfId="39521" xr:uid="{00000000-0005-0000-0000-0000C2B50000}"/>
    <cellStyle name="Normal 5 4 3 2 3 2 3" xfId="20407" xr:uid="{00000000-0005-0000-0000-0000C3B50000}"/>
    <cellStyle name="Normal 5 4 3 2 3 2 3 2" xfId="46569" xr:uid="{00000000-0005-0000-0000-0000C4B50000}"/>
    <cellStyle name="Normal 5 4 3 2 3 2 4" xfId="33631" xr:uid="{00000000-0005-0000-0000-0000C5B50000}"/>
    <cellStyle name="Normal 5 4 3 2 3 3" xfId="10413" xr:uid="{00000000-0005-0000-0000-0000C6B50000}"/>
    <cellStyle name="Normal 5 4 3 2 3 3 2" xfId="22967" xr:uid="{00000000-0005-0000-0000-0000C7B50000}"/>
    <cellStyle name="Normal 5 4 3 2 3 3 2 2" xfId="49129" xr:uid="{00000000-0005-0000-0000-0000C8B50000}"/>
    <cellStyle name="Normal 5 4 3 2 3 3 3" xfId="36575" xr:uid="{00000000-0005-0000-0000-0000C9B50000}"/>
    <cellStyle name="Normal 5 4 3 2 3 4" xfId="16883" xr:uid="{00000000-0005-0000-0000-0000CAB50000}"/>
    <cellStyle name="Normal 5 4 3 2 3 4 2" xfId="43045" xr:uid="{00000000-0005-0000-0000-0000CBB50000}"/>
    <cellStyle name="Normal 5 4 3 2 3 5" xfId="29579" xr:uid="{00000000-0005-0000-0000-0000CCB50000}"/>
    <cellStyle name="Normal 5 4 3 2 4" xfId="5443" xr:uid="{00000000-0005-0000-0000-0000CDB50000}"/>
    <cellStyle name="Normal 5 4 3 2 4 2" xfId="11887" xr:uid="{00000000-0005-0000-0000-0000CEB50000}"/>
    <cellStyle name="Normal 5 4 3 2 4 2 2" xfId="24249" xr:uid="{00000000-0005-0000-0000-0000CFB50000}"/>
    <cellStyle name="Normal 5 4 3 2 4 2 2 2" xfId="50411" xr:uid="{00000000-0005-0000-0000-0000D0B50000}"/>
    <cellStyle name="Normal 5 4 3 2 4 2 3" xfId="38049" xr:uid="{00000000-0005-0000-0000-0000D1B50000}"/>
    <cellStyle name="Normal 5 4 3 2 4 3" xfId="18645" xr:uid="{00000000-0005-0000-0000-0000D2B50000}"/>
    <cellStyle name="Normal 5 4 3 2 4 3 2" xfId="44807" xr:uid="{00000000-0005-0000-0000-0000D3B50000}"/>
    <cellStyle name="Normal 5 4 3 2 4 4" xfId="31605" xr:uid="{00000000-0005-0000-0000-0000D4B50000}"/>
    <cellStyle name="Normal 5 4 3 2 5" xfId="8941" xr:uid="{00000000-0005-0000-0000-0000D5B50000}"/>
    <cellStyle name="Normal 5 4 3 2 5 2" xfId="21687" xr:uid="{00000000-0005-0000-0000-0000D6B50000}"/>
    <cellStyle name="Normal 5 4 3 2 5 2 2" xfId="47849" xr:uid="{00000000-0005-0000-0000-0000D7B50000}"/>
    <cellStyle name="Normal 5 4 3 2 5 3" xfId="35103" xr:uid="{00000000-0005-0000-0000-0000D8B50000}"/>
    <cellStyle name="Normal 5 4 3 2 6" xfId="15121" xr:uid="{00000000-0005-0000-0000-0000D9B50000}"/>
    <cellStyle name="Normal 5 4 3 2 6 2" xfId="41283" xr:uid="{00000000-0005-0000-0000-0000DAB50000}"/>
    <cellStyle name="Normal 5 4 3 2 7" xfId="27553" xr:uid="{00000000-0005-0000-0000-0000DBB50000}"/>
    <cellStyle name="Normal 5 4 3 3" xfId="1711" xr:uid="{00000000-0005-0000-0000-0000DCB50000}"/>
    <cellStyle name="Normal 5 4 3 3 2" xfId="3737" xr:uid="{00000000-0005-0000-0000-0000DDB50000}"/>
    <cellStyle name="Normal 5 4 3 3 2 2" xfId="7789" xr:uid="{00000000-0005-0000-0000-0000DEB50000}"/>
    <cellStyle name="Normal 5 4 3 3 2 2 2" xfId="13679" xr:uid="{00000000-0005-0000-0000-0000DFB50000}"/>
    <cellStyle name="Normal 5 4 3 3 2 2 2 2" xfId="25849" xr:uid="{00000000-0005-0000-0000-0000E0B50000}"/>
    <cellStyle name="Normal 5 4 3 3 2 2 2 2 2" xfId="52011" xr:uid="{00000000-0005-0000-0000-0000E1B50000}"/>
    <cellStyle name="Normal 5 4 3 3 2 2 2 3" xfId="39841" xr:uid="{00000000-0005-0000-0000-0000E2B50000}"/>
    <cellStyle name="Normal 5 4 3 3 2 2 3" xfId="20727" xr:uid="{00000000-0005-0000-0000-0000E3B50000}"/>
    <cellStyle name="Normal 5 4 3 3 2 2 3 2" xfId="46889" xr:uid="{00000000-0005-0000-0000-0000E4B50000}"/>
    <cellStyle name="Normal 5 4 3 3 2 2 4" xfId="33951" xr:uid="{00000000-0005-0000-0000-0000E5B50000}"/>
    <cellStyle name="Normal 5 4 3 3 2 3" xfId="10733" xr:uid="{00000000-0005-0000-0000-0000E6B50000}"/>
    <cellStyle name="Normal 5 4 3 3 2 3 2" xfId="23287" xr:uid="{00000000-0005-0000-0000-0000E7B50000}"/>
    <cellStyle name="Normal 5 4 3 3 2 3 2 2" xfId="49449" xr:uid="{00000000-0005-0000-0000-0000E8B50000}"/>
    <cellStyle name="Normal 5 4 3 3 2 3 3" xfId="36895" xr:uid="{00000000-0005-0000-0000-0000E9B50000}"/>
    <cellStyle name="Normal 5 4 3 3 2 4" xfId="17203" xr:uid="{00000000-0005-0000-0000-0000EAB50000}"/>
    <cellStyle name="Normal 5 4 3 3 2 4 2" xfId="43365" xr:uid="{00000000-0005-0000-0000-0000EBB50000}"/>
    <cellStyle name="Normal 5 4 3 3 2 5" xfId="29899" xr:uid="{00000000-0005-0000-0000-0000ECB50000}"/>
    <cellStyle name="Normal 5 4 3 3 3" xfId="5763" xr:uid="{00000000-0005-0000-0000-0000EDB50000}"/>
    <cellStyle name="Normal 5 4 3 3 3 2" xfId="12207" xr:uid="{00000000-0005-0000-0000-0000EEB50000}"/>
    <cellStyle name="Normal 5 4 3 3 3 2 2" xfId="24569" xr:uid="{00000000-0005-0000-0000-0000EFB50000}"/>
    <cellStyle name="Normal 5 4 3 3 3 2 2 2" xfId="50731" xr:uid="{00000000-0005-0000-0000-0000F0B50000}"/>
    <cellStyle name="Normal 5 4 3 3 3 2 3" xfId="38369" xr:uid="{00000000-0005-0000-0000-0000F1B50000}"/>
    <cellStyle name="Normal 5 4 3 3 3 3" xfId="18965" xr:uid="{00000000-0005-0000-0000-0000F2B50000}"/>
    <cellStyle name="Normal 5 4 3 3 3 3 2" xfId="45127" xr:uid="{00000000-0005-0000-0000-0000F3B50000}"/>
    <cellStyle name="Normal 5 4 3 3 3 4" xfId="31925" xr:uid="{00000000-0005-0000-0000-0000F4B50000}"/>
    <cellStyle name="Normal 5 4 3 3 4" xfId="9261" xr:uid="{00000000-0005-0000-0000-0000F5B50000}"/>
    <cellStyle name="Normal 5 4 3 3 4 2" xfId="22007" xr:uid="{00000000-0005-0000-0000-0000F6B50000}"/>
    <cellStyle name="Normal 5 4 3 3 4 2 2" xfId="48169" xr:uid="{00000000-0005-0000-0000-0000F7B50000}"/>
    <cellStyle name="Normal 5 4 3 3 4 3" xfId="35423" xr:uid="{00000000-0005-0000-0000-0000F8B50000}"/>
    <cellStyle name="Normal 5 4 3 3 5" xfId="15441" xr:uid="{00000000-0005-0000-0000-0000F9B50000}"/>
    <cellStyle name="Normal 5 4 3 3 5 2" xfId="41603" xr:uid="{00000000-0005-0000-0000-0000FAB50000}"/>
    <cellStyle name="Normal 5 4 3 3 6" xfId="27873" xr:uid="{00000000-0005-0000-0000-0000FBB50000}"/>
    <cellStyle name="Normal 5 4 3 4" xfId="3097" xr:uid="{00000000-0005-0000-0000-0000FCB50000}"/>
    <cellStyle name="Normal 5 4 3 4 2" xfId="7149" xr:uid="{00000000-0005-0000-0000-0000FDB50000}"/>
    <cellStyle name="Normal 5 4 3 4 2 2" xfId="13039" xr:uid="{00000000-0005-0000-0000-0000FEB50000}"/>
    <cellStyle name="Normal 5 4 3 4 2 2 2" xfId="25209" xr:uid="{00000000-0005-0000-0000-0000FFB50000}"/>
    <cellStyle name="Normal 5 4 3 4 2 2 2 2" xfId="51371" xr:uid="{00000000-0005-0000-0000-000000B60000}"/>
    <cellStyle name="Normal 5 4 3 4 2 2 3" xfId="39201" xr:uid="{00000000-0005-0000-0000-000001B60000}"/>
    <cellStyle name="Normal 5 4 3 4 2 3" xfId="20087" xr:uid="{00000000-0005-0000-0000-000002B60000}"/>
    <cellStyle name="Normal 5 4 3 4 2 3 2" xfId="46249" xr:uid="{00000000-0005-0000-0000-000003B60000}"/>
    <cellStyle name="Normal 5 4 3 4 2 4" xfId="33311" xr:uid="{00000000-0005-0000-0000-000004B60000}"/>
    <cellStyle name="Normal 5 4 3 4 3" xfId="10093" xr:uid="{00000000-0005-0000-0000-000005B60000}"/>
    <cellStyle name="Normal 5 4 3 4 3 2" xfId="22647" xr:uid="{00000000-0005-0000-0000-000006B60000}"/>
    <cellStyle name="Normal 5 4 3 4 3 2 2" xfId="48809" xr:uid="{00000000-0005-0000-0000-000007B60000}"/>
    <cellStyle name="Normal 5 4 3 4 3 3" xfId="36255" xr:uid="{00000000-0005-0000-0000-000008B60000}"/>
    <cellStyle name="Normal 5 4 3 4 4" xfId="16563" xr:uid="{00000000-0005-0000-0000-000009B60000}"/>
    <cellStyle name="Normal 5 4 3 4 4 2" xfId="42725" xr:uid="{00000000-0005-0000-0000-00000AB60000}"/>
    <cellStyle name="Normal 5 4 3 4 5" xfId="29259" xr:uid="{00000000-0005-0000-0000-00000BB60000}"/>
    <cellStyle name="Normal 5 4 3 5" xfId="5123" xr:uid="{00000000-0005-0000-0000-00000CB60000}"/>
    <cellStyle name="Normal 5 4 3 5 2" xfId="11567" xr:uid="{00000000-0005-0000-0000-00000DB60000}"/>
    <cellStyle name="Normal 5 4 3 5 2 2" xfId="23929" xr:uid="{00000000-0005-0000-0000-00000EB60000}"/>
    <cellStyle name="Normal 5 4 3 5 2 2 2" xfId="50091" xr:uid="{00000000-0005-0000-0000-00000FB60000}"/>
    <cellStyle name="Normal 5 4 3 5 2 3" xfId="37729" xr:uid="{00000000-0005-0000-0000-000010B60000}"/>
    <cellStyle name="Normal 5 4 3 5 3" xfId="18325" xr:uid="{00000000-0005-0000-0000-000011B60000}"/>
    <cellStyle name="Normal 5 4 3 5 3 2" xfId="44487" xr:uid="{00000000-0005-0000-0000-000012B60000}"/>
    <cellStyle name="Normal 5 4 3 5 4" xfId="31285" xr:uid="{00000000-0005-0000-0000-000013B60000}"/>
    <cellStyle name="Normal 5 4 3 6" xfId="8621" xr:uid="{00000000-0005-0000-0000-000014B60000}"/>
    <cellStyle name="Normal 5 4 3 6 2" xfId="21367" xr:uid="{00000000-0005-0000-0000-000015B60000}"/>
    <cellStyle name="Normal 5 4 3 6 2 2" xfId="47529" xr:uid="{00000000-0005-0000-0000-000016B60000}"/>
    <cellStyle name="Normal 5 4 3 6 3" xfId="34783" xr:uid="{00000000-0005-0000-0000-000017B60000}"/>
    <cellStyle name="Normal 5 4 3 7" xfId="14801" xr:uid="{00000000-0005-0000-0000-000018B60000}"/>
    <cellStyle name="Normal 5 4 3 7 2" xfId="40963" xr:uid="{00000000-0005-0000-0000-000019B60000}"/>
    <cellStyle name="Normal 5 4 3 8" xfId="27233" xr:uid="{00000000-0005-0000-0000-00001AB60000}"/>
    <cellStyle name="Normal 5 4 4" xfId="1231" xr:uid="{00000000-0005-0000-0000-00001BB60000}"/>
    <cellStyle name="Normal 5 4 4 2" xfId="1871" xr:uid="{00000000-0005-0000-0000-00001CB60000}"/>
    <cellStyle name="Normal 5 4 4 2 2" xfId="3897" xr:uid="{00000000-0005-0000-0000-00001DB60000}"/>
    <cellStyle name="Normal 5 4 4 2 2 2" xfId="7949" xr:uid="{00000000-0005-0000-0000-00001EB60000}"/>
    <cellStyle name="Normal 5 4 4 2 2 2 2" xfId="13839" xr:uid="{00000000-0005-0000-0000-00001FB60000}"/>
    <cellStyle name="Normal 5 4 4 2 2 2 2 2" xfId="26009" xr:uid="{00000000-0005-0000-0000-000020B60000}"/>
    <cellStyle name="Normal 5 4 4 2 2 2 2 2 2" xfId="52171" xr:uid="{00000000-0005-0000-0000-000021B60000}"/>
    <cellStyle name="Normal 5 4 4 2 2 2 2 3" xfId="40001" xr:uid="{00000000-0005-0000-0000-000022B60000}"/>
    <cellStyle name="Normal 5 4 4 2 2 2 3" xfId="20887" xr:uid="{00000000-0005-0000-0000-000023B60000}"/>
    <cellStyle name="Normal 5 4 4 2 2 2 3 2" xfId="47049" xr:uid="{00000000-0005-0000-0000-000024B60000}"/>
    <cellStyle name="Normal 5 4 4 2 2 2 4" xfId="34111" xr:uid="{00000000-0005-0000-0000-000025B60000}"/>
    <cellStyle name="Normal 5 4 4 2 2 3" xfId="10893" xr:uid="{00000000-0005-0000-0000-000026B60000}"/>
    <cellStyle name="Normal 5 4 4 2 2 3 2" xfId="23447" xr:uid="{00000000-0005-0000-0000-000027B60000}"/>
    <cellStyle name="Normal 5 4 4 2 2 3 2 2" xfId="49609" xr:uid="{00000000-0005-0000-0000-000028B60000}"/>
    <cellStyle name="Normal 5 4 4 2 2 3 3" xfId="37055" xr:uid="{00000000-0005-0000-0000-000029B60000}"/>
    <cellStyle name="Normal 5 4 4 2 2 4" xfId="17363" xr:uid="{00000000-0005-0000-0000-00002AB60000}"/>
    <cellStyle name="Normal 5 4 4 2 2 4 2" xfId="43525" xr:uid="{00000000-0005-0000-0000-00002BB60000}"/>
    <cellStyle name="Normal 5 4 4 2 2 5" xfId="30059" xr:uid="{00000000-0005-0000-0000-00002CB60000}"/>
    <cellStyle name="Normal 5 4 4 2 3" xfId="5923" xr:uid="{00000000-0005-0000-0000-00002DB60000}"/>
    <cellStyle name="Normal 5 4 4 2 3 2" xfId="12367" xr:uid="{00000000-0005-0000-0000-00002EB60000}"/>
    <cellStyle name="Normal 5 4 4 2 3 2 2" xfId="24729" xr:uid="{00000000-0005-0000-0000-00002FB60000}"/>
    <cellStyle name="Normal 5 4 4 2 3 2 2 2" xfId="50891" xr:uid="{00000000-0005-0000-0000-000030B60000}"/>
    <cellStyle name="Normal 5 4 4 2 3 2 3" xfId="38529" xr:uid="{00000000-0005-0000-0000-000031B60000}"/>
    <cellStyle name="Normal 5 4 4 2 3 3" xfId="19125" xr:uid="{00000000-0005-0000-0000-000032B60000}"/>
    <cellStyle name="Normal 5 4 4 2 3 3 2" xfId="45287" xr:uid="{00000000-0005-0000-0000-000033B60000}"/>
    <cellStyle name="Normal 5 4 4 2 3 4" xfId="32085" xr:uid="{00000000-0005-0000-0000-000034B60000}"/>
    <cellStyle name="Normal 5 4 4 2 4" xfId="9421" xr:uid="{00000000-0005-0000-0000-000035B60000}"/>
    <cellStyle name="Normal 5 4 4 2 4 2" xfId="22167" xr:uid="{00000000-0005-0000-0000-000036B60000}"/>
    <cellStyle name="Normal 5 4 4 2 4 2 2" xfId="48329" xr:uid="{00000000-0005-0000-0000-000037B60000}"/>
    <cellStyle name="Normal 5 4 4 2 4 3" xfId="35583" xr:uid="{00000000-0005-0000-0000-000038B60000}"/>
    <cellStyle name="Normal 5 4 4 2 5" xfId="15601" xr:uid="{00000000-0005-0000-0000-000039B60000}"/>
    <cellStyle name="Normal 5 4 4 2 5 2" xfId="41763" xr:uid="{00000000-0005-0000-0000-00003AB60000}"/>
    <cellStyle name="Normal 5 4 4 2 6" xfId="28033" xr:uid="{00000000-0005-0000-0000-00003BB60000}"/>
    <cellStyle name="Normal 5 4 4 3" xfId="3257" xr:uid="{00000000-0005-0000-0000-00003CB60000}"/>
    <cellStyle name="Normal 5 4 4 3 2" xfId="7309" xr:uid="{00000000-0005-0000-0000-00003DB60000}"/>
    <cellStyle name="Normal 5 4 4 3 2 2" xfId="13199" xr:uid="{00000000-0005-0000-0000-00003EB60000}"/>
    <cellStyle name="Normal 5 4 4 3 2 2 2" xfId="25369" xr:uid="{00000000-0005-0000-0000-00003FB60000}"/>
    <cellStyle name="Normal 5 4 4 3 2 2 2 2" xfId="51531" xr:uid="{00000000-0005-0000-0000-000040B60000}"/>
    <cellStyle name="Normal 5 4 4 3 2 2 3" xfId="39361" xr:uid="{00000000-0005-0000-0000-000041B60000}"/>
    <cellStyle name="Normal 5 4 4 3 2 3" xfId="20247" xr:uid="{00000000-0005-0000-0000-000042B60000}"/>
    <cellStyle name="Normal 5 4 4 3 2 3 2" xfId="46409" xr:uid="{00000000-0005-0000-0000-000043B60000}"/>
    <cellStyle name="Normal 5 4 4 3 2 4" xfId="33471" xr:uid="{00000000-0005-0000-0000-000044B60000}"/>
    <cellStyle name="Normal 5 4 4 3 3" xfId="10253" xr:uid="{00000000-0005-0000-0000-000045B60000}"/>
    <cellStyle name="Normal 5 4 4 3 3 2" xfId="22807" xr:uid="{00000000-0005-0000-0000-000046B60000}"/>
    <cellStyle name="Normal 5 4 4 3 3 2 2" xfId="48969" xr:uid="{00000000-0005-0000-0000-000047B60000}"/>
    <cellStyle name="Normal 5 4 4 3 3 3" xfId="36415" xr:uid="{00000000-0005-0000-0000-000048B60000}"/>
    <cellStyle name="Normal 5 4 4 3 4" xfId="16723" xr:uid="{00000000-0005-0000-0000-000049B60000}"/>
    <cellStyle name="Normal 5 4 4 3 4 2" xfId="42885" xr:uid="{00000000-0005-0000-0000-00004AB60000}"/>
    <cellStyle name="Normal 5 4 4 3 5" xfId="29419" xr:uid="{00000000-0005-0000-0000-00004BB60000}"/>
    <cellStyle name="Normal 5 4 4 4" xfId="5283" xr:uid="{00000000-0005-0000-0000-00004CB60000}"/>
    <cellStyle name="Normal 5 4 4 4 2" xfId="11727" xr:uid="{00000000-0005-0000-0000-00004DB60000}"/>
    <cellStyle name="Normal 5 4 4 4 2 2" xfId="24089" xr:uid="{00000000-0005-0000-0000-00004EB60000}"/>
    <cellStyle name="Normal 5 4 4 4 2 2 2" xfId="50251" xr:uid="{00000000-0005-0000-0000-00004FB60000}"/>
    <cellStyle name="Normal 5 4 4 4 2 3" xfId="37889" xr:uid="{00000000-0005-0000-0000-000050B60000}"/>
    <cellStyle name="Normal 5 4 4 4 3" xfId="18485" xr:uid="{00000000-0005-0000-0000-000051B60000}"/>
    <cellStyle name="Normal 5 4 4 4 3 2" xfId="44647" xr:uid="{00000000-0005-0000-0000-000052B60000}"/>
    <cellStyle name="Normal 5 4 4 4 4" xfId="31445" xr:uid="{00000000-0005-0000-0000-000053B60000}"/>
    <cellStyle name="Normal 5 4 4 5" xfId="8781" xr:uid="{00000000-0005-0000-0000-000054B60000}"/>
    <cellStyle name="Normal 5 4 4 5 2" xfId="21527" xr:uid="{00000000-0005-0000-0000-000055B60000}"/>
    <cellStyle name="Normal 5 4 4 5 2 2" xfId="47689" xr:uid="{00000000-0005-0000-0000-000056B60000}"/>
    <cellStyle name="Normal 5 4 4 5 3" xfId="34943" xr:uid="{00000000-0005-0000-0000-000057B60000}"/>
    <cellStyle name="Normal 5 4 4 6" xfId="14961" xr:uid="{00000000-0005-0000-0000-000058B60000}"/>
    <cellStyle name="Normal 5 4 4 6 2" xfId="41123" xr:uid="{00000000-0005-0000-0000-000059B60000}"/>
    <cellStyle name="Normal 5 4 4 7" xfId="27393" xr:uid="{00000000-0005-0000-0000-00005AB60000}"/>
    <cellStyle name="Normal 5 4 5" xfId="1551" xr:uid="{00000000-0005-0000-0000-00005BB60000}"/>
    <cellStyle name="Normal 5 4 5 2" xfId="3577" xr:uid="{00000000-0005-0000-0000-00005CB60000}"/>
    <cellStyle name="Normal 5 4 5 2 2" xfId="7629" xr:uid="{00000000-0005-0000-0000-00005DB60000}"/>
    <cellStyle name="Normal 5 4 5 2 2 2" xfId="13519" xr:uid="{00000000-0005-0000-0000-00005EB60000}"/>
    <cellStyle name="Normal 5 4 5 2 2 2 2" xfId="25689" xr:uid="{00000000-0005-0000-0000-00005FB60000}"/>
    <cellStyle name="Normal 5 4 5 2 2 2 2 2" xfId="51851" xr:uid="{00000000-0005-0000-0000-000060B60000}"/>
    <cellStyle name="Normal 5 4 5 2 2 2 3" xfId="39681" xr:uid="{00000000-0005-0000-0000-000061B60000}"/>
    <cellStyle name="Normal 5 4 5 2 2 3" xfId="20567" xr:uid="{00000000-0005-0000-0000-000062B60000}"/>
    <cellStyle name="Normal 5 4 5 2 2 3 2" xfId="46729" xr:uid="{00000000-0005-0000-0000-000063B60000}"/>
    <cellStyle name="Normal 5 4 5 2 2 4" xfId="33791" xr:uid="{00000000-0005-0000-0000-000064B60000}"/>
    <cellStyle name="Normal 5 4 5 2 3" xfId="10573" xr:uid="{00000000-0005-0000-0000-000065B60000}"/>
    <cellStyle name="Normal 5 4 5 2 3 2" xfId="23127" xr:uid="{00000000-0005-0000-0000-000066B60000}"/>
    <cellStyle name="Normal 5 4 5 2 3 2 2" xfId="49289" xr:uid="{00000000-0005-0000-0000-000067B60000}"/>
    <cellStyle name="Normal 5 4 5 2 3 3" xfId="36735" xr:uid="{00000000-0005-0000-0000-000068B60000}"/>
    <cellStyle name="Normal 5 4 5 2 4" xfId="17043" xr:uid="{00000000-0005-0000-0000-000069B60000}"/>
    <cellStyle name="Normal 5 4 5 2 4 2" xfId="43205" xr:uid="{00000000-0005-0000-0000-00006AB60000}"/>
    <cellStyle name="Normal 5 4 5 2 5" xfId="29739" xr:uid="{00000000-0005-0000-0000-00006BB60000}"/>
    <cellStyle name="Normal 5 4 5 3" xfId="5603" xr:uid="{00000000-0005-0000-0000-00006CB60000}"/>
    <cellStyle name="Normal 5 4 5 3 2" xfId="12047" xr:uid="{00000000-0005-0000-0000-00006DB60000}"/>
    <cellStyle name="Normal 5 4 5 3 2 2" xfId="24409" xr:uid="{00000000-0005-0000-0000-00006EB60000}"/>
    <cellStyle name="Normal 5 4 5 3 2 2 2" xfId="50571" xr:uid="{00000000-0005-0000-0000-00006FB60000}"/>
    <cellStyle name="Normal 5 4 5 3 2 3" xfId="38209" xr:uid="{00000000-0005-0000-0000-000070B60000}"/>
    <cellStyle name="Normal 5 4 5 3 3" xfId="18805" xr:uid="{00000000-0005-0000-0000-000071B60000}"/>
    <cellStyle name="Normal 5 4 5 3 3 2" xfId="44967" xr:uid="{00000000-0005-0000-0000-000072B60000}"/>
    <cellStyle name="Normal 5 4 5 3 4" xfId="31765" xr:uid="{00000000-0005-0000-0000-000073B60000}"/>
    <cellStyle name="Normal 5 4 5 4" xfId="9101" xr:uid="{00000000-0005-0000-0000-000074B60000}"/>
    <cellStyle name="Normal 5 4 5 4 2" xfId="21847" xr:uid="{00000000-0005-0000-0000-000075B60000}"/>
    <cellStyle name="Normal 5 4 5 4 2 2" xfId="48009" xr:uid="{00000000-0005-0000-0000-000076B60000}"/>
    <cellStyle name="Normal 5 4 5 4 3" xfId="35263" xr:uid="{00000000-0005-0000-0000-000077B60000}"/>
    <cellStyle name="Normal 5 4 5 5" xfId="15281" xr:uid="{00000000-0005-0000-0000-000078B60000}"/>
    <cellStyle name="Normal 5 4 5 5 2" xfId="41443" xr:uid="{00000000-0005-0000-0000-000079B60000}"/>
    <cellStyle name="Normal 5 4 5 6" xfId="27713" xr:uid="{00000000-0005-0000-0000-00007AB60000}"/>
    <cellStyle name="Normal 5 4 6" xfId="2565" xr:uid="{00000000-0005-0000-0000-00007BB60000}"/>
    <cellStyle name="Normal 5 4 6 2" xfId="6617" xr:uid="{00000000-0005-0000-0000-00007CB60000}"/>
    <cellStyle name="Normal 5 4 6 2 2" xfId="12783" xr:uid="{00000000-0005-0000-0000-00007DB60000}"/>
    <cellStyle name="Normal 5 4 6 2 2 2" xfId="25049" xr:uid="{00000000-0005-0000-0000-00007EB60000}"/>
    <cellStyle name="Normal 5 4 6 2 2 2 2" xfId="51211" xr:uid="{00000000-0005-0000-0000-00007FB60000}"/>
    <cellStyle name="Normal 5 4 6 2 2 3" xfId="38945" xr:uid="{00000000-0005-0000-0000-000080B60000}"/>
    <cellStyle name="Normal 5 4 6 2 3" xfId="19687" xr:uid="{00000000-0005-0000-0000-000081B60000}"/>
    <cellStyle name="Normal 5 4 6 2 3 2" xfId="45849" xr:uid="{00000000-0005-0000-0000-000082B60000}"/>
    <cellStyle name="Normal 5 4 6 2 4" xfId="32779" xr:uid="{00000000-0005-0000-0000-000083B60000}"/>
    <cellStyle name="Normal 5 4 6 3" xfId="9837" xr:uid="{00000000-0005-0000-0000-000084B60000}"/>
    <cellStyle name="Normal 5 4 6 3 2" xfId="22487" xr:uid="{00000000-0005-0000-0000-000085B60000}"/>
    <cellStyle name="Normal 5 4 6 3 2 2" xfId="48649" xr:uid="{00000000-0005-0000-0000-000086B60000}"/>
    <cellStyle name="Normal 5 4 6 3 3" xfId="35999" xr:uid="{00000000-0005-0000-0000-000087B60000}"/>
    <cellStyle name="Normal 5 4 6 4" xfId="16163" xr:uid="{00000000-0005-0000-0000-000088B60000}"/>
    <cellStyle name="Normal 5 4 6 4 2" xfId="42325" xr:uid="{00000000-0005-0000-0000-000089B60000}"/>
    <cellStyle name="Normal 5 4 6 5" xfId="28727" xr:uid="{00000000-0005-0000-0000-00008AB60000}"/>
    <cellStyle name="Normal 5 4 7" xfId="4591" xr:uid="{00000000-0005-0000-0000-00008BB60000}"/>
    <cellStyle name="Normal 5 4 7 2" xfId="11311" xr:uid="{00000000-0005-0000-0000-00008CB60000}"/>
    <cellStyle name="Normal 5 4 7 2 2" xfId="23769" xr:uid="{00000000-0005-0000-0000-00008DB60000}"/>
    <cellStyle name="Normal 5 4 7 2 2 2" xfId="49931" xr:uid="{00000000-0005-0000-0000-00008EB60000}"/>
    <cellStyle name="Normal 5 4 7 2 3" xfId="37473" xr:uid="{00000000-0005-0000-0000-00008FB60000}"/>
    <cellStyle name="Normal 5 4 7 3" xfId="17925" xr:uid="{00000000-0005-0000-0000-000090B60000}"/>
    <cellStyle name="Normal 5 4 7 3 2" xfId="44087" xr:uid="{00000000-0005-0000-0000-000091B60000}"/>
    <cellStyle name="Normal 5 4 7 4" xfId="30753" xr:uid="{00000000-0005-0000-0000-000092B60000}"/>
    <cellStyle name="Normal 5 4 8" xfId="8365" xr:uid="{00000000-0005-0000-0000-000093B60000}"/>
    <cellStyle name="Normal 5 4 8 2" xfId="21207" xr:uid="{00000000-0005-0000-0000-000094B60000}"/>
    <cellStyle name="Normal 5 4 8 2 2" xfId="47369" xr:uid="{00000000-0005-0000-0000-000095B60000}"/>
    <cellStyle name="Normal 5 4 8 3" xfId="34527" xr:uid="{00000000-0005-0000-0000-000096B60000}"/>
    <cellStyle name="Normal 5 4 9" xfId="14401" xr:uid="{00000000-0005-0000-0000-000097B60000}"/>
    <cellStyle name="Normal 5 4 9 2" xfId="40563" xr:uid="{00000000-0005-0000-0000-000098B60000}"/>
    <cellStyle name="Normal 5 5" xfId="579" xr:uid="{00000000-0005-0000-0000-000099B60000}"/>
    <cellStyle name="Normal 5 5 2" xfId="1111" xr:uid="{00000000-0005-0000-0000-00009AB60000}"/>
    <cellStyle name="Normal 5 5 2 2" xfId="1431" xr:uid="{00000000-0005-0000-0000-00009BB60000}"/>
    <cellStyle name="Normal 5 5 2 2 2" xfId="2071" xr:uid="{00000000-0005-0000-0000-00009CB60000}"/>
    <cellStyle name="Normal 5 5 2 2 2 2" xfId="4097" xr:uid="{00000000-0005-0000-0000-00009DB60000}"/>
    <cellStyle name="Normal 5 5 2 2 2 2 2" xfId="8149" xr:uid="{00000000-0005-0000-0000-00009EB60000}"/>
    <cellStyle name="Normal 5 5 2 2 2 2 2 2" xfId="14039" xr:uid="{00000000-0005-0000-0000-00009FB60000}"/>
    <cellStyle name="Normal 5 5 2 2 2 2 2 2 2" xfId="26209" xr:uid="{00000000-0005-0000-0000-0000A0B60000}"/>
    <cellStyle name="Normal 5 5 2 2 2 2 2 2 2 2" xfId="52371" xr:uid="{00000000-0005-0000-0000-0000A1B60000}"/>
    <cellStyle name="Normal 5 5 2 2 2 2 2 2 3" xfId="40201" xr:uid="{00000000-0005-0000-0000-0000A2B60000}"/>
    <cellStyle name="Normal 5 5 2 2 2 2 2 3" xfId="21087" xr:uid="{00000000-0005-0000-0000-0000A3B60000}"/>
    <cellStyle name="Normal 5 5 2 2 2 2 2 3 2" xfId="47249" xr:uid="{00000000-0005-0000-0000-0000A4B60000}"/>
    <cellStyle name="Normal 5 5 2 2 2 2 2 4" xfId="34311" xr:uid="{00000000-0005-0000-0000-0000A5B60000}"/>
    <cellStyle name="Normal 5 5 2 2 2 2 3" xfId="11093" xr:uid="{00000000-0005-0000-0000-0000A6B60000}"/>
    <cellStyle name="Normal 5 5 2 2 2 2 3 2" xfId="23647" xr:uid="{00000000-0005-0000-0000-0000A7B60000}"/>
    <cellStyle name="Normal 5 5 2 2 2 2 3 2 2" xfId="49809" xr:uid="{00000000-0005-0000-0000-0000A8B60000}"/>
    <cellStyle name="Normal 5 5 2 2 2 2 3 3" xfId="37255" xr:uid="{00000000-0005-0000-0000-0000A9B60000}"/>
    <cellStyle name="Normal 5 5 2 2 2 2 4" xfId="17563" xr:uid="{00000000-0005-0000-0000-0000AAB60000}"/>
    <cellStyle name="Normal 5 5 2 2 2 2 4 2" xfId="43725" xr:uid="{00000000-0005-0000-0000-0000ABB60000}"/>
    <cellStyle name="Normal 5 5 2 2 2 2 5" xfId="30259" xr:uid="{00000000-0005-0000-0000-0000ACB60000}"/>
    <cellStyle name="Normal 5 5 2 2 2 3" xfId="6123" xr:uid="{00000000-0005-0000-0000-0000ADB60000}"/>
    <cellStyle name="Normal 5 5 2 2 2 3 2" xfId="12567" xr:uid="{00000000-0005-0000-0000-0000AEB60000}"/>
    <cellStyle name="Normal 5 5 2 2 2 3 2 2" xfId="24929" xr:uid="{00000000-0005-0000-0000-0000AFB60000}"/>
    <cellStyle name="Normal 5 5 2 2 2 3 2 2 2" xfId="51091" xr:uid="{00000000-0005-0000-0000-0000B0B60000}"/>
    <cellStyle name="Normal 5 5 2 2 2 3 2 3" xfId="38729" xr:uid="{00000000-0005-0000-0000-0000B1B60000}"/>
    <cellStyle name="Normal 5 5 2 2 2 3 3" xfId="19325" xr:uid="{00000000-0005-0000-0000-0000B2B60000}"/>
    <cellStyle name="Normal 5 5 2 2 2 3 3 2" xfId="45487" xr:uid="{00000000-0005-0000-0000-0000B3B60000}"/>
    <cellStyle name="Normal 5 5 2 2 2 3 4" xfId="32285" xr:uid="{00000000-0005-0000-0000-0000B4B60000}"/>
    <cellStyle name="Normal 5 5 2 2 2 4" xfId="9621" xr:uid="{00000000-0005-0000-0000-0000B5B60000}"/>
    <cellStyle name="Normal 5 5 2 2 2 4 2" xfId="22367" xr:uid="{00000000-0005-0000-0000-0000B6B60000}"/>
    <cellStyle name="Normal 5 5 2 2 2 4 2 2" xfId="48529" xr:uid="{00000000-0005-0000-0000-0000B7B60000}"/>
    <cellStyle name="Normal 5 5 2 2 2 4 3" xfId="35783" xr:uid="{00000000-0005-0000-0000-0000B8B60000}"/>
    <cellStyle name="Normal 5 5 2 2 2 5" xfId="15801" xr:uid="{00000000-0005-0000-0000-0000B9B60000}"/>
    <cellStyle name="Normal 5 5 2 2 2 5 2" xfId="41963" xr:uid="{00000000-0005-0000-0000-0000BAB60000}"/>
    <cellStyle name="Normal 5 5 2 2 2 6" xfId="28233" xr:uid="{00000000-0005-0000-0000-0000BBB60000}"/>
    <cellStyle name="Normal 5 5 2 2 3" xfId="3457" xr:uid="{00000000-0005-0000-0000-0000BCB60000}"/>
    <cellStyle name="Normal 5 5 2 2 3 2" xfId="7509" xr:uid="{00000000-0005-0000-0000-0000BDB60000}"/>
    <cellStyle name="Normal 5 5 2 2 3 2 2" xfId="13399" xr:uid="{00000000-0005-0000-0000-0000BEB60000}"/>
    <cellStyle name="Normal 5 5 2 2 3 2 2 2" xfId="25569" xr:uid="{00000000-0005-0000-0000-0000BFB60000}"/>
    <cellStyle name="Normal 5 5 2 2 3 2 2 2 2" xfId="51731" xr:uid="{00000000-0005-0000-0000-0000C0B60000}"/>
    <cellStyle name="Normal 5 5 2 2 3 2 2 3" xfId="39561" xr:uid="{00000000-0005-0000-0000-0000C1B60000}"/>
    <cellStyle name="Normal 5 5 2 2 3 2 3" xfId="20447" xr:uid="{00000000-0005-0000-0000-0000C2B60000}"/>
    <cellStyle name="Normal 5 5 2 2 3 2 3 2" xfId="46609" xr:uid="{00000000-0005-0000-0000-0000C3B60000}"/>
    <cellStyle name="Normal 5 5 2 2 3 2 4" xfId="33671" xr:uid="{00000000-0005-0000-0000-0000C4B60000}"/>
    <cellStyle name="Normal 5 5 2 2 3 3" xfId="10453" xr:uid="{00000000-0005-0000-0000-0000C5B60000}"/>
    <cellStyle name="Normal 5 5 2 2 3 3 2" xfId="23007" xr:uid="{00000000-0005-0000-0000-0000C6B60000}"/>
    <cellStyle name="Normal 5 5 2 2 3 3 2 2" xfId="49169" xr:uid="{00000000-0005-0000-0000-0000C7B60000}"/>
    <cellStyle name="Normal 5 5 2 2 3 3 3" xfId="36615" xr:uid="{00000000-0005-0000-0000-0000C8B60000}"/>
    <cellStyle name="Normal 5 5 2 2 3 4" xfId="16923" xr:uid="{00000000-0005-0000-0000-0000C9B60000}"/>
    <cellStyle name="Normal 5 5 2 2 3 4 2" xfId="43085" xr:uid="{00000000-0005-0000-0000-0000CAB60000}"/>
    <cellStyle name="Normal 5 5 2 2 3 5" xfId="29619" xr:uid="{00000000-0005-0000-0000-0000CBB60000}"/>
    <cellStyle name="Normal 5 5 2 2 4" xfId="5483" xr:uid="{00000000-0005-0000-0000-0000CCB60000}"/>
    <cellStyle name="Normal 5 5 2 2 4 2" xfId="11927" xr:uid="{00000000-0005-0000-0000-0000CDB60000}"/>
    <cellStyle name="Normal 5 5 2 2 4 2 2" xfId="24289" xr:uid="{00000000-0005-0000-0000-0000CEB60000}"/>
    <cellStyle name="Normal 5 5 2 2 4 2 2 2" xfId="50451" xr:uid="{00000000-0005-0000-0000-0000CFB60000}"/>
    <cellStyle name="Normal 5 5 2 2 4 2 3" xfId="38089" xr:uid="{00000000-0005-0000-0000-0000D0B60000}"/>
    <cellStyle name="Normal 5 5 2 2 4 3" xfId="18685" xr:uid="{00000000-0005-0000-0000-0000D1B60000}"/>
    <cellStyle name="Normal 5 5 2 2 4 3 2" xfId="44847" xr:uid="{00000000-0005-0000-0000-0000D2B60000}"/>
    <cellStyle name="Normal 5 5 2 2 4 4" xfId="31645" xr:uid="{00000000-0005-0000-0000-0000D3B60000}"/>
    <cellStyle name="Normal 5 5 2 2 5" xfId="8981" xr:uid="{00000000-0005-0000-0000-0000D4B60000}"/>
    <cellStyle name="Normal 5 5 2 2 5 2" xfId="21727" xr:uid="{00000000-0005-0000-0000-0000D5B60000}"/>
    <cellStyle name="Normal 5 5 2 2 5 2 2" xfId="47889" xr:uid="{00000000-0005-0000-0000-0000D6B60000}"/>
    <cellStyle name="Normal 5 5 2 2 5 3" xfId="35143" xr:uid="{00000000-0005-0000-0000-0000D7B60000}"/>
    <cellStyle name="Normal 5 5 2 2 6" xfId="15161" xr:uid="{00000000-0005-0000-0000-0000D8B60000}"/>
    <cellStyle name="Normal 5 5 2 2 6 2" xfId="41323" xr:uid="{00000000-0005-0000-0000-0000D9B60000}"/>
    <cellStyle name="Normal 5 5 2 2 7" xfId="27593" xr:uid="{00000000-0005-0000-0000-0000DAB60000}"/>
    <cellStyle name="Normal 5 5 2 3" xfId="1751" xr:uid="{00000000-0005-0000-0000-0000DBB60000}"/>
    <cellStyle name="Normal 5 5 2 3 2" xfId="3777" xr:uid="{00000000-0005-0000-0000-0000DCB60000}"/>
    <cellStyle name="Normal 5 5 2 3 2 2" xfId="7829" xr:uid="{00000000-0005-0000-0000-0000DDB60000}"/>
    <cellStyle name="Normal 5 5 2 3 2 2 2" xfId="13719" xr:uid="{00000000-0005-0000-0000-0000DEB60000}"/>
    <cellStyle name="Normal 5 5 2 3 2 2 2 2" xfId="25889" xr:uid="{00000000-0005-0000-0000-0000DFB60000}"/>
    <cellStyle name="Normal 5 5 2 3 2 2 2 2 2" xfId="52051" xr:uid="{00000000-0005-0000-0000-0000E0B60000}"/>
    <cellStyle name="Normal 5 5 2 3 2 2 2 3" xfId="39881" xr:uid="{00000000-0005-0000-0000-0000E1B60000}"/>
    <cellStyle name="Normal 5 5 2 3 2 2 3" xfId="20767" xr:uid="{00000000-0005-0000-0000-0000E2B60000}"/>
    <cellStyle name="Normal 5 5 2 3 2 2 3 2" xfId="46929" xr:uid="{00000000-0005-0000-0000-0000E3B60000}"/>
    <cellStyle name="Normal 5 5 2 3 2 2 4" xfId="33991" xr:uid="{00000000-0005-0000-0000-0000E4B60000}"/>
    <cellStyle name="Normal 5 5 2 3 2 3" xfId="10773" xr:uid="{00000000-0005-0000-0000-0000E5B60000}"/>
    <cellStyle name="Normal 5 5 2 3 2 3 2" xfId="23327" xr:uid="{00000000-0005-0000-0000-0000E6B60000}"/>
    <cellStyle name="Normal 5 5 2 3 2 3 2 2" xfId="49489" xr:uid="{00000000-0005-0000-0000-0000E7B60000}"/>
    <cellStyle name="Normal 5 5 2 3 2 3 3" xfId="36935" xr:uid="{00000000-0005-0000-0000-0000E8B60000}"/>
    <cellStyle name="Normal 5 5 2 3 2 4" xfId="17243" xr:uid="{00000000-0005-0000-0000-0000E9B60000}"/>
    <cellStyle name="Normal 5 5 2 3 2 4 2" xfId="43405" xr:uid="{00000000-0005-0000-0000-0000EAB60000}"/>
    <cellStyle name="Normal 5 5 2 3 2 5" xfId="29939" xr:uid="{00000000-0005-0000-0000-0000EBB60000}"/>
    <cellStyle name="Normal 5 5 2 3 3" xfId="5803" xr:uid="{00000000-0005-0000-0000-0000ECB60000}"/>
    <cellStyle name="Normal 5 5 2 3 3 2" xfId="12247" xr:uid="{00000000-0005-0000-0000-0000EDB60000}"/>
    <cellStyle name="Normal 5 5 2 3 3 2 2" xfId="24609" xr:uid="{00000000-0005-0000-0000-0000EEB60000}"/>
    <cellStyle name="Normal 5 5 2 3 3 2 2 2" xfId="50771" xr:uid="{00000000-0005-0000-0000-0000EFB60000}"/>
    <cellStyle name="Normal 5 5 2 3 3 2 3" xfId="38409" xr:uid="{00000000-0005-0000-0000-0000F0B60000}"/>
    <cellStyle name="Normal 5 5 2 3 3 3" xfId="19005" xr:uid="{00000000-0005-0000-0000-0000F1B60000}"/>
    <cellStyle name="Normal 5 5 2 3 3 3 2" xfId="45167" xr:uid="{00000000-0005-0000-0000-0000F2B60000}"/>
    <cellStyle name="Normal 5 5 2 3 3 4" xfId="31965" xr:uid="{00000000-0005-0000-0000-0000F3B60000}"/>
    <cellStyle name="Normal 5 5 2 3 4" xfId="9301" xr:uid="{00000000-0005-0000-0000-0000F4B60000}"/>
    <cellStyle name="Normal 5 5 2 3 4 2" xfId="22047" xr:uid="{00000000-0005-0000-0000-0000F5B60000}"/>
    <cellStyle name="Normal 5 5 2 3 4 2 2" xfId="48209" xr:uid="{00000000-0005-0000-0000-0000F6B60000}"/>
    <cellStyle name="Normal 5 5 2 3 4 3" xfId="35463" xr:uid="{00000000-0005-0000-0000-0000F7B60000}"/>
    <cellStyle name="Normal 5 5 2 3 5" xfId="15481" xr:uid="{00000000-0005-0000-0000-0000F8B60000}"/>
    <cellStyle name="Normal 5 5 2 3 5 2" xfId="41643" xr:uid="{00000000-0005-0000-0000-0000F9B60000}"/>
    <cellStyle name="Normal 5 5 2 3 6" xfId="27913" xr:uid="{00000000-0005-0000-0000-0000FAB60000}"/>
    <cellStyle name="Normal 5 5 2 4" xfId="3137" xr:uid="{00000000-0005-0000-0000-0000FBB60000}"/>
    <cellStyle name="Normal 5 5 2 4 2" xfId="7189" xr:uid="{00000000-0005-0000-0000-0000FCB60000}"/>
    <cellStyle name="Normal 5 5 2 4 2 2" xfId="13079" xr:uid="{00000000-0005-0000-0000-0000FDB60000}"/>
    <cellStyle name="Normal 5 5 2 4 2 2 2" xfId="25249" xr:uid="{00000000-0005-0000-0000-0000FEB60000}"/>
    <cellStyle name="Normal 5 5 2 4 2 2 2 2" xfId="51411" xr:uid="{00000000-0005-0000-0000-0000FFB60000}"/>
    <cellStyle name="Normal 5 5 2 4 2 2 3" xfId="39241" xr:uid="{00000000-0005-0000-0000-000000B70000}"/>
    <cellStyle name="Normal 5 5 2 4 2 3" xfId="20127" xr:uid="{00000000-0005-0000-0000-000001B70000}"/>
    <cellStyle name="Normal 5 5 2 4 2 3 2" xfId="46289" xr:uid="{00000000-0005-0000-0000-000002B70000}"/>
    <cellStyle name="Normal 5 5 2 4 2 4" xfId="33351" xr:uid="{00000000-0005-0000-0000-000003B70000}"/>
    <cellStyle name="Normal 5 5 2 4 3" xfId="10133" xr:uid="{00000000-0005-0000-0000-000004B70000}"/>
    <cellStyle name="Normal 5 5 2 4 3 2" xfId="22687" xr:uid="{00000000-0005-0000-0000-000005B70000}"/>
    <cellStyle name="Normal 5 5 2 4 3 2 2" xfId="48849" xr:uid="{00000000-0005-0000-0000-000006B70000}"/>
    <cellStyle name="Normal 5 5 2 4 3 3" xfId="36295" xr:uid="{00000000-0005-0000-0000-000007B70000}"/>
    <cellStyle name="Normal 5 5 2 4 4" xfId="16603" xr:uid="{00000000-0005-0000-0000-000008B70000}"/>
    <cellStyle name="Normal 5 5 2 4 4 2" xfId="42765" xr:uid="{00000000-0005-0000-0000-000009B70000}"/>
    <cellStyle name="Normal 5 5 2 4 5" xfId="29299" xr:uid="{00000000-0005-0000-0000-00000AB70000}"/>
    <cellStyle name="Normal 5 5 2 5" xfId="5163" xr:uid="{00000000-0005-0000-0000-00000BB70000}"/>
    <cellStyle name="Normal 5 5 2 5 2" xfId="11607" xr:uid="{00000000-0005-0000-0000-00000CB70000}"/>
    <cellStyle name="Normal 5 5 2 5 2 2" xfId="23969" xr:uid="{00000000-0005-0000-0000-00000DB70000}"/>
    <cellStyle name="Normal 5 5 2 5 2 2 2" xfId="50131" xr:uid="{00000000-0005-0000-0000-00000EB70000}"/>
    <cellStyle name="Normal 5 5 2 5 2 3" xfId="37769" xr:uid="{00000000-0005-0000-0000-00000FB70000}"/>
    <cellStyle name="Normal 5 5 2 5 3" xfId="18365" xr:uid="{00000000-0005-0000-0000-000010B70000}"/>
    <cellStyle name="Normal 5 5 2 5 3 2" xfId="44527" xr:uid="{00000000-0005-0000-0000-000011B70000}"/>
    <cellStyle name="Normal 5 5 2 5 4" xfId="31325" xr:uid="{00000000-0005-0000-0000-000012B70000}"/>
    <cellStyle name="Normal 5 5 2 6" xfId="8661" xr:uid="{00000000-0005-0000-0000-000013B70000}"/>
    <cellStyle name="Normal 5 5 2 6 2" xfId="21407" xr:uid="{00000000-0005-0000-0000-000014B70000}"/>
    <cellStyle name="Normal 5 5 2 6 2 2" xfId="47569" xr:uid="{00000000-0005-0000-0000-000015B70000}"/>
    <cellStyle name="Normal 5 5 2 6 3" xfId="34823" xr:uid="{00000000-0005-0000-0000-000016B70000}"/>
    <cellStyle name="Normal 5 5 2 7" xfId="14841" xr:uid="{00000000-0005-0000-0000-000017B70000}"/>
    <cellStyle name="Normal 5 5 2 7 2" xfId="41003" xr:uid="{00000000-0005-0000-0000-000018B70000}"/>
    <cellStyle name="Normal 5 5 2 8" xfId="27273" xr:uid="{00000000-0005-0000-0000-000019B70000}"/>
    <cellStyle name="Normal 5 5 3" xfId="1271" xr:uid="{00000000-0005-0000-0000-00001AB70000}"/>
    <cellStyle name="Normal 5 5 3 2" xfId="1911" xr:uid="{00000000-0005-0000-0000-00001BB70000}"/>
    <cellStyle name="Normal 5 5 3 2 2" xfId="3937" xr:uid="{00000000-0005-0000-0000-00001CB70000}"/>
    <cellStyle name="Normal 5 5 3 2 2 2" xfId="7989" xr:uid="{00000000-0005-0000-0000-00001DB70000}"/>
    <cellStyle name="Normal 5 5 3 2 2 2 2" xfId="13879" xr:uid="{00000000-0005-0000-0000-00001EB70000}"/>
    <cellStyle name="Normal 5 5 3 2 2 2 2 2" xfId="26049" xr:uid="{00000000-0005-0000-0000-00001FB70000}"/>
    <cellStyle name="Normal 5 5 3 2 2 2 2 2 2" xfId="52211" xr:uid="{00000000-0005-0000-0000-000020B70000}"/>
    <cellStyle name="Normal 5 5 3 2 2 2 2 3" xfId="40041" xr:uid="{00000000-0005-0000-0000-000021B70000}"/>
    <cellStyle name="Normal 5 5 3 2 2 2 3" xfId="20927" xr:uid="{00000000-0005-0000-0000-000022B70000}"/>
    <cellStyle name="Normal 5 5 3 2 2 2 3 2" xfId="47089" xr:uid="{00000000-0005-0000-0000-000023B70000}"/>
    <cellStyle name="Normal 5 5 3 2 2 2 4" xfId="34151" xr:uid="{00000000-0005-0000-0000-000024B70000}"/>
    <cellStyle name="Normal 5 5 3 2 2 3" xfId="10933" xr:uid="{00000000-0005-0000-0000-000025B70000}"/>
    <cellStyle name="Normal 5 5 3 2 2 3 2" xfId="23487" xr:uid="{00000000-0005-0000-0000-000026B70000}"/>
    <cellStyle name="Normal 5 5 3 2 2 3 2 2" xfId="49649" xr:uid="{00000000-0005-0000-0000-000027B70000}"/>
    <cellStyle name="Normal 5 5 3 2 2 3 3" xfId="37095" xr:uid="{00000000-0005-0000-0000-000028B70000}"/>
    <cellStyle name="Normal 5 5 3 2 2 4" xfId="17403" xr:uid="{00000000-0005-0000-0000-000029B70000}"/>
    <cellStyle name="Normal 5 5 3 2 2 4 2" xfId="43565" xr:uid="{00000000-0005-0000-0000-00002AB70000}"/>
    <cellStyle name="Normal 5 5 3 2 2 5" xfId="30099" xr:uid="{00000000-0005-0000-0000-00002BB70000}"/>
    <cellStyle name="Normal 5 5 3 2 3" xfId="5963" xr:uid="{00000000-0005-0000-0000-00002CB70000}"/>
    <cellStyle name="Normal 5 5 3 2 3 2" xfId="12407" xr:uid="{00000000-0005-0000-0000-00002DB70000}"/>
    <cellStyle name="Normal 5 5 3 2 3 2 2" xfId="24769" xr:uid="{00000000-0005-0000-0000-00002EB70000}"/>
    <cellStyle name="Normal 5 5 3 2 3 2 2 2" xfId="50931" xr:uid="{00000000-0005-0000-0000-00002FB70000}"/>
    <cellStyle name="Normal 5 5 3 2 3 2 3" xfId="38569" xr:uid="{00000000-0005-0000-0000-000030B70000}"/>
    <cellStyle name="Normal 5 5 3 2 3 3" xfId="19165" xr:uid="{00000000-0005-0000-0000-000031B70000}"/>
    <cellStyle name="Normal 5 5 3 2 3 3 2" xfId="45327" xr:uid="{00000000-0005-0000-0000-000032B70000}"/>
    <cellStyle name="Normal 5 5 3 2 3 4" xfId="32125" xr:uid="{00000000-0005-0000-0000-000033B70000}"/>
    <cellStyle name="Normal 5 5 3 2 4" xfId="9461" xr:uid="{00000000-0005-0000-0000-000034B70000}"/>
    <cellStyle name="Normal 5 5 3 2 4 2" xfId="22207" xr:uid="{00000000-0005-0000-0000-000035B70000}"/>
    <cellStyle name="Normal 5 5 3 2 4 2 2" xfId="48369" xr:uid="{00000000-0005-0000-0000-000036B70000}"/>
    <cellStyle name="Normal 5 5 3 2 4 3" xfId="35623" xr:uid="{00000000-0005-0000-0000-000037B70000}"/>
    <cellStyle name="Normal 5 5 3 2 5" xfId="15641" xr:uid="{00000000-0005-0000-0000-000038B70000}"/>
    <cellStyle name="Normal 5 5 3 2 5 2" xfId="41803" xr:uid="{00000000-0005-0000-0000-000039B70000}"/>
    <cellStyle name="Normal 5 5 3 2 6" xfId="28073" xr:uid="{00000000-0005-0000-0000-00003AB70000}"/>
    <cellStyle name="Normal 5 5 3 3" xfId="3297" xr:uid="{00000000-0005-0000-0000-00003BB70000}"/>
    <cellStyle name="Normal 5 5 3 3 2" xfId="7349" xr:uid="{00000000-0005-0000-0000-00003CB70000}"/>
    <cellStyle name="Normal 5 5 3 3 2 2" xfId="13239" xr:uid="{00000000-0005-0000-0000-00003DB70000}"/>
    <cellStyle name="Normal 5 5 3 3 2 2 2" xfId="25409" xr:uid="{00000000-0005-0000-0000-00003EB70000}"/>
    <cellStyle name="Normal 5 5 3 3 2 2 2 2" xfId="51571" xr:uid="{00000000-0005-0000-0000-00003FB70000}"/>
    <cellStyle name="Normal 5 5 3 3 2 2 3" xfId="39401" xr:uid="{00000000-0005-0000-0000-000040B70000}"/>
    <cellStyle name="Normal 5 5 3 3 2 3" xfId="20287" xr:uid="{00000000-0005-0000-0000-000041B70000}"/>
    <cellStyle name="Normal 5 5 3 3 2 3 2" xfId="46449" xr:uid="{00000000-0005-0000-0000-000042B70000}"/>
    <cellStyle name="Normal 5 5 3 3 2 4" xfId="33511" xr:uid="{00000000-0005-0000-0000-000043B70000}"/>
    <cellStyle name="Normal 5 5 3 3 3" xfId="10293" xr:uid="{00000000-0005-0000-0000-000044B70000}"/>
    <cellStyle name="Normal 5 5 3 3 3 2" xfId="22847" xr:uid="{00000000-0005-0000-0000-000045B70000}"/>
    <cellStyle name="Normal 5 5 3 3 3 2 2" xfId="49009" xr:uid="{00000000-0005-0000-0000-000046B70000}"/>
    <cellStyle name="Normal 5 5 3 3 3 3" xfId="36455" xr:uid="{00000000-0005-0000-0000-000047B70000}"/>
    <cellStyle name="Normal 5 5 3 3 4" xfId="16763" xr:uid="{00000000-0005-0000-0000-000048B70000}"/>
    <cellStyle name="Normal 5 5 3 3 4 2" xfId="42925" xr:uid="{00000000-0005-0000-0000-000049B70000}"/>
    <cellStyle name="Normal 5 5 3 3 5" xfId="29459" xr:uid="{00000000-0005-0000-0000-00004AB70000}"/>
    <cellStyle name="Normal 5 5 3 4" xfId="5323" xr:uid="{00000000-0005-0000-0000-00004BB70000}"/>
    <cellStyle name="Normal 5 5 3 4 2" xfId="11767" xr:uid="{00000000-0005-0000-0000-00004CB70000}"/>
    <cellStyle name="Normal 5 5 3 4 2 2" xfId="24129" xr:uid="{00000000-0005-0000-0000-00004DB70000}"/>
    <cellStyle name="Normal 5 5 3 4 2 2 2" xfId="50291" xr:uid="{00000000-0005-0000-0000-00004EB70000}"/>
    <cellStyle name="Normal 5 5 3 4 2 3" xfId="37929" xr:uid="{00000000-0005-0000-0000-00004FB70000}"/>
    <cellStyle name="Normal 5 5 3 4 3" xfId="18525" xr:uid="{00000000-0005-0000-0000-000050B70000}"/>
    <cellStyle name="Normal 5 5 3 4 3 2" xfId="44687" xr:uid="{00000000-0005-0000-0000-000051B70000}"/>
    <cellStyle name="Normal 5 5 3 4 4" xfId="31485" xr:uid="{00000000-0005-0000-0000-000052B70000}"/>
    <cellStyle name="Normal 5 5 3 5" xfId="8821" xr:uid="{00000000-0005-0000-0000-000053B70000}"/>
    <cellStyle name="Normal 5 5 3 5 2" xfId="21567" xr:uid="{00000000-0005-0000-0000-000054B70000}"/>
    <cellStyle name="Normal 5 5 3 5 2 2" xfId="47729" xr:uid="{00000000-0005-0000-0000-000055B70000}"/>
    <cellStyle name="Normal 5 5 3 5 3" xfId="34983" xr:uid="{00000000-0005-0000-0000-000056B70000}"/>
    <cellStyle name="Normal 5 5 3 6" xfId="15001" xr:uid="{00000000-0005-0000-0000-000057B70000}"/>
    <cellStyle name="Normal 5 5 3 6 2" xfId="41163" xr:uid="{00000000-0005-0000-0000-000058B70000}"/>
    <cellStyle name="Normal 5 5 3 7" xfId="27433" xr:uid="{00000000-0005-0000-0000-000059B70000}"/>
    <cellStyle name="Normal 5 5 4" xfId="1591" xr:uid="{00000000-0005-0000-0000-00005AB70000}"/>
    <cellStyle name="Normal 5 5 4 2" xfId="3617" xr:uid="{00000000-0005-0000-0000-00005BB70000}"/>
    <cellStyle name="Normal 5 5 4 2 2" xfId="7669" xr:uid="{00000000-0005-0000-0000-00005CB70000}"/>
    <cellStyle name="Normal 5 5 4 2 2 2" xfId="13559" xr:uid="{00000000-0005-0000-0000-00005DB70000}"/>
    <cellStyle name="Normal 5 5 4 2 2 2 2" xfId="25729" xr:uid="{00000000-0005-0000-0000-00005EB70000}"/>
    <cellStyle name="Normal 5 5 4 2 2 2 2 2" xfId="51891" xr:uid="{00000000-0005-0000-0000-00005FB70000}"/>
    <cellStyle name="Normal 5 5 4 2 2 2 3" xfId="39721" xr:uid="{00000000-0005-0000-0000-000060B70000}"/>
    <cellStyle name="Normal 5 5 4 2 2 3" xfId="20607" xr:uid="{00000000-0005-0000-0000-000061B70000}"/>
    <cellStyle name="Normal 5 5 4 2 2 3 2" xfId="46769" xr:uid="{00000000-0005-0000-0000-000062B70000}"/>
    <cellStyle name="Normal 5 5 4 2 2 4" xfId="33831" xr:uid="{00000000-0005-0000-0000-000063B70000}"/>
    <cellStyle name="Normal 5 5 4 2 3" xfId="10613" xr:uid="{00000000-0005-0000-0000-000064B70000}"/>
    <cellStyle name="Normal 5 5 4 2 3 2" xfId="23167" xr:uid="{00000000-0005-0000-0000-000065B70000}"/>
    <cellStyle name="Normal 5 5 4 2 3 2 2" xfId="49329" xr:uid="{00000000-0005-0000-0000-000066B70000}"/>
    <cellStyle name="Normal 5 5 4 2 3 3" xfId="36775" xr:uid="{00000000-0005-0000-0000-000067B70000}"/>
    <cellStyle name="Normal 5 5 4 2 4" xfId="17083" xr:uid="{00000000-0005-0000-0000-000068B70000}"/>
    <cellStyle name="Normal 5 5 4 2 4 2" xfId="43245" xr:uid="{00000000-0005-0000-0000-000069B70000}"/>
    <cellStyle name="Normal 5 5 4 2 5" xfId="29779" xr:uid="{00000000-0005-0000-0000-00006AB70000}"/>
    <cellStyle name="Normal 5 5 4 3" xfId="5643" xr:uid="{00000000-0005-0000-0000-00006BB70000}"/>
    <cellStyle name="Normal 5 5 4 3 2" xfId="12087" xr:uid="{00000000-0005-0000-0000-00006CB70000}"/>
    <cellStyle name="Normal 5 5 4 3 2 2" xfId="24449" xr:uid="{00000000-0005-0000-0000-00006DB70000}"/>
    <cellStyle name="Normal 5 5 4 3 2 2 2" xfId="50611" xr:uid="{00000000-0005-0000-0000-00006EB70000}"/>
    <cellStyle name="Normal 5 5 4 3 2 3" xfId="38249" xr:uid="{00000000-0005-0000-0000-00006FB70000}"/>
    <cellStyle name="Normal 5 5 4 3 3" xfId="18845" xr:uid="{00000000-0005-0000-0000-000070B70000}"/>
    <cellStyle name="Normal 5 5 4 3 3 2" xfId="45007" xr:uid="{00000000-0005-0000-0000-000071B70000}"/>
    <cellStyle name="Normal 5 5 4 3 4" xfId="31805" xr:uid="{00000000-0005-0000-0000-000072B70000}"/>
    <cellStyle name="Normal 5 5 4 4" xfId="9141" xr:uid="{00000000-0005-0000-0000-000073B70000}"/>
    <cellStyle name="Normal 5 5 4 4 2" xfId="21887" xr:uid="{00000000-0005-0000-0000-000074B70000}"/>
    <cellStyle name="Normal 5 5 4 4 2 2" xfId="48049" xr:uid="{00000000-0005-0000-0000-000075B70000}"/>
    <cellStyle name="Normal 5 5 4 4 3" xfId="35303" xr:uid="{00000000-0005-0000-0000-000076B70000}"/>
    <cellStyle name="Normal 5 5 4 5" xfId="15321" xr:uid="{00000000-0005-0000-0000-000077B70000}"/>
    <cellStyle name="Normal 5 5 4 5 2" xfId="41483" xr:uid="{00000000-0005-0000-0000-000078B70000}"/>
    <cellStyle name="Normal 5 5 4 6" xfId="27753" xr:uid="{00000000-0005-0000-0000-000079B70000}"/>
    <cellStyle name="Normal 5 5 5" xfId="2605" xr:uid="{00000000-0005-0000-0000-00007AB70000}"/>
    <cellStyle name="Normal 5 5 5 2" xfId="6657" xr:uid="{00000000-0005-0000-0000-00007BB70000}"/>
    <cellStyle name="Normal 5 5 5 2 2" xfId="12823" xr:uid="{00000000-0005-0000-0000-00007CB70000}"/>
    <cellStyle name="Normal 5 5 5 2 2 2" xfId="25089" xr:uid="{00000000-0005-0000-0000-00007DB70000}"/>
    <cellStyle name="Normal 5 5 5 2 2 2 2" xfId="51251" xr:uid="{00000000-0005-0000-0000-00007EB70000}"/>
    <cellStyle name="Normal 5 5 5 2 2 3" xfId="38985" xr:uid="{00000000-0005-0000-0000-00007FB70000}"/>
    <cellStyle name="Normal 5 5 5 2 3" xfId="19727" xr:uid="{00000000-0005-0000-0000-000080B70000}"/>
    <cellStyle name="Normal 5 5 5 2 3 2" xfId="45889" xr:uid="{00000000-0005-0000-0000-000081B70000}"/>
    <cellStyle name="Normal 5 5 5 2 4" xfId="32819" xr:uid="{00000000-0005-0000-0000-000082B70000}"/>
    <cellStyle name="Normal 5 5 5 3" xfId="9877" xr:uid="{00000000-0005-0000-0000-000083B70000}"/>
    <cellStyle name="Normal 5 5 5 3 2" xfId="22527" xr:uid="{00000000-0005-0000-0000-000084B70000}"/>
    <cellStyle name="Normal 5 5 5 3 2 2" xfId="48689" xr:uid="{00000000-0005-0000-0000-000085B70000}"/>
    <cellStyle name="Normal 5 5 5 3 3" xfId="36039" xr:uid="{00000000-0005-0000-0000-000086B70000}"/>
    <cellStyle name="Normal 5 5 5 4" xfId="16203" xr:uid="{00000000-0005-0000-0000-000087B70000}"/>
    <cellStyle name="Normal 5 5 5 4 2" xfId="42365" xr:uid="{00000000-0005-0000-0000-000088B70000}"/>
    <cellStyle name="Normal 5 5 5 5" xfId="28767" xr:uid="{00000000-0005-0000-0000-000089B70000}"/>
    <cellStyle name="Normal 5 5 6" xfId="4631" xr:uid="{00000000-0005-0000-0000-00008AB70000}"/>
    <cellStyle name="Normal 5 5 6 2" xfId="11351" xr:uid="{00000000-0005-0000-0000-00008BB70000}"/>
    <cellStyle name="Normal 5 5 6 2 2" xfId="23809" xr:uid="{00000000-0005-0000-0000-00008CB70000}"/>
    <cellStyle name="Normal 5 5 6 2 2 2" xfId="49971" xr:uid="{00000000-0005-0000-0000-00008DB70000}"/>
    <cellStyle name="Normal 5 5 6 2 3" xfId="37513" xr:uid="{00000000-0005-0000-0000-00008EB70000}"/>
    <cellStyle name="Normal 5 5 6 3" xfId="17965" xr:uid="{00000000-0005-0000-0000-00008FB70000}"/>
    <cellStyle name="Normal 5 5 6 3 2" xfId="44127" xr:uid="{00000000-0005-0000-0000-000090B70000}"/>
    <cellStyle name="Normal 5 5 6 4" xfId="30793" xr:uid="{00000000-0005-0000-0000-000091B70000}"/>
    <cellStyle name="Normal 5 5 7" xfId="8405" xr:uid="{00000000-0005-0000-0000-000092B70000}"/>
    <cellStyle name="Normal 5 5 7 2" xfId="21247" xr:uid="{00000000-0005-0000-0000-000093B70000}"/>
    <cellStyle name="Normal 5 5 7 2 2" xfId="47409" xr:uid="{00000000-0005-0000-0000-000094B70000}"/>
    <cellStyle name="Normal 5 5 7 3" xfId="34567" xr:uid="{00000000-0005-0000-0000-000095B70000}"/>
    <cellStyle name="Normal 5 5 8" xfId="14441" xr:uid="{00000000-0005-0000-0000-000096B70000}"/>
    <cellStyle name="Normal 5 5 8 2" xfId="40603" xr:uid="{00000000-0005-0000-0000-000097B70000}"/>
    <cellStyle name="Normal 5 5 9" xfId="26741" xr:uid="{00000000-0005-0000-0000-000098B70000}"/>
    <cellStyle name="Normal 5 6" xfId="887" xr:uid="{00000000-0005-0000-0000-000099B70000}"/>
    <cellStyle name="Normal 5 6 2" xfId="1351" xr:uid="{00000000-0005-0000-0000-00009AB70000}"/>
    <cellStyle name="Normal 5 6 2 2" xfId="1991" xr:uid="{00000000-0005-0000-0000-00009BB70000}"/>
    <cellStyle name="Normal 5 6 2 2 2" xfId="4017" xr:uid="{00000000-0005-0000-0000-00009CB70000}"/>
    <cellStyle name="Normal 5 6 2 2 2 2" xfId="8069" xr:uid="{00000000-0005-0000-0000-00009DB70000}"/>
    <cellStyle name="Normal 5 6 2 2 2 2 2" xfId="13959" xr:uid="{00000000-0005-0000-0000-00009EB70000}"/>
    <cellStyle name="Normal 5 6 2 2 2 2 2 2" xfId="26129" xr:uid="{00000000-0005-0000-0000-00009FB70000}"/>
    <cellStyle name="Normal 5 6 2 2 2 2 2 2 2" xfId="52291" xr:uid="{00000000-0005-0000-0000-0000A0B70000}"/>
    <cellStyle name="Normal 5 6 2 2 2 2 2 3" xfId="40121" xr:uid="{00000000-0005-0000-0000-0000A1B70000}"/>
    <cellStyle name="Normal 5 6 2 2 2 2 3" xfId="21007" xr:uid="{00000000-0005-0000-0000-0000A2B70000}"/>
    <cellStyle name="Normal 5 6 2 2 2 2 3 2" xfId="47169" xr:uid="{00000000-0005-0000-0000-0000A3B70000}"/>
    <cellStyle name="Normal 5 6 2 2 2 2 4" xfId="34231" xr:uid="{00000000-0005-0000-0000-0000A4B70000}"/>
    <cellStyle name="Normal 5 6 2 2 2 3" xfId="11013" xr:uid="{00000000-0005-0000-0000-0000A5B70000}"/>
    <cellStyle name="Normal 5 6 2 2 2 3 2" xfId="23567" xr:uid="{00000000-0005-0000-0000-0000A6B70000}"/>
    <cellStyle name="Normal 5 6 2 2 2 3 2 2" xfId="49729" xr:uid="{00000000-0005-0000-0000-0000A7B70000}"/>
    <cellStyle name="Normal 5 6 2 2 2 3 3" xfId="37175" xr:uid="{00000000-0005-0000-0000-0000A8B70000}"/>
    <cellStyle name="Normal 5 6 2 2 2 4" xfId="17483" xr:uid="{00000000-0005-0000-0000-0000A9B70000}"/>
    <cellStyle name="Normal 5 6 2 2 2 4 2" xfId="43645" xr:uid="{00000000-0005-0000-0000-0000AAB70000}"/>
    <cellStyle name="Normal 5 6 2 2 2 5" xfId="30179" xr:uid="{00000000-0005-0000-0000-0000ABB70000}"/>
    <cellStyle name="Normal 5 6 2 2 3" xfId="6043" xr:uid="{00000000-0005-0000-0000-0000ACB70000}"/>
    <cellStyle name="Normal 5 6 2 2 3 2" xfId="12487" xr:uid="{00000000-0005-0000-0000-0000ADB70000}"/>
    <cellStyle name="Normal 5 6 2 2 3 2 2" xfId="24849" xr:uid="{00000000-0005-0000-0000-0000AEB70000}"/>
    <cellStyle name="Normal 5 6 2 2 3 2 2 2" xfId="51011" xr:uid="{00000000-0005-0000-0000-0000AFB70000}"/>
    <cellStyle name="Normal 5 6 2 2 3 2 3" xfId="38649" xr:uid="{00000000-0005-0000-0000-0000B0B70000}"/>
    <cellStyle name="Normal 5 6 2 2 3 3" xfId="19245" xr:uid="{00000000-0005-0000-0000-0000B1B70000}"/>
    <cellStyle name="Normal 5 6 2 2 3 3 2" xfId="45407" xr:uid="{00000000-0005-0000-0000-0000B2B70000}"/>
    <cellStyle name="Normal 5 6 2 2 3 4" xfId="32205" xr:uid="{00000000-0005-0000-0000-0000B3B70000}"/>
    <cellStyle name="Normal 5 6 2 2 4" xfId="9541" xr:uid="{00000000-0005-0000-0000-0000B4B70000}"/>
    <cellStyle name="Normal 5 6 2 2 4 2" xfId="22287" xr:uid="{00000000-0005-0000-0000-0000B5B70000}"/>
    <cellStyle name="Normal 5 6 2 2 4 2 2" xfId="48449" xr:uid="{00000000-0005-0000-0000-0000B6B70000}"/>
    <cellStyle name="Normal 5 6 2 2 4 3" xfId="35703" xr:uid="{00000000-0005-0000-0000-0000B7B70000}"/>
    <cellStyle name="Normal 5 6 2 2 5" xfId="15721" xr:uid="{00000000-0005-0000-0000-0000B8B70000}"/>
    <cellStyle name="Normal 5 6 2 2 5 2" xfId="41883" xr:uid="{00000000-0005-0000-0000-0000B9B70000}"/>
    <cellStyle name="Normal 5 6 2 2 6" xfId="28153" xr:uid="{00000000-0005-0000-0000-0000BAB70000}"/>
    <cellStyle name="Normal 5 6 2 3" xfId="3377" xr:uid="{00000000-0005-0000-0000-0000BBB70000}"/>
    <cellStyle name="Normal 5 6 2 3 2" xfId="7429" xr:uid="{00000000-0005-0000-0000-0000BCB70000}"/>
    <cellStyle name="Normal 5 6 2 3 2 2" xfId="13319" xr:uid="{00000000-0005-0000-0000-0000BDB70000}"/>
    <cellStyle name="Normal 5 6 2 3 2 2 2" xfId="25489" xr:uid="{00000000-0005-0000-0000-0000BEB70000}"/>
    <cellStyle name="Normal 5 6 2 3 2 2 2 2" xfId="51651" xr:uid="{00000000-0005-0000-0000-0000BFB70000}"/>
    <cellStyle name="Normal 5 6 2 3 2 2 3" xfId="39481" xr:uid="{00000000-0005-0000-0000-0000C0B70000}"/>
    <cellStyle name="Normal 5 6 2 3 2 3" xfId="20367" xr:uid="{00000000-0005-0000-0000-0000C1B70000}"/>
    <cellStyle name="Normal 5 6 2 3 2 3 2" xfId="46529" xr:uid="{00000000-0005-0000-0000-0000C2B70000}"/>
    <cellStyle name="Normal 5 6 2 3 2 4" xfId="33591" xr:uid="{00000000-0005-0000-0000-0000C3B70000}"/>
    <cellStyle name="Normal 5 6 2 3 3" xfId="10373" xr:uid="{00000000-0005-0000-0000-0000C4B70000}"/>
    <cellStyle name="Normal 5 6 2 3 3 2" xfId="22927" xr:uid="{00000000-0005-0000-0000-0000C5B70000}"/>
    <cellStyle name="Normal 5 6 2 3 3 2 2" xfId="49089" xr:uid="{00000000-0005-0000-0000-0000C6B70000}"/>
    <cellStyle name="Normal 5 6 2 3 3 3" xfId="36535" xr:uid="{00000000-0005-0000-0000-0000C7B70000}"/>
    <cellStyle name="Normal 5 6 2 3 4" xfId="16843" xr:uid="{00000000-0005-0000-0000-0000C8B70000}"/>
    <cellStyle name="Normal 5 6 2 3 4 2" xfId="43005" xr:uid="{00000000-0005-0000-0000-0000C9B70000}"/>
    <cellStyle name="Normal 5 6 2 3 5" xfId="29539" xr:uid="{00000000-0005-0000-0000-0000CAB70000}"/>
    <cellStyle name="Normal 5 6 2 4" xfId="5403" xr:uid="{00000000-0005-0000-0000-0000CBB70000}"/>
    <cellStyle name="Normal 5 6 2 4 2" xfId="11847" xr:uid="{00000000-0005-0000-0000-0000CCB70000}"/>
    <cellStyle name="Normal 5 6 2 4 2 2" xfId="24209" xr:uid="{00000000-0005-0000-0000-0000CDB70000}"/>
    <cellStyle name="Normal 5 6 2 4 2 2 2" xfId="50371" xr:uid="{00000000-0005-0000-0000-0000CEB70000}"/>
    <cellStyle name="Normal 5 6 2 4 2 3" xfId="38009" xr:uid="{00000000-0005-0000-0000-0000CFB70000}"/>
    <cellStyle name="Normal 5 6 2 4 3" xfId="18605" xr:uid="{00000000-0005-0000-0000-0000D0B70000}"/>
    <cellStyle name="Normal 5 6 2 4 3 2" xfId="44767" xr:uid="{00000000-0005-0000-0000-0000D1B70000}"/>
    <cellStyle name="Normal 5 6 2 4 4" xfId="31565" xr:uid="{00000000-0005-0000-0000-0000D2B70000}"/>
    <cellStyle name="Normal 5 6 2 5" xfId="8901" xr:uid="{00000000-0005-0000-0000-0000D3B70000}"/>
    <cellStyle name="Normal 5 6 2 5 2" xfId="21647" xr:uid="{00000000-0005-0000-0000-0000D4B70000}"/>
    <cellStyle name="Normal 5 6 2 5 2 2" xfId="47809" xr:uid="{00000000-0005-0000-0000-0000D5B70000}"/>
    <cellStyle name="Normal 5 6 2 5 3" xfId="35063" xr:uid="{00000000-0005-0000-0000-0000D6B70000}"/>
    <cellStyle name="Normal 5 6 2 6" xfId="15081" xr:uid="{00000000-0005-0000-0000-0000D7B70000}"/>
    <cellStyle name="Normal 5 6 2 6 2" xfId="41243" xr:uid="{00000000-0005-0000-0000-0000D8B70000}"/>
    <cellStyle name="Normal 5 6 2 7" xfId="27513" xr:uid="{00000000-0005-0000-0000-0000D9B70000}"/>
    <cellStyle name="Normal 5 6 3" xfId="1671" xr:uid="{00000000-0005-0000-0000-0000DAB70000}"/>
    <cellStyle name="Normal 5 6 3 2" xfId="3697" xr:uid="{00000000-0005-0000-0000-0000DBB70000}"/>
    <cellStyle name="Normal 5 6 3 2 2" xfId="7749" xr:uid="{00000000-0005-0000-0000-0000DCB70000}"/>
    <cellStyle name="Normal 5 6 3 2 2 2" xfId="13639" xr:uid="{00000000-0005-0000-0000-0000DDB70000}"/>
    <cellStyle name="Normal 5 6 3 2 2 2 2" xfId="25809" xr:uid="{00000000-0005-0000-0000-0000DEB70000}"/>
    <cellStyle name="Normal 5 6 3 2 2 2 2 2" xfId="51971" xr:uid="{00000000-0005-0000-0000-0000DFB70000}"/>
    <cellStyle name="Normal 5 6 3 2 2 2 3" xfId="39801" xr:uid="{00000000-0005-0000-0000-0000E0B70000}"/>
    <cellStyle name="Normal 5 6 3 2 2 3" xfId="20687" xr:uid="{00000000-0005-0000-0000-0000E1B70000}"/>
    <cellStyle name="Normal 5 6 3 2 2 3 2" xfId="46849" xr:uid="{00000000-0005-0000-0000-0000E2B70000}"/>
    <cellStyle name="Normal 5 6 3 2 2 4" xfId="33911" xr:uid="{00000000-0005-0000-0000-0000E3B70000}"/>
    <cellStyle name="Normal 5 6 3 2 3" xfId="10693" xr:uid="{00000000-0005-0000-0000-0000E4B70000}"/>
    <cellStyle name="Normal 5 6 3 2 3 2" xfId="23247" xr:uid="{00000000-0005-0000-0000-0000E5B70000}"/>
    <cellStyle name="Normal 5 6 3 2 3 2 2" xfId="49409" xr:uid="{00000000-0005-0000-0000-0000E6B70000}"/>
    <cellStyle name="Normal 5 6 3 2 3 3" xfId="36855" xr:uid="{00000000-0005-0000-0000-0000E7B70000}"/>
    <cellStyle name="Normal 5 6 3 2 4" xfId="17163" xr:uid="{00000000-0005-0000-0000-0000E8B70000}"/>
    <cellStyle name="Normal 5 6 3 2 4 2" xfId="43325" xr:uid="{00000000-0005-0000-0000-0000E9B70000}"/>
    <cellStyle name="Normal 5 6 3 2 5" xfId="29859" xr:uid="{00000000-0005-0000-0000-0000EAB70000}"/>
    <cellStyle name="Normal 5 6 3 3" xfId="5723" xr:uid="{00000000-0005-0000-0000-0000EBB70000}"/>
    <cellStyle name="Normal 5 6 3 3 2" xfId="12167" xr:uid="{00000000-0005-0000-0000-0000ECB70000}"/>
    <cellStyle name="Normal 5 6 3 3 2 2" xfId="24529" xr:uid="{00000000-0005-0000-0000-0000EDB70000}"/>
    <cellStyle name="Normal 5 6 3 3 2 2 2" xfId="50691" xr:uid="{00000000-0005-0000-0000-0000EEB70000}"/>
    <cellStyle name="Normal 5 6 3 3 2 3" xfId="38329" xr:uid="{00000000-0005-0000-0000-0000EFB70000}"/>
    <cellStyle name="Normal 5 6 3 3 3" xfId="18925" xr:uid="{00000000-0005-0000-0000-0000F0B70000}"/>
    <cellStyle name="Normal 5 6 3 3 3 2" xfId="45087" xr:uid="{00000000-0005-0000-0000-0000F1B70000}"/>
    <cellStyle name="Normal 5 6 3 3 4" xfId="31885" xr:uid="{00000000-0005-0000-0000-0000F2B70000}"/>
    <cellStyle name="Normal 5 6 3 4" xfId="9221" xr:uid="{00000000-0005-0000-0000-0000F3B70000}"/>
    <cellStyle name="Normal 5 6 3 4 2" xfId="21967" xr:uid="{00000000-0005-0000-0000-0000F4B70000}"/>
    <cellStyle name="Normal 5 6 3 4 2 2" xfId="48129" xr:uid="{00000000-0005-0000-0000-0000F5B70000}"/>
    <cellStyle name="Normal 5 6 3 4 3" xfId="35383" xr:uid="{00000000-0005-0000-0000-0000F6B70000}"/>
    <cellStyle name="Normal 5 6 3 5" xfId="15401" xr:uid="{00000000-0005-0000-0000-0000F7B70000}"/>
    <cellStyle name="Normal 5 6 3 5 2" xfId="41563" xr:uid="{00000000-0005-0000-0000-0000F8B70000}"/>
    <cellStyle name="Normal 5 6 3 6" xfId="27833" xr:uid="{00000000-0005-0000-0000-0000F9B70000}"/>
    <cellStyle name="Normal 5 6 4" xfId="2913" xr:uid="{00000000-0005-0000-0000-0000FAB70000}"/>
    <cellStyle name="Normal 5 6 4 2" xfId="6965" xr:uid="{00000000-0005-0000-0000-0000FBB70000}"/>
    <cellStyle name="Normal 5 6 4 2 2" xfId="12951" xr:uid="{00000000-0005-0000-0000-0000FCB70000}"/>
    <cellStyle name="Normal 5 6 4 2 2 2" xfId="25169" xr:uid="{00000000-0005-0000-0000-0000FDB70000}"/>
    <cellStyle name="Normal 5 6 4 2 2 2 2" xfId="51331" xr:uid="{00000000-0005-0000-0000-0000FEB70000}"/>
    <cellStyle name="Normal 5 6 4 2 2 3" xfId="39113" xr:uid="{00000000-0005-0000-0000-0000FFB70000}"/>
    <cellStyle name="Normal 5 6 4 2 3" xfId="19951" xr:uid="{00000000-0005-0000-0000-000000B80000}"/>
    <cellStyle name="Normal 5 6 4 2 3 2" xfId="46113" xr:uid="{00000000-0005-0000-0000-000001B80000}"/>
    <cellStyle name="Normal 5 6 4 2 4" xfId="33127" xr:uid="{00000000-0005-0000-0000-000002B80000}"/>
    <cellStyle name="Normal 5 6 4 3" xfId="10005" xr:uid="{00000000-0005-0000-0000-000003B80000}"/>
    <cellStyle name="Normal 5 6 4 3 2" xfId="22607" xr:uid="{00000000-0005-0000-0000-000004B80000}"/>
    <cellStyle name="Normal 5 6 4 3 2 2" xfId="48769" xr:uid="{00000000-0005-0000-0000-000005B80000}"/>
    <cellStyle name="Normal 5 6 4 3 3" xfId="36167" xr:uid="{00000000-0005-0000-0000-000006B80000}"/>
    <cellStyle name="Normal 5 6 4 4" xfId="16427" xr:uid="{00000000-0005-0000-0000-000007B80000}"/>
    <cellStyle name="Normal 5 6 4 4 2" xfId="42589" xr:uid="{00000000-0005-0000-0000-000008B80000}"/>
    <cellStyle name="Normal 5 6 4 5" xfId="29075" xr:uid="{00000000-0005-0000-0000-000009B80000}"/>
    <cellStyle name="Normal 5 6 5" xfId="4939" xr:uid="{00000000-0005-0000-0000-00000AB80000}"/>
    <cellStyle name="Normal 5 6 5 2" xfId="11479" xr:uid="{00000000-0005-0000-0000-00000BB80000}"/>
    <cellStyle name="Normal 5 6 5 2 2" xfId="23889" xr:uid="{00000000-0005-0000-0000-00000CB80000}"/>
    <cellStyle name="Normal 5 6 5 2 2 2" xfId="50051" xr:uid="{00000000-0005-0000-0000-00000DB80000}"/>
    <cellStyle name="Normal 5 6 5 2 3" xfId="37641" xr:uid="{00000000-0005-0000-0000-00000EB80000}"/>
    <cellStyle name="Normal 5 6 5 3" xfId="18189" xr:uid="{00000000-0005-0000-0000-00000FB80000}"/>
    <cellStyle name="Normal 5 6 5 3 2" xfId="44351" xr:uid="{00000000-0005-0000-0000-000010B80000}"/>
    <cellStyle name="Normal 5 6 5 4" xfId="31101" xr:uid="{00000000-0005-0000-0000-000011B80000}"/>
    <cellStyle name="Normal 5 6 6" xfId="8533" xr:uid="{00000000-0005-0000-0000-000012B80000}"/>
    <cellStyle name="Normal 5 6 6 2" xfId="21327" xr:uid="{00000000-0005-0000-0000-000013B80000}"/>
    <cellStyle name="Normal 5 6 6 2 2" xfId="47489" xr:uid="{00000000-0005-0000-0000-000014B80000}"/>
    <cellStyle name="Normal 5 6 6 3" xfId="34695" xr:uid="{00000000-0005-0000-0000-000015B80000}"/>
    <cellStyle name="Normal 5 6 7" xfId="14665" xr:uid="{00000000-0005-0000-0000-000016B80000}"/>
    <cellStyle name="Normal 5 6 7 2" xfId="40827" xr:uid="{00000000-0005-0000-0000-000017B80000}"/>
    <cellStyle name="Normal 5 6 8" xfId="27049" xr:uid="{00000000-0005-0000-0000-000018B80000}"/>
    <cellStyle name="Normal 5 7" xfId="1191" xr:uid="{00000000-0005-0000-0000-000019B80000}"/>
    <cellStyle name="Normal 5 7 2" xfId="1831" xr:uid="{00000000-0005-0000-0000-00001AB80000}"/>
    <cellStyle name="Normal 5 7 2 2" xfId="3857" xr:uid="{00000000-0005-0000-0000-00001BB80000}"/>
    <cellStyle name="Normal 5 7 2 2 2" xfId="7909" xr:uid="{00000000-0005-0000-0000-00001CB80000}"/>
    <cellStyle name="Normal 5 7 2 2 2 2" xfId="13799" xr:uid="{00000000-0005-0000-0000-00001DB80000}"/>
    <cellStyle name="Normal 5 7 2 2 2 2 2" xfId="25969" xr:uid="{00000000-0005-0000-0000-00001EB80000}"/>
    <cellStyle name="Normal 5 7 2 2 2 2 2 2" xfId="52131" xr:uid="{00000000-0005-0000-0000-00001FB80000}"/>
    <cellStyle name="Normal 5 7 2 2 2 2 3" xfId="39961" xr:uid="{00000000-0005-0000-0000-000020B80000}"/>
    <cellStyle name="Normal 5 7 2 2 2 3" xfId="20847" xr:uid="{00000000-0005-0000-0000-000021B80000}"/>
    <cellStyle name="Normal 5 7 2 2 2 3 2" xfId="47009" xr:uid="{00000000-0005-0000-0000-000022B80000}"/>
    <cellStyle name="Normal 5 7 2 2 2 4" xfId="34071" xr:uid="{00000000-0005-0000-0000-000023B80000}"/>
    <cellStyle name="Normal 5 7 2 2 3" xfId="10853" xr:uid="{00000000-0005-0000-0000-000024B80000}"/>
    <cellStyle name="Normal 5 7 2 2 3 2" xfId="23407" xr:uid="{00000000-0005-0000-0000-000025B80000}"/>
    <cellStyle name="Normal 5 7 2 2 3 2 2" xfId="49569" xr:uid="{00000000-0005-0000-0000-000026B80000}"/>
    <cellStyle name="Normal 5 7 2 2 3 3" xfId="37015" xr:uid="{00000000-0005-0000-0000-000027B80000}"/>
    <cellStyle name="Normal 5 7 2 2 4" xfId="17323" xr:uid="{00000000-0005-0000-0000-000028B80000}"/>
    <cellStyle name="Normal 5 7 2 2 4 2" xfId="43485" xr:uid="{00000000-0005-0000-0000-000029B80000}"/>
    <cellStyle name="Normal 5 7 2 2 5" xfId="30019" xr:uid="{00000000-0005-0000-0000-00002AB80000}"/>
    <cellStyle name="Normal 5 7 2 3" xfId="5883" xr:uid="{00000000-0005-0000-0000-00002BB80000}"/>
    <cellStyle name="Normal 5 7 2 3 2" xfId="12327" xr:uid="{00000000-0005-0000-0000-00002CB80000}"/>
    <cellStyle name="Normal 5 7 2 3 2 2" xfId="24689" xr:uid="{00000000-0005-0000-0000-00002DB80000}"/>
    <cellStyle name="Normal 5 7 2 3 2 2 2" xfId="50851" xr:uid="{00000000-0005-0000-0000-00002EB80000}"/>
    <cellStyle name="Normal 5 7 2 3 2 3" xfId="38489" xr:uid="{00000000-0005-0000-0000-00002FB80000}"/>
    <cellStyle name="Normal 5 7 2 3 3" xfId="19085" xr:uid="{00000000-0005-0000-0000-000030B80000}"/>
    <cellStyle name="Normal 5 7 2 3 3 2" xfId="45247" xr:uid="{00000000-0005-0000-0000-000031B80000}"/>
    <cellStyle name="Normal 5 7 2 3 4" xfId="32045" xr:uid="{00000000-0005-0000-0000-000032B80000}"/>
    <cellStyle name="Normal 5 7 2 4" xfId="9381" xr:uid="{00000000-0005-0000-0000-000033B80000}"/>
    <cellStyle name="Normal 5 7 2 4 2" xfId="22127" xr:uid="{00000000-0005-0000-0000-000034B80000}"/>
    <cellStyle name="Normal 5 7 2 4 2 2" xfId="48289" xr:uid="{00000000-0005-0000-0000-000035B80000}"/>
    <cellStyle name="Normal 5 7 2 4 3" xfId="35543" xr:uid="{00000000-0005-0000-0000-000036B80000}"/>
    <cellStyle name="Normal 5 7 2 5" xfId="15561" xr:uid="{00000000-0005-0000-0000-000037B80000}"/>
    <cellStyle name="Normal 5 7 2 5 2" xfId="41723" xr:uid="{00000000-0005-0000-0000-000038B80000}"/>
    <cellStyle name="Normal 5 7 2 6" xfId="27993" xr:uid="{00000000-0005-0000-0000-000039B80000}"/>
    <cellStyle name="Normal 5 7 3" xfId="3217" xr:uid="{00000000-0005-0000-0000-00003AB80000}"/>
    <cellStyle name="Normal 5 7 3 2" xfId="7269" xr:uid="{00000000-0005-0000-0000-00003BB80000}"/>
    <cellStyle name="Normal 5 7 3 2 2" xfId="13159" xr:uid="{00000000-0005-0000-0000-00003CB80000}"/>
    <cellStyle name="Normal 5 7 3 2 2 2" xfId="25329" xr:uid="{00000000-0005-0000-0000-00003DB80000}"/>
    <cellStyle name="Normal 5 7 3 2 2 2 2" xfId="51491" xr:uid="{00000000-0005-0000-0000-00003EB80000}"/>
    <cellStyle name="Normal 5 7 3 2 2 3" xfId="39321" xr:uid="{00000000-0005-0000-0000-00003FB80000}"/>
    <cellStyle name="Normal 5 7 3 2 3" xfId="20207" xr:uid="{00000000-0005-0000-0000-000040B80000}"/>
    <cellStyle name="Normal 5 7 3 2 3 2" xfId="46369" xr:uid="{00000000-0005-0000-0000-000041B80000}"/>
    <cellStyle name="Normal 5 7 3 2 4" xfId="33431" xr:uid="{00000000-0005-0000-0000-000042B80000}"/>
    <cellStyle name="Normal 5 7 3 3" xfId="10213" xr:uid="{00000000-0005-0000-0000-000043B80000}"/>
    <cellStyle name="Normal 5 7 3 3 2" xfId="22767" xr:uid="{00000000-0005-0000-0000-000044B80000}"/>
    <cellStyle name="Normal 5 7 3 3 2 2" xfId="48929" xr:uid="{00000000-0005-0000-0000-000045B80000}"/>
    <cellStyle name="Normal 5 7 3 3 3" xfId="36375" xr:uid="{00000000-0005-0000-0000-000046B80000}"/>
    <cellStyle name="Normal 5 7 3 4" xfId="16683" xr:uid="{00000000-0005-0000-0000-000047B80000}"/>
    <cellStyle name="Normal 5 7 3 4 2" xfId="42845" xr:uid="{00000000-0005-0000-0000-000048B80000}"/>
    <cellStyle name="Normal 5 7 3 5" xfId="29379" xr:uid="{00000000-0005-0000-0000-000049B80000}"/>
    <cellStyle name="Normal 5 7 4" xfId="5243" xr:uid="{00000000-0005-0000-0000-00004AB80000}"/>
    <cellStyle name="Normal 5 7 4 2" xfId="11687" xr:uid="{00000000-0005-0000-0000-00004BB80000}"/>
    <cellStyle name="Normal 5 7 4 2 2" xfId="24049" xr:uid="{00000000-0005-0000-0000-00004CB80000}"/>
    <cellStyle name="Normal 5 7 4 2 2 2" xfId="50211" xr:uid="{00000000-0005-0000-0000-00004DB80000}"/>
    <cellStyle name="Normal 5 7 4 2 3" xfId="37849" xr:uid="{00000000-0005-0000-0000-00004EB80000}"/>
    <cellStyle name="Normal 5 7 4 3" xfId="18445" xr:uid="{00000000-0005-0000-0000-00004FB80000}"/>
    <cellStyle name="Normal 5 7 4 3 2" xfId="44607" xr:uid="{00000000-0005-0000-0000-000050B80000}"/>
    <cellStyle name="Normal 5 7 4 4" xfId="31405" xr:uid="{00000000-0005-0000-0000-000051B80000}"/>
    <cellStyle name="Normal 5 7 5" xfId="8741" xr:uid="{00000000-0005-0000-0000-000052B80000}"/>
    <cellStyle name="Normal 5 7 5 2" xfId="21487" xr:uid="{00000000-0005-0000-0000-000053B80000}"/>
    <cellStyle name="Normal 5 7 5 2 2" xfId="47649" xr:uid="{00000000-0005-0000-0000-000054B80000}"/>
    <cellStyle name="Normal 5 7 5 3" xfId="34903" xr:uid="{00000000-0005-0000-0000-000055B80000}"/>
    <cellStyle name="Normal 5 7 6" xfId="14921" xr:uid="{00000000-0005-0000-0000-000056B80000}"/>
    <cellStyle name="Normal 5 7 6 2" xfId="41083" xr:uid="{00000000-0005-0000-0000-000057B80000}"/>
    <cellStyle name="Normal 5 7 7" xfId="27353" xr:uid="{00000000-0005-0000-0000-000058B80000}"/>
    <cellStyle name="Normal 5 8" xfId="1511" xr:uid="{00000000-0005-0000-0000-000059B80000}"/>
    <cellStyle name="Normal 5 8 2" xfId="3537" xr:uid="{00000000-0005-0000-0000-00005AB80000}"/>
    <cellStyle name="Normal 5 8 2 2" xfId="7589" xr:uid="{00000000-0005-0000-0000-00005BB80000}"/>
    <cellStyle name="Normal 5 8 2 2 2" xfId="13479" xr:uid="{00000000-0005-0000-0000-00005CB80000}"/>
    <cellStyle name="Normal 5 8 2 2 2 2" xfId="25649" xr:uid="{00000000-0005-0000-0000-00005DB80000}"/>
    <cellStyle name="Normal 5 8 2 2 2 2 2" xfId="51811" xr:uid="{00000000-0005-0000-0000-00005EB80000}"/>
    <cellStyle name="Normal 5 8 2 2 2 3" xfId="39641" xr:uid="{00000000-0005-0000-0000-00005FB80000}"/>
    <cellStyle name="Normal 5 8 2 2 3" xfId="20527" xr:uid="{00000000-0005-0000-0000-000060B80000}"/>
    <cellStyle name="Normal 5 8 2 2 3 2" xfId="46689" xr:uid="{00000000-0005-0000-0000-000061B80000}"/>
    <cellStyle name="Normal 5 8 2 2 4" xfId="33751" xr:uid="{00000000-0005-0000-0000-000062B80000}"/>
    <cellStyle name="Normal 5 8 2 3" xfId="10533" xr:uid="{00000000-0005-0000-0000-000063B80000}"/>
    <cellStyle name="Normal 5 8 2 3 2" xfId="23087" xr:uid="{00000000-0005-0000-0000-000064B80000}"/>
    <cellStyle name="Normal 5 8 2 3 2 2" xfId="49249" xr:uid="{00000000-0005-0000-0000-000065B80000}"/>
    <cellStyle name="Normal 5 8 2 3 3" xfId="36695" xr:uid="{00000000-0005-0000-0000-000066B80000}"/>
    <cellStyle name="Normal 5 8 2 4" xfId="17003" xr:uid="{00000000-0005-0000-0000-000067B80000}"/>
    <cellStyle name="Normal 5 8 2 4 2" xfId="43165" xr:uid="{00000000-0005-0000-0000-000068B80000}"/>
    <cellStyle name="Normal 5 8 2 5" xfId="29699" xr:uid="{00000000-0005-0000-0000-000069B80000}"/>
    <cellStyle name="Normal 5 8 3" xfId="5563" xr:uid="{00000000-0005-0000-0000-00006AB80000}"/>
    <cellStyle name="Normal 5 8 3 2" xfId="12007" xr:uid="{00000000-0005-0000-0000-00006BB80000}"/>
    <cellStyle name="Normal 5 8 3 2 2" xfId="24369" xr:uid="{00000000-0005-0000-0000-00006CB80000}"/>
    <cellStyle name="Normal 5 8 3 2 2 2" xfId="50531" xr:uid="{00000000-0005-0000-0000-00006DB80000}"/>
    <cellStyle name="Normal 5 8 3 2 3" xfId="38169" xr:uid="{00000000-0005-0000-0000-00006EB80000}"/>
    <cellStyle name="Normal 5 8 3 3" xfId="18765" xr:uid="{00000000-0005-0000-0000-00006FB80000}"/>
    <cellStyle name="Normal 5 8 3 3 2" xfId="44927" xr:uid="{00000000-0005-0000-0000-000070B80000}"/>
    <cellStyle name="Normal 5 8 3 4" xfId="31725" xr:uid="{00000000-0005-0000-0000-000071B80000}"/>
    <cellStyle name="Normal 5 8 4" xfId="9061" xr:uid="{00000000-0005-0000-0000-000072B80000}"/>
    <cellStyle name="Normal 5 8 4 2" xfId="21807" xr:uid="{00000000-0005-0000-0000-000073B80000}"/>
    <cellStyle name="Normal 5 8 4 2 2" xfId="47969" xr:uid="{00000000-0005-0000-0000-000074B80000}"/>
    <cellStyle name="Normal 5 8 4 3" xfId="35223" xr:uid="{00000000-0005-0000-0000-000075B80000}"/>
    <cellStyle name="Normal 5 8 5" xfId="15241" xr:uid="{00000000-0005-0000-0000-000076B80000}"/>
    <cellStyle name="Normal 5 8 5 2" xfId="41403" xr:uid="{00000000-0005-0000-0000-000077B80000}"/>
    <cellStyle name="Normal 5 8 6" xfId="27673" xr:uid="{00000000-0005-0000-0000-000078B80000}"/>
    <cellStyle name="Normal 5 9" xfId="2381" xr:uid="{00000000-0005-0000-0000-000079B80000}"/>
    <cellStyle name="Normal 5 9 2" xfId="6433" xr:uid="{00000000-0005-0000-0000-00007AB80000}"/>
    <cellStyle name="Normal 5 9 2 2" xfId="12695" xr:uid="{00000000-0005-0000-0000-00007BB80000}"/>
    <cellStyle name="Normal 5 9 2 2 2" xfId="25009" xr:uid="{00000000-0005-0000-0000-00007CB80000}"/>
    <cellStyle name="Normal 5 9 2 2 2 2" xfId="51171" xr:uid="{00000000-0005-0000-0000-00007DB80000}"/>
    <cellStyle name="Normal 5 9 2 2 3" xfId="38857" xr:uid="{00000000-0005-0000-0000-00007EB80000}"/>
    <cellStyle name="Normal 5 9 2 3" xfId="19551" xr:uid="{00000000-0005-0000-0000-00007FB80000}"/>
    <cellStyle name="Normal 5 9 2 3 2" xfId="45713" xr:uid="{00000000-0005-0000-0000-000080B80000}"/>
    <cellStyle name="Normal 5 9 2 4" xfId="32595" xr:uid="{00000000-0005-0000-0000-000081B80000}"/>
    <cellStyle name="Normal 5 9 3" xfId="9749" xr:uid="{00000000-0005-0000-0000-000082B80000}"/>
    <cellStyle name="Normal 5 9 3 2" xfId="22447" xr:uid="{00000000-0005-0000-0000-000083B80000}"/>
    <cellStyle name="Normal 5 9 3 2 2" xfId="48609" xr:uid="{00000000-0005-0000-0000-000084B80000}"/>
    <cellStyle name="Normal 5 9 3 3" xfId="35911" xr:uid="{00000000-0005-0000-0000-000085B80000}"/>
    <cellStyle name="Normal 5 9 4" xfId="16027" xr:uid="{00000000-0005-0000-0000-000086B80000}"/>
    <cellStyle name="Normal 5 9 4 2" xfId="42189" xr:uid="{00000000-0005-0000-0000-000087B80000}"/>
    <cellStyle name="Normal 5 9 5" xfId="28543" xr:uid="{00000000-0005-0000-0000-000088B80000}"/>
    <cellStyle name="Normal 6" xfId="347" xr:uid="{00000000-0005-0000-0000-000089B80000}"/>
    <cellStyle name="Normal 6 2" xfId="52480" xr:uid="{00000000-0005-0000-0000-00008AB80000}"/>
    <cellStyle name="Normal 7" xfId="52423" xr:uid="{00000000-0005-0000-0000-00008BB80000}"/>
    <cellStyle name="Normal 8" xfId="52453" xr:uid="{00000000-0005-0000-0000-00008CB80000}"/>
    <cellStyle name="Normal 9" xfId="52454" xr:uid="{00000000-0005-0000-0000-00008DB80000}"/>
    <cellStyle name="Note" xfId="37" builtinId="10" customBuiltin="1"/>
    <cellStyle name="Note 2" xfId="82" xr:uid="{00000000-0005-0000-0000-00008FB80000}"/>
    <cellStyle name="Note 2 2" xfId="95" xr:uid="{00000000-0005-0000-0000-000090B80000}"/>
    <cellStyle name="Note 2 2 10" xfId="4151" xr:uid="{00000000-0005-0000-0000-000091B80000}"/>
    <cellStyle name="Note 2 2 10 2" xfId="17616" xr:uid="{00000000-0005-0000-0000-000092B80000}"/>
    <cellStyle name="Note 2 2 10 2 2" xfId="43778" xr:uid="{00000000-0005-0000-0000-000093B80000}"/>
    <cellStyle name="Note 2 2 10 3" xfId="30313" xr:uid="{00000000-0005-0000-0000-000094B80000}"/>
    <cellStyle name="Note 2 2 11" xfId="14092" xr:uid="{00000000-0005-0000-0000-000095B80000}"/>
    <cellStyle name="Note 2 2 11 2" xfId="40254" xr:uid="{00000000-0005-0000-0000-000096B80000}"/>
    <cellStyle name="Note 2 2 12" xfId="26261" xr:uid="{00000000-0005-0000-0000-000097B80000}"/>
    <cellStyle name="Note 2 2 2" xfId="113" xr:uid="{00000000-0005-0000-0000-000098B80000}"/>
    <cellStyle name="Note 2 2 2 2" xfId="159" xr:uid="{00000000-0005-0000-0000-000099B80000}"/>
    <cellStyle name="Note 2 2 2 2 2" xfId="289" xr:uid="{00000000-0005-0000-0000-00009AB80000}"/>
    <cellStyle name="Note 2 2 2 2 2 2" xfId="825" xr:uid="{00000000-0005-0000-0000-00009BB80000}"/>
    <cellStyle name="Note 2 2 2 2 2 2 2" xfId="2851" xr:uid="{00000000-0005-0000-0000-00009CB80000}"/>
    <cellStyle name="Note 2 2 2 2 2 2 2 2" xfId="6903" xr:uid="{00000000-0005-0000-0000-00009DB80000}"/>
    <cellStyle name="Note 2 2 2 2 2 2 2 2 2" xfId="19909" xr:uid="{00000000-0005-0000-0000-00009EB80000}"/>
    <cellStyle name="Note 2 2 2 2 2 2 2 2 2 2" xfId="46071" xr:uid="{00000000-0005-0000-0000-00009FB80000}"/>
    <cellStyle name="Note 2 2 2 2 2 2 2 2 3" xfId="33065" xr:uid="{00000000-0005-0000-0000-0000A0B80000}"/>
    <cellStyle name="Note 2 2 2 2 2 2 2 3" xfId="16385" xr:uid="{00000000-0005-0000-0000-0000A1B80000}"/>
    <cellStyle name="Note 2 2 2 2 2 2 2 3 2" xfId="42547" xr:uid="{00000000-0005-0000-0000-0000A2B80000}"/>
    <cellStyle name="Note 2 2 2 2 2 2 2 4" xfId="29013" xr:uid="{00000000-0005-0000-0000-0000A3B80000}"/>
    <cellStyle name="Note 2 2 2 2 2 2 3" xfId="4877" xr:uid="{00000000-0005-0000-0000-0000A4B80000}"/>
    <cellStyle name="Note 2 2 2 2 2 2 3 2" xfId="18147" xr:uid="{00000000-0005-0000-0000-0000A5B80000}"/>
    <cellStyle name="Note 2 2 2 2 2 2 3 2 2" xfId="44309" xr:uid="{00000000-0005-0000-0000-0000A6B80000}"/>
    <cellStyle name="Note 2 2 2 2 2 2 3 3" xfId="31039" xr:uid="{00000000-0005-0000-0000-0000A7B80000}"/>
    <cellStyle name="Note 2 2 2 2 2 2 4" xfId="14623" xr:uid="{00000000-0005-0000-0000-0000A8B80000}"/>
    <cellStyle name="Note 2 2 2 2 2 2 4 2" xfId="40785" xr:uid="{00000000-0005-0000-0000-0000A9B80000}"/>
    <cellStyle name="Note 2 2 2 2 2 2 5" xfId="26987" xr:uid="{00000000-0005-0000-0000-0000AAB80000}"/>
    <cellStyle name="Note 2 2 2 2 2 3" xfId="2319" xr:uid="{00000000-0005-0000-0000-0000ABB80000}"/>
    <cellStyle name="Note 2 2 2 2 2 3 2" xfId="6371" xr:uid="{00000000-0005-0000-0000-0000ACB80000}"/>
    <cellStyle name="Note 2 2 2 2 2 3 2 2" xfId="19509" xr:uid="{00000000-0005-0000-0000-0000ADB80000}"/>
    <cellStyle name="Note 2 2 2 2 2 3 2 2 2" xfId="45671" xr:uid="{00000000-0005-0000-0000-0000AEB80000}"/>
    <cellStyle name="Note 2 2 2 2 2 3 2 3" xfId="32533" xr:uid="{00000000-0005-0000-0000-0000AFB80000}"/>
    <cellStyle name="Note 2 2 2 2 2 3 3" xfId="15985" xr:uid="{00000000-0005-0000-0000-0000B0B80000}"/>
    <cellStyle name="Note 2 2 2 2 2 3 3 2" xfId="42147" xr:uid="{00000000-0005-0000-0000-0000B1B80000}"/>
    <cellStyle name="Note 2 2 2 2 2 3 4" xfId="28481" xr:uid="{00000000-0005-0000-0000-0000B2B80000}"/>
    <cellStyle name="Note 2 2 2 2 2 4" xfId="4345" xr:uid="{00000000-0005-0000-0000-0000B3B80000}"/>
    <cellStyle name="Note 2 2 2 2 2 4 2" xfId="17747" xr:uid="{00000000-0005-0000-0000-0000B4B80000}"/>
    <cellStyle name="Note 2 2 2 2 2 4 2 2" xfId="43909" xr:uid="{00000000-0005-0000-0000-0000B5B80000}"/>
    <cellStyle name="Note 2 2 2 2 2 4 3" xfId="30507" xr:uid="{00000000-0005-0000-0000-0000B6B80000}"/>
    <cellStyle name="Note 2 2 2 2 2 5" xfId="14223" xr:uid="{00000000-0005-0000-0000-0000B7B80000}"/>
    <cellStyle name="Note 2 2 2 2 2 5 2" xfId="40385" xr:uid="{00000000-0005-0000-0000-0000B8B80000}"/>
    <cellStyle name="Note 2 2 2 2 2 6" xfId="26455" xr:uid="{00000000-0005-0000-0000-0000B9B80000}"/>
    <cellStyle name="Note 2 2 2 2 3" xfId="695" xr:uid="{00000000-0005-0000-0000-0000BAB80000}"/>
    <cellStyle name="Note 2 2 2 2 3 2" xfId="2721" xr:uid="{00000000-0005-0000-0000-0000BBB80000}"/>
    <cellStyle name="Note 2 2 2 2 3 2 2" xfId="6773" xr:uid="{00000000-0005-0000-0000-0000BCB80000}"/>
    <cellStyle name="Note 2 2 2 2 3 2 2 2" xfId="19821" xr:uid="{00000000-0005-0000-0000-0000BDB80000}"/>
    <cellStyle name="Note 2 2 2 2 3 2 2 2 2" xfId="45983" xr:uid="{00000000-0005-0000-0000-0000BEB80000}"/>
    <cellStyle name="Note 2 2 2 2 3 2 2 3" xfId="32935" xr:uid="{00000000-0005-0000-0000-0000BFB80000}"/>
    <cellStyle name="Note 2 2 2 2 3 2 3" xfId="16297" xr:uid="{00000000-0005-0000-0000-0000C0B80000}"/>
    <cellStyle name="Note 2 2 2 2 3 2 3 2" xfId="42459" xr:uid="{00000000-0005-0000-0000-0000C1B80000}"/>
    <cellStyle name="Note 2 2 2 2 3 2 4" xfId="28883" xr:uid="{00000000-0005-0000-0000-0000C2B80000}"/>
    <cellStyle name="Note 2 2 2 2 3 3" xfId="4747" xr:uid="{00000000-0005-0000-0000-0000C3B80000}"/>
    <cellStyle name="Note 2 2 2 2 3 3 2" xfId="18059" xr:uid="{00000000-0005-0000-0000-0000C4B80000}"/>
    <cellStyle name="Note 2 2 2 2 3 3 2 2" xfId="44221" xr:uid="{00000000-0005-0000-0000-0000C5B80000}"/>
    <cellStyle name="Note 2 2 2 2 3 3 3" xfId="30909" xr:uid="{00000000-0005-0000-0000-0000C6B80000}"/>
    <cellStyle name="Note 2 2 2 2 3 4" xfId="14535" xr:uid="{00000000-0005-0000-0000-0000C7B80000}"/>
    <cellStyle name="Note 2 2 2 2 3 4 2" xfId="40697" xr:uid="{00000000-0005-0000-0000-0000C8B80000}"/>
    <cellStyle name="Note 2 2 2 2 3 5" xfId="26857" xr:uid="{00000000-0005-0000-0000-0000C9B80000}"/>
    <cellStyle name="Note 2 2 2 2 4" xfId="2189" xr:uid="{00000000-0005-0000-0000-0000CAB80000}"/>
    <cellStyle name="Note 2 2 2 2 4 2" xfId="6241" xr:uid="{00000000-0005-0000-0000-0000CBB80000}"/>
    <cellStyle name="Note 2 2 2 2 4 2 2" xfId="19421" xr:uid="{00000000-0005-0000-0000-0000CCB80000}"/>
    <cellStyle name="Note 2 2 2 2 4 2 2 2" xfId="45583" xr:uid="{00000000-0005-0000-0000-0000CDB80000}"/>
    <cellStyle name="Note 2 2 2 2 4 2 3" xfId="32403" xr:uid="{00000000-0005-0000-0000-0000CEB80000}"/>
    <cellStyle name="Note 2 2 2 2 4 3" xfId="15897" xr:uid="{00000000-0005-0000-0000-0000CFB80000}"/>
    <cellStyle name="Note 2 2 2 2 4 3 2" xfId="42059" xr:uid="{00000000-0005-0000-0000-0000D0B80000}"/>
    <cellStyle name="Note 2 2 2 2 4 4" xfId="28351" xr:uid="{00000000-0005-0000-0000-0000D1B80000}"/>
    <cellStyle name="Note 2 2 2 2 5" xfId="4215" xr:uid="{00000000-0005-0000-0000-0000D2B80000}"/>
    <cellStyle name="Note 2 2 2 2 5 2" xfId="17659" xr:uid="{00000000-0005-0000-0000-0000D3B80000}"/>
    <cellStyle name="Note 2 2 2 2 5 2 2" xfId="43821" xr:uid="{00000000-0005-0000-0000-0000D4B80000}"/>
    <cellStyle name="Note 2 2 2 2 5 3" xfId="30377" xr:uid="{00000000-0005-0000-0000-0000D5B80000}"/>
    <cellStyle name="Note 2 2 2 2 6" xfId="14135" xr:uid="{00000000-0005-0000-0000-0000D6B80000}"/>
    <cellStyle name="Note 2 2 2 2 6 2" xfId="40297" xr:uid="{00000000-0005-0000-0000-0000D7B80000}"/>
    <cellStyle name="Note 2 2 2 2 7" xfId="26325" xr:uid="{00000000-0005-0000-0000-0000D8B80000}"/>
    <cellStyle name="Note 2 2 2 3" xfId="199" xr:uid="{00000000-0005-0000-0000-0000D9B80000}"/>
    <cellStyle name="Note 2 2 2 3 2" xfId="329" xr:uid="{00000000-0005-0000-0000-0000DAB80000}"/>
    <cellStyle name="Note 2 2 2 3 2 2" xfId="865" xr:uid="{00000000-0005-0000-0000-0000DBB80000}"/>
    <cellStyle name="Note 2 2 2 3 2 2 2" xfId="2891" xr:uid="{00000000-0005-0000-0000-0000DCB80000}"/>
    <cellStyle name="Note 2 2 2 3 2 2 2 2" xfId="6943" xr:uid="{00000000-0005-0000-0000-0000DDB80000}"/>
    <cellStyle name="Note 2 2 2 3 2 2 2 2 2" xfId="19935" xr:uid="{00000000-0005-0000-0000-0000DEB80000}"/>
    <cellStyle name="Note 2 2 2 3 2 2 2 2 2 2" xfId="46097" xr:uid="{00000000-0005-0000-0000-0000DFB80000}"/>
    <cellStyle name="Note 2 2 2 3 2 2 2 2 3" xfId="33105" xr:uid="{00000000-0005-0000-0000-0000E0B80000}"/>
    <cellStyle name="Note 2 2 2 3 2 2 2 3" xfId="16411" xr:uid="{00000000-0005-0000-0000-0000E1B80000}"/>
    <cellStyle name="Note 2 2 2 3 2 2 2 3 2" xfId="42573" xr:uid="{00000000-0005-0000-0000-0000E2B80000}"/>
    <cellStyle name="Note 2 2 2 3 2 2 2 4" xfId="29053" xr:uid="{00000000-0005-0000-0000-0000E3B80000}"/>
    <cellStyle name="Note 2 2 2 3 2 2 3" xfId="4917" xr:uid="{00000000-0005-0000-0000-0000E4B80000}"/>
    <cellStyle name="Note 2 2 2 3 2 2 3 2" xfId="18173" xr:uid="{00000000-0005-0000-0000-0000E5B80000}"/>
    <cellStyle name="Note 2 2 2 3 2 2 3 2 2" xfId="44335" xr:uid="{00000000-0005-0000-0000-0000E6B80000}"/>
    <cellStyle name="Note 2 2 2 3 2 2 3 3" xfId="31079" xr:uid="{00000000-0005-0000-0000-0000E7B80000}"/>
    <cellStyle name="Note 2 2 2 3 2 2 4" xfId="14649" xr:uid="{00000000-0005-0000-0000-0000E8B80000}"/>
    <cellStyle name="Note 2 2 2 3 2 2 4 2" xfId="40811" xr:uid="{00000000-0005-0000-0000-0000E9B80000}"/>
    <cellStyle name="Note 2 2 2 3 2 2 5" xfId="27027" xr:uid="{00000000-0005-0000-0000-0000EAB80000}"/>
    <cellStyle name="Note 2 2 2 3 2 3" xfId="2359" xr:uid="{00000000-0005-0000-0000-0000EBB80000}"/>
    <cellStyle name="Note 2 2 2 3 2 3 2" xfId="6411" xr:uid="{00000000-0005-0000-0000-0000ECB80000}"/>
    <cellStyle name="Note 2 2 2 3 2 3 2 2" xfId="19535" xr:uid="{00000000-0005-0000-0000-0000EDB80000}"/>
    <cellStyle name="Note 2 2 2 3 2 3 2 2 2" xfId="45697" xr:uid="{00000000-0005-0000-0000-0000EEB80000}"/>
    <cellStyle name="Note 2 2 2 3 2 3 2 3" xfId="32573" xr:uid="{00000000-0005-0000-0000-0000EFB80000}"/>
    <cellStyle name="Note 2 2 2 3 2 3 3" xfId="16011" xr:uid="{00000000-0005-0000-0000-0000F0B80000}"/>
    <cellStyle name="Note 2 2 2 3 2 3 3 2" xfId="42173" xr:uid="{00000000-0005-0000-0000-0000F1B80000}"/>
    <cellStyle name="Note 2 2 2 3 2 3 4" xfId="28521" xr:uid="{00000000-0005-0000-0000-0000F2B80000}"/>
    <cellStyle name="Note 2 2 2 3 2 4" xfId="4385" xr:uid="{00000000-0005-0000-0000-0000F3B80000}"/>
    <cellStyle name="Note 2 2 2 3 2 4 2" xfId="17773" xr:uid="{00000000-0005-0000-0000-0000F4B80000}"/>
    <cellStyle name="Note 2 2 2 3 2 4 2 2" xfId="43935" xr:uid="{00000000-0005-0000-0000-0000F5B80000}"/>
    <cellStyle name="Note 2 2 2 3 2 4 3" xfId="30547" xr:uid="{00000000-0005-0000-0000-0000F6B80000}"/>
    <cellStyle name="Note 2 2 2 3 2 5" xfId="14249" xr:uid="{00000000-0005-0000-0000-0000F7B80000}"/>
    <cellStyle name="Note 2 2 2 3 2 5 2" xfId="40411" xr:uid="{00000000-0005-0000-0000-0000F8B80000}"/>
    <cellStyle name="Note 2 2 2 3 2 6" xfId="26495" xr:uid="{00000000-0005-0000-0000-0000F9B80000}"/>
    <cellStyle name="Note 2 2 2 3 3" xfId="735" xr:uid="{00000000-0005-0000-0000-0000FAB80000}"/>
    <cellStyle name="Note 2 2 2 3 3 2" xfId="2761" xr:uid="{00000000-0005-0000-0000-0000FBB80000}"/>
    <cellStyle name="Note 2 2 2 3 3 2 2" xfId="6813" xr:uid="{00000000-0005-0000-0000-0000FCB80000}"/>
    <cellStyle name="Note 2 2 2 3 3 2 2 2" xfId="19847" xr:uid="{00000000-0005-0000-0000-0000FDB80000}"/>
    <cellStyle name="Note 2 2 2 3 3 2 2 2 2" xfId="46009" xr:uid="{00000000-0005-0000-0000-0000FEB80000}"/>
    <cellStyle name="Note 2 2 2 3 3 2 2 3" xfId="32975" xr:uid="{00000000-0005-0000-0000-0000FFB80000}"/>
    <cellStyle name="Note 2 2 2 3 3 2 3" xfId="16323" xr:uid="{00000000-0005-0000-0000-000000B90000}"/>
    <cellStyle name="Note 2 2 2 3 3 2 3 2" xfId="42485" xr:uid="{00000000-0005-0000-0000-000001B90000}"/>
    <cellStyle name="Note 2 2 2 3 3 2 4" xfId="28923" xr:uid="{00000000-0005-0000-0000-000002B90000}"/>
    <cellStyle name="Note 2 2 2 3 3 3" xfId="4787" xr:uid="{00000000-0005-0000-0000-000003B90000}"/>
    <cellStyle name="Note 2 2 2 3 3 3 2" xfId="18085" xr:uid="{00000000-0005-0000-0000-000004B90000}"/>
    <cellStyle name="Note 2 2 2 3 3 3 2 2" xfId="44247" xr:uid="{00000000-0005-0000-0000-000005B90000}"/>
    <cellStyle name="Note 2 2 2 3 3 3 3" xfId="30949" xr:uid="{00000000-0005-0000-0000-000006B90000}"/>
    <cellStyle name="Note 2 2 2 3 3 4" xfId="14561" xr:uid="{00000000-0005-0000-0000-000007B90000}"/>
    <cellStyle name="Note 2 2 2 3 3 4 2" xfId="40723" xr:uid="{00000000-0005-0000-0000-000008B90000}"/>
    <cellStyle name="Note 2 2 2 3 3 5" xfId="26897" xr:uid="{00000000-0005-0000-0000-000009B90000}"/>
    <cellStyle name="Note 2 2 2 3 4" xfId="2229" xr:uid="{00000000-0005-0000-0000-00000AB90000}"/>
    <cellStyle name="Note 2 2 2 3 4 2" xfId="6281" xr:uid="{00000000-0005-0000-0000-00000BB90000}"/>
    <cellStyle name="Note 2 2 2 3 4 2 2" xfId="19447" xr:uid="{00000000-0005-0000-0000-00000CB90000}"/>
    <cellStyle name="Note 2 2 2 3 4 2 2 2" xfId="45609" xr:uid="{00000000-0005-0000-0000-00000DB90000}"/>
    <cellStyle name="Note 2 2 2 3 4 2 3" xfId="32443" xr:uid="{00000000-0005-0000-0000-00000EB90000}"/>
    <cellStyle name="Note 2 2 2 3 4 3" xfId="15923" xr:uid="{00000000-0005-0000-0000-00000FB90000}"/>
    <cellStyle name="Note 2 2 2 3 4 3 2" xfId="42085" xr:uid="{00000000-0005-0000-0000-000010B90000}"/>
    <cellStyle name="Note 2 2 2 3 4 4" xfId="28391" xr:uid="{00000000-0005-0000-0000-000011B90000}"/>
    <cellStyle name="Note 2 2 2 3 5" xfId="4255" xr:uid="{00000000-0005-0000-0000-000012B90000}"/>
    <cellStyle name="Note 2 2 2 3 5 2" xfId="17685" xr:uid="{00000000-0005-0000-0000-000013B90000}"/>
    <cellStyle name="Note 2 2 2 3 5 2 2" xfId="43847" xr:uid="{00000000-0005-0000-0000-000014B90000}"/>
    <cellStyle name="Note 2 2 2 3 5 3" xfId="30417" xr:uid="{00000000-0005-0000-0000-000015B90000}"/>
    <cellStyle name="Note 2 2 2 3 6" xfId="14161" xr:uid="{00000000-0005-0000-0000-000016B90000}"/>
    <cellStyle name="Note 2 2 2 3 6 2" xfId="40323" xr:uid="{00000000-0005-0000-0000-000017B90000}"/>
    <cellStyle name="Note 2 2 2 3 7" xfId="26365" xr:uid="{00000000-0005-0000-0000-000018B90000}"/>
    <cellStyle name="Note 2 2 2 4" xfId="243" xr:uid="{00000000-0005-0000-0000-000019B90000}"/>
    <cellStyle name="Note 2 2 2 4 2" xfId="779" xr:uid="{00000000-0005-0000-0000-00001AB90000}"/>
    <cellStyle name="Note 2 2 2 4 2 2" xfId="2805" xr:uid="{00000000-0005-0000-0000-00001BB90000}"/>
    <cellStyle name="Note 2 2 2 4 2 2 2" xfId="6857" xr:uid="{00000000-0005-0000-0000-00001CB90000}"/>
    <cellStyle name="Note 2 2 2 4 2 2 2 2" xfId="19877" xr:uid="{00000000-0005-0000-0000-00001DB90000}"/>
    <cellStyle name="Note 2 2 2 4 2 2 2 2 2" xfId="46039" xr:uid="{00000000-0005-0000-0000-00001EB90000}"/>
    <cellStyle name="Note 2 2 2 4 2 2 2 3" xfId="33019" xr:uid="{00000000-0005-0000-0000-00001FB90000}"/>
    <cellStyle name="Note 2 2 2 4 2 2 3" xfId="16353" xr:uid="{00000000-0005-0000-0000-000020B90000}"/>
    <cellStyle name="Note 2 2 2 4 2 2 3 2" xfId="42515" xr:uid="{00000000-0005-0000-0000-000021B90000}"/>
    <cellStyle name="Note 2 2 2 4 2 2 4" xfId="28967" xr:uid="{00000000-0005-0000-0000-000022B90000}"/>
    <cellStyle name="Note 2 2 2 4 2 3" xfId="4831" xr:uid="{00000000-0005-0000-0000-000023B90000}"/>
    <cellStyle name="Note 2 2 2 4 2 3 2" xfId="18115" xr:uid="{00000000-0005-0000-0000-000024B90000}"/>
    <cellStyle name="Note 2 2 2 4 2 3 2 2" xfId="44277" xr:uid="{00000000-0005-0000-0000-000025B90000}"/>
    <cellStyle name="Note 2 2 2 4 2 3 3" xfId="30993" xr:uid="{00000000-0005-0000-0000-000026B90000}"/>
    <cellStyle name="Note 2 2 2 4 2 4" xfId="14591" xr:uid="{00000000-0005-0000-0000-000027B90000}"/>
    <cellStyle name="Note 2 2 2 4 2 4 2" xfId="40753" xr:uid="{00000000-0005-0000-0000-000028B90000}"/>
    <cellStyle name="Note 2 2 2 4 2 5" xfId="26941" xr:uid="{00000000-0005-0000-0000-000029B90000}"/>
    <cellStyle name="Note 2 2 2 4 3" xfId="2273" xr:uid="{00000000-0005-0000-0000-00002AB90000}"/>
    <cellStyle name="Note 2 2 2 4 3 2" xfId="6325" xr:uid="{00000000-0005-0000-0000-00002BB90000}"/>
    <cellStyle name="Note 2 2 2 4 3 2 2" xfId="19477" xr:uid="{00000000-0005-0000-0000-00002CB90000}"/>
    <cellStyle name="Note 2 2 2 4 3 2 2 2" xfId="45639" xr:uid="{00000000-0005-0000-0000-00002DB90000}"/>
    <cellStyle name="Note 2 2 2 4 3 2 3" xfId="32487" xr:uid="{00000000-0005-0000-0000-00002EB90000}"/>
    <cellStyle name="Note 2 2 2 4 3 3" xfId="15953" xr:uid="{00000000-0005-0000-0000-00002FB90000}"/>
    <cellStyle name="Note 2 2 2 4 3 3 2" xfId="42115" xr:uid="{00000000-0005-0000-0000-000030B90000}"/>
    <cellStyle name="Note 2 2 2 4 3 4" xfId="28435" xr:uid="{00000000-0005-0000-0000-000031B90000}"/>
    <cellStyle name="Note 2 2 2 4 4" xfId="4299" xr:uid="{00000000-0005-0000-0000-000032B90000}"/>
    <cellStyle name="Note 2 2 2 4 4 2" xfId="17715" xr:uid="{00000000-0005-0000-0000-000033B90000}"/>
    <cellStyle name="Note 2 2 2 4 4 2 2" xfId="43877" xr:uid="{00000000-0005-0000-0000-000034B90000}"/>
    <cellStyle name="Note 2 2 2 4 4 3" xfId="30461" xr:uid="{00000000-0005-0000-0000-000035B90000}"/>
    <cellStyle name="Note 2 2 2 4 5" xfId="14191" xr:uid="{00000000-0005-0000-0000-000036B90000}"/>
    <cellStyle name="Note 2 2 2 4 5 2" xfId="40353" xr:uid="{00000000-0005-0000-0000-000037B90000}"/>
    <cellStyle name="Note 2 2 2 4 6" xfId="26409" xr:uid="{00000000-0005-0000-0000-000038B90000}"/>
    <cellStyle name="Note 2 2 2 5" xfId="649" xr:uid="{00000000-0005-0000-0000-000039B90000}"/>
    <cellStyle name="Note 2 2 2 5 2" xfId="2675" xr:uid="{00000000-0005-0000-0000-00003AB90000}"/>
    <cellStyle name="Note 2 2 2 5 2 2" xfId="6727" xr:uid="{00000000-0005-0000-0000-00003BB90000}"/>
    <cellStyle name="Note 2 2 2 5 2 2 2" xfId="19789" xr:uid="{00000000-0005-0000-0000-00003CB90000}"/>
    <cellStyle name="Note 2 2 2 5 2 2 2 2" xfId="45951" xr:uid="{00000000-0005-0000-0000-00003DB90000}"/>
    <cellStyle name="Note 2 2 2 5 2 2 3" xfId="32889" xr:uid="{00000000-0005-0000-0000-00003EB90000}"/>
    <cellStyle name="Note 2 2 2 5 2 3" xfId="16265" xr:uid="{00000000-0005-0000-0000-00003FB90000}"/>
    <cellStyle name="Note 2 2 2 5 2 3 2" xfId="42427" xr:uid="{00000000-0005-0000-0000-000040B90000}"/>
    <cellStyle name="Note 2 2 2 5 2 4" xfId="28837" xr:uid="{00000000-0005-0000-0000-000041B90000}"/>
    <cellStyle name="Note 2 2 2 5 3" xfId="4701" xr:uid="{00000000-0005-0000-0000-000042B90000}"/>
    <cellStyle name="Note 2 2 2 5 3 2" xfId="18027" xr:uid="{00000000-0005-0000-0000-000043B90000}"/>
    <cellStyle name="Note 2 2 2 5 3 2 2" xfId="44189" xr:uid="{00000000-0005-0000-0000-000044B90000}"/>
    <cellStyle name="Note 2 2 2 5 3 3" xfId="30863" xr:uid="{00000000-0005-0000-0000-000045B90000}"/>
    <cellStyle name="Note 2 2 2 5 4" xfId="14503" xr:uid="{00000000-0005-0000-0000-000046B90000}"/>
    <cellStyle name="Note 2 2 2 5 4 2" xfId="40665" xr:uid="{00000000-0005-0000-0000-000047B90000}"/>
    <cellStyle name="Note 2 2 2 5 5" xfId="26811" xr:uid="{00000000-0005-0000-0000-000048B90000}"/>
    <cellStyle name="Note 2 2 2 6" xfId="2143" xr:uid="{00000000-0005-0000-0000-000049B90000}"/>
    <cellStyle name="Note 2 2 2 6 2" xfId="6195" xr:uid="{00000000-0005-0000-0000-00004AB90000}"/>
    <cellStyle name="Note 2 2 2 6 2 2" xfId="19389" xr:uid="{00000000-0005-0000-0000-00004BB90000}"/>
    <cellStyle name="Note 2 2 2 6 2 2 2" xfId="45551" xr:uid="{00000000-0005-0000-0000-00004CB90000}"/>
    <cellStyle name="Note 2 2 2 6 2 3" xfId="32357" xr:uid="{00000000-0005-0000-0000-00004DB90000}"/>
    <cellStyle name="Note 2 2 2 6 3" xfId="15865" xr:uid="{00000000-0005-0000-0000-00004EB90000}"/>
    <cellStyle name="Note 2 2 2 6 3 2" xfId="42027" xr:uid="{00000000-0005-0000-0000-00004FB90000}"/>
    <cellStyle name="Note 2 2 2 6 4" xfId="28305" xr:uid="{00000000-0005-0000-0000-000050B90000}"/>
    <cellStyle name="Note 2 2 2 7" xfId="4169" xr:uid="{00000000-0005-0000-0000-000051B90000}"/>
    <cellStyle name="Note 2 2 2 7 2" xfId="17627" xr:uid="{00000000-0005-0000-0000-000052B90000}"/>
    <cellStyle name="Note 2 2 2 7 2 2" xfId="43789" xr:uid="{00000000-0005-0000-0000-000053B90000}"/>
    <cellStyle name="Note 2 2 2 7 3" xfId="30331" xr:uid="{00000000-0005-0000-0000-000054B90000}"/>
    <cellStyle name="Note 2 2 2 8" xfId="14103" xr:uid="{00000000-0005-0000-0000-000055B90000}"/>
    <cellStyle name="Note 2 2 2 8 2" xfId="40265" xr:uid="{00000000-0005-0000-0000-000056B90000}"/>
    <cellStyle name="Note 2 2 2 9" xfId="26279" xr:uid="{00000000-0005-0000-0000-000057B90000}"/>
    <cellStyle name="Note 2 2 3" xfId="124" xr:uid="{00000000-0005-0000-0000-000058B90000}"/>
    <cellStyle name="Note 2 2 3 2" xfId="170" xr:uid="{00000000-0005-0000-0000-000059B90000}"/>
    <cellStyle name="Note 2 2 3 2 2" xfId="300" xr:uid="{00000000-0005-0000-0000-00005AB90000}"/>
    <cellStyle name="Note 2 2 3 2 2 2" xfId="836" xr:uid="{00000000-0005-0000-0000-00005BB90000}"/>
    <cellStyle name="Note 2 2 3 2 2 2 2" xfId="2862" xr:uid="{00000000-0005-0000-0000-00005CB90000}"/>
    <cellStyle name="Note 2 2 3 2 2 2 2 2" xfId="6914" xr:uid="{00000000-0005-0000-0000-00005DB90000}"/>
    <cellStyle name="Note 2 2 3 2 2 2 2 2 2" xfId="19917" xr:uid="{00000000-0005-0000-0000-00005EB90000}"/>
    <cellStyle name="Note 2 2 3 2 2 2 2 2 2 2" xfId="46079" xr:uid="{00000000-0005-0000-0000-00005FB90000}"/>
    <cellStyle name="Note 2 2 3 2 2 2 2 2 3" xfId="33076" xr:uid="{00000000-0005-0000-0000-000060B90000}"/>
    <cellStyle name="Note 2 2 3 2 2 2 2 3" xfId="16393" xr:uid="{00000000-0005-0000-0000-000061B90000}"/>
    <cellStyle name="Note 2 2 3 2 2 2 2 3 2" xfId="42555" xr:uid="{00000000-0005-0000-0000-000062B90000}"/>
    <cellStyle name="Note 2 2 3 2 2 2 2 4" xfId="29024" xr:uid="{00000000-0005-0000-0000-000063B90000}"/>
    <cellStyle name="Note 2 2 3 2 2 2 3" xfId="4888" xr:uid="{00000000-0005-0000-0000-000064B90000}"/>
    <cellStyle name="Note 2 2 3 2 2 2 3 2" xfId="18155" xr:uid="{00000000-0005-0000-0000-000065B90000}"/>
    <cellStyle name="Note 2 2 3 2 2 2 3 2 2" xfId="44317" xr:uid="{00000000-0005-0000-0000-000066B90000}"/>
    <cellStyle name="Note 2 2 3 2 2 2 3 3" xfId="31050" xr:uid="{00000000-0005-0000-0000-000067B90000}"/>
    <cellStyle name="Note 2 2 3 2 2 2 4" xfId="14631" xr:uid="{00000000-0005-0000-0000-000068B90000}"/>
    <cellStyle name="Note 2 2 3 2 2 2 4 2" xfId="40793" xr:uid="{00000000-0005-0000-0000-000069B90000}"/>
    <cellStyle name="Note 2 2 3 2 2 2 5" xfId="26998" xr:uid="{00000000-0005-0000-0000-00006AB90000}"/>
    <cellStyle name="Note 2 2 3 2 2 3" xfId="2330" xr:uid="{00000000-0005-0000-0000-00006BB90000}"/>
    <cellStyle name="Note 2 2 3 2 2 3 2" xfId="6382" xr:uid="{00000000-0005-0000-0000-00006CB90000}"/>
    <cellStyle name="Note 2 2 3 2 2 3 2 2" xfId="19517" xr:uid="{00000000-0005-0000-0000-00006DB90000}"/>
    <cellStyle name="Note 2 2 3 2 2 3 2 2 2" xfId="45679" xr:uid="{00000000-0005-0000-0000-00006EB90000}"/>
    <cellStyle name="Note 2 2 3 2 2 3 2 3" xfId="32544" xr:uid="{00000000-0005-0000-0000-00006FB90000}"/>
    <cellStyle name="Note 2 2 3 2 2 3 3" xfId="15993" xr:uid="{00000000-0005-0000-0000-000070B90000}"/>
    <cellStyle name="Note 2 2 3 2 2 3 3 2" xfId="42155" xr:uid="{00000000-0005-0000-0000-000071B90000}"/>
    <cellStyle name="Note 2 2 3 2 2 3 4" xfId="28492" xr:uid="{00000000-0005-0000-0000-000072B90000}"/>
    <cellStyle name="Note 2 2 3 2 2 4" xfId="4356" xr:uid="{00000000-0005-0000-0000-000073B90000}"/>
    <cellStyle name="Note 2 2 3 2 2 4 2" xfId="17755" xr:uid="{00000000-0005-0000-0000-000074B90000}"/>
    <cellStyle name="Note 2 2 3 2 2 4 2 2" xfId="43917" xr:uid="{00000000-0005-0000-0000-000075B90000}"/>
    <cellStyle name="Note 2 2 3 2 2 4 3" xfId="30518" xr:uid="{00000000-0005-0000-0000-000076B90000}"/>
    <cellStyle name="Note 2 2 3 2 2 5" xfId="14231" xr:uid="{00000000-0005-0000-0000-000077B90000}"/>
    <cellStyle name="Note 2 2 3 2 2 5 2" xfId="40393" xr:uid="{00000000-0005-0000-0000-000078B90000}"/>
    <cellStyle name="Note 2 2 3 2 2 6" xfId="26466" xr:uid="{00000000-0005-0000-0000-000079B90000}"/>
    <cellStyle name="Note 2 2 3 2 3" xfId="706" xr:uid="{00000000-0005-0000-0000-00007AB90000}"/>
    <cellStyle name="Note 2 2 3 2 3 2" xfId="2732" xr:uid="{00000000-0005-0000-0000-00007BB90000}"/>
    <cellStyle name="Note 2 2 3 2 3 2 2" xfId="6784" xr:uid="{00000000-0005-0000-0000-00007CB90000}"/>
    <cellStyle name="Note 2 2 3 2 3 2 2 2" xfId="19829" xr:uid="{00000000-0005-0000-0000-00007DB90000}"/>
    <cellStyle name="Note 2 2 3 2 3 2 2 2 2" xfId="45991" xr:uid="{00000000-0005-0000-0000-00007EB90000}"/>
    <cellStyle name="Note 2 2 3 2 3 2 2 3" xfId="32946" xr:uid="{00000000-0005-0000-0000-00007FB90000}"/>
    <cellStyle name="Note 2 2 3 2 3 2 3" xfId="16305" xr:uid="{00000000-0005-0000-0000-000080B90000}"/>
    <cellStyle name="Note 2 2 3 2 3 2 3 2" xfId="42467" xr:uid="{00000000-0005-0000-0000-000081B90000}"/>
    <cellStyle name="Note 2 2 3 2 3 2 4" xfId="28894" xr:uid="{00000000-0005-0000-0000-000082B90000}"/>
    <cellStyle name="Note 2 2 3 2 3 3" xfId="4758" xr:uid="{00000000-0005-0000-0000-000083B90000}"/>
    <cellStyle name="Note 2 2 3 2 3 3 2" xfId="18067" xr:uid="{00000000-0005-0000-0000-000084B90000}"/>
    <cellStyle name="Note 2 2 3 2 3 3 2 2" xfId="44229" xr:uid="{00000000-0005-0000-0000-000085B90000}"/>
    <cellStyle name="Note 2 2 3 2 3 3 3" xfId="30920" xr:uid="{00000000-0005-0000-0000-000086B90000}"/>
    <cellStyle name="Note 2 2 3 2 3 4" xfId="14543" xr:uid="{00000000-0005-0000-0000-000087B90000}"/>
    <cellStyle name="Note 2 2 3 2 3 4 2" xfId="40705" xr:uid="{00000000-0005-0000-0000-000088B90000}"/>
    <cellStyle name="Note 2 2 3 2 3 5" xfId="26868" xr:uid="{00000000-0005-0000-0000-000089B90000}"/>
    <cellStyle name="Note 2 2 3 2 4" xfId="2200" xr:uid="{00000000-0005-0000-0000-00008AB90000}"/>
    <cellStyle name="Note 2 2 3 2 4 2" xfId="6252" xr:uid="{00000000-0005-0000-0000-00008BB90000}"/>
    <cellStyle name="Note 2 2 3 2 4 2 2" xfId="19429" xr:uid="{00000000-0005-0000-0000-00008CB90000}"/>
    <cellStyle name="Note 2 2 3 2 4 2 2 2" xfId="45591" xr:uid="{00000000-0005-0000-0000-00008DB90000}"/>
    <cellStyle name="Note 2 2 3 2 4 2 3" xfId="32414" xr:uid="{00000000-0005-0000-0000-00008EB90000}"/>
    <cellStyle name="Note 2 2 3 2 4 3" xfId="15905" xr:uid="{00000000-0005-0000-0000-00008FB90000}"/>
    <cellStyle name="Note 2 2 3 2 4 3 2" xfId="42067" xr:uid="{00000000-0005-0000-0000-000090B90000}"/>
    <cellStyle name="Note 2 2 3 2 4 4" xfId="28362" xr:uid="{00000000-0005-0000-0000-000091B90000}"/>
    <cellStyle name="Note 2 2 3 2 5" xfId="4226" xr:uid="{00000000-0005-0000-0000-000092B90000}"/>
    <cellStyle name="Note 2 2 3 2 5 2" xfId="17667" xr:uid="{00000000-0005-0000-0000-000093B90000}"/>
    <cellStyle name="Note 2 2 3 2 5 2 2" xfId="43829" xr:uid="{00000000-0005-0000-0000-000094B90000}"/>
    <cellStyle name="Note 2 2 3 2 5 3" xfId="30388" xr:uid="{00000000-0005-0000-0000-000095B90000}"/>
    <cellStyle name="Note 2 2 3 2 6" xfId="14143" xr:uid="{00000000-0005-0000-0000-000096B90000}"/>
    <cellStyle name="Note 2 2 3 2 6 2" xfId="40305" xr:uid="{00000000-0005-0000-0000-000097B90000}"/>
    <cellStyle name="Note 2 2 3 2 7" xfId="26336" xr:uid="{00000000-0005-0000-0000-000098B90000}"/>
    <cellStyle name="Note 2 2 3 3" xfId="208" xr:uid="{00000000-0005-0000-0000-000099B90000}"/>
    <cellStyle name="Note 2 2 3 3 2" xfId="338" xr:uid="{00000000-0005-0000-0000-00009AB90000}"/>
    <cellStyle name="Note 2 2 3 3 2 2" xfId="874" xr:uid="{00000000-0005-0000-0000-00009BB90000}"/>
    <cellStyle name="Note 2 2 3 3 2 2 2" xfId="2900" xr:uid="{00000000-0005-0000-0000-00009CB90000}"/>
    <cellStyle name="Note 2 2 3 3 2 2 2 2" xfId="6952" xr:uid="{00000000-0005-0000-0000-00009DB90000}"/>
    <cellStyle name="Note 2 2 3 3 2 2 2 2 2" xfId="19941" xr:uid="{00000000-0005-0000-0000-00009EB90000}"/>
    <cellStyle name="Note 2 2 3 3 2 2 2 2 2 2" xfId="46103" xr:uid="{00000000-0005-0000-0000-00009FB90000}"/>
    <cellStyle name="Note 2 2 3 3 2 2 2 2 3" xfId="33114" xr:uid="{00000000-0005-0000-0000-0000A0B90000}"/>
    <cellStyle name="Note 2 2 3 3 2 2 2 3" xfId="16417" xr:uid="{00000000-0005-0000-0000-0000A1B90000}"/>
    <cellStyle name="Note 2 2 3 3 2 2 2 3 2" xfId="42579" xr:uid="{00000000-0005-0000-0000-0000A2B90000}"/>
    <cellStyle name="Note 2 2 3 3 2 2 2 4" xfId="29062" xr:uid="{00000000-0005-0000-0000-0000A3B90000}"/>
    <cellStyle name="Note 2 2 3 3 2 2 3" xfId="4926" xr:uid="{00000000-0005-0000-0000-0000A4B90000}"/>
    <cellStyle name="Note 2 2 3 3 2 2 3 2" xfId="18179" xr:uid="{00000000-0005-0000-0000-0000A5B90000}"/>
    <cellStyle name="Note 2 2 3 3 2 2 3 2 2" xfId="44341" xr:uid="{00000000-0005-0000-0000-0000A6B90000}"/>
    <cellStyle name="Note 2 2 3 3 2 2 3 3" xfId="31088" xr:uid="{00000000-0005-0000-0000-0000A7B90000}"/>
    <cellStyle name="Note 2 2 3 3 2 2 4" xfId="14655" xr:uid="{00000000-0005-0000-0000-0000A8B90000}"/>
    <cellStyle name="Note 2 2 3 3 2 2 4 2" xfId="40817" xr:uid="{00000000-0005-0000-0000-0000A9B90000}"/>
    <cellStyle name="Note 2 2 3 3 2 2 5" xfId="27036" xr:uid="{00000000-0005-0000-0000-0000AAB90000}"/>
    <cellStyle name="Note 2 2 3 3 2 3" xfId="2368" xr:uid="{00000000-0005-0000-0000-0000ABB90000}"/>
    <cellStyle name="Note 2 2 3 3 2 3 2" xfId="6420" xr:uid="{00000000-0005-0000-0000-0000ACB90000}"/>
    <cellStyle name="Note 2 2 3 3 2 3 2 2" xfId="19541" xr:uid="{00000000-0005-0000-0000-0000ADB90000}"/>
    <cellStyle name="Note 2 2 3 3 2 3 2 2 2" xfId="45703" xr:uid="{00000000-0005-0000-0000-0000AEB90000}"/>
    <cellStyle name="Note 2 2 3 3 2 3 2 3" xfId="32582" xr:uid="{00000000-0005-0000-0000-0000AFB90000}"/>
    <cellStyle name="Note 2 2 3 3 2 3 3" xfId="16017" xr:uid="{00000000-0005-0000-0000-0000B0B90000}"/>
    <cellStyle name="Note 2 2 3 3 2 3 3 2" xfId="42179" xr:uid="{00000000-0005-0000-0000-0000B1B90000}"/>
    <cellStyle name="Note 2 2 3 3 2 3 4" xfId="28530" xr:uid="{00000000-0005-0000-0000-0000B2B90000}"/>
    <cellStyle name="Note 2 2 3 3 2 4" xfId="4394" xr:uid="{00000000-0005-0000-0000-0000B3B90000}"/>
    <cellStyle name="Note 2 2 3 3 2 4 2" xfId="17779" xr:uid="{00000000-0005-0000-0000-0000B4B90000}"/>
    <cellStyle name="Note 2 2 3 3 2 4 2 2" xfId="43941" xr:uid="{00000000-0005-0000-0000-0000B5B90000}"/>
    <cellStyle name="Note 2 2 3 3 2 4 3" xfId="30556" xr:uid="{00000000-0005-0000-0000-0000B6B90000}"/>
    <cellStyle name="Note 2 2 3 3 2 5" xfId="14255" xr:uid="{00000000-0005-0000-0000-0000B7B90000}"/>
    <cellStyle name="Note 2 2 3 3 2 5 2" xfId="40417" xr:uid="{00000000-0005-0000-0000-0000B8B90000}"/>
    <cellStyle name="Note 2 2 3 3 2 6" xfId="26504" xr:uid="{00000000-0005-0000-0000-0000B9B90000}"/>
    <cellStyle name="Note 2 2 3 3 3" xfId="744" xr:uid="{00000000-0005-0000-0000-0000BAB90000}"/>
    <cellStyle name="Note 2 2 3 3 3 2" xfId="2770" xr:uid="{00000000-0005-0000-0000-0000BBB90000}"/>
    <cellStyle name="Note 2 2 3 3 3 2 2" xfId="6822" xr:uid="{00000000-0005-0000-0000-0000BCB90000}"/>
    <cellStyle name="Note 2 2 3 3 3 2 2 2" xfId="19853" xr:uid="{00000000-0005-0000-0000-0000BDB90000}"/>
    <cellStyle name="Note 2 2 3 3 3 2 2 2 2" xfId="46015" xr:uid="{00000000-0005-0000-0000-0000BEB90000}"/>
    <cellStyle name="Note 2 2 3 3 3 2 2 3" xfId="32984" xr:uid="{00000000-0005-0000-0000-0000BFB90000}"/>
    <cellStyle name="Note 2 2 3 3 3 2 3" xfId="16329" xr:uid="{00000000-0005-0000-0000-0000C0B90000}"/>
    <cellStyle name="Note 2 2 3 3 3 2 3 2" xfId="42491" xr:uid="{00000000-0005-0000-0000-0000C1B90000}"/>
    <cellStyle name="Note 2 2 3 3 3 2 4" xfId="28932" xr:uid="{00000000-0005-0000-0000-0000C2B90000}"/>
    <cellStyle name="Note 2 2 3 3 3 3" xfId="4796" xr:uid="{00000000-0005-0000-0000-0000C3B90000}"/>
    <cellStyle name="Note 2 2 3 3 3 3 2" xfId="18091" xr:uid="{00000000-0005-0000-0000-0000C4B90000}"/>
    <cellStyle name="Note 2 2 3 3 3 3 2 2" xfId="44253" xr:uid="{00000000-0005-0000-0000-0000C5B90000}"/>
    <cellStyle name="Note 2 2 3 3 3 3 3" xfId="30958" xr:uid="{00000000-0005-0000-0000-0000C6B90000}"/>
    <cellStyle name="Note 2 2 3 3 3 4" xfId="14567" xr:uid="{00000000-0005-0000-0000-0000C7B90000}"/>
    <cellStyle name="Note 2 2 3 3 3 4 2" xfId="40729" xr:uid="{00000000-0005-0000-0000-0000C8B90000}"/>
    <cellStyle name="Note 2 2 3 3 3 5" xfId="26906" xr:uid="{00000000-0005-0000-0000-0000C9B90000}"/>
    <cellStyle name="Note 2 2 3 3 4" xfId="2238" xr:uid="{00000000-0005-0000-0000-0000CAB90000}"/>
    <cellStyle name="Note 2 2 3 3 4 2" xfId="6290" xr:uid="{00000000-0005-0000-0000-0000CBB90000}"/>
    <cellStyle name="Note 2 2 3 3 4 2 2" xfId="19453" xr:uid="{00000000-0005-0000-0000-0000CCB90000}"/>
    <cellStyle name="Note 2 2 3 3 4 2 2 2" xfId="45615" xr:uid="{00000000-0005-0000-0000-0000CDB90000}"/>
    <cellStyle name="Note 2 2 3 3 4 2 3" xfId="32452" xr:uid="{00000000-0005-0000-0000-0000CEB90000}"/>
    <cellStyle name="Note 2 2 3 3 4 3" xfId="15929" xr:uid="{00000000-0005-0000-0000-0000CFB90000}"/>
    <cellStyle name="Note 2 2 3 3 4 3 2" xfId="42091" xr:uid="{00000000-0005-0000-0000-0000D0B90000}"/>
    <cellStyle name="Note 2 2 3 3 4 4" xfId="28400" xr:uid="{00000000-0005-0000-0000-0000D1B90000}"/>
    <cellStyle name="Note 2 2 3 3 5" xfId="4264" xr:uid="{00000000-0005-0000-0000-0000D2B90000}"/>
    <cellStyle name="Note 2 2 3 3 5 2" xfId="17691" xr:uid="{00000000-0005-0000-0000-0000D3B90000}"/>
    <cellStyle name="Note 2 2 3 3 5 2 2" xfId="43853" xr:uid="{00000000-0005-0000-0000-0000D4B90000}"/>
    <cellStyle name="Note 2 2 3 3 5 3" xfId="30426" xr:uid="{00000000-0005-0000-0000-0000D5B90000}"/>
    <cellStyle name="Note 2 2 3 3 6" xfId="14167" xr:uid="{00000000-0005-0000-0000-0000D6B90000}"/>
    <cellStyle name="Note 2 2 3 3 6 2" xfId="40329" xr:uid="{00000000-0005-0000-0000-0000D7B90000}"/>
    <cellStyle name="Note 2 2 3 3 7" xfId="26374" xr:uid="{00000000-0005-0000-0000-0000D8B90000}"/>
    <cellStyle name="Note 2 2 3 4" xfId="254" xr:uid="{00000000-0005-0000-0000-0000D9B90000}"/>
    <cellStyle name="Note 2 2 3 4 2" xfId="790" xr:uid="{00000000-0005-0000-0000-0000DAB90000}"/>
    <cellStyle name="Note 2 2 3 4 2 2" xfId="2816" xr:uid="{00000000-0005-0000-0000-0000DBB90000}"/>
    <cellStyle name="Note 2 2 3 4 2 2 2" xfId="6868" xr:uid="{00000000-0005-0000-0000-0000DCB90000}"/>
    <cellStyle name="Note 2 2 3 4 2 2 2 2" xfId="19885" xr:uid="{00000000-0005-0000-0000-0000DDB90000}"/>
    <cellStyle name="Note 2 2 3 4 2 2 2 2 2" xfId="46047" xr:uid="{00000000-0005-0000-0000-0000DEB90000}"/>
    <cellStyle name="Note 2 2 3 4 2 2 2 3" xfId="33030" xr:uid="{00000000-0005-0000-0000-0000DFB90000}"/>
    <cellStyle name="Note 2 2 3 4 2 2 3" xfId="16361" xr:uid="{00000000-0005-0000-0000-0000E0B90000}"/>
    <cellStyle name="Note 2 2 3 4 2 2 3 2" xfId="42523" xr:uid="{00000000-0005-0000-0000-0000E1B90000}"/>
    <cellStyle name="Note 2 2 3 4 2 2 4" xfId="28978" xr:uid="{00000000-0005-0000-0000-0000E2B90000}"/>
    <cellStyle name="Note 2 2 3 4 2 3" xfId="4842" xr:uid="{00000000-0005-0000-0000-0000E3B90000}"/>
    <cellStyle name="Note 2 2 3 4 2 3 2" xfId="18123" xr:uid="{00000000-0005-0000-0000-0000E4B90000}"/>
    <cellStyle name="Note 2 2 3 4 2 3 2 2" xfId="44285" xr:uid="{00000000-0005-0000-0000-0000E5B90000}"/>
    <cellStyle name="Note 2 2 3 4 2 3 3" xfId="31004" xr:uid="{00000000-0005-0000-0000-0000E6B90000}"/>
    <cellStyle name="Note 2 2 3 4 2 4" xfId="14599" xr:uid="{00000000-0005-0000-0000-0000E7B90000}"/>
    <cellStyle name="Note 2 2 3 4 2 4 2" xfId="40761" xr:uid="{00000000-0005-0000-0000-0000E8B90000}"/>
    <cellStyle name="Note 2 2 3 4 2 5" xfId="26952" xr:uid="{00000000-0005-0000-0000-0000E9B90000}"/>
    <cellStyle name="Note 2 2 3 4 3" xfId="2284" xr:uid="{00000000-0005-0000-0000-0000EAB90000}"/>
    <cellStyle name="Note 2 2 3 4 3 2" xfId="6336" xr:uid="{00000000-0005-0000-0000-0000EBB90000}"/>
    <cellStyle name="Note 2 2 3 4 3 2 2" xfId="19485" xr:uid="{00000000-0005-0000-0000-0000ECB90000}"/>
    <cellStyle name="Note 2 2 3 4 3 2 2 2" xfId="45647" xr:uid="{00000000-0005-0000-0000-0000EDB90000}"/>
    <cellStyle name="Note 2 2 3 4 3 2 3" xfId="32498" xr:uid="{00000000-0005-0000-0000-0000EEB90000}"/>
    <cellStyle name="Note 2 2 3 4 3 3" xfId="15961" xr:uid="{00000000-0005-0000-0000-0000EFB90000}"/>
    <cellStyle name="Note 2 2 3 4 3 3 2" xfId="42123" xr:uid="{00000000-0005-0000-0000-0000F0B90000}"/>
    <cellStyle name="Note 2 2 3 4 3 4" xfId="28446" xr:uid="{00000000-0005-0000-0000-0000F1B90000}"/>
    <cellStyle name="Note 2 2 3 4 4" xfId="4310" xr:uid="{00000000-0005-0000-0000-0000F2B90000}"/>
    <cellStyle name="Note 2 2 3 4 4 2" xfId="17723" xr:uid="{00000000-0005-0000-0000-0000F3B90000}"/>
    <cellStyle name="Note 2 2 3 4 4 2 2" xfId="43885" xr:uid="{00000000-0005-0000-0000-0000F4B90000}"/>
    <cellStyle name="Note 2 2 3 4 4 3" xfId="30472" xr:uid="{00000000-0005-0000-0000-0000F5B90000}"/>
    <cellStyle name="Note 2 2 3 4 5" xfId="14199" xr:uid="{00000000-0005-0000-0000-0000F6B90000}"/>
    <cellStyle name="Note 2 2 3 4 5 2" xfId="40361" xr:uid="{00000000-0005-0000-0000-0000F7B90000}"/>
    <cellStyle name="Note 2 2 3 4 6" xfId="26420" xr:uid="{00000000-0005-0000-0000-0000F8B90000}"/>
    <cellStyle name="Note 2 2 3 5" xfId="660" xr:uid="{00000000-0005-0000-0000-0000F9B90000}"/>
    <cellStyle name="Note 2 2 3 5 2" xfId="2686" xr:uid="{00000000-0005-0000-0000-0000FAB90000}"/>
    <cellStyle name="Note 2 2 3 5 2 2" xfId="6738" xr:uid="{00000000-0005-0000-0000-0000FBB90000}"/>
    <cellStyle name="Note 2 2 3 5 2 2 2" xfId="19797" xr:uid="{00000000-0005-0000-0000-0000FCB90000}"/>
    <cellStyle name="Note 2 2 3 5 2 2 2 2" xfId="45959" xr:uid="{00000000-0005-0000-0000-0000FDB90000}"/>
    <cellStyle name="Note 2 2 3 5 2 2 3" xfId="32900" xr:uid="{00000000-0005-0000-0000-0000FEB90000}"/>
    <cellStyle name="Note 2 2 3 5 2 3" xfId="16273" xr:uid="{00000000-0005-0000-0000-0000FFB90000}"/>
    <cellStyle name="Note 2 2 3 5 2 3 2" xfId="42435" xr:uid="{00000000-0005-0000-0000-000000BA0000}"/>
    <cellStyle name="Note 2 2 3 5 2 4" xfId="28848" xr:uid="{00000000-0005-0000-0000-000001BA0000}"/>
    <cellStyle name="Note 2 2 3 5 3" xfId="4712" xr:uid="{00000000-0005-0000-0000-000002BA0000}"/>
    <cellStyle name="Note 2 2 3 5 3 2" xfId="18035" xr:uid="{00000000-0005-0000-0000-000003BA0000}"/>
    <cellStyle name="Note 2 2 3 5 3 2 2" xfId="44197" xr:uid="{00000000-0005-0000-0000-000004BA0000}"/>
    <cellStyle name="Note 2 2 3 5 3 3" xfId="30874" xr:uid="{00000000-0005-0000-0000-000005BA0000}"/>
    <cellStyle name="Note 2 2 3 5 4" xfId="14511" xr:uid="{00000000-0005-0000-0000-000006BA0000}"/>
    <cellStyle name="Note 2 2 3 5 4 2" xfId="40673" xr:uid="{00000000-0005-0000-0000-000007BA0000}"/>
    <cellStyle name="Note 2 2 3 5 5" xfId="26822" xr:uid="{00000000-0005-0000-0000-000008BA0000}"/>
    <cellStyle name="Note 2 2 3 6" xfId="2154" xr:uid="{00000000-0005-0000-0000-000009BA0000}"/>
    <cellStyle name="Note 2 2 3 6 2" xfId="6206" xr:uid="{00000000-0005-0000-0000-00000ABA0000}"/>
    <cellStyle name="Note 2 2 3 6 2 2" xfId="19397" xr:uid="{00000000-0005-0000-0000-00000BBA0000}"/>
    <cellStyle name="Note 2 2 3 6 2 2 2" xfId="45559" xr:uid="{00000000-0005-0000-0000-00000CBA0000}"/>
    <cellStyle name="Note 2 2 3 6 2 3" xfId="32368" xr:uid="{00000000-0005-0000-0000-00000DBA0000}"/>
    <cellStyle name="Note 2 2 3 6 3" xfId="15873" xr:uid="{00000000-0005-0000-0000-00000EBA0000}"/>
    <cellStyle name="Note 2 2 3 6 3 2" xfId="42035" xr:uid="{00000000-0005-0000-0000-00000FBA0000}"/>
    <cellStyle name="Note 2 2 3 6 4" xfId="28316" xr:uid="{00000000-0005-0000-0000-000010BA0000}"/>
    <cellStyle name="Note 2 2 3 7" xfId="4180" xr:uid="{00000000-0005-0000-0000-000011BA0000}"/>
    <cellStyle name="Note 2 2 3 7 2" xfId="17635" xr:uid="{00000000-0005-0000-0000-000012BA0000}"/>
    <cellStyle name="Note 2 2 3 7 2 2" xfId="43797" xr:uid="{00000000-0005-0000-0000-000013BA0000}"/>
    <cellStyle name="Note 2 2 3 7 3" xfId="30342" xr:uid="{00000000-0005-0000-0000-000014BA0000}"/>
    <cellStyle name="Note 2 2 3 8" xfId="14111" xr:uid="{00000000-0005-0000-0000-000015BA0000}"/>
    <cellStyle name="Note 2 2 3 8 2" xfId="40273" xr:uid="{00000000-0005-0000-0000-000016BA0000}"/>
    <cellStyle name="Note 2 2 3 9" xfId="26290" xr:uid="{00000000-0005-0000-0000-000017BA0000}"/>
    <cellStyle name="Note 2 2 4" xfId="131" xr:uid="{00000000-0005-0000-0000-000018BA0000}"/>
    <cellStyle name="Note 2 2 4 2" xfId="177" xr:uid="{00000000-0005-0000-0000-000019BA0000}"/>
    <cellStyle name="Note 2 2 4 2 2" xfId="307" xr:uid="{00000000-0005-0000-0000-00001ABA0000}"/>
    <cellStyle name="Note 2 2 4 2 2 2" xfId="843" xr:uid="{00000000-0005-0000-0000-00001BBA0000}"/>
    <cellStyle name="Note 2 2 4 2 2 2 2" xfId="2869" xr:uid="{00000000-0005-0000-0000-00001CBA0000}"/>
    <cellStyle name="Note 2 2 4 2 2 2 2 2" xfId="6921" xr:uid="{00000000-0005-0000-0000-00001DBA0000}"/>
    <cellStyle name="Note 2 2 4 2 2 2 2 2 2" xfId="19922" xr:uid="{00000000-0005-0000-0000-00001EBA0000}"/>
    <cellStyle name="Note 2 2 4 2 2 2 2 2 2 2" xfId="46084" xr:uid="{00000000-0005-0000-0000-00001FBA0000}"/>
    <cellStyle name="Note 2 2 4 2 2 2 2 2 3" xfId="33083" xr:uid="{00000000-0005-0000-0000-000020BA0000}"/>
    <cellStyle name="Note 2 2 4 2 2 2 2 3" xfId="16398" xr:uid="{00000000-0005-0000-0000-000021BA0000}"/>
    <cellStyle name="Note 2 2 4 2 2 2 2 3 2" xfId="42560" xr:uid="{00000000-0005-0000-0000-000022BA0000}"/>
    <cellStyle name="Note 2 2 4 2 2 2 2 4" xfId="29031" xr:uid="{00000000-0005-0000-0000-000023BA0000}"/>
    <cellStyle name="Note 2 2 4 2 2 2 3" xfId="4895" xr:uid="{00000000-0005-0000-0000-000024BA0000}"/>
    <cellStyle name="Note 2 2 4 2 2 2 3 2" xfId="18160" xr:uid="{00000000-0005-0000-0000-000025BA0000}"/>
    <cellStyle name="Note 2 2 4 2 2 2 3 2 2" xfId="44322" xr:uid="{00000000-0005-0000-0000-000026BA0000}"/>
    <cellStyle name="Note 2 2 4 2 2 2 3 3" xfId="31057" xr:uid="{00000000-0005-0000-0000-000027BA0000}"/>
    <cellStyle name="Note 2 2 4 2 2 2 4" xfId="14636" xr:uid="{00000000-0005-0000-0000-000028BA0000}"/>
    <cellStyle name="Note 2 2 4 2 2 2 4 2" xfId="40798" xr:uid="{00000000-0005-0000-0000-000029BA0000}"/>
    <cellStyle name="Note 2 2 4 2 2 2 5" xfId="27005" xr:uid="{00000000-0005-0000-0000-00002ABA0000}"/>
    <cellStyle name="Note 2 2 4 2 2 3" xfId="2337" xr:uid="{00000000-0005-0000-0000-00002BBA0000}"/>
    <cellStyle name="Note 2 2 4 2 2 3 2" xfId="6389" xr:uid="{00000000-0005-0000-0000-00002CBA0000}"/>
    <cellStyle name="Note 2 2 4 2 2 3 2 2" xfId="19522" xr:uid="{00000000-0005-0000-0000-00002DBA0000}"/>
    <cellStyle name="Note 2 2 4 2 2 3 2 2 2" xfId="45684" xr:uid="{00000000-0005-0000-0000-00002EBA0000}"/>
    <cellStyle name="Note 2 2 4 2 2 3 2 3" xfId="32551" xr:uid="{00000000-0005-0000-0000-00002FBA0000}"/>
    <cellStyle name="Note 2 2 4 2 2 3 3" xfId="15998" xr:uid="{00000000-0005-0000-0000-000030BA0000}"/>
    <cellStyle name="Note 2 2 4 2 2 3 3 2" xfId="42160" xr:uid="{00000000-0005-0000-0000-000031BA0000}"/>
    <cellStyle name="Note 2 2 4 2 2 3 4" xfId="28499" xr:uid="{00000000-0005-0000-0000-000032BA0000}"/>
    <cellStyle name="Note 2 2 4 2 2 4" xfId="4363" xr:uid="{00000000-0005-0000-0000-000033BA0000}"/>
    <cellStyle name="Note 2 2 4 2 2 4 2" xfId="17760" xr:uid="{00000000-0005-0000-0000-000034BA0000}"/>
    <cellStyle name="Note 2 2 4 2 2 4 2 2" xfId="43922" xr:uid="{00000000-0005-0000-0000-000035BA0000}"/>
    <cellStyle name="Note 2 2 4 2 2 4 3" xfId="30525" xr:uid="{00000000-0005-0000-0000-000036BA0000}"/>
    <cellStyle name="Note 2 2 4 2 2 5" xfId="14236" xr:uid="{00000000-0005-0000-0000-000037BA0000}"/>
    <cellStyle name="Note 2 2 4 2 2 5 2" xfId="40398" xr:uid="{00000000-0005-0000-0000-000038BA0000}"/>
    <cellStyle name="Note 2 2 4 2 2 6" xfId="26473" xr:uid="{00000000-0005-0000-0000-000039BA0000}"/>
    <cellStyle name="Note 2 2 4 2 3" xfId="713" xr:uid="{00000000-0005-0000-0000-00003ABA0000}"/>
    <cellStyle name="Note 2 2 4 2 3 2" xfId="2739" xr:uid="{00000000-0005-0000-0000-00003BBA0000}"/>
    <cellStyle name="Note 2 2 4 2 3 2 2" xfId="6791" xr:uid="{00000000-0005-0000-0000-00003CBA0000}"/>
    <cellStyle name="Note 2 2 4 2 3 2 2 2" xfId="19834" xr:uid="{00000000-0005-0000-0000-00003DBA0000}"/>
    <cellStyle name="Note 2 2 4 2 3 2 2 2 2" xfId="45996" xr:uid="{00000000-0005-0000-0000-00003EBA0000}"/>
    <cellStyle name="Note 2 2 4 2 3 2 2 3" xfId="32953" xr:uid="{00000000-0005-0000-0000-00003FBA0000}"/>
    <cellStyle name="Note 2 2 4 2 3 2 3" xfId="16310" xr:uid="{00000000-0005-0000-0000-000040BA0000}"/>
    <cellStyle name="Note 2 2 4 2 3 2 3 2" xfId="42472" xr:uid="{00000000-0005-0000-0000-000041BA0000}"/>
    <cellStyle name="Note 2 2 4 2 3 2 4" xfId="28901" xr:uid="{00000000-0005-0000-0000-000042BA0000}"/>
    <cellStyle name="Note 2 2 4 2 3 3" xfId="4765" xr:uid="{00000000-0005-0000-0000-000043BA0000}"/>
    <cellStyle name="Note 2 2 4 2 3 3 2" xfId="18072" xr:uid="{00000000-0005-0000-0000-000044BA0000}"/>
    <cellStyle name="Note 2 2 4 2 3 3 2 2" xfId="44234" xr:uid="{00000000-0005-0000-0000-000045BA0000}"/>
    <cellStyle name="Note 2 2 4 2 3 3 3" xfId="30927" xr:uid="{00000000-0005-0000-0000-000046BA0000}"/>
    <cellStyle name="Note 2 2 4 2 3 4" xfId="14548" xr:uid="{00000000-0005-0000-0000-000047BA0000}"/>
    <cellStyle name="Note 2 2 4 2 3 4 2" xfId="40710" xr:uid="{00000000-0005-0000-0000-000048BA0000}"/>
    <cellStyle name="Note 2 2 4 2 3 5" xfId="26875" xr:uid="{00000000-0005-0000-0000-000049BA0000}"/>
    <cellStyle name="Note 2 2 4 2 4" xfId="2207" xr:uid="{00000000-0005-0000-0000-00004ABA0000}"/>
    <cellStyle name="Note 2 2 4 2 4 2" xfId="6259" xr:uid="{00000000-0005-0000-0000-00004BBA0000}"/>
    <cellStyle name="Note 2 2 4 2 4 2 2" xfId="19434" xr:uid="{00000000-0005-0000-0000-00004CBA0000}"/>
    <cellStyle name="Note 2 2 4 2 4 2 2 2" xfId="45596" xr:uid="{00000000-0005-0000-0000-00004DBA0000}"/>
    <cellStyle name="Note 2 2 4 2 4 2 3" xfId="32421" xr:uid="{00000000-0005-0000-0000-00004EBA0000}"/>
    <cellStyle name="Note 2 2 4 2 4 3" xfId="15910" xr:uid="{00000000-0005-0000-0000-00004FBA0000}"/>
    <cellStyle name="Note 2 2 4 2 4 3 2" xfId="42072" xr:uid="{00000000-0005-0000-0000-000050BA0000}"/>
    <cellStyle name="Note 2 2 4 2 4 4" xfId="28369" xr:uid="{00000000-0005-0000-0000-000051BA0000}"/>
    <cellStyle name="Note 2 2 4 2 5" xfId="4233" xr:uid="{00000000-0005-0000-0000-000052BA0000}"/>
    <cellStyle name="Note 2 2 4 2 5 2" xfId="17672" xr:uid="{00000000-0005-0000-0000-000053BA0000}"/>
    <cellStyle name="Note 2 2 4 2 5 2 2" xfId="43834" xr:uid="{00000000-0005-0000-0000-000054BA0000}"/>
    <cellStyle name="Note 2 2 4 2 5 3" xfId="30395" xr:uid="{00000000-0005-0000-0000-000055BA0000}"/>
    <cellStyle name="Note 2 2 4 2 6" xfId="14148" xr:uid="{00000000-0005-0000-0000-000056BA0000}"/>
    <cellStyle name="Note 2 2 4 2 6 2" xfId="40310" xr:uid="{00000000-0005-0000-0000-000057BA0000}"/>
    <cellStyle name="Note 2 2 4 2 7" xfId="26343" xr:uid="{00000000-0005-0000-0000-000058BA0000}"/>
    <cellStyle name="Note 2 2 4 3" xfId="215" xr:uid="{00000000-0005-0000-0000-000059BA0000}"/>
    <cellStyle name="Note 2 2 4 3 2" xfId="345" xr:uid="{00000000-0005-0000-0000-00005ABA0000}"/>
    <cellStyle name="Note 2 2 4 3 2 2" xfId="881" xr:uid="{00000000-0005-0000-0000-00005BBA0000}"/>
    <cellStyle name="Note 2 2 4 3 2 2 2" xfId="2907" xr:uid="{00000000-0005-0000-0000-00005CBA0000}"/>
    <cellStyle name="Note 2 2 4 3 2 2 2 2" xfId="6959" xr:uid="{00000000-0005-0000-0000-00005DBA0000}"/>
    <cellStyle name="Note 2 2 4 3 2 2 2 2 2" xfId="19946" xr:uid="{00000000-0005-0000-0000-00005EBA0000}"/>
    <cellStyle name="Note 2 2 4 3 2 2 2 2 2 2" xfId="46108" xr:uid="{00000000-0005-0000-0000-00005FBA0000}"/>
    <cellStyle name="Note 2 2 4 3 2 2 2 2 3" xfId="33121" xr:uid="{00000000-0005-0000-0000-000060BA0000}"/>
    <cellStyle name="Note 2 2 4 3 2 2 2 3" xfId="16422" xr:uid="{00000000-0005-0000-0000-000061BA0000}"/>
    <cellStyle name="Note 2 2 4 3 2 2 2 3 2" xfId="42584" xr:uid="{00000000-0005-0000-0000-000062BA0000}"/>
    <cellStyle name="Note 2 2 4 3 2 2 2 4" xfId="29069" xr:uid="{00000000-0005-0000-0000-000063BA0000}"/>
    <cellStyle name="Note 2 2 4 3 2 2 3" xfId="4933" xr:uid="{00000000-0005-0000-0000-000064BA0000}"/>
    <cellStyle name="Note 2 2 4 3 2 2 3 2" xfId="18184" xr:uid="{00000000-0005-0000-0000-000065BA0000}"/>
    <cellStyle name="Note 2 2 4 3 2 2 3 2 2" xfId="44346" xr:uid="{00000000-0005-0000-0000-000066BA0000}"/>
    <cellStyle name="Note 2 2 4 3 2 2 3 3" xfId="31095" xr:uid="{00000000-0005-0000-0000-000067BA0000}"/>
    <cellStyle name="Note 2 2 4 3 2 2 4" xfId="14660" xr:uid="{00000000-0005-0000-0000-000068BA0000}"/>
    <cellStyle name="Note 2 2 4 3 2 2 4 2" xfId="40822" xr:uid="{00000000-0005-0000-0000-000069BA0000}"/>
    <cellStyle name="Note 2 2 4 3 2 2 5" xfId="27043" xr:uid="{00000000-0005-0000-0000-00006ABA0000}"/>
    <cellStyle name="Note 2 2 4 3 2 3" xfId="2375" xr:uid="{00000000-0005-0000-0000-00006BBA0000}"/>
    <cellStyle name="Note 2 2 4 3 2 3 2" xfId="6427" xr:uid="{00000000-0005-0000-0000-00006CBA0000}"/>
    <cellStyle name="Note 2 2 4 3 2 3 2 2" xfId="19546" xr:uid="{00000000-0005-0000-0000-00006DBA0000}"/>
    <cellStyle name="Note 2 2 4 3 2 3 2 2 2" xfId="45708" xr:uid="{00000000-0005-0000-0000-00006EBA0000}"/>
    <cellStyle name="Note 2 2 4 3 2 3 2 3" xfId="32589" xr:uid="{00000000-0005-0000-0000-00006FBA0000}"/>
    <cellStyle name="Note 2 2 4 3 2 3 3" xfId="16022" xr:uid="{00000000-0005-0000-0000-000070BA0000}"/>
    <cellStyle name="Note 2 2 4 3 2 3 3 2" xfId="42184" xr:uid="{00000000-0005-0000-0000-000071BA0000}"/>
    <cellStyle name="Note 2 2 4 3 2 3 4" xfId="28537" xr:uid="{00000000-0005-0000-0000-000072BA0000}"/>
    <cellStyle name="Note 2 2 4 3 2 4" xfId="4401" xr:uid="{00000000-0005-0000-0000-000073BA0000}"/>
    <cellStyle name="Note 2 2 4 3 2 4 2" xfId="17784" xr:uid="{00000000-0005-0000-0000-000074BA0000}"/>
    <cellStyle name="Note 2 2 4 3 2 4 2 2" xfId="43946" xr:uid="{00000000-0005-0000-0000-000075BA0000}"/>
    <cellStyle name="Note 2 2 4 3 2 4 3" xfId="30563" xr:uid="{00000000-0005-0000-0000-000076BA0000}"/>
    <cellStyle name="Note 2 2 4 3 2 5" xfId="14260" xr:uid="{00000000-0005-0000-0000-000077BA0000}"/>
    <cellStyle name="Note 2 2 4 3 2 5 2" xfId="40422" xr:uid="{00000000-0005-0000-0000-000078BA0000}"/>
    <cellStyle name="Note 2 2 4 3 2 6" xfId="26511" xr:uid="{00000000-0005-0000-0000-000079BA0000}"/>
    <cellStyle name="Note 2 2 4 3 3" xfId="751" xr:uid="{00000000-0005-0000-0000-00007ABA0000}"/>
    <cellStyle name="Note 2 2 4 3 3 2" xfId="2777" xr:uid="{00000000-0005-0000-0000-00007BBA0000}"/>
    <cellStyle name="Note 2 2 4 3 3 2 2" xfId="6829" xr:uid="{00000000-0005-0000-0000-00007CBA0000}"/>
    <cellStyle name="Note 2 2 4 3 3 2 2 2" xfId="19858" xr:uid="{00000000-0005-0000-0000-00007DBA0000}"/>
    <cellStyle name="Note 2 2 4 3 3 2 2 2 2" xfId="46020" xr:uid="{00000000-0005-0000-0000-00007EBA0000}"/>
    <cellStyle name="Note 2 2 4 3 3 2 2 3" xfId="32991" xr:uid="{00000000-0005-0000-0000-00007FBA0000}"/>
    <cellStyle name="Note 2 2 4 3 3 2 3" xfId="16334" xr:uid="{00000000-0005-0000-0000-000080BA0000}"/>
    <cellStyle name="Note 2 2 4 3 3 2 3 2" xfId="42496" xr:uid="{00000000-0005-0000-0000-000081BA0000}"/>
    <cellStyle name="Note 2 2 4 3 3 2 4" xfId="28939" xr:uid="{00000000-0005-0000-0000-000082BA0000}"/>
    <cellStyle name="Note 2 2 4 3 3 3" xfId="4803" xr:uid="{00000000-0005-0000-0000-000083BA0000}"/>
    <cellStyle name="Note 2 2 4 3 3 3 2" xfId="18096" xr:uid="{00000000-0005-0000-0000-000084BA0000}"/>
    <cellStyle name="Note 2 2 4 3 3 3 2 2" xfId="44258" xr:uid="{00000000-0005-0000-0000-000085BA0000}"/>
    <cellStyle name="Note 2 2 4 3 3 3 3" xfId="30965" xr:uid="{00000000-0005-0000-0000-000086BA0000}"/>
    <cellStyle name="Note 2 2 4 3 3 4" xfId="14572" xr:uid="{00000000-0005-0000-0000-000087BA0000}"/>
    <cellStyle name="Note 2 2 4 3 3 4 2" xfId="40734" xr:uid="{00000000-0005-0000-0000-000088BA0000}"/>
    <cellStyle name="Note 2 2 4 3 3 5" xfId="26913" xr:uid="{00000000-0005-0000-0000-000089BA0000}"/>
    <cellStyle name="Note 2 2 4 3 4" xfId="2245" xr:uid="{00000000-0005-0000-0000-00008ABA0000}"/>
    <cellStyle name="Note 2 2 4 3 4 2" xfId="6297" xr:uid="{00000000-0005-0000-0000-00008BBA0000}"/>
    <cellStyle name="Note 2 2 4 3 4 2 2" xfId="19458" xr:uid="{00000000-0005-0000-0000-00008CBA0000}"/>
    <cellStyle name="Note 2 2 4 3 4 2 2 2" xfId="45620" xr:uid="{00000000-0005-0000-0000-00008DBA0000}"/>
    <cellStyle name="Note 2 2 4 3 4 2 3" xfId="32459" xr:uid="{00000000-0005-0000-0000-00008EBA0000}"/>
    <cellStyle name="Note 2 2 4 3 4 3" xfId="15934" xr:uid="{00000000-0005-0000-0000-00008FBA0000}"/>
    <cellStyle name="Note 2 2 4 3 4 3 2" xfId="42096" xr:uid="{00000000-0005-0000-0000-000090BA0000}"/>
    <cellStyle name="Note 2 2 4 3 4 4" xfId="28407" xr:uid="{00000000-0005-0000-0000-000091BA0000}"/>
    <cellStyle name="Note 2 2 4 3 5" xfId="4271" xr:uid="{00000000-0005-0000-0000-000092BA0000}"/>
    <cellStyle name="Note 2 2 4 3 5 2" xfId="17696" xr:uid="{00000000-0005-0000-0000-000093BA0000}"/>
    <cellStyle name="Note 2 2 4 3 5 2 2" xfId="43858" xr:uid="{00000000-0005-0000-0000-000094BA0000}"/>
    <cellStyle name="Note 2 2 4 3 5 3" xfId="30433" xr:uid="{00000000-0005-0000-0000-000095BA0000}"/>
    <cellStyle name="Note 2 2 4 3 6" xfId="14172" xr:uid="{00000000-0005-0000-0000-000096BA0000}"/>
    <cellStyle name="Note 2 2 4 3 6 2" xfId="40334" xr:uid="{00000000-0005-0000-0000-000097BA0000}"/>
    <cellStyle name="Note 2 2 4 3 7" xfId="26381" xr:uid="{00000000-0005-0000-0000-000098BA0000}"/>
    <cellStyle name="Note 2 2 4 4" xfId="261" xr:uid="{00000000-0005-0000-0000-000099BA0000}"/>
    <cellStyle name="Note 2 2 4 4 2" xfId="797" xr:uid="{00000000-0005-0000-0000-00009ABA0000}"/>
    <cellStyle name="Note 2 2 4 4 2 2" xfId="2823" xr:uid="{00000000-0005-0000-0000-00009BBA0000}"/>
    <cellStyle name="Note 2 2 4 4 2 2 2" xfId="6875" xr:uid="{00000000-0005-0000-0000-00009CBA0000}"/>
    <cellStyle name="Note 2 2 4 4 2 2 2 2" xfId="19890" xr:uid="{00000000-0005-0000-0000-00009DBA0000}"/>
    <cellStyle name="Note 2 2 4 4 2 2 2 2 2" xfId="46052" xr:uid="{00000000-0005-0000-0000-00009EBA0000}"/>
    <cellStyle name="Note 2 2 4 4 2 2 2 3" xfId="33037" xr:uid="{00000000-0005-0000-0000-00009FBA0000}"/>
    <cellStyle name="Note 2 2 4 4 2 2 3" xfId="16366" xr:uid="{00000000-0005-0000-0000-0000A0BA0000}"/>
    <cellStyle name="Note 2 2 4 4 2 2 3 2" xfId="42528" xr:uid="{00000000-0005-0000-0000-0000A1BA0000}"/>
    <cellStyle name="Note 2 2 4 4 2 2 4" xfId="28985" xr:uid="{00000000-0005-0000-0000-0000A2BA0000}"/>
    <cellStyle name="Note 2 2 4 4 2 3" xfId="4849" xr:uid="{00000000-0005-0000-0000-0000A3BA0000}"/>
    <cellStyle name="Note 2 2 4 4 2 3 2" xfId="18128" xr:uid="{00000000-0005-0000-0000-0000A4BA0000}"/>
    <cellStyle name="Note 2 2 4 4 2 3 2 2" xfId="44290" xr:uid="{00000000-0005-0000-0000-0000A5BA0000}"/>
    <cellStyle name="Note 2 2 4 4 2 3 3" xfId="31011" xr:uid="{00000000-0005-0000-0000-0000A6BA0000}"/>
    <cellStyle name="Note 2 2 4 4 2 4" xfId="14604" xr:uid="{00000000-0005-0000-0000-0000A7BA0000}"/>
    <cellStyle name="Note 2 2 4 4 2 4 2" xfId="40766" xr:uid="{00000000-0005-0000-0000-0000A8BA0000}"/>
    <cellStyle name="Note 2 2 4 4 2 5" xfId="26959" xr:uid="{00000000-0005-0000-0000-0000A9BA0000}"/>
    <cellStyle name="Note 2 2 4 4 3" xfId="2291" xr:uid="{00000000-0005-0000-0000-0000AABA0000}"/>
    <cellStyle name="Note 2 2 4 4 3 2" xfId="6343" xr:uid="{00000000-0005-0000-0000-0000ABBA0000}"/>
    <cellStyle name="Note 2 2 4 4 3 2 2" xfId="19490" xr:uid="{00000000-0005-0000-0000-0000ACBA0000}"/>
    <cellStyle name="Note 2 2 4 4 3 2 2 2" xfId="45652" xr:uid="{00000000-0005-0000-0000-0000ADBA0000}"/>
    <cellStyle name="Note 2 2 4 4 3 2 3" xfId="32505" xr:uid="{00000000-0005-0000-0000-0000AEBA0000}"/>
    <cellStyle name="Note 2 2 4 4 3 3" xfId="15966" xr:uid="{00000000-0005-0000-0000-0000AFBA0000}"/>
    <cellStyle name="Note 2 2 4 4 3 3 2" xfId="42128" xr:uid="{00000000-0005-0000-0000-0000B0BA0000}"/>
    <cellStyle name="Note 2 2 4 4 3 4" xfId="28453" xr:uid="{00000000-0005-0000-0000-0000B1BA0000}"/>
    <cellStyle name="Note 2 2 4 4 4" xfId="4317" xr:uid="{00000000-0005-0000-0000-0000B2BA0000}"/>
    <cellStyle name="Note 2 2 4 4 4 2" xfId="17728" xr:uid="{00000000-0005-0000-0000-0000B3BA0000}"/>
    <cellStyle name="Note 2 2 4 4 4 2 2" xfId="43890" xr:uid="{00000000-0005-0000-0000-0000B4BA0000}"/>
    <cellStyle name="Note 2 2 4 4 4 3" xfId="30479" xr:uid="{00000000-0005-0000-0000-0000B5BA0000}"/>
    <cellStyle name="Note 2 2 4 4 5" xfId="14204" xr:uid="{00000000-0005-0000-0000-0000B6BA0000}"/>
    <cellStyle name="Note 2 2 4 4 5 2" xfId="40366" xr:uid="{00000000-0005-0000-0000-0000B7BA0000}"/>
    <cellStyle name="Note 2 2 4 4 6" xfId="26427" xr:uid="{00000000-0005-0000-0000-0000B8BA0000}"/>
    <cellStyle name="Note 2 2 4 5" xfId="667" xr:uid="{00000000-0005-0000-0000-0000B9BA0000}"/>
    <cellStyle name="Note 2 2 4 5 2" xfId="2693" xr:uid="{00000000-0005-0000-0000-0000BABA0000}"/>
    <cellStyle name="Note 2 2 4 5 2 2" xfId="6745" xr:uid="{00000000-0005-0000-0000-0000BBBA0000}"/>
    <cellStyle name="Note 2 2 4 5 2 2 2" xfId="19802" xr:uid="{00000000-0005-0000-0000-0000BCBA0000}"/>
    <cellStyle name="Note 2 2 4 5 2 2 2 2" xfId="45964" xr:uid="{00000000-0005-0000-0000-0000BDBA0000}"/>
    <cellStyle name="Note 2 2 4 5 2 2 3" xfId="32907" xr:uid="{00000000-0005-0000-0000-0000BEBA0000}"/>
    <cellStyle name="Note 2 2 4 5 2 3" xfId="16278" xr:uid="{00000000-0005-0000-0000-0000BFBA0000}"/>
    <cellStyle name="Note 2 2 4 5 2 3 2" xfId="42440" xr:uid="{00000000-0005-0000-0000-0000C0BA0000}"/>
    <cellStyle name="Note 2 2 4 5 2 4" xfId="28855" xr:uid="{00000000-0005-0000-0000-0000C1BA0000}"/>
    <cellStyle name="Note 2 2 4 5 3" xfId="4719" xr:uid="{00000000-0005-0000-0000-0000C2BA0000}"/>
    <cellStyle name="Note 2 2 4 5 3 2" xfId="18040" xr:uid="{00000000-0005-0000-0000-0000C3BA0000}"/>
    <cellStyle name="Note 2 2 4 5 3 2 2" xfId="44202" xr:uid="{00000000-0005-0000-0000-0000C4BA0000}"/>
    <cellStyle name="Note 2 2 4 5 3 3" xfId="30881" xr:uid="{00000000-0005-0000-0000-0000C5BA0000}"/>
    <cellStyle name="Note 2 2 4 5 4" xfId="14516" xr:uid="{00000000-0005-0000-0000-0000C6BA0000}"/>
    <cellStyle name="Note 2 2 4 5 4 2" xfId="40678" xr:uid="{00000000-0005-0000-0000-0000C7BA0000}"/>
    <cellStyle name="Note 2 2 4 5 5" xfId="26829" xr:uid="{00000000-0005-0000-0000-0000C8BA0000}"/>
    <cellStyle name="Note 2 2 4 6" xfId="2161" xr:uid="{00000000-0005-0000-0000-0000C9BA0000}"/>
    <cellStyle name="Note 2 2 4 6 2" xfId="6213" xr:uid="{00000000-0005-0000-0000-0000CABA0000}"/>
    <cellStyle name="Note 2 2 4 6 2 2" xfId="19402" xr:uid="{00000000-0005-0000-0000-0000CBBA0000}"/>
    <cellStyle name="Note 2 2 4 6 2 2 2" xfId="45564" xr:uid="{00000000-0005-0000-0000-0000CCBA0000}"/>
    <cellStyle name="Note 2 2 4 6 2 3" xfId="32375" xr:uid="{00000000-0005-0000-0000-0000CDBA0000}"/>
    <cellStyle name="Note 2 2 4 6 3" xfId="15878" xr:uid="{00000000-0005-0000-0000-0000CEBA0000}"/>
    <cellStyle name="Note 2 2 4 6 3 2" xfId="42040" xr:uid="{00000000-0005-0000-0000-0000CFBA0000}"/>
    <cellStyle name="Note 2 2 4 6 4" xfId="28323" xr:uid="{00000000-0005-0000-0000-0000D0BA0000}"/>
    <cellStyle name="Note 2 2 4 7" xfId="4187" xr:uid="{00000000-0005-0000-0000-0000D1BA0000}"/>
    <cellStyle name="Note 2 2 4 7 2" xfId="17640" xr:uid="{00000000-0005-0000-0000-0000D2BA0000}"/>
    <cellStyle name="Note 2 2 4 7 2 2" xfId="43802" xr:uid="{00000000-0005-0000-0000-0000D3BA0000}"/>
    <cellStyle name="Note 2 2 4 7 3" xfId="30349" xr:uid="{00000000-0005-0000-0000-0000D4BA0000}"/>
    <cellStyle name="Note 2 2 4 8" xfId="14116" xr:uid="{00000000-0005-0000-0000-0000D5BA0000}"/>
    <cellStyle name="Note 2 2 4 8 2" xfId="40278" xr:uid="{00000000-0005-0000-0000-0000D6BA0000}"/>
    <cellStyle name="Note 2 2 4 9" xfId="26297" xr:uid="{00000000-0005-0000-0000-0000D7BA0000}"/>
    <cellStyle name="Note 2 2 5" xfId="141" xr:uid="{00000000-0005-0000-0000-0000D8BA0000}"/>
    <cellStyle name="Note 2 2 5 2" xfId="271" xr:uid="{00000000-0005-0000-0000-0000D9BA0000}"/>
    <cellStyle name="Note 2 2 5 2 2" xfId="807" xr:uid="{00000000-0005-0000-0000-0000DABA0000}"/>
    <cellStyle name="Note 2 2 5 2 2 2" xfId="2833" xr:uid="{00000000-0005-0000-0000-0000DBBA0000}"/>
    <cellStyle name="Note 2 2 5 2 2 2 2" xfId="6885" xr:uid="{00000000-0005-0000-0000-0000DCBA0000}"/>
    <cellStyle name="Note 2 2 5 2 2 2 2 2" xfId="19898" xr:uid="{00000000-0005-0000-0000-0000DDBA0000}"/>
    <cellStyle name="Note 2 2 5 2 2 2 2 2 2" xfId="46060" xr:uid="{00000000-0005-0000-0000-0000DEBA0000}"/>
    <cellStyle name="Note 2 2 5 2 2 2 2 3" xfId="33047" xr:uid="{00000000-0005-0000-0000-0000DFBA0000}"/>
    <cellStyle name="Note 2 2 5 2 2 2 3" xfId="16374" xr:uid="{00000000-0005-0000-0000-0000E0BA0000}"/>
    <cellStyle name="Note 2 2 5 2 2 2 3 2" xfId="42536" xr:uid="{00000000-0005-0000-0000-0000E1BA0000}"/>
    <cellStyle name="Note 2 2 5 2 2 2 4" xfId="28995" xr:uid="{00000000-0005-0000-0000-0000E2BA0000}"/>
    <cellStyle name="Note 2 2 5 2 2 3" xfId="4859" xr:uid="{00000000-0005-0000-0000-0000E3BA0000}"/>
    <cellStyle name="Note 2 2 5 2 2 3 2" xfId="18136" xr:uid="{00000000-0005-0000-0000-0000E4BA0000}"/>
    <cellStyle name="Note 2 2 5 2 2 3 2 2" xfId="44298" xr:uid="{00000000-0005-0000-0000-0000E5BA0000}"/>
    <cellStyle name="Note 2 2 5 2 2 3 3" xfId="31021" xr:uid="{00000000-0005-0000-0000-0000E6BA0000}"/>
    <cellStyle name="Note 2 2 5 2 2 4" xfId="14612" xr:uid="{00000000-0005-0000-0000-0000E7BA0000}"/>
    <cellStyle name="Note 2 2 5 2 2 4 2" xfId="40774" xr:uid="{00000000-0005-0000-0000-0000E8BA0000}"/>
    <cellStyle name="Note 2 2 5 2 2 5" xfId="26969" xr:uid="{00000000-0005-0000-0000-0000E9BA0000}"/>
    <cellStyle name="Note 2 2 5 2 3" xfId="2301" xr:uid="{00000000-0005-0000-0000-0000EABA0000}"/>
    <cellStyle name="Note 2 2 5 2 3 2" xfId="6353" xr:uid="{00000000-0005-0000-0000-0000EBBA0000}"/>
    <cellStyle name="Note 2 2 5 2 3 2 2" xfId="19498" xr:uid="{00000000-0005-0000-0000-0000ECBA0000}"/>
    <cellStyle name="Note 2 2 5 2 3 2 2 2" xfId="45660" xr:uid="{00000000-0005-0000-0000-0000EDBA0000}"/>
    <cellStyle name="Note 2 2 5 2 3 2 3" xfId="32515" xr:uid="{00000000-0005-0000-0000-0000EEBA0000}"/>
    <cellStyle name="Note 2 2 5 2 3 3" xfId="15974" xr:uid="{00000000-0005-0000-0000-0000EFBA0000}"/>
    <cellStyle name="Note 2 2 5 2 3 3 2" xfId="42136" xr:uid="{00000000-0005-0000-0000-0000F0BA0000}"/>
    <cellStyle name="Note 2 2 5 2 3 4" xfId="28463" xr:uid="{00000000-0005-0000-0000-0000F1BA0000}"/>
    <cellStyle name="Note 2 2 5 2 4" xfId="4327" xr:uid="{00000000-0005-0000-0000-0000F2BA0000}"/>
    <cellStyle name="Note 2 2 5 2 4 2" xfId="17736" xr:uid="{00000000-0005-0000-0000-0000F3BA0000}"/>
    <cellStyle name="Note 2 2 5 2 4 2 2" xfId="43898" xr:uid="{00000000-0005-0000-0000-0000F4BA0000}"/>
    <cellStyle name="Note 2 2 5 2 4 3" xfId="30489" xr:uid="{00000000-0005-0000-0000-0000F5BA0000}"/>
    <cellStyle name="Note 2 2 5 2 5" xfId="14212" xr:uid="{00000000-0005-0000-0000-0000F6BA0000}"/>
    <cellStyle name="Note 2 2 5 2 5 2" xfId="40374" xr:uid="{00000000-0005-0000-0000-0000F7BA0000}"/>
    <cellStyle name="Note 2 2 5 2 6" xfId="26437" xr:uid="{00000000-0005-0000-0000-0000F8BA0000}"/>
    <cellStyle name="Note 2 2 5 3" xfId="677" xr:uid="{00000000-0005-0000-0000-0000F9BA0000}"/>
    <cellStyle name="Note 2 2 5 3 2" xfId="2703" xr:uid="{00000000-0005-0000-0000-0000FABA0000}"/>
    <cellStyle name="Note 2 2 5 3 2 2" xfId="6755" xr:uid="{00000000-0005-0000-0000-0000FBBA0000}"/>
    <cellStyle name="Note 2 2 5 3 2 2 2" xfId="19810" xr:uid="{00000000-0005-0000-0000-0000FCBA0000}"/>
    <cellStyle name="Note 2 2 5 3 2 2 2 2" xfId="45972" xr:uid="{00000000-0005-0000-0000-0000FDBA0000}"/>
    <cellStyle name="Note 2 2 5 3 2 2 3" xfId="32917" xr:uid="{00000000-0005-0000-0000-0000FEBA0000}"/>
    <cellStyle name="Note 2 2 5 3 2 3" xfId="16286" xr:uid="{00000000-0005-0000-0000-0000FFBA0000}"/>
    <cellStyle name="Note 2 2 5 3 2 3 2" xfId="42448" xr:uid="{00000000-0005-0000-0000-000000BB0000}"/>
    <cellStyle name="Note 2 2 5 3 2 4" xfId="28865" xr:uid="{00000000-0005-0000-0000-000001BB0000}"/>
    <cellStyle name="Note 2 2 5 3 3" xfId="4729" xr:uid="{00000000-0005-0000-0000-000002BB0000}"/>
    <cellStyle name="Note 2 2 5 3 3 2" xfId="18048" xr:uid="{00000000-0005-0000-0000-000003BB0000}"/>
    <cellStyle name="Note 2 2 5 3 3 2 2" xfId="44210" xr:uid="{00000000-0005-0000-0000-000004BB0000}"/>
    <cellStyle name="Note 2 2 5 3 3 3" xfId="30891" xr:uid="{00000000-0005-0000-0000-000005BB0000}"/>
    <cellStyle name="Note 2 2 5 3 4" xfId="14524" xr:uid="{00000000-0005-0000-0000-000006BB0000}"/>
    <cellStyle name="Note 2 2 5 3 4 2" xfId="40686" xr:uid="{00000000-0005-0000-0000-000007BB0000}"/>
    <cellStyle name="Note 2 2 5 3 5" xfId="26839" xr:uid="{00000000-0005-0000-0000-000008BB0000}"/>
    <cellStyle name="Note 2 2 5 4" xfId="2171" xr:uid="{00000000-0005-0000-0000-000009BB0000}"/>
    <cellStyle name="Note 2 2 5 4 2" xfId="6223" xr:uid="{00000000-0005-0000-0000-00000ABB0000}"/>
    <cellStyle name="Note 2 2 5 4 2 2" xfId="19410" xr:uid="{00000000-0005-0000-0000-00000BBB0000}"/>
    <cellStyle name="Note 2 2 5 4 2 2 2" xfId="45572" xr:uid="{00000000-0005-0000-0000-00000CBB0000}"/>
    <cellStyle name="Note 2 2 5 4 2 3" xfId="32385" xr:uid="{00000000-0005-0000-0000-00000DBB0000}"/>
    <cellStyle name="Note 2 2 5 4 3" xfId="15886" xr:uid="{00000000-0005-0000-0000-00000EBB0000}"/>
    <cellStyle name="Note 2 2 5 4 3 2" xfId="42048" xr:uid="{00000000-0005-0000-0000-00000FBB0000}"/>
    <cellStyle name="Note 2 2 5 4 4" xfId="28333" xr:uid="{00000000-0005-0000-0000-000010BB0000}"/>
    <cellStyle name="Note 2 2 5 5" xfId="4197" xr:uid="{00000000-0005-0000-0000-000011BB0000}"/>
    <cellStyle name="Note 2 2 5 5 2" xfId="17648" xr:uid="{00000000-0005-0000-0000-000012BB0000}"/>
    <cellStyle name="Note 2 2 5 5 2 2" xfId="43810" xr:uid="{00000000-0005-0000-0000-000013BB0000}"/>
    <cellStyle name="Note 2 2 5 5 3" xfId="30359" xr:uid="{00000000-0005-0000-0000-000014BB0000}"/>
    <cellStyle name="Note 2 2 5 6" xfId="14124" xr:uid="{00000000-0005-0000-0000-000015BB0000}"/>
    <cellStyle name="Note 2 2 5 6 2" xfId="40286" xr:uid="{00000000-0005-0000-0000-000016BB0000}"/>
    <cellStyle name="Note 2 2 5 7" xfId="26307" xr:uid="{00000000-0005-0000-0000-000017BB0000}"/>
    <cellStyle name="Note 2 2 6" xfId="185" xr:uid="{00000000-0005-0000-0000-000018BB0000}"/>
    <cellStyle name="Note 2 2 6 2" xfId="315" xr:uid="{00000000-0005-0000-0000-000019BB0000}"/>
    <cellStyle name="Note 2 2 6 2 2" xfId="851" xr:uid="{00000000-0005-0000-0000-00001ABB0000}"/>
    <cellStyle name="Note 2 2 6 2 2 2" xfId="2877" xr:uid="{00000000-0005-0000-0000-00001BBB0000}"/>
    <cellStyle name="Note 2 2 6 2 2 2 2" xfId="6929" xr:uid="{00000000-0005-0000-0000-00001CBB0000}"/>
    <cellStyle name="Note 2 2 6 2 2 2 2 2" xfId="19928" xr:uid="{00000000-0005-0000-0000-00001DBB0000}"/>
    <cellStyle name="Note 2 2 6 2 2 2 2 2 2" xfId="46090" xr:uid="{00000000-0005-0000-0000-00001EBB0000}"/>
    <cellStyle name="Note 2 2 6 2 2 2 2 3" xfId="33091" xr:uid="{00000000-0005-0000-0000-00001FBB0000}"/>
    <cellStyle name="Note 2 2 6 2 2 2 3" xfId="16404" xr:uid="{00000000-0005-0000-0000-000020BB0000}"/>
    <cellStyle name="Note 2 2 6 2 2 2 3 2" xfId="42566" xr:uid="{00000000-0005-0000-0000-000021BB0000}"/>
    <cellStyle name="Note 2 2 6 2 2 2 4" xfId="29039" xr:uid="{00000000-0005-0000-0000-000022BB0000}"/>
    <cellStyle name="Note 2 2 6 2 2 3" xfId="4903" xr:uid="{00000000-0005-0000-0000-000023BB0000}"/>
    <cellStyle name="Note 2 2 6 2 2 3 2" xfId="18166" xr:uid="{00000000-0005-0000-0000-000024BB0000}"/>
    <cellStyle name="Note 2 2 6 2 2 3 2 2" xfId="44328" xr:uid="{00000000-0005-0000-0000-000025BB0000}"/>
    <cellStyle name="Note 2 2 6 2 2 3 3" xfId="31065" xr:uid="{00000000-0005-0000-0000-000026BB0000}"/>
    <cellStyle name="Note 2 2 6 2 2 4" xfId="14642" xr:uid="{00000000-0005-0000-0000-000027BB0000}"/>
    <cellStyle name="Note 2 2 6 2 2 4 2" xfId="40804" xr:uid="{00000000-0005-0000-0000-000028BB0000}"/>
    <cellStyle name="Note 2 2 6 2 2 5" xfId="27013" xr:uid="{00000000-0005-0000-0000-000029BB0000}"/>
    <cellStyle name="Note 2 2 6 2 3" xfId="2345" xr:uid="{00000000-0005-0000-0000-00002ABB0000}"/>
    <cellStyle name="Note 2 2 6 2 3 2" xfId="6397" xr:uid="{00000000-0005-0000-0000-00002BBB0000}"/>
    <cellStyle name="Note 2 2 6 2 3 2 2" xfId="19528" xr:uid="{00000000-0005-0000-0000-00002CBB0000}"/>
    <cellStyle name="Note 2 2 6 2 3 2 2 2" xfId="45690" xr:uid="{00000000-0005-0000-0000-00002DBB0000}"/>
    <cellStyle name="Note 2 2 6 2 3 2 3" xfId="32559" xr:uid="{00000000-0005-0000-0000-00002EBB0000}"/>
    <cellStyle name="Note 2 2 6 2 3 3" xfId="16004" xr:uid="{00000000-0005-0000-0000-00002FBB0000}"/>
    <cellStyle name="Note 2 2 6 2 3 3 2" xfId="42166" xr:uid="{00000000-0005-0000-0000-000030BB0000}"/>
    <cellStyle name="Note 2 2 6 2 3 4" xfId="28507" xr:uid="{00000000-0005-0000-0000-000031BB0000}"/>
    <cellStyle name="Note 2 2 6 2 4" xfId="4371" xr:uid="{00000000-0005-0000-0000-000032BB0000}"/>
    <cellStyle name="Note 2 2 6 2 4 2" xfId="17766" xr:uid="{00000000-0005-0000-0000-000033BB0000}"/>
    <cellStyle name="Note 2 2 6 2 4 2 2" xfId="43928" xr:uid="{00000000-0005-0000-0000-000034BB0000}"/>
    <cellStyle name="Note 2 2 6 2 4 3" xfId="30533" xr:uid="{00000000-0005-0000-0000-000035BB0000}"/>
    <cellStyle name="Note 2 2 6 2 5" xfId="14242" xr:uid="{00000000-0005-0000-0000-000036BB0000}"/>
    <cellStyle name="Note 2 2 6 2 5 2" xfId="40404" xr:uid="{00000000-0005-0000-0000-000037BB0000}"/>
    <cellStyle name="Note 2 2 6 2 6" xfId="26481" xr:uid="{00000000-0005-0000-0000-000038BB0000}"/>
    <cellStyle name="Note 2 2 6 3" xfId="721" xr:uid="{00000000-0005-0000-0000-000039BB0000}"/>
    <cellStyle name="Note 2 2 6 3 2" xfId="2747" xr:uid="{00000000-0005-0000-0000-00003ABB0000}"/>
    <cellStyle name="Note 2 2 6 3 2 2" xfId="6799" xr:uid="{00000000-0005-0000-0000-00003BBB0000}"/>
    <cellStyle name="Note 2 2 6 3 2 2 2" xfId="19840" xr:uid="{00000000-0005-0000-0000-00003CBB0000}"/>
    <cellStyle name="Note 2 2 6 3 2 2 2 2" xfId="46002" xr:uid="{00000000-0005-0000-0000-00003DBB0000}"/>
    <cellStyle name="Note 2 2 6 3 2 2 3" xfId="32961" xr:uid="{00000000-0005-0000-0000-00003EBB0000}"/>
    <cellStyle name="Note 2 2 6 3 2 3" xfId="16316" xr:uid="{00000000-0005-0000-0000-00003FBB0000}"/>
    <cellStyle name="Note 2 2 6 3 2 3 2" xfId="42478" xr:uid="{00000000-0005-0000-0000-000040BB0000}"/>
    <cellStyle name="Note 2 2 6 3 2 4" xfId="28909" xr:uid="{00000000-0005-0000-0000-000041BB0000}"/>
    <cellStyle name="Note 2 2 6 3 3" xfId="4773" xr:uid="{00000000-0005-0000-0000-000042BB0000}"/>
    <cellStyle name="Note 2 2 6 3 3 2" xfId="18078" xr:uid="{00000000-0005-0000-0000-000043BB0000}"/>
    <cellStyle name="Note 2 2 6 3 3 2 2" xfId="44240" xr:uid="{00000000-0005-0000-0000-000044BB0000}"/>
    <cellStyle name="Note 2 2 6 3 3 3" xfId="30935" xr:uid="{00000000-0005-0000-0000-000045BB0000}"/>
    <cellStyle name="Note 2 2 6 3 4" xfId="14554" xr:uid="{00000000-0005-0000-0000-000046BB0000}"/>
    <cellStyle name="Note 2 2 6 3 4 2" xfId="40716" xr:uid="{00000000-0005-0000-0000-000047BB0000}"/>
    <cellStyle name="Note 2 2 6 3 5" xfId="26883" xr:uid="{00000000-0005-0000-0000-000048BB0000}"/>
    <cellStyle name="Note 2 2 6 4" xfId="2215" xr:uid="{00000000-0005-0000-0000-000049BB0000}"/>
    <cellStyle name="Note 2 2 6 4 2" xfId="6267" xr:uid="{00000000-0005-0000-0000-00004ABB0000}"/>
    <cellStyle name="Note 2 2 6 4 2 2" xfId="19440" xr:uid="{00000000-0005-0000-0000-00004BBB0000}"/>
    <cellStyle name="Note 2 2 6 4 2 2 2" xfId="45602" xr:uid="{00000000-0005-0000-0000-00004CBB0000}"/>
    <cellStyle name="Note 2 2 6 4 2 3" xfId="32429" xr:uid="{00000000-0005-0000-0000-00004DBB0000}"/>
    <cellStyle name="Note 2 2 6 4 3" xfId="15916" xr:uid="{00000000-0005-0000-0000-00004EBB0000}"/>
    <cellStyle name="Note 2 2 6 4 3 2" xfId="42078" xr:uid="{00000000-0005-0000-0000-00004FBB0000}"/>
    <cellStyle name="Note 2 2 6 4 4" xfId="28377" xr:uid="{00000000-0005-0000-0000-000050BB0000}"/>
    <cellStyle name="Note 2 2 6 5" xfId="4241" xr:uid="{00000000-0005-0000-0000-000051BB0000}"/>
    <cellStyle name="Note 2 2 6 5 2" xfId="17678" xr:uid="{00000000-0005-0000-0000-000052BB0000}"/>
    <cellStyle name="Note 2 2 6 5 2 2" xfId="43840" xr:uid="{00000000-0005-0000-0000-000053BB0000}"/>
    <cellStyle name="Note 2 2 6 5 3" xfId="30403" xr:uid="{00000000-0005-0000-0000-000054BB0000}"/>
    <cellStyle name="Note 2 2 6 6" xfId="14154" xr:uid="{00000000-0005-0000-0000-000055BB0000}"/>
    <cellStyle name="Note 2 2 6 6 2" xfId="40316" xr:uid="{00000000-0005-0000-0000-000056BB0000}"/>
    <cellStyle name="Note 2 2 6 7" xfId="26351" xr:uid="{00000000-0005-0000-0000-000057BB0000}"/>
    <cellStyle name="Note 2 2 7" xfId="225" xr:uid="{00000000-0005-0000-0000-000058BB0000}"/>
    <cellStyle name="Note 2 2 7 2" xfId="761" xr:uid="{00000000-0005-0000-0000-000059BB0000}"/>
    <cellStyle name="Note 2 2 7 2 2" xfId="2787" xr:uid="{00000000-0005-0000-0000-00005ABB0000}"/>
    <cellStyle name="Note 2 2 7 2 2 2" xfId="6839" xr:uid="{00000000-0005-0000-0000-00005BBB0000}"/>
    <cellStyle name="Note 2 2 7 2 2 2 2" xfId="19866" xr:uid="{00000000-0005-0000-0000-00005CBB0000}"/>
    <cellStyle name="Note 2 2 7 2 2 2 2 2" xfId="46028" xr:uid="{00000000-0005-0000-0000-00005DBB0000}"/>
    <cellStyle name="Note 2 2 7 2 2 2 3" xfId="33001" xr:uid="{00000000-0005-0000-0000-00005EBB0000}"/>
    <cellStyle name="Note 2 2 7 2 2 3" xfId="16342" xr:uid="{00000000-0005-0000-0000-00005FBB0000}"/>
    <cellStyle name="Note 2 2 7 2 2 3 2" xfId="42504" xr:uid="{00000000-0005-0000-0000-000060BB0000}"/>
    <cellStyle name="Note 2 2 7 2 2 4" xfId="28949" xr:uid="{00000000-0005-0000-0000-000061BB0000}"/>
    <cellStyle name="Note 2 2 7 2 3" xfId="4813" xr:uid="{00000000-0005-0000-0000-000062BB0000}"/>
    <cellStyle name="Note 2 2 7 2 3 2" xfId="18104" xr:uid="{00000000-0005-0000-0000-000063BB0000}"/>
    <cellStyle name="Note 2 2 7 2 3 2 2" xfId="44266" xr:uid="{00000000-0005-0000-0000-000064BB0000}"/>
    <cellStyle name="Note 2 2 7 2 3 3" xfId="30975" xr:uid="{00000000-0005-0000-0000-000065BB0000}"/>
    <cellStyle name="Note 2 2 7 2 4" xfId="14580" xr:uid="{00000000-0005-0000-0000-000066BB0000}"/>
    <cellStyle name="Note 2 2 7 2 4 2" xfId="40742" xr:uid="{00000000-0005-0000-0000-000067BB0000}"/>
    <cellStyle name="Note 2 2 7 2 5" xfId="26923" xr:uid="{00000000-0005-0000-0000-000068BB0000}"/>
    <cellStyle name="Note 2 2 7 3" xfId="2255" xr:uid="{00000000-0005-0000-0000-000069BB0000}"/>
    <cellStyle name="Note 2 2 7 3 2" xfId="6307" xr:uid="{00000000-0005-0000-0000-00006ABB0000}"/>
    <cellStyle name="Note 2 2 7 3 2 2" xfId="19466" xr:uid="{00000000-0005-0000-0000-00006BBB0000}"/>
    <cellStyle name="Note 2 2 7 3 2 2 2" xfId="45628" xr:uid="{00000000-0005-0000-0000-00006CBB0000}"/>
    <cellStyle name="Note 2 2 7 3 2 3" xfId="32469" xr:uid="{00000000-0005-0000-0000-00006DBB0000}"/>
    <cellStyle name="Note 2 2 7 3 3" xfId="15942" xr:uid="{00000000-0005-0000-0000-00006EBB0000}"/>
    <cellStyle name="Note 2 2 7 3 3 2" xfId="42104" xr:uid="{00000000-0005-0000-0000-00006FBB0000}"/>
    <cellStyle name="Note 2 2 7 3 4" xfId="28417" xr:uid="{00000000-0005-0000-0000-000070BB0000}"/>
    <cellStyle name="Note 2 2 7 4" xfId="4281" xr:uid="{00000000-0005-0000-0000-000071BB0000}"/>
    <cellStyle name="Note 2 2 7 4 2" xfId="17704" xr:uid="{00000000-0005-0000-0000-000072BB0000}"/>
    <cellStyle name="Note 2 2 7 4 2 2" xfId="43866" xr:uid="{00000000-0005-0000-0000-000073BB0000}"/>
    <cellStyle name="Note 2 2 7 4 3" xfId="30443" xr:uid="{00000000-0005-0000-0000-000074BB0000}"/>
    <cellStyle name="Note 2 2 7 5" xfId="14180" xr:uid="{00000000-0005-0000-0000-000075BB0000}"/>
    <cellStyle name="Note 2 2 7 5 2" xfId="40342" xr:uid="{00000000-0005-0000-0000-000076BB0000}"/>
    <cellStyle name="Note 2 2 7 6" xfId="26391" xr:uid="{00000000-0005-0000-0000-000077BB0000}"/>
    <cellStyle name="Note 2 2 8" xfId="631" xr:uid="{00000000-0005-0000-0000-000078BB0000}"/>
    <cellStyle name="Note 2 2 8 2" xfId="2657" xr:uid="{00000000-0005-0000-0000-000079BB0000}"/>
    <cellStyle name="Note 2 2 8 2 2" xfId="6709" xr:uid="{00000000-0005-0000-0000-00007ABB0000}"/>
    <cellStyle name="Note 2 2 8 2 2 2" xfId="19778" xr:uid="{00000000-0005-0000-0000-00007BBB0000}"/>
    <cellStyle name="Note 2 2 8 2 2 2 2" xfId="45940" xr:uid="{00000000-0005-0000-0000-00007CBB0000}"/>
    <cellStyle name="Note 2 2 8 2 2 3" xfId="32871" xr:uid="{00000000-0005-0000-0000-00007DBB0000}"/>
    <cellStyle name="Note 2 2 8 2 3" xfId="16254" xr:uid="{00000000-0005-0000-0000-00007EBB0000}"/>
    <cellStyle name="Note 2 2 8 2 3 2" xfId="42416" xr:uid="{00000000-0005-0000-0000-00007FBB0000}"/>
    <cellStyle name="Note 2 2 8 2 4" xfId="28819" xr:uid="{00000000-0005-0000-0000-000080BB0000}"/>
    <cellStyle name="Note 2 2 8 3" xfId="4683" xr:uid="{00000000-0005-0000-0000-000081BB0000}"/>
    <cellStyle name="Note 2 2 8 3 2" xfId="18016" xr:uid="{00000000-0005-0000-0000-000082BB0000}"/>
    <cellStyle name="Note 2 2 8 3 2 2" xfId="44178" xr:uid="{00000000-0005-0000-0000-000083BB0000}"/>
    <cellStyle name="Note 2 2 8 3 3" xfId="30845" xr:uid="{00000000-0005-0000-0000-000084BB0000}"/>
    <cellStyle name="Note 2 2 8 4" xfId="14492" xr:uid="{00000000-0005-0000-0000-000085BB0000}"/>
    <cellStyle name="Note 2 2 8 4 2" xfId="40654" xr:uid="{00000000-0005-0000-0000-000086BB0000}"/>
    <cellStyle name="Note 2 2 8 5" xfId="26793" xr:uid="{00000000-0005-0000-0000-000087BB0000}"/>
    <cellStyle name="Note 2 2 9" xfId="2125" xr:uid="{00000000-0005-0000-0000-000088BB0000}"/>
    <cellStyle name="Note 2 2 9 2" xfId="6177" xr:uid="{00000000-0005-0000-0000-000089BB0000}"/>
    <cellStyle name="Note 2 2 9 2 2" xfId="19378" xr:uid="{00000000-0005-0000-0000-00008ABB0000}"/>
    <cellStyle name="Note 2 2 9 2 2 2" xfId="45540" xr:uid="{00000000-0005-0000-0000-00008BBB0000}"/>
    <cellStyle name="Note 2 2 9 2 3" xfId="32339" xr:uid="{00000000-0005-0000-0000-00008CBB0000}"/>
    <cellStyle name="Note 2 2 9 3" xfId="15854" xr:uid="{00000000-0005-0000-0000-00008DBB0000}"/>
    <cellStyle name="Note 2 2 9 3 2" xfId="42016" xr:uid="{00000000-0005-0000-0000-00008EBB0000}"/>
    <cellStyle name="Note 2 2 9 4" xfId="28287" xr:uid="{00000000-0005-0000-0000-00008FBB0000}"/>
    <cellStyle name="Note 2 3" xfId="2117" xr:uid="{00000000-0005-0000-0000-000090BB0000}"/>
    <cellStyle name="Note 2 3 2" xfId="6169" xr:uid="{00000000-0005-0000-0000-000091BB0000}"/>
    <cellStyle name="Note 2 3 2 2" xfId="19371" xr:uid="{00000000-0005-0000-0000-000092BB0000}"/>
    <cellStyle name="Note 2 3 2 2 2" xfId="45533" xr:uid="{00000000-0005-0000-0000-000093BB0000}"/>
    <cellStyle name="Note 2 3 2 3" xfId="32331" xr:uid="{00000000-0005-0000-0000-000094BB0000}"/>
    <cellStyle name="Note 2 3 3" xfId="15847" xr:uid="{00000000-0005-0000-0000-000095BB0000}"/>
    <cellStyle name="Note 2 3 3 2" xfId="42009" xr:uid="{00000000-0005-0000-0000-000096BB0000}"/>
    <cellStyle name="Note 2 3 4" xfId="28279" xr:uid="{00000000-0005-0000-0000-000097BB0000}"/>
    <cellStyle name="Note 2 4" xfId="4143" xr:uid="{00000000-0005-0000-0000-000098BB0000}"/>
    <cellStyle name="Note 2 4 2" xfId="11139" xr:uid="{00000000-0005-0000-0000-000099BB0000}"/>
    <cellStyle name="Note 2 4 2 2" xfId="23693" xr:uid="{00000000-0005-0000-0000-00009ABB0000}"/>
    <cellStyle name="Note 2 4 2 2 2" xfId="49855" xr:uid="{00000000-0005-0000-0000-00009BBB0000}"/>
    <cellStyle name="Note 2 4 2 3" xfId="37301" xr:uid="{00000000-0005-0000-0000-00009CBB0000}"/>
    <cellStyle name="Note 2 4 3" xfId="17609" xr:uid="{00000000-0005-0000-0000-00009DBB0000}"/>
    <cellStyle name="Note 2 4 3 2" xfId="43771" xr:uid="{00000000-0005-0000-0000-00009EBB0000}"/>
    <cellStyle name="Note 2 4 4" xfId="30305" xr:uid="{00000000-0005-0000-0000-00009FBB0000}"/>
    <cellStyle name="Note 2 5" xfId="14085" xr:uid="{00000000-0005-0000-0000-0000A0BB0000}"/>
    <cellStyle name="Note 2 5 2" xfId="40247" xr:uid="{00000000-0005-0000-0000-0000A1BB0000}"/>
    <cellStyle name="Note 3" xfId="90" xr:uid="{00000000-0005-0000-0000-0000A2BB0000}"/>
    <cellStyle name="Note 3 10" xfId="4146" xr:uid="{00000000-0005-0000-0000-0000A3BB0000}"/>
    <cellStyle name="Note 3 10 2" xfId="17612" xr:uid="{00000000-0005-0000-0000-0000A4BB0000}"/>
    <cellStyle name="Note 3 10 2 2" xfId="43774" xr:uid="{00000000-0005-0000-0000-0000A5BB0000}"/>
    <cellStyle name="Note 3 10 3" xfId="30308" xr:uid="{00000000-0005-0000-0000-0000A6BB0000}"/>
    <cellStyle name="Note 3 11" xfId="14088" xr:uid="{00000000-0005-0000-0000-0000A7BB0000}"/>
    <cellStyle name="Note 3 11 2" xfId="40250" xr:uid="{00000000-0005-0000-0000-0000A8BB0000}"/>
    <cellStyle name="Note 3 12" xfId="26256" xr:uid="{00000000-0005-0000-0000-0000A9BB0000}"/>
    <cellStyle name="Note 3 2" xfId="108" xr:uid="{00000000-0005-0000-0000-0000AABB0000}"/>
    <cellStyle name="Note 3 2 2" xfId="154" xr:uid="{00000000-0005-0000-0000-0000ABBB0000}"/>
    <cellStyle name="Note 3 2 2 2" xfId="284" xr:uid="{00000000-0005-0000-0000-0000ACBB0000}"/>
    <cellStyle name="Note 3 2 2 2 2" xfId="820" xr:uid="{00000000-0005-0000-0000-0000ADBB0000}"/>
    <cellStyle name="Note 3 2 2 2 2 2" xfId="2846" xr:uid="{00000000-0005-0000-0000-0000AEBB0000}"/>
    <cellStyle name="Note 3 2 2 2 2 2 2" xfId="6898" xr:uid="{00000000-0005-0000-0000-0000AFBB0000}"/>
    <cellStyle name="Note 3 2 2 2 2 2 2 2" xfId="19905" xr:uid="{00000000-0005-0000-0000-0000B0BB0000}"/>
    <cellStyle name="Note 3 2 2 2 2 2 2 2 2" xfId="46067" xr:uid="{00000000-0005-0000-0000-0000B1BB0000}"/>
    <cellStyle name="Note 3 2 2 2 2 2 2 3" xfId="33060" xr:uid="{00000000-0005-0000-0000-0000B2BB0000}"/>
    <cellStyle name="Note 3 2 2 2 2 2 3" xfId="16381" xr:uid="{00000000-0005-0000-0000-0000B3BB0000}"/>
    <cellStyle name="Note 3 2 2 2 2 2 3 2" xfId="42543" xr:uid="{00000000-0005-0000-0000-0000B4BB0000}"/>
    <cellStyle name="Note 3 2 2 2 2 2 4" xfId="29008" xr:uid="{00000000-0005-0000-0000-0000B5BB0000}"/>
    <cellStyle name="Note 3 2 2 2 2 3" xfId="4872" xr:uid="{00000000-0005-0000-0000-0000B6BB0000}"/>
    <cellStyle name="Note 3 2 2 2 2 3 2" xfId="18143" xr:uid="{00000000-0005-0000-0000-0000B7BB0000}"/>
    <cellStyle name="Note 3 2 2 2 2 3 2 2" xfId="44305" xr:uid="{00000000-0005-0000-0000-0000B8BB0000}"/>
    <cellStyle name="Note 3 2 2 2 2 3 3" xfId="31034" xr:uid="{00000000-0005-0000-0000-0000B9BB0000}"/>
    <cellStyle name="Note 3 2 2 2 2 4" xfId="14619" xr:uid="{00000000-0005-0000-0000-0000BABB0000}"/>
    <cellStyle name="Note 3 2 2 2 2 4 2" xfId="40781" xr:uid="{00000000-0005-0000-0000-0000BBBB0000}"/>
    <cellStyle name="Note 3 2 2 2 2 5" xfId="26982" xr:uid="{00000000-0005-0000-0000-0000BCBB0000}"/>
    <cellStyle name="Note 3 2 2 2 3" xfId="2314" xr:uid="{00000000-0005-0000-0000-0000BDBB0000}"/>
    <cellStyle name="Note 3 2 2 2 3 2" xfId="6366" xr:uid="{00000000-0005-0000-0000-0000BEBB0000}"/>
    <cellStyle name="Note 3 2 2 2 3 2 2" xfId="19505" xr:uid="{00000000-0005-0000-0000-0000BFBB0000}"/>
    <cellStyle name="Note 3 2 2 2 3 2 2 2" xfId="45667" xr:uid="{00000000-0005-0000-0000-0000C0BB0000}"/>
    <cellStyle name="Note 3 2 2 2 3 2 3" xfId="32528" xr:uid="{00000000-0005-0000-0000-0000C1BB0000}"/>
    <cellStyle name="Note 3 2 2 2 3 3" xfId="15981" xr:uid="{00000000-0005-0000-0000-0000C2BB0000}"/>
    <cellStyle name="Note 3 2 2 2 3 3 2" xfId="42143" xr:uid="{00000000-0005-0000-0000-0000C3BB0000}"/>
    <cellStyle name="Note 3 2 2 2 3 4" xfId="28476" xr:uid="{00000000-0005-0000-0000-0000C4BB0000}"/>
    <cellStyle name="Note 3 2 2 2 4" xfId="4340" xr:uid="{00000000-0005-0000-0000-0000C5BB0000}"/>
    <cellStyle name="Note 3 2 2 2 4 2" xfId="17743" xr:uid="{00000000-0005-0000-0000-0000C6BB0000}"/>
    <cellStyle name="Note 3 2 2 2 4 2 2" xfId="43905" xr:uid="{00000000-0005-0000-0000-0000C7BB0000}"/>
    <cellStyle name="Note 3 2 2 2 4 3" xfId="30502" xr:uid="{00000000-0005-0000-0000-0000C8BB0000}"/>
    <cellStyle name="Note 3 2 2 2 5" xfId="14219" xr:uid="{00000000-0005-0000-0000-0000C9BB0000}"/>
    <cellStyle name="Note 3 2 2 2 5 2" xfId="40381" xr:uid="{00000000-0005-0000-0000-0000CABB0000}"/>
    <cellStyle name="Note 3 2 2 2 6" xfId="26450" xr:uid="{00000000-0005-0000-0000-0000CBBB0000}"/>
    <cellStyle name="Note 3 2 2 3" xfId="690" xr:uid="{00000000-0005-0000-0000-0000CCBB0000}"/>
    <cellStyle name="Note 3 2 2 3 2" xfId="2716" xr:uid="{00000000-0005-0000-0000-0000CDBB0000}"/>
    <cellStyle name="Note 3 2 2 3 2 2" xfId="6768" xr:uid="{00000000-0005-0000-0000-0000CEBB0000}"/>
    <cellStyle name="Note 3 2 2 3 2 2 2" xfId="19817" xr:uid="{00000000-0005-0000-0000-0000CFBB0000}"/>
    <cellStyle name="Note 3 2 2 3 2 2 2 2" xfId="45979" xr:uid="{00000000-0005-0000-0000-0000D0BB0000}"/>
    <cellStyle name="Note 3 2 2 3 2 2 3" xfId="32930" xr:uid="{00000000-0005-0000-0000-0000D1BB0000}"/>
    <cellStyle name="Note 3 2 2 3 2 3" xfId="16293" xr:uid="{00000000-0005-0000-0000-0000D2BB0000}"/>
    <cellStyle name="Note 3 2 2 3 2 3 2" xfId="42455" xr:uid="{00000000-0005-0000-0000-0000D3BB0000}"/>
    <cellStyle name="Note 3 2 2 3 2 4" xfId="28878" xr:uid="{00000000-0005-0000-0000-0000D4BB0000}"/>
    <cellStyle name="Note 3 2 2 3 3" xfId="4742" xr:uid="{00000000-0005-0000-0000-0000D5BB0000}"/>
    <cellStyle name="Note 3 2 2 3 3 2" xfId="18055" xr:uid="{00000000-0005-0000-0000-0000D6BB0000}"/>
    <cellStyle name="Note 3 2 2 3 3 2 2" xfId="44217" xr:uid="{00000000-0005-0000-0000-0000D7BB0000}"/>
    <cellStyle name="Note 3 2 2 3 3 3" xfId="30904" xr:uid="{00000000-0005-0000-0000-0000D8BB0000}"/>
    <cellStyle name="Note 3 2 2 3 4" xfId="14531" xr:uid="{00000000-0005-0000-0000-0000D9BB0000}"/>
    <cellStyle name="Note 3 2 2 3 4 2" xfId="40693" xr:uid="{00000000-0005-0000-0000-0000DABB0000}"/>
    <cellStyle name="Note 3 2 2 3 5" xfId="26852" xr:uid="{00000000-0005-0000-0000-0000DBBB0000}"/>
    <cellStyle name="Note 3 2 2 4" xfId="2184" xr:uid="{00000000-0005-0000-0000-0000DCBB0000}"/>
    <cellStyle name="Note 3 2 2 4 2" xfId="6236" xr:uid="{00000000-0005-0000-0000-0000DDBB0000}"/>
    <cellStyle name="Note 3 2 2 4 2 2" xfId="19417" xr:uid="{00000000-0005-0000-0000-0000DEBB0000}"/>
    <cellStyle name="Note 3 2 2 4 2 2 2" xfId="45579" xr:uid="{00000000-0005-0000-0000-0000DFBB0000}"/>
    <cellStyle name="Note 3 2 2 4 2 3" xfId="32398" xr:uid="{00000000-0005-0000-0000-0000E0BB0000}"/>
    <cellStyle name="Note 3 2 2 4 3" xfId="15893" xr:uid="{00000000-0005-0000-0000-0000E1BB0000}"/>
    <cellStyle name="Note 3 2 2 4 3 2" xfId="42055" xr:uid="{00000000-0005-0000-0000-0000E2BB0000}"/>
    <cellStyle name="Note 3 2 2 4 4" xfId="28346" xr:uid="{00000000-0005-0000-0000-0000E3BB0000}"/>
    <cellStyle name="Note 3 2 2 5" xfId="4210" xr:uid="{00000000-0005-0000-0000-0000E4BB0000}"/>
    <cellStyle name="Note 3 2 2 5 2" xfId="17655" xr:uid="{00000000-0005-0000-0000-0000E5BB0000}"/>
    <cellStyle name="Note 3 2 2 5 2 2" xfId="43817" xr:uid="{00000000-0005-0000-0000-0000E6BB0000}"/>
    <cellStyle name="Note 3 2 2 5 3" xfId="30372" xr:uid="{00000000-0005-0000-0000-0000E7BB0000}"/>
    <cellStyle name="Note 3 2 2 6" xfId="14131" xr:uid="{00000000-0005-0000-0000-0000E8BB0000}"/>
    <cellStyle name="Note 3 2 2 6 2" xfId="40293" xr:uid="{00000000-0005-0000-0000-0000E9BB0000}"/>
    <cellStyle name="Note 3 2 2 7" xfId="26320" xr:uid="{00000000-0005-0000-0000-0000EABB0000}"/>
    <cellStyle name="Note 3 2 3" xfId="195" xr:uid="{00000000-0005-0000-0000-0000EBBB0000}"/>
    <cellStyle name="Note 3 2 3 2" xfId="325" xr:uid="{00000000-0005-0000-0000-0000ECBB0000}"/>
    <cellStyle name="Note 3 2 3 2 2" xfId="861" xr:uid="{00000000-0005-0000-0000-0000EDBB0000}"/>
    <cellStyle name="Note 3 2 3 2 2 2" xfId="2887" xr:uid="{00000000-0005-0000-0000-0000EEBB0000}"/>
    <cellStyle name="Note 3 2 3 2 2 2 2" xfId="6939" xr:uid="{00000000-0005-0000-0000-0000EFBB0000}"/>
    <cellStyle name="Note 3 2 3 2 2 2 2 2" xfId="19932" xr:uid="{00000000-0005-0000-0000-0000F0BB0000}"/>
    <cellStyle name="Note 3 2 3 2 2 2 2 2 2" xfId="46094" xr:uid="{00000000-0005-0000-0000-0000F1BB0000}"/>
    <cellStyle name="Note 3 2 3 2 2 2 2 3" xfId="33101" xr:uid="{00000000-0005-0000-0000-0000F2BB0000}"/>
    <cellStyle name="Note 3 2 3 2 2 2 3" xfId="16408" xr:uid="{00000000-0005-0000-0000-0000F3BB0000}"/>
    <cellStyle name="Note 3 2 3 2 2 2 3 2" xfId="42570" xr:uid="{00000000-0005-0000-0000-0000F4BB0000}"/>
    <cellStyle name="Note 3 2 3 2 2 2 4" xfId="29049" xr:uid="{00000000-0005-0000-0000-0000F5BB0000}"/>
    <cellStyle name="Note 3 2 3 2 2 3" xfId="4913" xr:uid="{00000000-0005-0000-0000-0000F6BB0000}"/>
    <cellStyle name="Note 3 2 3 2 2 3 2" xfId="18170" xr:uid="{00000000-0005-0000-0000-0000F7BB0000}"/>
    <cellStyle name="Note 3 2 3 2 2 3 2 2" xfId="44332" xr:uid="{00000000-0005-0000-0000-0000F8BB0000}"/>
    <cellStyle name="Note 3 2 3 2 2 3 3" xfId="31075" xr:uid="{00000000-0005-0000-0000-0000F9BB0000}"/>
    <cellStyle name="Note 3 2 3 2 2 4" xfId="14646" xr:uid="{00000000-0005-0000-0000-0000FABB0000}"/>
    <cellStyle name="Note 3 2 3 2 2 4 2" xfId="40808" xr:uid="{00000000-0005-0000-0000-0000FBBB0000}"/>
    <cellStyle name="Note 3 2 3 2 2 5" xfId="27023" xr:uid="{00000000-0005-0000-0000-0000FCBB0000}"/>
    <cellStyle name="Note 3 2 3 2 3" xfId="2355" xr:uid="{00000000-0005-0000-0000-0000FDBB0000}"/>
    <cellStyle name="Note 3 2 3 2 3 2" xfId="6407" xr:uid="{00000000-0005-0000-0000-0000FEBB0000}"/>
    <cellStyle name="Note 3 2 3 2 3 2 2" xfId="19532" xr:uid="{00000000-0005-0000-0000-0000FFBB0000}"/>
    <cellStyle name="Note 3 2 3 2 3 2 2 2" xfId="45694" xr:uid="{00000000-0005-0000-0000-000000BC0000}"/>
    <cellStyle name="Note 3 2 3 2 3 2 3" xfId="32569" xr:uid="{00000000-0005-0000-0000-000001BC0000}"/>
    <cellStyle name="Note 3 2 3 2 3 3" xfId="16008" xr:uid="{00000000-0005-0000-0000-000002BC0000}"/>
    <cellStyle name="Note 3 2 3 2 3 3 2" xfId="42170" xr:uid="{00000000-0005-0000-0000-000003BC0000}"/>
    <cellStyle name="Note 3 2 3 2 3 4" xfId="28517" xr:uid="{00000000-0005-0000-0000-000004BC0000}"/>
    <cellStyle name="Note 3 2 3 2 4" xfId="4381" xr:uid="{00000000-0005-0000-0000-000005BC0000}"/>
    <cellStyle name="Note 3 2 3 2 4 2" xfId="17770" xr:uid="{00000000-0005-0000-0000-000006BC0000}"/>
    <cellStyle name="Note 3 2 3 2 4 2 2" xfId="43932" xr:uid="{00000000-0005-0000-0000-000007BC0000}"/>
    <cellStyle name="Note 3 2 3 2 4 3" xfId="30543" xr:uid="{00000000-0005-0000-0000-000008BC0000}"/>
    <cellStyle name="Note 3 2 3 2 5" xfId="14246" xr:uid="{00000000-0005-0000-0000-000009BC0000}"/>
    <cellStyle name="Note 3 2 3 2 5 2" xfId="40408" xr:uid="{00000000-0005-0000-0000-00000ABC0000}"/>
    <cellStyle name="Note 3 2 3 2 6" xfId="26491" xr:uid="{00000000-0005-0000-0000-00000BBC0000}"/>
    <cellStyle name="Note 3 2 3 3" xfId="731" xr:uid="{00000000-0005-0000-0000-00000CBC0000}"/>
    <cellStyle name="Note 3 2 3 3 2" xfId="2757" xr:uid="{00000000-0005-0000-0000-00000DBC0000}"/>
    <cellStyle name="Note 3 2 3 3 2 2" xfId="6809" xr:uid="{00000000-0005-0000-0000-00000EBC0000}"/>
    <cellStyle name="Note 3 2 3 3 2 2 2" xfId="19844" xr:uid="{00000000-0005-0000-0000-00000FBC0000}"/>
    <cellStyle name="Note 3 2 3 3 2 2 2 2" xfId="46006" xr:uid="{00000000-0005-0000-0000-000010BC0000}"/>
    <cellStyle name="Note 3 2 3 3 2 2 3" xfId="32971" xr:uid="{00000000-0005-0000-0000-000011BC0000}"/>
    <cellStyle name="Note 3 2 3 3 2 3" xfId="16320" xr:uid="{00000000-0005-0000-0000-000012BC0000}"/>
    <cellStyle name="Note 3 2 3 3 2 3 2" xfId="42482" xr:uid="{00000000-0005-0000-0000-000013BC0000}"/>
    <cellStyle name="Note 3 2 3 3 2 4" xfId="28919" xr:uid="{00000000-0005-0000-0000-000014BC0000}"/>
    <cellStyle name="Note 3 2 3 3 3" xfId="4783" xr:uid="{00000000-0005-0000-0000-000015BC0000}"/>
    <cellStyle name="Note 3 2 3 3 3 2" xfId="18082" xr:uid="{00000000-0005-0000-0000-000016BC0000}"/>
    <cellStyle name="Note 3 2 3 3 3 2 2" xfId="44244" xr:uid="{00000000-0005-0000-0000-000017BC0000}"/>
    <cellStyle name="Note 3 2 3 3 3 3" xfId="30945" xr:uid="{00000000-0005-0000-0000-000018BC0000}"/>
    <cellStyle name="Note 3 2 3 3 4" xfId="14558" xr:uid="{00000000-0005-0000-0000-000019BC0000}"/>
    <cellStyle name="Note 3 2 3 3 4 2" xfId="40720" xr:uid="{00000000-0005-0000-0000-00001ABC0000}"/>
    <cellStyle name="Note 3 2 3 3 5" xfId="26893" xr:uid="{00000000-0005-0000-0000-00001BBC0000}"/>
    <cellStyle name="Note 3 2 3 4" xfId="2225" xr:uid="{00000000-0005-0000-0000-00001CBC0000}"/>
    <cellStyle name="Note 3 2 3 4 2" xfId="6277" xr:uid="{00000000-0005-0000-0000-00001DBC0000}"/>
    <cellStyle name="Note 3 2 3 4 2 2" xfId="19444" xr:uid="{00000000-0005-0000-0000-00001EBC0000}"/>
    <cellStyle name="Note 3 2 3 4 2 2 2" xfId="45606" xr:uid="{00000000-0005-0000-0000-00001FBC0000}"/>
    <cellStyle name="Note 3 2 3 4 2 3" xfId="32439" xr:uid="{00000000-0005-0000-0000-000020BC0000}"/>
    <cellStyle name="Note 3 2 3 4 3" xfId="15920" xr:uid="{00000000-0005-0000-0000-000021BC0000}"/>
    <cellStyle name="Note 3 2 3 4 3 2" xfId="42082" xr:uid="{00000000-0005-0000-0000-000022BC0000}"/>
    <cellStyle name="Note 3 2 3 4 4" xfId="28387" xr:uid="{00000000-0005-0000-0000-000023BC0000}"/>
    <cellStyle name="Note 3 2 3 5" xfId="4251" xr:uid="{00000000-0005-0000-0000-000024BC0000}"/>
    <cellStyle name="Note 3 2 3 5 2" xfId="17682" xr:uid="{00000000-0005-0000-0000-000025BC0000}"/>
    <cellStyle name="Note 3 2 3 5 2 2" xfId="43844" xr:uid="{00000000-0005-0000-0000-000026BC0000}"/>
    <cellStyle name="Note 3 2 3 5 3" xfId="30413" xr:uid="{00000000-0005-0000-0000-000027BC0000}"/>
    <cellStyle name="Note 3 2 3 6" xfId="14158" xr:uid="{00000000-0005-0000-0000-000028BC0000}"/>
    <cellStyle name="Note 3 2 3 6 2" xfId="40320" xr:uid="{00000000-0005-0000-0000-000029BC0000}"/>
    <cellStyle name="Note 3 2 3 7" xfId="26361" xr:uid="{00000000-0005-0000-0000-00002ABC0000}"/>
    <cellStyle name="Note 3 2 4" xfId="238" xr:uid="{00000000-0005-0000-0000-00002BBC0000}"/>
    <cellStyle name="Note 3 2 4 2" xfId="774" xr:uid="{00000000-0005-0000-0000-00002CBC0000}"/>
    <cellStyle name="Note 3 2 4 2 2" xfId="2800" xr:uid="{00000000-0005-0000-0000-00002DBC0000}"/>
    <cellStyle name="Note 3 2 4 2 2 2" xfId="6852" xr:uid="{00000000-0005-0000-0000-00002EBC0000}"/>
    <cellStyle name="Note 3 2 4 2 2 2 2" xfId="19873" xr:uid="{00000000-0005-0000-0000-00002FBC0000}"/>
    <cellStyle name="Note 3 2 4 2 2 2 2 2" xfId="46035" xr:uid="{00000000-0005-0000-0000-000030BC0000}"/>
    <cellStyle name="Note 3 2 4 2 2 2 3" xfId="33014" xr:uid="{00000000-0005-0000-0000-000031BC0000}"/>
    <cellStyle name="Note 3 2 4 2 2 3" xfId="16349" xr:uid="{00000000-0005-0000-0000-000032BC0000}"/>
    <cellStyle name="Note 3 2 4 2 2 3 2" xfId="42511" xr:uid="{00000000-0005-0000-0000-000033BC0000}"/>
    <cellStyle name="Note 3 2 4 2 2 4" xfId="28962" xr:uid="{00000000-0005-0000-0000-000034BC0000}"/>
    <cellStyle name="Note 3 2 4 2 3" xfId="4826" xr:uid="{00000000-0005-0000-0000-000035BC0000}"/>
    <cellStyle name="Note 3 2 4 2 3 2" xfId="18111" xr:uid="{00000000-0005-0000-0000-000036BC0000}"/>
    <cellStyle name="Note 3 2 4 2 3 2 2" xfId="44273" xr:uid="{00000000-0005-0000-0000-000037BC0000}"/>
    <cellStyle name="Note 3 2 4 2 3 3" xfId="30988" xr:uid="{00000000-0005-0000-0000-000038BC0000}"/>
    <cellStyle name="Note 3 2 4 2 4" xfId="14587" xr:uid="{00000000-0005-0000-0000-000039BC0000}"/>
    <cellStyle name="Note 3 2 4 2 4 2" xfId="40749" xr:uid="{00000000-0005-0000-0000-00003ABC0000}"/>
    <cellStyle name="Note 3 2 4 2 5" xfId="26936" xr:uid="{00000000-0005-0000-0000-00003BBC0000}"/>
    <cellStyle name="Note 3 2 4 3" xfId="2268" xr:uid="{00000000-0005-0000-0000-00003CBC0000}"/>
    <cellStyle name="Note 3 2 4 3 2" xfId="6320" xr:uid="{00000000-0005-0000-0000-00003DBC0000}"/>
    <cellStyle name="Note 3 2 4 3 2 2" xfId="19473" xr:uid="{00000000-0005-0000-0000-00003EBC0000}"/>
    <cellStyle name="Note 3 2 4 3 2 2 2" xfId="45635" xr:uid="{00000000-0005-0000-0000-00003FBC0000}"/>
    <cellStyle name="Note 3 2 4 3 2 3" xfId="32482" xr:uid="{00000000-0005-0000-0000-000040BC0000}"/>
    <cellStyle name="Note 3 2 4 3 3" xfId="15949" xr:uid="{00000000-0005-0000-0000-000041BC0000}"/>
    <cellStyle name="Note 3 2 4 3 3 2" xfId="42111" xr:uid="{00000000-0005-0000-0000-000042BC0000}"/>
    <cellStyle name="Note 3 2 4 3 4" xfId="28430" xr:uid="{00000000-0005-0000-0000-000043BC0000}"/>
    <cellStyle name="Note 3 2 4 4" xfId="4294" xr:uid="{00000000-0005-0000-0000-000044BC0000}"/>
    <cellStyle name="Note 3 2 4 4 2" xfId="17711" xr:uid="{00000000-0005-0000-0000-000045BC0000}"/>
    <cellStyle name="Note 3 2 4 4 2 2" xfId="43873" xr:uid="{00000000-0005-0000-0000-000046BC0000}"/>
    <cellStyle name="Note 3 2 4 4 3" xfId="30456" xr:uid="{00000000-0005-0000-0000-000047BC0000}"/>
    <cellStyle name="Note 3 2 4 5" xfId="14187" xr:uid="{00000000-0005-0000-0000-000048BC0000}"/>
    <cellStyle name="Note 3 2 4 5 2" xfId="40349" xr:uid="{00000000-0005-0000-0000-000049BC0000}"/>
    <cellStyle name="Note 3 2 4 6" xfId="26404" xr:uid="{00000000-0005-0000-0000-00004ABC0000}"/>
    <cellStyle name="Note 3 2 5" xfId="644" xr:uid="{00000000-0005-0000-0000-00004BBC0000}"/>
    <cellStyle name="Note 3 2 5 2" xfId="2670" xr:uid="{00000000-0005-0000-0000-00004CBC0000}"/>
    <cellStyle name="Note 3 2 5 2 2" xfId="6722" xr:uid="{00000000-0005-0000-0000-00004DBC0000}"/>
    <cellStyle name="Note 3 2 5 2 2 2" xfId="19785" xr:uid="{00000000-0005-0000-0000-00004EBC0000}"/>
    <cellStyle name="Note 3 2 5 2 2 2 2" xfId="45947" xr:uid="{00000000-0005-0000-0000-00004FBC0000}"/>
    <cellStyle name="Note 3 2 5 2 2 3" xfId="32884" xr:uid="{00000000-0005-0000-0000-000050BC0000}"/>
    <cellStyle name="Note 3 2 5 2 3" xfId="16261" xr:uid="{00000000-0005-0000-0000-000051BC0000}"/>
    <cellStyle name="Note 3 2 5 2 3 2" xfId="42423" xr:uid="{00000000-0005-0000-0000-000052BC0000}"/>
    <cellStyle name="Note 3 2 5 2 4" xfId="28832" xr:uid="{00000000-0005-0000-0000-000053BC0000}"/>
    <cellStyle name="Note 3 2 5 3" xfId="4696" xr:uid="{00000000-0005-0000-0000-000054BC0000}"/>
    <cellStyle name="Note 3 2 5 3 2" xfId="18023" xr:uid="{00000000-0005-0000-0000-000055BC0000}"/>
    <cellStyle name="Note 3 2 5 3 2 2" xfId="44185" xr:uid="{00000000-0005-0000-0000-000056BC0000}"/>
    <cellStyle name="Note 3 2 5 3 3" xfId="30858" xr:uid="{00000000-0005-0000-0000-000057BC0000}"/>
    <cellStyle name="Note 3 2 5 4" xfId="14499" xr:uid="{00000000-0005-0000-0000-000058BC0000}"/>
    <cellStyle name="Note 3 2 5 4 2" xfId="40661" xr:uid="{00000000-0005-0000-0000-000059BC0000}"/>
    <cellStyle name="Note 3 2 5 5" xfId="26806" xr:uid="{00000000-0005-0000-0000-00005ABC0000}"/>
    <cellStyle name="Note 3 2 6" xfId="2138" xr:uid="{00000000-0005-0000-0000-00005BBC0000}"/>
    <cellStyle name="Note 3 2 6 2" xfId="6190" xr:uid="{00000000-0005-0000-0000-00005CBC0000}"/>
    <cellStyle name="Note 3 2 6 2 2" xfId="19385" xr:uid="{00000000-0005-0000-0000-00005DBC0000}"/>
    <cellStyle name="Note 3 2 6 2 2 2" xfId="45547" xr:uid="{00000000-0005-0000-0000-00005EBC0000}"/>
    <cellStyle name="Note 3 2 6 2 3" xfId="32352" xr:uid="{00000000-0005-0000-0000-00005FBC0000}"/>
    <cellStyle name="Note 3 2 6 3" xfId="15861" xr:uid="{00000000-0005-0000-0000-000060BC0000}"/>
    <cellStyle name="Note 3 2 6 3 2" xfId="42023" xr:uid="{00000000-0005-0000-0000-000061BC0000}"/>
    <cellStyle name="Note 3 2 6 4" xfId="28300" xr:uid="{00000000-0005-0000-0000-000062BC0000}"/>
    <cellStyle name="Note 3 2 7" xfId="4164" xr:uid="{00000000-0005-0000-0000-000063BC0000}"/>
    <cellStyle name="Note 3 2 7 2" xfId="17623" xr:uid="{00000000-0005-0000-0000-000064BC0000}"/>
    <cellStyle name="Note 3 2 7 2 2" xfId="43785" xr:uid="{00000000-0005-0000-0000-000065BC0000}"/>
    <cellStyle name="Note 3 2 7 3" xfId="30326" xr:uid="{00000000-0005-0000-0000-000066BC0000}"/>
    <cellStyle name="Note 3 2 8" xfId="14099" xr:uid="{00000000-0005-0000-0000-000067BC0000}"/>
    <cellStyle name="Note 3 2 8 2" xfId="40261" xr:uid="{00000000-0005-0000-0000-000068BC0000}"/>
    <cellStyle name="Note 3 2 9" xfId="26274" xr:uid="{00000000-0005-0000-0000-000069BC0000}"/>
    <cellStyle name="Note 3 3" xfId="120" xr:uid="{00000000-0005-0000-0000-00006ABC0000}"/>
    <cellStyle name="Note 3 3 2" xfId="166" xr:uid="{00000000-0005-0000-0000-00006BBC0000}"/>
    <cellStyle name="Note 3 3 2 2" xfId="296" xr:uid="{00000000-0005-0000-0000-00006CBC0000}"/>
    <cellStyle name="Note 3 3 2 2 2" xfId="832" xr:uid="{00000000-0005-0000-0000-00006DBC0000}"/>
    <cellStyle name="Note 3 3 2 2 2 2" xfId="2858" xr:uid="{00000000-0005-0000-0000-00006EBC0000}"/>
    <cellStyle name="Note 3 3 2 2 2 2 2" xfId="6910" xr:uid="{00000000-0005-0000-0000-00006FBC0000}"/>
    <cellStyle name="Note 3 3 2 2 2 2 2 2" xfId="19914" xr:uid="{00000000-0005-0000-0000-000070BC0000}"/>
    <cellStyle name="Note 3 3 2 2 2 2 2 2 2" xfId="46076" xr:uid="{00000000-0005-0000-0000-000071BC0000}"/>
    <cellStyle name="Note 3 3 2 2 2 2 2 3" xfId="33072" xr:uid="{00000000-0005-0000-0000-000072BC0000}"/>
    <cellStyle name="Note 3 3 2 2 2 2 3" xfId="16390" xr:uid="{00000000-0005-0000-0000-000073BC0000}"/>
    <cellStyle name="Note 3 3 2 2 2 2 3 2" xfId="42552" xr:uid="{00000000-0005-0000-0000-000074BC0000}"/>
    <cellStyle name="Note 3 3 2 2 2 2 4" xfId="29020" xr:uid="{00000000-0005-0000-0000-000075BC0000}"/>
    <cellStyle name="Note 3 3 2 2 2 3" xfId="4884" xr:uid="{00000000-0005-0000-0000-000076BC0000}"/>
    <cellStyle name="Note 3 3 2 2 2 3 2" xfId="18152" xr:uid="{00000000-0005-0000-0000-000077BC0000}"/>
    <cellStyle name="Note 3 3 2 2 2 3 2 2" xfId="44314" xr:uid="{00000000-0005-0000-0000-000078BC0000}"/>
    <cellStyle name="Note 3 3 2 2 2 3 3" xfId="31046" xr:uid="{00000000-0005-0000-0000-000079BC0000}"/>
    <cellStyle name="Note 3 3 2 2 2 4" xfId="14628" xr:uid="{00000000-0005-0000-0000-00007ABC0000}"/>
    <cellStyle name="Note 3 3 2 2 2 4 2" xfId="40790" xr:uid="{00000000-0005-0000-0000-00007BBC0000}"/>
    <cellStyle name="Note 3 3 2 2 2 5" xfId="26994" xr:uid="{00000000-0005-0000-0000-00007CBC0000}"/>
    <cellStyle name="Note 3 3 2 2 3" xfId="2326" xr:uid="{00000000-0005-0000-0000-00007DBC0000}"/>
    <cellStyle name="Note 3 3 2 2 3 2" xfId="6378" xr:uid="{00000000-0005-0000-0000-00007EBC0000}"/>
    <cellStyle name="Note 3 3 2 2 3 2 2" xfId="19514" xr:uid="{00000000-0005-0000-0000-00007FBC0000}"/>
    <cellStyle name="Note 3 3 2 2 3 2 2 2" xfId="45676" xr:uid="{00000000-0005-0000-0000-000080BC0000}"/>
    <cellStyle name="Note 3 3 2 2 3 2 3" xfId="32540" xr:uid="{00000000-0005-0000-0000-000081BC0000}"/>
    <cellStyle name="Note 3 3 2 2 3 3" xfId="15990" xr:uid="{00000000-0005-0000-0000-000082BC0000}"/>
    <cellStyle name="Note 3 3 2 2 3 3 2" xfId="42152" xr:uid="{00000000-0005-0000-0000-000083BC0000}"/>
    <cellStyle name="Note 3 3 2 2 3 4" xfId="28488" xr:uid="{00000000-0005-0000-0000-000084BC0000}"/>
    <cellStyle name="Note 3 3 2 2 4" xfId="4352" xr:uid="{00000000-0005-0000-0000-000085BC0000}"/>
    <cellStyle name="Note 3 3 2 2 4 2" xfId="17752" xr:uid="{00000000-0005-0000-0000-000086BC0000}"/>
    <cellStyle name="Note 3 3 2 2 4 2 2" xfId="43914" xr:uid="{00000000-0005-0000-0000-000087BC0000}"/>
    <cellStyle name="Note 3 3 2 2 4 3" xfId="30514" xr:uid="{00000000-0005-0000-0000-000088BC0000}"/>
    <cellStyle name="Note 3 3 2 2 5" xfId="14228" xr:uid="{00000000-0005-0000-0000-000089BC0000}"/>
    <cellStyle name="Note 3 3 2 2 5 2" xfId="40390" xr:uid="{00000000-0005-0000-0000-00008ABC0000}"/>
    <cellStyle name="Note 3 3 2 2 6" xfId="26462" xr:uid="{00000000-0005-0000-0000-00008BBC0000}"/>
    <cellStyle name="Note 3 3 2 3" xfId="702" xr:uid="{00000000-0005-0000-0000-00008CBC0000}"/>
    <cellStyle name="Note 3 3 2 3 2" xfId="2728" xr:uid="{00000000-0005-0000-0000-00008DBC0000}"/>
    <cellStyle name="Note 3 3 2 3 2 2" xfId="6780" xr:uid="{00000000-0005-0000-0000-00008EBC0000}"/>
    <cellStyle name="Note 3 3 2 3 2 2 2" xfId="19826" xr:uid="{00000000-0005-0000-0000-00008FBC0000}"/>
    <cellStyle name="Note 3 3 2 3 2 2 2 2" xfId="45988" xr:uid="{00000000-0005-0000-0000-000090BC0000}"/>
    <cellStyle name="Note 3 3 2 3 2 2 3" xfId="32942" xr:uid="{00000000-0005-0000-0000-000091BC0000}"/>
    <cellStyle name="Note 3 3 2 3 2 3" xfId="16302" xr:uid="{00000000-0005-0000-0000-000092BC0000}"/>
    <cellStyle name="Note 3 3 2 3 2 3 2" xfId="42464" xr:uid="{00000000-0005-0000-0000-000093BC0000}"/>
    <cellStyle name="Note 3 3 2 3 2 4" xfId="28890" xr:uid="{00000000-0005-0000-0000-000094BC0000}"/>
    <cellStyle name="Note 3 3 2 3 3" xfId="4754" xr:uid="{00000000-0005-0000-0000-000095BC0000}"/>
    <cellStyle name="Note 3 3 2 3 3 2" xfId="18064" xr:uid="{00000000-0005-0000-0000-000096BC0000}"/>
    <cellStyle name="Note 3 3 2 3 3 2 2" xfId="44226" xr:uid="{00000000-0005-0000-0000-000097BC0000}"/>
    <cellStyle name="Note 3 3 2 3 3 3" xfId="30916" xr:uid="{00000000-0005-0000-0000-000098BC0000}"/>
    <cellStyle name="Note 3 3 2 3 4" xfId="14540" xr:uid="{00000000-0005-0000-0000-000099BC0000}"/>
    <cellStyle name="Note 3 3 2 3 4 2" xfId="40702" xr:uid="{00000000-0005-0000-0000-00009ABC0000}"/>
    <cellStyle name="Note 3 3 2 3 5" xfId="26864" xr:uid="{00000000-0005-0000-0000-00009BBC0000}"/>
    <cellStyle name="Note 3 3 2 4" xfId="2196" xr:uid="{00000000-0005-0000-0000-00009CBC0000}"/>
    <cellStyle name="Note 3 3 2 4 2" xfId="6248" xr:uid="{00000000-0005-0000-0000-00009DBC0000}"/>
    <cellStyle name="Note 3 3 2 4 2 2" xfId="19426" xr:uid="{00000000-0005-0000-0000-00009EBC0000}"/>
    <cellStyle name="Note 3 3 2 4 2 2 2" xfId="45588" xr:uid="{00000000-0005-0000-0000-00009FBC0000}"/>
    <cellStyle name="Note 3 3 2 4 2 3" xfId="32410" xr:uid="{00000000-0005-0000-0000-0000A0BC0000}"/>
    <cellStyle name="Note 3 3 2 4 3" xfId="15902" xr:uid="{00000000-0005-0000-0000-0000A1BC0000}"/>
    <cellStyle name="Note 3 3 2 4 3 2" xfId="42064" xr:uid="{00000000-0005-0000-0000-0000A2BC0000}"/>
    <cellStyle name="Note 3 3 2 4 4" xfId="28358" xr:uid="{00000000-0005-0000-0000-0000A3BC0000}"/>
    <cellStyle name="Note 3 3 2 5" xfId="4222" xr:uid="{00000000-0005-0000-0000-0000A4BC0000}"/>
    <cellStyle name="Note 3 3 2 5 2" xfId="17664" xr:uid="{00000000-0005-0000-0000-0000A5BC0000}"/>
    <cellStyle name="Note 3 3 2 5 2 2" xfId="43826" xr:uid="{00000000-0005-0000-0000-0000A6BC0000}"/>
    <cellStyle name="Note 3 3 2 5 3" xfId="30384" xr:uid="{00000000-0005-0000-0000-0000A7BC0000}"/>
    <cellStyle name="Note 3 3 2 6" xfId="14140" xr:uid="{00000000-0005-0000-0000-0000A8BC0000}"/>
    <cellStyle name="Note 3 3 2 6 2" xfId="40302" xr:uid="{00000000-0005-0000-0000-0000A9BC0000}"/>
    <cellStyle name="Note 3 3 2 7" xfId="26332" xr:uid="{00000000-0005-0000-0000-0000AABC0000}"/>
    <cellStyle name="Note 3 3 3" xfId="204" xr:uid="{00000000-0005-0000-0000-0000ABBC0000}"/>
    <cellStyle name="Note 3 3 3 2" xfId="334" xr:uid="{00000000-0005-0000-0000-0000ACBC0000}"/>
    <cellStyle name="Note 3 3 3 2 2" xfId="870" xr:uid="{00000000-0005-0000-0000-0000ADBC0000}"/>
    <cellStyle name="Note 3 3 3 2 2 2" xfId="2896" xr:uid="{00000000-0005-0000-0000-0000AEBC0000}"/>
    <cellStyle name="Note 3 3 3 2 2 2 2" xfId="6948" xr:uid="{00000000-0005-0000-0000-0000AFBC0000}"/>
    <cellStyle name="Note 3 3 3 2 2 2 2 2" xfId="19938" xr:uid="{00000000-0005-0000-0000-0000B0BC0000}"/>
    <cellStyle name="Note 3 3 3 2 2 2 2 2 2" xfId="46100" xr:uid="{00000000-0005-0000-0000-0000B1BC0000}"/>
    <cellStyle name="Note 3 3 3 2 2 2 2 3" xfId="33110" xr:uid="{00000000-0005-0000-0000-0000B2BC0000}"/>
    <cellStyle name="Note 3 3 3 2 2 2 3" xfId="16414" xr:uid="{00000000-0005-0000-0000-0000B3BC0000}"/>
    <cellStyle name="Note 3 3 3 2 2 2 3 2" xfId="42576" xr:uid="{00000000-0005-0000-0000-0000B4BC0000}"/>
    <cellStyle name="Note 3 3 3 2 2 2 4" xfId="29058" xr:uid="{00000000-0005-0000-0000-0000B5BC0000}"/>
    <cellStyle name="Note 3 3 3 2 2 3" xfId="4922" xr:uid="{00000000-0005-0000-0000-0000B6BC0000}"/>
    <cellStyle name="Note 3 3 3 2 2 3 2" xfId="18176" xr:uid="{00000000-0005-0000-0000-0000B7BC0000}"/>
    <cellStyle name="Note 3 3 3 2 2 3 2 2" xfId="44338" xr:uid="{00000000-0005-0000-0000-0000B8BC0000}"/>
    <cellStyle name="Note 3 3 3 2 2 3 3" xfId="31084" xr:uid="{00000000-0005-0000-0000-0000B9BC0000}"/>
    <cellStyle name="Note 3 3 3 2 2 4" xfId="14652" xr:uid="{00000000-0005-0000-0000-0000BABC0000}"/>
    <cellStyle name="Note 3 3 3 2 2 4 2" xfId="40814" xr:uid="{00000000-0005-0000-0000-0000BBBC0000}"/>
    <cellStyle name="Note 3 3 3 2 2 5" xfId="27032" xr:uid="{00000000-0005-0000-0000-0000BCBC0000}"/>
    <cellStyle name="Note 3 3 3 2 3" xfId="2364" xr:uid="{00000000-0005-0000-0000-0000BDBC0000}"/>
    <cellStyle name="Note 3 3 3 2 3 2" xfId="6416" xr:uid="{00000000-0005-0000-0000-0000BEBC0000}"/>
    <cellStyle name="Note 3 3 3 2 3 2 2" xfId="19538" xr:uid="{00000000-0005-0000-0000-0000BFBC0000}"/>
    <cellStyle name="Note 3 3 3 2 3 2 2 2" xfId="45700" xr:uid="{00000000-0005-0000-0000-0000C0BC0000}"/>
    <cellStyle name="Note 3 3 3 2 3 2 3" xfId="32578" xr:uid="{00000000-0005-0000-0000-0000C1BC0000}"/>
    <cellStyle name="Note 3 3 3 2 3 3" xfId="16014" xr:uid="{00000000-0005-0000-0000-0000C2BC0000}"/>
    <cellStyle name="Note 3 3 3 2 3 3 2" xfId="42176" xr:uid="{00000000-0005-0000-0000-0000C3BC0000}"/>
    <cellStyle name="Note 3 3 3 2 3 4" xfId="28526" xr:uid="{00000000-0005-0000-0000-0000C4BC0000}"/>
    <cellStyle name="Note 3 3 3 2 4" xfId="4390" xr:uid="{00000000-0005-0000-0000-0000C5BC0000}"/>
    <cellStyle name="Note 3 3 3 2 4 2" xfId="17776" xr:uid="{00000000-0005-0000-0000-0000C6BC0000}"/>
    <cellStyle name="Note 3 3 3 2 4 2 2" xfId="43938" xr:uid="{00000000-0005-0000-0000-0000C7BC0000}"/>
    <cellStyle name="Note 3 3 3 2 4 3" xfId="30552" xr:uid="{00000000-0005-0000-0000-0000C8BC0000}"/>
    <cellStyle name="Note 3 3 3 2 5" xfId="14252" xr:uid="{00000000-0005-0000-0000-0000C9BC0000}"/>
    <cellStyle name="Note 3 3 3 2 5 2" xfId="40414" xr:uid="{00000000-0005-0000-0000-0000CABC0000}"/>
    <cellStyle name="Note 3 3 3 2 6" xfId="26500" xr:uid="{00000000-0005-0000-0000-0000CBBC0000}"/>
    <cellStyle name="Note 3 3 3 3" xfId="740" xr:uid="{00000000-0005-0000-0000-0000CCBC0000}"/>
    <cellStyle name="Note 3 3 3 3 2" xfId="2766" xr:uid="{00000000-0005-0000-0000-0000CDBC0000}"/>
    <cellStyle name="Note 3 3 3 3 2 2" xfId="6818" xr:uid="{00000000-0005-0000-0000-0000CEBC0000}"/>
    <cellStyle name="Note 3 3 3 3 2 2 2" xfId="19850" xr:uid="{00000000-0005-0000-0000-0000CFBC0000}"/>
    <cellStyle name="Note 3 3 3 3 2 2 2 2" xfId="46012" xr:uid="{00000000-0005-0000-0000-0000D0BC0000}"/>
    <cellStyle name="Note 3 3 3 3 2 2 3" xfId="32980" xr:uid="{00000000-0005-0000-0000-0000D1BC0000}"/>
    <cellStyle name="Note 3 3 3 3 2 3" xfId="16326" xr:uid="{00000000-0005-0000-0000-0000D2BC0000}"/>
    <cellStyle name="Note 3 3 3 3 2 3 2" xfId="42488" xr:uid="{00000000-0005-0000-0000-0000D3BC0000}"/>
    <cellStyle name="Note 3 3 3 3 2 4" xfId="28928" xr:uid="{00000000-0005-0000-0000-0000D4BC0000}"/>
    <cellStyle name="Note 3 3 3 3 3" xfId="4792" xr:uid="{00000000-0005-0000-0000-0000D5BC0000}"/>
    <cellStyle name="Note 3 3 3 3 3 2" xfId="18088" xr:uid="{00000000-0005-0000-0000-0000D6BC0000}"/>
    <cellStyle name="Note 3 3 3 3 3 2 2" xfId="44250" xr:uid="{00000000-0005-0000-0000-0000D7BC0000}"/>
    <cellStyle name="Note 3 3 3 3 3 3" xfId="30954" xr:uid="{00000000-0005-0000-0000-0000D8BC0000}"/>
    <cellStyle name="Note 3 3 3 3 4" xfId="14564" xr:uid="{00000000-0005-0000-0000-0000D9BC0000}"/>
    <cellStyle name="Note 3 3 3 3 4 2" xfId="40726" xr:uid="{00000000-0005-0000-0000-0000DABC0000}"/>
    <cellStyle name="Note 3 3 3 3 5" xfId="26902" xr:uid="{00000000-0005-0000-0000-0000DBBC0000}"/>
    <cellStyle name="Note 3 3 3 4" xfId="2234" xr:uid="{00000000-0005-0000-0000-0000DCBC0000}"/>
    <cellStyle name="Note 3 3 3 4 2" xfId="6286" xr:uid="{00000000-0005-0000-0000-0000DDBC0000}"/>
    <cellStyle name="Note 3 3 3 4 2 2" xfId="19450" xr:uid="{00000000-0005-0000-0000-0000DEBC0000}"/>
    <cellStyle name="Note 3 3 3 4 2 2 2" xfId="45612" xr:uid="{00000000-0005-0000-0000-0000DFBC0000}"/>
    <cellStyle name="Note 3 3 3 4 2 3" xfId="32448" xr:uid="{00000000-0005-0000-0000-0000E0BC0000}"/>
    <cellStyle name="Note 3 3 3 4 3" xfId="15926" xr:uid="{00000000-0005-0000-0000-0000E1BC0000}"/>
    <cellStyle name="Note 3 3 3 4 3 2" xfId="42088" xr:uid="{00000000-0005-0000-0000-0000E2BC0000}"/>
    <cellStyle name="Note 3 3 3 4 4" xfId="28396" xr:uid="{00000000-0005-0000-0000-0000E3BC0000}"/>
    <cellStyle name="Note 3 3 3 5" xfId="4260" xr:uid="{00000000-0005-0000-0000-0000E4BC0000}"/>
    <cellStyle name="Note 3 3 3 5 2" xfId="17688" xr:uid="{00000000-0005-0000-0000-0000E5BC0000}"/>
    <cellStyle name="Note 3 3 3 5 2 2" xfId="43850" xr:uid="{00000000-0005-0000-0000-0000E6BC0000}"/>
    <cellStyle name="Note 3 3 3 5 3" xfId="30422" xr:uid="{00000000-0005-0000-0000-0000E7BC0000}"/>
    <cellStyle name="Note 3 3 3 6" xfId="14164" xr:uid="{00000000-0005-0000-0000-0000E8BC0000}"/>
    <cellStyle name="Note 3 3 3 6 2" xfId="40326" xr:uid="{00000000-0005-0000-0000-0000E9BC0000}"/>
    <cellStyle name="Note 3 3 3 7" xfId="26370" xr:uid="{00000000-0005-0000-0000-0000EABC0000}"/>
    <cellStyle name="Note 3 3 4" xfId="250" xr:uid="{00000000-0005-0000-0000-0000EBBC0000}"/>
    <cellStyle name="Note 3 3 4 2" xfId="786" xr:uid="{00000000-0005-0000-0000-0000ECBC0000}"/>
    <cellStyle name="Note 3 3 4 2 2" xfId="2812" xr:uid="{00000000-0005-0000-0000-0000EDBC0000}"/>
    <cellStyle name="Note 3 3 4 2 2 2" xfId="6864" xr:uid="{00000000-0005-0000-0000-0000EEBC0000}"/>
    <cellStyle name="Note 3 3 4 2 2 2 2" xfId="19882" xr:uid="{00000000-0005-0000-0000-0000EFBC0000}"/>
    <cellStyle name="Note 3 3 4 2 2 2 2 2" xfId="46044" xr:uid="{00000000-0005-0000-0000-0000F0BC0000}"/>
    <cellStyle name="Note 3 3 4 2 2 2 3" xfId="33026" xr:uid="{00000000-0005-0000-0000-0000F1BC0000}"/>
    <cellStyle name="Note 3 3 4 2 2 3" xfId="16358" xr:uid="{00000000-0005-0000-0000-0000F2BC0000}"/>
    <cellStyle name="Note 3 3 4 2 2 3 2" xfId="42520" xr:uid="{00000000-0005-0000-0000-0000F3BC0000}"/>
    <cellStyle name="Note 3 3 4 2 2 4" xfId="28974" xr:uid="{00000000-0005-0000-0000-0000F4BC0000}"/>
    <cellStyle name="Note 3 3 4 2 3" xfId="4838" xr:uid="{00000000-0005-0000-0000-0000F5BC0000}"/>
    <cellStyle name="Note 3 3 4 2 3 2" xfId="18120" xr:uid="{00000000-0005-0000-0000-0000F6BC0000}"/>
    <cellStyle name="Note 3 3 4 2 3 2 2" xfId="44282" xr:uid="{00000000-0005-0000-0000-0000F7BC0000}"/>
    <cellStyle name="Note 3 3 4 2 3 3" xfId="31000" xr:uid="{00000000-0005-0000-0000-0000F8BC0000}"/>
    <cellStyle name="Note 3 3 4 2 4" xfId="14596" xr:uid="{00000000-0005-0000-0000-0000F9BC0000}"/>
    <cellStyle name="Note 3 3 4 2 4 2" xfId="40758" xr:uid="{00000000-0005-0000-0000-0000FABC0000}"/>
    <cellStyle name="Note 3 3 4 2 5" xfId="26948" xr:uid="{00000000-0005-0000-0000-0000FBBC0000}"/>
    <cellStyle name="Note 3 3 4 3" xfId="2280" xr:uid="{00000000-0005-0000-0000-0000FCBC0000}"/>
    <cellStyle name="Note 3 3 4 3 2" xfId="6332" xr:uid="{00000000-0005-0000-0000-0000FDBC0000}"/>
    <cellStyle name="Note 3 3 4 3 2 2" xfId="19482" xr:uid="{00000000-0005-0000-0000-0000FEBC0000}"/>
    <cellStyle name="Note 3 3 4 3 2 2 2" xfId="45644" xr:uid="{00000000-0005-0000-0000-0000FFBC0000}"/>
    <cellStyle name="Note 3 3 4 3 2 3" xfId="32494" xr:uid="{00000000-0005-0000-0000-000000BD0000}"/>
    <cellStyle name="Note 3 3 4 3 3" xfId="15958" xr:uid="{00000000-0005-0000-0000-000001BD0000}"/>
    <cellStyle name="Note 3 3 4 3 3 2" xfId="42120" xr:uid="{00000000-0005-0000-0000-000002BD0000}"/>
    <cellStyle name="Note 3 3 4 3 4" xfId="28442" xr:uid="{00000000-0005-0000-0000-000003BD0000}"/>
    <cellStyle name="Note 3 3 4 4" xfId="4306" xr:uid="{00000000-0005-0000-0000-000004BD0000}"/>
    <cellStyle name="Note 3 3 4 4 2" xfId="17720" xr:uid="{00000000-0005-0000-0000-000005BD0000}"/>
    <cellStyle name="Note 3 3 4 4 2 2" xfId="43882" xr:uid="{00000000-0005-0000-0000-000006BD0000}"/>
    <cellStyle name="Note 3 3 4 4 3" xfId="30468" xr:uid="{00000000-0005-0000-0000-000007BD0000}"/>
    <cellStyle name="Note 3 3 4 5" xfId="14196" xr:uid="{00000000-0005-0000-0000-000008BD0000}"/>
    <cellStyle name="Note 3 3 4 5 2" xfId="40358" xr:uid="{00000000-0005-0000-0000-000009BD0000}"/>
    <cellStyle name="Note 3 3 4 6" xfId="26416" xr:uid="{00000000-0005-0000-0000-00000ABD0000}"/>
    <cellStyle name="Note 3 3 5" xfId="656" xr:uid="{00000000-0005-0000-0000-00000BBD0000}"/>
    <cellStyle name="Note 3 3 5 2" xfId="2682" xr:uid="{00000000-0005-0000-0000-00000CBD0000}"/>
    <cellStyle name="Note 3 3 5 2 2" xfId="6734" xr:uid="{00000000-0005-0000-0000-00000DBD0000}"/>
    <cellStyle name="Note 3 3 5 2 2 2" xfId="19794" xr:uid="{00000000-0005-0000-0000-00000EBD0000}"/>
    <cellStyle name="Note 3 3 5 2 2 2 2" xfId="45956" xr:uid="{00000000-0005-0000-0000-00000FBD0000}"/>
    <cellStyle name="Note 3 3 5 2 2 3" xfId="32896" xr:uid="{00000000-0005-0000-0000-000010BD0000}"/>
    <cellStyle name="Note 3 3 5 2 3" xfId="16270" xr:uid="{00000000-0005-0000-0000-000011BD0000}"/>
    <cellStyle name="Note 3 3 5 2 3 2" xfId="42432" xr:uid="{00000000-0005-0000-0000-000012BD0000}"/>
    <cellStyle name="Note 3 3 5 2 4" xfId="28844" xr:uid="{00000000-0005-0000-0000-000013BD0000}"/>
    <cellStyle name="Note 3 3 5 3" xfId="4708" xr:uid="{00000000-0005-0000-0000-000014BD0000}"/>
    <cellStyle name="Note 3 3 5 3 2" xfId="18032" xr:uid="{00000000-0005-0000-0000-000015BD0000}"/>
    <cellStyle name="Note 3 3 5 3 2 2" xfId="44194" xr:uid="{00000000-0005-0000-0000-000016BD0000}"/>
    <cellStyle name="Note 3 3 5 3 3" xfId="30870" xr:uid="{00000000-0005-0000-0000-000017BD0000}"/>
    <cellStyle name="Note 3 3 5 4" xfId="14508" xr:uid="{00000000-0005-0000-0000-000018BD0000}"/>
    <cellStyle name="Note 3 3 5 4 2" xfId="40670" xr:uid="{00000000-0005-0000-0000-000019BD0000}"/>
    <cellStyle name="Note 3 3 5 5" xfId="26818" xr:uid="{00000000-0005-0000-0000-00001ABD0000}"/>
    <cellStyle name="Note 3 3 6" xfId="2150" xr:uid="{00000000-0005-0000-0000-00001BBD0000}"/>
    <cellStyle name="Note 3 3 6 2" xfId="6202" xr:uid="{00000000-0005-0000-0000-00001CBD0000}"/>
    <cellStyle name="Note 3 3 6 2 2" xfId="19394" xr:uid="{00000000-0005-0000-0000-00001DBD0000}"/>
    <cellStyle name="Note 3 3 6 2 2 2" xfId="45556" xr:uid="{00000000-0005-0000-0000-00001EBD0000}"/>
    <cellStyle name="Note 3 3 6 2 3" xfId="32364" xr:uid="{00000000-0005-0000-0000-00001FBD0000}"/>
    <cellStyle name="Note 3 3 6 3" xfId="15870" xr:uid="{00000000-0005-0000-0000-000020BD0000}"/>
    <cellStyle name="Note 3 3 6 3 2" xfId="42032" xr:uid="{00000000-0005-0000-0000-000021BD0000}"/>
    <cellStyle name="Note 3 3 6 4" xfId="28312" xr:uid="{00000000-0005-0000-0000-000022BD0000}"/>
    <cellStyle name="Note 3 3 7" xfId="4176" xr:uid="{00000000-0005-0000-0000-000023BD0000}"/>
    <cellStyle name="Note 3 3 7 2" xfId="17632" xr:uid="{00000000-0005-0000-0000-000024BD0000}"/>
    <cellStyle name="Note 3 3 7 2 2" xfId="43794" xr:uid="{00000000-0005-0000-0000-000025BD0000}"/>
    <cellStyle name="Note 3 3 7 3" xfId="30338" xr:uid="{00000000-0005-0000-0000-000026BD0000}"/>
    <cellStyle name="Note 3 3 8" xfId="14108" xr:uid="{00000000-0005-0000-0000-000027BD0000}"/>
    <cellStyle name="Note 3 3 8 2" xfId="40270" xr:uid="{00000000-0005-0000-0000-000028BD0000}"/>
    <cellStyle name="Note 3 3 9" xfId="26286" xr:uid="{00000000-0005-0000-0000-000029BD0000}"/>
    <cellStyle name="Note 3 4" xfId="127" xr:uid="{00000000-0005-0000-0000-00002ABD0000}"/>
    <cellStyle name="Note 3 4 2" xfId="173" xr:uid="{00000000-0005-0000-0000-00002BBD0000}"/>
    <cellStyle name="Note 3 4 2 2" xfId="303" xr:uid="{00000000-0005-0000-0000-00002CBD0000}"/>
    <cellStyle name="Note 3 4 2 2 2" xfId="839" xr:uid="{00000000-0005-0000-0000-00002DBD0000}"/>
    <cellStyle name="Note 3 4 2 2 2 2" xfId="2865" xr:uid="{00000000-0005-0000-0000-00002EBD0000}"/>
    <cellStyle name="Note 3 4 2 2 2 2 2" xfId="6917" xr:uid="{00000000-0005-0000-0000-00002FBD0000}"/>
    <cellStyle name="Note 3 4 2 2 2 2 2 2" xfId="19919" xr:uid="{00000000-0005-0000-0000-000030BD0000}"/>
    <cellStyle name="Note 3 4 2 2 2 2 2 2 2" xfId="46081" xr:uid="{00000000-0005-0000-0000-000031BD0000}"/>
    <cellStyle name="Note 3 4 2 2 2 2 2 3" xfId="33079" xr:uid="{00000000-0005-0000-0000-000032BD0000}"/>
    <cellStyle name="Note 3 4 2 2 2 2 3" xfId="16395" xr:uid="{00000000-0005-0000-0000-000033BD0000}"/>
    <cellStyle name="Note 3 4 2 2 2 2 3 2" xfId="42557" xr:uid="{00000000-0005-0000-0000-000034BD0000}"/>
    <cellStyle name="Note 3 4 2 2 2 2 4" xfId="29027" xr:uid="{00000000-0005-0000-0000-000035BD0000}"/>
    <cellStyle name="Note 3 4 2 2 2 3" xfId="4891" xr:uid="{00000000-0005-0000-0000-000036BD0000}"/>
    <cellStyle name="Note 3 4 2 2 2 3 2" xfId="18157" xr:uid="{00000000-0005-0000-0000-000037BD0000}"/>
    <cellStyle name="Note 3 4 2 2 2 3 2 2" xfId="44319" xr:uid="{00000000-0005-0000-0000-000038BD0000}"/>
    <cellStyle name="Note 3 4 2 2 2 3 3" xfId="31053" xr:uid="{00000000-0005-0000-0000-000039BD0000}"/>
    <cellStyle name="Note 3 4 2 2 2 4" xfId="14633" xr:uid="{00000000-0005-0000-0000-00003ABD0000}"/>
    <cellStyle name="Note 3 4 2 2 2 4 2" xfId="40795" xr:uid="{00000000-0005-0000-0000-00003BBD0000}"/>
    <cellStyle name="Note 3 4 2 2 2 5" xfId="27001" xr:uid="{00000000-0005-0000-0000-00003CBD0000}"/>
    <cellStyle name="Note 3 4 2 2 3" xfId="2333" xr:uid="{00000000-0005-0000-0000-00003DBD0000}"/>
    <cellStyle name="Note 3 4 2 2 3 2" xfId="6385" xr:uid="{00000000-0005-0000-0000-00003EBD0000}"/>
    <cellStyle name="Note 3 4 2 2 3 2 2" xfId="19519" xr:uid="{00000000-0005-0000-0000-00003FBD0000}"/>
    <cellStyle name="Note 3 4 2 2 3 2 2 2" xfId="45681" xr:uid="{00000000-0005-0000-0000-000040BD0000}"/>
    <cellStyle name="Note 3 4 2 2 3 2 3" xfId="32547" xr:uid="{00000000-0005-0000-0000-000041BD0000}"/>
    <cellStyle name="Note 3 4 2 2 3 3" xfId="15995" xr:uid="{00000000-0005-0000-0000-000042BD0000}"/>
    <cellStyle name="Note 3 4 2 2 3 3 2" xfId="42157" xr:uid="{00000000-0005-0000-0000-000043BD0000}"/>
    <cellStyle name="Note 3 4 2 2 3 4" xfId="28495" xr:uid="{00000000-0005-0000-0000-000044BD0000}"/>
    <cellStyle name="Note 3 4 2 2 4" xfId="4359" xr:uid="{00000000-0005-0000-0000-000045BD0000}"/>
    <cellStyle name="Note 3 4 2 2 4 2" xfId="17757" xr:uid="{00000000-0005-0000-0000-000046BD0000}"/>
    <cellStyle name="Note 3 4 2 2 4 2 2" xfId="43919" xr:uid="{00000000-0005-0000-0000-000047BD0000}"/>
    <cellStyle name="Note 3 4 2 2 4 3" xfId="30521" xr:uid="{00000000-0005-0000-0000-000048BD0000}"/>
    <cellStyle name="Note 3 4 2 2 5" xfId="14233" xr:uid="{00000000-0005-0000-0000-000049BD0000}"/>
    <cellStyle name="Note 3 4 2 2 5 2" xfId="40395" xr:uid="{00000000-0005-0000-0000-00004ABD0000}"/>
    <cellStyle name="Note 3 4 2 2 6" xfId="26469" xr:uid="{00000000-0005-0000-0000-00004BBD0000}"/>
    <cellStyle name="Note 3 4 2 3" xfId="709" xr:uid="{00000000-0005-0000-0000-00004CBD0000}"/>
    <cellStyle name="Note 3 4 2 3 2" xfId="2735" xr:uid="{00000000-0005-0000-0000-00004DBD0000}"/>
    <cellStyle name="Note 3 4 2 3 2 2" xfId="6787" xr:uid="{00000000-0005-0000-0000-00004EBD0000}"/>
    <cellStyle name="Note 3 4 2 3 2 2 2" xfId="19831" xr:uid="{00000000-0005-0000-0000-00004FBD0000}"/>
    <cellStyle name="Note 3 4 2 3 2 2 2 2" xfId="45993" xr:uid="{00000000-0005-0000-0000-000050BD0000}"/>
    <cellStyle name="Note 3 4 2 3 2 2 3" xfId="32949" xr:uid="{00000000-0005-0000-0000-000051BD0000}"/>
    <cellStyle name="Note 3 4 2 3 2 3" xfId="16307" xr:uid="{00000000-0005-0000-0000-000052BD0000}"/>
    <cellStyle name="Note 3 4 2 3 2 3 2" xfId="42469" xr:uid="{00000000-0005-0000-0000-000053BD0000}"/>
    <cellStyle name="Note 3 4 2 3 2 4" xfId="28897" xr:uid="{00000000-0005-0000-0000-000054BD0000}"/>
    <cellStyle name="Note 3 4 2 3 3" xfId="4761" xr:uid="{00000000-0005-0000-0000-000055BD0000}"/>
    <cellStyle name="Note 3 4 2 3 3 2" xfId="18069" xr:uid="{00000000-0005-0000-0000-000056BD0000}"/>
    <cellStyle name="Note 3 4 2 3 3 2 2" xfId="44231" xr:uid="{00000000-0005-0000-0000-000057BD0000}"/>
    <cellStyle name="Note 3 4 2 3 3 3" xfId="30923" xr:uid="{00000000-0005-0000-0000-000058BD0000}"/>
    <cellStyle name="Note 3 4 2 3 4" xfId="14545" xr:uid="{00000000-0005-0000-0000-000059BD0000}"/>
    <cellStyle name="Note 3 4 2 3 4 2" xfId="40707" xr:uid="{00000000-0005-0000-0000-00005ABD0000}"/>
    <cellStyle name="Note 3 4 2 3 5" xfId="26871" xr:uid="{00000000-0005-0000-0000-00005BBD0000}"/>
    <cellStyle name="Note 3 4 2 4" xfId="2203" xr:uid="{00000000-0005-0000-0000-00005CBD0000}"/>
    <cellStyle name="Note 3 4 2 4 2" xfId="6255" xr:uid="{00000000-0005-0000-0000-00005DBD0000}"/>
    <cellStyle name="Note 3 4 2 4 2 2" xfId="19431" xr:uid="{00000000-0005-0000-0000-00005EBD0000}"/>
    <cellStyle name="Note 3 4 2 4 2 2 2" xfId="45593" xr:uid="{00000000-0005-0000-0000-00005FBD0000}"/>
    <cellStyle name="Note 3 4 2 4 2 3" xfId="32417" xr:uid="{00000000-0005-0000-0000-000060BD0000}"/>
    <cellStyle name="Note 3 4 2 4 3" xfId="15907" xr:uid="{00000000-0005-0000-0000-000061BD0000}"/>
    <cellStyle name="Note 3 4 2 4 3 2" xfId="42069" xr:uid="{00000000-0005-0000-0000-000062BD0000}"/>
    <cellStyle name="Note 3 4 2 4 4" xfId="28365" xr:uid="{00000000-0005-0000-0000-000063BD0000}"/>
    <cellStyle name="Note 3 4 2 5" xfId="4229" xr:uid="{00000000-0005-0000-0000-000064BD0000}"/>
    <cellStyle name="Note 3 4 2 5 2" xfId="17669" xr:uid="{00000000-0005-0000-0000-000065BD0000}"/>
    <cellStyle name="Note 3 4 2 5 2 2" xfId="43831" xr:uid="{00000000-0005-0000-0000-000066BD0000}"/>
    <cellStyle name="Note 3 4 2 5 3" xfId="30391" xr:uid="{00000000-0005-0000-0000-000067BD0000}"/>
    <cellStyle name="Note 3 4 2 6" xfId="14145" xr:uid="{00000000-0005-0000-0000-000068BD0000}"/>
    <cellStyle name="Note 3 4 2 6 2" xfId="40307" xr:uid="{00000000-0005-0000-0000-000069BD0000}"/>
    <cellStyle name="Note 3 4 2 7" xfId="26339" xr:uid="{00000000-0005-0000-0000-00006ABD0000}"/>
    <cellStyle name="Note 3 4 3" xfId="211" xr:uid="{00000000-0005-0000-0000-00006BBD0000}"/>
    <cellStyle name="Note 3 4 3 2" xfId="341" xr:uid="{00000000-0005-0000-0000-00006CBD0000}"/>
    <cellStyle name="Note 3 4 3 2 2" xfId="877" xr:uid="{00000000-0005-0000-0000-00006DBD0000}"/>
    <cellStyle name="Note 3 4 3 2 2 2" xfId="2903" xr:uid="{00000000-0005-0000-0000-00006EBD0000}"/>
    <cellStyle name="Note 3 4 3 2 2 2 2" xfId="6955" xr:uid="{00000000-0005-0000-0000-00006FBD0000}"/>
    <cellStyle name="Note 3 4 3 2 2 2 2 2" xfId="19943" xr:uid="{00000000-0005-0000-0000-000070BD0000}"/>
    <cellStyle name="Note 3 4 3 2 2 2 2 2 2" xfId="46105" xr:uid="{00000000-0005-0000-0000-000071BD0000}"/>
    <cellStyle name="Note 3 4 3 2 2 2 2 3" xfId="33117" xr:uid="{00000000-0005-0000-0000-000072BD0000}"/>
    <cellStyle name="Note 3 4 3 2 2 2 3" xfId="16419" xr:uid="{00000000-0005-0000-0000-000073BD0000}"/>
    <cellStyle name="Note 3 4 3 2 2 2 3 2" xfId="42581" xr:uid="{00000000-0005-0000-0000-000074BD0000}"/>
    <cellStyle name="Note 3 4 3 2 2 2 4" xfId="29065" xr:uid="{00000000-0005-0000-0000-000075BD0000}"/>
    <cellStyle name="Note 3 4 3 2 2 3" xfId="4929" xr:uid="{00000000-0005-0000-0000-000076BD0000}"/>
    <cellStyle name="Note 3 4 3 2 2 3 2" xfId="18181" xr:uid="{00000000-0005-0000-0000-000077BD0000}"/>
    <cellStyle name="Note 3 4 3 2 2 3 2 2" xfId="44343" xr:uid="{00000000-0005-0000-0000-000078BD0000}"/>
    <cellStyle name="Note 3 4 3 2 2 3 3" xfId="31091" xr:uid="{00000000-0005-0000-0000-000079BD0000}"/>
    <cellStyle name="Note 3 4 3 2 2 4" xfId="14657" xr:uid="{00000000-0005-0000-0000-00007ABD0000}"/>
    <cellStyle name="Note 3 4 3 2 2 4 2" xfId="40819" xr:uid="{00000000-0005-0000-0000-00007BBD0000}"/>
    <cellStyle name="Note 3 4 3 2 2 5" xfId="27039" xr:uid="{00000000-0005-0000-0000-00007CBD0000}"/>
    <cellStyle name="Note 3 4 3 2 3" xfId="2371" xr:uid="{00000000-0005-0000-0000-00007DBD0000}"/>
    <cellStyle name="Note 3 4 3 2 3 2" xfId="6423" xr:uid="{00000000-0005-0000-0000-00007EBD0000}"/>
    <cellStyle name="Note 3 4 3 2 3 2 2" xfId="19543" xr:uid="{00000000-0005-0000-0000-00007FBD0000}"/>
    <cellStyle name="Note 3 4 3 2 3 2 2 2" xfId="45705" xr:uid="{00000000-0005-0000-0000-000080BD0000}"/>
    <cellStyle name="Note 3 4 3 2 3 2 3" xfId="32585" xr:uid="{00000000-0005-0000-0000-000081BD0000}"/>
    <cellStyle name="Note 3 4 3 2 3 3" xfId="16019" xr:uid="{00000000-0005-0000-0000-000082BD0000}"/>
    <cellStyle name="Note 3 4 3 2 3 3 2" xfId="42181" xr:uid="{00000000-0005-0000-0000-000083BD0000}"/>
    <cellStyle name="Note 3 4 3 2 3 4" xfId="28533" xr:uid="{00000000-0005-0000-0000-000084BD0000}"/>
    <cellStyle name="Note 3 4 3 2 4" xfId="4397" xr:uid="{00000000-0005-0000-0000-000085BD0000}"/>
    <cellStyle name="Note 3 4 3 2 4 2" xfId="17781" xr:uid="{00000000-0005-0000-0000-000086BD0000}"/>
    <cellStyle name="Note 3 4 3 2 4 2 2" xfId="43943" xr:uid="{00000000-0005-0000-0000-000087BD0000}"/>
    <cellStyle name="Note 3 4 3 2 4 3" xfId="30559" xr:uid="{00000000-0005-0000-0000-000088BD0000}"/>
    <cellStyle name="Note 3 4 3 2 5" xfId="14257" xr:uid="{00000000-0005-0000-0000-000089BD0000}"/>
    <cellStyle name="Note 3 4 3 2 5 2" xfId="40419" xr:uid="{00000000-0005-0000-0000-00008ABD0000}"/>
    <cellStyle name="Note 3 4 3 2 6" xfId="26507" xr:uid="{00000000-0005-0000-0000-00008BBD0000}"/>
    <cellStyle name="Note 3 4 3 3" xfId="747" xr:uid="{00000000-0005-0000-0000-00008CBD0000}"/>
    <cellStyle name="Note 3 4 3 3 2" xfId="2773" xr:uid="{00000000-0005-0000-0000-00008DBD0000}"/>
    <cellStyle name="Note 3 4 3 3 2 2" xfId="6825" xr:uid="{00000000-0005-0000-0000-00008EBD0000}"/>
    <cellStyle name="Note 3 4 3 3 2 2 2" xfId="19855" xr:uid="{00000000-0005-0000-0000-00008FBD0000}"/>
    <cellStyle name="Note 3 4 3 3 2 2 2 2" xfId="46017" xr:uid="{00000000-0005-0000-0000-000090BD0000}"/>
    <cellStyle name="Note 3 4 3 3 2 2 3" xfId="32987" xr:uid="{00000000-0005-0000-0000-000091BD0000}"/>
    <cellStyle name="Note 3 4 3 3 2 3" xfId="16331" xr:uid="{00000000-0005-0000-0000-000092BD0000}"/>
    <cellStyle name="Note 3 4 3 3 2 3 2" xfId="42493" xr:uid="{00000000-0005-0000-0000-000093BD0000}"/>
    <cellStyle name="Note 3 4 3 3 2 4" xfId="28935" xr:uid="{00000000-0005-0000-0000-000094BD0000}"/>
    <cellStyle name="Note 3 4 3 3 3" xfId="4799" xr:uid="{00000000-0005-0000-0000-000095BD0000}"/>
    <cellStyle name="Note 3 4 3 3 3 2" xfId="18093" xr:uid="{00000000-0005-0000-0000-000096BD0000}"/>
    <cellStyle name="Note 3 4 3 3 3 2 2" xfId="44255" xr:uid="{00000000-0005-0000-0000-000097BD0000}"/>
    <cellStyle name="Note 3 4 3 3 3 3" xfId="30961" xr:uid="{00000000-0005-0000-0000-000098BD0000}"/>
    <cellStyle name="Note 3 4 3 3 4" xfId="14569" xr:uid="{00000000-0005-0000-0000-000099BD0000}"/>
    <cellStyle name="Note 3 4 3 3 4 2" xfId="40731" xr:uid="{00000000-0005-0000-0000-00009ABD0000}"/>
    <cellStyle name="Note 3 4 3 3 5" xfId="26909" xr:uid="{00000000-0005-0000-0000-00009BBD0000}"/>
    <cellStyle name="Note 3 4 3 4" xfId="2241" xr:uid="{00000000-0005-0000-0000-00009CBD0000}"/>
    <cellStyle name="Note 3 4 3 4 2" xfId="6293" xr:uid="{00000000-0005-0000-0000-00009DBD0000}"/>
    <cellStyle name="Note 3 4 3 4 2 2" xfId="19455" xr:uid="{00000000-0005-0000-0000-00009EBD0000}"/>
    <cellStyle name="Note 3 4 3 4 2 2 2" xfId="45617" xr:uid="{00000000-0005-0000-0000-00009FBD0000}"/>
    <cellStyle name="Note 3 4 3 4 2 3" xfId="32455" xr:uid="{00000000-0005-0000-0000-0000A0BD0000}"/>
    <cellStyle name="Note 3 4 3 4 3" xfId="15931" xr:uid="{00000000-0005-0000-0000-0000A1BD0000}"/>
    <cellStyle name="Note 3 4 3 4 3 2" xfId="42093" xr:uid="{00000000-0005-0000-0000-0000A2BD0000}"/>
    <cellStyle name="Note 3 4 3 4 4" xfId="28403" xr:uid="{00000000-0005-0000-0000-0000A3BD0000}"/>
    <cellStyle name="Note 3 4 3 5" xfId="4267" xr:uid="{00000000-0005-0000-0000-0000A4BD0000}"/>
    <cellStyle name="Note 3 4 3 5 2" xfId="17693" xr:uid="{00000000-0005-0000-0000-0000A5BD0000}"/>
    <cellStyle name="Note 3 4 3 5 2 2" xfId="43855" xr:uid="{00000000-0005-0000-0000-0000A6BD0000}"/>
    <cellStyle name="Note 3 4 3 5 3" xfId="30429" xr:uid="{00000000-0005-0000-0000-0000A7BD0000}"/>
    <cellStyle name="Note 3 4 3 6" xfId="14169" xr:uid="{00000000-0005-0000-0000-0000A8BD0000}"/>
    <cellStyle name="Note 3 4 3 6 2" xfId="40331" xr:uid="{00000000-0005-0000-0000-0000A9BD0000}"/>
    <cellStyle name="Note 3 4 3 7" xfId="26377" xr:uid="{00000000-0005-0000-0000-0000AABD0000}"/>
    <cellStyle name="Note 3 4 4" xfId="257" xr:uid="{00000000-0005-0000-0000-0000ABBD0000}"/>
    <cellStyle name="Note 3 4 4 2" xfId="793" xr:uid="{00000000-0005-0000-0000-0000ACBD0000}"/>
    <cellStyle name="Note 3 4 4 2 2" xfId="2819" xr:uid="{00000000-0005-0000-0000-0000ADBD0000}"/>
    <cellStyle name="Note 3 4 4 2 2 2" xfId="6871" xr:uid="{00000000-0005-0000-0000-0000AEBD0000}"/>
    <cellStyle name="Note 3 4 4 2 2 2 2" xfId="19887" xr:uid="{00000000-0005-0000-0000-0000AFBD0000}"/>
    <cellStyle name="Note 3 4 4 2 2 2 2 2" xfId="46049" xr:uid="{00000000-0005-0000-0000-0000B0BD0000}"/>
    <cellStyle name="Note 3 4 4 2 2 2 3" xfId="33033" xr:uid="{00000000-0005-0000-0000-0000B1BD0000}"/>
    <cellStyle name="Note 3 4 4 2 2 3" xfId="16363" xr:uid="{00000000-0005-0000-0000-0000B2BD0000}"/>
    <cellStyle name="Note 3 4 4 2 2 3 2" xfId="42525" xr:uid="{00000000-0005-0000-0000-0000B3BD0000}"/>
    <cellStyle name="Note 3 4 4 2 2 4" xfId="28981" xr:uid="{00000000-0005-0000-0000-0000B4BD0000}"/>
    <cellStyle name="Note 3 4 4 2 3" xfId="4845" xr:uid="{00000000-0005-0000-0000-0000B5BD0000}"/>
    <cellStyle name="Note 3 4 4 2 3 2" xfId="18125" xr:uid="{00000000-0005-0000-0000-0000B6BD0000}"/>
    <cellStyle name="Note 3 4 4 2 3 2 2" xfId="44287" xr:uid="{00000000-0005-0000-0000-0000B7BD0000}"/>
    <cellStyle name="Note 3 4 4 2 3 3" xfId="31007" xr:uid="{00000000-0005-0000-0000-0000B8BD0000}"/>
    <cellStyle name="Note 3 4 4 2 4" xfId="14601" xr:uid="{00000000-0005-0000-0000-0000B9BD0000}"/>
    <cellStyle name="Note 3 4 4 2 4 2" xfId="40763" xr:uid="{00000000-0005-0000-0000-0000BABD0000}"/>
    <cellStyle name="Note 3 4 4 2 5" xfId="26955" xr:uid="{00000000-0005-0000-0000-0000BBBD0000}"/>
    <cellStyle name="Note 3 4 4 3" xfId="2287" xr:uid="{00000000-0005-0000-0000-0000BCBD0000}"/>
    <cellStyle name="Note 3 4 4 3 2" xfId="6339" xr:uid="{00000000-0005-0000-0000-0000BDBD0000}"/>
    <cellStyle name="Note 3 4 4 3 2 2" xfId="19487" xr:uid="{00000000-0005-0000-0000-0000BEBD0000}"/>
    <cellStyle name="Note 3 4 4 3 2 2 2" xfId="45649" xr:uid="{00000000-0005-0000-0000-0000BFBD0000}"/>
    <cellStyle name="Note 3 4 4 3 2 3" xfId="32501" xr:uid="{00000000-0005-0000-0000-0000C0BD0000}"/>
    <cellStyle name="Note 3 4 4 3 3" xfId="15963" xr:uid="{00000000-0005-0000-0000-0000C1BD0000}"/>
    <cellStyle name="Note 3 4 4 3 3 2" xfId="42125" xr:uid="{00000000-0005-0000-0000-0000C2BD0000}"/>
    <cellStyle name="Note 3 4 4 3 4" xfId="28449" xr:uid="{00000000-0005-0000-0000-0000C3BD0000}"/>
    <cellStyle name="Note 3 4 4 4" xfId="4313" xr:uid="{00000000-0005-0000-0000-0000C4BD0000}"/>
    <cellStyle name="Note 3 4 4 4 2" xfId="17725" xr:uid="{00000000-0005-0000-0000-0000C5BD0000}"/>
    <cellStyle name="Note 3 4 4 4 2 2" xfId="43887" xr:uid="{00000000-0005-0000-0000-0000C6BD0000}"/>
    <cellStyle name="Note 3 4 4 4 3" xfId="30475" xr:uid="{00000000-0005-0000-0000-0000C7BD0000}"/>
    <cellStyle name="Note 3 4 4 5" xfId="14201" xr:uid="{00000000-0005-0000-0000-0000C8BD0000}"/>
    <cellStyle name="Note 3 4 4 5 2" xfId="40363" xr:uid="{00000000-0005-0000-0000-0000C9BD0000}"/>
    <cellStyle name="Note 3 4 4 6" xfId="26423" xr:uid="{00000000-0005-0000-0000-0000CABD0000}"/>
    <cellStyle name="Note 3 4 5" xfId="663" xr:uid="{00000000-0005-0000-0000-0000CBBD0000}"/>
    <cellStyle name="Note 3 4 5 2" xfId="2689" xr:uid="{00000000-0005-0000-0000-0000CCBD0000}"/>
    <cellStyle name="Note 3 4 5 2 2" xfId="6741" xr:uid="{00000000-0005-0000-0000-0000CDBD0000}"/>
    <cellStyle name="Note 3 4 5 2 2 2" xfId="19799" xr:uid="{00000000-0005-0000-0000-0000CEBD0000}"/>
    <cellStyle name="Note 3 4 5 2 2 2 2" xfId="45961" xr:uid="{00000000-0005-0000-0000-0000CFBD0000}"/>
    <cellStyle name="Note 3 4 5 2 2 3" xfId="32903" xr:uid="{00000000-0005-0000-0000-0000D0BD0000}"/>
    <cellStyle name="Note 3 4 5 2 3" xfId="16275" xr:uid="{00000000-0005-0000-0000-0000D1BD0000}"/>
    <cellStyle name="Note 3 4 5 2 3 2" xfId="42437" xr:uid="{00000000-0005-0000-0000-0000D2BD0000}"/>
    <cellStyle name="Note 3 4 5 2 4" xfId="28851" xr:uid="{00000000-0005-0000-0000-0000D3BD0000}"/>
    <cellStyle name="Note 3 4 5 3" xfId="4715" xr:uid="{00000000-0005-0000-0000-0000D4BD0000}"/>
    <cellStyle name="Note 3 4 5 3 2" xfId="18037" xr:uid="{00000000-0005-0000-0000-0000D5BD0000}"/>
    <cellStyle name="Note 3 4 5 3 2 2" xfId="44199" xr:uid="{00000000-0005-0000-0000-0000D6BD0000}"/>
    <cellStyle name="Note 3 4 5 3 3" xfId="30877" xr:uid="{00000000-0005-0000-0000-0000D7BD0000}"/>
    <cellStyle name="Note 3 4 5 4" xfId="14513" xr:uid="{00000000-0005-0000-0000-0000D8BD0000}"/>
    <cellStyle name="Note 3 4 5 4 2" xfId="40675" xr:uid="{00000000-0005-0000-0000-0000D9BD0000}"/>
    <cellStyle name="Note 3 4 5 5" xfId="26825" xr:uid="{00000000-0005-0000-0000-0000DABD0000}"/>
    <cellStyle name="Note 3 4 6" xfId="2157" xr:uid="{00000000-0005-0000-0000-0000DBBD0000}"/>
    <cellStyle name="Note 3 4 6 2" xfId="6209" xr:uid="{00000000-0005-0000-0000-0000DCBD0000}"/>
    <cellStyle name="Note 3 4 6 2 2" xfId="19399" xr:uid="{00000000-0005-0000-0000-0000DDBD0000}"/>
    <cellStyle name="Note 3 4 6 2 2 2" xfId="45561" xr:uid="{00000000-0005-0000-0000-0000DEBD0000}"/>
    <cellStyle name="Note 3 4 6 2 3" xfId="32371" xr:uid="{00000000-0005-0000-0000-0000DFBD0000}"/>
    <cellStyle name="Note 3 4 6 3" xfId="15875" xr:uid="{00000000-0005-0000-0000-0000E0BD0000}"/>
    <cellStyle name="Note 3 4 6 3 2" xfId="42037" xr:uid="{00000000-0005-0000-0000-0000E1BD0000}"/>
    <cellStyle name="Note 3 4 6 4" xfId="28319" xr:uid="{00000000-0005-0000-0000-0000E2BD0000}"/>
    <cellStyle name="Note 3 4 7" xfId="4183" xr:uid="{00000000-0005-0000-0000-0000E3BD0000}"/>
    <cellStyle name="Note 3 4 7 2" xfId="17637" xr:uid="{00000000-0005-0000-0000-0000E4BD0000}"/>
    <cellStyle name="Note 3 4 7 2 2" xfId="43799" xr:uid="{00000000-0005-0000-0000-0000E5BD0000}"/>
    <cellStyle name="Note 3 4 7 3" xfId="30345" xr:uid="{00000000-0005-0000-0000-0000E6BD0000}"/>
    <cellStyle name="Note 3 4 8" xfId="14113" xr:uid="{00000000-0005-0000-0000-0000E7BD0000}"/>
    <cellStyle name="Note 3 4 8 2" xfId="40275" xr:uid="{00000000-0005-0000-0000-0000E8BD0000}"/>
    <cellStyle name="Note 3 4 9" xfId="26293" xr:uid="{00000000-0005-0000-0000-0000E9BD0000}"/>
    <cellStyle name="Note 3 5" xfId="136" xr:uid="{00000000-0005-0000-0000-0000EABD0000}"/>
    <cellStyle name="Note 3 5 2" xfId="266" xr:uid="{00000000-0005-0000-0000-0000EBBD0000}"/>
    <cellStyle name="Note 3 5 2 2" xfId="802" xr:uid="{00000000-0005-0000-0000-0000ECBD0000}"/>
    <cellStyle name="Note 3 5 2 2 2" xfId="2828" xr:uid="{00000000-0005-0000-0000-0000EDBD0000}"/>
    <cellStyle name="Note 3 5 2 2 2 2" xfId="6880" xr:uid="{00000000-0005-0000-0000-0000EEBD0000}"/>
    <cellStyle name="Note 3 5 2 2 2 2 2" xfId="19894" xr:uid="{00000000-0005-0000-0000-0000EFBD0000}"/>
    <cellStyle name="Note 3 5 2 2 2 2 2 2" xfId="46056" xr:uid="{00000000-0005-0000-0000-0000F0BD0000}"/>
    <cellStyle name="Note 3 5 2 2 2 2 3" xfId="33042" xr:uid="{00000000-0005-0000-0000-0000F1BD0000}"/>
    <cellStyle name="Note 3 5 2 2 2 3" xfId="16370" xr:uid="{00000000-0005-0000-0000-0000F2BD0000}"/>
    <cellStyle name="Note 3 5 2 2 2 3 2" xfId="42532" xr:uid="{00000000-0005-0000-0000-0000F3BD0000}"/>
    <cellStyle name="Note 3 5 2 2 2 4" xfId="28990" xr:uid="{00000000-0005-0000-0000-0000F4BD0000}"/>
    <cellStyle name="Note 3 5 2 2 3" xfId="4854" xr:uid="{00000000-0005-0000-0000-0000F5BD0000}"/>
    <cellStyle name="Note 3 5 2 2 3 2" xfId="18132" xr:uid="{00000000-0005-0000-0000-0000F6BD0000}"/>
    <cellStyle name="Note 3 5 2 2 3 2 2" xfId="44294" xr:uid="{00000000-0005-0000-0000-0000F7BD0000}"/>
    <cellStyle name="Note 3 5 2 2 3 3" xfId="31016" xr:uid="{00000000-0005-0000-0000-0000F8BD0000}"/>
    <cellStyle name="Note 3 5 2 2 4" xfId="14608" xr:uid="{00000000-0005-0000-0000-0000F9BD0000}"/>
    <cellStyle name="Note 3 5 2 2 4 2" xfId="40770" xr:uid="{00000000-0005-0000-0000-0000FABD0000}"/>
    <cellStyle name="Note 3 5 2 2 5" xfId="26964" xr:uid="{00000000-0005-0000-0000-0000FBBD0000}"/>
    <cellStyle name="Note 3 5 2 3" xfId="2296" xr:uid="{00000000-0005-0000-0000-0000FCBD0000}"/>
    <cellStyle name="Note 3 5 2 3 2" xfId="6348" xr:uid="{00000000-0005-0000-0000-0000FDBD0000}"/>
    <cellStyle name="Note 3 5 2 3 2 2" xfId="19494" xr:uid="{00000000-0005-0000-0000-0000FEBD0000}"/>
    <cellStyle name="Note 3 5 2 3 2 2 2" xfId="45656" xr:uid="{00000000-0005-0000-0000-0000FFBD0000}"/>
    <cellStyle name="Note 3 5 2 3 2 3" xfId="32510" xr:uid="{00000000-0005-0000-0000-000000BE0000}"/>
    <cellStyle name="Note 3 5 2 3 3" xfId="15970" xr:uid="{00000000-0005-0000-0000-000001BE0000}"/>
    <cellStyle name="Note 3 5 2 3 3 2" xfId="42132" xr:uid="{00000000-0005-0000-0000-000002BE0000}"/>
    <cellStyle name="Note 3 5 2 3 4" xfId="28458" xr:uid="{00000000-0005-0000-0000-000003BE0000}"/>
    <cellStyle name="Note 3 5 2 4" xfId="4322" xr:uid="{00000000-0005-0000-0000-000004BE0000}"/>
    <cellStyle name="Note 3 5 2 4 2" xfId="17732" xr:uid="{00000000-0005-0000-0000-000005BE0000}"/>
    <cellStyle name="Note 3 5 2 4 2 2" xfId="43894" xr:uid="{00000000-0005-0000-0000-000006BE0000}"/>
    <cellStyle name="Note 3 5 2 4 3" xfId="30484" xr:uid="{00000000-0005-0000-0000-000007BE0000}"/>
    <cellStyle name="Note 3 5 2 5" xfId="14208" xr:uid="{00000000-0005-0000-0000-000008BE0000}"/>
    <cellStyle name="Note 3 5 2 5 2" xfId="40370" xr:uid="{00000000-0005-0000-0000-000009BE0000}"/>
    <cellStyle name="Note 3 5 2 6" xfId="26432" xr:uid="{00000000-0005-0000-0000-00000ABE0000}"/>
    <cellStyle name="Note 3 5 3" xfId="672" xr:uid="{00000000-0005-0000-0000-00000BBE0000}"/>
    <cellStyle name="Note 3 5 3 2" xfId="2698" xr:uid="{00000000-0005-0000-0000-00000CBE0000}"/>
    <cellStyle name="Note 3 5 3 2 2" xfId="6750" xr:uid="{00000000-0005-0000-0000-00000DBE0000}"/>
    <cellStyle name="Note 3 5 3 2 2 2" xfId="19806" xr:uid="{00000000-0005-0000-0000-00000EBE0000}"/>
    <cellStyle name="Note 3 5 3 2 2 2 2" xfId="45968" xr:uid="{00000000-0005-0000-0000-00000FBE0000}"/>
    <cellStyle name="Note 3 5 3 2 2 3" xfId="32912" xr:uid="{00000000-0005-0000-0000-000010BE0000}"/>
    <cellStyle name="Note 3 5 3 2 3" xfId="16282" xr:uid="{00000000-0005-0000-0000-000011BE0000}"/>
    <cellStyle name="Note 3 5 3 2 3 2" xfId="42444" xr:uid="{00000000-0005-0000-0000-000012BE0000}"/>
    <cellStyle name="Note 3 5 3 2 4" xfId="28860" xr:uid="{00000000-0005-0000-0000-000013BE0000}"/>
    <cellStyle name="Note 3 5 3 3" xfId="4724" xr:uid="{00000000-0005-0000-0000-000014BE0000}"/>
    <cellStyle name="Note 3 5 3 3 2" xfId="18044" xr:uid="{00000000-0005-0000-0000-000015BE0000}"/>
    <cellStyle name="Note 3 5 3 3 2 2" xfId="44206" xr:uid="{00000000-0005-0000-0000-000016BE0000}"/>
    <cellStyle name="Note 3 5 3 3 3" xfId="30886" xr:uid="{00000000-0005-0000-0000-000017BE0000}"/>
    <cellStyle name="Note 3 5 3 4" xfId="14520" xr:uid="{00000000-0005-0000-0000-000018BE0000}"/>
    <cellStyle name="Note 3 5 3 4 2" xfId="40682" xr:uid="{00000000-0005-0000-0000-000019BE0000}"/>
    <cellStyle name="Note 3 5 3 5" xfId="26834" xr:uid="{00000000-0005-0000-0000-00001ABE0000}"/>
    <cellStyle name="Note 3 5 4" xfId="2166" xr:uid="{00000000-0005-0000-0000-00001BBE0000}"/>
    <cellStyle name="Note 3 5 4 2" xfId="6218" xr:uid="{00000000-0005-0000-0000-00001CBE0000}"/>
    <cellStyle name="Note 3 5 4 2 2" xfId="19406" xr:uid="{00000000-0005-0000-0000-00001DBE0000}"/>
    <cellStyle name="Note 3 5 4 2 2 2" xfId="45568" xr:uid="{00000000-0005-0000-0000-00001EBE0000}"/>
    <cellStyle name="Note 3 5 4 2 3" xfId="32380" xr:uid="{00000000-0005-0000-0000-00001FBE0000}"/>
    <cellStyle name="Note 3 5 4 3" xfId="15882" xr:uid="{00000000-0005-0000-0000-000020BE0000}"/>
    <cellStyle name="Note 3 5 4 3 2" xfId="42044" xr:uid="{00000000-0005-0000-0000-000021BE0000}"/>
    <cellStyle name="Note 3 5 4 4" xfId="28328" xr:uid="{00000000-0005-0000-0000-000022BE0000}"/>
    <cellStyle name="Note 3 5 5" xfId="4192" xr:uid="{00000000-0005-0000-0000-000023BE0000}"/>
    <cellStyle name="Note 3 5 5 2" xfId="17644" xr:uid="{00000000-0005-0000-0000-000024BE0000}"/>
    <cellStyle name="Note 3 5 5 2 2" xfId="43806" xr:uid="{00000000-0005-0000-0000-000025BE0000}"/>
    <cellStyle name="Note 3 5 5 3" xfId="30354" xr:uid="{00000000-0005-0000-0000-000026BE0000}"/>
    <cellStyle name="Note 3 5 6" xfId="14120" xr:uid="{00000000-0005-0000-0000-000027BE0000}"/>
    <cellStyle name="Note 3 5 6 2" xfId="40282" xr:uid="{00000000-0005-0000-0000-000028BE0000}"/>
    <cellStyle name="Note 3 5 7" xfId="26302" xr:uid="{00000000-0005-0000-0000-000029BE0000}"/>
    <cellStyle name="Note 3 6" xfId="181" xr:uid="{00000000-0005-0000-0000-00002ABE0000}"/>
    <cellStyle name="Note 3 6 2" xfId="311" xr:uid="{00000000-0005-0000-0000-00002BBE0000}"/>
    <cellStyle name="Note 3 6 2 2" xfId="847" xr:uid="{00000000-0005-0000-0000-00002CBE0000}"/>
    <cellStyle name="Note 3 6 2 2 2" xfId="2873" xr:uid="{00000000-0005-0000-0000-00002DBE0000}"/>
    <cellStyle name="Note 3 6 2 2 2 2" xfId="6925" xr:uid="{00000000-0005-0000-0000-00002EBE0000}"/>
    <cellStyle name="Note 3 6 2 2 2 2 2" xfId="19925" xr:uid="{00000000-0005-0000-0000-00002FBE0000}"/>
    <cellStyle name="Note 3 6 2 2 2 2 2 2" xfId="46087" xr:uid="{00000000-0005-0000-0000-000030BE0000}"/>
    <cellStyle name="Note 3 6 2 2 2 2 3" xfId="33087" xr:uid="{00000000-0005-0000-0000-000031BE0000}"/>
    <cellStyle name="Note 3 6 2 2 2 3" xfId="16401" xr:uid="{00000000-0005-0000-0000-000032BE0000}"/>
    <cellStyle name="Note 3 6 2 2 2 3 2" xfId="42563" xr:uid="{00000000-0005-0000-0000-000033BE0000}"/>
    <cellStyle name="Note 3 6 2 2 2 4" xfId="29035" xr:uid="{00000000-0005-0000-0000-000034BE0000}"/>
    <cellStyle name="Note 3 6 2 2 3" xfId="4899" xr:uid="{00000000-0005-0000-0000-000035BE0000}"/>
    <cellStyle name="Note 3 6 2 2 3 2" xfId="18163" xr:uid="{00000000-0005-0000-0000-000036BE0000}"/>
    <cellStyle name="Note 3 6 2 2 3 2 2" xfId="44325" xr:uid="{00000000-0005-0000-0000-000037BE0000}"/>
    <cellStyle name="Note 3 6 2 2 3 3" xfId="31061" xr:uid="{00000000-0005-0000-0000-000038BE0000}"/>
    <cellStyle name="Note 3 6 2 2 4" xfId="14639" xr:uid="{00000000-0005-0000-0000-000039BE0000}"/>
    <cellStyle name="Note 3 6 2 2 4 2" xfId="40801" xr:uid="{00000000-0005-0000-0000-00003ABE0000}"/>
    <cellStyle name="Note 3 6 2 2 5" xfId="27009" xr:uid="{00000000-0005-0000-0000-00003BBE0000}"/>
    <cellStyle name="Note 3 6 2 3" xfId="2341" xr:uid="{00000000-0005-0000-0000-00003CBE0000}"/>
    <cellStyle name="Note 3 6 2 3 2" xfId="6393" xr:uid="{00000000-0005-0000-0000-00003DBE0000}"/>
    <cellStyle name="Note 3 6 2 3 2 2" xfId="19525" xr:uid="{00000000-0005-0000-0000-00003EBE0000}"/>
    <cellStyle name="Note 3 6 2 3 2 2 2" xfId="45687" xr:uid="{00000000-0005-0000-0000-00003FBE0000}"/>
    <cellStyle name="Note 3 6 2 3 2 3" xfId="32555" xr:uid="{00000000-0005-0000-0000-000040BE0000}"/>
    <cellStyle name="Note 3 6 2 3 3" xfId="16001" xr:uid="{00000000-0005-0000-0000-000041BE0000}"/>
    <cellStyle name="Note 3 6 2 3 3 2" xfId="42163" xr:uid="{00000000-0005-0000-0000-000042BE0000}"/>
    <cellStyle name="Note 3 6 2 3 4" xfId="28503" xr:uid="{00000000-0005-0000-0000-000043BE0000}"/>
    <cellStyle name="Note 3 6 2 4" xfId="4367" xr:uid="{00000000-0005-0000-0000-000044BE0000}"/>
    <cellStyle name="Note 3 6 2 4 2" xfId="17763" xr:uid="{00000000-0005-0000-0000-000045BE0000}"/>
    <cellStyle name="Note 3 6 2 4 2 2" xfId="43925" xr:uid="{00000000-0005-0000-0000-000046BE0000}"/>
    <cellStyle name="Note 3 6 2 4 3" xfId="30529" xr:uid="{00000000-0005-0000-0000-000047BE0000}"/>
    <cellStyle name="Note 3 6 2 5" xfId="14239" xr:uid="{00000000-0005-0000-0000-000048BE0000}"/>
    <cellStyle name="Note 3 6 2 5 2" xfId="40401" xr:uid="{00000000-0005-0000-0000-000049BE0000}"/>
    <cellStyle name="Note 3 6 2 6" xfId="26477" xr:uid="{00000000-0005-0000-0000-00004ABE0000}"/>
    <cellStyle name="Note 3 6 3" xfId="717" xr:uid="{00000000-0005-0000-0000-00004BBE0000}"/>
    <cellStyle name="Note 3 6 3 2" xfId="2743" xr:uid="{00000000-0005-0000-0000-00004CBE0000}"/>
    <cellStyle name="Note 3 6 3 2 2" xfId="6795" xr:uid="{00000000-0005-0000-0000-00004DBE0000}"/>
    <cellStyle name="Note 3 6 3 2 2 2" xfId="19837" xr:uid="{00000000-0005-0000-0000-00004EBE0000}"/>
    <cellStyle name="Note 3 6 3 2 2 2 2" xfId="45999" xr:uid="{00000000-0005-0000-0000-00004FBE0000}"/>
    <cellStyle name="Note 3 6 3 2 2 3" xfId="32957" xr:uid="{00000000-0005-0000-0000-000050BE0000}"/>
    <cellStyle name="Note 3 6 3 2 3" xfId="16313" xr:uid="{00000000-0005-0000-0000-000051BE0000}"/>
    <cellStyle name="Note 3 6 3 2 3 2" xfId="42475" xr:uid="{00000000-0005-0000-0000-000052BE0000}"/>
    <cellStyle name="Note 3 6 3 2 4" xfId="28905" xr:uid="{00000000-0005-0000-0000-000053BE0000}"/>
    <cellStyle name="Note 3 6 3 3" xfId="4769" xr:uid="{00000000-0005-0000-0000-000054BE0000}"/>
    <cellStyle name="Note 3 6 3 3 2" xfId="18075" xr:uid="{00000000-0005-0000-0000-000055BE0000}"/>
    <cellStyle name="Note 3 6 3 3 2 2" xfId="44237" xr:uid="{00000000-0005-0000-0000-000056BE0000}"/>
    <cellStyle name="Note 3 6 3 3 3" xfId="30931" xr:uid="{00000000-0005-0000-0000-000057BE0000}"/>
    <cellStyle name="Note 3 6 3 4" xfId="14551" xr:uid="{00000000-0005-0000-0000-000058BE0000}"/>
    <cellStyle name="Note 3 6 3 4 2" xfId="40713" xr:uid="{00000000-0005-0000-0000-000059BE0000}"/>
    <cellStyle name="Note 3 6 3 5" xfId="26879" xr:uid="{00000000-0005-0000-0000-00005ABE0000}"/>
    <cellStyle name="Note 3 6 4" xfId="2211" xr:uid="{00000000-0005-0000-0000-00005BBE0000}"/>
    <cellStyle name="Note 3 6 4 2" xfId="6263" xr:uid="{00000000-0005-0000-0000-00005CBE0000}"/>
    <cellStyle name="Note 3 6 4 2 2" xfId="19437" xr:uid="{00000000-0005-0000-0000-00005DBE0000}"/>
    <cellStyle name="Note 3 6 4 2 2 2" xfId="45599" xr:uid="{00000000-0005-0000-0000-00005EBE0000}"/>
    <cellStyle name="Note 3 6 4 2 3" xfId="32425" xr:uid="{00000000-0005-0000-0000-00005FBE0000}"/>
    <cellStyle name="Note 3 6 4 3" xfId="15913" xr:uid="{00000000-0005-0000-0000-000060BE0000}"/>
    <cellStyle name="Note 3 6 4 3 2" xfId="42075" xr:uid="{00000000-0005-0000-0000-000061BE0000}"/>
    <cellStyle name="Note 3 6 4 4" xfId="28373" xr:uid="{00000000-0005-0000-0000-000062BE0000}"/>
    <cellStyle name="Note 3 6 5" xfId="4237" xr:uid="{00000000-0005-0000-0000-000063BE0000}"/>
    <cellStyle name="Note 3 6 5 2" xfId="17675" xr:uid="{00000000-0005-0000-0000-000064BE0000}"/>
    <cellStyle name="Note 3 6 5 2 2" xfId="43837" xr:uid="{00000000-0005-0000-0000-000065BE0000}"/>
    <cellStyle name="Note 3 6 5 3" xfId="30399" xr:uid="{00000000-0005-0000-0000-000066BE0000}"/>
    <cellStyle name="Note 3 6 6" xfId="14151" xr:uid="{00000000-0005-0000-0000-000067BE0000}"/>
    <cellStyle name="Note 3 6 6 2" xfId="40313" xr:uid="{00000000-0005-0000-0000-000068BE0000}"/>
    <cellStyle name="Note 3 6 7" xfId="26347" xr:uid="{00000000-0005-0000-0000-000069BE0000}"/>
    <cellStyle name="Note 3 7" xfId="220" xr:uid="{00000000-0005-0000-0000-00006ABE0000}"/>
    <cellStyle name="Note 3 7 2" xfId="756" xr:uid="{00000000-0005-0000-0000-00006BBE0000}"/>
    <cellStyle name="Note 3 7 2 2" xfId="2782" xr:uid="{00000000-0005-0000-0000-00006CBE0000}"/>
    <cellStyle name="Note 3 7 2 2 2" xfId="6834" xr:uid="{00000000-0005-0000-0000-00006DBE0000}"/>
    <cellStyle name="Note 3 7 2 2 2 2" xfId="19862" xr:uid="{00000000-0005-0000-0000-00006EBE0000}"/>
    <cellStyle name="Note 3 7 2 2 2 2 2" xfId="46024" xr:uid="{00000000-0005-0000-0000-00006FBE0000}"/>
    <cellStyle name="Note 3 7 2 2 2 3" xfId="32996" xr:uid="{00000000-0005-0000-0000-000070BE0000}"/>
    <cellStyle name="Note 3 7 2 2 3" xfId="16338" xr:uid="{00000000-0005-0000-0000-000071BE0000}"/>
    <cellStyle name="Note 3 7 2 2 3 2" xfId="42500" xr:uid="{00000000-0005-0000-0000-000072BE0000}"/>
    <cellStyle name="Note 3 7 2 2 4" xfId="28944" xr:uid="{00000000-0005-0000-0000-000073BE0000}"/>
    <cellStyle name="Note 3 7 2 3" xfId="4808" xr:uid="{00000000-0005-0000-0000-000074BE0000}"/>
    <cellStyle name="Note 3 7 2 3 2" xfId="18100" xr:uid="{00000000-0005-0000-0000-000075BE0000}"/>
    <cellStyle name="Note 3 7 2 3 2 2" xfId="44262" xr:uid="{00000000-0005-0000-0000-000076BE0000}"/>
    <cellStyle name="Note 3 7 2 3 3" xfId="30970" xr:uid="{00000000-0005-0000-0000-000077BE0000}"/>
    <cellStyle name="Note 3 7 2 4" xfId="14576" xr:uid="{00000000-0005-0000-0000-000078BE0000}"/>
    <cellStyle name="Note 3 7 2 4 2" xfId="40738" xr:uid="{00000000-0005-0000-0000-000079BE0000}"/>
    <cellStyle name="Note 3 7 2 5" xfId="26918" xr:uid="{00000000-0005-0000-0000-00007ABE0000}"/>
    <cellStyle name="Note 3 7 3" xfId="2250" xr:uid="{00000000-0005-0000-0000-00007BBE0000}"/>
    <cellStyle name="Note 3 7 3 2" xfId="6302" xr:uid="{00000000-0005-0000-0000-00007CBE0000}"/>
    <cellStyle name="Note 3 7 3 2 2" xfId="19462" xr:uid="{00000000-0005-0000-0000-00007DBE0000}"/>
    <cellStyle name="Note 3 7 3 2 2 2" xfId="45624" xr:uid="{00000000-0005-0000-0000-00007EBE0000}"/>
    <cellStyle name="Note 3 7 3 2 3" xfId="32464" xr:uid="{00000000-0005-0000-0000-00007FBE0000}"/>
    <cellStyle name="Note 3 7 3 3" xfId="15938" xr:uid="{00000000-0005-0000-0000-000080BE0000}"/>
    <cellStyle name="Note 3 7 3 3 2" xfId="42100" xr:uid="{00000000-0005-0000-0000-000081BE0000}"/>
    <cellStyle name="Note 3 7 3 4" xfId="28412" xr:uid="{00000000-0005-0000-0000-000082BE0000}"/>
    <cellStyle name="Note 3 7 4" xfId="4276" xr:uid="{00000000-0005-0000-0000-000083BE0000}"/>
    <cellStyle name="Note 3 7 4 2" xfId="17700" xr:uid="{00000000-0005-0000-0000-000084BE0000}"/>
    <cellStyle name="Note 3 7 4 2 2" xfId="43862" xr:uid="{00000000-0005-0000-0000-000085BE0000}"/>
    <cellStyle name="Note 3 7 4 3" xfId="30438" xr:uid="{00000000-0005-0000-0000-000086BE0000}"/>
    <cellStyle name="Note 3 7 5" xfId="14176" xr:uid="{00000000-0005-0000-0000-000087BE0000}"/>
    <cellStyle name="Note 3 7 5 2" xfId="40338" xr:uid="{00000000-0005-0000-0000-000088BE0000}"/>
    <cellStyle name="Note 3 7 6" xfId="26386" xr:uid="{00000000-0005-0000-0000-000089BE0000}"/>
    <cellStyle name="Note 3 8" xfId="626" xr:uid="{00000000-0005-0000-0000-00008ABE0000}"/>
    <cellStyle name="Note 3 8 2" xfId="2652" xr:uid="{00000000-0005-0000-0000-00008BBE0000}"/>
    <cellStyle name="Note 3 8 2 2" xfId="6704" xr:uid="{00000000-0005-0000-0000-00008CBE0000}"/>
    <cellStyle name="Note 3 8 2 2 2" xfId="19774" xr:uid="{00000000-0005-0000-0000-00008DBE0000}"/>
    <cellStyle name="Note 3 8 2 2 2 2" xfId="45936" xr:uid="{00000000-0005-0000-0000-00008EBE0000}"/>
    <cellStyle name="Note 3 8 2 2 3" xfId="32866" xr:uid="{00000000-0005-0000-0000-00008FBE0000}"/>
    <cellStyle name="Note 3 8 2 3" xfId="16250" xr:uid="{00000000-0005-0000-0000-000090BE0000}"/>
    <cellStyle name="Note 3 8 2 3 2" xfId="42412" xr:uid="{00000000-0005-0000-0000-000091BE0000}"/>
    <cellStyle name="Note 3 8 2 4" xfId="28814" xr:uid="{00000000-0005-0000-0000-000092BE0000}"/>
    <cellStyle name="Note 3 8 3" xfId="4678" xr:uid="{00000000-0005-0000-0000-000093BE0000}"/>
    <cellStyle name="Note 3 8 3 2" xfId="18012" xr:uid="{00000000-0005-0000-0000-000094BE0000}"/>
    <cellStyle name="Note 3 8 3 2 2" xfId="44174" xr:uid="{00000000-0005-0000-0000-000095BE0000}"/>
    <cellStyle name="Note 3 8 3 3" xfId="30840" xr:uid="{00000000-0005-0000-0000-000096BE0000}"/>
    <cellStyle name="Note 3 8 4" xfId="14488" xr:uid="{00000000-0005-0000-0000-000097BE0000}"/>
    <cellStyle name="Note 3 8 4 2" xfId="40650" xr:uid="{00000000-0005-0000-0000-000098BE0000}"/>
    <cellStyle name="Note 3 8 5" xfId="26788" xr:uid="{00000000-0005-0000-0000-000099BE0000}"/>
    <cellStyle name="Note 3 9" xfId="2120" xr:uid="{00000000-0005-0000-0000-00009ABE0000}"/>
    <cellStyle name="Note 3 9 2" xfId="6172" xr:uid="{00000000-0005-0000-0000-00009BBE0000}"/>
    <cellStyle name="Note 3 9 2 2" xfId="19374" xr:uid="{00000000-0005-0000-0000-00009CBE0000}"/>
    <cellStyle name="Note 3 9 2 2 2" xfId="45536" xr:uid="{00000000-0005-0000-0000-00009DBE0000}"/>
    <cellStyle name="Note 3 9 2 3" xfId="32334" xr:uid="{00000000-0005-0000-0000-00009EBE0000}"/>
    <cellStyle name="Note 3 9 3" xfId="15850" xr:uid="{00000000-0005-0000-0000-00009FBE0000}"/>
    <cellStyle name="Note 3 9 3 2" xfId="42012" xr:uid="{00000000-0005-0000-0000-0000A0BE0000}"/>
    <cellStyle name="Note 3 9 4" xfId="28282" xr:uid="{00000000-0005-0000-0000-0000A1BE0000}"/>
    <cellStyle name="Note 4" xfId="2115" xr:uid="{00000000-0005-0000-0000-0000A2BE0000}"/>
    <cellStyle name="Note 4 2" xfId="6167" xr:uid="{00000000-0005-0000-0000-0000A3BE0000}"/>
    <cellStyle name="Note 4 2 2" xfId="19369" xr:uid="{00000000-0005-0000-0000-0000A4BE0000}"/>
    <cellStyle name="Note 4 2 2 2" xfId="45531" xr:uid="{00000000-0005-0000-0000-0000A5BE0000}"/>
    <cellStyle name="Note 4 2 3" xfId="32329" xr:uid="{00000000-0005-0000-0000-0000A6BE0000}"/>
    <cellStyle name="Note 4 3" xfId="15845" xr:uid="{00000000-0005-0000-0000-0000A7BE0000}"/>
    <cellStyle name="Note 4 3 2" xfId="42007" xr:uid="{00000000-0005-0000-0000-0000A8BE0000}"/>
    <cellStyle name="Note 4 4" xfId="28277" xr:uid="{00000000-0005-0000-0000-0000A9BE0000}"/>
    <cellStyle name="Note 5" xfId="4141" xr:uid="{00000000-0005-0000-0000-0000AABE0000}"/>
    <cellStyle name="Note 5 2" xfId="11137" xr:uid="{00000000-0005-0000-0000-0000ABBE0000}"/>
    <cellStyle name="Note 5 2 2" xfId="23691" xr:uid="{00000000-0005-0000-0000-0000ACBE0000}"/>
    <cellStyle name="Note 5 2 2 2" xfId="49853" xr:uid="{00000000-0005-0000-0000-0000ADBE0000}"/>
    <cellStyle name="Note 5 2 3" xfId="37299" xr:uid="{00000000-0005-0000-0000-0000AEBE0000}"/>
    <cellStyle name="Note 5 3" xfId="17607" xr:uid="{00000000-0005-0000-0000-0000AFBE0000}"/>
    <cellStyle name="Note 5 3 2" xfId="43769" xr:uid="{00000000-0005-0000-0000-0000B0BE0000}"/>
    <cellStyle name="Note 5 4" xfId="30303" xr:uid="{00000000-0005-0000-0000-0000B1BE0000}"/>
    <cellStyle name="Note 6" xfId="14083" xr:uid="{00000000-0005-0000-0000-0000B2BE0000}"/>
    <cellStyle name="Note 6 2" xfId="40245" xr:uid="{00000000-0005-0000-0000-0000B3BE0000}"/>
    <cellStyle name="Output" xfId="38" builtinId="21" customBuiltin="1"/>
    <cellStyle name="Output 2" xfId="83" xr:uid="{00000000-0005-0000-0000-0000B5BE0000}"/>
    <cellStyle name="Output 2 2" xfId="96" xr:uid="{00000000-0005-0000-0000-0000B6BE0000}"/>
    <cellStyle name="Output 2 2 10" xfId="2126" xr:uid="{00000000-0005-0000-0000-0000B7BE0000}"/>
    <cellStyle name="Output 2 2 10 2" xfId="6178" xr:uid="{00000000-0005-0000-0000-0000B8BE0000}"/>
    <cellStyle name="Output 2 2 10 2 2" xfId="12614" xr:uid="{00000000-0005-0000-0000-0000B9BE0000}"/>
    <cellStyle name="Output 2 2 10 2 2 2" xfId="38776" xr:uid="{00000000-0005-0000-0000-0000BABE0000}"/>
    <cellStyle name="Output 2 2 10 2 3" xfId="32340" xr:uid="{00000000-0005-0000-0000-0000BBBE0000}"/>
    <cellStyle name="Output 2 2 10 3" xfId="9668" xr:uid="{00000000-0005-0000-0000-0000BCBE0000}"/>
    <cellStyle name="Output 2 2 10 3 2" xfId="35830" xr:uid="{00000000-0005-0000-0000-0000BDBE0000}"/>
    <cellStyle name="Output 2 2 10 4" xfId="28288" xr:uid="{00000000-0005-0000-0000-0000BEBE0000}"/>
    <cellStyle name="Output 2 2 11" xfId="4152" xr:uid="{00000000-0005-0000-0000-0000BFBE0000}"/>
    <cellStyle name="Output 2 2 11 2" xfId="11142" xr:uid="{00000000-0005-0000-0000-0000C0BE0000}"/>
    <cellStyle name="Output 2 2 11 2 2" xfId="37304" xr:uid="{00000000-0005-0000-0000-0000C1BE0000}"/>
    <cellStyle name="Output 2 2 11 3" xfId="30314" xr:uid="{00000000-0005-0000-0000-0000C2BE0000}"/>
    <cellStyle name="Output 2 2 12" xfId="8196" xr:uid="{00000000-0005-0000-0000-0000C3BE0000}"/>
    <cellStyle name="Output 2 2 12 2" xfId="34358" xr:uid="{00000000-0005-0000-0000-0000C4BE0000}"/>
    <cellStyle name="Output 2 2 13" xfId="26262" xr:uid="{00000000-0005-0000-0000-0000C5BE0000}"/>
    <cellStyle name="Output 2 2 2" xfId="114" xr:uid="{00000000-0005-0000-0000-0000C6BE0000}"/>
    <cellStyle name="Output 2 2 2 10" xfId="26280" xr:uid="{00000000-0005-0000-0000-0000C7BE0000}"/>
    <cellStyle name="Output 2 2 2 2" xfId="160" xr:uid="{00000000-0005-0000-0000-0000C8BE0000}"/>
    <cellStyle name="Output 2 2 2 2 2" xfId="290" xr:uid="{00000000-0005-0000-0000-0000C9BE0000}"/>
    <cellStyle name="Output 2 2 2 2 2 2" xfId="497" xr:uid="{00000000-0005-0000-0000-0000CABE0000}"/>
    <cellStyle name="Output 2 2 2 2 2 2 2" xfId="1029" xr:uid="{00000000-0005-0000-0000-0000CBBE0000}"/>
    <cellStyle name="Output 2 2 2 2 2 2 2 2" xfId="3055" xr:uid="{00000000-0005-0000-0000-0000CCBE0000}"/>
    <cellStyle name="Output 2 2 2 2 2 2 2 2 2" xfId="7107" xr:uid="{00000000-0005-0000-0000-0000CDBE0000}"/>
    <cellStyle name="Output 2 2 2 2 2 2 2 2 2 2" xfId="13020" xr:uid="{00000000-0005-0000-0000-0000CEBE0000}"/>
    <cellStyle name="Output 2 2 2 2 2 2 2 2 2 2 2" xfId="39182" xr:uid="{00000000-0005-0000-0000-0000CFBE0000}"/>
    <cellStyle name="Output 2 2 2 2 2 2 2 2 2 3" xfId="33269" xr:uid="{00000000-0005-0000-0000-0000D0BE0000}"/>
    <cellStyle name="Output 2 2 2 2 2 2 2 2 3" xfId="10074" xr:uid="{00000000-0005-0000-0000-0000D1BE0000}"/>
    <cellStyle name="Output 2 2 2 2 2 2 2 2 3 2" xfId="36236" xr:uid="{00000000-0005-0000-0000-0000D2BE0000}"/>
    <cellStyle name="Output 2 2 2 2 2 2 2 2 4" xfId="29217" xr:uid="{00000000-0005-0000-0000-0000D3BE0000}"/>
    <cellStyle name="Output 2 2 2 2 2 2 2 3" xfId="5081" xr:uid="{00000000-0005-0000-0000-0000D4BE0000}"/>
    <cellStyle name="Output 2 2 2 2 2 2 2 3 2" xfId="11548" xr:uid="{00000000-0005-0000-0000-0000D5BE0000}"/>
    <cellStyle name="Output 2 2 2 2 2 2 2 3 2 2" xfId="37710" xr:uid="{00000000-0005-0000-0000-0000D6BE0000}"/>
    <cellStyle name="Output 2 2 2 2 2 2 2 3 3" xfId="31243" xr:uid="{00000000-0005-0000-0000-0000D7BE0000}"/>
    <cellStyle name="Output 2 2 2 2 2 2 2 4" xfId="8602" xr:uid="{00000000-0005-0000-0000-0000D8BE0000}"/>
    <cellStyle name="Output 2 2 2 2 2 2 2 4 2" xfId="34764" xr:uid="{00000000-0005-0000-0000-0000D9BE0000}"/>
    <cellStyle name="Output 2 2 2 2 2 2 2 5" xfId="27191" xr:uid="{00000000-0005-0000-0000-0000DABE0000}"/>
    <cellStyle name="Output 2 2 2 2 2 2 3" xfId="2523" xr:uid="{00000000-0005-0000-0000-0000DBBE0000}"/>
    <cellStyle name="Output 2 2 2 2 2 2 3 2" xfId="6575" xr:uid="{00000000-0005-0000-0000-0000DCBE0000}"/>
    <cellStyle name="Output 2 2 2 2 2 2 3 2 2" xfId="12764" xr:uid="{00000000-0005-0000-0000-0000DDBE0000}"/>
    <cellStyle name="Output 2 2 2 2 2 2 3 2 2 2" xfId="38926" xr:uid="{00000000-0005-0000-0000-0000DEBE0000}"/>
    <cellStyle name="Output 2 2 2 2 2 2 3 2 3" xfId="32737" xr:uid="{00000000-0005-0000-0000-0000DFBE0000}"/>
    <cellStyle name="Output 2 2 2 2 2 2 3 3" xfId="9818" xr:uid="{00000000-0005-0000-0000-0000E0BE0000}"/>
    <cellStyle name="Output 2 2 2 2 2 2 3 3 2" xfId="35980" xr:uid="{00000000-0005-0000-0000-0000E1BE0000}"/>
    <cellStyle name="Output 2 2 2 2 2 2 3 4" xfId="28685" xr:uid="{00000000-0005-0000-0000-0000E2BE0000}"/>
    <cellStyle name="Output 2 2 2 2 2 2 4" xfId="4549" xr:uid="{00000000-0005-0000-0000-0000E3BE0000}"/>
    <cellStyle name="Output 2 2 2 2 2 2 4 2" xfId="11292" xr:uid="{00000000-0005-0000-0000-0000E4BE0000}"/>
    <cellStyle name="Output 2 2 2 2 2 2 4 2 2" xfId="37454" xr:uid="{00000000-0005-0000-0000-0000E5BE0000}"/>
    <cellStyle name="Output 2 2 2 2 2 2 4 3" xfId="30711" xr:uid="{00000000-0005-0000-0000-0000E6BE0000}"/>
    <cellStyle name="Output 2 2 2 2 2 2 5" xfId="8346" xr:uid="{00000000-0005-0000-0000-0000E7BE0000}"/>
    <cellStyle name="Output 2 2 2 2 2 2 5 2" xfId="34508" xr:uid="{00000000-0005-0000-0000-0000E8BE0000}"/>
    <cellStyle name="Output 2 2 2 2 2 2 6" xfId="26659" xr:uid="{00000000-0005-0000-0000-0000E9BE0000}"/>
    <cellStyle name="Output 2 2 2 2 2 3" xfId="826" xr:uid="{00000000-0005-0000-0000-0000EABE0000}"/>
    <cellStyle name="Output 2 2 2 2 2 3 2" xfId="2852" xr:uid="{00000000-0005-0000-0000-0000EBBE0000}"/>
    <cellStyle name="Output 2 2 2 2 2 3 2 2" xfId="6904" xr:uid="{00000000-0005-0000-0000-0000ECBE0000}"/>
    <cellStyle name="Output 2 2 2 2 2 3 2 2 2" xfId="12932" xr:uid="{00000000-0005-0000-0000-0000EDBE0000}"/>
    <cellStyle name="Output 2 2 2 2 2 3 2 2 2 2" xfId="39094" xr:uid="{00000000-0005-0000-0000-0000EEBE0000}"/>
    <cellStyle name="Output 2 2 2 2 2 3 2 2 3" xfId="33066" xr:uid="{00000000-0005-0000-0000-0000EFBE0000}"/>
    <cellStyle name="Output 2 2 2 2 2 3 2 3" xfId="9986" xr:uid="{00000000-0005-0000-0000-0000F0BE0000}"/>
    <cellStyle name="Output 2 2 2 2 2 3 2 3 2" xfId="36148" xr:uid="{00000000-0005-0000-0000-0000F1BE0000}"/>
    <cellStyle name="Output 2 2 2 2 2 3 2 4" xfId="29014" xr:uid="{00000000-0005-0000-0000-0000F2BE0000}"/>
    <cellStyle name="Output 2 2 2 2 2 3 3" xfId="4878" xr:uid="{00000000-0005-0000-0000-0000F3BE0000}"/>
    <cellStyle name="Output 2 2 2 2 2 3 3 2" xfId="11460" xr:uid="{00000000-0005-0000-0000-0000F4BE0000}"/>
    <cellStyle name="Output 2 2 2 2 2 3 3 2 2" xfId="37622" xr:uid="{00000000-0005-0000-0000-0000F5BE0000}"/>
    <cellStyle name="Output 2 2 2 2 2 3 3 3" xfId="31040" xr:uid="{00000000-0005-0000-0000-0000F6BE0000}"/>
    <cellStyle name="Output 2 2 2 2 2 3 4" xfId="8514" xr:uid="{00000000-0005-0000-0000-0000F7BE0000}"/>
    <cellStyle name="Output 2 2 2 2 2 3 4 2" xfId="34676" xr:uid="{00000000-0005-0000-0000-0000F8BE0000}"/>
    <cellStyle name="Output 2 2 2 2 2 3 5" xfId="26988" xr:uid="{00000000-0005-0000-0000-0000F9BE0000}"/>
    <cellStyle name="Output 2 2 2 2 2 4" xfId="2320" xr:uid="{00000000-0005-0000-0000-0000FABE0000}"/>
    <cellStyle name="Output 2 2 2 2 2 4 2" xfId="6372" xr:uid="{00000000-0005-0000-0000-0000FBBE0000}"/>
    <cellStyle name="Output 2 2 2 2 2 4 2 2" xfId="12676" xr:uid="{00000000-0005-0000-0000-0000FCBE0000}"/>
    <cellStyle name="Output 2 2 2 2 2 4 2 2 2" xfId="38838" xr:uid="{00000000-0005-0000-0000-0000FDBE0000}"/>
    <cellStyle name="Output 2 2 2 2 2 4 2 3" xfId="32534" xr:uid="{00000000-0005-0000-0000-0000FEBE0000}"/>
    <cellStyle name="Output 2 2 2 2 2 4 3" xfId="9730" xr:uid="{00000000-0005-0000-0000-0000FFBE0000}"/>
    <cellStyle name="Output 2 2 2 2 2 4 3 2" xfId="35892" xr:uid="{00000000-0005-0000-0000-000000BF0000}"/>
    <cellStyle name="Output 2 2 2 2 2 4 4" xfId="28482" xr:uid="{00000000-0005-0000-0000-000001BF0000}"/>
    <cellStyle name="Output 2 2 2 2 2 5" xfId="4346" xr:uid="{00000000-0005-0000-0000-000002BF0000}"/>
    <cellStyle name="Output 2 2 2 2 2 5 2" xfId="11204" xr:uid="{00000000-0005-0000-0000-000003BF0000}"/>
    <cellStyle name="Output 2 2 2 2 2 5 2 2" xfId="37366" xr:uid="{00000000-0005-0000-0000-000004BF0000}"/>
    <cellStyle name="Output 2 2 2 2 2 5 3" xfId="30508" xr:uid="{00000000-0005-0000-0000-000005BF0000}"/>
    <cellStyle name="Output 2 2 2 2 2 6" xfId="8258" xr:uid="{00000000-0005-0000-0000-000006BF0000}"/>
    <cellStyle name="Output 2 2 2 2 2 6 2" xfId="34420" xr:uid="{00000000-0005-0000-0000-000007BF0000}"/>
    <cellStyle name="Output 2 2 2 2 2 7" xfId="26456" xr:uid="{00000000-0005-0000-0000-000008BF0000}"/>
    <cellStyle name="Output 2 2 2 2 3" xfId="409" xr:uid="{00000000-0005-0000-0000-000009BF0000}"/>
    <cellStyle name="Output 2 2 2 2 3 2" xfId="941" xr:uid="{00000000-0005-0000-0000-00000ABF0000}"/>
    <cellStyle name="Output 2 2 2 2 3 2 2" xfId="2967" xr:uid="{00000000-0005-0000-0000-00000BBF0000}"/>
    <cellStyle name="Output 2 2 2 2 3 2 2 2" xfId="7019" xr:uid="{00000000-0005-0000-0000-00000CBF0000}"/>
    <cellStyle name="Output 2 2 2 2 3 2 2 2 2" xfId="12980" xr:uid="{00000000-0005-0000-0000-00000DBF0000}"/>
    <cellStyle name="Output 2 2 2 2 3 2 2 2 2 2" xfId="39142" xr:uid="{00000000-0005-0000-0000-00000EBF0000}"/>
    <cellStyle name="Output 2 2 2 2 3 2 2 2 3" xfId="33181" xr:uid="{00000000-0005-0000-0000-00000FBF0000}"/>
    <cellStyle name="Output 2 2 2 2 3 2 2 3" xfId="10034" xr:uid="{00000000-0005-0000-0000-000010BF0000}"/>
    <cellStyle name="Output 2 2 2 2 3 2 2 3 2" xfId="36196" xr:uid="{00000000-0005-0000-0000-000011BF0000}"/>
    <cellStyle name="Output 2 2 2 2 3 2 2 4" xfId="29129" xr:uid="{00000000-0005-0000-0000-000012BF0000}"/>
    <cellStyle name="Output 2 2 2 2 3 2 3" xfId="4993" xr:uid="{00000000-0005-0000-0000-000013BF0000}"/>
    <cellStyle name="Output 2 2 2 2 3 2 3 2" xfId="11508" xr:uid="{00000000-0005-0000-0000-000014BF0000}"/>
    <cellStyle name="Output 2 2 2 2 3 2 3 2 2" xfId="37670" xr:uid="{00000000-0005-0000-0000-000015BF0000}"/>
    <cellStyle name="Output 2 2 2 2 3 2 3 3" xfId="31155" xr:uid="{00000000-0005-0000-0000-000016BF0000}"/>
    <cellStyle name="Output 2 2 2 2 3 2 4" xfId="8562" xr:uid="{00000000-0005-0000-0000-000017BF0000}"/>
    <cellStyle name="Output 2 2 2 2 3 2 4 2" xfId="34724" xr:uid="{00000000-0005-0000-0000-000018BF0000}"/>
    <cellStyle name="Output 2 2 2 2 3 2 5" xfId="27103" xr:uid="{00000000-0005-0000-0000-000019BF0000}"/>
    <cellStyle name="Output 2 2 2 2 3 3" xfId="2435" xr:uid="{00000000-0005-0000-0000-00001ABF0000}"/>
    <cellStyle name="Output 2 2 2 2 3 3 2" xfId="6487" xr:uid="{00000000-0005-0000-0000-00001BBF0000}"/>
    <cellStyle name="Output 2 2 2 2 3 3 2 2" xfId="12724" xr:uid="{00000000-0005-0000-0000-00001CBF0000}"/>
    <cellStyle name="Output 2 2 2 2 3 3 2 2 2" xfId="38886" xr:uid="{00000000-0005-0000-0000-00001DBF0000}"/>
    <cellStyle name="Output 2 2 2 2 3 3 2 3" xfId="32649" xr:uid="{00000000-0005-0000-0000-00001EBF0000}"/>
    <cellStyle name="Output 2 2 2 2 3 3 3" xfId="9778" xr:uid="{00000000-0005-0000-0000-00001FBF0000}"/>
    <cellStyle name="Output 2 2 2 2 3 3 3 2" xfId="35940" xr:uid="{00000000-0005-0000-0000-000020BF0000}"/>
    <cellStyle name="Output 2 2 2 2 3 3 4" xfId="28597" xr:uid="{00000000-0005-0000-0000-000021BF0000}"/>
    <cellStyle name="Output 2 2 2 2 3 4" xfId="4461" xr:uid="{00000000-0005-0000-0000-000022BF0000}"/>
    <cellStyle name="Output 2 2 2 2 3 4 2" xfId="11252" xr:uid="{00000000-0005-0000-0000-000023BF0000}"/>
    <cellStyle name="Output 2 2 2 2 3 4 2 2" xfId="37414" xr:uid="{00000000-0005-0000-0000-000024BF0000}"/>
    <cellStyle name="Output 2 2 2 2 3 4 3" xfId="30623" xr:uid="{00000000-0005-0000-0000-000025BF0000}"/>
    <cellStyle name="Output 2 2 2 2 3 5" xfId="8306" xr:uid="{00000000-0005-0000-0000-000026BF0000}"/>
    <cellStyle name="Output 2 2 2 2 3 5 2" xfId="34468" xr:uid="{00000000-0005-0000-0000-000027BF0000}"/>
    <cellStyle name="Output 2 2 2 2 3 6" xfId="26571" xr:uid="{00000000-0005-0000-0000-000028BF0000}"/>
    <cellStyle name="Output 2 2 2 2 4" xfId="696" xr:uid="{00000000-0005-0000-0000-000029BF0000}"/>
    <cellStyle name="Output 2 2 2 2 4 2" xfId="2722" xr:uid="{00000000-0005-0000-0000-00002ABF0000}"/>
    <cellStyle name="Output 2 2 2 2 4 2 2" xfId="6774" xr:uid="{00000000-0005-0000-0000-00002BBF0000}"/>
    <cellStyle name="Output 2 2 2 2 4 2 2 2" xfId="12892" xr:uid="{00000000-0005-0000-0000-00002CBF0000}"/>
    <cellStyle name="Output 2 2 2 2 4 2 2 2 2" xfId="39054" xr:uid="{00000000-0005-0000-0000-00002DBF0000}"/>
    <cellStyle name="Output 2 2 2 2 4 2 2 3" xfId="32936" xr:uid="{00000000-0005-0000-0000-00002EBF0000}"/>
    <cellStyle name="Output 2 2 2 2 4 2 3" xfId="9946" xr:uid="{00000000-0005-0000-0000-00002FBF0000}"/>
    <cellStyle name="Output 2 2 2 2 4 2 3 2" xfId="36108" xr:uid="{00000000-0005-0000-0000-000030BF0000}"/>
    <cellStyle name="Output 2 2 2 2 4 2 4" xfId="28884" xr:uid="{00000000-0005-0000-0000-000031BF0000}"/>
    <cellStyle name="Output 2 2 2 2 4 3" xfId="4748" xr:uid="{00000000-0005-0000-0000-000032BF0000}"/>
    <cellStyle name="Output 2 2 2 2 4 3 2" xfId="11420" xr:uid="{00000000-0005-0000-0000-000033BF0000}"/>
    <cellStyle name="Output 2 2 2 2 4 3 2 2" xfId="37582" xr:uid="{00000000-0005-0000-0000-000034BF0000}"/>
    <cellStyle name="Output 2 2 2 2 4 3 3" xfId="30910" xr:uid="{00000000-0005-0000-0000-000035BF0000}"/>
    <cellStyle name="Output 2 2 2 2 4 4" xfId="8474" xr:uid="{00000000-0005-0000-0000-000036BF0000}"/>
    <cellStyle name="Output 2 2 2 2 4 4 2" xfId="34636" xr:uid="{00000000-0005-0000-0000-000037BF0000}"/>
    <cellStyle name="Output 2 2 2 2 4 5" xfId="26858" xr:uid="{00000000-0005-0000-0000-000038BF0000}"/>
    <cellStyle name="Output 2 2 2 2 5" xfId="2190" xr:uid="{00000000-0005-0000-0000-000039BF0000}"/>
    <cellStyle name="Output 2 2 2 2 5 2" xfId="6242" xr:uid="{00000000-0005-0000-0000-00003ABF0000}"/>
    <cellStyle name="Output 2 2 2 2 5 2 2" xfId="12636" xr:uid="{00000000-0005-0000-0000-00003BBF0000}"/>
    <cellStyle name="Output 2 2 2 2 5 2 2 2" xfId="38798" xr:uid="{00000000-0005-0000-0000-00003CBF0000}"/>
    <cellStyle name="Output 2 2 2 2 5 2 3" xfId="32404" xr:uid="{00000000-0005-0000-0000-00003DBF0000}"/>
    <cellStyle name="Output 2 2 2 2 5 3" xfId="9690" xr:uid="{00000000-0005-0000-0000-00003EBF0000}"/>
    <cellStyle name="Output 2 2 2 2 5 3 2" xfId="35852" xr:uid="{00000000-0005-0000-0000-00003FBF0000}"/>
    <cellStyle name="Output 2 2 2 2 5 4" xfId="28352" xr:uid="{00000000-0005-0000-0000-000040BF0000}"/>
    <cellStyle name="Output 2 2 2 2 6" xfId="4216" xr:uid="{00000000-0005-0000-0000-000041BF0000}"/>
    <cellStyle name="Output 2 2 2 2 6 2" xfId="11164" xr:uid="{00000000-0005-0000-0000-000042BF0000}"/>
    <cellStyle name="Output 2 2 2 2 6 2 2" xfId="37326" xr:uid="{00000000-0005-0000-0000-000043BF0000}"/>
    <cellStyle name="Output 2 2 2 2 6 3" xfId="30378" xr:uid="{00000000-0005-0000-0000-000044BF0000}"/>
    <cellStyle name="Output 2 2 2 2 7" xfId="8218" xr:uid="{00000000-0005-0000-0000-000045BF0000}"/>
    <cellStyle name="Output 2 2 2 2 7 2" xfId="34380" xr:uid="{00000000-0005-0000-0000-000046BF0000}"/>
    <cellStyle name="Output 2 2 2 2 8" xfId="26326" xr:uid="{00000000-0005-0000-0000-000047BF0000}"/>
    <cellStyle name="Output 2 2 2 3" xfId="200" xr:uid="{00000000-0005-0000-0000-000048BF0000}"/>
    <cellStyle name="Output 2 2 2 3 2" xfId="330" xr:uid="{00000000-0005-0000-0000-000049BF0000}"/>
    <cellStyle name="Output 2 2 2 3 2 2" xfId="523" xr:uid="{00000000-0005-0000-0000-00004ABF0000}"/>
    <cellStyle name="Output 2 2 2 3 2 2 2" xfId="1055" xr:uid="{00000000-0005-0000-0000-00004BBF0000}"/>
    <cellStyle name="Output 2 2 2 3 2 2 2 2" xfId="3081" xr:uid="{00000000-0005-0000-0000-00004CBF0000}"/>
    <cellStyle name="Output 2 2 2 3 2 2 2 2 2" xfId="7133" xr:uid="{00000000-0005-0000-0000-00004DBF0000}"/>
    <cellStyle name="Output 2 2 2 3 2 2 2 2 2 2" xfId="13030" xr:uid="{00000000-0005-0000-0000-00004EBF0000}"/>
    <cellStyle name="Output 2 2 2 3 2 2 2 2 2 2 2" xfId="39192" xr:uid="{00000000-0005-0000-0000-00004FBF0000}"/>
    <cellStyle name="Output 2 2 2 3 2 2 2 2 2 3" xfId="33295" xr:uid="{00000000-0005-0000-0000-000050BF0000}"/>
    <cellStyle name="Output 2 2 2 3 2 2 2 2 3" xfId="10084" xr:uid="{00000000-0005-0000-0000-000051BF0000}"/>
    <cellStyle name="Output 2 2 2 3 2 2 2 2 3 2" xfId="36246" xr:uid="{00000000-0005-0000-0000-000052BF0000}"/>
    <cellStyle name="Output 2 2 2 3 2 2 2 2 4" xfId="29243" xr:uid="{00000000-0005-0000-0000-000053BF0000}"/>
    <cellStyle name="Output 2 2 2 3 2 2 2 3" xfId="5107" xr:uid="{00000000-0005-0000-0000-000054BF0000}"/>
    <cellStyle name="Output 2 2 2 3 2 2 2 3 2" xfId="11558" xr:uid="{00000000-0005-0000-0000-000055BF0000}"/>
    <cellStyle name="Output 2 2 2 3 2 2 2 3 2 2" xfId="37720" xr:uid="{00000000-0005-0000-0000-000056BF0000}"/>
    <cellStyle name="Output 2 2 2 3 2 2 2 3 3" xfId="31269" xr:uid="{00000000-0005-0000-0000-000057BF0000}"/>
    <cellStyle name="Output 2 2 2 3 2 2 2 4" xfId="8612" xr:uid="{00000000-0005-0000-0000-000058BF0000}"/>
    <cellStyle name="Output 2 2 2 3 2 2 2 4 2" xfId="34774" xr:uid="{00000000-0005-0000-0000-000059BF0000}"/>
    <cellStyle name="Output 2 2 2 3 2 2 2 5" xfId="27217" xr:uid="{00000000-0005-0000-0000-00005ABF0000}"/>
    <cellStyle name="Output 2 2 2 3 2 2 3" xfId="2549" xr:uid="{00000000-0005-0000-0000-00005BBF0000}"/>
    <cellStyle name="Output 2 2 2 3 2 2 3 2" xfId="6601" xr:uid="{00000000-0005-0000-0000-00005CBF0000}"/>
    <cellStyle name="Output 2 2 2 3 2 2 3 2 2" xfId="12774" xr:uid="{00000000-0005-0000-0000-00005DBF0000}"/>
    <cellStyle name="Output 2 2 2 3 2 2 3 2 2 2" xfId="38936" xr:uid="{00000000-0005-0000-0000-00005EBF0000}"/>
    <cellStyle name="Output 2 2 2 3 2 2 3 2 3" xfId="32763" xr:uid="{00000000-0005-0000-0000-00005FBF0000}"/>
    <cellStyle name="Output 2 2 2 3 2 2 3 3" xfId="9828" xr:uid="{00000000-0005-0000-0000-000060BF0000}"/>
    <cellStyle name="Output 2 2 2 3 2 2 3 3 2" xfId="35990" xr:uid="{00000000-0005-0000-0000-000061BF0000}"/>
    <cellStyle name="Output 2 2 2 3 2 2 3 4" xfId="28711" xr:uid="{00000000-0005-0000-0000-000062BF0000}"/>
    <cellStyle name="Output 2 2 2 3 2 2 4" xfId="4575" xr:uid="{00000000-0005-0000-0000-000063BF0000}"/>
    <cellStyle name="Output 2 2 2 3 2 2 4 2" xfId="11302" xr:uid="{00000000-0005-0000-0000-000064BF0000}"/>
    <cellStyle name="Output 2 2 2 3 2 2 4 2 2" xfId="37464" xr:uid="{00000000-0005-0000-0000-000065BF0000}"/>
    <cellStyle name="Output 2 2 2 3 2 2 4 3" xfId="30737" xr:uid="{00000000-0005-0000-0000-000066BF0000}"/>
    <cellStyle name="Output 2 2 2 3 2 2 5" xfId="8356" xr:uid="{00000000-0005-0000-0000-000067BF0000}"/>
    <cellStyle name="Output 2 2 2 3 2 2 5 2" xfId="34518" xr:uid="{00000000-0005-0000-0000-000068BF0000}"/>
    <cellStyle name="Output 2 2 2 3 2 2 6" xfId="26685" xr:uid="{00000000-0005-0000-0000-000069BF0000}"/>
    <cellStyle name="Output 2 2 2 3 2 3" xfId="866" xr:uid="{00000000-0005-0000-0000-00006ABF0000}"/>
    <cellStyle name="Output 2 2 2 3 2 3 2" xfId="2892" xr:uid="{00000000-0005-0000-0000-00006BBF0000}"/>
    <cellStyle name="Output 2 2 2 3 2 3 2 2" xfId="6944" xr:uid="{00000000-0005-0000-0000-00006CBF0000}"/>
    <cellStyle name="Output 2 2 2 3 2 3 2 2 2" xfId="12942" xr:uid="{00000000-0005-0000-0000-00006DBF0000}"/>
    <cellStyle name="Output 2 2 2 3 2 3 2 2 2 2" xfId="39104" xr:uid="{00000000-0005-0000-0000-00006EBF0000}"/>
    <cellStyle name="Output 2 2 2 3 2 3 2 2 3" xfId="33106" xr:uid="{00000000-0005-0000-0000-00006FBF0000}"/>
    <cellStyle name="Output 2 2 2 3 2 3 2 3" xfId="9996" xr:uid="{00000000-0005-0000-0000-000070BF0000}"/>
    <cellStyle name="Output 2 2 2 3 2 3 2 3 2" xfId="36158" xr:uid="{00000000-0005-0000-0000-000071BF0000}"/>
    <cellStyle name="Output 2 2 2 3 2 3 2 4" xfId="29054" xr:uid="{00000000-0005-0000-0000-000072BF0000}"/>
    <cellStyle name="Output 2 2 2 3 2 3 3" xfId="4918" xr:uid="{00000000-0005-0000-0000-000073BF0000}"/>
    <cellStyle name="Output 2 2 2 3 2 3 3 2" xfId="11470" xr:uid="{00000000-0005-0000-0000-000074BF0000}"/>
    <cellStyle name="Output 2 2 2 3 2 3 3 2 2" xfId="37632" xr:uid="{00000000-0005-0000-0000-000075BF0000}"/>
    <cellStyle name="Output 2 2 2 3 2 3 3 3" xfId="31080" xr:uid="{00000000-0005-0000-0000-000076BF0000}"/>
    <cellStyle name="Output 2 2 2 3 2 3 4" xfId="8524" xr:uid="{00000000-0005-0000-0000-000077BF0000}"/>
    <cellStyle name="Output 2 2 2 3 2 3 4 2" xfId="34686" xr:uid="{00000000-0005-0000-0000-000078BF0000}"/>
    <cellStyle name="Output 2 2 2 3 2 3 5" xfId="27028" xr:uid="{00000000-0005-0000-0000-000079BF0000}"/>
    <cellStyle name="Output 2 2 2 3 2 4" xfId="2360" xr:uid="{00000000-0005-0000-0000-00007ABF0000}"/>
    <cellStyle name="Output 2 2 2 3 2 4 2" xfId="6412" xr:uid="{00000000-0005-0000-0000-00007BBF0000}"/>
    <cellStyle name="Output 2 2 2 3 2 4 2 2" xfId="12686" xr:uid="{00000000-0005-0000-0000-00007CBF0000}"/>
    <cellStyle name="Output 2 2 2 3 2 4 2 2 2" xfId="38848" xr:uid="{00000000-0005-0000-0000-00007DBF0000}"/>
    <cellStyle name="Output 2 2 2 3 2 4 2 3" xfId="32574" xr:uid="{00000000-0005-0000-0000-00007EBF0000}"/>
    <cellStyle name="Output 2 2 2 3 2 4 3" xfId="9740" xr:uid="{00000000-0005-0000-0000-00007FBF0000}"/>
    <cellStyle name="Output 2 2 2 3 2 4 3 2" xfId="35902" xr:uid="{00000000-0005-0000-0000-000080BF0000}"/>
    <cellStyle name="Output 2 2 2 3 2 4 4" xfId="28522" xr:uid="{00000000-0005-0000-0000-000081BF0000}"/>
    <cellStyle name="Output 2 2 2 3 2 5" xfId="4386" xr:uid="{00000000-0005-0000-0000-000082BF0000}"/>
    <cellStyle name="Output 2 2 2 3 2 5 2" xfId="11214" xr:uid="{00000000-0005-0000-0000-000083BF0000}"/>
    <cellStyle name="Output 2 2 2 3 2 5 2 2" xfId="37376" xr:uid="{00000000-0005-0000-0000-000084BF0000}"/>
    <cellStyle name="Output 2 2 2 3 2 5 3" xfId="30548" xr:uid="{00000000-0005-0000-0000-000085BF0000}"/>
    <cellStyle name="Output 2 2 2 3 2 6" xfId="8268" xr:uid="{00000000-0005-0000-0000-000086BF0000}"/>
    <cellStyle name="Output 2 2 2 3 2 6 2" xfId="34430" xr:uid="{00000000-0005-0000-0000-000087BF0000}"/>
    <cellStyle name="Output 2 2 2 3 2 7" xfId="26496" xr:uid="{00000000-0005-0000-0000-000088BF0000}"/>
    <cellStyle name="Output 2 2 2 3 3" xfId="435" xr:uid="{00000000-0005-0000-0000-000089BF0000}"/>
    <cellStyle name="Output 2 2 2 3 3 2" xfId="967" xr:uid="{00000000-0005-0000-0000-00008ABF0000}"/>
    <cellStyle name="Output 2 2 2 3 3 2 2" xfId="2993" xr:uid="{00000000-0005-0000-0000-00008BBF0000}"/>
    <cellStyle name="Output 2 2 2 3 3 2 2 2" xfId="7045" xr:uid="{00000000-0005-0000-0000-00008CBF0000}"/>
    <cellStyle name="Output 2 2 2 3 3 2 2 2 2" xfId="12990" xr:uid="{00000000-0005-0000-0000-00008DBF0000}"/>
    <cellStyle name="Output 2 2 2 3 3 2 2 2 2 2" xfId="39152" xr:uid="{00000000-0005-0000-0000-00008EBF0000}"/>
    <cellStyle name="Output 2 2 2 3 3 2 2 2 3" xfId="33207" xr:uid="{00000000-0005-0000-0000-00008FBF0000}"/>
    <cellStyle name="Output 2 2 2 3 3 2 2 3" xfId="10044" xr:uid="{00000000-0005-0000-0000-000090BF0000}"/>
    <cellStyle name="Output 2 2 2 3 3 2 2 3 2" xfId="36206" xr:uid="{00000000-0005-0000-0000-000091BF0000}"/>
    <cellStyle name="Output 2 2 2 3 3 2 2 4" xfId="29155" xr:uid="{00000000-0005-0000-0000-000092BF0000}"/>
    <cellStyle name="Output 2 2 2 3 3 2 3" xfId="5019" xr:uid="{00000000-0005-0000-0000-000093BF0000}"/>
    <cellStyle name="Output 2 2 2 3 3 2 3 2" xfId="11518" xr:uid="{00000000-0005-0000-0000-000094BF0000}"/>
    <cellStyle name="Output 2 2 2 3 3 2 3 2 2" xfId="37680" xr:uid="{00000000-0005-0000-0000-000095BF0000}"/>
    <cellStyle name="Output 2 2 2 3 3 2 3 3" xfId="31181" xr:uid="{00000000-0005-0000-0000-000096BF0000}"/>
    <cellStyle name="Output 2 2 2 3 3 2 4" xfId="8572" xr:uid="{00000000-0005-0000-0000-000097BF0000}"/>
    <cellStyle name="Output 2 2 2 3 3 2 4 2" xfId="34734" xr:uid="{00000000-0005-0000-0000-000098BF0000}"/>
    <cellStyle name="Output 2 2 2 3 3 2 5" xfId="27129" xr:uid="{00000000-0005-0000-0000-000099BF0000}"/>
    <cellStyle name="Output 2 2 2 3 3 3" xfId="2461" xr:uid="{00000000-0005-0000-0000-00009ABF0000}"/>
    <cellStyle name="Output 2 2 2 3 3 3 2" xfId="6513" xr:uid="{00000000-0005-0000-0000-00009BBF0000}"/>
    <cellStyle name="Output 2 2 2 3 3 3 2 2" xfId="12734" xr:uid="{00000000-0005-0000-0000-00009CBF0000}"/>
    <cellStyle name="Output 2 2 2 3 3 3 2 2 2" xfId="38896" xr:uid="{00000000-0005-0000-0000-00009DBF0000}"/>
    <cellStyle name="Output 2 2 2 3 3 3 2 3" xfId="32675" xr:uid="{00000000-0005-0000-0000-00009EBF0000}"/>
    <cellStyle name="Output 2 2 2 3 3 3 3" xfId="9788" xr:uid="{00000000-0005-0000-0000-00009FBF0000}"/>
    <cellStyle name="Output 2 2 2 3 3 3 3 2" xfId="35950" xr:uid="{00000000-0005-0000-0000-0000A0BF0000}"/>
    <cellStyle name="Output 2 2 2 3 3 3 4" xfId="28623" xr:uid="{00000000-0005-0000-0000-0000A1BF0000}"/>
    <cellStyle name="Output 2 2 2 3 3 4" xfId="4487" xr:uid="{00000000-0005-0000-0000-0000A2BF0000}"/>
    <cellStyle name="Output 2 2 2 3 3 4 2" xfId="11262" xr:uid="{00000000-0005-0000-0000-0000A3BF0000}"/>
    <cellStyle name="Output 2 2 2 3 3 4 2 2" xfId="37424" xr:uid="{00000000-0005-0000-0000-0000A4BF0000}"/>
    <cellStyle name="Output 2 2 2 3 3 4 3" xfId="30649" xr:uid="{00000000-0005-0000-0000-0000A5BF0000}"/>
    <cellStyle name="Output 2 2 2 3 3 5" xfId="8316" xr:uid="{00000000-0005-0000-0000-0000A6BF0000}"/>
    <cellStyle name="Output 2 2 2 3 3 5 2" xfId="34478" xr:uid="{00000000-0005-0000-0000-0000A7BF0000}"/>
    <cellStyle name="Output 2 2 2 3 3 6" xfId="26597" xr:uid="{00000000-0005-0000-0000-0000A8BF0000}"/>
    <cellStyle name="Output 2 2 2 3 4" xfId="736" xr:uid="{00000000-0005-0000-0000-0000A9BF0000}"/>
    <cellStyle name="Output 2 2 2 3 4 2" xfId="2762" xr:uid="{00000000-0005-0000-0000-0000AABF0000}"/>
    <cellStyle name="Output 2 2 2 3 4 2 2" xfId="6814" xr:uid="{00000000-0005-0000-0000-0000ABBF0000}"/>
    <cellStyle name="Output 2 2 2 3 4 2 2 2" xfId="12902" xr:uid="{00000000-0005-0000-0000-0000ACBF0000}"/>
    <cellStyle name="Output 2 2 2 3 4 2 2 2 2" xfId="39064" xr:uid="{00000000-0005-0000-0000-0000ADBF0000}"/>
    <cellStyle name="Output 2 2 2 3 4 2 2 3" xfId="32976" xr:uid="{00000000-0005-0000-0000-0000AEBF0000}"/>
    <cellStyle name="Output 2 2 2 3 4 2 3" xfId="9956" xr:uid="{00000000-0005-0000-0000-0000AFBF0000}"/>
    <cellStyle name="Output 2 2 2 3 4 2 3 2" xfId="36118" xr:uid="{00000000-0005-0000-0000-0000B0BF0000}"/>
    <cellStyle name="Output 2 2 2 3 4 2 4" xfId="28924" xr:uid="{00000000-0005-0000-0000-0000B1BF0000}"/>
    <cellStyle name="Output 2 2 2 3 4 3" xfId="4788" xr:uid="{00000000-0005-0000-0000-0000B2BF0000}"/>
    <cellStyle name="Output 2 2 2 3 4 3 2" xfId="11430" xr:uid="{00000000-0005-0000-0000-0000B3BF0000}"/>
    <cellStyle name="Output 2 2 2 3 4 3 2 2" xfId="37592" xr:uid="{00000000-0005-0000-0000-0000B4BF0000}"/>
    <cellStyle name="Output 2 2 2 3 4 3 3" xfId="30950" xr:uid="{00000000-0005-0000-0000-0000B5BF0000}"/>
    <cellStyle name="Output 2 2 2 3 4 4" xfId="8484" xr:uid="{00000000-0005-0000-0000-0000B6BF0000}"/>
    <cellStyle name="Output 2 2 2 3 4 4 2" xfId="34646" xr:uid="{00000000-0005-0000-0000-0000B7BF0000}"/>
    <cellStyle name="Output 2 2 2 3 4 5" xfId="26898" xr:uid="{00000000-0005-0000-0000-0000B8BF0000}"/>
    <cellStyle name="Output 2 2 2 3 5" xfId="2230" xr:uid="{00000000-0005-0000-0000-0000B9BF0000}"/>
    <cellStyle name="Output 2 2 2 3 5 2" xfId="6282" xr:uid="{00000000-0005-0000-0000-0000BABF0000}"/>
    <cellStyle name="Output 2 2 2 3 5 2 2" xfId="12646" xr:uid="{00000000-0005-0000-0000-0000BBBF0000}"/>
    <cellStyle name="Output 2 2 2 3 5 2 2 2" xfId="38808" xr:uid="{00000000-0005-0000-0000-0000BCBF0000}"/>
    <cellStyle name="Output 2 2 2 3 5 2 3" xfId="32444" xr:uid="{00000000-0005-0000-0000-0000BDBF0000}"/>
    <cellStyle name="Output 2 2 2 3 5 3" xfId="9700" xr:uid="{00000000-0005-0000-0000-0000BEBF0000}"/>
    <cellStyle name="Output 2 2 2 3 5 3 2" xfId="35862" xr:uid="{00000000-0005-0000-0000-0000BFBF0000}"/>
    <cellStyle name="Output 2 2 2 3 5 4" xfId="28392" xr:uid="{00000000-0005-0000-0000-0000C0BF0000}"/>
    <cellStyle name="Output 2 2 2 3 6" xfId="4256" xr:uid="{00000000-0005-0000-0000-0000C1BF0000}"/>
    <cellStyle name="Output 2 2 2 3 6 2" xfId="11174" xr:uid="{00000000-0005-0000-0000-0000C2BF0000}"/>
    <cellStyle name="Output 2 2 2 3 6 2 2" xfId="37336" xr:uid="{00000000-0005-0000-0000-0000C3BF0000}"/>
    <cellStyle name="Output 2 2 2 3 6 3" xfId="30418" xr:uid="{00000000-0005-0000-0000-0000C4BF0000}"/>
    <cellStyle name="Output 2 2 2 3 7" xfId="8228" xr:uid="{00000000-0005-0000-0000-0000C5BF0000}"/>
    <cellStyle name="Output 2 2 2 3 7 2" xfId="34390" xr:uid="{00000000-0005-0000-0000-0000C6BF0000}"/>
    <cellStyle name="Output 2 2 2 3 8" xfId="26366" xr:uid="{00000000-0005-0000-0000-0000C7BF0000}"/>
    <cellStyle name="Output 2 2 2 4" xfId="244" xr:uid="{00000000-0005-0000-0000-0000C8BF0000}"/>
    <cellStyle name="Output 2 2 2 4 2" xfId="465" xr:uid="{00000000-0005-0000-0000-0000C9BF0000}"/>
    <cellStyle name="Output 2 2 2 4 2 2" xfId="997" xr:uid="{00000000-0005-0000-0000-0000CABF0000}"/>
    <cellStyle name="Output 2 2 2 4 2 2 2" xfId="3023" xr:uid="{00000000-0005-0000-0000-0000CBBF0000}"/>
    <cellStyle name="Output 2 2 2 4 2 2 2 2" xfId="7075" xr:uid="{00000000-0005-0000-0000-0000CCBF0000}"/>
    <cellStyle name="Output 2 2 2 4 2 2 2 2 2" xfId="13004" xr:uid="{00000000-0005-0000-0000-0000CDBF0000}"/>
    <cellStyle name="Output 2 2 2 4 2 2 2 2 2 2" xfId="39166" xr:uid="{00000000-0005-0000-0000-0000CEBF0000}"/>
    <cellStyle name="Output 2 2 2 4 2 2 2 2 3" xfId="33237" xr:uid="{00000000-0005-0000-0000-0000CFBF0000}"/>
    <cellStyle name="Output 2 2 2 4 2 2 2 3" xfId="10058" xr:uid="{00000000-0005-0000-0000-0000D0BF0000}"/>
    <cellStyle name="Output 2 2 2 4 2 2 2 3 2" xfId="36220" xr:uid="{00000000-0005-0000-0000-0000D1BF0000}"/>
    <cellStyle name="Output 2 2 2 4 2 2 2 4" xfId="29185" xr:uid="{00000000-0005-0000-0000-0000D2BF0000}"/>
    <cellStyle name="Output 2 2 2 4 2 2 3" xfId="5049" xr:uid="{00000000-0005-0000-0000-0000D3BF0000}"/>
    <cellStyle name="Output 2 2 2 4 2 2 3 2" xfId="11532" xr:uid="{00000000-0005-0000-0000-0000D4BF0000}"/>
    <cellStyle name="Output 2 2 2 4 2 2 3 2 2" xfId="37694" xr:uid="{00000000-0005-0000-0000-0000D5BF0000}"/>
    <cellStyle name="Output 2 2 2 4 2 2 3 3" xfId="31211" xr:uid="{00000000-0005-0000-0000-0000D6BF0000}"/>
    <cellStyle name="Output 2 2 2 4 2 2 4" xfId="8586" xr:uid="{00000000-0005-0000-0000-0000D7BF0000}"/>
    <cellStyle name="Output 2 2 2 4 2 2 4 2" xfId="34748" xr:uid="{00000000-0005-0000-0000-0000D8BF0000}"/>
    <cellStyle name="Output 2 2 2 4 2 2 5" xfId="27159" xr:uid="{00000000-0005-0000-0000-0000D9BF0000}"/>
    <cellStyle name="Output 2 2 2 4 2 3" xfId="2491" xr:uid="{00000000-0005-0000-0000-0000DABF0000}"/>
    <cellStyle name="Output 2 2 2 4 2 3 2" xfId="6543" xr:uid="{00000000-0005-0000-0000-0000DBBF0000}"/>
    <cellStyle name="Output 2 2 2 4 2 3 2 2" xfId="12748" xr:uid="{00000000-0005-0000-0000-0000DCBF0000}"/>
    <cellStyle name="Output 2 2 2 4 2 3 2 2 2" xfId="38910" xr:uid="{00000000-0005-0000-0000-0000DDBF0000}"/>
    <cellStyle name="Output 2 2 2 4 2 3 2 3" xfId="32705" xr:uid="{00000000-0005-0000-0000-0000DEBF0000}"/>
    <cellStyle name="Output 2 2 2 4 2 3 3" xfId="9802" xr:uid="{00000000-0005-0000-0000-0000DFBF0000}"/>
    <cellStyle name="Output 2 2 2 4 2 3 3 2" xfId="35964" xr:uid="{00000000-0005-0000-0000-0000E0BF0000}"/>
    <cellStyle name="Output 2 2 2 4 2 3 4" xfId="28653" xr:uid="{00000000-0005-0000-0000-0000E1BF0000}"/>
    <cellStyle name="Output 2 2 2 4 2 4" xfId="4517" xr:uid="{00000000-0005-0000-0000-0000E2BF0000}"/>
    <cellStyle name="Output 2 2 2 4 2 4 2" xfId="11276" xr:uid="{00000000-0005-0000-0000-0000E3BF0000}"/>
    <cellStyle name="Output 2 2 2 4 2 4 2 2" xfId="37438" xr:uid="{00000000-0005-0000-0000-0000E4BF0000}"/>
    <cellStyle name="Output 2 2 2 4 2 4 3" xfId="30679" xr:uid="{00000000-0005-0000-0000-0000E5BF0000}"/>
    <cellStyle name="Output 2 2 2 4 2 5" xfId="8330" xr:uid="{00000000-0005-0000-0000-0000E6BF0000}"/>
    <cellStyle name="Output 2 2 2 4 2 5 2" xfId="34492" xr:uid="{00000000-0005-0000-0000-0000E7BF0000}"/>
    <cellStyle name="Output 2 2 2 4 2 6" xfId="26627" xr:uid="{00000000-0005-0000-0000-0000E8BF0000}"/>
    <cellStyle name="Output 2 2 2 4 3" xfId="780" xr:uid="{00000000-0005-0000-0000-0000E9BF0000}"/>
    <cellStyle name="Output 2 2 2 4 3 2" xfId="2806" xr:uid="{00000000-0005-0000-0000-0000EABF0000}"/>
    <cellStyle name="Output 2 2 2 4 3 2 2" xfId="6858" xr:uid="{00000000-0005-0000-0000-0000EBBF0000}"/>
    <cellStyle name="Output 2 2 2 4 3 2 2 2" xfId="12916" xr:uid="{00000000-0005-0000-0000-0000ECBF0000}"/>
    <cellStyle name="Output 2 2 2 4 3 2 2 2 2" xfId="39078" xr:uid="{00000000-0005-0000-0000-0000EDBF0000}"/>
    <cellStyle name="Output 2 2 2 4 3 2 2 3" xfId="33020" xr:uid="{00000000-0005-0000-0000-0000EEBF0000}"/>
    <cellStyle name="Output 2 2 2 4 3 2 3" xfId="9970" xr:uid="{00000000-0005-0000-0000-0000EFBF0000}"/>
    <cellStyle name="Output 2 2 2 4 3 2 3 2" xfId="36132" xr:uid="{00000000-0005-0000-0000-0000F0BF0000}"/>
    <cellStyle name="Output 2 2 2 4 3 2 4" xfId="28968" xr:uid="{00000000-0005-0000-0000-0000F1BF0000}"/>
    <cellStyle name="Output 2 2 2 4 3 3" xfId="4832" xr:uid="{00000000-0005-0000-0000-0000F2BF0000}"/>
    <cellStyle name="Output 2 2 2 4 3 3 2" xfId="11444" xr:uid="{00000000-0005-0000-0000-0000F3BF0000}"/>
    <cellStyle name="Output 2 2 2 4 3 3 2 2" xfId="37606" xr:uid="{00000000-0005-0000-0000-0000F4BF0000}"/>
    <cellStyle name="Output 2 2 2 4 3 3 3" xfId="30994" xr:uid="{00000000-0005-0000-0000-0000F5BF0000}"/>
    <cellStyle name="Output 2 2 2 4 3 4" xfId="8498" xr:uid="{00000000-0005-0000-0000-0000F6BF0000}"/>
    <cellStyle name="Output 2 2 2 4 3 4 2" xfId="34660" xr:uid="{00000000-0005-0000-0000-0000F7BF0000}"/>
    <cellStyle name="Output 2 2 2 4 3 5" xfId="26942" xr:uid="{00000000-0005-0000-0000-0000F8BF0000}"/>
    <cellStyle name="Output 2 2 2 4 4" xfId="2274" xr:uid="{00000000-0005-0000-0000-0000F9BF0000}"/>
    <cellStyle name="Output 2 2 2 4 4 2" xfId="6326" xr:uid="{00000000-0005-0000-0000-0000FABF0000}"/>
    <cellStyle name="Output 2 2 2 4 4 2 2" xfId="12660" xr:uid="{00000000-0005-0000-0000-0000FBBF0000}"/>
    <cellStyle name="Output 2 2 2 4 4 2 2 2" xfId="38822" xr:uid="{00000000-0005-0000-0000-0000FCBF0000}"/>
    <cellStyle name="Output 2 2 2 4 4 2 3" xfId="32488" xr:uid="{00000000-0005-0000-0000-0000FDBF0000}"/>
    <cellStyle name="Output 2 2 2 4 4 3" xfId="9714" xr:uid="{00000000-0005-0000-0000-0000FEBF0000}"/>
    <cellStyle name="Output 2 2 2 4 4 3 2" xfId="35876" xr:uid="{00000000-0005-0000-0000-0000FFBF0000}"/>
    <cellStyle name="Output 2 2 2 4 4 4" xfId="28436" xr:uid="{00000000-0005-0000-0000-000000C00000}"/>
    <cellStyle name="Output 2 2 2 4 5" xfId="4300" xr:uid="{00000000-0005-0000-0000-000001C00000}"/>
    <cellStyle name="Output 2 2 2 4 5 2" xfId="11188" xr:uid="{00000000-0005-0000-0000-000002C00000}"/>
    <cellStyle name="Output 2 2 2 4 5 2 2" xfId="37350" xr:uid="{00000000-0005-0000-0000-000003C00000}"/>
    <cellStyle name="Output 2 2 2 4 5 3" xfId="30462" xr:uid="{00000000-0005-0000-0000-000004C00000}"/>
    <cellStyle name="Output 2 2 2 4 6" xfId="8242" xr:uid="{00000000-0005-0000-0000-000005C00000}"/>
    <cellStyle name="Output 2 2 2 4 6 2" xfId="34404" xr:uid="{00000000-0005-0000-0000-000006C00000}"/>
    <cellStyle name="Output 2 2 2 4 7" xfId="26410" xr:uid="{00000000-0005-0000-0000-000007C00000}"/>
    <cellStyle name="Output 2 2 2 5" xfId="377" xr:uid="{00000000-0005-0000-0000-000008C00000}"/>
    <cellStyle name="Output 2 2 2 5 2" xfId="909" xr:uid="{00000000-0005-0000-0000-000009C00000}"/>
    <cellStyle name="Output 2 2 2 5 2 2" xfId="2935" xr:uid="{00000000-0005-0000-0000-00000AC00000}"/>
    <cellStyle name="Output 2 2 2 5 2 2 2" xfId="6987" xr:uid="{00000000-0005-0000-0000-00000BC00000}"/>
    <cellStyle name="Output 2 2 2 5 2 2 2 2" xfId="12964" xr:uid="{00000000-0005-0000-0000-00000CC00000}"/>
    <cellStyle name="Output 2 2 2 5 2 2 2 2 2" xfId="39126" xr:uid="{00000000-0005-0000-0000-00000DC00000}"/>
    <cellStyle name="Output 2 2 2 5 2 2 2 3" xfId="33149" xr:uid="{00000000-0005-0000-0000-00000EC00000}"/>
    <cellStyle name="Output 2 2 2 5 2 2 3" xfId="10018" xr:uid="{00000000-0005-0000-0000-00000FC00000}"/>
    <cellStyle name="Output 2 2 2 5 2 2 3 2" xfId="36180" xr:uid="{00000000-0005-0000-0000-000010C00000}"/>
    <cellStyle name="Output 2 2 2 5 2 2 4" xfId="29097" xr:uid="{00000000-0005-0000-0000-000011C00000}"/>
    <cellStyle name="Output 2 2 2 5 2 3" xfId="4961" xr:uid="{00000000-0005-0000-0000-000012C00000}"/>
    <cellStyle name="Output 2 2 2 5 2 3 2" xfId="11492" xr:uid="{00000000-0005-0000-0000-000013C00000}"/>
    <cellStyle name="Output 2 2 2 5 2 3 2 2" xfId="37654" xr:uid="{00000000-0005-0000-0000-000014C00000}"/>
    <cellStyle name="Output 2 2 2 5 2 3 3" xfId="31123" xr:uid="{00000000-0005-0000-0000-000015C00000}"/>
    <cellStyle name="Output 2 2 2 5 2 4" xfId="8546" xr:uid="{00000000-0005-0000-0000-000016C00000}"/>
    <cellStyle name="Output 2 2 2 5 2 4 2" xfId="34708" xr:uid="{00000000-0005-0000-0000-000017C00000}"/>
    <cellStyle name="Output 2 2 2 5 2 5" xfId="27071" xr:uid="{00000000-0005-0000-0000-000018C00000}"/>
    <cellStyle name="Output 2 2 2 5 3" xfId="2403" xr:uid="{00000000-0005-0000-0000-000019C00000}"/>
    <cellStyle name="Output 2 2 2 5 3 2" xfId="6455" xr:uid="{00000000-0005-0000-0000-00001AC00000}"/>
    <cellStyle name="Output 2 2 2 5 3 2 2" xfId="12708" xr:uid="{00000000-0005-0000-0000-00001BC00000}"/>
    <cellStyle name="Output 2 2 2 5 3 2 2 2" xfId="38870" xr:uid="{00000000-0005-0000-0000-00001CC00000}"/>
    <cellStyle name="Output 2 2 2 5 3 2 3" xfId="32617" xr:uid="{00000000-0005-0000-0000-00001DC00000}"/>
    <cellStyle name="Output 2 2 2 5 3 3" xfId="9762" xr:uid="{00000000-0005-0000-0000-00001EC00000}"/>
    <cellStyle name="Output 2 2 2 5 3 3 2" xfId="35924" xr:uid="{00000000-0005-0000-0000-00001FC00000}"/>
    <cellStyle name="Output 2 2 2 5 3 4" xfId="28565" xr:uid="{00000000-0005-0000-0000-000020C00000}"/>
    <cellStyle name="Output 2 2 2 5 4" xfId="4429" xr:uid="{00000000-0005-0000-0000-000021C00000}"/>
    <cellStyle name="Output 2 2 2 5 4 2" xfId="11236" xr:uid="{00000000-0005-0000-0000-000022C00000}"/>
    <cellStyle name="Output 2 2 2 5 4 2 2" xfId="37398" xr:uid="{00000000-0005-0000-0000-000023C00000}"/>
    <cellStyle name="Output 2 2 2 5 4 3" xfId="30591" xr:uid="{00000000-0005-0000-0000-000024C00000}"/>
    <cellStyle name="Output 2 2 2 5 5" xfId="8290" xr:uid="{00000000-0005-0000-0000-000025C00000}"/>
    <cellStyle name="Output 2 2 2 5 5 2" xfId="34452" xr:uid="{00000000-0005-0000-0000-000026C00000}"/>
    <cellStyle name="Output 2 2 2 5 6" xfId="26539" xr:uid="{00000000-0005-0000-0000-000027C00000}"/>
    <cellStyle name="Output 2 2 2 6" xfId="650" xr:uid="{00000000-0005-0000-0000-000028C00000}"/>
    <cellStyle name="Output 2 2 2 6 2" xfId="2676" xr:uid="{00000000-0005-0000-0000-000029C00000}"/>
    <cellStyle name="Output 2 2 2 6 2 2" xfId="6728" xr:uid="{00000000-0005-0000-0000-00002AC00000}"/>
    <cellStyle name="Output 2 2 2 6 2 2 2" xfId="12876" xr:uid="{00000000-0005-0000-0000-00002BC00000}"/>
    <cellStyle name="Output 2 2 2 6 2 2 2 2" xfId="39038" xr:uid="{00000000-0005-0000-0000-00002CC00000}"/>
    <cellStyle name="Output 2 2 2 6 2 2 3" xfId="32890" xr:uid="{00000000-0005-0000-0000-00002DC00000}"/>
    <cellStyle name="Output 2 2 2 6 2 3" xfId="9930" xr:uid="{00000000-0005-0000-0000-00002EC00000}"/>
    <cellStyle name="Output 2 2 2 6 2 3 2" xfId="36092" xr:uid="{00000000-0005-0000-0000-00002FC00000}"/>
    <cellStyle name="Output 2 2 2 6 2 4" xfId="28838" xr:uid="{00000000-0005-0000-0000-000030C00000}"/>
    <cellStyle name="Output 2 2 2 6 3" xfId="4702" xr:uid="{00000000-0005-0000-0000-000031C00000}"/>
    <cellStyle name="Output 2 2 2 6 3 2" xfId="11404" xr:uid="{00000000-0005-0000-0000-000032C00000}"/>
    <cellStyle name="Output 2 2 2 6 3 2 2" xfId="37566" xr:uid="{00000000-0005-0000-0000-000033C00000}"/>
    <cellStyle name="Output 2 2 2 6 3 3" xfId="30864" xr:uid="{00000000-0005-0000-0000-000034C00000}"/>
    <cellStyle name="Output 2 2 2 6 4" xfId="8458" xr:uid="{00000000-0005-0000-0000-000035C00000}"/>
    <cellStyle name="Output 2 2 2 6 4 2" xfId="34620" xr:uid="{00000000-0005-0000-0000-000036C00000}"/>
    <cellStyle name="Output 2 2 2 6 5" xfId="26812" xr:uid="{00000000-0005-0000-0000-000037C00000}"/>
    <cellStyle name="Output 2 2 2 7" xfId="2144" xr:uid="{00000000-0005-0000-0000-000038C00000}"/>
    <cellStyle name="Output 2 2 2 7 2" xfId="6196" xr:uid="{00000000-0005-0000-0000-000039C00000}"/>
    <cellStyle name="Output 2 2 2 7 2 2" xfId="12620" xr:uid="{00000000-0005-0000-0000-00003AC00000}"/>
    <cellStyle name="Output 2 2 2 7 2 2 2" xfId="38782" xr:uid="{00000000-0005-0000-0000-00003BC00000}"/>
    <cellStyle name="Output 2 2 2 7 2 3" xfId="32358" xr:uid="{00000000-0005-0000-0000-00003CC00000}"/>
    <cellStyle name="Output 2 2 2 7 3" xfId="9674" xr:uid="{00000000-0005-0000-0000-00003DC00000}"/>
    <cellStyle name="Output 2 2 2 7 3 2" xfId="35836" xr:uid="{00000000-0005-0000-0000-00003EC00000}"/>
    <cellStyle name="Output 2 2 2 7 4" xfId="28306" xr:uid="{00000000-0005-0000-0000-00003FC00000}"/>
    <cellStyle name="Output 2 2 2 8" xfId="4170" xr:uid="{00000000-0005-0000-0000-000040C00000}"/>
    <cellStyle name="Output 2 2 2 8 2" xfId="11148" xr:uid="{00000000-0005-0000-0000-000041C00000}"/>
    <cellStyle name="Output 2 2 2 8 2 2" xfId="37310" xr:uid="{00000000-0005-0000-0000-000042C00000}"/>
    <cellStyle name="Output 2 2 2 8 3" xfId="30332" xr:uid="{00000000-0005-0000-0000-000043C00000}"/>
    <cellStyle name="Output 2 2 2 9" xfId="8202" xr:uid="{00000000-0005-0000-0000-000044C00000}"/>
    <cellStyle name="Output 2 2 2 9 2" xfId="34364" xr:uid="{00000000-0005-0000-0000-000045C00000}"/>
    <cellStyle name="Output 2 2 3" xfId="125" xr:uid="{00000000-0005-0000-0000-000046C00000}"/>
    <cellStyle name="Output 2 2 3 10" xfId="26291" xr:uid="{00000000-0005-0000-0000-000047C00000}"/>
    <cellStyle name="Output 2 2 3 2" xfId="171" xr:uid="{00000000-0005-0000-0000-000048C00000}"/>
    <cellStyle name="Output 2 2 3 2 2" xfId="301" xr:uid="{00000000-0005-0000-0000-000049C00000}"/>
    <cellStyle name="Output 2 2 3 2 2 2" xfId="505" xr:uid="{00000000-0005-0000-0000-00004AC00000}"/>
    <cellStyle name="Output 2 2 3 2 2 2 2" xfId="1037" xr:uid="{00000000-0005-0000-0000-00004BC00000}"/>
    <cellStyle name="Output 2 2 3 2 2 2 2 2" xfId="3063" xr:uid="{00000000-0005-0000-0000-00004CC00000}"/>
    <cellStyle name="Output 2 2 3 2 2 2 2 2 2" xfId="7115" xr:uid="{00000000-0005-0000-0000-00004DC00000}"/>
    <cellStyle name="Output 2 2 3 2 2 2 2 2 2 2" xfId="13024" xr:uid="{00000000-0005-0000-0000-00004EC00000}"/>
    <cellStyle name="Output 2 2 3 2 2 2 2 2 2 2 2" xfId="39186" xr:uid="{00000000-0005-0000-0000-00004FC00000}"/>
    <cellStyle name="Output 2 2 3 2 2 2 2 2 2 3" xfId="33277" xr:uid="{00000000-0005-0000-0000-000050C00000}"/>
    <cellStyle name="Output 2 2 3 2 2 2 2 2 3" xfId="10078" xr:uid="{00000000-0005-0000-0000-000051C00000}"/>
    <cellStyle name="Output 2 2 3 2 2 2 2 2 3 2" xfId="36240" xr:uid="{00000000-0005-0000-0000-000052C00000}"/>
    <cellStyle name="Output 2 2 3 2 2 2 2 2 4" xfId="29225" xr:uid="{00000000-0005-0000-0000-000053C00000}"/>
    <cellStyle name="Output 2 2 3 2 2 2 2 3" xfId="5089" xr:uid="{00000000-0005-0000-0000-000054C00000}"/>
    <cellStyle name="Output 2 2 3 2 2 2 2 3 2" xfId="11552" xr:uid="{00000000-0005-0000-0000-000055C00000}"/>
    <cellStyle name="Output 2 2 3 2 2 2 2 3 2 2" xfId="37714" xr:uid="{00000000-0005-0000-0000-000056C00000}"/>
    <cellStyle name="Output 2 2 3 2 2 2 2 3 3" xfId="31251" xr:uid="{00000000-0005-0000-0000-000057C00000}"/>
    <cellStyle name="Output 2 2 3 2 2 2 2 4" xfId="8606" xr:uid="{00000000-0005-0000-0000-000058C00000}"/>
    <cellStyle name="Output 2 2 3 2 2 2 2 4 2" xfId="34768" xr:uid="{00000000-0005-0000-0000-000059C00000}"/>
    <cellStyle name="Output 2 2 3 2 2 2 2 5" xfId="27199" xr:uid="{00000000-0005-0000-0000-00005AC00000}"/>
    <cellStyle name="Output 2 2 3 2 2 2 3" xfId="2531" xr:uid="{00000000-0005-0000-0000-00005BC00000}"/>
    <cellStyle name="Output 2 2 3 2 2 2 3 2" xfId="6583" xr:uid="{00000000-0005-0000-0000-00005CC00000}"/>
    <cellStyle name="Output 2 2 3 2 2 2 3 2 2" xfId="12768" xr:uid="{00000000-0005-0000-0000-00005DC00000}"/>
    <cellStyle name="Output 2 2 3 2 2 2 3 2 2 2" xfId="38930" xr:uid="{00000000-0005-0000-0000-00005EC00000}"/>
    <cellStyle name="Output 2 2 3 2 2 2 3 2 3" xfId="32745" xr:uid="{00000000-0005-0000-0000-00005FC00000}"/>
    <cellStyle name="Output 2 2 3 2 2 2 3 3" xfId="9822" xr:uid="{00000000-0005-0000-0000-000060C00000}"/>
    <cellStyle name="Output 2 2 3 2 2 2 3 3 2" xfId="35984" xr:uid="{00000000-0005-0000-0000-000061C00000}"/>
    <cellStyle name="Output 2 2 3 2 2 2 3 4" xfId="28693" xr:uid="{00000000-0005-0000-0000-000062C00000}"/>
    <cellStyle name="Output 2 2 3 2 2 2 4" xfId="4557" xr:uid="{00000000-0005-0000-0000-000063C00000}"/>
    <cellStyle name="Output 2 2 3 2 2 2 4 2" xfId="11296" xr:uid="{00000000-0005-0000-0000-000064C00000}"/>
    <cellStyle name="Output 2 2 3 2 2 2 4 2 2" xfId="37458" xr:uid="{00000000-0005-0000-0000-000065C00000}"/>
    <cellStyle name="Output 2 2 3 2 2 2 4 3" xfId="30719" xr:uid="{00000000-0005-0000-0000-000066C00000}"/>
    <cellStyle name="Output 2 2 3 2 2 2 5" xfId="8350" xr:uid="{00000000-0005-0000-0000-000067C00000}"/>
    <cellStyle name="Output 2 2 3 2 2 2 5 2" xfId="34512" xr:uid="{00000000-0005-0000-0000-000068C00000}"/>
    <cellStyle name="Output 2 2 3 2 2 2 6" xfId="26667" xr:uid="{00000000-0005-0000-0000-000069C00000}"/>
    <cellStyle name="Output 2 2 3 2 2 3" xfId="837" xr:uid="{00000000-0005-0000-0000-00006AC00000}"/>
    <cellStyle name="Output 2 2 3 2 2 3 2" xfId="2863" xr:uid="{00000000-0005-0000-0000-00006BC00000}"/>
    <cellStyle name="Output 2 2 3 2 2 3 2 2" xfId="6915" xr:uid="{00000000-0005-0000-0000-00006CC00000}"/>
    <cellStyle name="Output 2 2 3 2 2 3 2 2 2" xfId="12936" xr:uid="{00000000-0005-0000-0000-00006DC00000}"/>
    <cellStyle name="Output 2 2 3 2 2 3 2 2 2 2" xfId="39098" xr:uid="{00000000-0005-0000-0000-00006EC00000}"/>
    <cellStyle name="Output 2 2 3 2 2 3 2 2 3" xfId="33077" xr:uid="{00000000-0005-0000-0000-00006FC00000}"/>
    <cellStyle name="Output 2 2 3 2 2 3 2 3" xfId="9990" xr:uid="{00000000-0005-0000-0000-000070C00000}"/>
    <cellStyle name="Output 2 2 3 2 2 3 2 3 2" xfId="36152" xr:uid="{00000000-0005-0000-0000-000071C00000}"/>
    <cellStyle name="Output 2 2 3 2 2 3 2 4" xfId="29025" xr:uid="{00000000-0005-0000-0000-000072C00000}"/>
    <cellStyle name="Output 2 2 3 2 2 3 3" xfId="4889" xr:uid="{00000000-0005-0000-0000-000073C00000}"/>
    <cellStyle name="Output 2 2 3 2 2 3 3 2" xfId="11464" xr:uid="{00000000-0005-0000-0000-000074C00000}"/>
    <cellStyle name="Output 2 2 3 2 2 3 3 2 2" xfId="37626" xr:uid="{00000000-0005-0000-0000-000075C00000}"/>
    <cellStyle name="Output 2 2 3 2 2 3 3 3" xfId="31051" xr:uid="{00000000-0005-0000-0000-000076C00000}"/>
    <cellStyle name="Output 2 2 3 2 2 3 4" xfId="8518" xr:uid="{00000000-0005-0000-0000-000077C00000}"/>
    <cellStyle name="Output 2 2 3 2 2 3 4 2" xfId="34680" xr:uid="{00000000-0005-0000-0000-000078C00000}"/>
    <cellStyle name="Output 2 2 3 2 2 3 5" xfId="26999" xr:uid="{00000000-0005-0000-0000-000079C00000}"/>
    <cellStyle name="Output 2 2 3 2 2 4" xfId="2331" xr:uid="{00000000-0005-0000-0000-00007AC00000}"/>
    <cellStyle name="Output 2 2 3 2 2 4 2" xfId="6383" xr:uid="{00000000-0005-0000-0000-00007BC00000}"/>
    <cellStyle name="Output 2 2 3 2 2 4 2 2" xfId="12680" xr:uid="{00000000-0005-0000-0000-00007CC00000}"/>
    <cellStyle name="Output 2 2 3 2 2 4 2 2 2" xfId="38842" xr:uid="{00000000-0005-0000-0000-00007DC00000}"/>
    <cellStyle name="Output 2 2 3 2 2 4 2 3" xfId="32545" xr:uid="{00000000-0005-0000-0000-00007EC00000}"/>
    <cellStyle name="Output 2 2 3 2 2 4 3" xfId="9734" xr:uid="{00000000-0005-0000-0000-00007FC00000}"/>
    <cellStyle name="Output 2 2 3 2 2 4 3 2" xfId="35896" xr:uid="{00000000-0005-0000-0000-000080C00000}"/>
    <cellStyle name="Output 2 2 3 2 2 4 4" xfId="28493" xr:uid="{00000000-0005-0000-0000-000081C00000}"/>
    <cellStyle name="Output 2 2 3 2 2 5" xfId="4357" xr:uid="{00000000-0005-0000-0000-000082C00000}"/>
    <cellStyle name="Output 2 2 3 2 2 5 2" xfId="11208" xr:uid="{00000000-0005-0000-0000-000083C00000}"/>
    <cellStyle name="Output 2 2 3 2 2 5 2 2" xfId="37370" xr:uid="{00000000-0005-0000-0000-000084C00000}"/>
    <cellStyle name="Output 2 2 3 2 2 5 3" xfId="30519" xr:uid="{00000000-0005-0000-0000-000085C00000}"/>
    <cellStyle name="Output 2 2 3 2 2 6" xfId="8262" xr:uid="{00000000-0005-0000-0000-000086C00000}"/>
    <cellStyle name="Output 2 2 3 2 2 6 2" xfId="34424" xr:uid="{00000000-0005-0000-0000-000087C00000}"/>
    <cellStyle name="Output 2 2 3 2 2 7" xfId="26467" xr:uid="{00000000-0005-0000-0000-000088C00000}"/>
    <cellStyle name="Output 2 2 3 2 3" xfId="417" xr:uid="{00000000-0005-0000-0000-000089C00000}"/>
    <cellStyle name="Output 2 2 3 2 3 2" xfId="949" xr:uid="{00000000-0005-0000-0000-00008AC00000}"/>
    <cellStyle name="Output 2 2 3 2 3 2 2" xfId="2975" xr:uid="{00000000-0005-0000-0000-00008BC00000}"/>
    <cellStyle name="Output 2 2 3 2 3 2 2 2" xfId="7027" xr:uid="{00000000-0005-0000-0000-00008CC00000}"/>
    <cellStyle name="Output 2 2 3 2 3 2 2 2 2" xfId="12984" xr:uid="{00000000-0005-0000-0000-00008DC00000}"/>
    <cellStyle name="Output 2 2 3 2 3 2 2 2 2 2" xfId="39146" xr:uid="{00000000-0005-0000-0000-00008EC00000}"/>
    <cellStyle name="Output 2 2 3 2 3 2 2 2 3" xfId="33189" xr:uid="{00000000-0005-0000-0000-00008FC00000}"/>
    <cellStyle name="Output 2 2 3 2 3 2 2 3" xfId="10038" xr:uid="{00000000-0005-0000-0000-000090C00000}"/>
    <cellStyle name="Output 2 2 3 2 3 2 2 3 2" xfId="36200" xr:uid="{00000000-0005-0000-0000-000091C00000}"/>
    <cellStyle name="Output 2 2 3 2 3 2 2 4" xfId="29137" xr:uid="{00000000-0005-0000-0000-000092C00000}"/>
    <cellStyle name="Output 2 2 3 2 3 2 3" xfId="5001" xr:uid="{00000000-0005-0000-0000-000093C00000}"/>
    <cellStyle name="Output 2 2 3 2 3 2 3 2" xfId="11512" xr:uid="{00000000-0005-0000-0000-000094C00000}"/>
    <cellStyle name="Output 2 2 3 2 3 2 3 2 2" xfId="37674" xr:uid="{00000000-0005-0000-0000-000095C00000}"/>
    <cellStyle name="Output 2 2 3 2 3 2 3 3" xfId="31163" xr:uid="{00000000-0005-0000-0000-000096C00000}"/>
    <cellStyle name="Output 2 2 3 2 3 2 4" xfId="8566" xr:uid="{00000000-0005-0000-0000-000097C00000}"/>
    <cellStyle name="Output 2 2 3 2 3 2 4 2" xfId="34728" xr:uid="{00000000-0005-0000-0000-000098C00000}"/>
    <cellStyle name="Output 2 2 3 2 3 2 5" xfId="27111" xr:uid="{00000000-0005-0000-0000-000099C00000}"/>
    <cellStyle name="Output 2 2 3 2 3 3" xfId="2443" xr:uid="{00000000-0005-0000-0000-00009AC00000}"/>
    <cellStyle name="Output 2 2 3 2 3 3 2" xfId="6495" xr:uid="{00000000-0005-0000-0000-00009BC00000}"/>
    <cellStyle name="Output 2 2 3 2 3 3 2 2" xfId="12728" xr:uid="{00000000-0005-0000-0000-00009CC00000}"/>
    <cellStyle name="Output 2 2 3 2 3 3 2 2 2" xfId="38890" xr:uid="{00000000-0005-0000-0000-00009DC00000}"/>
    <cellStyle name="Output 2 2 3 2 3 3 2 3" xfId="32657" xr:uid="{00000000-0005-0000-0000-00009EC00000}"/>
    <cellStyle name="Output 2 2 3 2 3 3 3" xfId="9782" xr:uid="{00000000-0005-0000-0000-00009FC00000}"/>
    <cellStyle name="Output 2 2 3 2 3 3 3 2" xfId="35944" xr:uid="{00000000-0005-0000-0000-0000A0C00000}"/>
    <cellStyle name="Output 2 2 3 2 3 3 4" xfId="28605" xr:uid="{00000000-0005-0000-0000-0000A1C00000}"/>
    <cellStyle name="Output 2 2 3 2 3 4" xfId="4469" xr:uid="{00000000-0005-0000-0000-0000A2C00000}"/>
    <cellStyle name="Output 2 2 3 2 3 4 2" xfId="11256" xr:uid="{00000000-0005-0000-0000-0000A3C00000}"/>
    <cellStyle name="Output 2 2 3 2 3 4 2 2" xfId="37418" xr:uid="{00000000-0005-0000-0000-0000A4C00000}"/>
    <cellStyle name="Output 2 2 3 2 3 4 3" xfId="30631" xr:uid="{00000000-0005-0000-0000-0000A5C00000}"/>
    <cellStyle name="Output 2 2 3 2 3 5" xfId="8310" xr:uid="{00000000-0005-0000-0000-0000A6C00000}"/>
    <cellStyle name="Output 2 2 3 2 3 5 2" xfId="34472" xr:uid="{00000000-0005-0000-0000-0000A7C00000}"/>
    <cellStyle name="Output 2 2 3 2 3 6" xfId="26579" xr:uid="{00000000-0005-0000-0000-0000A8C00000}"/>
    <cellStyle name="Output 2 2 3 2 4" xfId="707" xr:uid="{00000000-0005-0000-0000-0000A9C00000}"/>
    <cellStyle name="Output 2 2 3 2 4 2" xfId="2733" xr:uid="{00000000-0005-0000-0000-0000AAC00000}"/>
    <cellStyle name="Output 2 2 3 2 4 2 2" xfId="6785" xr:uid="{00000000-0005-0000-0000-0000ABC00000}"/>
    <cellStyle name="Output 2 2 3 2 4 2 2 2" xfId="12896" xr:uid="{00000000-0005-0000-0000-0000ACC00000}"/>
    <cellStyle name="Output 2 2 3 2 4 2 2 2 2" xfId="39058" xr:uid="{00000000-0005-0000-0000-0000ADC00000}"/>
    <cellStyle name="Output 2 2 3 2 4 2 2 3" xfId="32947" xr:uid="{00000000-0005-0000-0000-0000AEC00000}"/>
    <cellStyle name="Output 2 2 3 2 4 2 3" xfId="9950" xr:uid="{00000000-0005-0000-0000-0000AFC00000}"/>
    <cellStyle name="Output 2 2 3 2 4 2 3 2" xfId="36112" xr:uid="{00000000-0005-0000-0000-0000B0C00000}"/>
    <cellStyle name="Output 2 2 3 2 4 2 4" xfId="28895" xr:uid="{00000000-0005-0000-0000-0000B1C00000}"/>
    <cellStyle name="Output 2 2 3 2 4 3" xfId="4759" xr:uid="{00000000-0005-0000-0000-0000B2C00000}"/>
    <cellStyle name="Output 2 2 3 2 4 3 2" xfId="11424" xr:uid="{00000000-0005-0000-0000-0000B3C00000}"/>
    <cellStyle name="Output 2 2 3 2 4 3 2 2" xfId="37586" xr:uid="{00000000-0005-0000-0000-0000B4C00000}"/>
    <cellStyle name="Output 2 2 3 2 4 3 3" xfId="30921" xr:uid="{00000000-0005-0000-0000-0000B5C00000}"/>
    <cellStyle name="Output 2 2 3 2 4 4" xfId="8478" xr:uid="{00000000-0005-0000-0000-0000B6C00000}"/>
    <cellStyle name="Output 2 2 3 2 4 4 2" xfId="34640" xr:uid="{00000000-0005-0000-0000-0000B7C00000}"/>
    <cellStyle name="Output 2 2 3 2 4 5" xfId="26869" xr:uid="{00000000-0005-0000-0000-0000B8C00000}"/>
    <cellStyle name="Output 2 2 3 2 5" xfId="2201" xr:uid="{00000000-0005-0000-0000-0000B9C00000}"/>
    <cellStyle name="Output 2 2 3 2 5 2" xfId="6253" xr:uid="{00000000-0005-0000-0000-0000BAC00000}"/>
    <cellStyle name="Output 2 2 3 2 5 2 2" xfId="12640" xr:uid="{00000000-0005-0000-0000-0000BBC00000}"/>
    <cellStyle name="Output 2 2 3 2 5 2 2 2" xfId="38802" xr:uid="{00000000-0005-0000-0000-0000BCC00000}"/>
    <cellStyle name="Output 2 2 3 2 5 2 3" xfId="32415" xr:uid="{00000000-0005-0000-0000-0000BDC00000}"/>
    <cellStyle name="Output 2 2 3 2 5 3" xfId="9694" xr:uid="{00000000-0005-0000-0000-0000BEC00000}"/>
    <cellStyle name="Output 2 2 3 2 5 3 2" xfId="35856" xr:uid="{00000000-0005-0000-0000-0000BFC00000}"/>
    <cellStyle name="Output 2 2 3 2 5 4" xfId="28363" xr:uid="{00000000-0005-0000-0000-0000C0C00000}"/>
    <cellStyle name="Output 2 2 3 2 6" xfId="4227" xr:uid="{00000000-0005-0000-0000-0000C1C00000}"/>
    <cellStyle name="Output 2 2 3 2 6 2" xfId="11168" xr:uid="{00000000-0005-0000-0000-0000C2C00000}"/>
    <cellStyle name="Output 2 2 3 2 6 2 2" xfId="37330" xr:uid="{00000000-0005-0000-0000-0000C3C00000}"/>
    <cellStyle name="Output 2 2 3 2 6 3" xfId="30389" xr:uid="{00000000-0005-0000-0000-0000C4C00000}"/>
    <cellStyle name="Output 2 2 3 2 7" xfId="8222" xr:uid="{00000000-0005-0000-0000-0000C5C00000}"/>
    <cellStyle name="Output 2 2 3 2 7 2" xfId="34384" xr:uid="{00000000-0005-0000-0000-0000C6C00000}"/>
    <cellStyle name="Output 2 2 3 2 8" xfId="26337" xr:uid="{00000000-0005-0000-0000-0000C7C00000}"/>
    <cellStyle name="Output 2 2 3 3" xfId="209" xr:uid="{00000000-0005-0000-0000-0000C8C00000}"/>
    <cellStyle name="Output 2 2 3 3 2" xfId="339" xr:uid="{00000000-0005-0000-0000-0000C9C00000}"/>
    <cellStyle name="Output 2 2 3 3 2 2" xfId="529" xr:uid="{00000000-0005-0000-0000-0000CAC00000}"/>
    <cellStyle name="Output 2 2 3 3 2 2 2" xfId="1061" xr:uid="{00000000-0005-0000-0000-0000CBC00000}"/>
    <cellStyle name="Output 2 2 3 3 2 2 2 2" xfId="3087" xr:uid="{00000000-0005-0000-0000-0000CCC00000}"/>
    <cellStyle name="Output 2 2 3 3 2 2 2 2 2" xfId="7139" xr:uid="{00000000-0005-0000-0000-0000CDC00000}"/>
    <cellStyle name="Output 2 2 3 3 2 2 2 2 2 2" xfId="13032" xr:uid="{00000000-0005-0000-0000-0000CEC00000}"/>
    <cellStyle name="Output 2 2 3 3 2 2 2 2 2 2 2" xfId="39194" xr:uid="{00000000-0005-0000-0000-0000CFC00000}"/>
    <cellStyle name="Output 2 2 3 3 2 2 2 2 2 3" xfId="33301" xr:uid="{00000000-0005-0000-0000-0000D0C00000}"/>
    <cellStyle name="Output 2 2 3 3 2 2 2 2 3" xfId="10086" xr:uid="{00000000-0005-0000-0000-0000D1C00000}"/>
    <cellStyle name="Output 2 2 3 3 2 2 2 2 3 2" xfId="36248" xr:uid="{00000000-0005-0000-0000-0000D2C00000}"/>
    <cellStyle name="Output 2 2 3 3 2 2 2 2 4" xfId="29249" xr:uid="{00000000-0005-0000-0000-0000D3C00000}"/>
    <cellStyle name="Output 2 2 3 3 2 2 2 3" xfId="5113" xr:uid="{00000000-0005-0000-0000-0000D4C00000}"/>
    <cellStyle name="Output 2 2 3 3 2 2 2 3 2" xfId="11560" xr:uid="{00000000-0005-0000-0000-0000D5C00000}"/>
    <cellStyle name="Output 2 2 3 3 2 2 2 3 2 2" xfId="37722" xr:uid="{00000000-0005-0000-0000-0000D6C00000}"/>
    <cellStyle name="Output 2 2 3 3 2 2 2 3 3" xfId="31275" xr:uid="{00000000-0005-0000-0000-0000D7C00000}"/>
    <cellStyle name="Output 2 2 3 3 2 2 2 4" xfId="8614" xr:uid="{00000000-0005-0000-0000-0000D8C00000}"/>
    <cellStyle name="Output 2 2 3 3 2 2 2 4 2" xfId="34776" xr:uid="{00000000-0005-0000-0000-0000D9C00000}"/>
    <cellStyle name="Output 2 2 3 3 2 2 2 5" xfId="27223" xr:uid="{00000000-0005-0000-0000-0000DAC00000}"/>
    <cellStyle name="Output 2 2 3 3 2 2 3" xfId="2555" xr:uid="{00000000-0005-0000-0000-0000DBC00000}"/>
    <cellStyle name="Output 2 2 3 3 2 2 3 2" xfId="6607" xr:uid="{00000000-0005-0000-0000-0000DCC00000}"/>
    <cellStyle name="Output 2 2 3 3 2 2 3 2 2" xfId="12776" xr:uid="{00000000-0005-0000-0000-0000DDC00000}"/>
    <cellStyle name="Output 2 2 3 3 2 2 3 2 2 2" xfId="38938" xr:uid="{00000000-0005-0000-0000-0000DEC00000}"/>
    <cellStyle name="Output 2 2 3 3 2 2 3 2 3" xfId="32769" xr:uid="{00000000-0005-0000-0000-0000DFC00000}"/>
    <cellStyle name="Output 2 2 3 3 2 2 3 3" xfId="9830" xr:uid="{00000000-0005-0000-0000-0000E0C00000}"/>
    <cellStyle name="Output 2 2 3 3 2 2 3 3 2" xfId="35992" xr:uid="{00000000-0005-0000-0000-0000E1C00000}"/>
    <cellStyle name="Output 2 2 3 3 2 2 3 4" xfId="28717" xr:uid="{00000000-0005-0000-0000-0000E2C00000}"/>
    <cellStyle name="Output 2 2 3 3 2 2 4" xfId="4581" xr:uid="{00000000-0005-0000-0000-0000E3C00000}"/>
    <cellStyle name="Output 2 2 3 3 2 2 4 2" xfId="11304" xr:uid="{00000000-0005-0000-0000-0000E4C00000}"/>
    <cellStyle name="Output 2 2 3 3 2 2 4 2 2" xfId="37466" xr:uid="{00000000-0005-0000-0000-0000E5C00000}"/>
    <cellStyle name="Output 2 2 3 3 2 2 4 3" xfId="30743" xr:uid="{00000000-0005-0000-0000-0000E6C00000}"/>
    <cellStyle name="Output 2 2 3 3 2 2 5" xfId="8358" xr:uid="{00000000-0005-0000-0000-0000E7C00000}"/>
    <cellStyle name="Output 2 2 3 3 2 2 5 2" xfId="34520" xr:uid="{00000000-0005-0000-0000-0000E8C00000}"/>
    <cellStyle name="Output 2 2 3 3 2 2 6" xfId="26691" xr:uid="{00000000-0005-0000-0000-0000E9C00000}"/>
    <cellStyle name="Output 2 2 3 3 2 3" xfId="875" xr:uid="{00000000-0005-0000-0000-0000EAC00000}"/>
    <cellStyle name="Output 2 2 3 3 2 3 2" xfId="2901" xr:uid="{00000000-0005-0000-0000-0000EBC00000}"/>
    <cellStyle name="Output 2 2 3 3 2 3 2 2" xfId="6953" xr:uid="{00000000-0005-0000-0000-0000ECC00000}"/>
    <cellStyle name="Output 2 2 3 3 2 3 2 2 2" xfId="12944" xr:uid="{00000000-0005-0000-0000-0000EDC00000}"/>
    <cellStyle name="Output 2 2 3 3 2 3 2 2 2 2" xfId="39106" xr:uid="{00000000-0005-0000-0000-0000EEC00000}"/>
    <cellStyle name="Output 2 2 3 3 2 3 2 2 3" xfId="33115" xr:uid="{00000000-0005-0000-0000-0000EFC00000}"/>
    <cellStyle name="Output 2 2 3 3 2 3 2 3" xfId="9998" xr:uid="{00000000-0005-0000-0000-0000F0C00000}"/>
    <cellStyle name="Output 2 2 3 3 2 3 2 3 2" xfId="36160" xr:uid="{00000000-0005-0000-0000-0000F1C00000}"/>
    <cellStyle name="Output 2 2 3 3 2 3 2 4" xfId="29063" xr:uid="{00000000-0005-0000-0000-0000F2C00000}"/>
    <cellStyle name="Output 2 2 3 3 2 3 3" xfId="4927" xr:uid="{00000000-0005-0000-0000-0000F3C00000}"/>
    <cellStyle name="Output 2 2 3 3 2 3 3 2" xfId="11472" xr:uid="{00000000-0005-0000-0000-0000F4C00000}"/>
    <cellStyle name="Output 2 2 3 3 2 3 3 2 2" xfId="37634" xr:uid="{00000000-0005-0000-0000-0000F5C00000}"/>
    <cellStyle name="Output 2 2 3 3 2 3 3 3" xfId="31089" xr:uid="{00000000-0005-0000-0000-0000F6C00000}"/>
    <cellStyle name="Output 2 2 3 3 2 3 4" xfId="8526" xr:uid="{00000000-0005-0000-0000-0000F7C00000}"/>
    <cellStyle name="Output 2 2 3 3 2 3 4 2" xfId="34688" xr:uid="{00000000-0005-0000-0000-0000F8C00000}"/>
    <cellStyle name="Output 2 2 3 3 2 3 5" xfId="27037" xr:uid="{00000000-0005-0000-0000-0000F9C00000}"/>
    <cellStyle name="Output 2 2 3 3 2 4" xfId="2369" xr:uid="{00000000-0005-0000-0000-0000FAC00000}"/>
    <cellStyle name="Output 2 2 3 3 2 4 2" xfId="6421" xr:uid="{00000000-0005-0000-0000-0000FBC00000}"/>
    <cellStyle name="Output 2 2 3 3 2 4 2 2" xfId="12688" xr:uid="{00000000-0005-0000-0000-0000FCC00000}"/>
    <cellStyle name="Output 2 2 3 3 2 4 2 2 2" xfId="38850" xr:uid="{00000000-0005-0000-0000-0000FDC00000}"/>
    <cellStyle name="Output 2 2 3 3 2 4 2 3" xfId="32583" xr:uid="{00000000-0005-0000-0000-0000FEC00000}"/>
    <cellStyle name="Output 2 2 3 3 2 4 3" xfId="9742" xr:uid="{00000000-0005-0000-0000-0000FFC00000}"/>
    <cellStyle name="Output 2 2 3 3 2 4 3 2" xfId="35904" xr:uid="{00000000-0005-0000-0000-000000C10000}"/>
    <cellStyle name="Output 2 2 3 3 2 4 4" xfId="28531" xr:uid="{00000000-0005-0000-0000-000001C10000}"/>
    <cellStyle name="Output 2 2 3 3 2 5" xfId="4395" xr:uid="{00000000-0005-0000-0000-000002C10000}"/>
    <cellStyle name="Output 2 2 3 3 2 5 2" xfId="11216" xr:uid="{00000000-0005-0000-0000-000003C10000}"/>
    <cellStyle name="Output 2 2 3 3 2 5 2 2" xfId="37378" xr:uid="{00000000-0005-0000-0000-000004C10000}"/>
    <cellStyle name="Output 2 2 3 3 2 5 3" xfId="30557" xr:uid="{00000000-0005-0000-0000-000005C10000}"/>
    <cellStyle name="Output 2 2 3 3 2 6" xfId="8270" xr:uid="{00000000-0005-0000-0000-000006C10000}"/>
    <cellStyle name="Output 2 2 3 3 2 6 2" xfId="34432" xr:uid="{00000000-0005-0000-0000-000007C10000}"/>
    <cellStyle name="Output 2 2 3 3 2 7" xfId="26505" xr:uid="{00000000-0005-0000-0000-000008C10000}"/>
    <cellStyle name="Output 2 2 3 3 3" xfId="441" xr:uid="{00000000-0005-0000-0000-000009C10000}"/>
    <cellStyle name="Output 2 2 3 3 3 2" xfId="973" xr:uid="{00000000-0005-0000-0000-00000AC10000}"/>
    <cellStyle name="Output 2 2 3 3 3 2 2" xfId="2999" xr:uid="{00000000-0005-0000-0000-00000BC10000}"/>
    <cellStyle name="Output 2 2 3 3 3 2 2 2" xfId="7051" xr:uid="{00000000-0005-0000-0000-00000CC10000}"/>
    <cellStyle name="Output 2 2 3 3 3 2 2 2 2" xfId="12992" xr:uid="{00000000-0005-0000-0000-00000DC10000}"/>
    <cellStyle name="Output 2 2 3 3 3 2 2 2 2 2" xfId="39154" xr:uid="{00000000-0005-0000-0000-00000EC10000}"/>
    <cellStyle name="Output 2 2 3 3 3 2 2 2 3" xfId="33213" xr:uid="{00000000-0005-0000-0000-00000FC10000}"/>
    <cellStyle name="Output 2 2 3 3 3 2 2 3" xfId="10046" xr:uid="{00000000-0005-0000-0000-000010C10000}"/>
    <cellStyle name="Output 2 2 3 3 3 2 2 3 2" xfId="36208" xr:uid="{00000000-0005-0000-0000-000011C10000}"/>
    <cellStyle name="Output 2 2 3 3 3 2 2 4" xfId="29161" xr:uid="{00000000-0005-0000-0000-000012C10000}"/>
    <cellStyle name="Output 2 2 3 3 3 2 3" xfId="5025" xr:uid="{00000000-0005-0000-0000-000013C10000}"/>
    <cellStyle name="Output 2 2 3 3 3 2 3 2" xfId="11520" xr:uid="{00000000-0005-0000-0000-000014C10000}"/>
    <cellStyle name="Output 2 2 3 3 3 2 3 2 2" xfId="37682" xr:uid="{00000000-0005-0000-0000-000015C10000}"/>
    <cellStyle name="Output 2 2 3 3 3 2 3 3" xfId="31187" xr:uid="{00000000-0005-0000-0000-000016C10000}"/>
    <cellStyle name="Output 2 2 3 3 3 2 4" xfId="8574" xr:uid="{00000000-0005-0000-0000-000017C10000}"/>
    <cellStyle name="Output 2 2 3 3 3 2 4 2" xfId="34736" xr:uid="{00000000-0005-0000-0000-000018C10000}"/>
    <cellStyle name="Output 2 2 3 3 3 2 5" xfId="27135" xr:uid="{00000000-0005-0000-0000-000019C10000}"/>
    <cellStyle name="Output 2 2 3 3 3 3" xfId="2467" xr:uid="{00000000-0005-0000-0000-00001AC10000}"/>
    <cellStyle name="Output 2 2 3 3 3 3 2" xfId="6519" xr:uid="{00000000-0005-0000-0000-00001BC10000}"/>
    <cellStyle name="Output 2 2 3 3 3 3 2 2" xfId="12736" xr:uid="{00000000-0005-0000-0000-00001CC10000}"/>
    <cellStyle name="Output 2 2 3 3 3 3 2 2 2" xfId="38898" xr:uid="{00000000-0005-0000-0000-00001DC10000}"/>
    <cellStyle name="Output 2 2 3 3 3 3 2 3" xfId="32681" xr:uid="{00000000-0005-0000-0000-00001EC10000}"/>
    <cellStyle name="Output 2 2 3 3 3 3 3" xfId="9790" xr:uid="{00000000-0005-0000-0000-00001FC10000}"/>
    <cellStyle name="Output 2 2 3 3 3 3 3 2" xfId="35952" xr:uid="{00000000-0005-0000-0000-000020C10000}"/>
    <cellStyle name="Output 2 2 3 3 3 3 4" xfId="28629" xr:uid="{00000000-0005-0000-0000-000021C10000}"/>
    <cellStyle name="Output 2 2 3 3 3 4" xfId="4493" xr:uid="{00000000-0005-0000-0000-000022C10000}"/>
    <cellStyle name="Output 2 2 3 3 3 4 2" xfId="11264" xr:uid="{00000000-0005-0000-0000-000023C10000}"/>
    <cellStyle name="Output 2 2 3 3 3 4 2 2" xfId="37426" xr:uid="{00000000-0005-0000-0000-000024C10000}"/>
    <cellStyle name="Output 2 2 3 3 3 4 3" xfId="30655" xr:uid="{00000000-0005-0000-0000-000025C10000}"/>
    <cellStyle name="Output 2 2 3 3 3 5" xfId="8318" xr:uid="{00000000-0005-0000-0000-000026C10000}"/>
    <cellStyle name="Output 2 2 3 3 3 5 2" xfId="34480" xr:uid="{00000000-0005-0000-0000-000027C10000}"/>
    <cellStyle name="Output 2 2 3 3 3 6" xfId="26603" xr:uid="{00000000-0005-0000-0000-000028C10000}"/>
    <cellStyle name="Output 2 2 3 3 4" xfId="745" xr:uid="{00000000-0005-0000-0000-000029C10000}"/>
    <cellStyle name="Output 2 2 3 3 4 2" xfId="2771" xr:uid="{00000000-0005-0000-0000-00002AC10000}"/>
    <cellStyle name="Output 2 2 3 3 4 2 2" xfId="6823" xr:uid="{00000000-0005-0000-0000-00002BC10000}"/>
    <cellStyle name="Output 2 2 3 3 4 2 2 2" xfId="12904" xr:uid="{00000000-0005-0000-0000-00002CC10000}"/>
    <cellStyle name="Output 2 2 3 3 4 2 2 2 2" xfId="39066" xr:uid="{00000000-0005-0000-0000-00002DC10000}"/>
    <cellStyle name="Output 2 2 3 3 4 2 2 3" xfId="32985" xr:uid="{00000000-0005-0000-0000-00002EC10000}"/>
    <cellStyle name="Output 2 2 3 3 4 2 3" xfId="9958" xr:uid="{00000000-0005-0000-0000-00002FC10000}"/>
    <cellStyle name="Output 2 2 3 3 4 2 3 2" xfId="36120" xr:uid="{00000000-0005-0000-0000-000030C10000}"/>
    <cellStyle name="Output 2 2 3 3 4 2 4" xfId="28933" xr:uid="{00000000-0005-0000-0000-000031C10000}"/>
    <cellStyle name="Output 2 2 3 3 4 3" xfId="4797" xr:uid="{00000000-0005-0000-0000-000032C10000}"/>
    <cellStyle name="Output 2 2 3 3 4 3 2" xfId="11432" xr:uid="{00000000-0005-0000-0000-000033C10000}"/>
    <cellStyle name="Output 2 2 3 3 4 3 2 2" xfId="37594" xr:uid="{00000000-0005-0000-0000-000034C10000}"/>
    <cellStyle name="Output 2 2 3 3 4 3 3" xfId="30959" xr:uid="{00000000-0005-0000-0000-000035C10000}"/>
    <cellStyle name="Output 2 2 3 3 4 4" xfId="8486" xr:uid="{00000000-0005-0000-0000-000036C10000}"/>
    <cellStyle name="Output 2 2 3 3 4 4 2" xfId="34648" xr:uid="{00000000-0005-0000-0000-000037C10000}"/>
    <cellStyle name="Output 2 2 3 3 4 5" xfId="26907" xr:uid="{00000000-0005-0000-0000-000038C10000}"/>
    <cellStyle name="Output 2 2 3 3 5" xfId="2239" xr:uid="{00000000-0005-0000-0000-000039C10000}"/>
    <cellStyle name="Output 2 2 3 3 5 2" xfId="6291" xr:uid="{00000000-0005-0000-0000-00003AC10000}"/>
    <cellStyle name="Output 2 2 3 3 5 2 2" xfId="12648" xr:uid="{00000000-0005-0000-0000-00003BC10000}"/>
    <cellStyle name="Output 2 2 3 3 5 2 2 2" xfId="38810" xr:uid="{00000000-0005-0000-0000-00003CC10000}"/>
    <cellStyle name="Output 2 2 3 3 5 2 3" xfId="32453" xr:uid="{00000000-0005-0000-0000-00003DC10000}"/>
    <cellStyle name="Output 2 2 3 3 5 3" xfId="9702" xr:uid="{00000000-0005-0000-0000-00003EC10000}"/>
    <cellStyle name="Output 2 2 3 3 5 3 2" xfId="35864" xr:uid="{00000000-0005-0000-0000-00003FC10000}"/>
    <cellStyle name="Output 2 2 3 3 5 4" xfId="28401" xr:uid="{00000000-0005-0000-0000-000040C10000}"/>
    <cellStyle name="Output 2 2 3 3 6" xfId="4265" xr:uid="{00000000-0005-0000-0000-000041C10000}"/>
    <cellStyle name="Output 2 2 3 3 6 2" xfId="11176" xr:uid="{00000000-0005-0000-0000-000042C10000}"/>
    <cellStyle name="Output 2 2 3 3 6 2 2" xfId="37338" xr:uid="{00000000-0005-0000-0000-000043C10000}"/>
    <cellStyle name="Output 2 2 3 3 6 3" xfId="30427" xr:uid="{00000000-0005-0000-0000-000044C10000}"/>
    <cellStyle name="Output 2 2 3 3 7" xfId="8230" xr:uid="{00000000-0005-0000-0000-000045C10000}"/>
    <cellStyle name="Output 2 2 3 3 7 2" xfId="34392" xr:uid="{00000000-0005-0000-0000-000046C10000}"/>
    <cellStyle name="Output 2 2 3 3 8" xfId="26375" xr:uid="{00000000-0005-0000-0000-000047C10000}"/>
    <cellStyle name="Output 2 2 3 4" xfId="255" xr:uid="{00000000-0005-0000-0000-000048C10000}"/>
    <cellStyle name="Output 2 2 3 4 2" xfId="473" xr:uid="{00000000-0005-0000-0000-000049C10000}"/>
    <cellStyle name="Output 2 2 3 4 2 2" xfId="1005" xr:uid="{00000000-0005-0000-0000-00004AC10000}"/>
    <cellStyle name="Output 2 2 3 4 2 2 2" xfId="3031" xr:uid="{00000000-0005-0000-0000-00004BC10000}"/>
    <cellStyle name="Output 2 2 3 4 2 2 2 2" xfId="7083" xr:uid="{00000000-0005-0000-0000-00004CC10000}"/>
    <cellStyle name="Output 2 2 3 4 2 2 2 2 2" xfId="13008" xr:uid="{00000000-0005-0000-0000-00004DC10000}"/>
    <cellStyle name="Output 2 2 3 4 2 2 2 2 2 2" xfId="39170" xr:uid="{00000000-0005-0000-0000-00004EC10000}"/>
    <cellStyle name="Output 2 2 3 4 2 2 2 2 3" xfId="33245" xr:uid="{00000000-0005-0000-0000-00004FC10000}"/>
    <cellStyle name="Output 2 2 3 4 2 2 2 3" xfId="10062" xr:uid="{00000000-0005-0000-0000-000050C10000}"/>
    <cellStyle name="Output 2 2 3 4 2 2 2 3 2" xfId="36224" xr:uid="{00000000-0005-0000-0000-000051C10000}"/>
    <cellStyle name="Output 2 2 3 4 2 2 2 4" xfId="29193" xr:uid="{00000000-0005-0000-0000-000052C10000}"/>
    <cellStyle name="Output 2 2 3 4 2 2 3" xfId="5057" xr:uid="{00000000-0005-0000-0000-000053C10000}"/>
    <cellStyle name="Output 2 2 3 4 2 2 3 2" xfId="11536" xr:uid="{00000000-0005-0000-0000-000054C10000}"/>
    <cellStyle name="Output 2 2 3 4 2 2 3 2 2" xfId="37698" xr:uid="{00000000-0005-0000-0000-000055C10000}"/>
    <cellStyle name="Output 2 2 3 4 2 2 3 3" xfId="31219" xr:uid="{00000000-0005-0000-0000-000056C10000}"/>
    <cellStyle name="Output 2 2 3 4 2 2 4" xfId="8590" xr:uid="{00000000-0005-0000-0000-000057C10000}"/>
    <cellStyle name="Output 2 2 3 4 2 2 4 2" xfId="34752" xr:uid="{00000000-0005-0000-0000-000058C10000}"/>
    <cellStyle name="Output 2 2 3 4 2 2 5" xfId="27167" xr:uid="{00000000-0005-0000-0000-000059C10000}"/>
    <cellStyle name="Output 2 2 3 4 2 3" xfId="2499" xr:uid="{00000000-0005-0000-0000-00005AC10000}"/>
    <cellStyle name="Output 2 2 3 4 2 3 2" xfId="6551" xr:uid="{00000000-0005-0000-0000-00005BC10000}"/>
    <cellStyle name="Output 2 2 3 4 2 3 2 2" xfId="12752" xr:uid="{00000000-0005-0000-0000-00005CC10000}"/>
    <cellStyle name="Output 2 2 3 4 2 3 2 2 2" xfId="38914" xr:uid="{00000000-0005-0000-0000-00005DC10000}"/>
    <cellStyle name="Output 2 2 3 4 2 3 2 3" xfId="32713" xr:uid="{00000000-0005-0000-0000-00005EC10000}"/>
    <cellStyle name="Output 2 2 3 4 2 3 3" xfId="9806" xr:uid="{00000000-0005-0000-0000-00005FC10000}"/>
    <cellStyle name="Output 2 2 3 4 2 3 3 2" xfId="35968" xr:uid="{00000000-0005-0000-0000-000060C10000}"/>
    <cellStyle name="Output 2 2 3 4 2 3 4" xfId="28661" xr:uid="{00000000-0005-0000-0000-000061C10000}"/>
    <cellStyle name="Output 2 2 3 4 2 4" xfId="4525" xr:uid="{00000000-0005-0000-0000-000062C10000}"/>
    <cellStyle name="Output 2 2 3 4 2 4 2" xfId="11280" xr:uid="{00000000-0005-0000-0000-000063C10000}"/>
    <cellStyle name="Output 2 2 3 4 2 4 2 2" xfId="37442" xr:uid="{00000000-0005-0000-0000-000064C10000}"/>
    <cellStyle name="Output 2 2 3 4 2 4 3" xfId="30687" xr:uid="{00000000-0005-0000-0000-000065C10000}"/>
    <cellStyle name="Output 2 2 3 4 2 5" xfId="8334" xr:uid="{00000000-0005-0000-0000-000066C10000}"/>
    <cellStyle name="Output 2 2 3 4 2 5 2" xfId="34496" xr:uid="{00000000-0005-0000-0000-000067C10000}"/>
    <cellStyle name="Output 2 2 3 4 2 6" xfId="26635" xr:uid="{00000000-0005-0000-0000-000068C10000}"/>
    <cellStyle name="Output 2 2 3 4 3" xfId="791" xr:uid="{00000000-0005-0000-0000-000069C10000}"/>
    <cellStyle name="Output 2 2 3 4 3 2" xfId="2817" xr:uid="{00000000-0005-0000-0000-00006AC10000}"/>
    <cellStyle name="Output 2 2 3 4 3 2 2" xfId="6869" xr:uid="{00000000-0005-0000-0000-00006BC10000}"/>
    <cellStyle name="Output 2 2 3 4 3 2 2 2" xfId="12920" xr:uid="{00000000-0005-0000-0000-00006CC10000}"/>
    <cellStyle name="Output 2 2 3 4 3 2 2 2 2" xfId="39082" xr:uid="{00000000-0005-0000-0000-00006DC10000}"/>
    <cellStyle name="Output 2 2 3 4 3 2 2 3" xfId="33031" xr:uid="{00000000-0005-0000-0000-00006EC10000}"/>
    <cellStyle name="Output 2 2 3 4 3 2 3" xfId="9974" xr:uid="{00000000-0005-0000-0000-00006FC10000}"/>
    <cellStyle name="Output 2 2 3 4 3 2 3 2" xfId="36136" xr:uid="{00000000-0005-0000-0000-000070C10000}"/>
    <cellStyle name="Output 2 2 3 4 3 2 4" xfId="28979" xr:uid="{00000000-0005-0000-0000-000071C10000}"/>
    <cellStyle name="Output 2 2 3 4 3 3" xfId="4843" xr:uid="{00000000-0005-0000-0000-000072C10000}"/>
    <cellStyle name="Output 2 2 3 4 3 3 2" xfId="11448" xr:uid="{00000000-0005-0000-0000-000073C10000}"/>
    <cellStyle name="Output 2 2 3 4 3 3 2 2" xfId="37610" xr:uid="{00000000-0005-0000-0000-000074C10000}"/>
    <cellStyle name="Output 2 2 3 4 3 3 3" xfId="31005" xr:uid="{00000000-0005-0000-0000-000075C10000}"/>
    <cellStyle name="Output 2 2 3 4 3 4" xfId="8502" xr:uid="{00000000-0005-0000-0000-000076C10000}"/>
    <cellStyle name="Output 2 2 3 4 3 4 2" xfId="34664" xr:uid="{00000000-0005-0000-0000-000077C10000}"/>
    <cellStyle name="Output 2 2 3 4 3 5" xfId="26953" xr:uid="{00000000-0005-0000-0000-000078C10000}"/>
    <cellStyle name="Output 2 2 3 4 4" xfId="2285" xr:uid="{00000000-0005-0000-0000-000079C10000}"/>
    <cellStyle name="Output 2 2 3 4 4 2" xfId="6337" xr:uid="{00000000-0005-0000-0000-00007AC10000}"/>
    <cellStyle name="Output 2 2 3 4 4 2 2" xfId="12664" xr:uid="{00000000-0005-0000-0000-00007BC10000}"/>
    <cellStyle name="Output 2 2 3 4 4 2 2 2" xfId="38826" xr:uid="{00000000-0005-0000-0000-00007CC10000}"/>
    <cellStyle name="Output 2 2 3 4 4 2 3" xfId="32499" xr:uid="{00000000-0005-0000-0000-00007DC10000}"/>
    <cellStyle name="Output 2 2 3 4 4 3" xfId="9718" xr:uid="{00000000-0005-0000-0000-00007EC10000}"/>
    <cellStyle name="Output 2 2 3 4 4 3 2" xfId="35880" xr:uid="{00000000-0005-0000-0000-00007FC10000}"/>
    <cellStyle name="Output 2 2 3 4 4 4" xfId="28447" xr:uid="{00000000-0005-0000-0000-000080C10000}"/>
    <cellStyle name="Output 2 2 3 4 5" xfId="4311" xr:uid="{00000000-0005-0000-0000-000081C10000}"/>
    <cellStyle name="Output 2 2 3 4 5 2" xfId="11192" xr:uid="{00000000-0005-0000-0000-000082C10000}"/>
    <cellStyle name="Output 2 2 3 4 5 2 2" xfId="37354" xr:uid="{00000000-0005-0000-0000-000083C10000}"/>
    <cellStyle name="Output 2 2 3 4 5 3" xfId="30473" xr:uid="{00000000-0005-0000-0000-000084C10000}"/>
    <cellStyle name="Output 2 2 3 4 6" xfId="8246" xr:uid="{00000000-0005-0000-0000-000085C10000}"/>
    <cellStyle name="Output 2 2 3 4 6 2" xfId="34408" xr:uid="{00000000-0005-0000-0000-000086C10000}"/>
    <cellStyle name="Output 2 2 3 4 7" xfId="26421" xr:uid="{00000000-0005-0000-0000-000087C10000}"/>
    <cellStyle name="Output 2 2 3 5" xfId="385" xr:uid="{00000000-0005-0000-0000-000088C10000}"/>
    <cellStyle name="Output 2 2 3 5 2" xfId="917" xr:uid="{00000000-0005-0000-0000-000089C10000}"/>
    <cellStyle name="Output 2 2 3 5 2 2" xfId="2943" xr:uid="{00000000-0005-0000-0000-00008AC10000}"/>
    <cellStyle name="Output 2 2 3 5 2 2 2" xfId="6995" xr:uid="{00000000-0005-0000-0000-00008BC10000}"/>
    <cellStyle name="Output 2 2 3 5 2 2 2 2" xfId="12968" xr:uid="{00000000-0005-0000-0000-00008CC10000}"/>
    <cellStyle name="Output 2 2 3 5 2 2 2 2 2" xfId="39130" xr:uid="{00000000-0005-0000-0000-00008DC10000}"/>
    <cellStyle name="Output 2 2 3 5 2 2 2 3" xfId="33157" xr:uid="{00000000-0005-0000-0000-00008EC10000}"/>
    <cellStyle name="Output 2 2 3 5 2 2 3" xfId="10022" xr:uid="{00000000-0005-0000-0000-00008FC10000}"/>
    <cellStyle name="Output 2 2 3 5 2 2 3 2" xfId="36184" xr:uid="{00000000-0005-0000-0000-000090C10000}"/>
    <cellStyle name="Output 2 2 3 5 2 2 4" xfId="29105" xr:uid="{00000000-0005-0000-0000-000091C10000}"/>
    <cellStyle name="Output 2 2 3 5 2 3" xfId="4969" xr:uid="{00000000-0005-0000-0000-000092C10000}"/>
    <cellStyle name="Output 2 2 3 5 2 3 2" xfId="11496" xr:uid="{00000000-0005-0000-0000-000093C10000}"/>
    <cellStyle name="Output 2 2 3 5 2 3 2 2" xfId="37658" xr:uid="{00000000-0005-0000-0000-000094C10000}"/>
    <cellStyle name="Output 2 2 3 5 2 3 3" xfId="31131" xr:uid="{00000000-0005-0000-0000-000095C10000}"/>
    <cellStyle name="Output 2 2 3 5 2 4" xfId="8550" xr:uid="{00000000-0005-0000-0000-000096C10000}"/>
    <cellStyle name="Output 2 2 3 5 2 4 2" xfId="34712" xr:uid="{00000000-0005-0000-0000-000097C10000}"/>
    <cellStyle name="Output 2 2 3 5 2 5" xfId="27079" xr:uid="{00000000-0005-0000-0000-000098C10000}"/>
    <cellStyle name="Output 2 2 3 5 3" xfId="2411" xr:uid="{00000000-0005-0000-0000-000099C10000}"/>
    <cellStyle name="Output 2 2 3 5 3 2" xfId="6463" xr:uid="{00000000-0005-0000-0000-00009AC10000}"/>
    <cellStyle name="Output 2 2 3 5 3 2 2" xfId="12712" xr:uid="{00000000-0005-0000-0000-00009BC10000}"/>
    <cellStyle name="Output 2 2 3 5 3 2 2 2" xfId="38874" xr:uid="{00000000-0005-0000-0000-00009CC10000}"/>
    <cellStyle name="Output 2 2 3 5 3 2 3" xfId="32625" xr:uid="{00000000-0005-0000-0000-00009DC10000}"/>
    <cellStyle name="Output 2 2 3 5 3 3" xfId="9766" xr:uid="{00000000-0005-0000-0000-00009EC10000}"/>
    <cellStyle name="Output 2 2 3 5 3 3 2" xfId="35928" xr:uid="{00000000-0005-0000-0000-00009FC10000}"/>
    <cellStyle name="Output 2 2 3 5 3 4" xfId="28573" xr:uid="{00000000-0005-0000-0000-0000A0C10000}"/>
    <cellStyle name="Output 2 2 3 5 4" xfId="4437" xr:uid="{00000000-0005-0000-0000-0000A1C10000}"/>
    <cellStyle name="Output 2 2 3 5 4 2" xfId="11240" xr:uid="{00000000-0005-0000-0000-0000A2C10000}"/>
    <cellStyle name="Output 2 2 3 5 4 2 2" xfId="37402" xr:uid="{00000000-0005-0000-0000-0000A3C10000}"/>
    <cellStyle name="Output 2 2 3 5 4 3" xfId="30599" xr:uid="{00000000-0005-0000-0000-0000A4C10000}"/>
    <cellStyle name="Output 2 2 3 5 5" xfId="8294" xr:uid="{00000000-0005-0000-0000-0000A5C10000}"/>
    <cellStyle name="Output 2 2 3 5 5 2" xfId="34456" xr:uid="{00000000-0005-0000-0000-0000A6C10000}"/>
    <cellStyle name="Output 2 2 3 5 6" xfId="26547" xr:uid="{00000000-0005-0000-0000-0000A7C10000}"/>
    <cellStyle name="Output 2 2 3 6" xfId="661" xr:uid="{00000000-0005-0000-0000-0000A8C10000}"/>
    <cellStyle name="Output 2 2 3 6 2" xfId="2687" xr:uid="{00000000-0005-0000-0000-0000A9C10000}"/>
    <cellStyle name="Output 2 2 3 6 2 2" xfId="6739" xr:uid="{00000000-0005-0000-0000-0000AAC10000}"/>
    <cellStyle name="Output 2 2 3 6 2 2 2" xfId="12880" xr:uid="{00000000-0005-0000-0000-0000ABC10000}"/>
    <cellStyle name="Output 2 2 3 6 2 2 2 2" xfId="39042" xr:uid="{00000000-0005-0000-0000-0000ACC10000}"/>
    <cellStyle name="Output 2 2 3 6 2 2 3" xfId="32901" xr:uid="{00000000-0005-0000-0000-0000ADC10000}"/>
    <cellStyle name="Output 2 2 3 6 2 3" xfId="9934" xr:uid="{00000000-0005-0000-0000-0000AEC10000}"/>
    <cellStyle name="Output 2 2 3 6 2 3 2" xfId="36096" xr:uid="{00000000-0005-0000-0000-0000AFC10000}"/>
    <cellStyle name="Output 2 2 3 6 2 4" xfId="28849" xr:uid="{00000000-0005-0000-0000-0000B0C10000}"/>
    <cellStyle name="Output 2 2 3 6 3" xfId="4713" xr:uid="{00000000-0005-0000-0000-0000B1C10000}"/>
    <cellStyle name="Output 2 2 3 6 3 2" xfId="11408" xr:uid="{00000000-0005-0000-0000-0000B2C10000}"/>
    <cellStyle name="Output 2 2 3 6 3 2 2" xfId="37570" xr:uid="{00000000-0005-0000-0000-0000B3C10000}"/>
    <cellStyle name="Output 2 2 3 6 3 3" xfId="30875" xr:uid="{00000000-0005-0000-0000-0000B4C10000}"/>
    <cellStyle name="Output 2 2 3 6 4" xfId="8462" xr:uid="{00000000-0005-0000-0000-0000B5C10000}"/>
    <cellStyle name="Output 2 2 3 6 4 2" xfId="34624" xr:uid="{00000000-0005-0000-0000-0000B6C10000}"/>
    <cellStyle name="Output 2 2 3 6 5" xfId="26823" xr:uid="{00000000-0005-0000-0000-0000B7C10000}"/>
    <cellStyle name="Output 2 2 3 7" xfId="2155" xr:uid="{00000000-0005-0000-0000-0000B8C10000}"/>
    <cellStyle name="Output 2 2 3 7 2" xfId="6207" xr:uid="{00000000-0005-0000-0000-0000B9C10000}"/>
    <cellStyle name="Output 2 2 3 7 2 2" xfId="12624" xr:uid="{00000000-0005-0000-0000-0000BAC10000}"/>
    <cellStyle name="Output 2 2 3 7 2 2 2" xfId="38786" xr:uid="{00000000-0005-0000-0000-0000BBC10000}"/>
    <cellStyle name="Output 2 2 3 7 2 3" xfId="32369" xr:uid="{00000000-0005-0000-0000-0000BCC10000}"/>
    <cellStyle name="Output 2 2 3 7 3" xfId="9678" xr:uid="{00000000-0005-0000-0000-0000BDC10000}"/>
    <cellStyle name="Output 2 2 3 7 3 2" xfId="35840" xr:uid="{00000000-0005-0000-0000-0000BEC10000}"/>
    <cellStyle name="Output 2 2 3 7 4" xfId="28317" xr:uid="{00000000-0005-0000-0000-0000BFC10000}"/>
    <cellStyle name="Output 2 2 3 8" xfId="4181" xr:uid="{00000000-0005-0000-0000-0000C0C10000}"/>
    <cellStyle name="Output 2 2 3 8 2" xfId="11152" xr:uid="{00000000-0005-0000-0000-0000C1C10000}"/>
    <cellStyle name="Output 2 2 3 8 2 2" xfId="37314" xr:uid="{00000000-0005-0000-0000-0000C2C10000}"/>
    <cellStyle name="Output 2 2 3 8 3" xfId="30343" xr:uid="{00000000-0005-0000-0000-0000C3C10000}"/>
    <cellStyle name="Output 2 2 3 9" xfId="8206" xr:uid="{00000000-0005-0000-0000-0000C4C10000}"/>
    <cellStyle name="Output 2 2 3 9 2" xfId="34368" xr:uid="{00000000-0005-0000-0000-0000C5C10000}"/>
    <cellStyle name="Output 2 2 4" xfId="132" xr:uid="{00000000-0005-0000-0000-0000C6C10000}"/>
    <cellStyle name="Output 2 2 4 10" xfId="26298" xr:uid="{00000000-0005-0000-0000-0000C7C10000}"/>
    <cellStyle name="Output 2 2 4 2" xfId="178" xr:uid="{00000000-0005-0000-0000-0000C8C10000}"/>
    <cellStyle name="Output 2 2 4 2 2" xfId="308" xr:uid="{00000000-0005-0000-0000-0000C9C10000}"/>
    <cellStyle name="Output 2 2 4 2 2 2" xfId="510" xr:uid="{00000000-0005-0000-0000-0000CAC10000}"/>
    <cellStyle name="Output 2 2 4 2 2 2 2" xfId="1042" xr:uid="{00000000-0005-0000-0000-0000CBC10000}"/>
    <cellStyle name="Output 2 2 4 2 2 2 2 2" xfId="3068" xr:uid="{00000000-0005-0000-0000-0000CCC10000}"/>
    <cellStyle name="Output 2 2 4 2 2 2 2 2 2" xfId="7120" xr:uid="{00000000-0005-0000-0000-0000CDC10000}"/>
    <cellStyle name="Output 2 2 4 2 2 2 2 2 2 2" xfId="13026" xr:uid="{00000000-0005-0000-0000-0000CEC10000}"/>
    <cellStyle name="Output 2 2 4 2 2 2 2 2 2 2 2" xfId="39188" xr:uid="{00000000-0005-0000-0000-0000CFC10000}"/>
    <cellStyle name="Output 2 2 4 2 2 2 2 2 2 3" xfId="33282" xr:uid="{00000000-0005-0000-0000-0000D0C10000}"/>
    <cellStyle name="Output 2 2 4 2 2 2 2 2 3" xfId="10080" xr:uid="{00000000-0005-0000-0000-0000D1C10000}"/>
    <cellStyle name="Output 2 2 4 2 2 2 2 2 3 2" xfId="36242" xr:uid="{00000000-0005-0000-0000-0000D2C10000}"/>
    <cellStyle name="Output 2 2 4 2 2 2 2 2 4" xfId="29230" xr:uid="{00000000-0005-0000-0000-0000D3C10000}"/>
    <cellStyle name="Output 2 2 4 2 2 2 2 3" xfId="5094" xr:uid="{00000000-0005-0000-0000-0000D4C10000}"/>
    <cellStyle name="Output 2 2 4 2 2 2 2 3 2" xfId="11554" xr:uid="{00000000-0005-0000-0000-0000D5C10000}"/>
    <cellStyle name="Output 2 2 4 2 2 2 2 3 2 2" xfId="37716" xr:uid="{00000000-0005-0000-0000-0000D6C10000}"/>
    <cellStyle name="Output 2 2 4 2 2 2 2 3 3" xfId="31256" xr:uid="{00000000-0005-0000-0000-0000D7C10000}"/>
    <cellStyle name="Output 2 2 4 2 2 2 2 4" xfId="8608" xr:uid="{00000000-0005-0000-0000-0000D8C10000}"/>
    <cellStyle name="Output 2 2 4 2 2 2 2 4 2" xfId="34770" xr:uid="{00000000-0005-0000-0000-0000D9C10000}"/>
    <cellStyle name="Output 2 2 4 2 2 2 2 5" xfId="27204" xr:uid="{00000000-0005-0000-0000-0000DAC10000}"/>
    <cellStyle name="Output 2 2 4 2 2 2 3" xfId="2536" xr:uid="{00000000-0005-0000-0000-0000DBC10000}"/>
    <cellStyle name="Output 2 2 4 2 2 2 3 2" xfId="6588" xr:uid="{00000000-0005-0000-0000-0000DCC10000}"/>
    <cellStyle name="Output 2 2 4 2 2 2 3 2 2" xfId="12770" xr:uid="{00000000-0005-0000-0000-0000DDC10000}"/>
    <cellStyle name="Output 2 2 4 2 2 2 3 2 2 2" xfId="38932" xr:uid="{00000000-0005-0000-0000-0000DEC10000}"/>
    <cellStyle name="Output 2 2 4 2 2 2 3 2 3" xfId="32750" xr:uid="{00000000-0005-0000-0000-0000DFC10000}"/>
    <cellStyle name="Output 2 2 4 2 2 2 3 3" xfId="9824" xr:uid="{00000000-0005-0000-0000-0000E0C10000}"/>
    <cellStyle name="Output 2 2 4 2 2 2 3 3 2" xfId="35986" xr:uid="{00000000-0005-0000-0000-0000E1C10000}"/>
    <cellStyle name="Output 2 2 4 2 2 2 3 4" xfId="28698" xr:uid="{00000000-0005-0000-0000-0000E2C10000}"/>
    <cellStyle name="Output 2 2 4 2 2 2 4" xfId="4562" xr:uid="{00000000-0005-0000-0000-0000E3C10000}"/>
    <cellStyle name="Output 2 2 4 2 2 2 4 2" xfId="11298" xr:uid="{00000000-0005-0000-0000-0000E4C10000}"/>
    <cellStyle name="Output 2 2 4 2 2 2 4 2 2" xfId="37460" xr:uid="{00000000-0005-0000-0000-0000E5C10000}"/>
    <cellStyle name="Output 2 2 4 2 2 2 4 3" xfId="30724" xr:uid="{00000000-0005-0000-0000-0000E6C10000}"/>
    <cellStyle name="Output 2 2 4 2 2 2 5" xfId="8352" xr:uid="{00000000-0005-0000-0000-0000E7C10000}"/>
    <cellStyle name="Output 2 2 4 2 2 2 5 2" xfId="34514" xr:uid="{00000000-0005-0000-0000-0000E8C10000}"/>
    <cellStyle name="Output 2 2 4 2 2 2 6" xfId="26672" xr:uid="{00000000-0005-0000-0000-0000E9C10000}"/>
    <cellStyle name="Output 2 2 4 2 2 3" xfId="844" xr:uid="{00000000-0005-0000-0000-0000EAC10000}"/>
    <cellStyle name="Output 2 2 4 2 2 3 2" xfId="2870" xr:uid="{00000000-0005-0000-0000-0000EBC10000}"/>
    <cellStyle name="Output 2 2 4 2 2 3 2 2" xfId="6922" xr:uid="{00000000-0005-0000-0000-0000ECC10000}"/>
    <cellStyle name="Output 2 2 4 2 2 3 2 2 2" xfId="12938" xr:uid="{00000000-0005-0000-0000-0000EDC10000}"/>
    <cellStyle name="Output 2 2 4 2 2 3 2 2 2 2" xfId="39100" xr:uid="{00000000-0005-0000-0000-0000EEC10000}"/>
    <cellStyle name="Output 2 2 4 2 2 3 2 2 3" xfId="33084" xr:uid="{00000000-0005-0000-0000-0000EFC10000}"/>
    <cellStyle name="Output 2 2 4 2 2 3 2 3" xfId="9992" xr:uid="{00000000-0005-0000-0000-0000F0C10000}"/>
    <cellStyle name="Output 2 2 4 2 2 3 2 3 2" xfId="36154" xr:uid="{00000000-0005-0000-0000-0000F1C10000}"/>
    <cellStyle name="Output 2 2 4 2 2 3 2 4" xfId="29032" xr:uid="{00000000-0005-0000-0000-0000F2C10000}"/>
    <cellStyle name="Output 2 2 4 2 2 3 3" xfId="4896" xr:uid="{00000000-0005-0000-0000-0000F3C10000}"/>
    <cellStyle name="Output 2 2 4 2 2 3 3 2" xfId="11466" xr:uid="{00000000-0005-0000-0000-0000F4C10000}"/>
    <cellStyle name="Output 2 2 4 2 2 3 3 2 2" xfId="37628" xr:uid="{00000000-0005-0000-0000-0000F5C10000}"/>
    <cellStyle name="Output 2 2 4 2 2 3 3 3" xfId="31058" xr:uid="{00000000-0005-0000-0000-0000F6C10000}"/>
    <cellStyle name="Output 2 2 4 2 2 3 4" xfId="8520" xr:uid="{00000000-0005-0000-0000-0000F7C10000}"/>
    <cellStyle name="Output 2 2 4 2 2 3 4 2" xfId="34682" xr:uid="{00000000-0005-0000-0000-0000F8C10000}"/>
    <cellStyle name="Output 2 2 4 2 2 3 5" xfId="27006" xr:uid="{00000000-0005-0000-0000-0000F9C10000}"/>
    <cellStyle name="Output 2 2 4 2 2 4" xfId="2338" xr:uid="{00000000-0005-0000-0000-0000FAC10000}"/>
    <cellStyle name="Output 2 2 4 2 2 4 2" xfId="6390" xr:uid="{00000000-0005-0000-0000-0000FBC10000}"/>
    <cellStyle name="Output 2 2 4 2 2 4 2 2" xfId="12682" xr:uid="{00000000-0005-0000-0000-0000FCC10000}"/>
    <cellStyle name="Output 2 2 4 2 2 4 2 2 2" xfId="38844" xr:uid="{00000000-0005-0000-0000-0000FDC10000}"/>
    <cellStyle name="Output 2 2 4 2 2 4 2 3" xfId="32552" xr:uid="{00000000-0005-0000-0000-0000FEC10000}"/>
    <cellStyle name="Output 2 2 4 2 2 4 3" xfId="9736" xr:uid="{00000000-0005-0000-0000-0000FFC10000}"/>
    <cellStyle name="Output 2 2 4 2 2 4 3 2" xfId="35898" xr:uid="{00000000-0005-0000-0000-000000C20000}"/>
    <cellStyle name="Output 2 2 4 2 2 4 4" xfId="28500" xr:uid="{00000000-0005-0000-0000-000001C20000}"/>
    <cellStyle name="Output 2 2 4 2 2 5" xfId="4364" xr:uid="{00000000-0005-0000-0000-000002C20000}"/>
    <cellStyle name="Output 2 2 4 2 2 5 2" xfId="11210" xr:uid="{00000000-0005-0000-0000-000003C20000}"/>
    <cellStyle name="Output 2 2 4 2 2 5 2 2" xfId="37372" xr:uid="{00000000-0005-0000-0000-000004C20000}"/>
    <cellStyle name="Output 2 2 4 2 2 5 3" xfId="30526" xr:uid="{00000000-0005-0000-0000-000005C20000}"/>
    <cellStyle name="Output 2 2 4 2 2 6" xfId="8264" xr:uid="{00000000-0005-0000-0000-000006C20000}"/>
    <cellStyle name="Output 2 2 4 2 2 6 2" xfId="34426" xr:uid="{00000000-0005-0000-0000-000007C20000}"/>
    <cellStyle name="Output 2 2 4 2 2 7" xfId="26474" xr:uid="{00000000-0005-0000-0000-000008C20000}"/>
    <cellStyle name="Output 2 2 4 2 3" xfId="422" xr:uid="{00000000-0005-0000-0000-000009C20000}"/>
    <cellStyle name="Output 2 2 4 2 3 2" xfId="954" xr:uid="{00000000-0005-0000-0000-00000AC20000}"/>
    <cellStyle name="Output 2 2 4 2 3 2 2" xfId="2980" xr:uid="{00000000-0005-0000-0000-00000BC20000}"/>
    <cellStyle name="Output 2 2 4 2 3 2 2 2" xfId="7032" xr:uid="{00000000-0005-0000-0000-00000CC20000}"/>
    <cellStyle name="Output 2 2 4 2 3 2 2 2 2" xfId="12986" xr:uid="{00000000-0005-0000-0000-00000DC20000}"/>
    <cellStyle name="Output 2 2 4 2 3 2 2 2 2 2" xfId="39148" xr:uid="{00000000-0005-0000-0000-00000EC20000}"/>
    <cellStyle name="Output 2 2 4 2 3 2 2 2 3" xfId="33194" xr:uid="{00000000-0005-0000-0000-00000FC20000}"/>
    <cellStyle name="Output 2 2 4 2 3 2 2 3" xfId="10040" xr:uid="{00000000-0005-0000-0000-000010C20000}"/>
    <cellStyle name="Output 2 2 4 2 3 2 2 3 2" xfId="36202" xr:uid="{00000000-0005-0000-0000-000011C20000}"/>
    <cellStyle name="Output 2 2 4 2 3 2 2 4" xfId="29142" xr:uid="{00000000-0005-0000-0000-000012C20000}"/>
    <cellStyle name="Output 2 2 4 2 3 2 3" xfId="5006" xr:uid="{00000000-0005-0000-0000-000013C20000}"/>
    <cellStyle name="Output 2 2 4 2 3 2 3 2" xfId="11514" xr:uid="{00000000-0005-0000-0000-000014C20000}"/>
    <cellStyle name="Output 2 2 4 2 3 2 3 2 2" xfId="37676" xr:uid="{00000000-0005-0000-0000-000015C20000}"/>
    <cellStyle name="Output 2 2 4 2 3 2 3 3" xfId="31168" xr:uid="{00000000-0005-0000-0000-000016C20000}"/>
    <cellStyle name="Output 2 2 4 2 3 2 4" xfId="8568" xr:uid="{00000000-0005-0000-0000-000017C20000}"/>
    <cellStyle name="Output 2 2 4 2 3 2 4 2" xfId="34730" xr:uid="{00000000-0005-0000-0000-000018C20000}"/>
    <cellStyle name="Output 2 2 4 2 3 2 5" xfId="27116" xr:uid="{00000000-0005-0000-0000-000019C20000}"/>
    <cellStyle name="Output 2 2 4 2 3 3" xfId="2448" xr:uid="{00000000-0005-0000-0000-00001AC20000}"/>
    <cellStyle name="Output 2 2 4 2 3 3 2" xfId="6500" xr:uid="{00000000-0005-0000-0000-00001BC20000}"/>
    <cellStyle name="Output 2 2 4 2 3 3 2 2" xfId="12730" xr:uid="{00000000-0005-0000-0000-00001CC20000}"/>
    <cellStyle name="Output 2 2 4 2 3 3 2 2 2" xfId="38892" xr:uid="{00000000-0005-0000-0000-00001DC20000}"/>
    <cellStyle name="Output 2 2 4 2 3 3 2 3" xfId="32662" xr:uid="{00000000-0005-0000-0000-00001EC20000}"/>
    <cellStyle name="Output 2 2 4 2 3 3 3" xfId="9784" xr:uid="{00000000-0005-0000-0000-00001FC20000}"/>
    <cellStyle name="Output 2 2 4 2 3 3 3 2" xfId="35946" xr:uid="{00000000-0005-0000-0000-000020C20000}"/>
    <cellStyle name="Output 2 2 4 2 3 3 4" xfId="28610" xr:uid="{00000000-0005-0000-0000-000021C20000}"/>
    <cellStyle name="Output 2 2 4 2 3 4" xfId="4474" xr:uid="{00000000-0005-0000-0000-000022C20000}"/>
    <cellStyle name="Output 2 2 4 2 3 4 2" xfId="11258" xr:uid="{00000000-0005-0000-0000-000023C20000}"/>
    <cellStyle name="Output 2 2 4 2 3 4 2 2" xfId="37420" xr:uid="{00000000-0005-0000-0000-000024C20000}"/>
    <cellStyle name="Output 2 2 4 2 3 4 3" xfId="30636" xr:uid="{00000000-0005-0000-0000-000025C20000}"/>
    <cellStyle name="Output 2 2 4 2 3 5" xfId="8312" xr:uid="{00000000-0005-0000-0000-000026C20000}"/>
    <cellStyle name="Output 2 2 4 2 3 5 2" xfId="34474" xr:uid="{00000000-0005-0000-0000-000027C20000}"/>
    <cellStyle name="Output 2 2 4 2 3 6" xfId="26584" xr:uid="{00000000-0005-0000-0000-000028C20000}"/>
    <cellStyle name="Output 2 2 4 2 4" xfId="714" xr:uid="{00000000-0005-0000-0000-000029C20000}"/>
    <cellStyle name="Output 2 2 4 2 4 2" xfId="2740" xr:uid="{00000000-0005-0000-0000-00002AC20000}"/>
    <cellStyle name="Output 2 2 4 2 4 2 2" xfId="6792" xr:uid="{00000000-0005-0000-0000-00002BC20000}"/>
    <cellStyle name="Output 2 2 4 2 4 2 2 2" xfId="12898" xr:uid="{00000000-0005-0000-0000-00002CC20000}"/>
    <cellStyle name="Output 2 2 4 2 4 2 2 2 2" xfId="39060" xr:uid="{00000000-0005-0000-0000-00002DC20000}"/>
    <cellStyle name="Output 2 2 4 2 4 2 2 3" xfId="32954" xr:uid="{00000000-0005-0000-0000-00002EC20000}"/>
    <cellStyle name="Output 2 2 4 2 4 2 3" xfId="9952" xr:uid="{00000000-0005-0000-0000-00002FC20000}"/>
    <cellStyle name="Output 2 2 4 2 4 2 3 2" xfId="36114" xr:uid="{00000000-0005-0000-0000-000030C20000}"/>
    <cellStyle name="Output 2 2 4 2 4 2 4" xfId="28902" xr:uid="{00000000-0005-0000-0000-000031C20000}"/>
    <cellStyle name="Output 2 2 4 2 4 3" xfId="4766" xr:uid="{00000000-0005-0000-0000-000032C20000}"/>
    <cellStyle name="Output 2 2 4 2 4 3 2" xfId="11426" xr:uid="{00000000-0005-0000-0000-000033C20000}"/>
    <cellStyle name="Output 2 2 4 2 4 3 2 2" xfId="37588" xr:uid="{00000000-0005-0000-0000-000034C20000}"/>
    <cellStyle name="Output 2 2 4 2 4 3 3" xfId="30928" xr:uid="{00000000-0005-0000-0000-000035C20000}"/>
    <cellStyle name="Output 2 2 4 2 4 4" xfId="8480" xr:uid="{00000000-0005-0000-0000-000036C20000}"/>
    <cellStyle name="Output 2 2 4 2 4 4 2" xfId="34642" xr:uid="{00000000-0005-0000-0000-000037C20000}"/>
    <cellStyle name="Output 2 2 4 2 4 5" xfId="26876" xr:uid="{00000000-0005-0000-0000-000038C20000}"/>
    <cellStyle name="Output 2 2 4 2 5" xfId="2208" xr:uid="{00000000-0005-0000-0000-000039C20000}"/>
    <cellStyle name="Output 2 2 4 2 5 2" xfId="6260" xr:uid="{00000000-0005-0000-0000-00003AC20000}"/>
    <cellStyle name="Output 2 2 4 2 5 2 2" xfId="12642" xr:uid="{00000000-0005-0000-0000-00003BC20000}"/>
    <cellStyle name="Output 2 2 4 2 5 2 2 2" xfId="38804" xr:uid="{00000000-0005-0000-0000-00003CC20000}"/>
    <cellStyle name="Output 2 2 4 2 5 2 3" xfId="32422" xr:uid="{00000000-0005-0000-0000-00003DC20000}"/>
    <cellStyle name="Output 2 2 4 2 5 3" xfId="9696" xr:uid="{00000000-0005-0000-0000-00003EC20000}"/>
    <cellStyle name="Output 2 2 4 2 5 3 2" xfId="35858" xr:uid="{00000000-0005-0000-0000-00003FC20000}"/>
    <cellStyle name="Output 2 2 4 2 5 4" xfId="28370" xr:uid="{00000000-0005-0000-0000-000040C20000}"/>
    <cellStyle name="Output 2 2 4 2 6" xfId="4234" xr:uid="{00000000-0005-0000-0000-000041C20000}"/>
    <cellStyle name="Output 2 2 4 2 6 2" xfId="11170" xr:uid="{00000000-0005-0000-0000-000042C20000}"/>
    <cellStyle name="Output 2 2 4 2 6 2 2" xfId="37332" xr:uid="{00000000-0005-0000-0000-000043C20000}"/>
    <cellStyle name="Output 2 2 4 2 6 3" xfId="30396" xr:uid="{00000000-0005-0000-0000-000044C20000}"/>
    <cellStyle name="Output 2 2 4 2 7" xfId="8224" xr:uid="{00000000-0005-0000-0000-000045C20000}"/>
    <cellStyle name="Output 2 2 4 2 7 2" xfId="34386" xr:uid="{00000000-0005-0000-0000-000046C20000}"/>
    <cellStyle name="Output 2 2 4 2 8" xfId="26344" xr:uid="{00000000-0005-0000-0000-000047C20000}"/>
    <cellStyle name="Output 2 2 4 3" xfId="216" xr:uid="{00000000-0005-0000-0000-000048C20000}"/>
    <cellStyle name="Output 2 2 4 3 2" xfId="346" xr:uid="{00000000-0005-0000-0000-000049C20000}"/>
    <cellStyle name="Output 2 2 4 3 2 2" xfId="534" xr:uid="{00000000-0005-0000-0000-00004AC20000}"/>
    <cellStyle name="Output 2 2 4 3 2 2 2" xfId="1066" xr:uid="{00000000-0005-0000-0000-00004BC20000}"/>
    <cellStyle name="Output 2 2 4 3 2 2 2 2" xfId="3092" xr:uid="{00000000-0005-0000-0000-00004CC20000}"/>
    <cellStyle name="Output 2 2 4 3 2 2 2 2 2" xfId="7144" xr:uid="{00000000-0005-0000-0000-00004DC20000}"/>
    <cellStyle name="Output 2 2 4 3 2 2 2 2 2 2" xfId="13034" xr:uid="{00000000-0005-0000-0000-00004EC20000}"/>
    <cellStyle name="Output 2 2 4 3 2 2 2 2 2 2 2" xfId="39196" xr:uid="{00000000-0005-0000-0000-00004FC20000}"/>
    <cellStyle name="Output 2 2 4 3 2 2 2 2 2 3" xfId="33306" xr:uid="{00000000-0005-0000-0000-000050C20000}"/>
    <cellStyle name="Output 2 2 4 3 2 2 2 2 3" xfId="10088" xr:uid="{00000000-0005-0000-0000-000051C20000}"/>
    <cellStyle name="Output 2 2 4 3 2 2 2 2 3 2" xfId="36250" xr:uid="{00000000-0005-0000-0000-000052C20000}"/>
    <cellStyle name="Output 2 2 4 3 2 2 2 2 4" xfId="29254" xr:uid="{00000000-0005-0000-0000-000053C20000}"/>
    <cellStyle name="Output 2 2 4 3 2 2 2 3" xfId="5118" xr:uid="{00000000-0005-0000-0000-000054C20000}"/>
    <cellStyle name="Output 2 2 4 3 2 2 2 3 2" xfId="11562" xr:uid="{00000000-0005-0000-0000-000055C20000}"/>
    <cellStyle name="Output 2 2 4 3 2 2 2 3 2 2" xfId="37724" xr:uid="{00000000-0005-0000-0000-000056C20000}"/>
    <cellStyle name="Output 2 2 4 3 2 2 2 3 3" xfId="31280" xr:uid="{00000000-0005-0000-0000-000057C20000}"/>
    <cellStyle name="Output 2 2 4 3 2 2 2 4" xfId="8616" xr:uid="{00000000-0005-0000-0000-000058C20000}"/>
    <cellStyle name="Output 2 2 4 3 2 2 2 4 2" xfId="34778" xr:uid="{00000000-0005-0000-0000-000059C20000}"/>
    <cellStyle name="Output 2 2 4 3 2 2 2 5" xfId="27228" xr:uid="{00000000-0005-0000-0000-00005AC20000}"/>
    <cellStyle name="Output 2 2 4 3 2 2 3" xfId="2560" xr:uid="{00000000-0005-0000-0000-00005BC20000}"/>
    <cellStyle name="Output 2 2 4 3 2 2 3 2" xfId="6612" xr:uid="{00000000-0005-0000-0000-00005CC20000}"/>
    <cellStyle name="Output 2 2 4 3 2 2 3 2 2" xfId="12778" xr:uid="{00000000-0005-0000-0000-00005DC20000}"/>
    <cellStyle name="Output 2 2 4 3 2 2 3 2 2 2" xfId="38940" xr:uid="{00000000-0005-0000-0000-00005EC20000}"/>
    <cellStyle name="Output 2 2 4 3 2 2 3 2 3" xfId="32774" xr:uid="{00000000-0005-0000-0000-00005FC20000}"/>
    <cellStyle name="Output 2 2 4 3 2 2 3 3" xfId="9832" xr:uid="{00000000-0005-0000-0000-000060C20000}"/>
    <cellStyle name="Output 2 2 4 3 2 2 3 3 2" xfId="35994" xr:uid="{00000000-0005-0000-0000-000061C20000}"/>
    <cellStyle name="Output 2 2 4 3 2 2 3 4" xfId="28722" xr:uid="{00000000-0005-0000-0000-000062C20000}"/>
    <cellStyle name="Output 2 2 4 3 2 2 4" xfId="4586" xr:uid="{00000000-0005-0000-0000-000063C20000}"/>
    <cellStyle name="Output 2 2 4 3 2 2 4 2" xfId="11306" xr:uid="{00000000-0005-0000-0000-000064C20000}"/>
    <cellStyle name="Output 2 2 4 3 2 2 4 2 2" xfId="37468" xr:uid="{00000000-0005-0000-0000-000065C20000}"/>
    <cellStyle name="Output 2 2 4 3 2 2 4 3" xfId="30748" xr:uid="{00000000-0005-0000-0000-000066C20000}"/>
    <cellStyle name="Output 2 2 4 3 2 2 5" xfId="8360" xr:uid="{00000000-0005-0000-0000-000067C20000}"/>
    <cellStyle name="Output 2 2 4 3 2 2 5 2" xfId="34522" xr:uid="{00000000-0005-0000-0000-000068C20000}"/>
    <cellStyle name="Output 2 2 4 3 2 2 6" xfId="26696" xr:uid="{00000000-0005-0000-0000-000069C20000}"/>
    <cellStyle name="Output 2 2 4 3 2 3" xfId="882" xr:uid="{00000000-0005-0000-0000-00006AC20000}"/>
    <cellStyle name="Output 2 2 4 3 2 3 2" xfId="2908" xr:uid="{00000000-0005-0000-0000-00006BC20000}"/>
    <cellStyle name="Output 2 2 4 3 2 3 2 2" xfId="6960" xr:uid="{00000000-0005-0000-0000-00006CC20000}"/>
    <cellStyle name="Output 2 2 4 3 2 3 2 2 2" xfId="12946" xr:uid="{00000000-0005-0000-0000-00006DC20000}"/>
    <cellStyle name="Output 2 2 4 3 2 3 2 2 2 2" xfId="39108" xr:uid="{00000000-0005-0000-0000-00006EC20000}"/>
    <cellStyle name="Output 2 2 4 3 2 3 2 2 3" xfId="33122" xr:uid="{00000000-0005-0000-0000-00006FC20000}"/>
    <cellStyle name="Output 2 2 4 3 2 3 2 3" xfId="10000" xr:uid="{00000000-0005-0000-0000-000070C20000}"/>
    <cellStyle name="Output 2 2 4 3 2 3 2 3 2" xfId="36162" xr:uid="{00000000-0005-0000-0000-000071C20000}"/>
    <cellStyle name="Output 2 2 4 3 2 3 2 4" xfId="29070" xr:uid="{00000000-0005-0000-0000-000072C20000}"/>
    <cellStyle name="Output 2 2 4 3 2 3 3" xfId="4934" xr:uid="{00000000-0005-0000-0000-000073C20000}"/>
    <cellStyle name="Output 2 2 4 3 2 3 3 2" xfId="11474" xr:uid="{00000000-0005-0000-0000-000074C20000}"/>
    <cellStyle name="Output 2 2 4 3 2 3 3 2 2" xfId="37636" xr:uid="{00000000-0005-0000-0000-000075C20000}"/>
    <cellStyle name="Output 2 2 4 3 2 3 3 3" xfId="31096" xr:uid="{00000000-0005-0000-0000-000076C20000}"/>
    <cellStyle name="Output 2 2 4 3 2 3 4" xfId="8528" xr:uid="{00000000-0005-0000-0000-000077C20000}"/>
    <cellStyle name="Output 2 2 4 3 2 3 4 2" xfId="34690" xr:uid="{00000000-0005-0000-0000-000078C20000}"/>
    <cellStyle name="Output 2 2 4 3 2 3 5" xfId="27044" xr:uid="{00000000-0005-0000-0000-000079C20000}"/>
    <cellStyle name="Output 2 2 4 3 2 4" xfId="2376" xr:uid="{00000000-0005-0000-0000-00007AC20000}"/>
    <cellStyle name="Output 2 2 4 3 2 4 2" xfId="6428" xr:uid="{00000000-0005-0000-0000-00007BC20000}"/>
    <cellStyle name="Output 2 2 4 3 2 4 2 2" xfId="12690" xr:uid="{00000000-0005-0000-0000-00007CC20000}"/>
    <cellStyle name="Output 2 2 4 3 2 4 2 2 2" xfId="38852" xr:uid="{00000000-0005-0000-0000-00007DC20000}"/>
    <cellStyle name="Output 2 2 4 3 2 4 2 3" xfId="32590" xr:uid="{00000000-0005-0000-0000-00007EC20000}"/>
    <cellStyle name="Output 2 2 4 3 2 4 3" xfId="9744" xr:uid="{00000000-0005-0000-0000-00007FC20000}"/>
    <cellStyle name="Output 2 2 4 3 2 4 3 2" xfId="35906" xr:uid="{00000000-0005-0000-0000-000080C20000}"/>
    <cellStyle name="Output 2 2 4 3 2 4 4" xfId="28538" xr:uid="{00000000-0005-0000-0000-000081C20000}"/>
    <cellStyle name="Output 2 2 4 3 2 5" xfId="4402" xr:uid="{00000000-0005-0000-0000-000082C20000}"/>
    <cellStyle name="Output 2 2 4 3 2 5 2" xfId="11218" xr:uid="{00000000-0005-0000-0000-000083C20000}"/>
    <cellStyle name="Output 2 2 4 3 2 5 2 2" xfId="37380" xr:uid="{00000000-0005-0000-0000-000084C20000}"/>
    <cellStyle name="Output 2 2 4 3 2 5 3" xfId="30564" xr:uid="{00000000-0005-0000-0000-000085C20000}"/>
    <cellStyle name="Output 2 2 4 3 2 6" xfId="8272" xr:uid="{00000000-0005-0000-0000-000086C20000}"/>
    <cellStyle name="Output 2 2 4 3 2 6 2" xfId="34434" xr:uid="{00000000-0005-0000-0000-000087C20000}"/>
    <cellStyle name="Output 2 2 4 3 2 7" xfId="26512" xr:uid="{00000000-0005-0000-0000-000088C20000}"/>
    <cellStyle name="Output 2 2 4 3 3" xfId="446" xr:uid="{00000000-0005-0000-0000-000089C20000}"/>
    <cellStyle name="Output 2 2 4 3 3 2" xfId="978" xr:uid="{00000000-0005-0000-0000-00008AC20000}"/>
    <cellStyle name="Output 2 2 4 3 3 2 2" xfId="3004" xr:uid="{00000000-0005-0000-0000-00008BC20000}"/>
    <cellStyle name="Output 2 2 4 3 3 2 2 2" xfId="7056" xr:uid="{00000000-0005-0000-0000-00008CC20000}"/>
    <cellStyle name="Output 2 2 4 3 3 2 2 2 2" xfId="12994" xr:uid="{00000000-0005-0000-0000-00008DC20000}"/>
    <cellStyle name="Output 2 2 4 3 3 2 2 2 2 2" xfId="39156" xr:uid="{00000000-0005-0000-0000-00008EC20000}"/>
    <cellStyle name="Output 2 2 4 3 3 2 2 2 3" xfId="33218" xr:uid="{00000000-0005-0000-0000-00008FC20000}"/>
    <cellStyle name="Output 2 2 4 3 3 2 2 3" xfId="10048" xr:uid="{00000000-0005-0000-0000-000090C20000}"/>
    <cellStyle name="Output 2 2 4 3 3 2 2 3 2" xfId="36210" xr:uid="{00000000-0005-0000-0000-000091C20000}"/>
    <cellStyle name="Output 2 2 4 3 3 2 2 4" xfId="29166" xr:uid="{00000000-0005-0000-0000-000092C20000}"/>
    <cellStyle name="Output 2 2 4 3 3 2 3" xfId="5030" xr:uid="{00000000-0005-0000-0000-000093C20000}"/>
    <cellStyle name="Output 2 2 4 3 3 2 3 2" xfId="11522" xr:uid="{00000000-0005-0000-0000-000094C20000}"/>
    <cellStyle name="Output 2 2 4 3 3 2 3 2 2" xfId="37684" xr:uid="{00000000-0005-0000-0000-000095C20000}"/>
    <cellStyle name="Output 2 2 4 3 3 2 3 3" xfId="31192" xr:uid="{00000000-0005-0000-0000-000096C20000}"/>
    <cellStyle name="Output 2 2 4 3 3 2 4" xfId="8576" xr:uid="{00000000-0005-0000-0000-000097C20000}"/>
    <cellStyle name="Output 2 2 4 3 3 2 4 2" xfId="34738" xr:uid="{00000000-0005-0000-0000-000098C20000}"/>
    <cellStyle name="Output 2 2 4 3 3 2 5" xfId="27140" xr:uid="{00000000-0005-0000-0000-000099C20000}"/>
    <cellStyle name="Output 2 2 4 3 3 3" xfId="2472" xr:uid="{00000000-0005-0000-0000-00009AC20000}"/>
    <cellStyle name="Output 2 2 4 3 3 3 2" xfId="6524" xr:uid="{00000000-0005-0000-0000-00009BC20000}"/>
    <cellStyle name="Output 2 2 4 3 3 3 2 2" xfId="12738" xr:uid="{00000000-0005-0000-0000-00009CC20000}"/>
    <cellStyle name="Output 2 2 4 3 3 3 2 2 2" xfId="38900" xr:uid="{00000000-0005-0000-0000-00009DC20000}"/>
    <cellStyle name="Output 2 2 4 3 3 3 2 3" xfId="32686" xr:uid="{00000000-0005-0000-0000-00009EC20000}"/>
    <cellStyle name="Output 2 2 4 3 3 3 3" xfId="9792" xr:uid="{00000000-0005-0000-0000-00009FC20000}"/>
    <cellStyle name="Output 2 2 4 3 3 3 3 2" xfId="35954" xr:uid="{00000000-0005-0000-0000-0000A0C20000}"/>
    <cellStyle name="Output 2 2 4 3 3 3 4" xfId="28634" xr:uid="{00000000-0005-0000-0000-0000A1C20000}"/>
    <cellStyle name="Output 2 2 4 3 3 4" xfId="4498" xr:uid="{00000000-0005-0000-0000-0000A2C20000}"/>
    <cellStyle name="Output 2 2 4 3 3 4 2" xfId="11266" xr:uid="{00000000-0005-0000-0000-0000A3C20000}"/>
    <cellStyle name="Output 2 2 4 3 3 4 2 2" xfId="37428" xr:uid="{00000000-0005-0000-0000-0000A4C20000}"/>
    <cellStyle name="Output 2 2 4 3 3 4 3" xfId="30660" xr:uid="{00000000-0005-0000-0000-0000A5C20000}"/>
    <cellStyle name="Output 2 2 4 3 3 5" xfId="8320" xr:uid="{00000000-0005-0000-0000-0000A6C20000}"/>
    <cellStyle name="Output 2 2 4 3 3 5 2" xfId="34482" xr:uid="{00000000-0005-0000-0000-0000A7C20000}"/>
    <cellStyle name="Output 2 2 4 3 3 6" xfId="26608" xr:uid="{00000000-0005-0000-0000-0000A8C20000}"/>
    <cellStyle name="Output 2 2 4 3 4" xfId="752" xr:uid="{00000000-0005-0000-0000-0000A9C20000}"/>
    <cellStyle name="Output 2 2 4 3 4 2" xfId="2778" xr:uid="{00000000-0005-0000-0000-0000AAC20000}"/>
    <cellStyle name="Output 2 2 4 3 4 2 2" xfId="6830" xr:uid="{00000000-0005-0000-0000-0000ABC20000}"/>
    <cellStyle name="Output 2 2 4 3 4 2 2 2" xfId="12906" xr:uid="{00000000-0005-0000-0000-0000ACC20000}"/>
    <cellStyle name="Output 2 2 4 3 4 2 2 2 2" xfId="39068" xr:uid="{00000000-0005-0000-0000-0000ADC20000}"/>
    <cellStyle name="Output 2 2 4 3 4 2 2 3" xfId="32992" xr:uid="{00000000-0005-0000-0000-0000AEC20000}"/>
    <cellStyle name="Output 2 2 4 3 4 2 3" xfId="9960" xr:uid="{00000000-0005-0000-0000-0000AFC20000}"/>
    <cellStyle name="Output 2 2 4 3 4 2 3 2" xfId="36122" xr:uid="{00000000-0005-0000-0000-0000B0C20000}"/>
    <cellStyle name="Output 2 2 4 3 4 2 4" xfId="28940" xr:uid="{00000000-0005-0000-0000-0000B1C20000}"/>
    <cellStyle name="Output 2 2 4 3 4 3" xfId="4804" xr:uid="{00000000-0005-0000-0000-0000B2C20000}"/>
    <cellStyle name="Output 2 2 4 3 4 3 2" xfId="11434" xr:uid="{00000000-0005-0000-0000-0000B3C20000}"/>
    <cellStyle name="Output 2 2 4 3 4 3 2 2" xfId="37596" xr:uid="{00000000-0005-0000-0000-0000B4C20000}"/>
    <cellStyle name="Output 2 2 4 3 4 3 3" xfId="30966" xr:uid="{00000000-0005-0000-0000-0000B5C20000}"/>
    <cellStyle name="Output 2 2 4 3 4 4" xfId="8488" xr:uid="{00000000-0005-0000-0000-0000B6C20000}"/>
    <cellStyle name="Output 2 2 4 3 4 4 2" xfId="34650" xr:uid="{00000000-0005-0000-0000-0000B7C20000}"/>
    <cellStyle name="Output 2 2 4 3 4 5" xfId="26914" xr:uid="{00000000-0005-0000-0000-0000B8C20000}"/>
    <cellStyle name="Output 2 2 4 3 5" xfId="2246" xr:uid="{00000000-0005-0000-0000-0000B9C20000}"/>
    <cellStyle name="Output 2 2 4 3 5 2" xfId="6298" xr:uid="{00000000-0005-0000-0000-0000BAC20000}"/>
    <cellStyle name="Output 2 2 4 3 5 2 2" xfId="12650" xr:uid="{00000000-0005-0000-0000-0000BBC20000}"/>
    <cellStyle name="Output 2 2 4 3 5 2 2 2" xfId="38812" xr:uid="{00000000-0005-0000-0000-0000BCC20000}"/>
    <cellStyle name="Output 2 2 4 3 5 2 3" xfId="32460" xr:uid="{00000000-0005-0000-0000-0000BDC20000}"/>
    <cellStyle name="Output 2 2 4 3 5 3" xfId="9704" xr:uid="{00000000-0005-0000-0000-0000BEC20000}"/>
    <cellStyle name="Output 2 2 4 3 5 3 2" xfId="35866" xr:uid="{00000000-0005-0000-0000-0000BFC20000}"/>
    <cellStyle name="Output 2 2 4 3 5 4" xfId="28408" xr:uid="{00000000-0005-0000-0000-0000C0C20000}"/>
    <cellStyle name="Output 2 2 4 3 6" xfId="4272" xr:uid="{00000000-0005-0000-0000-0000C1C20000}"/>
    <cellStyle name="Output 2 2 4 3 6 2" xfId="11178" xr:uid="{00000000-0005-0000-0000-0000C2C20000}"/>
    <cellStyle name="Output 2 2 4 3 6 2 2" xfId="37340" xr:uid="{00000000-0005-0000-0000-0000C3C20000}"/>
    <cellStyle name="Output 2 2 4 3 6 3" xfId="30434" xr:uid="{00000000-0005-0000-0000-0000C4C20000}"/>
    <cellStyle name="Output 2 2 4 3 7" xfId="8232" xr:uid="{00000000-0005-0000-0000-0000C5C20000}"/>
    <cellStyle name="Output 2 2 4 3 7 2" xfId="34394" xr:uid="{00000000-0005-0000-0000-0000C6C20000}"/>
    <cellStyle name="Output 2 2 4 3 8" xfId="26382" xr:uid="{00000000-0005-0000-0000-0000C7C20000}"/>
    <cellStyle name="Output 2 2 4 4" xfId="262" xr:uid="{00000000-0005-0000-0000-0000C8C20000}"/>
    <cellStyle name="Output 2 2 4 4 2" xfId="478" xr:uid="{00000000-0005-0000-0000-0000C9C20000}"/>
    <cellStyle name="Output 2 2 4 4 2 2" xfId="1010" xr:uid="{00000000-0005-0000-0000-0000CAC20000}"/>
    <cellStyle name="Output 2 2 4 4 2 2 2" xfId="3036" xr:uid="{00000000-0005-0000-0000-0000CBC20000}"/>
    <cellStyle name="Output 2 2 4 4 2 2 2 2" xfId="7088" xr:uid="{00000000-0005-0000-0000-0000CCC20000}"/>
    <cellStyle name="Output 2 2 4 4 2 2 2 2 2" xfId="13010" xr:uid="{00000000-0005-0000-0000-0000CDC20000}"/>
    <cellStyle name="Output 2 2 4 4 2 2 2 2 2 2" xfId="39172" xr:uid="{00000000-0005-0000-0000-0000CEC20000}"/>
    <cellStyle name="Output 2 2 4 4 2 2 2 2 3" xfId="33250" xr:uid="{00000000-0005-0000-0000-0000CFC20000}"/>
    <cellStyle name="Output 2 2 4 4 2 2 2 3" xfId="10064" xr:uid="{00000000-0005-0000-0000-0000D0C20000}"/>
    <cellStyle name="Output 2 2 4 4 2 2 2 3 2" xfId="36226" xr:uid="{00000000-0005-0000-0000-0000D1C20000}"/>
    <cellStyle name="Output 2 2 4 4 2 2 2 4" xfId="29198" xr:uid="{00000000-0005-0000-0000-0000D2C20000}"/>
    <cellStyle name="Output 2 2 4 4 2 2 3" xfId="5062" xr:uid="{00000000-0005-0000-0000-0000D3C20000}"/>
    <cellStyle name="Output 2 2 4 4 2 2 3 2" xfId="11538" xr:uid="{00000000-0005-0000-0000-0000D4C20000}"/>
    <cellStyle name="Output 2 2 4 4 2 2 3 2 2" xfId="37700" xr:uid="{00000000-0005-0000-0000-0000D5C20000}"/>
    <cellStyle name="Output 2 2 4 4 2 2 3 3" xfId="31224" xr:uid="{00000000-0005-0000-0000-0000D6C20000}"/>
    <cellStyle name="Output 2 2 4 4 2 2 4" xfId="8592" xr:uid="{00000000-0005-0000-0000-0000D7C20000}"/>
    <cellStyle name="Output 2 2 4 4 2 2 4 2" xfId="34754" xr:uid="{00000000-0005-0000-0000-0000D8C20000}"/>
    <cellStyle name="Output 2 2 4 4 2 2 5" xfId="27172" xr:uid="{00000000-0005-0000-0000-0000D9C20000}"/>
    <cellStyle name="Output 2 2 4 4 2 3" xfId="2504" xr:uid="{00000000-0005-0000-0000-0000DAC20000}"/>
    <cellStyle name="Output 2 2 4 4 2 3 2" xfId="6556" xr:uid="{00000000-0005-0000-0000-0000DBC20000}"/>
    <cellStyle name="Output 2 2 4 4 2 3 2 2" xfId="12754" xr:uid="{00000000-0005-0000-0000-0000DCC20000}"/>
    <cellStyle name="Output 2 2 4 4 2 3 2 2 2" xfId="38916" xr:uid="{00000000-0005-0000-0000-0000DDC20000}"/>
    <cellStyle name="Output 2 2 4 4 2 3 2 3" xfId="32718" xr:uid="{00000000-0005-0000-0000-0000DEC20000}"/>
    <cellStyle name="Output 2 2 4 4 2 3 3" xfId="9808" xr:uid="{00000000-0005-0000-0000-0000DFC20000}"/>
    <cellStyle name="Output 2 2 4 4 2 3 3 2" xfId="35970" xr:uid="{00000000-0005-0000-0000-0000E0C20000}"/>
    <cellStyle name="Output 2 2 4 4 2 3 4" xfId="28666" xr:uid="{00000000-0005-0000-0000-0000E1C20000}"/>
    <cellStyle name="Output 2 2 4 4 2 4" xfId="4530" xr:uid="{00000000-0005-0000-0000-0000E2C20000}"/>
    <cellStyle name="Output 2 2 4 4 2 4 2" xfId="11282" xr:uid="{00000000-0005-0000-0000-0000E3C20000}"/>
    <cellStyle name="Output 2 2 4 4 2 4 2 2" xfId="37444" xr:uid="{00000000-0005-0000-0000-0000E4C20000}"/>
    <cellStyle name="Output 2 2 4 4 2 4 3" xfId="30692" xr:uid="{00000000-0005-0000-0000-0000E5C20000}"/>
    <cellStyle name="Output 2 2 4 4 2 5" xfId="8336" xr:uid="{00000000-0005-0000-0000-0000E6C20000}"/>
    <cellStyle name="Output 2 2 4 4 2 5 2" xfId="34498" xr:uid="{00000000-0005-0000-0000-0000E7C20000}"/>
    <cellStyle name="Output 2 2 4 4 2 6" xfId="26640" xr:uid="{00000000-0005-0000-0000-0000E8C20000}"/>
    <cellStyle name="Output 2 2 4 4 3" xfId="798" xr:uid="{00000000-0005-0000-0000-0000E9C20000}"/>
    <cellStyle name="Output 2 2 4 4 3 2" xfId="2824" xr:uid="{00000000-0005-0000-0000-0000EAC20000}"/>
    <cellStyle name="Output 2 2 4 4 3 2 2" xfId="6876" xr:uid="{00000000-0005-0000-0000-0000EBC20000}"/>
    <cellStyle name="Output 2 2 4 4 3 2 2 2" xfId="12922" xr:uid="{00000000-0005-0000-0000-0000ECC20000}"/>
    <cellStyle name="Output 2 2 4 4 3 2 2 2 2" xfId="39084" xr:uid="{00000000-0005-0000-0000-0000EDC20000}"/>
    <cellStyle name="Output 2 2 4 4 3 2 2 3" xfId="33038" xr:uid="{00000000-0005-0000-0000-0000EEC20000}"/>
    <cellStyle name="Output 2 2 4 4 3 2 3" xfId="9976" xr:uid="{00000000-0005-0000-0000-0000EFC20000}"/>
    <cellStyle name="Output 2 2 4 4 3 2 3 2" xfId="36138" xr:uid="{00000000-0005-0000-0000-0000F0C20000}"/>
    <cellStyle name="Output 2 2 4 4 3 2 4" xfId="28986" xr:uid="{00000000-0005-0000-0000-0000F1C20000}"/>
    <cellStyle name="Output 2 2 4 4 3 3" xfId="4850" xr:uid="{00000000-0005-0000-0000-0000F2C20000}"/>
    <cellStyle name="Output 2 2 4 4 3 3 2" xfId="11450" xr:uid="{00000000-0005-0000-0000-0000F3C20000}"/>
    <cellStyle name="Output 2 2 4 4 3 3 2 2" xfId="37612" xr:uid="{00000000-0005-0000-0000-0000F4C20000}"/>
    <cellStyle name="Output 2 2 4 4 3 3 3" xfId="31012" xr:uid="{00000000-0005-0000-0000-0000F5C20000}"/>
    <cellStyle name="Output 2 2 4 4 3 4" xfId="8504" xr:uid="{00000000-0005-0000-0000-0000F6C20000}"/>
    <cellStyle name="Output 2 2 4 4 3 4 2" xfId="34666" xr:uid="{00000000-0005-0000-0000-0000F7C20000}"/>
    <cellStyle name="Output 2 2 4 4 3 5" xfId="26960" xr:uid="{00000000-0005-0000-0000-0000F8C20000}"/>
    <cellStyle name="Output 2 2 4 4 4" xfId="2292" xr:uid="{00000000-0005-0000-0000-0000F9C20000}"/>
    <cellStyle name="Output 2 2 4 4 4 2" xfId="6344" xr:uid="{00000000-0005-0000-0000-0000FAC20000}"/>
    <cellStyle name="Output 2 2 4 4 4 2 2" xfId="12666" xr:uid="{00000000-0005-0000-0000-0000FBC20000}"/>
    <cellStyle name="Output 2 2 4 4 4 2 2 2" xfId="38828" xr:uid="{00000000-0005-0000-0000-0000FCC20000}"/>
    <cellStyle name="Output 2 2 4 4 4 2 3" xfId="32506" xr:uid="{00000000-0005-0000-0000-0000FDC20000}"/>
    <cellStyle name="Output 2 2 4 4 4 3" xfId="9720" xr:uid="{00000000-0005-0000-0000-0000FEC20000}"/>
    <cellStyle name="Output 2 2 4 4 4 3 2" xfId="35882" xr:uid="{00000000-0005-0000-0000-0000FFC20000}"/>
    <cellStyle name="Output 2 2 4 4 4 4" xfId="28454" xr:uid="{00000000-0005-0000-0000-000000C30000}"/>
    <cellStyle name="Output 2 2 4 4 5" xfId="4318" xr:uid="{00000000-0005-0000-0000-000001C30000}"/>
    <cellStyle name="Output 2 2 4 4 5 2" xfId="11194" xr:uid="{00000000-0005-0000-0000-000002C30000}"/>
    <cellStyle name="Output 2 2 4 4 5 2 2" xfId="37356" xr:uid="{00000000-0005-0000-0000-000003C30000}"/>
    <cellStyle name="Output 2 2 4 4 5 3" xfId="30480" xr:uid="{00000000-0005-0000-0000-000004C30000}"/>
    <cellStyle name="Output 2 2 4 4 6" xfId="8248" xr:uid="{00000000-0005-0000-0000-000005C30000}"/>
    <cellStyle name="Output 2 2 4 4 6 2" xfId="34410" xr:uid="{00000000-0005-0000-0000-000006C30000}"/>
    <cellStyle name="Output 2 2 4 4 7" xfId="26428" xr:uid="{00000000-0005-0000-0000-000007C30000}"/>
    <cellStyle name="Output 2 2 4 5" xfId="390" xr:uid="{00000000-0005-0000-0000-000008C30000}"/>
    <cellStyle name="Output 2 2 4 5 2" xfId="922" xr:uid="{00000000-0005-0000-0000-000009C30000}"/>
    <cellStyle name="Output 2 2 4 5 2 2" xfId="2948" xr:uid="{00000000-0005-0000-0000-00000AC30000}"/>
    <cellStyle name="Output 2 2 4 5 2 2 2" xfId="7000" xr:uid="{00000000-0005-0000-0000-00000BC30000}"/>
    <cellStyle name="Output 2 2 4 5 2 2 2 2" xfId="12970" xr:uid="{00000000-0005-0000-0000-00000CC30000}"/>
    <cellStyle name="Output 2 2 4 5 2 2 2 2 2" xfId="39132" xr:uid="{00000000-0005-0000-0000-00000DC30000}"/>
    <cellStyle name="Output 2 2 4 5 2 2 2 3" xfId="33162" xr:uid="{00000000-0005-0000-0000-00000EC30000}"/>
    <cellStyle name="Output 2 2 4 5 2 2 3" xfId="10024" xr:uid="{00000000-0005-0000-0000-00000FC30000}"/>
    <cellStyle name="Output 2 2 4 5 2 2 3 2" xfId="36186" xr:uid="{00000000-0005-0000-0000-000010C30000}"/>
    <cellStyle name="Output 2 2 4 5 2 2 4" xfId="29110" xr:uid="{00000000-0005-0000-0000-000011C30000}"/>
    <cellStyle name="Output 2 2 4 5 2 3" xfId="4974" xr:uid="{00000000-0005-0000-0000-000012C30000}"/>
    <cellStyle name="Output 2 2 4 5 2 3 2" xfId="11498" xr:uid="{00000000-0005-0000-0000-000013C30000}"/>
    <cellStyle name="Output 2 2 4 5 2 3 2 2" xfId="37660" xr:uid="{00000000-0005-0000-0000-000014C30000}"/>
    <cellStyle name="Output 2 2 4 5 2 3 3" xfId="31136" xr:uid="{00000000-0005-0000-0000-000015C30000}"/>
    <cellStyle name="Output 2 2 4 5 2 4" xfId="8552" xr:uid="{00000000-0005-0000-0000-000016C30000}"/>
    <cellStyle name="Output 2 2 4 5 2 4 2" xfId="34714" xr:uid="{00000000-0005-0000-0000-000017C30000}"/>
    <cellStyle name="Output 2 2 4 5 2 5" xfId="27084" xr:uid="{00000000-0005-0000-0000-000018C30000}"/>
    <cellStyle name="Output 2 2 4 5 3" xfId="2416" xr:uid="{00000000-0005-0000-0000-000019C30000}"/>
    <cellStyle name="Output 2 2 4 5 3 2" xfId="6468" xr:uid="{00000000-0005-0000-0000-00001AC30000}"/>
    <cellStyle name="Output 2 2 4 5 3 2 2" xfId="12714" xr:uid="{00000000-0005-0000-0000-00001BC30000}"/>
    <cellStyle name="Output 2 2 4 5 3 2 2 2" xfId="38876" xr:uid="{00000000-0005-0000-0000-00001CC30000}"/>
    <cellStyle name="Output 2 2 4 5 3 2 3" xfId="32630" xr:uid="{00000000-0005-0000-0000-00001DC30000}"/>
    <cellStyle name="Output 2 2 4 5 3 3" xfId="9768" xr:uid="{00000000-0005-0000-0000-00001EC30000}"/>
    <cellStyle name="Output 2 2 4 5 3 3 2" xfId="35930" xr:uid="{00000000-0005-0000-0000-00001FC30000}"/>
    <cellStyle name="Output 2 2 4 5 3 4" xfId="28578" xr:uid="{00000000-0005-0000-0000-000020C30000}"/>
    <cellStyle name="Output 2 2 4 5 4" xfId="4442" xr:uid="{00000000-0005-0000-0000-000021C30000}"/>
    <cellStyle name="Output 2 2 4 5 4 2" xfId="11242" xr:uid="{00000000-0005-0000-0000-000022C30000}"/>
    <cellStyle name="Output 2 2 4 5 4 2 2" xfId="37404" xr:uid="{00000000-0005-0000-0000-000023C30000}"/>
    <cellStyle name="Output 2 2 4 5 4 3" xfId="30604" xr:uid="{00000000-0005-0000-0000-000024C30000}"/>
    <cellStyle name="Output 2 2 4 5 5" xfId="8296" xr:uid="{00000000-0005-0000-0000-000025C30000}"/>
    <cellStyle name="Output 2 2 4 5 5 2" xfId="34458" xr:uid="{00000000-0005-0000-0000-000026C30000}"/>
    <cellStyle name="Output 2 2 4 5 6" xfId="26552" xr:uid="{00000000-0005-0000-0000-000027C30000}"/>
    <cellStyle name="Output 2 2 4 6" xfId="668" xr:uid="{00000000-0005-0000-0000-000028C30000}"/>
    <cellStyle name="Output 2 2 4 6 2" xfId="2694" xr:uid="{00000000-0005-0000-0000-000029C30000}"/>
    <cellStyle name="Output 2 2 4 6 2 2" xfId="6746" xr:uid="{00000000-0005-0000-0000-00002AC30000}"/>
    <cellStyle name="Output 2 2 4 6 2 2 2" xfId="12882" xr:uid="{00000000-0005-0000-0000-00002BC30000}"/>
    <cellStyle name="Output 2 2 4 6 2 2 2 2" xfId="39044" xr:uid="{00000000-0005-0000-0000-00002CC30000}"/>
    <cellStyle name="Output 2 2 4 6 2 2 3" xfId="32908" xr:uid="{00000000-0005-0000-0000-00002DC30000}"/>
    <cellStyle name="Output 2 2 4 6 2 3" xfId="9936" xr:uid="{00000000-0005-0000-0000-00002EC30000}"/>
    <cellStyle name="Output 2 2 4 6 2 3 2" xfId="36098" xr:uid="{00000000-0005-0000-0000-00002FC30000}"/>
    <cellStyle name="Output 2 2 4 6 2 4" xfId="28856" xr:uid="{00000000-0005-0000-0000-000030C30000}"/>
    <cellStyle name="Output 2 2 4 6 3" xfId="4720" xr:uid="{00000000-0005-0000-0000-000031C30000}"/>
    <cellStyle name="Output 2 2 4 6 3 2" xfId="11410" xr:uid="{00000000-0005-0000-0000-000032C30000}"/>
    <cellStyle name="Output 2 2 4 6 3 2 2" xfId="37572" xr:uid="{00000000-0005-0000-0000-000033C30000}"/>
    <cellStyle name="Output 2 2 4 6 3 3" xfId="30882" xr:uid="{00000000-0005-0000-0000-000034C30000}"/>
    <cellStyle name="Output 2 2 4 6 4" xfId="8464" xr:uid="{00000000-0005-0000-0000-000035C30000}"/>
    <cellStyle name="Output 2 2 4 6 4 2" xfId="34626" xr:uid="{00000000-0005-0000-0000-000036C30000}"/>
    <cellStyle name="Output 2 2 4 6 5" xfId="26830" xr:uid="{00000000-0005-0000-0000-000037C30000}"/>
    <cellStyle name="Output 2 2 4 7" xfId="2162" xr:uid="{00000000-0005-0000-0000-000038C30000}"/>
    <cellStyle name="Output 2 2 4 7 2" xfId="6214" xr:uid="{00000000-0005-0000-0000-000039C30000}"/>
    <cellStyle name="Output 2 2 4 7 2 2" xfId="12626" xr:uid="{00000000-0005-0000-0000-00003AC30000}"/>
    <cellStyle name="Output 2 2 4 7 2 2 2" xfId="38788" xr:uid="{00000000-0005-0000-0000-00003BC30000}"/>
    <cellStyle name="Output 2 2 4 7 2 3" xfId="32376" xr:uid="{00000000-0005-0000-0000-00003CC30000}"/>
    <cellStyle name="Output 2 2 4 7 3" xfId="9680" xr:uid="{00000000-0005-0000-0000-00003DC30000}"/>
    <cellStyle name="Output 2 2 4 7 3 2" xfId="35842" xr:uid="{00000000-0005-0000-0000-00003EC30000}"/>
    <cellStyle name="Output 2 2 4 7 4" xfId="28324" xr:uid="{00000000-0005-0000-0000-00003FC30000}"/>
    <cellStyle name="Output 2 2 4 8" xfId="4188" xr:uid="{00000000-0005-0000-0000-000040C30000}"/>
    <cellStyle name="Output 2 2 4 8 2" xfId="11154" xr:uid="{00000000-0005-0000-0000-000041C30000}"/>
    <cellStyle name="Output 2 2 4 8 2 2" xfId="37316" xr:uid="{00000000-0005-0000-0000-000042C30000}"/>
    <cellStyle name="Output 2 2 4 8 3" xfId="30350" xr:uid="{00000000-0005-0000-0000-000043C30000}"/>
    <cellStyle name="Output 2 2 4 9" xfId="8208" xr:uid="{00000000-0005-0000-0000-000044C30000}"/>
    <cellStyle name="Output 2 2 4 9 2" xfId="34370" xr:uid="{00000000-0005-0000-0000-000045C30000}"/>
    <cellStyle name="Output 2 2 5" xfId="142" xr:uid="{00000000-0005-0000-0000-000046C30000}"/>
    <cellStyle name="Output 2 2 5 2" xfId="272" xr:uid="{00000000-0005-0000-0000-000047C30000}"/>
    <cellStyle name="Output 2 2 5 2 2" xfId="486" xr:uid="{00000000-0005-0000-0000-000048C30000}"/>
    <cellStyle name="Output 2 2 5 2 2 2" xfId="1018" xr:uid="{00000000-0005-0000-0000-000049C30000}"/>
    <cellStyle name="Output 2 2 5 2 2 2 2" xfId="3044" xr:uid="{00000000-0005-0000-0000-00004AC30000}"/>
    <cellStyle name="Output 2 2 5 2 2 2 2 2" xfId="7096" xr:uid="{00000000-0005-0000-0000-00004BC30000}"/>
    <cellStyle name="Output 2 2 5 2 2 2 2 2 2" xfId="13014" xr:uid="{00000000-0005-0000-0000-00004CC30000}"/>
    <cellStyle name="Output 2 2 5 2 2 2 2 2 2 2" xfId="39176" xr:uid="{00000000-0005-0000-0000-00004DC30000}"/>
    <cellStyle name="Output 2 2 5 2 2 2 2 2 3" xfId="33258" xr:uid="{00000000-0005-0000-0000-00004EC30000}"/>
    <cellStyle name="Output 2 2 5 2 2 2 2 3" xfId="10068" xr:uid="{00000000-0005-0000-0000-00004FC30000}"/>
    <cellStyle name="Output 2 2 5 2 2 2 2 3 2" xfId="36230" xr:uid="{00000000-0005-0000-0000-000050C30000}"/>
    <cellStyle name="Output 2 2 5 2 2 2 2 4" xfId="29206" xr:uid="{00000000-0005-0000-0000-000051C30000}"/>
    <cellStyle name="Output 2 2 5 2 2 2 3" xfId="5070" xr:uid="{00000000-0005-0000-0000-000052C30000}"/>
    <cellStyle name="Output 2 2 5 2 2 2 3 2" xfId="11542" xr:uid="{00000000-0005-0000-0000-000053C30000}"/>
    <cellStyle name="Output 2 2 5 2 2 2 3 2 2" xfId="37704" xr:uid="{00000000-0005-0000-0000-000054C30000}"/>
    <cellStyle name="Output 2 2 5 2 2 2 3 3" xfId="31232" xr:uid="{00000000-0005-0000-0000-000055C30000}"/>
    <cellStyle name="Output 2 2 5 2 2 2 4" xfId="8596" xr:uid="{00000000-0005-0000-0000-000056C30000}"/>
    <cellStyle name="Output 2 2 5 2 2 2 4 2" xfId="34758" xr:uid="{00000000-0005-0000-0000-000057C30000}"/>
    <cellStyle name="Output 2 2 5 2 2 2 5" xfId="27180" xr:uid="{00000000-0005-0000-0000-000058C30000}"/>
    <cellStyle name="Output 2 2 5 2 2 3" xfId="2512" xr:uid="{00000000-0005-0000-0000-000059C30000}"/>
    <cellStyle name="Output 2 2 5 2 2 3 2" xfId="6564" xr:uid="{00000000-0005-0000-0000-00005AC30000}"/>
    <cellStyle name="Output 2 2 5 2 2 3 2 2" xfId="12758" xr:uid="{00000000-0005-0000-0000-00005BC30000}"/>
    <cellStyle name="Output 2 2 5 2 2 3 2 2 2" xfId="38920" xr:uid="{00000000-0005-0000-0000-00005CC30000}"/>
    <cellStyle name="Output 2 2 5 2 2 3 2 3" xfId="32726" xr:uid="{00000000-0005-0000-0000-00005DC30000}"/>
    <cellStyle name="Output 2 2 5 2 2 3 3" xfId="9812" xr:uid="{00000000-0005-0000-0000-00005EC30000}"/>
    <cellStyle name="Output 2 2 5 2 2 3 3 2" xfId="35974" xr:uid="{00000000-0005-0000-0000-00005FC30000}"/>
    <cellStyle name="Output 2 2 5 2 2 3 4" xfId="28674" xr:uid="{00000000-0005-0000-0000-000060C30000}"/>
    <cellStyle name="Output 2 2 5 2 2 4" xfId="4538" xr:uid="{00000000-0005-0000-0000-000061C30000}"/>
    <cellStyle name="Output 2 2 5 2 2 4 2" xfId="11286" xr:uid="{00000000-0005-0000-0000-000062C30000}"/>
    <cellStyle name="Output 2 2 5 2 2 4 2 2" xfId="37448" xr:uid="{00000000-0005-0000-0000-000063C30000}"/>
    <cellStyle name="Output 2 2 5 2 2 4 3" xfId="30700" xr:uid="{00000000-0005-0000-0000-000064C30000}"/>
    <cellStyle name="Output 2 2 5 2 2 5" xfId="8340" xr:uid="{00000000-0005-0000-0000-000065C30000}"/>
    <cellStyle name="Output 2 2 5 2 2 5 2" xfId="34502" xr:uid="{00000000-0005-0000-0000-000066C30000}"/>
    <cellStyle name="Output 2 2 5 2 2 6" xfId="26648" xr:uid="{00000000-0005-0000-0000-000067C30000}"/>
    <cellStyle name="Output 2 2 5 2 3" xfId="808" xr:uid="{00000000-0005-0000-0000-000068C30000}"/>
    <cellStyle name="Output 2 2 5 2 3 2" xfId="2834" xr:uid="{00000000-0005-0000-0000-000069C30000}"/>
    <cellStyle name="Output 2 2 5 2 3 2 2" xfId="6886" xr:uid="{00000000-0005-0000-0000-00006AC30000}"/>
    <cellStyle name="Output 2 2 5 2 3 2 2 2" xfId="12926" xr:uid="{00000000-0005-0000-0000-00006BC30000}"/>
    <cellStyle name="Output 2 2 5 2 3 2 2 2 2" xfId="39088" xr:uid="{00000000-0005-0000-0000-00006CC30000}"/>
    <cellStyle name="Output 2 2 5 2 3 2 2 3" xfId="33048" xr:uid="{00000000-0005-0000-0000-00006DC30000}"/>
    <cellStyle name="Output 2 2 5 2 3 2 3" xfId="9980" xr:uid="{00000000-0005-0000-0000-00006EC30000}"/>
    <cellStyle name="Output 2 2 5 2 3 2 3 2" xfId="36142" xr:uid="{00000000-0005-0000-0000-00006FC30000}"/>
    <cellStyle name="Output 2 2 5 2 3 2 4" xfId="28996" xr:uid="{00000000-0005-0000-0000-000070C30000}"/>
    <cellStyle name="Output 2 2 5 2 3 3" xfId="4860" xr:uid="{00000000-0005-0000-0000-000071C30000}"/>
    <cellStyle name="Output 2 2 5 2 3 3 2" xfId="11454" xr:uid="{00000000-0005-0000-0000-000072C30000}"/>
    <cellStyle name="Output 2 2 5 2 3 3 2 2" xfId="37616" xr:uid="{00000000-0005-0000-0000-000073C30000}"/>
    <cellStyle name="Output 2 2 5 2 3 3 3" xfId="31022" xr:uid="{00000000-0005-0000-0000-000074C30000}"/>
    <cellStyle name="Output 2 2 5 2 3 4" xfId="8508" xr:uid="{00000000-0005-0000-0000-000075C30000}"/>
    <cellStyle name="Output 2 2 5 2 3 4 2" xfId="34670" xr:uid="{00000000-0005-0000-0000-000076C30000}"/>
    <cellStyle name="Output 2 2 5 2 3 5" xfId="26970" xr:uid="{00000000-0005-0000-0000-000077C30000}"/>
    <cellStyle name="Output 2 2 5 2 4" xfId="2302" xr:uid="{00000000-0005-0000-0000-000078C30000}"/>
    <cellStyle name="Output 2 2 5 2 4 2" xfId="6354" xr:uid="{00000000-0005-0000-0000-000079C30000}"/>
    <cellStyle name="Output 2 2 5 2 4 2 2" xfId="12670" xr:uid="{00000000-0005-0000-0000-00007AC30000}"/>
    <cellStyle name="Output 2 2 5 2 4 2 2 2" xfId="38832" xr:uid="{00000000-0005-0000-0000-00007BC30000}"/>
    <cellStyle name="Output 2 2 5 2 4 2 3" xfId="32516" xr:uid="{00000000-0005-0000-0000-00007CC30000}"/>
    <cellStyle name="Output 2 2 5 2 4 3" xfId="9724" xr:uid="{00000000-0005-0000-0000-00007DC30000}"/>
    <cellStyle name="Output 2 2 5 2 4 3 2" xfId="35886" xr:uid="{00000000-0005-0000-0000-00007EC30000}"/>
    <cellStyle name="Output 2 2 5 2 4 4" xfId="28464" xr:uid="{00000000-0005-0000-0000-00007FC30000}"/>
    <cellStyle name="Output 2 2 5 2 5" xfId="4328" xr:uid="{00000000-0005-0000-0000-000080C30000}"/>
    <cellStyle name="Output 2 2 5 2 5 2" xfId="11198" xr:uid="{00000000-0005-0000-0000-000081C30000}"/>
    <cellStyle name="Output 2 2 5 2 5 2 2" xfId="37360" xr:uid="{00000000-0005-0000-0000-000082C30000}"/>
    <cellStyle name="Output 2 2 5 2 5 3" xfId="30490" xr:uid="{00000000-0005-0000-0000-000083C30000}"/>
    <cellStyle name="Output 2 2 5 2 6" xfId="8252" xr:uid="{00000000-0005-0000-0000-000084C30000}"/>
    <cellStyle name="Output 2 2 5 2 6 2" xfId="34414" xr:uid="{00000000-0005-0000-0000-000085C30000}"/>
    <cellStyle name="Output 2 2 5 2 7" xfId="26438" xr:uid="{00000000-0005-0000-0000-000086C30000}"/>
    <cellStyle name="Output 2 2 5 3" xfId="398" xr:uid="{00000000-0005-0000-0000-000087C30000}"/>
    <cellStyle name="Output 2 2 5 3 2" xfId="930" xr:uid="{00000000-0005-0000-0000-000088C30000}"/>
    <cellStyle name="Output 2 2 5 3 2 2" xfId="2956" xr:uid="{00000000-0005-0000-0000-000089C30000}"/>
    <cellStyle name="Output 2 2 5 3 2 2 2" xfId="7008" xr:uid="{00000000-0005-0000-0000-00008AC30000}"/>
    <cellStyle name="Output 2 2 5 3 2 2 2 2" xfId="12974" xr:uid="{00000000-0005-0000-0000-00008BC30000}"/>
    <cellStyle name="Output 2 2 5 3 2 2 2 2 2" xfId="39136" xr:uid="{00000000-0005-0000-0000-00008CC30000}"/>
    <cellStyle name="Output 2 2 5 3 2 2 2 3" xfId="33170" xr:uid="{00000000-0005-0000-0000-00008DC30000}"/>
    <cellStyle name="Output 2 2 5 3 2 2 3" xfId="10028" xr:uid="{00000000-0005-0000-0000-00008EC30000}"/>
    <cellStyle name="Output 2 2 5 3 2 2 3 2" xfId="36190" xr:uid="{00000000-0005-0000-0000-00008FC30000}"/>
    <cellStyle name="Output 2 2 5 3 2 2 4" xfId="29118" xr:uid="{00000000-0005-0000-0000-000090C30000}"/>
    <cellStyle name="Output 2 2 5 3 2 3" xfId="4982" xr:uid="{00000000-0005-0000-0000-000091C30000}"/>
    <cellStyle name="Output 2 2 5 3 2 3 2" xfId="11502" xr:uid="{00000000-0005-0000-0000-000092C30000}"/>
    <cellStyle name="Output 2 2 5 3 2 3 2 2" xfId="37664" xr:uid="{00000000-0005-0000-0000-000093C30000}"/>
    <cellStyle name="Output 2 2 5 3 2 3 3" xfId="31144" xr:uid="{00000000-0005-0000-0000-000094C30000}"/>
    <cellStyle name="Output 2 2 5 3 2 4" xfId="8556" xr:uid="{00000000-0005-0000-0000-000095C30000}"/>
    <cellStyle name="Output 2 2 5 3 2 4 2" xfId="34718" xr:uid="{00000000-0005-0000-0000-000096C30000}"/>
    <cellStyle name="Output 2 2 5 3 2 5" xfId="27092" xr:uid="{00000000-0005-0000-0000-000097C30000}"/>
    <cellStyle name="Output 2 2 5 3 3" xfId="2424" xr:uid="{00000000-0005-0000-0000-000098C30000}"/>
    <cellStyle name="Output 2 2 5 3 3 2" xfId="6476" xr:uid="{00000000-0005-0000-0000-000099C30000}"/>
    <cellStyle name="Output 2 2 5 3 3 2 2" xfId="12718" xr:uid="{00000000-0005-0000-0000-00009AC30000}"/>
    <cellStyle name="Output 2 2 5 3 3 2 2 2" xfId="38880" xr:uid="{00000000-0005-0000-0000-00009BC30000}"/>
    <cellStyle name="Output 2 2 5 3 3 2 3" xfId="32638" xr:uid="{00000000-0005-0000-0000-00009CC30000}"/>
    <cellStyle name="Output 2 2 5 3 3 3" xfId="9772" xr:uid="{00000000-0005-0000-0000-00009DC30000}"/>
    <cellStyle name="Output 2 2 5 3 3 3 2" xfId="35934" xr:uid="{00000000-0005-0000-0000-00009EC30000}"/>
    <cellStyle name="Output 2 2 5 3 3 4" xfId="28586" xr:uid="{00000000-0005-0000-0000-00009FC30000}"/>
    <cellStyle name="Output 2 2 5 3 4" xfId="4450" xr:uid="{00000000-0005-0000-0000-0000A0C30000}"/>
    <cellStyle name="Output 2 2 5 3 4 2" xfId="11246" xr:uid="{00000000-0005-0000-0000-0000A1C30000}"/>
    <cellStyle name="Output 2 2 5 3 4 2 2" xfId="37408" xr:uid="{00000000-0005-0000-0000-0000A2C30000}"/>
    <cellStyle name="Output 2 2 5 3 4 3" xfId="30612" xr:uid="{00000000-0005-0000-0000-0000A3C30000}"/>
    <cellStyle name="Output 2 2 5 3 5" xfId="8300" xr:uid="{00000000-0005-0000-0000-0000A4C30000}"/>
    <cellStyle name="Output 2 2 5 3 5 2" xfId="34462" xr:uid="{00000000-0005-0000-0000-0000A5C30000}"/>
    <cellStyle name="Output 2 2 5 3 6" xfId="26560" xr:uid="{00000000-0005-0000-0000-0000A6C30000}"/>
    <cellStyle name="Output 2 2 5 4" xfId="678" xr:uid="{00000000-0005-0000-0000-0000A7C30000}"/>
    <cellStyle name="Output 2 2 5 4 2" xfId="2704" xr:uid="{00000000-0005-0000-0000-0000A8C30000}"/>
    <cellStyle name="Output 2 2 5 4 2 2" xfId="6756" xr:uid="{00000000-0005-0000-0000-0000A9C30000}"/>
    <cellStyle name="Output 2 2 5 4 2 2 2" xfId="12886" xr:uid="{00000000-0005-0000-0000-0000AAC30000}"/>
    <cellStyle name="Output 2 2 5 4 2 2 2 2" xfId="39048" xr:uid="{00000000-0005-0000-0000-0000ABC30000}"/>
    <cellStyle name="Output 2 2 5 4 2 2 3" xfId="32918" xr:uid="{00000000-0005-0000-0000-0000ACC30000}"/>
    <cellStyle name="Output 2 2 5 4 2 3" xfId="9940" xr:uid="{00000000-0005-0000-0000-0000ADC30000}"/>
    <cellStyle name="Output 2 2 5 4 2 3 2" xfId="36102" xr:uid="{00000000-0005-0000-0000-0000AEC30000}"/>
    <cellStyle name="Output 2 2 5 4 2 4" xfId="28866" xr:uid="{00000000-0005-0000-0000-0000AFC30000}"/>
    <cellStyle name="Output 2 2 5 4 3" xfId="4730" xr:uid="{00000000-0005-0000-0000-0000B0C30000}"/>
    <cellStyle name="Output 2 2 5 4 3 2" xfId="11414" xr:uid="{00000000-0005-0000-0000-0000B1C30000}"/>
    <cellStyle name="Output 2 2 5 4 3 2 2" xfId="37576" xr:uid="{00000000-0005-0000-0000-0000B2C30000}"/>
    <cellStyle name="Output 2 2 5 4 3 3" xfId="30892" xr:uid="{00000000-0005-0000-0000-0000B3C30000}"/>
    <cellStyle name="Output 2 2 5 4 4" xfId="8468" xr:uid="{00000000-0005-0000-0000-0000B4C30000}"/>
    <cellStyle name="Output 2 2 5 4 4 2" xfId="34630" xr:uid="{00000000-0005-0000-0000-0000B5C30000}"/>
    <cellStyle name="Output 2 2 5 4 5" xfId="26840" xr:uid="{00000000-0005-0000-0000-0000B6C30000}"/>
    <cellStyle name="Output 2 2 5 5" xfId="2172" xr:uid="{00000000-0005-0000-0000-0000B7C30000}"/>
    <cellStyle name="Output 2 2 5 5 2" xfId="6224" xr:uid="{00000000-0005-0000-0000-0000B8C30000}"/>
    <cellStyle name="Output 2 2 5 5 2 2" xfId="12630" xr:uid="{00000000-0005-0000-0000-0000B9C30000}"/>
    <cellStyle name="Output 2 2 5 5 2 2 2" xfId="38792" xr:uid="{00000000-0005-0000-0000-0000BAC30000}"/>
    <cellStyle name="Output 2 2 5 5 2 3" xfId="32386" xr:uid="{00000000-0005-0000-0000-0000BBC30000}"/>
    <cellStyle name="Output 2 2 5 5 3" xfId="9684" xr:uid="{00000000-0005-0000-0000-0000BCC30000}"/>
    <cellStyle name="Output 2 2 5 5 3 2" xfId="35846" xr:uid="{00000000-0005-0000-0000-0000BDC30000}"/>
    <cellStyle name="Output 2 2 5 5 4" xfId="28334" xr:uid="{00000000-0005-0000-0000-0000BEC30000}"/>
    <cellStyle name="Output 2 2 5 6" xfId="4198" xr:uid="{00000000-0005-0000-0000-0000BFC30000}"/>
    <cellStyle name="Output 2 2 5 6 2" xfId="11158" xr:uid="{00000000-0005-0000-0000-0000C0C30000}"/>
    <cellStyle name="Output 2 2 5 6 2 2" xfId="37320" xr:uid="{00000000-0005-0000-0000-0000C1C30000}"/>
    <cellStyle name="Output 2 2 5 6 3" xfId="30360" xr:uid="{00000000-0005-0000-0000-0000C2C30000}"/>
    <cellStyle name="Output 2 2 5 7" xfId="8212" xr:uid="{00000000-0005-0000-0000-0000C3C30000}"/>
    <cellStyle name="Output 2 2 5 7 2" xfId="34374" xr:uid="{00000000-0005-0000-0000-0000C4C30000}"/>
    <cellStyle name="Output 2 2 5 8" xfId="26308" xr:uid="{00000000-0005-0000-0000-0000C5C30000}"/>
    <cellStyle name="Output 2 2 6" xfId="186" xr:uid="{00000000-0005-0000-0000-0000C6C30000}"/>
    <cellStyle name="Output 2 2 6 2" xfId="316" xr:uid="{00000000-0005-0000-0000-0000C7C30000}"/>
    <cellStyle name="Output 2 2 6 2 2" xfId="516" xr:uid="{00000000-0005-0000-0000-0000C8C30000}"/>
    <cellStyle name="Output 2 2 6 2 2 2" xfId="1048" xr:uid="{00000000-0005-0000-0000-0000C9C30000}"/>
    <cellStyle name="Output 2 2 6 2 2 2 2" xfId="3074" xr:uid="{00000000-0005-0000-0000-0000CAC30000}"/>
    <cellStyle name="Output 2 2 6 2 2 2 2 2" xfId="7126" xr:uid="{00000000-0005-0000-0000-0000CBC30000}"/>
    <cellStyle name="Output 2 2 6 2 2 2 2 2 2" xfId="13028" xr:uid="{00000000-0005-0000-0000-0000CCC30000}"/>
    <cellStyle name="Output 2 2 6 2 2 2 2 2 2 2" xfId="39190" xr:uid="{00000000-0005-0000-0000-0000CDC30000}"/>
    <cellStyle name="Output 2 2 6 2 2 2 2 2 3" xfId="33288" xr:uid="{00000000-0005-0000-0000-0000CEC30000}"/>
    <cellStyle name="Output 2 2 6 2 2 2 2 3" xfId="10082" xr:uid="{00000000-0005-0000-0000-0000CFC30000}"/>
    <cellStyle name="Output 2 2 6 2 2 2 2 3 2" xfId="36244" xr:uid="{00000000-0005-0000-0000-0000D0C30000}"/>
    <cellStyle name="Output 2 2 6 2 2 2 2 4" xfId="29236" xr:uid="{00000000-0005-0000-0000-0000D1C30000}"/>
    <cellStyle name="Output 2 2 6 2 2 2 3" xfId="5100" xr:uid="{00000000-0005-0000-0000-0000D2C30000}"/>
    <cellStyle name="Output 2 2 6 2 2 2 3 2" xfId="11556" xr:uid="{00000000-0005-0000-0000-0000D3C30000}"/>
    <cellStyle name="Output 2 2 6 2 2 2 3 2 2" xfId="37718" xr:uid="{00000000-0005-0000-0000-0000D4C30000}"/>
    <cellStyle name="Output 2 2 6 2 2 2 3 3" xfId="31262" xr:uid="{00000000-0005-0000-0000-0000D5C30000}"/>
    <cellStyle name="Output 2 2 6 2 2 2 4" xfId="8610" xr:uid="{00000000-0005-0000-0000-0000D6C30000}"/>
    <cellStyle name="Output 2 2 6 2 2 2 4 2" xfId="34772" xr:uid="{00000000-0005-0000-0000-0000D7C30000}"/>
    <cellStyle name="Output 2 2 6 2 2 2 5" xfId="27210" xr:uid="{00000000-0005-0000-0000-0000D8C30000}"/>
    <cellStyle name="Output 2 2 6 2 2 3" xfId="2542" xr:uid="{00000000-0005-0000-0000-0000D9C30000}"/>
    <cellStyle name="Output 2 2 6 2 2 3 2" xfId="6594" xr:uid="{00000000-0005-0000-0000-0000DAC30000}"/>
    <cellStyle name="Output 2 2 6 2 2 3 2 2" xfId="12772" xr:uid="{00000000-0005-0000-0000-0000DBC30000}"/>
    <cellStyle name="Output 2 2 6 2 2 3 2 2 2" xfId="38934" xr:uid="{00000000-0005-0000-0000-0000DCC30000}"/>
    <cellStyle name="Output 2 2 6 2 2 3 2 3" xfId="32756" xr:uid="{00000000-0005-0000-0000-0000DDC30000}"/>
    <cellStyle name="Output 2 2 6 2 2 3 3" xfId="9826" xr:uid="{00000000-0005-0000-0000-0000DEC30000}"/>
    <cellStyle name="Output 2 2 6 2 2 3 3 2" xfId="35988" xr:uid="{00000000-0005-0000-0000-0000DFC30000}"/>
    <cellStyle name="Output 2 2 6 2 2 3 4" xfId="28704" xr:uid="{00000000-0005-0000-0000-0000E0C30000}"/>
    <cellStyle name="Output 2 2 6 2 2 4" xfId="4568" xr:uid="{00000000-0005-0000-0000-0000E1C30000}"/>
    <cellStyle name="Output 2 2 6 2 2 4 2" xfId="11300" xr:uid="{00000000-0005-0000-0000-0000E2C30000}"/>
    <cellStyle name="Output 2 2 6 2 2 4 2 2" xfId="37462" xr:uid="{00000000-0005-0000-0000-0000E3C30000}"/>
    <cellStyle name="Output 2 2 6 2 2 4 3" xfId="30730" xr:uid="{00000000-0005-0000-0000-0000E4C30000}"/>
    <cellStyle name="Output 2 2 6 2 2 5" xfId="8354" xr:uid="{00000000-0005-0000-0000-0000E5C30000}"/>
    <cellStyle name="Output 2 2 6 2 2 5 2" xfId="34516" xr:uid="{00000000-0005-0000-0000-0000E6C30000}"/>
    <cellStyle name="Output 2 2 6 2 2 6" xfId="26678" xr:uid="{00000000-0005-0000-0000-0000E7C30000}"/>
    <cellStyle name="Output 2 2 6 2 3" xfId="852" xr:uid="{00000000-0005-0000-0000-0000E8C30000}"/>
    <cellStyle name="Output 2 2 6 2 3 2" xfId="2878" xr:uid="{00000000-0005-0000-0000-0000E9C30000}"/>
    <cellStyle name="Output 2 2 6 2 3 2 2" xfId="6930" xr:uid="{00000000-0005-0000-0000-0000EAC30000}"/>
    <cellStyle name="Output 2 2 6 2 3 2 2 2" xfId="12940" xr:uid="{00000000-0005-0000-0000-0000EBC30000}"/>
    <cellStyle name="Output 2 2 6 2 3 2 2 2 2" xfId="39102" xr:uid="{00000000-0005-0000-0000-0000ECC30000}"/>
    <cellStyle name="Output 2 2 6 2 3 2 2 3" xfId="33092" xr:uid="{00000000-0005-0000-0000-0000EDC30000}"/>
    <cellStyle name="Output 2 2 6 2 3 2 3" xfId="9994" xr:uid="{00000000-0005-0000-0000-0000EEC30000}"/>
    <cellStyle name="Output 2 2 6 2 3 2 3 2" xfId="36156" xr:uid="{00000000-0005-0000-0000-0000EFC30000}"/>
    <cellStyle name="Output 2 2 6 2 3 2 4" xfId="29040" xr:uid="{00000000-0005-0000-0000-0000F0C30000}"/>
    <cellStyle name="Output 2 2 6 2 3 3" xfId="4904" xr:uid="{00000000-0005-0000-0000-0000F1C30000}"/>
    <cellStyle name="Output 2 2 6 2 3 3 2" xfId="11468" xr:uid="{00000000-0005-0000-0000-0000F2C30000}"/>
    <cellStyle name="Output 2 2 6 2 3 3 2 2" xfId="37630" xr:uid="{00000000-0005-0000-0000-0000F3C30000}"/>
    <cellStyle name="Output 2 2 6 2 3 3 3" xfId="31066" xr:uid="{00000000-0005-0000-0000-0000F4C30000}"/>
    <cellStyle name="Output 2 2 6 2 3 4" xfId="8522" xr:uid="{00000000-0005-0000-0000-0000F5C30000}"/>
    <cellStyle name="Output 2 2 6 2 3 4 2" xfId="34684" xr:uid="{00000000-0005-0000-0000-0000F6C30000}"/>
    <cellStyle name="Output 2 2 6 2 3 5" xfId="27014" xr:uid="{00000000-0005-0000-0000-0000F7C30000}"/>
    <cellStyle name="Output 2 2 6 2 4" xfId="2346" xr:uid="{00000000-0005-0000-0000-0000F8C30000}"/>
    <cellStyle name="Output 2 2 6 2 4 2" xfId="6398" xr:uid="{00000000-0005-0000-0000-0000F9C30000}"/>
    <cellStyle name="Output 2 2 6 2 4 2 2" xfId="12684" xr:uid="{00000000-0005-0000-0000-0000FAC30000}"/>
    <cellStyle name="Output 2 2 6 2 4 2 2 2" xfId="38846" xr:uid="{00000000-0005-0000-0000-0000FBC30000}"/>
    <cellStyle name="Output 2 2 6 2 4 2 3" xfId="32560" xr:uid="{00000000-0005-0000-0000-0000FCC30000}"/>
    <cellStyle name="Output 2 2 6 2 4 3" xfId="9738" xr:uid="{00000000-0005-0000-0000-0000FDC30000}"/>
    <cellStyle name="Output 2 2 6 2 4 3 2" xfId="35900" xr:uid="{00000000-0005-0000-0000-0000FEC30000}"/>
    <cellStyle name="Output 2 2 6 2 4 4" xfId="28508" xr:uid="{00000000-0005-0000-0000-0000FFC30000}"/>
    <cellStyle name="Output 2 2 6 2 5" xfId="4372" xr:uid="{00000000-0005-0000-0000-000000C40000}"/>
    <cellStyle name="Output 2 2 6 2 5 2" xfId="11212" xr:uid="{00000000-0005-0000-0000-000001C40000}"/>
    <cellStyle name="Output 2 2 6 2 5 2 2" xfId="37374" xr:uid="{00000000-0005-0000-0000-000002C40000}"/>
    <cellStyle name="Output 2 2 6 2 5 3" xfId="30534" xr:uid="{00000000-0005-0000-0000-000003C40000}"/>
    <cellStyle name="Output 2 2 6 2 6" xfId="8266" xr:uid="{00000000-0005-0000-0000-000004C40000}"/>
    <cellStyle name="Output 2 2 6 2 6 2" xfId="34428" xr:uid="{00000000-0005-0000-0000-000005C40000}"/>
    <cellStyle name="Output 2 2 6 2 7" xfId="26482" xr:uid="{00000000-0005-0000-0000-000006C40000}"/>
    <cellStyle name="Output 2 2 6 3" xfId="428" xr:uid="{00000000-0005-0000-0000-000007C40000}"/>
    <cellStyle name="Output 2 2 6 3 2" xfId="960" xr:uid="{00000000-0005-0000-0000-000008C40000}"/>
    <cellStyle name="Output 2 2 6 3 2 2" xfId="2986" xr:uid="{00000000-0005-0000-0000-000009C40000}"/>
    <cellStyle name="Output 2 2 6 3 2 2 2" xfId="7038" xr:uid="{00000000-0005-0000-0000-00000AC40000}"/>
    <cellStyle name="Output 2 2 6 3 2 2 2 2" xfId="12988" xr:uid="{00000000-0005-0000-0000-00000BC40000}"/>
    <cellStyle name="Output 2 2 6 3 2 2 2 2 2" xfId="39150" xr:uid="{00000000-0005-0000-0000-00000CC40000}"/>
    <cellStyle name="Output 2 2 6 3 2 2 2 3" xfId="33200" xr:uid="{00000000-0005-0000-0000-00000DC40000}"/>
    <cellStyle name="Output 2 2 6 3 2 2 3" xfId="10042" xr:uid="{00000000-0005-0000-0000-00000EC40000}"/>
    <cellStyle name="Output 2 2 6 3 2 2 3 2" xfId="36204" xr:uid="{00000000-0005-0000-0000-00000FC40000}"/>
    <cellStyle name="Output 2 2 6 3 2 2 4" xfId="29148" xr:uid="{00000000-0005-0000-0000-000010C40000}"/>
    <cellStyle name="Output 2 2 6 3 2 3" xfId="5012" xr:uid="{00000000-0005-0000-0000-000011C40000}"/>
    <cellStyle name="Output 2 2 6 3 2 3 2" xfId="11516" xr:uid="{00000000-0005-0000-0000-000012C40000}"/>
    <cellStyle name="Output 2 2 6 3 2 3 2 2" xfId="37678" xr:uid="{00000000-0005-0000-0000-000013C40000}"/>
    <cellStyle name="Output 2 2 6 3 2 3 3" xfId="31174" xr:uid="{00000000-0005-0000-0000-000014C40000}"/>
    <cellStyle name="Output 2 2 6 3 2 4" xfId="8570" xr:uid="{00000000-0005-0000-0000-000015C40000}"/>
    <cellStyle name="Output 2 2 6 3 2 4 2" xfId="34732" xr:uid="{00000000-0005-0000-0000-000016C40000}"/>
    <cellStyle name="Output 2 2 6 3 2 5" xfId="27122" xr:uid="{00000000-0005-0000-0000-000017C40000}"/>
    <cellStyle name="Output 2 2 6 3 3" xfId="2454" xr:uid="{00000000-0005-0000-0000-000018C40000}"/>
    <cellStyle name="Output 2 2 6 3 3 2" xfId="6506" xr:uid="{00000000-0005-0000-0000-000019C40000}"/>
    <cellStyle name="Output 2 2 6 3 3 2 2" xfId="12732" xr:uid="{00000000-0005-0000-0000-00001AC40000}"/>
    <cellStyle name="Output 2 2 6 3 3 2 2 2" xfId="38894" xr:uid="{00000000-0005-0000-0000-00001BC40000}"/>
    <cellStyle name="Output 2 2 6 3 3 2 3" xfId="32668" xr:uid="{00000000-0005-0000-0000-00001CC40000}"/>
    <cellStyle name="Output 2 2 6 3 3 3" xfId="9786" xr:uid="{00000000-0005-0000-0000-00001DC40000}"/>
    <cellStyle name="Output 2 2 6 3 3 3 2" xfId="35948" xr:uid="{00000000-0005-0000-0000-00001EC40000}"/>
    <cellStyle name="Output 2 2 6 3 3 4" xfId="28616" xr:uid="{00000000-0005-0000-0000-00001FC40000}"/>
    <cellStyle name="Output 2 2 6 3 4" xfId="4480" xr:uid="{00000000-0005-0000-0000-000020C40000}"/>
    <cellStyle name="Output 2 2 6 3 4 2" xfId="11260" xr:uid="{00000000-0005-0000-0000-000021C40000}"/>
    <cellStyle name="Output 2 2 6 3 4 2 2" xfId="37422" xr:uid="{00000000-0005-0000-0000-000022C40000}"/>
    <cellStyle name="Output 2 2 6 3 4 3" xfId="30642" xr:uid="{00000000-0005-0000-0000-000023C40000}"/>
    <cellStyle name="Output 2 2 6 3 5" xfId="8314" xr:uid="{00000000-0005-0000-0000-000024C40000}"/>
    <cellStyle name="Output 2 2 6 3 5 2" xfId="34476" xr:uid="{00000000-0005-0000-0000-000025C40000}"/>
    <cellStyle name="Output 2 2 6 3 6" xfId="26590" xr:uid="{00000000-0005-0000-0000-000026C40000}"/>
    <cellStyle name="Output 2 2 6 4" xfId="722" xr:uid="{00000000-0005-0000-0000-000027C40000}"/>
    <cellStyle name="Output 2 2 6 4 2" xfId="2748" xr:uid="{00000000-0005-0000-0000-000028C40000}"/>
    <cellStyle name="Output 2 2 6 4 2 2" xfId="6800" xr:uid="{00000000-0005-0000-0000-000029C40000}"/>
    <cellStyle name="Output 2 2 6 4 2 2 2" xfId="12900" xr:uid="{00000000-0005-0000-0000-00002AC40000}"/>
    <cellStyle name="Output 2 2 6 4 2 2 2 2" xfId="39062" xr:uid="{00000000-0005-0000-0000-00002BC40000}"/>
    <cellStyle name="Output 2 2 6 4 2 2 3" xfId="32962" xr:uid="{00000000-0005-0000-0000-00002CC40000}"/>
    <cellStyle name="Output 2 2 6 4 2 3" xfId="9954" xr:uid="{00000000-0005-0000-0000-00002DC40000}"/>
    <cellStyle name="Output 2 2 6 4 2 3 2" xfId="36116" xr:uid="{00000000-0005-0000-0000-00002EC40000}"/>
    <cellStyle name="Output 2 2 6 4 2 4" xfId="28910" xr:uid="{00000000-0005-0000-0000-00002FC40000}"/>
    <cellStyle name="Output 2 2 6 4 3" xfId="4774" xr:uid="{00000000-0005-0000-0000-000030C40000}"/>
    <cellStyle name="Output 2 2 6 4 3 2" xfId="11428" xr:uid="{00000000-0005-0000-0000-000031C40000}"/>
    <cellStyle name="Output 2 2 6 4 3 2 2" xfId="37590" xr:uid="{00000000-0005-0000-0000-000032C40000}"/>
    <cellStyle name="Output 2 2 6 4 3 3" xfId="30936" xr:uid="{00000000-0005-0000-0000-000033C40000}"/>
    <cellStyle name="Output 2 2 6 4 4" xfId="8482" xr:uid="{00000000-0005-0000-0000-000034C40000}"/>
    <cellStyle name="Output 2 2 6 4 4 2" xfId="34644" xr:uid="{00000000-0005-0000-0000-000035C40000}"/>
    <cellStyle name="Output 2 2 6 4 5" xfId="26884" xr:uid="{00000000-0005-0000-0000-000036C40000}"/>
    <cellStyle name="Output 2 2 6 5" xfId="2216" xr:uid="{00000000-0005-0000-0000-000037C40000}"/>
    <cellStyle name="Output 2 2 6 5 2" xfId="6268" xr:uid="{00000000-0005-0000-0000-000038C40000}"/>
    <cellStyle name="Output 2 2 6 5 2 2" xfId="12644" xr:uid="{00000000-0005-0000-0000-000039C40000}"/>
    <cellStyle name="Output 2 2 6 5 2 2 2" xfId="38806" xr:uid="{00000000-0005-0000-0000-00003AC40000}"/>
    <cellStyle name="Output 2 2 6 5 2 3" xfId="32430" xr:uid="{00000000-0005-0000-0000-00003BC40000}"/>
    <cellStyle name="Output 2 2 6 5 3" xfId="9698" xr:uid="{00000000-0005-0000-0000-00003CC40000}"/>
    <cellStyle name="Output 2 2 6 5 3 2" xfId="35860" xr:uid="{00000000-0005-0000-0000-00003DC40000}"/>
    <cellStyle name="Output 2 2 6 5 4" xfId="28378" xr:uid="{00000000-0005-0000-0000-00003EC40000}"/>
    <cellStyle name="Output 2 2 6 6" xfId="4242" xr:uid="{00000000-0005-0000-0000-00003FC40000}"/>
    <cellStyle name="Output 2 2 6 6 2" xfId="11172" xr:uid="{00000000-0005-0000-0000-000040C40000}"/>
    <cellStyle name="Output 2 2 6 6 2 2" xfId="37334" xr:uid="{00000000-0005-0000-0000-000041C40000}"/>
    <cellStyle name="Output 2 2 6 6 3" xfId="30404" xr:uid="{00000000-0005-0000-0000-000042C40000}"/>
    <cellStyle name="Output 2 2 6 7" xfId="8226" xr:uid="{00000000-0005-0000-0000-000043C40000}"/>
    <cellStyle name="Output 2 2 6 7 2" xfId="34388" xr:uid="{00000000-0005-0000-0000-000044C40000}"/>
    <cellStyle name="Output 2 2 6 8" xfId="26352" xr:uid="{00000000-0005-0000-0000-000045C40000}"/>
    <cellStyle name="Output 2 2 7" xfId="226" xr:uid="{00000000-0005-0000-0000-000046C40000}"/>
    <cellStyle name="Output 2 2 7 2" xfId="454" xr:uid="{00000000-0005-0000-0000-000047C40000}"/>
    <cellStyle name="Output 2 2 7 2 2" xfId="986" xr:uid="{00000000-0005-0000-0000-000048C40000}"/>
    <cellStyle name="Output 2 2 7 2 2 2" xfId="3012" xr:uid="{00000000-0005-0000-0000-000049C40000}"/>
    <cellStyle name="Output 2 2 7 2 2 2 2" xfId="7064" xr:uid="{00000000-0005-0000-0000-00004AC40000}"/>
    <cellStyle name="Output 2 2 7 2 2 2 2 2" xfId="12998" xr:uid="{00000000-0005-0000-0000-00004BC40000}"/>
    <cellStyle name="Output 2 2 7 2 2 2 2 2 2" xfId="39160" xr:uid="{00000000-0005-0000-0000-00004CC40000}"/>
    <cellStyle name="Output 2 2 7 2 2 2 2 3" xfId="33226" xr:uid="{00000000-0005-0000-0000-00004DC40000}"/>
    <cellStyle name="Output 2 2 7 2 2 2 3" xfId="10052" xr:uid="{00000000-0005-0000-0000-00004EC40000}"/>
    <cellStyle name="Output 2 2 7 2 2 2 3 2" xfId="36214" xr:uid="{00000000-0005-0000-0000-00004FC40000}"/>
    <cellStyle name="Output 2 2 7 2 2 2 4" xfId="29174" xr:uid="{00000000-0005-0000-0000-000050C40000}"/>
    <cellStyle name="Output 2 2 7 2 2 3" xfId="5038" xr:uid="{00000000-0005-0000-0000-000051C40000}"/>
    <cellStyle name="Output 2 2 7 2 2 3 2" xfId="11526" xr:uid="{00000000-0005-0000-0000-000052C40000}"/>
    <cellStyle name="Output 2 2 7 2 2 3 2 2" xfId="37688" xr:uid="{00000000-0005-0000-0000-000053C40000}"/>
    <cellStyle name="Output 2 2 7 2 2 3 3" xfId="31200" xr:uid="{00000000-0005-0000-0000-000054C40000}"/>
    <cellStyle name="Output 2 2 7 2 2 4" xfId="8580" xr:uid="{00000000-0005-0000-0000-000055C40000}"/>
    <cellStyle name="Output 2 2 7 2 2 4 2" xfId="34742" xr:uid="{00000000-0005-0000-0000-000056C40000}"/>
    <cellStyle name="Output 2 2 7 2 2 5" xfId="27148" xr:uid="{00000000-0005-0000-0000-000057C40000}"/>
    <cellStyle name="Output 2 2 7 2 3" xfId="2480" xr:uid="{00000000-0005-0000-0000-000058C40000}"/>
    <cellStyle name="Output 2 2 7 2 3 2" xfId="6532" xr:uid="{00000000-0005-0000-0000-000059C40000}"/>
    <cellStyle name="Output 2 2 7 2 3 2 2" xfId="12742" xr:uid="{00000000-0005-0000-0000-00005AC40000}"/>
    <cellStyle name="Output 2 2 7 2 3 2 2 2" xfId="38904" xr:uid="{00000000-0005-0000-0000-00005BC40000}"/>
    <cellStyle name="Output 2 2 7 2 3 2 3" xfId="32694" xr:uid="{00000000-0005-0000-0000-00005CC40000}"/>
    <cellStyle name="Output 2 2 7 2 3 3" xfId="9796" xr:uid="{00000000-0005-0000-0000-00005DC40000}"/>
    <cellStyle name="Output 2 2 7 2 3 3 2" xfId="35958" xr:uid="{00000000-0005-0000-0000-00005EC40000}"/>
    <cellStyle name="Output 2 2 7 2 3 4" xfId="28642" xr:uid="{00000000-0005-0000-0000-00005FC40000}"/>
    <cellStyle name="Output 2 2 7 2 4" xfId="4506" xr:uid="{00000000-0005-0000-0000-000060C40000}"/>
    <cellStyle name="Output 2 2 7 2 4 2" xfId="11270" xr:uid="{00000000-0005-0000-0000-000061C40000}"/>
    <cellStyle name="Output 2 2 7 2 4 2 2" xfId="37432" xr:uid="{00000000-0005-0000-0000-000062C40000}"/>
    <cellStyle name="Output 2 2 7 2 4 3" xfId="30668" xr:uid="{00000000-0005-0000-0000-000063C40000}"/>
    <cellStyle name="Output 2 2 7 2 5" xfId="8324" xr:uid="{00000000-0005-0000-0000-000064C40000}"/>
    <cellStyle name="Output 2 2 7 2 5 2" xfId="34486" xr:uid="{00000000-0005-0000-0000-000065C40000}"/>
    <cellStyle name="Output 2 2 7 2 6" xfId="26616" xr:uid="{00000000-0005-0000-0000-000066C40000}"/>
    <cellStyle name="Output 2 2 7 3" xfId="762" xr:uid="{00000000-0005-0000-0000-000067C40000}"/>
    <cellStyle name="Output 2 2 7 3 2" xfId="2788" xr:uid="{00000000-0005-0000-0000-000068C40000}"/>
    <cellStyle name="Output 2 2 7 3 2 2" xfId="6840" xr:uid="{00000000-0005-0000-0000-000069C40000}"/>
    <cellStyle name="Output 2 2 7 3 2 2 2" xfId="12910" xr:uid="{00000000-0005-0000-0000-00006AC40000}"/>
    <cellStyle name="Output 2 2 7 3 2 2 2 2" xfId="39072" xr:uid="{00000000-0005-0000-0000-00006BC40000}"/>
    <cellStyle name="Output 2 2 7 3 2 2 3" xfId="33002" xr:uid="{00000000-0005-0000-0000-00006CC40000}"/>
    <cellStyle name="Output 2 2 7 3 2 3" xfId="9964" xr:uid="{00000000-0005-0000-0000-00006DC40000}"/>
    <cellStyle name="Output 2 2 7 3 2 3 2" xfId="36126" xr:uid="{00000000-0005-0000-0000-00006EC40000}"/>
    <cellStyle name="Output 2 2 7 3 2 4" xfId="28950" xr:uid="{00000000-0005-0000-0000-00006FC40000}"/>
    <cellStyle name="Output 2 2 7 3 3" xfId="4814" xr:uid="{00000000-0005-0000-0000-000070C40000}"/>
    <cellStyle name="Output 2 2 7 3 3 2" xfId="11438" xr:uid="{00000000-0005-0000-0000-000071C40000}"/>
    <cellStyle name="Output 2 2 7 3 3 2 2" xfId="37600" xr:uid="{00000000-0005-0000-0000-000072C40000}"/>
    <cellStyle name="Output 2 2 7 3 3 3" xfId="30976" xr:uid="{00000000-0005-0000-0000-000073C40000}"/>
    <cellStyle name="Output 2 2 7 3 4" xfId="8492" xr:uid="{00000000-0005-0000-0000-000074C40000}"/>
    <cellStyle name="Output 2 2 7 3 4 2" xfId="34654" xr:uid="{00000000-0005-0000-0000-000075C40000}"/>
    <cellStyle name="Output 2 2 7 3 5" xfId="26924" xr:uid="{00000000-0005-0000-0000-000076C40000}"/>
    <cellStyle name="Output 2 2 7 4" xfId="2256" xr:uid="{00000000-0005-0000-0000-000077C40000}"/>
    <cellStyle name="Output 2 2 7 4 2" xfId="6308" xr:uid="{00000000-0005-0000-0000-000078C40000}"/>
    <cellStyle name="Output 2 2 7 4 2 2" xfId="12654" xr:uid="{00000000-0005-0000-0000-000079C40000}"/>
    <cellStyle name="Output 2 2 7 4 2 2 2" xfId="38816" xr:uid="{00000000-0005-0000-0000-00007AC40000}"/>
    <cellStyle name="Output 2 2 7 4 2 3" xfId="32470" xr:uid="{00000000-0005-0000-0000-00007BC40000}"/>
    <cellStyle name="Output 2 2 7 4 3" xfId="9708" xr:uid="{00000000-0005-0000-0000-00007CC40000}"/>
    <cellStyle name="Output 2 2 7 4 3 2" xfId="35870" xr:uid="{00000000-0005-0000-0000-00007DC40000}"/>
    <cellStyle name="Output 2 2 7 4 4" xfId="28418" xr:uid="{00000000-0005-0000-0000-00007EC40000}"/>
    <cellStyle name="Output 2 2 7 5" xfId="4282" xr:uid="{00000000-0005-0000-0000-00007FC40000}"/>
    <cellStyle name="Output 2 2 7 5 2" xfId="11182" xr:uid="{00000000-0005-0000-0000-000080C40000}"/>
    <cellStyle name="Output 2 2 7 5 2 2" xfId="37344" xr:uid="{00000000-0005-0000-0000-000081C40000}"/>
    <cellStyle name="Output 2 2 7 5 3" xfId="30444" xr:uid="{00000000-0005-0000-0000-000082C40000}"/>
    <cellStyle name="Output 2 2 7 6" xfId="8236" xr:uid="{00000000-0005-0000-0000-000083C40000}"/>
    <cellStyle name="Output 2 2 7 6 2" xfId="34398" xr:uid="{00000000-0005-0000-0000-000084C40000}"/>
    <cellStyle name="Output 2 2 7 7" xfId="26392" xr:uid="{00000000-0005-0000-0000-000085C40000}"/>
    <cellStyle name="Output 2 2 8" xfId="366" xr:uid="{00000000-0005-0000-0000-000086C40000}"/>
    <cellStyle name="Output 2 2 8 2" xfId="898" xr:uid="{00000000-0005-0000-0000-000087C40000}"/>
    <cellStyle name="Output 2 2 8 2 2" xfId="2924" xr:uid="{00000000-0005-0000-0000-000088C40000}"/>
    <cellStyle name="Output 2 2 8 2 2 2" xfId="6976" xr:uid="{00000000-0005-0000-0000-000089C40000}"/>
    <cellStyle name="Output 2 2 8 2 2 2 2" xfId="12958" xr:uid="{00000000-0005-0000-0000-00008AC40000}"/>
    <cellStyle name="Output 2 2 8 2 2 2 2 2" xfId="39120" xr:uid="{00000000-0005-0000-0000-00008BC40000}"/>
    <cellStyle name="Output 2 2 8 2 2 2 3" xfId="33138" xr:uid="{00000000-0005-0000-0000-00008CC40000}"/>
    <cellStyle name="Output 2 2 8 2 2 3" xfId="10012" xr:uid="{00000000-0005-0000-0000-00008DC40000}"/>
    <cellStyle name="Output 2 2 8 2 2 3 2" xfId="36174" xr:uid="{00000000-0005-0000-0000-00008EC40000}"/>
    <cellStyle name="Output 2 2 8 2 2 4" xfId="29086" xr:uid="{00000000-0005-0000-0000-00008FC40000}"/>
    <cellStyle name="Output 2 2 8 2 3" xfId="4950" xr:uid="{00000000-0005-0000-0000-000090C40000}"/>
    <cellStyle name="Output 2 2 8 2 3 2" xfId="11486" xr:uid="{00000000-0005-0000-0000-000091C40000}"/>
    <cellStyle name="Output 2 2 8 2 3 2 2" xfId="37648" xr:uid="{00000000-0005-0000-0000-000092C40000}"/>
    <cellStyle name="Output 2 2 8 2 3 3" xfId="31112" xr:uid="{00000000-0005-0000-0000-000093C40000}"/>
    <cellStyle name="Output 2 2 8 2 4" xfId="8540" xr:uid="{00000000-0005-0000-0000-000094C40000}"/>
    <cellStyle name="Output 2 2 8 2 4 2" xfId="34702" xr:uid="{00000000-0005-0000-0000-000095C40000}"/>
    <cellStyle name="Output 2 2 8 2 5" xfId="27060" xr:uid="{00000000-0005-0000-0000-000096C40000}"/>
    <cellStyle name="Output 2 2 8 3" xfId="2392" xr:uid="{00000000-0005-0000-0000-000097C40000}"/>
    <cellStyle name="Output 2 2 8 3 2" xfId="6444" xr:uid="{00000000-0005-0000-0000-000098C40000}"/>
    <cellStyle name="Output 2 2 8 3 2 2" xfId="12702" xr:uid="{00000000-0005-0000-0000-000099C40000}"/>
    <cellStyle name="Output 2 2 8 3 2 2 2" xfId="38864" xr:uid="{00000000-0005-0000-0000-00009AC40000}"/>
    <cellStyle name="Output 2 2 8 3 2 3" xfId="32606" xr:uid="{00000000-0005-0000-0000-00009BC40000}"/>
    <cellStyle name="Output 2 2 8 3 3" xfId="9756" xr:uid="{00000000-0005-0000-0000-00009CC40000}"/>
    <cellStyle name="Output 2 2 8 3 3 2" xfId="35918" xr:uid="{00000000-0005-0000-0000-00009DC40000}"/>
    <cellStyle name="Output 2 2 8 3 4" xfId="28554" xr:uid="{00000000-0005-0000-0000-00009EC40000}"/>
    <cellStyle name="Output 2 2 8 4" xfId="4418" xr:uid="{00000000-0005-0000-0000-00009FC40000}"/>
    <cellStyle name="Output 2 2 8 4 2" xfId="11230" xr:uid="{00000000-0005-0000-0000-0000A0C40000}"/>
    <cellStyle name="Output 2 2 8 4 2 2" xfId="37392" xr:uid="{00000000-0005-0000-0000-0000A1C40000}"/>
    <cellStyle name="Output 2 2 8 4 3" xfId="30580" xr:uid="{00000000-0005-0000-0000-0000A2C40000}"/>
    <cellStyle name="Output 2 2 8 5" xfId="8284" xr:uid="{00000000-0005-0000-0000-0000A3C40000}"/>
    <cellStyle name="Output 2 2 8 5 2" xfId="34446" xr:uid="{00000000-0005-0000-0000-0000A4C40000}"/>
    <cellStyle name="Output 2 2 8 6" xfId="26528" xr:uid="{00000000-0005-0000-0000-0000A5C40000}"/>
    <cellStyle name="Output 2 2 9" xfId="632" xr:uid="{00000000-0005-0000-0000-0000A6C40000}"/>
    <cellStyle name="Output 2 2 9 2" xfId="2658" xr:uid="{00000000-0005-0000-0000-0000A7C40000}"/>
    <cellStyle name="Output 2 2 9 2 2" xfId="6710" xr:uid="{00000000-0005-0000-0000-0000A8C40000}"/>
    <cellStyle name="Output 2 2 9 2 2 2" xfId="12870" xr:uid="{00000000-0005-0000-0000-0000A9C40000}"/>
    <cellStyle name="Output 2 2 9 2 2 2 2" xfId="39032" xr:uid="{00000000-0005-0000-0000-0000AAC40000}"/>
    <cellStyle name="Output 2 2 9 2 2 3" xfId="32872" xr:uid="{00000000-0005-0000-0000-0000ABC40000}"/>
    <cellStyle name="Output 2 2 9 2 3" xfId="9924" xr:uid="{00000000-0005-0000-0000-0000ACC40000}"/>
    <cellStyle name="Output 2 2 9 2 3 2" xfId="36086" xr:uid="{00000000-0005-0000-0000-0000ADC40000}"/>
    <cellStyle name="Output 2 2 9 2 4" xfId="28820" xr:uid="{00000000-0005-0000-0000-0000AEC40000}"/>
    <cellStyle name="Output 2 2 9 3" xfId="4684" xr:uid="{00000000-0005-0000-0000-0000AFC40000}"/>
    <cellStyle name="Output 2 2 9 3 2" xfId="11398" xr:uid="{00000000-0005-0000-0000-0000B0C40000}"/>
    <cellStyle name="Output 2 2 9 3 2 2" xfId="37560" xr:uid="{00000000-0005-0000-0000-0000B1C40000}"/>
    <cellStyle name="Output 2 2 9 3 3" xfId="30846" xr:uid="{00000000-0005-0000-0000-0000B2C40000}"/>
    <cellStyle name="Output 2 2 9 4" xfId="8452" xr:uid="{00000000-0005-0000-0000-0000B3C40000}"/>
    <cellStyle name="Output 2 2 9 4 2" xfId="34614" xr:uid="{00000000-0005-0000-0000-0000B4C40000}"/>
    <cellStyle name="Output 2 2 9 5" xfId="26794" xr:uid="{00000000-0005-0000-0000-0000B5C40000}"/>
    <cellStyle name="Output 3" xfId="91" xr:uid="{00000000-0005-0000-0000-0000B6C40000}"/>
    <cellStyle name="Output 3 10" xfId="2121" xr:uid="{00000000-0005-0000-0000-0000B7C40000}"/>
    <cellStyle name="Output 3 10 2" xfId="6173" xr:uid="{00000000-0005-0000-0000-0000B8C40000}"/>
    <cellStyle name="Output 3 10 2 2" xfId="12612" xr:uid="{00000000-0005-0000-0000-0000B9C40000}"/>
    <cellStyle name="Output 3 10 2 2 2" xfId="38774" xr:uid="{00000000-0005-0000-0000-0000BAC40000}"/>
    <cellStyle name="Output 3 10 2 3" xfId="32335" xr:uid="{00000000-0005-0000-0000-0000BBC40000}"/>
    <cellStyle name="Output 3 10 3" xfId="9666" xr:uid="{00000000-0005-0000-0000-0000BCC40000}"/>
    <cellStyle name="Output 3 10 3 2" xfId="35828" xr:uid="{00000000-0005-0000-0000-0000BDC40000}"/>
    <cellStyle name="Output 3 10 4" xfId="28283" xr:uid="{00000000-0005-0000-0000-0000BEC40000}"/>
    <cellStyle name="Output 3 11" xfId="4147" xr:uid="{00000000-0005-0000-0000-0000BFC40000}"/>
    <cellStyle name="Output 3 11 2" xfId="11140" xr:uid="{00000000-0005-0000-0000-0000C0C40000}"/>
    <cellStyle name="Output 3 11 2 2" xfId="37302" xr:uid="{00000000-0005-0000-0000-0000C1C40000}"/>
    <cellStyle name="Output 3 11 3" xfId="30309" xr:uid="{00000000-0005-0000-0000-0000C2C40000}"/>
    <cellStyle name="Output 3 12" xfId="8194" xr:uid="{00000000-0005-0000-0000-0000C3C40000}"/>
    <cellStyle name="Output 3 12 2" xfId="34356" xr:uid="{00000000-0005-0000-0000-0000C4C40000}"/>
    <cellStyle name="Output 3 13" xfId="26257" xr:uid="{00000000-0005-0000-0000-0000C5C40000}"/>
    <cellStyle name="Output 3 2" xfId="109" xr:uid="{00000000-0005-0000-0000-0000C6C40000}"/>
    <cellStyle name="Output 3 2 10" xfId="26275" xr:uid="{00000000-0005-0000-0000-0000C7C40000}"/>
    <cellStyle name="Output 3 2 2" xfId="155" xr:uid="{00000000-0005-0000-0000-0000C8C40000}"/>
    <cellStyle name="Output 3 2 2 2" xfId="285" xr:uid="{00000000-0005-0000-0000-0000C9C40000}"/>
    <cellStyle name="Output 3 2 2 2 2" xfId="493" xr:uid="{00000000-0005-0000-0000-0000CAC40000}"/>
    <cellStyle name="Output 3 2 2 2 2 2" xfId="1025" xr:uid="{00000000-0005-0000-0000-0000CBC40000}"/>
    <cellStyle name="Output 3 2 2 2 2 2 2" xfId="3051" xr:uid="{00000000-0005-0000-0000-0000CCC40000}"/>
    <cellStyle name="Output 3 2 2 2 2 2 2 2" xfId="7103" xr:uid="{00000000-0005-0000-0000-0000CDC40000}"/>
    <cellStyle name="Output 3 2 2 2 2 2 2 2 2" xfId="13018" xr:uid="{00000000-0005-0000-0000-0000CEC40000}"/>
    <cellStyle name="Output 3 2 2 2 2 2 2 2 2 2" xfId="39180" xr:uid="{00000000-0005-0000-0000-0000CFC40000}"/>
    <cellStyle name="Output 3 2 2 2 2 2 2 2 3" xfId="33265" xr:uid="{00000000-0005-0000-0000-0000D0C40000}"/>
    <cellStyle name="Output 3 2 2 2 2 2 2 3" xfId="10072" xr:uid="{00000000-0005-0000-0000-0000D1C40000}"/>
    <cellStyle name="Output 3 2 2 2 2 2 2 3 2" xfId="36234" xr:uid="{00000000-0005-0000-0000-0000D2C40000}"/>
    <cellStyle name="Output 3 2 2 2 2 2 2 4" xfId="29213" xr:uid="{00000000-0005-0000-0000-0000D3C40000}"/>
    <cellStyle name="Output 3 2 2 2 2 2 3" xfId="5077" xr:uid="{00000000-0005-0000-0000-0000D4C40000}"/>
    <cellStyle name="Output 3 2 2 2 2 2 3 2" xfId="11546" xr:uid="{00000000-0005-0000-0000-0000D5C40000}"/>
    <cellStyle name="Output 3 2 2 2 2 2 3 2 2" xfId="37708" xr:uid="{00000000-0005-0000-0000-0000D6C40000}"/>
    <cellStyle name="Output 3 2 2 2 2 2 3 3" xfId="31239" xr:uid="{00000000-0005-0000-0000-0000D7C40000}"/>
    <cellStyle name="Output 3 2 2 2 2 2 4" xfId="8600" xr:uid="{00000000-0005-0000-0000-0000D8C40000}"/>
    <cellStyle name="Output 3 2 2 2 2 2 4 2" xfId="34762" xr:uid="{00000000-0005-0000-0000-0000D9C40000}"/>
    <cellStyle name="Output 3 2 2 2 2 2 5" xfId="27187" xr:uid="{00000000-0005-0000-0000-0000DAC40000}"/>
    <cellStyle name="Output 3 2 2 2 2 3" xfId="2519" xr:uid="{00000000-0005-0000-0000-0000DBC40000}"/>
    <cellStyle name="Output 3 2 2 2 2 3 2" xfId="6571" xr:uid="{00000000-0005-0000-0000-0000DCC40000}"/>
    <cellStyle name="Output 3 2 2 2 2 3 2 2" xfId="12762" xr:uid="{00000000-0005-0000-0000-0000DDC40000}"/>
    <cellStyle name="Output 3 2 2 2 2 3 2 2 2" xfId="38924" xr:uid="{00000000-0005-0000-0000-0000DEC40000}"/>
    <cellStyle name="Output 3 2 2 2 2 3 2 3" xfId="32733" xr:uid="{00000000-0005-0000-0000-0000DFC40000}"/>
    <cellStyle name="Output 3 2 2 2 2 3 3" xfId="9816" xr:uid="{00000000-0005-0000-0000-0000E0C40000}"/>
    <cellStyle name="Output 3 2 2 2 2 3 3 2" xfId="35978" xr:uid="{00000000-0005-0000-0000-0000E1C40000}"/>
    <cellStyle name="Output 3 2 2 2 2 3 4" xfId="28681" xr:uid="{00000000-0005-0000-0000-0000E2C40000}"/>
    <cellStyle name="Output 3 2 2 2 2 4" xfId="4545" xr:uid="{00000000-0005-0000-0000-0000E3C40000}"/>
    <cellStyle name="Output 3 2 2 2 2 4 2" xfId="11290" xr:uid="{00000000-0005-0000-0000-0000E4C40000}"/>
    <cellStyle name="Output 3 2 2 2 2 4 2 2" xfId="37452" xr:uid="{00000000-0005-0000-0000-0000E5C40000}"/>
    <cellStyle name="Output 3 2 2 2 2 4 3" xfId="30707" xr:uid="{00000000-0005-0000-0000-0000E6C40000}"/>
    <cellStyle name="Output 3 2 2 2 2 5" xfId="8344" xr:uid="{00000000-0005-0000-0000-0000E7C40000}"/>
    <cellStyle name="Output 3 2 2 2 2 5 2" xfId="34506" xr:uid="{00000000-0005-0000-0000-0000E8C40000}"/>
    <cellStyle name="Output 3 2 2 2 2 6" xfId="26655" xr:uid="{00000000-0005-0000-0000-0000E9C40000}"/>
    <cellStyle name="Output 3 2 2 2 3" xfId="821" xr:uid="{00000000-0005-0000-0000-0000EAC40000}"/>
    <cellStyle name="Output 3 2 2 2 3 2" xfId="2847" xr:uid="{00000000-0005-0000-0000-0000EBC40000}"/>
    <cellStyle name="Output 3 2 2 2 3 2 2" xfId="6899" xr:uid="{00000000-0005-0000-0000-0000ECC40000}"/>
    <cellStyle name="Output 3 2 2 2 3 2 2 2" xfId="12930" xr:uid="{00000000-0005-0000-0000-0000EDC40000}"/>
    <cellStyle name="Output 3 2 2 2 3 2 2 2 2" xfId="39092" xr:uid="{00000000-0005-0000-0000-0000EEC40000}"/>
    <cellStyle name="Output 3 2 2 2 3 2 2 3" xfId="33061" xr:uid="{00000000-0005-0000-0000-0000EFC40000}"/>
    <cellStyle name="Output 3 2 2 2 3 2 3" xfId="9984" xr:uid="{00000000-0005-0000-0000-0000F0C40000}"/>
    <cellStyle name="Output 3 2 2 2 3 2 3 2" xfId="36146" xr:uid="{00000000-0005-0000-0000-0000F1C40000}"/>
    <cellStyle name="Output 3 2 2 2 3 2 4" xfId="29009" xr:uid="{00000000-0005-0000-0000-0000F2C40000}"/>
    <cellStyle name="Output 3 2 2 2 3 3" xfId="4873" xr:uid="{00000000-0005-0000-0000-0000F3C40000}"/>
    <cellStyle name="Output 3 2 2 2 3 3 2" xfId="11458" xr:uid="{00000000-0005-0000-0000-0000F4C40000}"/>
    <cellStyle name="Output 3 2 2 2 3 3 2 2" xfId="37620" xr:uid="{00000000-0005-0000-0000-0000F5C40000}"/>
    <cellStyle name="Output 3 2 2 2 3 3 3" xfId="31035" xr:uid="{00000000-0005-0000-0000-0000F6C40000}"/>
    <cellStyle name="Output 3 2 2 2 3 4" xfId="8512" xr:uid="{00000000-0005-0000-0000-0000F7C40000}"/>
    <cellStyle name="Output 3 2 2 2 3 4 2" xfId="34674" xr:uid="{00000000-0005-0000-0000-0000F8C40000}"/>
    <cellStyle name="Output 3 2 2 2 3 5" xfId="26983" xr:uid="{00000000-0005-0000-0000-0000F9C40000}"/>
    <cellStyle name="Output 3 2 2 2 4" xfId="2315" xr:uid="{00000000-0005-0000-0000-0000FAC40000}"/>
    <cellStyle name="Output 3 2 2 2 4 2" xfId="6367" xr:uid="{00000000-0005-0000-0000-0000FBC40000}"/>
    <cellStyle name="Output 3 2 2 2 4 2 2" xfId="12674" xr:uid="{00000000-0005-0000-0000-0000FCC40000}"/>
    <cellStyle name="Output 3 2 2 2 4 2 2 2" xfId="38836" xr:uid="{00000000-0005-0000-0000-0000FDC40000}"/>
    <cellStyle name="Output 3 2 2 2 4 2 3" xfId="32529" xr:uid="{00000000-0005-0000-0000-0000FEC40000}"/>
    <cellStyle name="Output 3 2 2 2 4 3" xfId="9728" xr:uid="{00000000-0005-0000-0000-0000FFC40000}"/>
    <cellStyle name="Output 3 2 2 2 4 3 2" xfId="35890" xr:uid="{00000000-0005-0000-0000-000000C50000}"/>
    <cellStyle name="Output 3 2 2 2 4 4" xfId="28477" xr:uid="{00000000-0005-0000-0000-000001C50000}"/>
    <cellStyle name="Output 3 2 2 2 5" xfId="4341" xr:uid="{00000000-0005-0000-0000-000002C50000}"/>
    <cellStyle name="Output 3 2 2 2 5 2" xfId="11202" xr:uid="{00000000-0005-0000-0000-000003C50000}"/>
    <cellStyle name="Output 3 2 2 2 5 2 2" xfId="37364" xr:uid="{00000000-0005-0000-0000-000004C50000}"/>
    <cellStyle name="Output 3 2 2 2 5 3" xfId="30503" xr:uid="{00000000-0005-0000-0000-000005C50000}"/>
    <cellStyle name="Output 3 2 2 2 6" xfId="8256" xr:uid="{00000000-0005-0000-0000-000006C50000}"/>
    <cellStyle name="Output 3 2 2 2 6 2" xfId="34418" xr:uid="{00000000-0005-0000-0000-000007C50000}"/>
    <cellStyle name="Output 3 2 2 2 7" xfId="26451" xr:uid="{00000000-0005-0000-0000-000008C50000}"/>
    <cellStyle name="Output 3 2 2 3" xfId="405" xr:uid="{00000000-0005-0000-0000-000009C50000}"/>
    <cellStyle name="Output 3 2 2 3 2" xfId="937" xr:uid="{00000000-0005-0000-0000-00000AC50000}"/>
    <cellStyle name="Output 3 2 2 3 2 2" xfId="2963" xr:uid="{00000000-0005-0000-0000-00000BC50000}"/>
    <cellStyle name="Output 3 2 2 3 2 2 2" xfId="7015" xr:uid="{00000000-0005-0000-0000-00000CC50000}"/>
    <cellStyle name="Output 3 2 2 3 2 2 2 2" xfId="12978" xr:uid="{00000000-0005-0000-0000-00000DC50000}"/>
    <cellStyle name="Output 3 2 2 3 2 2 2 2 2" xfId="39140" xr:uid="{00000000-0005-0000-0000-00000EC50000}"/>
    <cellStyle name="Output 3 2 2 3 2 2 2 3" xfId="33177" xr:uid="{00000000-0005-0000-0000-00000FC50000}"/>
    <cellStyle name="Output 3 2 2 3 2 2 3" xfId="10032" xr:uid="{00000000-0005-0000-0000-000010C50000}"/>
    <cellStyle name="Output 3 2 2 3 2 2 3 2" xfId="36194" xr:uid="{00000000-0005-0000-0000-000011C50000}"/>
    <cellStyle name="Output 3 2 2 3 2 2 4" xfId="29125" xr:uid="{00000000-0005-0000-0000-000012C50000}"/>
    <cellStyle name="Output 3 2 2 3 2 3" xfId="4989" xr:uid="{00000000-0005-0000-0000-000013C50000}"/>
    <cellStyle name="Output 3 2 2 3 2 3 2" xfId="11506" xr:uid="{00000000-0005-0000-0000-000014C50000}"/>
    <cellStyle name="Output 3 2 2 3 2 3 2 2" xfId="37668" xr:uid="{00000000-0005-0000-0000-000015C50000}"/>
    <cellStyle name="Output 3 2 2 3 2 3 3" xfId="31151" xr:uid="{00000000-0005-0000-0000-000016C50000}"/>
    <cellStyle name="Output 3 2 2 3 2 4" xfId="8560" xr:uid="{00000000-0005-0000-0000-000017C50000}"/>
    <cellStyle name="Output 3 2 2 3 2 4 2" xfId="34722" xr:uid="{00000000-0005-0000-0000-000018C50000}"/>
    <cellStyle name="Output 3 2 2 3 2 5" xfId="27099" xr:uid="{00000000-0005-0000-0000-000019C50000}"/>
    <cellStyle name="Output 3 2 2 3 3" xfId="2431" xr:uid="{00000000-0005-0000-0000-00001AC50000}"/>
    <cellStyle name="Output 3 2 2 3 3 2" xfId="6483" xr:uid="{00000000-0005-0000-0000-00001BC50000}"/>
    <cellStyle name="Output 3 2 2 3 3 2 2" xfId="12722" xr:uid="{00000000-0005-0000-0000-00001CC50000}"/>
    <cellStyle name="Output 3 2 2 3 3 2 2 2" xfId="38884" xr:uid="{00000000-0005-0000-0000-00001DC50000}"/>
    <cellStyle name="Output 3 2 2 3 3 2 3" xfId="32645" xr:uid="{00000000-0005-0000-0000-00001EC50000}"/>
    <cellStyle name="Output 3 2 2 3 3 3" xfId="9776" xr:uid="{00000000-0005-0000-0000-00001FC50000}"/>
    <cellStyle name="Output 3 2 2 3 3 3 2" xfId="35938" xr:uid="{00000000-0005-0000-0000-000020C50000}"/>
    <cellStyle name="Output 3 2 2 3 3 4" xfId="28593" xr:uid="{00000000-0005-0000-0000-000021C50000}"/>
    <cellStyle name="Output 3 2 2 3 4" xfId="4457" xr:uid="{00000000-0005-0000-0000-000022C50000}"/>
    <cellStyle name="Output 3 2 2 3 4 2" xfId="11250" xr:uid="{00000000-0005-0000-0000-000023C50000}"/>
    <cellStyle name="Output 3 2 2 3 4 2 2" xfId="37412" xr:uid="{00000000-0005-0000-0000-000024C50000}"/>
    <cellStyle name="Output 3 2 2 3 4 3" xfId="30619" xr:uid="{00000000-0005-0000-0000-000025C50000}"/>
    <cellStyle name="Output 3 2 2 3 5" xfId="8304" xr:uid="{00000000-0005-0000-0000-000026C50000}"/>
    <cellStyle name="Output 3 2 2 3 5 2" xfId="34466" xr:uid="{00000000-0005-0000-0000-000027C50000}"/>
    <cellStyle name="Output 3 2 2 3 6" xfId="26567" xr:uid="{00000000-0005-0000-0000-000028C50000}"/>
    <cellStyle name="Output 3 2 2 4" xfId="691" xr:uid="{00000000-0005-0000-0000-000029C50000}"/>
    <cellStyle name="Output 3 2 2 4 2" xfId="2717" xr:uid="{00000000-0005-0000-0000-00002AC50000}"/>
    <cellStyle name="Output 3 2 2 4 2 2" xfId="6769" xr:uid="{00000000-0005-0000-0000-00002BC50000}"/>
    <cellStyle name="Output 3 2 2 4 2 2 2" xfId="12890" xr:uid="{00000000-0005-0000-0000-00002CC50000}"/>
    <cellStyle name="Output 3 2 2 4 2 2 2 2" xfId="39052" xr:uid="{00000000-0005-0000-0000-00002DC50000}"/>
    <cellStyle name="Output 3 2 2 4 2 2 3" xfId="32931" xr:uid="{00000000-0005-0000-0000-00002EC50000}"/>
    <cellStyle name="Output 3 2 2 4 2 3" xfId="9944" xr:uid="{00000000-0005-0000-0000-00002FC50000}"/>
    <cellStyle name="Output 3 2 2 4 2 3 2" xfId="36106" xr:uid="{00000000-0005-0000-0000-000030C50000}"/>
    <cellStyle name="Output 3 2 2 4 2 4" xfId="28879" xr:uid="{00000000-0005-0000-0000-000031C50000}"/>
    <cellStyle name="Output 3 2 2 4 3" xfId="4743" xr:uid="{00000000-0005-0000-0000-000032C50000}"/>
    <cellStyle name="Output 3 2 2 4 3 2" xfId="11418" xr:uid="{00000000-0005-0000-0000-000033C50000}"/>
    <cellStyle name="Output 3 2 2 4 3 2 2" xfId="37580" xr:uid="{00000000-0005-0000-0000-000034C50000}"/>
    <cellStyle name="Output 3 2 2 4 3 3" xfId="30905" xr:uid="{00000000-0005-0000-0000-000035C50000}"/>
    <cellStyle name="Output 3 2 2 4 4" xfId="8472" xr:uid="{00000000-0005-0000-0000-000036C50000}"/>
    <cellStyle name="Output 3 2 2 4 4 2" xfId="34634" xr:uid="{00000000-0005-0000-0000-000037C50000}"/>
    <cellStyle name="Output 3 2 2 4 5" xfId="26853" xr:uid="{00000000-0005-0000-0000-000038C50000}"/>
    <cellStyle name="Output 3 2 2 5" xfId="2185" xr:uid="{00000000-0005-0000-0000-000039C50000}"/>
    <cellStyle name="Output 3 2 2 5 2" xfId="6237" xr:uid="{00000000-0005-0000-0000-00003AC50000}"/>
    <cellStyle name="Output 3 2 2 5 2 2" xfId="12634" xr:uid="{00000000-0005-0000-0000-00003BC50000}"/>
    <cellStyle name="Output 3 2 2 5 2 2 2" xfId="38796" xr:uid="{00000000-0005-0000-0000-00003CC50000}"/>
    <cellStyle name="Output 3 2 2 5 2 3" xfId="32399" xr:uid="{00000000-0005-0000-0000-00003DC50000}"/>
    <cellStyle name="Output 3 2 2 5 3" xfId="9688" xr:uid="{00000000-0005-0000-0000-00003EC50000}"/>
    <cellStyle name="Output 3 2 2 5 3 2" xfId="35850" xr:uid="{00000000-0005-0000-0000-00003FC50000}"/>
    <cellStyle name="Output 3 2 2 5 4" xfId="28347" xr:uid="{00000000-0005-0000-0000-000040C50000}"/>
    <cellStyle name="Output 3 2 2 6" xfId="4211" xr:uid="{00000000-0005-0000-0000-000041C50000}"/>
    <cellStyle name="Output 3 2 2 6 2" xfId="11162" xr:uid="{00000000-0005-0000-0000-000042C50000}"/>
    <cellStyle name="Output 3 2 2 6 2 2" xfId="37324" xr:uid="{00000000-0005-0000-0000-000043C50000}"/>
    <cellStyle name="Output 3 2 2 6 3" xfId="30373" xr:uid="{00000000-0005-0000-0000-000044C50000}"/>
    <cellStyle name="Output 3 2 2 7" xfId="8216" xr:uid="{00000000-0005-0000-0000-000045C50000}"/>
    <cellStyle name="Output 3 2 2 7 2" xfId="34378" xr:uid="{00000000-0005-0000-0000-000046C50000}"/>
    <cellStyle name="Output 3 2 2 8" xfId="26321" xr:uid="{00000000-0005-0000-0000-000047C50000}"/>
    <cellStyle name="Output 3 2 3" xfId="196" xr:uid="{00000000-0005-0000-0000-000048C50000}"/>
    <cellStyle name="Output 3 2 3 2" xfId="326" xr:uid="{00000000-0005-0000-0000-000049C50000}"/>
    <cellStyle name="Output 3 2 3 2 2" xfId="520" xr:uid="{00000000-0005-0000-0000-00004AC50000}"/>
    <cellStyle name="Output 3 2 3 2 2 2" xfId="1052" xr:uid="{00000000-0005-0000-0000-00004BC50000}"/>
    <cellStyle name="Output 3 2 3 2 2 2 2" xfId="3078" xr:uid="{00000000-0005-0000-0000-00004CC50000}"/>
    <cellStyle name="Output 3 2 3 2 2 2 2 2" xfId="7130" xr:uid="{00000000-0005-0000-0000-00004DC50000}"/>
    <cellStyle name="Output 3 2 3 2 2 2 2 2 2" xfId="13029" xr:uid="{00000000-0005-0000-0000-00004EC50000}"/>
    <cellStyle name="Output 3 2 3 2 2 2 2 2 2 2" xfId="39191" xr:uid="{00000000-0005-0000-0000-00004FC50000}"/>
    <cellStyle name="Output 3 2 3 2 2 2 2 2 3" xfId="33292" xr:uid="{00000000-0005-0000-0000-000050C50000}"/>
    <cellStyle name="Output 3 2 3 2 2 2 2 3" xfId="10083" xr:uid="{00000000-0005-0000-0000-000051C50000}"/>
    <cellStyle name="Output 3 2 3 2 2 2 2 3 2" xfId="36245" xr:uid="{00000000-0005-0000-0000-000052C50000}"/>
    <cellStyle name="Output 3 2 3 2 2 2 2 4" xfId="29240" xr:uid="{00000000-0005-0000-0000-000053C50000}"/>
    <cellStyle name="Output 3 2 3 2 2 2 3" xfId="5104" xr:uid="{00000000-0005-0000-0000-000054C50000}"/>
    <cellStyle name="Output 3 2 3 2 2 2 3 2" xfId="11557" xr:uid="{00000000-0005-0000-0000-000055C50000}"/>
    <cellStyle name="Output 3 2 3 2 2 2 3 2 2" xfId="37719" xr:uid="{00000000-0005-0000-0000-000056C50000}"/>
    <cellStyle name="Output 3 2 3 2 2 2 3 3" xfId="31266" xr:uid="{00000000-0005-0000-0000-000057C50000}"/>
    <cellStyle name="Output 3 2 3 2 2 2 4" xfId="8611" xr:uid="{00000000-0005-0000-0000-000058C50000}"/>
    <cellStyle name="Output 3 2 3 2 2 2 4 2" xfId="34773" xr:uid="{00000000-0005-0000-0000-000059C50000}"/>
    <cellStyle name="Output 3 2 3 2 2 2 5" xfId="27214" xr:uid="{00000000-0005-0000-0000-00005AC50000}"/>
    <cellStyle name="Output 3 2 3 2 2 3" xfId="2546" xr:uid="{00000000-0005-0000-0000-00005BC50000}"/>
    <cellStyle name="Output 3 2 3 2 2 3 2" xfId="6598" xr:uid="{00000000-0005-0000-0000-00005CC50000}"/>
    <cellStyle name="Output 3 2 3 2 2 3 2 2" xfId="12773" xr:uid="{00000000-0005-0000-0000-00005DC50000}"/>
    <cellStyle name="Output 3 2 3 2 2 3 2 2 2" xfId="38935" xr:uid="{00000000-0005-0000-0000-00005EC50000}"/>
    <cellStyle name="Output 3 2 3 2 2 3 2 3" xfId="32760" xr:uid="{00000000-0005-0000-0000-00005FC50000}"/>
    <cellStyle name="Output 3 2 3 2 2 3 3" xfId="9827" xr:uid="{00000000-0005-0000-0000-000060C50000}"/>
    <cellStyle name="Output 3 2 3 2 2 3 3 2" xfId="35989" xr:uid="{00000000-0005-0000-0000-000061C50000}"/>
    <cellStyle name="Output 3 2 3 2 2 3 4" xfId="28708" xr:uid="{00000000-0005-0000-0000-000062C50000}"/>
    <cellStyle name="Output 3 2 3 2 2 4" xfId="4572" xr:uid="{00000000-0005-0000-0000-000063C50000}"/>
    <cellStyle name="Output 3 2 3 2 2 4 2" xfId="11301" xr:uid="{00000000-0005-0000-0000-000064C50000}"/>
    <cellStyle name="Output 3 2 3 2 2 4 2 2" xfId="37463" xr:uid="{00000000-0005-0000-0000-000065C50000}"/>
    <cellStyle name="Output 3 2 3 2 2 4 3" xfId="30734" xr:uid="{00000000-0005-0000-0000-000066C50000}"/>
    <cellStyle name="Output 3 2 3 2 2 5" xfId="8355" xr:uid="{00000000-0005-0000-0000-000067C50000}"/>
    <cellStyle name="Output 3 2 3 2 2 5 2" xfId="34517" xr:uid="{00000000-0005-0000-0000-000068C50000}"/>
    <cellStyle name="Output 3 2 3 2 2 6" xfId="26682" xr:uid="{00000000-0005-0000-0000-000069C50000}"/>
    <cellStyle name="Output 3 2 3 2 3" xfId="862" xr:uid="{00000000-0005-0000-0000-00006AC50000}"/>
    <cellStyle name="Output 3 2 3 2 3 2" xfId="2888" xr:uid="{00000000-0005-0000-0000-00006BC50000}"/>
    <cellStyle name="Output 3 2 3 2 3 2 2" xfId="6940" xr:uid="{00000000-0005-0000-0000-00006CC50000}"/>
    <cellStyle name="Output 3 2 3 2 3 2 2 2" xfId="12941" xr:uid="{00000000-0005-0000-0000-00006DC50000}"/>
    <cellStyle name="Output 3 2 3 2 3 2 2 2 2" xfId="39103" xr:uid="{00000000-0005-0000-0000-00006EC50000}"/>
    <cellStyle name="Output 3 2 3 2 3 2 2 3" xfId="33102" xr:uid="{00000000-0005-0000-0000-00006FC50000}"/>
    <cellStyle name="Output 3 2 3 2 3 2 3" xfId="9995" xr:uid="{00000000-0005-0000-0000-000070C50000}"/>
    <cellStyle name="Output 3 2 3 2 3 2 3 2" xfId="36157" xr:uid="{00000000-0005-0000-0000-000071C50000}"/>
    <cellStyle name="Output 3 2 3 2 3 2 4" xfId="29050" xr:uid="{00000000-0005-0000-0000-000072C50000}"/>
    <cellStyle name="Output 3 2 3 2 3 3" xfId="4914" xr:uid="{00000000-0005-0000-0000-000073C50000}"/>
    <cellStyle name="Output 3 2 3 2 3 3 2" xfId="11469" xr:uid="{00000000-0005-0000-0000-000074C50000}"/>
    <cellStyle name="Output 3 2 3 2 3 3 2 2" xfId="37631" xr:uid="{00000000-0005-0000-0000-000075C50000}"/>
    <cellStyle name="Output 3 2 3 2 3 3 3" xfId="31076" xr:uid="{00000000-0005-0000-0000-000076C50000}"/>
    <cellStyle name="Output 3 2 3 2 3 4" xfId="8523" xr:uid="{00000000-0005-0000-0000-000077C50000}"/>
    <cellStyle name="Output 3 2 3 2 3 4 2" xfId="34685" xr:uid="{00000000-0005-0000-0000-000078C50000}"/>
    <cellStyle name="Output 3 2 3 2 3 5" xfId="27024" xr:uid="{00000000-0005-0000-0000-000079C50000}"/>
    <cellStyle name="Output 3 2 3 2 4" xfId="2356" xr:uid="{00000000-0005-0000-0000-00007AC50000}"/>
    <cellStyle name="Output 3 2 3 2 4 2" xfId="6408" xr:uid="{00000000-0005-0000-0000-00007BC50000}"/>
    <cellStyle name="Output 3 2 3 2 4 2 2" xfId="12685" xr:uid="{00000000-0005-0000-0000-00007CC50000}"/>
    <cellStyle name="Output 3 2 3 2 4 2 2 2" xfId="38847" xr:uid="{00000000-0005-0000-0000-00007DC50000}"/>
    <cellStyle name="Output 3 2 3 2 4 2 3" xfId="32570" xr:uid="{00000000-0005-0000-0000-00007EC50000}"/>
    <cellStyle name="Output 3 2 3 2 4 3" xfId="9739" xr:uid="{00000000-0005-0000-0000-00007FC50000}"/>
    <cellStyle name="Output 3 2 3 2 4 3 2" xfId="35901" xr:uid="{00000000-0005-0000-0000-000080C50000}"/>
    <cellStyle name="Output 3 2 3 2 4 4" xfId="28518" xr:uid="{00000000-0005-0000-0000-000081C50000}"/>
    <cellStyle name="Output 3 2 3 2 5" xfId="4382" xr:uid="{00000000-0005-0000-0000-000082C50000}"/>
    <cellStyle name="Output 3 2 3 2 5 2" xfId="11213" xr:uid="{00000000-0005-0000-0000-000083C50000}"/>
    <cellStyle name="Output 3 2 3 2 5 2 2" xfId="37375" xr:uid="{00000000-0005-0000-0000-000084C50000}"/>
    <cellStyle name="Output 3 2 3 2 5 3" xfId="30544" xr:uid="{00000000-0005-0000-0000-000085C50000}"/>
    <cellStyle name="Output 3 2 3 2 6" xfId="8267" xr:uid="{00000000-0005-0000-0000-000086C50000}"/>
    <cellStyle name="Output 3 2 3 2 6 2" xfId="34429" xr:uid="{00000000-0005-0000-0000-000087C50000}"/>
    <cellStyle name="Output 3 2 3 2 7" xfId="26492" xr:uid="{00000000-0005-0000-0000-000088C50000}"/>
    <cellStyle name="Output 3 2 3 3" xfId="432" xr:uid="{00000000-0005-0000-0000-000089C50000}"/>
    <cellStyle name="Output 3 2 3 3 2" xfId="964" xr:uid="{00000000-0005-0000-0000-00008AC50000}"/>
    <cellStyle name="Output 3 2 3 3 2 2" xfId="2990" xr:uid="{00000000-0005-0000-0000-00008BC50000}"/>
    <cellStyle name="Output 3 2 3 3 2 2 2" xfId="7042" xr:uid="{00000000-0005-0000-0000-00008CC50000}"/>
    <cellStyle name="Output 3 2 3 3 2 2 2 2" xfId="12989" xr:uid="{00000000-0005-0000-0000-00008DC50000}"/>
    <cellStyle name="Output 3 2 3 3 2 2 2 2 2" xfId="39151" xr:uid="{00000000-0005-0000-0000-00008EC50000}"/>
    <cellStyle name="Output 3 2 3 3 2 2 2 3" xfId="33204" xr:uid="{00000000-0005-0000-0000-00008FC50000}"/>
    <cellStyle name="Output 3 2 3 3 2 2 3" xfId="10043" xr:uid="{00000000-0005-0000-0000-000090C50000}"/>
    <cellStyle name="Output 3 2 3 3 2 2 3 2" xfId="36205" xr:uid="{00000000-0005-0000-0000-000091C50000}"/>
    <cellStyle name="Output 3 2 3 3 2 2 4" xfId="29152" xr:uid="{00000000-0005-0000-0000-000092C50000}"/>
    <cellStyle name="Output 3 2 3 3 2 3" xfId="5016" xr:uid="{00000000-0005-0000-0000-000093C50000}"/>
    <cellStyle name="Output 3 2 3 3 2 3 2" xfId="11517" xr:uid="{00000000-0005-0000-0000-000094C50000}"/>
    <cellStyle name="Output 3 2 3 3 2 3 2 2" xfId="37679" xr:uid="{00000000-0005-0000-0000-000095C50000}"/>
    <cellStyle name="Output 3 2 3 3 2 3 3" xfId="31178" xr:uid="{00000000-0005-0000-0000-000096C50000}"/>
    <cellStyle name="Output 3 2 3 3 2 4" xfId="8571" xr:uid="{00000000-0005-0000-0000-000097C50000}"/>
    <cellStyle name="Output 3 2 3 3 2 4 2" xfId="34733" xr:uid="{00000000-0005-0000-0000-000098C50000}"/>
    <cellStyle name="Output 3 2 3 3 2 5" xfId="27126" xr:uid="{00000000-0005-0000-0000-000099C50000}"/>
    <cellStyle name="Output 3 2 3 3 3" xfId="2458" xr:uid="{00000000-0005-0000-0000-00009AC50000}"/>
    <cellStyle name="Output 3 2 3 3 3 2" xfId="6510" xr:uid="{00000000-0005-0000-0000-00009BC50000}"/>
    <cellStyle name="Output 3 2 3 3 3 2 2" xfId="12733" xr:uid="{00000000-0005-0000-0000-00009CC50000}"/>
    <cellStyle name="Output 3 2 3 3 3 2 2 2" xfId="38895" xr:uid="{00000000-0005-0000-0000-00009DC50000}"/>
    <cellStyle name="Output 3 2 3 3 3 2 3" xfId="32672" xr:uid="{00000000-0005-0000-0000-00009EC50000}"/>
    <cellStyle name="Output 3 2 3 3 3 3" xfId="9787" xr:uid="{00000000-0005-0000-0000-00009FC50000}"/>
    <cellStyle name="Output 3 2 3 3 3 3 2" xfId="35949" xr:uid="{00000000-0005-0000-0000-0000A0C50000}"/>
    <cellStyle name="Output 3 2 3 3 3 4" xfId="28620" xr:uid="{00000000-0005-0000-0000-0000A1C50000}"/>
    <cellStyle name="Output 3 2 3 3 4" xfId="4484" xr:uid="{00000000-0005-0000-0000-0000A2C50000}"/>
    <cellStyle name="Output 3 2 3 3 4 2" xfId="11261" xr:uid="{00000000-0005-0000-0000-0000A3C50000}"/>
    <cellStyle name="Output 3 2 3 3 4 2 2" xfId="37423" xr:uid="{00000000-0005-0000-0000-0000A4C50000}"/>
    <cellStyle name="Output 3 2 3 3 4 3" xfId="30646" xr:uid="{00000000-0005-0000-0000-0000A5C50000}"/>
    <cellStyle name="Output 3 2 3 3 5" xfId="8315" xr:uid="{00000000-0005-0000-0000-0000A6C50000}"/>
    <cellStyle name="Output 3 2 3 3 5 2" xfId="34477" xr:uid="{00000000-0005-0000-0000-0000A7C50000}"/>
    <cellStyle name="Output 3 2 3 3 6" xfId="26594" xr:uid="{00000000-0005-0000-0000-0000A8C50000}"/>
    <cellStyle name="Output 3 2 3 4" xfId="732" xr:uid="{00000000-0005-0000-0000-0000A9C50000}"/>
    <cellStyle name="Output 3 2 3 4 2" xfId="2758" xr:uid="{00000000-0005-0000-0000-0000AAC50000}"/>
    <cellStyle name="Output 3 2 3 4 2 2" xfId="6810" xr:uid="{00000000-0005-0000-0000-0000ABC50000}"/>
    <cellStyle name="Output 3 2 3 4 2 2 2" xfId="12901" xr:uid="{00000000-0005-0000-0000-0000ACC50000}"/>
    <cellStyle name="Output 3 2 3 4 2 2 2 2" xfId="39063" xr:uid="{00000000-0005-0000-0000-0000ADC50000}"/>
    <cellStyle name="Output 3 2 3 4 2 2 3" xfId="32972" xr:uid="{00000000-0005-0000-0000-0000AEC50000}"/>
    <cellStyle name="Output 3 2 3 4 2 3" xfId="9955" xr:uid="{00000000-0005-0000-0000-0000AFC50000}"/>
    <cellStyle name="Output 3 2 3 4 2 3 2" xfId="36117" xr:uid="{00000000-0005-0000-0000-0000B0C50000}"/>
    <cellStyle name="Output 3 2 3 4 2 4" xfId="28920" xr:uid="{00000000-0005-0000-0000-0000B1C50000}"/>
    <cellStyle name="Output 3 2 3 4 3" xfId="4784" xr:uid="{00000000-0005-0000-0000-0000B2C50000}"/>
    <cellStyle name="Output 3 2 3 4 3 2" xfId="11429" xr:uid="{00000000-0005-0000-0000-0000B3C50000}"/>
    <cellStyle name="Output 3 2 3 4 3 2 2" xfId="37591" xr:uid="{00000000-0005-0000-0000-0000B4C50000}"/>
    <cellStyle name="Output 3 2 3 4 3 3" xfId="30946" xr:uid="{00000000-0005-0000-0000-0000B5C50000}"/>
    <cellStyle name="Output 3 2 3 4 4" xfId="8483" xr:uid="{00000000-0005-0000-0000-0000B6C50000}"/>
    <cellStyle name="Output 3 2 3 4 4 2" xfId="34645" xr:uid="{00000000-0005-0000-0000-0000B7C50000}"/>
    <cellStyle name="Output 3 2 3 4 5" xfId="26894" xr:uid="{00000000-0005-0000-0000-0000B8C50000}"/>
    <cellStyle name="Output 3 2 3 5" xfId="2226" xr:uid="{00000000-0005-0000-0000-0000B9C50000}"/>
    <cellStyle name="Output 3 2 3 5 2" xfId="6278" xr:uid="{00000000-0005-0000-0000-0000BAC50000}"/>
    <cellStyle name="Output 3 2 3 5 2 2" xfId="12645" xr:uid="{00000000-0005-0000-0000-0000BBC50000}"/>
    <cellStyle name="Output 3 2 3 5 2 2 2" xfId="38807" xr:uid="{00000000-0005-0000-0000-0000BCC50000}"/>
    <cellStyle name="Output 3 2 3 5 2 3" xfId="32440" xr:uid="{00000000-0005-0000-0000-0000BDC50000}"/>
    <cellStyle name="Output 3 2 3 5 3" xfId="9699" xr:uid="{00000000-0005-0000-0000-0000BEC50000}"/>
    <cellStyle name="Output 3 2 3 5 3 2" xfId="35861" xr:uid="{00000000-0005-0000-0000-0000BFC50000}"/>
    <cellStyle name="Output 3 2 3 5 4" xfId="28388" xr:uid="{00000000-0005-0000-0000-0000C0C50000}"/>
    <cellStyle name="Output 3 2 3 6" xfId="4252" xr:uid="{00000000-0005-0000-0000-0000C1C50000}"/>
    <cellStyle name="Output 3 2 3 6 2" xfId="11173" xr:uid="{00000000-0005-0000-0000-0000C2C50000}"/>
    <cellStyle name="Output 3 2 3 6 2 2" xfId="37335" xr:uid="{00000000-0005-0000-0000-0000C3C50000}"/>
    <cellStyle name="Output 3 2 3 6 3" xfId="30414" xr:uid="{00000000-0005-0000-0000-0000C4C50000}"/>
    <cellStyle name="Output 3 2 3 7" xfId="8227" xr:uid="{00000000-0005-0000-0000-0000C5C50000}"/>
    <cellStyle name="Output 3 2 3 7 2" xfId="34389" xr:uid="{00000000-0005-0000-0000-0000C6C50000}"/>
    <cellStyle name="Output 3 2 3 8" xfId="26362" xr:uid="{00000000-0005-0000-0000-0000C7C50000}"/>
    <cellStyle name="Output 3 2 4" xfId="239" xr:uid="{00000000-0005-0000-0000-0000C8C50000}"/>
    <cellStyle name="Output 3 2 4 2" xfId="461" xr:uid="{00000000-0005-0000-0000-0000C9C50000}"/>
    <cellStyle name="Output 3 2 4 2 2" xfId="993" xr:uid="{00000000-0005-0000-0000-0000CAC50000}"/>
    <cellStyle name="Output 3 2 4 2 2 2" xfId="3019" xr:uid="{00000000-0005-0000-0000-0000CBC50000}"/>
    <cellStyle name="Output 3 2 4 2 2 2 2" xfId="7071" xr:uid="{00000000-0005-0000-0000-0000CCC50000}"/>
    <cellStyle name="Output 3 2 4 2 2 2 2 2" xfId="13002" xr:uid="{00000000-0005-0000-0000-0000CDC50000}"/>
    <cellStyle name="Output 3 2 4 2 2 2 2 2 2" xfId="39164" xr:uid="{00000000-0005-0000-0000-0000CEC50000}"/>
    <cellStyle name="Output 3 2 4 2 2 2 2 3" xfId="33233" xr:uid="{00000000-0005-0000-0000-0000CFC50000}"/>
    <cellStyle name="Output 3 2 4 2 2 2 3" xfId="10056" xr:uid="{00000000-0005-0000-0000-0000D0C50000}"/>
    <cellStyle name="Output 3 2 4 2 2 2 3 2" xfId="36218" xr:uid="{00000000-0005-0000-0000-0000D1C50000}"/>
    <cellStyle name="Output 3 2 4 2 2 2 4" xfId="29181" xr:uid="{00000000-0005-0000-0000-0000D2C50000}"/>
    <cellStyle name="Output 3 2 4 2 2 3" xfId="5045" xr:uid="{00000000-0005-0000-0000-0000D3C50000}"/>
    <cellStyle name="Output 3 2 4 2 2 3 2" xfId="11530" xr:uid="{00000000-0005-0000-0000-0000D4C50000}"/>
    <cellStyle name="Output 3 2 4 2 2 3 2 2" xfId="37692" xr:uid="{00000000-0005-0000-0000-0000D5C50000}"/>
    <cellStyle name="Output 3 2 4 2 2 3 3" xfId="31207" xr:uid="{00000000-0005-0000-0000-0000D6C50000}"/>
    <cellStyle name="Output 3 2 4 2 2 4" xfId="8584" xr:uid="{00000000-0005-0000-0000-0000D7C50000}"/>
    <cellStyle name="Output 3 2 4 2 2 4 2" xfId="34746" xr:uid="{00000000-0005-0000-0000-0000D8C50000}"/>
    <cellStyle name="Output 3 2 4 2 2 5" xfId="27155" xr:uid="{00000000-0005-0000-0000-0000D9C50000}"/>
    <cellStyle name="Output 3 2 4 2 3" xfId="2487" xr:uid="{00000000-0005-0000-0000-0000DAC50000}"/>
    <cellStyle name="Output 3 2 4 2 3 2" xfId="6539" xr:uid="{00000000-0005-0000-0000-0000DBC50000}"/>
    <cellStyle name="Output 3 2 4 2 3 2 2" xfId="12746" xr:uid="{00000000-0005-0000-0000-0000DCC50000}"/>
    <cellStyle name="Output 3 2 4 2 3 2 2 2" xfId="38908" xr:uid="{00000000-0005-0000-0000-0000DDC50000}"/>
    <cellStyle name="Output 3 2 4 2 3 2 3" xfId="32701" xr:uid="{00000000-0005-0000-0000-0000DEC50000}"/>
    <cellStyle name="Output 3 2 4 2 3 3" xfId="9800" xr:uid="{00000000-0005-0000-0000-0000DFC50000}"/>
    <cellStyle name="Output 3 2 4 2 3 3 2" xfId="35962" xr:uid="{00000000-0005-0000-0000-0000E0C50000}"/>
    <cellStyle name="Output 3 2 4 2 3 4" xfId="28649" xr:uid="{00000000-0005-0000-0000-0000E1C50000}"/>
    <cellStyle name="Output 3 2 4 2 4" xfId="4513" xr:uid="{00000000-0005-0000-0000-0000E2C50000}"/>
    <cellStyle name="Output 3 2 4 2 4 2" xfId="11274" xr:uid="{00000000-0005-0000-0000-0000E3C50000}"/>
    <cellStyle name="Output 3 2 4 2 4 2 2" xfId="37436" xr:uid="{00000000-0005-0000-0000-0000E4C50000}"/>
    <cellStyle name="Output 3 2 4 2 4 3" xfId="30675" xr:uid="{00000000-0005-0000-0000-0000E5C50000}"/>
    <cellStyle name="Output 3 2 4 2 5" xfId="8328" xr:uid="{00000000-0005-0000-0000-0000E6C50000}"/>
    <cellStyle name="Output 3 2 4 2 5 2" xfId="34490" xr:uid="{00000000-0005-0000-0000-0000E7C50000}"/>
    <cellStyle name="Output 3 2 4 2 6" xfId="26623" xr:uid="{00000000-0005-0000-0000-0000E8C50000}"/>
    <cellStyle name="Output 3 2 4 3" xfId="775" xr:uid="{00000000-0005-0000-0000-0000E9C50000}"/>
    <cellStyle name="Output 3 2 4 3 2" xfId="2801" xr:uid="{00000000-0005-0000-0000-0000EAC50000}"/>
    <cellStyle name="Output 3 2 4 3 2 2" xfId="6853" xr:uid="{00000000-0005-0000-0000-0000EBC50000}"/>
    <cellStyle name="Output 3 2 4 3 2 2 2" xfId="12914" xr:uid="{00000000-0005-0000-0000-0000ECC50000}"/>
    <cellStyle name="Output 3 2 4 3 2 2 2 2" xfId="39076" xr:uid="{00000000-0005-0000-0000-0000EDC50000}"/>
    <cellStyle name="Output 3 2 4 3 2 2 3" xfId="33015" xr:uid="{00000000-0005-0000-0000-0000EEC50000}"/>
    <cellStyle name="Output 3 2 4 3 2 3" xfId="9968" xr:uid="{00000000-0005-0000-0000-0000EFC50000}"/>
    <cellStyle name="Output 3 2 4 3 2 3 2" xfId="36130" xr:uid="{00000000-0005-0000-0000-0000F0C50000}"/>
    <cellStyle name="Output 3 2 4 3 2 4" xfId="28963" xr:uid="{00000000-0005-0000-0000-0000F1C50000}"/>
    <cellStyle name="Output 3 2 4 3 3" xfId="4827" xr:uid="{00000000-0005-0000-0000-0000F2C50000}"/>
    <cellStyle name="Output 3 2 4 3 3 2" xfId="11442" xr:uid="{00000000-0005-0000-0000-0000F3C50000}"/>
    <cellStyle name="Output 3 2 4 3 3 2 2" xfId="37604" xr:uid="{00000000-0005-0000-0000-0000F4C50000}"/>
    <cellStyle name="Output 3 2 4 3 3 3" xfId="30989" xr:uid="{00000000-0005-0000-0000-0000F5C50000}"/>
    <cellStyle name="Output 3 2 4 3 4" xfId="8496" xr:uid="{00000000-0005-0000-0000-0000F6C50000}"/>
    <cellStyle name="Output 3 2 4 3 4 2" xfId="34658" xr:uid="{00000000-0005-0000-0000-0000F7C50000}"/>
    <cellStyle name="Output 3 2 4 3 5" xfId="26937" xr:uid="{00000000-0005-0000-0000-0000F8C50000}"/>
    <cellStyle name="Output 3 2 4 4" xfId="2269" xr:uid="{00000000-0005-0000-0000-0000F9C50000}"/>
    <cellStyle name="Output 3 2 4 4 2" xfId="6321" xr:uid="{00000000-0005-0000-0000-0000FAC50000}"/>
    <cellStyle name="Output 3 2 4 4 2 2" xfId="12658" xr:uid="{00000000-0005-0000-0000-0000FBC50000}"/>
    <cellStyle name="Output 3 2 4 4 2 2 2" xfId="38820" xr:uid="{00000000-0005-0000-0000-0000FCC50000}"/>
    <cellStyle name="Output 3 2 4 4 2 3" xfId="32483" xr:uid="{00000000-0005-0000-0000-0000FDC50000}"/>
    <cellStyle name="Output 3 2 4 4 3" xfId="9712" xr:uid="{00000000-0005-0000-0000-0000FEC50000}"/>
    <cellStyle name="Output 3 2 4 4 3 2" xfId="35874" xr:uid="{00000000-0005-0000-0000-0000FFC50000}"/>
    <cellStyle name="Output 3 2 4 4 4" xfId="28431" xr:uid="{00000000-0005-0000-0000-000000C60000}"/>
    <cellStyle name="Output 3 2 4 5" xfId="4295" xr:uid="{00000000-0005-0000-0000-000001C60000}"/>
    <cellStyle name="Output 3 2 4 5 2" xfId="11186" xr:uid="{00000000-0005-0000-0000-000002C60000}"/>
    <cellStyle name="Output 3 2 4 5 2 2" xfId="37348" xr:uid="{00000000-0005-0000-0000-000003C60000}"/>
    <cellStyle name="Output 3 2 4 5 3" xfId="30457" xr:uid="{00000000-0005-0000-0000-000004C60000}"/>
    <cellStyle name="Output 3 2 4 6" xfId="8240" xr:uid="{00000000-0005-0000-0000-000005C60000}"/>
    <cellStyle name="Output 3 2 4 6 2" xfId="34402" xr:uid="{00000000-0005-0000-0000-000006C60000}"/>
    <cellStyle name="Output 3 2 4 7" xfId="26405" xr:uid="{00000000-0005-0000-0000-000007C60000}"/>
    <cellStyle name="Output 3 2 5" xfId="373" xr:uid="{00000000-0005-0000-0000-000008C60000}"/>
    <cellStyle name="Output 3 2 5 2" xfId="905" xr:uid="{00000000-0005-0000-0000-000009C60000}"/>
    <cellStyle name="Output 3 2 5 2 2" xfId="2931" xr:uid="{00000000-0005-0000-0000-00000AC60000}"/>
    <cellStyle name="Output 3 2 5 2 2 2" xfId="6983" xr:uid="{00000000-0005-0000-0000-00000BC60000}"/>
    <cellStyle name="Output 3 2 5 2 2 2 2" xfId="12962" xr:uid="{00000000-0005-0000-0000-00000CC60000}"/>
    <cellStyle name="Output 3 2 5 2 2 2 2 2" xfId="39124" xr:uid="{00000000-0005-0000-0000-00000DC60000}"/>
    <cellStyle name="Output 3 2 5 2 2 2 3" xfId="33145" xr:uid="{00000000-0005-0000-0000-00000EC60000}"/>
    <cellStyle name="Output 3 2 5 2 2 3" xfId="10016" xr:uid="{00000000-0005-0000-0000-00000FC60000}"/>
    <cellStyle name="Output 3 2 5 2 2 3 2" xfId="36178" xr:uid="{00000000-0005-0000-0000-000010C60000}"/>
    <cellStyle name="Output 3 2 5 2 2 4" xfId="29093" xr:uid="{00000000-0005-0000-0000-000011C60000}"/>
    <cellStyle name="Output 3 2 5 2 3" xfId="4957" xr:uid="{00000000-0005-0000-0000-000012C60000}"/>
    <cellStyle name="Output 3 2 5 2 3 2" xfId="11490" xr:uid="{00000000-0005-0000-0000-000013C60000}"/>
    <cellStyle name="Output 3 2 5 2 3 2 2" xfId="37652" xr:uid="{00000000-0005-0000-0000-000014C60000}"/>
    <cellStyle name="Output 3 2 5 2 3 3" xfId="31119" xr:uid="{00000000-0005-0000-0000-000015C60000}"/>
    <cellStyle name="Output 3 2 5 2 4" xfId="8544" xr:uid="{00000000-0005-0000-0000-000016C60000}"/>
    <cellStyle name="Output 3 2 5 2 4 2" xfId="34706" xr:uid="{00000000-0005-0000-0000-000017C60000}"/>
    <cellStyle name="Output 3 2 5 2 5" xfId="27067" xr:uid="{00000000-0005-0000-0000-000018C60000}"/>
    <cellStyle name="Output 3 2 5 3" xfId="2399" xr:uid="{00000000-0005-0000-0000-000019C60000}"/>
    <cellStyle name="Output 3 2 5 3 2" xfId="6451" xr:uid="{00000000-0005-0000-0000-00001AC60000}"/>
    <cellStyle name="Output 3 2 5 3 2 2" xfId="12706" xr:uid="{00000000-0005-0000-0000-00001BC60000}"/>
    <cellStyle name="Output 3 2 5 3 2 2 2" xfId="38868" xr:uid="{00000000-0005-0000-0000-00001CC60000}"/>
    <cellStyle name="Output 3 2 5 3 2 3" xfId="32613" xr:uid="{00000000-0005-0000-0000-00001DC60000}"/>
    <cellStyle name="Output 3 2 5 3 3" xfId="9760" xr:uid="{00000000-0005-0000-0000-00001EC60000}"/>
    <cellStyle name="Output 3 2 5 3 3 2" xfId="35922" xr:uid="{00000000-0005-0000-0000-00001FC60000}"/>
    <cellStyle name="Output 3 2 5 3 4" xfId="28561" xr:uid="{00000000-0005-0000-0000-000020C60000}"/>
    <cellStyle name="Output 3 2 5 4" xfId="4425" xr:uid="{00000000-0005-0000-0000-000021C60000}"/>
    <cellStyle name="Output 3 2 5 4 2" xfId="11234" xr:uid="{00000000-0005-0000-0000-000022C60000}"/>
    <cellStyle name="Output 3 2 5 4 2 2" xfId="37396" xr:uid="{00000000-0005-0000-0000-000023C60000}"/>
    <cellStyle name="Output 3 2 5 4 3" xfId="30587" xr:uid="{00000000-0005-0000-0000-000024C60000}"/>
    <cellStyle name="Output 3 2 5 5" xfId="8288" xr:uid="{00000000-0005-0000-0000-000025C60000}"/>
    <cellStyle name="Output 3 2 5 5 2" xfId="34450" xr:uid="{00000000-0005-0000-0000-000026C60000}"/>
    <cellStyle name="Output 3 2 5 6" xfId="26535" xr:uid="{00000000-0005-0000-0000-000027C60000}"/>
    <cellStyle name="Output 3 2 6" xfId="645" xr:uid="{00000000-0005-0000-0000-000028C60000}"/>
    <cellStyle name="Output 3 2 6 2" xfId="2671" xr:uid="{00000000-0005-0000-0000-000029C60000}"/>
    <cellStyle name="Output 3 2 6 2 2" xfId="6723" xr:uid="{00000000-0005-0000-0000-00002AC60000}"/>
    <cellStyle name="Output 3 2 6 2 2 2" xfId="12874" xr:uid="{00000000-0005-0000-0000-00002BC60000}"/>
    <cellStyle name="Output 3 2 6 2 2 2 2" xfId="39036" xr:uid="{00000000-0005-0000-0000-00002CC60000}"/>
    <cellStyle name="Output 3 2 6 2 2 3" xfId="32885" xr:uid="{00000000-0005-0000-0000-00002DC60000}"/>
    <cellStyle name="Output 3 2 6 2 3" xfId="9928" xr:uid="{00000000-0005-0000-0000-00002EC60000}"/>
    <cellStyle name="Output 3 2 6 2 3 2" xfId="36090" xr:uid="{00000000-0005-0000-0000-00002FC60000}"/>
    <cellStyle name="Output 3 2 6 2 4" xfId="28833" xr:uid="{00000000-0005-0000-0000-000030C60000}"/>
    <cellStyle name="Output 3 2 6 3" xfId="4697" xr:uid="{00000000-0005-0000-0000-000031C60000}"/>
    <cellStyle name="Output 3 2 6 3 2" xfId="11402" xr:uid="{00000000-0005-0000-0000-000032C60000}"/>
    <cellStyle name="Output 3 2 6 3 2 2" xfId="37564" xr:uid="{00000000-0005-0000-0000-000033C60000}"/>
    <cellStyle name="Output 3 2 6 3 3" xfId="30859" xr:uid="{00000000-0005-0000-0000-000034C60000}"/>
    <cellStyle name="Output 3 2 6 4" xfId="8456" xr:uid="{00000000-0005-0000-0000-000035C60000}"/>
    <cellStyle name="Output 3 2 6 4 2" xfId="34618" xr:uid="{00000000-0005-0000-0000-000036C60000}"/>
    <cellStyle name="Output 3 2 6 5" xfId="26807" xr:uid="{00000000-0005-0000-0000-000037C60000}"/>
    <cellStyle name="Output 3 2 7" xfId="2139" xr:uid="{00000000-0005-0000-0000-000038C60000}"/>
    <cellStyle name="Output 3 2 7 2" xfId="6191" xr:uid="{00000000-0005-0000-0000-000039C60000}"/>
    <cellStyle name="Output 3 2 7 2 2" xfId="12618" xr:uid="{00000000-0005-0000-0000-00003AC60000}"/>
    <cellStyle name="Output 3 2 7 2 2 2" xfId="38780" xr:uid="{00000000-0005-0000-0000-00003BC60000}"/>
    <cellStyle name="Output 3 2 7 2 3" xfId="32353" xr:uid="{00000000-0005-0000-0000-00003CC60000}"/>
    <cellStyle name="Output 3 2 7 3" xfId="9672" xr:uid="{00000000-0005-0000-0000-00003DC60000}"/>
    <cellStyle name="Output 3 2 7 3 2" xfId="35834" xr:uid="{00000000-0005-0000-0000-00003EC60000}"/>
    <cellStyle name="Output 3 2 7 4" xfId="28301" xr:uid="{00000000-0005-0000-0000-00003FC60000}"/>
    <cellStyle name="Output 3 2 8" xfId="4165" xr:uid="{00000000-0005-0000-0000-000040C60000}"/>
    <cellStyle name="Output 3 2 8 2" xfId="11146" xr:uid="{00000000-0005-0000-0000-000041C60000}"/>
    <cellStyle name="Output 3 2 8 2 2" xfId="37308" xr:uid="{00000000-0005-0000-0000-000042C60000}"/>
    <cellStyle name="Output 3 2 8 3" xfId="30327" xr:uid="{00000000-0005-0000-0000-000043C60000}"/>
    <cellStyle name="Output 3 2 9" xfId="8200" xr:uid="{00000000-0005-0000-0000-000044C60000}"/>
    <cellStyle name="Output 3 2 9 2" xfId="34362" xr:uid="{00000000-0005-0000-0000-000045C60000}"/>
    <cellStyle name="Output 3 3" xfId="121" xr:uid="{00000000-0005-0000-0000-000046C60000}"/>
    <cellStyle name="Output 3 3 10" xfId="26287" xr:uid="{00000000-0005-0000-0000-000047C60000}"/>
    <cellStyle name="Output 3 3 2" xfId="167" xr:uid="{00000000-0005-0000-0000-000048C60000}"/>
    <cellStyle name="Output 3 3 2 2" xfId="297" xr:uid="{00000000-0005-0000-0000-000049C60000}"/>
    <cellStyle name="Output 3 3 2 2 2" xfId="502" xr:uid="{00000000-0005-0000-0000-00004AC60000}"/>
    <cellStyle name="Output 3 3 2 2 2 2" xfId="1034" xr:uid="{00000000-0005-0000-0000-00004BC60000}"/>
    <cellStyle name="Output 3 3 2 2 2 2 2" xfId="3060" xr:uid="{00000000-0005-0000-0000-00004CC60000}"/>
    <cellStyle name="Output 3 3 2 2 2 2 2 2" xfId="7112" xr:uid="{00000000-0005-0000-0000-00004DC60000}"/>
    <cellStyle name="Output 3 3 2 2 2 2 2 2 2" xfId="13023" xr:uid="{00000000-0005-0000-0000-00004EC60000}"/>
    <cellStyle name="Output 3 3 2 2 2 2 2 2 2 2" xfId="39185" xr:uid="{00000000-0005-0000-0000-00004FC60000}"/>
    <cellStyle name="Output 3 3 2 2 2 2 2 2 3" xfId="33274" xr:uid="{00000000-0005-0000-0000-000050C60000}"/>
    <cellStyle name="Output 3 3 2 2 2 2 2 3" xfId="10077" xr:uid="{00000000-0005-0000-0000-000051C60000}"/>
    <cellStyle name="Output 3 3 2 2 2 2 2 3 2" xfId="36239" xr:uid="{00000000-0005-0000-0000-000052C60000}"/>
    <cellStyle name="Output 3 3 2 2 2 2 2 4" xfId="29222" xr:uid="{00000000-0005-0000-0000-000053C60000}"/>
    <cellStyle name="Output 3 3 2 2 2 2 3" xfId="5086" xr:uid="{00000000-0005-0000-0000-000054C60000}"/>
    <cellStyle name="Output 3 3 2 2 2 2 3 2" xfId="11551" xr:uid="{00000000-0005-0000-0000-000055C60000}"/>
    <cellStyle name="Output 3 3 2 2 2 2 3 2 2" xfId="37713" xr:uid="{00000000-0005-0000-0000-000056C60000}"/>
    <cellStyle name="Output 3 3 2 2 2 2 3 3" xfId="31248" xr:uid="{00000000-0005-0000-0000-000057C60000}"/>
    <cellStyle name="Output 3 3 2 2 2 2 4" xfId="8605" xr:uid="{00000000-0005-0000-0000-000058C60000}"/>
    <cellStyle name="Output 3 3 2 2 2 2 4 2" xfId="34767" xr:uid="{00000000-0005-0000-0000-000059C60000}"/>
    <cellStyle name="Output 3 3 2 2 2 2 5" xfId="27196" xr:uid="{00000000-0005-0000-0000-00005AC60000}"/>
    <cellStyle name="Output 3 3 2 2 2 3" xfId="2528" xr:uid="{00000000-0005-0000-0000-00005BC60000}"/>
    <cellStyle name="Output 3 3 2 2 2 3 2" xfId="6580" xr:uid="{00000000-0005-0000-0000-00005CC60000}"/>
    <cellStyle name="Output 3 3 2 2 2 3 2 2" xfId="12767" xr:uid="{00000000-0005-0000-0000-00005DC60000}"/>
    <cellStyle name="Output 3 3 2 2 2 3 2 2 2" xfId="38929" xr:uid="{00000000-0005-0000-0000-00005EC60000}"/>
    <cellStyle name="Output 3 3 2 2 2 3 2 3" xfId="32742" xr:uid="{00000000-0005-0000-0000-00005FC60000}"/>
    <cellStyle name="Output 3 3 2 2 2 3 3" xfId="9821" xr:uid="{00000000-0005-0000-0000-000060C60000}"/>
    <cellStyle name="Output 3 3 2 2 2 3 3 2" xfId="35983" xr:uid="{00000000-0005-0000-0000-000061C60000}"/>
    <cellStyle name="Output 3 3 2 2 2 3 4" xfId="28690" xr:uid="{00000000-0005-0000-0000-000062C60000}"/>
    <cellStyle name="Output 3 3 2 2 2 4" xfId="4554" xr:uid="{00000000-0005-0000-0000-000063C60000}"/>
    <cellStyle name="Output 3 3 2 2 2 4 2" xfId="11295" xr:uid="{00000000-0005-0000-0000-000064C60000}"/>
    <cellStyle name="Output 3 3 2 2 2 4 2 2" xfId="37457" xr:uid="{00000000-0005-0000-0000-000065C60000}"/>
    <cellStyle name="Output 3 3 2 2 2 4 3" xfId="30716" xr:uid="{00000000-0005-0000-0000-000066C60000}"/>
    <cellStyle name="Output 3 3 2 2 2 5" xfId="8349" xr:uid="{00000000-0005-0000-0000-000067C60000}"/>
    <cellStyle name="Output 3 3 2 2 2 5 2" xfId="34511" xr:uid="{00000000-0005-0000-0000-000068C60000}"/>
    <cellStyle name="Output 3 3 2 2 2 6" xfId="26664" xr:uid="{00000000-0005-0000-0000-000069C60000}"/>
    <cellStyle name="Output 3 3 2 2 3" xfId="833" xr:uid="{00000000-0005-0000-0000-00006AC60000}"/>
    <cellStyle name="Output 3 3 2 2 3 2" xfId="2859" xr:uid="{00000000-0005-0000-0000-00006BC60000}"/>
    <cellStyle name="Output 3 3 2 2 3 2 2" xfId="6911" xr:uid="{00000000-0005-0000-0000-00006CC60000}"/>
    <cellStyle name="Output 3 3 2 2 3 2 2 2" xfId="12935" xr:uid="{00000000-0005-0000-0000-00006DC60000}"/>
    <cellStyle name="Output 3 3 2 2 3 2 2 2 2" xfId="39097" xr:uid="{00000000-0005-0000-0000-00006EC60000}"/>
    <cellStyle name="Output 3 3 2 2 3 2 2 3" xfId="33073" xr:uid="{00000000-0005-0000-0000-00006FC60000}"/>
    <cellStyle name="Output 3 3 2 2 3 2 3" xfId="9989" xr:uid="{00000000-0005-0000-0000-000070C60000}"/>
    <cellStyle name="Output 3 3 2 2 3 2 3 2" xfId="36151" xr:uid="{00000000-0005-0000-0000-000071C60000}"/>
    <cellStyle name="Output 3 3 2 2 3 2 4" xfId="29021" xr:uid="{00000000-0005-0000-0000-000072C60000}"/>
    <cellStyle name="Output 3 3 2 2 3 3" xfId="4885" xr:uid="{00000000-0005-0000-0000-000073C60000}"/>
    <cellStyle name="Output 3 3 2 2 3 3 2" xfId="11463" xr:uid="{00000000-0005-0000-0000-000074C60000}"/>
    <cellStyle name="Output 3 3 2 2 3 3 2 2" xfId="37625" xr:uid="{00000000-0005-0000-0000-000075C60000}"/>
    <cellStyle name="Output 3 3 2 2 3 3 3" xfId="31047" xr:uid="{00000000-0005-0000-0000-000076C60000}"/>
    <cellStyle name="Output 3 3 2 2 3 4" xfId="8517" xr:uid="{00000000-0005-0000-0000-000077C60000}"/>
    <cellStyle name="Output 3 3 2 2 3 4 2" xfId="34679" xr:uid="{00000000-0005-0000-0000-000078C60000}"/>
    <cellStyle name="Output 3 3 2 2 3 5" xfId="26995" xr:uid="{00000000-0005-0000-0000-000079C60000}"/>
    <cellStyle name="Output 3 3 2 2 4" xfId="2327" xr:uid="{00000000-0005-0000-0000-00007AC60000}"/>
    <cellStyle name="Output 3 3 2 2 4 2" xfId="6379" xr:uid="{00000000-0005-0000-0000-00007BC60000}"/>
    <cellStyle name="Output 3 3 2 2 4 2 2" xfId="12679" xr:uid="{00000000-0005-0000-0000-00007CC60000}"/>
    <cellStyle name="Output 3 3 2 2 4 2 2 2" xfId="38841" xr:uid="{00000000-0005-0000-0000-00007DC60000}"/>
    <cellStyle name="Output 3 3 2 2 4 2 3" xfId="32541" xr:uid="{00000000-0005-0000-0000-00007EC60000}"/>
    <cellStyle name="Output 3 3 2 2 4 3" xfId="9733" xr:uid="{00000000-0005-0000-0000-00007FC60000}"/>
    <cellStyle name="Output 3 3 2 2 4 3 2" xfId="35895" xr:uid="{00000000-0005-0000-0000-000080C60000}"/>
    <cellStyle name="Output 3 3 2 2 4 4" xfId="28489" xr:uid="{00000000-0005-0000-0000-000081C60000}"/>
    <cellStyle name="Output 3 3 2 2 5" xfId="4353" xr:uid="{00000000-0005-0000-0000-000082C60000}"/>
    <cellStyle name="Output 3 3 2 2 5 2" xfId="11207" xr:uid="{00000000-0005-0000-0000-000083C60000}"/>
    <cellStyle name="Output 3 3 2 2 5 2 2" xfId="37369" xr:uid="{00000000-0005-0000-0000-000084C60000}"/>
    <cellStyle name="Output 3 3 2 2 5 3" xfId="30515" xr:uid="{00000000-0005-0000-0000-000085C60000}"/>
    <cellStyle name="Output 3 3 2 2 6" xfId="8261" xr:uid="{00000000-0005-0000-0000-000086C60000}"/>
    <cellStyle name="Output 3 3 2 2 6 2" xfId="34423" xr:uid="{00000000-0005-0000-0000-000087C60000}"/>
    <cellStyle name="Output 3 3 2 2 7" xfId="26463" xr:uid="{00000000-0005-0000-0000-000088C60000}"/>
    <cellStyle name="Output 3 3 2 3" xfId="414" xr:uid="{00000000-0005-0000-0000-000089C60000}"/>
    <cellStyle name="Output 3 3 2 3 2" xfId="946" xr:uid="{00000000-0005-0000-0000-00008AC60000}"/>
    <cellStyle name="Output 3 3 2 3 2 2" xfId="2972" xr:uid="{00000000-0005-0000-0000-00008BC60000}"/>
    <cellStyle name="Output 3 3 2 3 2 2 2" xfId="7024" xr:uid="{00000000-0005-0000-0000-00008CC60000}"/>
    <cellStyle name="Output 3 3 2 3 2 2 2 2" xfId="12983" xr:uid="{00000000-0005-0000-0000-00008DC60000}"/>
    <cellStyle name="Output 3 3 2 3 2 2 2 2 2" xfId="39145" xr:uid="{00000000-0005-0000-0000-00008EC60000}"/>
    <cellStyle name="Output 3 3 2 3 2 2 2 3" xfId="33186" xr:uid="{00000000-0005-0000-0000-00008FC60000}"/>
    <cellStyle name="Output 3 3 2 3 2 2 3" xfId="10037" xr:uid="{00000000-0005-0000-0000-000090C60000}"/>
    <cellStyle name="Output 3 3 2 3 2 2 3 2" xfId="36199" xr:uid="{00000000-0005-0000-0000-000091C60000}"/>
    <cellStyle name="Output 3 3 2 3 2 2 4" xfId="29134" xr:uid="{00000000-0005-0000-0000-000092C60000}"/>
    <cellStyle name="Output 3 3 2 3 2 3" xfId="4998" xr:uid="{00000000-0005-0000-0000-000093C60000}"/>
    <cellStyle name="Output 3 3 2 3 2 3 2" xfId="11511" xr:uid="{00000000-0005-0000-0000-000094C60000}"/>
    <cellStyle name="Output 3 3 2 3 2 3 2 2" xfId="37673" xr:uid="{00000000-0005-0000-0000-000095C60000}"/>
    <cellStyle name="Output 3 3 2 3 2 3 3" xfId="31160" xr:uid="{00000000-0005-0000-0000-000096C60000}"/>
    <cellStyle name="Output 3 3 2 3 2 4" xfId="8565" xr:uid="{00000000-0005-0000-0000-000097C60000}"/>
    <cellStyle name="Output 3 3 2 3 2 4 2" xfId="34727" xr:uid="{00000000-0005-0000-0000-000098C60000}"/>
    <cellStyle name="Output 3 3 2 3 2 5" xfId="27108" xr:uid="{00000000-0005-0000-0000-000099C60000}"/>
    <cellStyle name="Output 3 3 2 3 3" xfId="2440" xr:uid="{00000000-0005-0000-0000-00009AC60000}"/>
    <cellStyle name="Output 3 3 2 3 3 2" xfId="6492" xr:uid="{00000000-0005-0000-0000-00009BC60000}"/>
    <cellStyle name="Output 3 3 2 3 3 2 2" xfId="12727" xr:uid="{00000000-0005-0000-0000-00009CC60000}"/>
    <cellStyle name="Output 3 3 2 3 3 2 2 2" xfId="38889" xr:uid="{00000000-0005-0000-0000-00009DC60000}"/>
    <cellStyle name="Output 3 3 2 3 3 2 3" xfId="32654" xr:uid="{00000000-0005-0000-0000-00009EC60000}"/>
    <cellStyle name="Output 3 3 2 3 3 3" xfId="9781" xr:uid="{00000000-0005-0000-0000-00009FC60000}"/>
    <cellStyle name="Output 3 3 2 3 3 3 2" xfId="35943" xr:uid="{00000000-0005-0000-0000-0000A0C60000}"/>
    <cellStyle name="Output 3 3 2 3 3 4" xfId="28602" xr:uid="{00000000-0005-0000-0000-0000A1C60000}"/>
    <cellStyle name="Output 3 3 2 3 4" xfId="4466" xr:uid="{00000000-0005-0000-0000-0000A2C60000}"/>
    <cellStyle name="Output 3 3 2 3 4 2" xfId="11255" xr:uid="{00000000-0005-0000-0000-0000A3C60000}"/>
    <cellStyle name="Output 3 3 2 3 4 2 2" xfId="37417" xr:uid="{00000000-0005-0000-0000-0000A4C60000}"/>
    <cellStyle name="Output 3 3 2 3 4 3" xfId="30628" xr:uid="{00000000-0005-0000-0000-0000A5C60000}"/>
    <cellStyle name="Output 3 3 2 3 5" xfId="8309" xr:uid="{00000000-0005-0000-0000-0000A6C60000}"/>
    <cellStyle name="Output 3 3 2 3 5 2" xfId="34471" xr:uid="{00000000-0005-0000-0000-0000A7C60000}"/>
    <cellStyle name="Output 3 3 2 3 6" xfId="26576" xr:uid="{00000000-0005-0000-0000-0000A8C60000}"/>
    <cellStyle name="Output 3 3 2 4" xfId="703" xr:uid="{00000000-0005-0000-0000-0000A9C60000}"/>
    <cellStyle name="Output 3 3 2 4 2" xfId="2729" xr:uid="{00000000-0005-0000-0000-0000AAC60000}"/>
    <cellStyle name="Output 3 3 2 4 2 2" xfId="6781" xr:uid="{00000000-0005-0000-0000-0000ABC60000}"/>
    <cellStyle name="Output 3 3 2 4 2 2 2" xfId="12895" xr:uid="{00000000-0005-0000-0000-0000ACC60000}"/>
    <cellStyle name="Output 3 3 2 4 2 2 2 2" xfId="39057" xr:uid="{00000000-0005-0000-0000-0000ADC60000}"/>
    <cellStyle name="Output 3 3 2 4 2 2 3" xfId="32943" xr:uid="{00000000-0005-0000-0000-0000AEC60000}"/>
    <cellStyle name="Output 3 3 2 4 2 3" xfId="9949" xr:uid="{00000000-0005-0000-0000-0000AFC60000}"/>
    <cellStyle name="Output 3 3 2 4 2 3 2" xfId="36111" xr:uid="{00000000-0005-0000-0000-0000B0C60000}"/>
    <cellStyle name="Output 3 3 2 4 2 4" xfId="28891" xr:uid="{00000000-0005-0000-0000-0000B1C60000}"/>
    <cellStyle name="Output 3 3 2 4 3" xfId="4755" xr:uid="{00000000-0005-0000-0000-0000B2C60000}"/>
    <cellStyle name="Output 3 3 2 4 3 2" xfId="11423" xr:uid="{00000000-0005-0000-0000-0000B3C60000}"/>
    <cellStyle name="Output 3 3 2 4 3 2 2" xfId="37585" xr:uid="{00000000-0005-0000-0000-0000B4C60000}"/>
    <cellStyle name="Output 3 3 2 4 3 3" xfId="30917" xr:uid="{00000000-0005-0000-0000-0000B5C60000}"/>
    <cellStyle name="Output 3 3 2 4 4" xfId="8477" xr:uid="{00000000-0005-0000-0000-0000B6C60000}"/>
    <cellStyle name="Output 3 3 2 4 4 2" xfId="34639" xr:uid="{00000000-0005-0000-0000-0000B7C60000}"/>
    <cellStyle name="Output 3 3 2 4 5" xfId="26865" xr:uid="{00000000-0005-0000-0000-0000B8C60000}"/>
    <cellStyle name="Output 3 3 2 5" xfId="2197" xr:uid="{00000000-0005-0000-0000-0000B9C60000}"/>
    <cellStyle name="Output 3 3 2 5 2" xfId="6249" xr:uid="{00000000-0005-0000-0000-0000BAC60000}"/>
    <cellStyle name="Output 3 3 2 5 2 2" xfId="12639" xr:uid="{00000000-0005-0000-0000-0000BBC60000}"/>
    <cellStyle name="Output 3 3 2 5 2 2 2" xfId="38801" xr:uid="{00000000-0005-0000-0000-0000BCC60000}"/>
    <cellStyle name="Output 3 3 2 5 2 3" xfId="32411" xr:uid="{00000000-0005-0000-0000-0000BDC60000}"/>
    <cellStyle name="Output 3 3 2 5 3" xfId="9693" xr:uid="{00000000-0005-0000-0000-0000BEC60000}"/>
    <cellStyle name="Output 3 3 2 5 3 2" xfId="35855" xr:uid="{00000000-0005-0000-0000-0000BFC60000}"/>
    <cellStyle name="Output 3 3 2 5 4" xfId="28359" xr:uid="{00000000-0005-0000-0000-0000C0C60000}"/>
    <cellStyle name="Output 3 3 2 6" xfId="4223" xr:uid="{00000000-0005-0000-0000-0000C1C60000}"/>
    <cellStyle name="Output 3 3 2 6 2" xfId="11167" xr:uid="{00000000-0005-0000-0000-0000C2C60000}"/>
    <cellStyle name="Output 3 3 2 6 2 2" xfId="37329" xr:uid="{00000000-0005-0000-0000-0000C3C60000}"/>
    <cellStyle name="Output 3 3 2 6 3" xfId="30385" xr:uid="{00000000-0005-0000-0000-0000C4C60000}"/>
    <cellStyle name="Output 3 3 2 7" xfId="8221" xr:uid="{00000000-0005-0000-0000-0000C5C60000}"/>
    <cellStyle name="Output 3 3 2 7 2" xfId="34383" xr:uid="{00000000-0005-0000-0000-0000C6C60000}"/>
    <cellStyle name="Output 3 3 2 8" xfId="26333" xr:uid="{00000000-0005-0000-0000-0000C7C60000}"/>
    <cellStyle name="Output 3 3 3" xfId="205" xr:uid="{00000000-0005-0000-0000-0000C8C60000}"/>
    <cellStyle name="Output 3 3 3 2" xfId="335" xr:uid="{00000000-0005-0000-0000-0000C9C60000}"/>
    <cellStyle name="Output 3 3 3 2 2" xfId="526" xr:uid="{00000000-0005-0000-0000-0000CAC60000}"/>
    <cellStyle name="Output 3 3 3 2 2 2" xfId="1058" xr:uid="{00000000-0005-0000-0000-0000CBC60000}"/>
    <cellStyle name="Output 3 3 3 2 2 2 2" xfId="3084" xr:uid="{00000000-0005-0000-0000-0000CCC60000}"/>
    <cellStyle name="Output 3 3 3 2 2 2 2 2" xfId="7136" xr:uid="{00000000-0005-0000-0000-0000CDC60000}"/>
    <cellStyle name="Output 3 3 3 2 2 2 2 2 2" xfId="13031" xr:uid="{00000000-0005-0000-0000-0000CEC60000}"/>
    <cellStyle name="Output 3 3 3 2 2 2 2 2 2 2" xfId="39193" xr:uid="{00000000-0005-0000-0000-0000CFC60000}"/>
    <cellStyle name="Output 3 3 3 2 2 2 2 2 3" xfId="33298" xr:uid="{00000000-0005-0000-0000-0000D0C60000}"/>
    <cellStyle name="Output 3 3 3 2 2 2 2 3" xfId="10085" xr:uid="{00000000-0005-0000-0000-0000D1C60000}"/>
    <cellStyle name="Output 3 3 3 2 2 2 2 3 2" xfId="36247" xr:uid="{00000000-0005-0000-0000-0000D2C60000}"/>
    <cellStyle name="Output 3 3 3 2 2 2 2 4" xfId="29246" xr:uid="{00000000-0005-0000-0000-0000D3C60000}"/>
    <cellStyle name="Output 3 3 3 2 2 2 3" xfId="5110" xr:uid="{00000000-0005-0000-0000-0000D4C60000}"/>
    <cellStyle name="Output 3 3 3 2 2 2 3 2" xfId="11559" xr:uid="{00000000-0005-0000-0000-0000D5C60000}"/>
    <cellStyle name="Output 3 3 3 2 2 2 3 2 2" xfId="37721" xr:uid="{00000000-0005-0000-0000-0000D6C60000}"/>
    <cellStyle name="Output 3 3 3 2 2 2 3 3" xfId="31272" xr:uid="{00000000-0005-0000-0000-0000D7C60000}"/>
    <cellStyle name="Output 3 3 3 2 2 2 4" xfId="8613" xr:uid="{00000000-0005-0000-0000-0000D8C60000}"/>
    <cellStyle name="Output 3 3 3 2 2 2 4 2" xfId="34775" xr:uid="{00000000-0005-0000-0000-0000D9C60000}"/>
    <cellStyle name="Output 3 3 3 2 2 2 5" xfId="27220" xr:uid="{00000000-0005-0000-0000-0000DAC60000}"/>
    <cellStyle name="Output 3 3 3 2 2 3" xfId="2552" xr:uid="{00000000-0005-0000-0000-0000DBC60000}"/>
    <cellStyle name="Output 3 3 3 2 2 3 2" xfId="6604" xr:uid="{00000000-0005-0000-0000-0000DCC60000}"/>
    <cellStyle name="Output 3 3 3 2 2 3 2 2" xfId="12775" xr:uid="{00000000-0005-0000-0000-0000DDC60000}"/>
    <cellStyle name="Output 3 3 3 2 2 3 2 2 2" xfId="38937" xr:uid="{00000000-0005-0000-0000-0000DEC60000}"/>
    <cellStyle name="Output 3 3 3 2 2 3 2 3" xfId="32766" xr:uid="{00000000-0005-0000-0000-0000DFC60000}"/>
    <cellStyle name="Output 3 3 3 2 2 3 3" xfId="9829" xr:uid="{00000000-0005-0000-0000-0000E0C60000}"/>
    <cellStyle name="Output 3 3 3 2 2 3 3 2" xfId="35991" xr:uid="{00000000-0005-0000-0000-0000E1C60000}"/>
    <cellStyle name="Output 3 3 3 2 2 3 4" xfId="28714" xr:uid="{00000000-0005-0000-0000-0000E2C60000}"/>
    <cellStyle name="Output 3 3 3 2 2 4" xfId="4578" xr:uid="{00000000-0005-0000-0000-0000E3C60000}"/>
    <cellStyle name="Output 3 3 3 2 2 4 2" xfId="11303" xr:uid="{00000000-0005-0000-0000-0000E4C60000}"/>
    <cellStyle name="Output 3 3 3 2 2 4 2 2" xfId="37465" xr:uid="{00000000-0005-0000-0000-0000E5C60000}"/>
    <cellStyle name="Output 3 3 3 2 2 4 3" xfId="30740" xr:uid="{00000000-0005-0000-0000-0000E6C60000}"/>
    <cellStyle name="Output 3 3 3 2 2 5" xfId="8357" xr:uid="{00000000-0005-0000-0000-0000E7C60000}"/>
    <cellStyle name="Output 3 3 3 2 2 5 2" xfId="34519" xr:uid="{00000000-0005-0000-0000-0000E8C60000}"/>
    <cellStyle name="Output 3 3 3 2 2 6" xfId="26688" xr:uid="{00000000-0005-0000-0000-0000E9C60000}"/>
    <cellStyle name="Output 3 3 3 2 3" xfId="871" xr:uid="{00000000-0005-0000-0000-0000EAC60000}"/>
    <cellStyle name="Output 3 3 3 2 3 2" xfId="2897" xr:uid="{00000000-0005-0000-0000-0000EBC60000}"/>
    <cellStyle name="Output 3 3 3 2 3 2 2" xfId="6949" xr:uid="{00000000-0005-0000-0000-0000ECC60000}"/>
    <cellStyle name="Output 3 3 3 2 3 2 2 2" xfId="12943" xr:uid="{00000000-0005-0000-0000-0000EDC60000}"/>
    <cellStyle name="Output 3 3 3 2 3 2 2 2 2" xfId="39105" xr:uid="{00000000-0005-0000-0000-0000EEC60000}"/>
    <cellStyle name="Output 3 3 3 2 3 2 2 3" xfId="33111" xr:uid="{00000000-0005-0000-0000-0000EFC60000}"/>
    <cellStyle name="Output 3 3 3 2 3 2 3" xfId="9997" xr:uid="{00000000-0005-0000-0000-0000F0C60000}"/>
    <cellStyle name="Output 3 3 3 2 3 2 3 2" xfId="36159" xr:uid="{00000000-0005-0000-0000-0000F1C60000}"/>
    <cellStyle name="Output 3 3 3 2 3 2 4" xfId="29059" xr:uid="{00000000-0005-0000-0000-0000F2C60000}"/>
    <cellStyle name="Output 3 3 3 2 3 3" xfId="4923" xr:uid="{00000000-0005-0000-0000-0000F3C60000}"/>
    <cellStyle name="Output 3 3 3 2 3 3 2" xfId="11471" xr:uid="{00000000-0005-0000-0000-0000F4C60000}"/>
    <cellStyle name="Output 3 3 3 2 3 3 2 2" xfId="37633" xr:uid="{00000000-0005-0000-0000-0000F5C60000}"/>
    <cellStyle name="Output 3 3 3 2 3 3 3" xfId="31085" xr:uid="{00000000-0005-0000-0000-0000F6C60000}"/>
    <cellStyle name="Output 3 3 3 2 3 4" xfId="8525" xr:uid="{00000000-0005-0000-0000-0000F7C60000}"/>
    <cellStyle name="Output 3 3 3 2 3 4 2" xfId="34687" xr:uid="{00000000-0005-0000-0000-0000F8C60000}"/>
    <cellStyle name="Output 3 3 3 2 3 5" xfId="27033" xr:uid="{00000000-0005-0000-0000-0000F9C60000}"/>
    <cellStyle name="Output 3 3 3 2 4" xfId="2365" xr:uid="{00000000-0005-0000-0000-0000FAC60000}"/>
    <cellStyle name="Output 3 3 3 2 4 2" xfId="6417" xr:uid="{00000000-0005-0000-0000-0000FBC60000}"/>
    <cellStyle name="Output 3 3 3 2 4 2 2" xfId="12687" xr:uid="{00000000-0005-0000-0000-0000FCC60000}"/>
    <cellStyle name="Output 3 3 3 2 4 2 2 2" xfId="38849" xr:uid="{00000000-0005-0000-0000-0000FDC60000}"/>
    <cellStyle name="Output 3 3 3 2 4 2 3" xfId="32579" xr:uid="{00000000-0005-0000-0000-0000FEC60000}"/>
    <cellStyle name="Output 3 3 3 2 4 3" xfId="9741" xr:uid="{00000000-0005-0000-0000-0000FFC60000}"/>
    <cellStyle name="Output 3 3 3 2 4 3 2" xfId="35903" xr:uid="{00000000-0005-0000-0000-000000C70000}"/>
    <cellStyle name="Output 3 3 3 2 4 4" xfId="28527" xr:uid="{00000000-0005-0000-0000-000001C70000}"/>
    <cellStyle name="Output 3 3 3 2 5" xfId="4391" xr:uid="{00000000-0005-0000-0000-000002C70000}"/>
    <cellStyle name="Output 3 3 3 2 5 2" xfId="11215" xr:uid="{00000000-0005-0000-0000-000003C70000}"/>
    <cellStyle name="Output 3 3 3 2 5 2 2" xfId="37377" xr:uid="{00000000-0005-0000-0000-000004C70000}"/>
    <cellStyle name="Output 3 3 3 2 5 3" xfId="30553" xr:uid="{00000000-0005-0000-0000-000005C70000}"/>
    <cellStyle name="Output 3 3 3 2 6" xfId="8269" xr:uid="{00000000-0005-0000-0000-000006C70000}"/>
    <cellStyle name="Output 3 3 3 2 6 2" xfId="34431" xr:uid="{00000000-0005-0000-0000-000007C70000}"/>
    <cellStyle name="Output 3 3 3 2 7" xfId="26501" xr:uid="{00000000-0005-0000-0000-000008C70000}"/>
    <cellStyle name="Output 3 3 3 3" xfId="438" xr:uid="{00000000-0005-0000-0000-000009C70000}"/>
    <cellStyle name="Output 3 3 3 3 2" xfId="970" xr:uid="{00000000-0005-0000-0000-00000AC70000}"/>
    <cellStyle name="Output 3 3 3 3 2 2" xfId="2996" xr:uid="{00000000-0005-0000-0000-00000BC70000}"/>
    <cellStyle name="Output 3 3 3 3 2 2 2" xfId="7048" xr:uid="{00000000-0005-0000-0000-00000CC70000}"/>
    <cellStyle name="Output 3 3 3 3 2 2 2 2" xfId="12991" xr:uid="{00000000-0005-0000-0000-00000DC70000}"/>
    <cellStyle name="Output 3 3 3 3 2 2 2 2 2" xfId="39153" xr:uid="{00000000-0005-0000-0000-00000EC70000}"/>
    <cellStyle name="Output 3 3 3 3 2 2 2 3" xfId="33210" xr:uid="{00000000-0005-0000-0000-00000FC70000}"/>
    <cellStyle name="Output 3 3 3 3 2 2 3" xfId="10045" xr:uid="{00000000-0005-0000-0000-000010C70000}"/>
    <cellStyle name="Output 3 3 3 3 2 2 3 2" xfId="36207" xr:uid="{00000000-0005-0000-0000-000011C70000}"/>
    <cellStyle name="Output 3 3 3 3 2 2 4" xfId="29158" xr:uid="{00000000-0005-0000-0000-000012C70000}"/>
    <cellStyle name="Output 3 3 3 3 2 3" xfId="5022" xr:uid="{00000000-0005-0000-0000-000013C70000}"/>
    <cellStyle name="Output 3 3 3 3 2 3 2" xfId="11519" xr:uid="{00000000-0005-0000-0000-000014C70000}"/>
    <cellStyle name="Output 3 3 3 3 2 3 2 2" xfId="37681" xr:uid="{00000000-0005-0000-0000-000015C70000}"/>
    <cellStyle name="Output 3 3 3 3 2 3 3" xfId="31184" xr:uid="{00000000-0005-0000-0000-000016C70000}"/>
    <cellStyle name="Output 3 3 3 3 2 4" xfId="8573" xr:uid="{00000000-0005-0000-0000-000017C70000}"/>
    <cellStyle name="Output 3 3 3 3 2 4 2" xfId="34735" xr:uid="{00000000-0005-0000-0000-000018C70000}"/>
    <cellStyle name="Output 3 3 3 3 2 5" xfId="27132" xr:uid="{00000000-0005-0000-0000-000019C70000}"/>
    <cellStyle name="Output 3 3 3 3 3" xfId="2464" xr:uid="{00000000-0005-0000-0000-00001AC70000}"/>
    <cellStyle name="Output 3 3 3 3 3 2" xfId="6516" xr:uid="{00000000-0005-0000-0000-00001BC70000}"/>
    <cellStyle name="Output 3 3 3 3 3 2 2" xfId="12735" xr:uid="{00000000-0005-0000-0000-00001CC70000}"/>
    <cellStyle name="Output 3 3 3 3 3 2 2 2" xfId="38897" xr:uid="{00000000-0005-0000-0000-00001DC70000}"/>
    <cellStyle name="Output 3 3 3 3 3 2 3" xfId="32678" xr:uid="{00000000-0005-0000-0000-00001EC70000}"/>
    <cellStyle name="Output 3 3 3 3 3 3" xfId="9789" xr:uid="{00000000-0005-0000-0000-00001FC70000}"/>
    <cellStyle name="Output 3 3 3 3 3 3 2" xfId="35951" xr:uid="{00000000-0005-0000-0000-000020C70000}"/>
    <cellStyle name="Output 3 3 3 3 3 4" xfId="28626" xr:uid="{00000000-0005-0000-0000-000021C70000}"/>
    <cellStyle name="Output 3 3 3 3 4" xfId="4490" xr:uid="{00000000-0005-0000-0000-000022C70000}"/>
    <cellStyle name="Output 3 3 3 3 4 2" xfId="11263" xr:uid="{00000000-0005-0000-0000-000023C70000}"/>
    <cellStyle name="Output 3 3 3 3 4 2 2" xfId="37425" xr:uid="{00000000-0005-0000-0000-000024C70000}"/>
    <cellStyle name="Output 3 3 3 3 4 3" xfId="30652" xr:uid="{00000000-0005-0000-0000-000025C70000}"/>
    <cellStyle name="Output 3 3 3 3 5" xfId="8317" xr:uid="{00000000-0005-0000-0000-000026C70000}"/>
    <cellStyle name="Output 3 3 3 3 5 2" xfId="34479" xr:uid="{00000000-0005-0000-0000-000027C70000}"/>
    <cellStyle name="Output 3 3 3 3 6" xfId="26600" xr:uid="{00000000-0005-0000-0000-000028C70000}"/>
    <cellStyle name="Output 3 3 3 4" xfId="741" xr:uid="{00000000-0005-0000-0000-000029C70000}"/>
    <cellStyle name="Output 3 3 3 4 2" xfId="2767" xr:uid="{00000000-0005-0000-0000-00002AC70000}"/>
    <cellStyle name="Output 3 3 3 4 2 2" xfId="6819" xr:uid="{00000000-0005-0000-0000-00002BC70000}"/>
    <cellStyle name="Output 3 3 3 4 2 2 2" xfId="12903" xr:uid="{00000000-0005-0000-0000-00002CC70000}"/>
    <cellStyle name="Output 3 3 3 4 2 2 2 2" xfId="39065" xr:uid="{00000000-0005-0000-0000-00002DC70000}"/>
    <cellStyle name="Output 3 3 3 4 2 2 3" xfId="32981" xr:uid="{00000000-0005-0000-0000-00002EC70000}"/>
    <cellStyle name="Output 3 3 3 4 2 3" xfId="9957" xr:uid="{00000000-0005-0000-0000-00002FC70000}"/>
    <cellStyle name="Output 3 3 3 4 2 3 2" xfId="36119" xr:uid="{00000000-0005-0000-0000-000030C70000}"/>
    <cellStyle name="Output 3 3 3 4 2 4" xfId="28929" xr:uid="{00000000-0005-0000-0000-000031C70000}"/>
    <cellStyle name="Output 3 3 3 4 3" xfId="4793" xr:uid="{00000000-0005-0000-0000-000032C70000}"/>
    <cellStyle name="Output 3 3 3 4 3 2" xfId="11431" xr:uid="{00000000-0005-0000-0000-000033C70000}"/>
    <cellStyle name="Output 3 3 3 4 3 2 2" xfId="37593" xr:uid="{00000000-0005-0000-0000-000034C70000}"/>
    <cellStyle name="Output 3 3 3 4 3 3" xfId="30955" xr:uid="{00000000-0005-0000-0000-000035C70000}"/>
    <cellStyle name="Output 3 3 3 4 4" xfId="8485" xr:uid="{00000000-0005-0000-0000-000036C70000}"/>
    <cellStyle name="Output 3 3 3 4 4 2" xfId="34647" xr:uid="{00000000-0005-0000-0000-000037C70000}"/>
    <cellStyle name="Output 3 3 3 4 5" xfId="26903" xr:uid="{00000000-0005-0000-0000-000038C70000}"/>
    <cellStyle name="Output 3 3 3 5" xfId="2235" xr:uid="{00000000-0005-0000-0000-000039C70000}"/>
    <cellStyle name="Output 3 3 3 5 2" xfId="6287" xr:uid="{00000000-0005-0000-0000-00003AC70000}"/>
    <cellStyle name="Output 3 3 3 5 2 2" xfId="12647" xr:uid="{00000000-0005-0000-0000-00003BC70000}"/>
    <cellStyle name="Output 3 3 3 5 2 2 2" xfId="38809" xr:uid="{00000000-0005-0000-0000-00003CC70000}"/>
    <cellStyle name="Output 3 3 3 5 2 3" xfId="32449" xr:uid="{00000000-0005-0000-0000-00003DC70000}"/>
    <cellStyle name="Output 3 3 3 5 3" xfId="9701" xr:uid="{00000000-0005-0000-0000-00003EC70000}"/>
    <cellStyle name="Output 3 3 3 5 3 2" xfId="35863" xr:uid="{00000000-0005-0000-0000-00003FC70000}"/>
    <cellStyle name="Output 3 3 3 5 4" xfId="28397" xr:uid="{00000000-0005-0000-0000-000040C70000}"/>
    <cellStyle name="Output 3 3 3 6" xfId="4261" xr:uid="{00000000-0005-0000-0000-000041C70000}"/>
    <cellStyle name="Output 3 3 3 6 2" xfId="11175" xr:uid="{00000000-0005-0000-0000-000042C70000}"/>
    <cellStyle name="Output 3 3 3 6 2 2" xfId="37337" xr:uid="{00000000-0005-0000-0000-000043C70000}"/>
    <cellStyle name="Output 3 3 3 6 3" xfId="30423" xr:uid="{00000000-0005-0000-0000-000044C70000}"/>
    <cellStyle name="Output 3 3 3 7" xfId="8229" xr:uid="{00000000-0005-0000-0000-000045C70000}"/>
    <cellStyle name="Output 3 3 3 7 2" xfId="34391" xr:uid="{00000000-0005-0000-0000-000046C70000}"/>
    <cellStyle name="Output 3 3 3 8" xfId="26371" xr:uid="{00000000-0005-0000-0000-000047C70000}"/>
    <cellStyle name="Output 3 3 4" xfId="251" xr:uid="{00000000-0005-0000-0000-000048C70000}"/>
    <cellStyle name="Output 3 3 4 2" xfId="470" xr:uid="{00000000-0005-0000-0000-000049C70000}"/>
    <cellStyle name="Output 3 3 4 2 2" xfId="1002" xr:uid="{00000000-0005-0000-0000-00004AC70000}"/>
    <cellStyle name="Output 3 3 4 2 2 2" xfId="3028" xr:uid="{00000000-0005-0000-0000-00004BC70000}"/>
    <cellStyle name="Output 3 3 4 2 2 2 2" xfId="7080" xr:uid="{00000000-0005-0000-0000-00004CC70000}"/>
    <cellStyle name="Output 3 3 4 2 2 2 2 2" xfId="13007" xr:uid="{00000000-0005-0000-0000-00004DC70000}"/>
    <cellStyle name="Output 3 3 4 2 2 2 2 2 2" xfId="39169" xr:uid="{00000000-0005-0000-0000-00004EC70000}"/>
    <cellStyle name="Output 3 3 4 2 2 2 2 3" xfId="33242" xr:uid="{00000000-0005-0000-0000-00004FC70000}"/>
    <cellStyle name="Output 3 3 4 2 2 2 3" xfId="10061" xr:uid="{00000000-0005-0000-0000-000050C70000}"/>
    <cellStyle name="Output 3 3 4 2 2 2 3 2" xfId="36223" xr:uid="{00000000-0005-0000-0000-000051C70000}"/>
    <cellStyle name="Output 3 3 4 2 2 2 4" xfId="29190" xr:uid="{00000000-0005-0000-0000-000052C70000}"/>
    <cellStyle name="Output 3 3 4 2 2 3" xfId="5054" xr:uid="{00000000-0005-0000-0000-000053C70000}"/>
    <cellStyle name="Output 3 3 4 2 2 3 2" xfId="11535" xr:uid="{00000000-0005-0000-0000-000054C70000}"/>
    <cellStyle name="Output 3 3 4 2 2 3 2 2" xfId="37697" xr:uid="{00000000-0005-0000-0000-000055C70000}"/>
    <cellStyle name="Output 3 3 4 2 2 3 3" xfId="31216" xr:uid="{00000000-0005-0000-0000-000056C70000}"/>
    <cellStyle name="Output 3 3 4 2 2 4" xfId="8589" xr:uid="{00000000-0005-0000-0000-000057C70000}"/>
    <cellStyle name="Output 3 3 4 2 2 4 2" xfId="34751" xr:uid="{00000000-0005-0000-0000-000058C70000}"/>
    <cellStyle name="Output 3 3 4 2 2 5" xfId="27164" xr:uid="{00000000-0005-0000-0000-000059C70000}"/>
    <cellStyle name="Output 3 3 4 2 3" xfId="2496" xr:uid="{00000000-0005-0000-0000-00005AC70000}"/>
    <cellStyle name="Output 3 3 4 2 3 2" xfId="6548" xr:uid="{00000000-0005-0000-0000-00005BC70000}"/>
    <cellStyle name="Output 3 3 4 2 3 2 2" xfId="12751" xr:uid="{00000000-0005-0000-0000-00005CC70000}"/>
    <cellStyle name="Output 3 3 4 2 3 2 2 2" xfId="38913" xr:uid="{00000000-0005-0000-0000-00005DC70000}"/>
    <cellStyle name="Output 3 3 4 2 3 2 3" xfId="32710" xr:uid="{00000000-0005-0000-0000-00005EC70000}"/>
    <cellStyle name="Output 3 3 4 2 3 3" xfId="9805" xr:uid="{00000000-0005-0000-0000-00005FC70000}"/>
    <cellStyle name="Output 3 3 4 2 3 3 2" xfId="35967" xr:uid="{00000000-0005-0000-0000-000060C70000}"/>
    <cellStyle name="Output 3 3 4 2 3 4" xfId="28658" xr:uid="{00000000-0005-0000-0000-000061C70000}"/>
    <cellStyle name="Output 3 3 4 2 4" xfId="4522" xr:uid="{00000000-0005-0000-0000-000062C70000}"/>
    <cellStyle name="Output 3 3 4 2 4 2" xfId="11279" xr:uid="{00000000-0005-0000-0000-000063C70000}"/>
    <cellStyle name="Output 3 3 4 2 4 2 2" xfId="37441" xr:uid="{00000000-0005-0000-0000-000064C70000}"/>
    <cellStyle name="Output 3 3 4 2 4 3" xfId="30684" xr:uid="{00000000-0005-0000-0000-000065C70000}"/>
    <cellStyle name="Output 3 3 4 2 5" xfId="8333" xr:uid="{00000000-0005-0000-0000-000066C70000}"/>
    <cellStyle name="Output 3 3 4 2 5 2" xfId="34495" xr:uid="{00000000-0005-0000-0000-000067C70000}"/>
    <cellStyle name="Output 3 3 4 2 6" xfId="26632" xr:uid="{00000000-0005-0000-0000-000068C70000}"/>
    <cellStyle name="Output 3 3 4 3" xfId="787" xr:uid="{00000000-0005-0000-0000-000069C70000}"/>
    <cellStyle name="Output 3 3 4 3 2" xfId="2813" xr:uid="{00000000-0005-0000-0000-00006AC70000}"/>
    <cellStyle name="Output 3 3 4 3 2 2" xfId="6865" xr:uid="{00000000-0005-0000-0000-00006BC70000}"/>
    <cellStyle name="Output 3 3 4 3 2 2 2" xfId="12919" xr:uid="{00000000-0005-0000-0000-00006CC70000}"/>
    <cellStyle name="Output 3 3 4 3 2 2 2 2" xfId="39081" xr:uid="{00000000-0005-0000-0000-00006DC70000}"/>
    <cellStyle name="Output 3 3 4 3 2 2 3" xfId="33027" xr:uid="{00000000-0005-0000-0000-00006EC70000}"/>
    <cellStyle name="Output 3 3 4 3 2 3" xfId="9973" xr:uid="{00000000-0005-0000-0000-00006FC70000}"/>
    <cellStyle name="Output 3 3 4 3 2 3 2" xfId="36135" xr:uid="{00000000-0005-0000-0000-000070C70000}"/>
    <cellStyle name="Output 3 3 4 3 2 4" xfId="28975" xr:uid="{00000000-0005-0000-0000-000071C70000}"/>
    <cellStyle name="Output 3 3 4 3 3" xfId="4839" xr:uid="{00000000-0005-0000-0000-000072C70000}"/>
    <cellStyle name="Output 3 3 4 3 3 2" xfId="11447" xr:uid="{00000000-0005-0000-0000-000073C70000}"/>
    <cellStyle name="Output 3 3 4 3 3 2 2" xfId="37609" xr:uid="{00000000-0005-0000-0000-000074C70000}"/>
    <cellStyle name="Output 3 3 4 3 3 3" xfId="31001" xr:uid="{00000000-0005-0000-0000-000075C70000}"/>
    <cellStyle name="Output 3 3 4 3 4" xfId="8501" xr:uid="{00000000-0005-0000-0000-000076C70000}"/>
    <cellStyle name="Output 3 3 4 3 4 2" xfId="34663" xr:uid="{00000000-0005-0000-0000-000077C70000}"/>
    <cellStyle name="Output 3 3 4 3 5" xfId="26949" xr:uid="{00000000-0005-0000-0000-000078C70000}"/>
    <cellStyle name="Output 3 3 4 4" xfId="2281" xr:uid="{00000000-0005-0000-0000-000079C70000}"/>
    <cellStyle name="Output 3 3 4 4 2" xfId="6333" xr:uid="{00000000-0005-0000-0000-00007AC70000}"/>
    <cellStyle name="Output 3 3 4 4 2 2" xfId="12663" xr:uid="{00000000-0005-0000-0000-00007BC70000}"/>
    <cellStyle name="Output 3 3 4 4 2 2 2" xfId="38825" xr:uid="{00000000-0005-0000-0000-00007CC70000}"/>
    <cellStyle name="Output 3 3 4 4 2 3" xfId="32495" xr:uid="{00000000-0005-0000-0000-00007DC70000}"/>
    <cellStyle name="Output 3 3 4 4 3" xfId="9717" xr:uid="{00000000-0005-0000-0000-00007EC70000}"/>
    <cellStyle name="Output 3 3 4 4 3 2" xfId="35879" xr:uid="{00000000-0005-0000-0000-00007FC70000}"/>
    <cellStyle name="Output 3 3 4 4 4" xfId="28443" xr:uid="{00000000-0005-0000-0000-000080C70000}"/>
    <cellStyle name="Output 3 3 4 5" xfId="4307" xr:uid="{00000000-0005-0000-0000-000081C70000}"/>
    <cellStyle name="Output 3 3 4 5 2" xfId="11191" xr:uid="{00000000-0005-0000-0000-000082C70000}"/>
    <cellStyle name="Output 3 3 4 5 2 2" xfId="37353" xr:uid="{00000000-0005-0000-0000-000083C70000}"/>
    <cellStyle name="Output 3 3 4 5 3" xfId="30469" xr:uid="{00000000-0005-0000-0000-000084C70000}"/>
    <cellStyle name="Output 3 3 4 6" xfId="8245" xr:uid="{00000000-0005-0000-0000-000085C70000}"/>
    <cellStyle name="Output 3 3 4 6 2" xfId="34407" xr:uid="{00000000-0005-0000-0000-000086C70000}"/>
    <cellStyle name="Output 3 3 4 7" xfId="26417" xr:uid="{00000000-0005-0000-0000-000087C70000}"/>
    <cellStyle name="Output 3 3 5" xfId="382" xr:uid="{00000000-0005-0000-0000-000088C70000}"/>
    <cellStyle name="Output 3 3 5 2" xfId="914" xr:uid="{00000000-0005-0000-0000-000089C70000}"/>
    <cellStyle name="Output 3 3 5 2 2" xfId="2940" xr:uid="{00000000-0005-0000-0000-00008AC70000}"/>
    <cellStyle name="Output 3 3 5 2 2 2" xfId="6992" xr:uid="{00000000-0005-0000-0000-00008BC70000}"/>
    <cellStyle name="Output 3 3 5 2 2 2 2" xfId="12967" xr:uid="{00000000-0005-0000-0000-00008CC70000}"/>
    <cellStyle name="Output 3 3 5 2 2 2 2 2" xfId="39129" xr:uid="{00000000-0005-0000-0000-00008DC70000}"/>
    <cellStyle name="Output 3 3 5 2 2 2 3" xfId="33154" xr:uid="{00000000-0005-0000-0000-00008EC70000}"/>
    <cellStyle name="Output 3 3 5 2 2 3" xfId="10021" xr:uid="{00000000-0005-0000-0000-00008FC70000}"/>
    <cellStyle name="Output 3 3 5 2 2 3 2" xfId="36183" xr:uid="{00000000-0005-0000-0000-000090C70000}"/>
    <cellStyle name="Output 3 3 5 2 2 4" xfId="29102" xr:uid="{00000000-0005-0000-0000-000091C70000}"/>
    <cellStyle name="Output 3 3 5 2 3" xfId="4966" xr:uid="{00000000-0005-0000-0000-000092C70000}"/>
    <cellStyle name="Output 3 3 5 2 3 2" xfId="11495" xr:uid="{00000000-0005-0000-0000-000093C70000}"/>
    <cellStyle name="Output 3 3 5 2 3 2 2" xfId="37657" xr:uid="{00000000-0005-0000-0000-000094C70000}"/>
    <cellStyle name="Output 3 3 5 2 3 3" xfId="31128" xr:uid="{00000000-0005-0000-0000-000095C70000}"/>
    <cellStyle name="Output 3 3 5 2 4" xfId="8549" xr:uid="{00000000-0005-0000-0000-000096C70000}"/>
    <cellStyle name="Output 3 3 5 2 4 2" xfId="34711" xr:uid="{00000000-0005-0000-0000-000097C70000}"/>
    <cellStyle name="Output 3 3 5 2 5" xfId="27076" xr:uid="{00000000-0005-0000-0000-000098C70000}"/>
    <cellStyle name="Output 3 3 5 3" xfId="2408" xr:uid="{00000000-0005-0000-0000-000099C70000}"/>
    <cellStyle name="Output 3 3 5 3 2" xfId="6460" xr:uid="{00000000-0005-0000-0000-00009AC70000}"/>
    <cellStyle name="Output 3 3 5 3 2 2" xfId="12711" xr:uid="{00000000-0005-0000-0000-00009BC70000}"/>
    <cellStyle name="Output 3 3 5 3 2 2 2" xfId="38873" xr:uid="{00000000-0005-0000-0000-00009CC70000}"/>
    <cellStyle name="Output 3 3 5 3 2 3" xfId="32622" xr:uid="{00000000-0005-0000-0000-00009DC70000}"/>
    <cellStyle name="Output 3 3 5 3 3" xfId="9765" xr:uid="{00000000-0005-0000-0000-00009EC70000}"/>
    <cellStyle name="Output 3 3 5 3 3 2" xfId="35927" xr:uid="{00000000-0005-0000-0000-00009FC70000}"/>
    <cellStyle name="Output 3 3 5 3 4" xfId="28570" xr:uid="{00000000-0005-0000-0000-0000A0C70000}"/>
    <cellStyle name="Output 3 3 5 4" xfId="4434" xr:uid="{00000000-0005-0000-0000-0000A1C70000}"/>
    <cellStyle name="Output 3 3 5 4 2" xfId="11239" xr:uid="{00000000-0005-0000-0000-0000A2C70000}"/>
    <cellStyle name="Output 3 3 5 4 2 2" xfId="37401" xr:uid="{00000000-0005-0000-0000-0000A3C70000}"/>
    <cellStyle name="Output 3 3 5 4 3" xfId="30596" xr:uid="{00000000-0005-0000-0000-0000A4C70000}"/>
    <cellStyle name="Output 3 3 5 5" xfId="8293" xr:uid="{00000000-0005-0000-0000-0000A5C70000}"/>
    <cellStyle name="Output 3 3 5 5 2" xfId="34455" xr:uid="{00000000-0005-0000-0000-0000A6C70000}"/>
    <cellStyle name="Output 3 3 5 6" xfId="26544" xr:uid="{00000000-0005-0000-0000-0000A7C70000}"/>
    <cellStyle name="Output 3 3 6" xfId="657" xr:uid="{00000000-0005-0000-0000-0000A8C70000}"/>
    <cellStyle name="Output 3 3 6 2" xfId="2683" xr:uid="{00000000-0005-0000-0000-0000A9C70000}"/>
    <cellStyle name="Output 3 3 6 2 2" xfId="6735" xr:uid="{00000000-0005-0000-0000-0000AAC70000}"/>
    <cellStyle name="Output 3 3 6 2 2 2" xfId="12879" xr:uid="{00000000-0005-0000-0000-0000ABC70000}"/>
    <cellStyle name="Output 3 3 6 2 2 2 2" xfId="39041" xr:uid="{00000000-0005-0000-0000-0000ACC70000}"/>
    <cellStyle name="Output 3 3 6 2 2 3" xfId="32897" xr:uid="{00000000-0005-0000-0000-0000ADC70000}"/>
    <cellStyle name="Output 3 3 6 2 3" xfId="9933" xr:uid="{00000000-0005-0000-0000-0000AEC70000}"/>
    <cellStyle name="Output 3 3 6 2 3 2" xfId="36095" xr:uid="{00000000-0005-0000-0000-0000AFC70000}"/>
    <cellStyle name="Output 3 3 6 2 4" xfId="28845" xr:uid="{00000000-0005-0000-0000-0000B0C70000}"/>
    <cellStyle name="Output 3 3 6 3" xfId="4709" xr:uid="{00000000-0005-0000-0000-0000B1C70000}"/>
    <cellStyle name="Output 3 3 6 3 2" xfId="11407" xr:uid="{00000000-0005-0000-0000-0000B2C70000}"/>
    <cellStyle name="Output 3 3 6 3 2 2" xfId="37569" xr:uid="{00000000-0005-0000-0000-0000B3C70000}"/>
    <cellStyle name="Output 3 3 6 3 3" xfId="30871" xr:uid="{00000000-0005-0000-0000-0000B4C70000}"/>
    <cellStyle name="Output 3 3 6 4" xfId="8461" xr:uid="{00000000-0005-0000-0000-0000B5C70000}"/>
    <cellStyle name="Output 3 3 6 4 2" xfId="34623" xr:uid="{00000000-0005-0000-0000-0000B6C70000}"/>
    <cellStyle name="Output 3 3 6 5" xfId="26819" xr:uid="{00000000-0005-0000-0000-0000B7C70000}"/>
    <cellStyle name="Output 3 3 7" xfId="2151" xr:uid="{00000000-0005-0000-0000-0000B8C70000}"/>
    <cellStyle name="Output 3 3 7 2" xfId="6203" xr:uid="{00000000-0005-0000-0000-0000B9C70000}"/>
    <cellStyle name="Output 3 3 7 2 2" xfId="12623" xr:uid="{00000000-0005-0000-0000-0000BAC70000}"/>
    <cellStyle name="Output 3 3 7 2 2 2" xfId="38785" xr:uid="{00000000-0005-0000-0000-0000BBC70000}"/>
    <cellStyle name="Output 3 3 7 2 3" xfId="32365" xr:uid="{00000000-0005-0000-0000-0000BCC70000}"/>
    <cellStyle name="Output 3 3 7 3" xfId="9677" xr:uid="{00000000-0005-0000-0000-0000BDC70000}"/>
    <cellStyle name="Output 3 3 7 3 2" xfId="35839" xr:uid="{00000000-0005-0000-0000-0000BEC70000}"/>
    <cellStyle name="Output 3 3 7 4" xfId="28313" xr:uid="{00000000-0005-0000-0000-0000BFC70000}"/>
    <cellStyle name="Output 3 3 8" xfId="4177" xr:uid="{00000000-0005-0000-0000-0000C0C70000}"/>
    <cellStyle name="Output 3 3 8 2" xfId="11151" xr:uid="{00000000-0005-0000-0000-0000C1C70000}"/>
    <cellStyle name="Output 3 3 8 2 2" xfId="37313" xr:uid="{00000000-0005-0000-0000-0000C2C70000}"/>
    <cellStyle name="Output 3 3 8 3" xfId="30339" xr:uid="{00000000-0005-0000-0000-0000C3C70000}"/>
    <cellStyle name="Output 3 3 9" xfId="8205" xr:uid="{00000000-0005-0000-0000-0000C4C70000}"/>
    <cellStyle name="Output 3 3 9 2" xfId="34367" xr:uid="{00000000-0005-0000-0000-0000C5C70000}"/>
    <cellStyle name="Output 3 4" xfId="128" xr:uid="{00000000-0005-0000-0000-0000C6C70000}"/>
    <cellStyle name="Output 3 4 10" xfId="26294" xr:uid="{00000000-0005-0000-0000-0000C7C70000}"/>
    <cellStyle name="Output 3 4 2" xfId="174" xr:uid="{00000000-0005-0000-0000-0000C8C70000}"/>
    <cellStyle name="Output 3 4 2 2" xfId="304" xr:uid="{00000000-0005-0000-0000-0000C9C70000}"/>
    <cellStyle name="Output 3 4 2 2 2" xfId="507" xr:uid="{00000000-0005-0000-0000-0000CAC70000}"/>
    <cellStyle name="Output 3 4 2 2 2 2" xfId="1039" xr:uid="{00000000-0005-0000-0000-0000CBC70000}"/>
    <cellStyle name="Output 3 4 2 2 2 2 2" xfId="3065" xr:uid="{00000000-0005-0000-0000-0000CCC70000}"/>
    <cellStyle name="Output 3 4 2 2 2 2 2 2" xfId="7117" xr:uid="{00000000-0005-0000-0000-0000CDC70000}"/>
    <cellStyle name="Output 3 4 2 2 2 2 2 2 2" xfId="13025" xr:uid="{00000000-0005-0000-0000-0000CEC70000}"/>
    <cellStyle name="Output 3 4 2 2 2 2 2 2 2 2" xfId="39187" xr:uid="{00000000-0005-0000-0000-0000CFC70000}"/>
    <cellStyle name="Output 3 4 2 2 2 2 2 2 3" xfId="33279" xr:uid="{00000000-0005-0000-0000-0000D0C70000}"/>
    <cellStyle name="Output 3 4 2 2 2 2 2 3" xfId="10079" xr:uid="{00000000-0005-0000-0000-0000D1C70000}"/>
    <cellStyle name="Output 3 4 2 2 2 2 2 3 2" xfId="36241" xr:uid="{00000000-0005-0000-0000-0000D2C70000}"/>
    <cellStyle name="Output 3 4 2 2 2 2 2 4" xfId="29227" xr:uid="{00000000-0005-0000-0000-0000D3C70000}"/>
    <cellStyle name="Output 3 4 2 2 2 2 3" xfId="5091" xr:uid="{00000000-0005-0000-0000-0000D4C70000}"/>
    <cellStyle name="Output 3 4 2 2 2 2 3 2" xfId="11553" xr:uid="{00000000-0005-0000-0000-0000D5C70000}"/>
    <cellStyle name="Output 3 4 2 2 2 2 3 2 2" xfId="37715" xr:uid="{00000000-0005-0000-0000-0000D6C70000}"/>
    <cellStyle name="Output 3 4 2 2 2 2 3 3" xfId="31253" xr:uid="{00000000-0005-0000-0000-0000D7C70000}"/>
    <cellStyle name="Output 3 4 2 2 2 2 4" xfId="8607" xr:uid="{00000000-0005-0000-0000-0000D8C70000}"/>
    <cellStyle name="Output 3 4 2 2 2 2 4 2" xfId="34769" xr:uid="{00000000-0005-0000-0000-0000D9C70000}"/>
    <cellStyle name="Output 3 4 2 2 2 2 5" xfId="27201" xr:uid="{00000000-0005-0000-0000-0000DAC70000}"/>
    <cellStyle name="Output 3 4 2 2 2 3" xfId="2533" xr:uid="{00000000-0005-0000-0000-0000DBC70000}"/>
    <cellStyle name="Output 3 4 2 2 2 3 2" xfId="6585" xr:uid="{00000000-0005-0000-0000-0000DCC70000}"/>
    <cellStyle name="Output 3 4 2 2 2 3 2 2" xfId="12769" xr:uid="{00000000-0005-0000-0000-0000DDC70000}"/>
    <cellStyle name="Output 3 4 2 2 2 3 2 2 2" xfId="38931" xr:uid="{00000000-0005-0000-0000-0000DEC70000}"/>
    <cellStyle name="Output 3 4 2 2 2 3 2 3" xfId="32747" xr:uid="{00000000-0005-0000-0000-0000DFC70000}"/>
    <cellStyle name="Output 3 4 2 2 2 3 3" xfId="9823" xr:uid="{00000000-0005-0000-0000-0000E0C70000}"/>
    <cellStyle name="Output 3 4 2 2 2 3 3 2" xfId="35985" xr:uid="{00000000-0005-0000-0000-0000E1C70000}"/>
    <cellStyle name="Output 3 4 2 2 2 3 4" xfId="28695" xr:uid="{00000000-0005-0000-0000-0000E2C70000}"/>
    <cellStyle name="Output 3 4 2 2 2 4" xfId="4559" xr:uid="{00000000-0005-0000-0000-0000E3C70000}"/>
    <cellStyle name="Output 3 4 2 2 2 4 2" xfId="11297" xr:uid="{00000000-0005-0000-0000-0000E4C70000}"/>
    <cellStyle name="Output 3 4 2 2 2 4 2 2" xfId="37459" xr:uid="{00000000-0005-0000-0000-0000E5C70000}"/>
    <cellStyle name="Output 3 4 2 2 2 4 3" xfId="30721" xr:uid="{00000000-0005-0000-0000-0000E6C70000}"/>
    <cellStyle name="Output 3 4 2 2 2 5" xfId="8351" xr:uid="{00000000-0005-0000-0000-0000E7C70000}"/>
    <cellStyle name="Output 3 4 2 2 2 5 2" xfId="34513" xr:uid="{00000000-0005-0000-0000-0000E8C70000}"/>
    <cellStyle name="Output 3 4 2 2 2 6" xfId="26669" xr:uid="{00000000-0005-0000-0000-0000E9C70000}"/>
    <cellStyle name="Output 3 4 2 2 3" xfId="840" xr:uid="{00000000-0005-0000-0000-0000EAC70000}"/>
    <cellStyle name="Output 3 4 2 2 3 2" xfId="2866" xr:uid="{00000000-0005-0000-0000-0000EBC70000}"/>
    <cellStyle name="Output 3 4 2 2 3 2 2" xfId="6918" xr:uid="{00000000-0005-0000-0000-0000ECC70000}"/>
    <cellStyle name="Output 3 4 2 2 3 2 2 2" xfId="12937" xr:uid="{00000000-0005-0000-0000-0000EDC70000}"/>
    <cellStyle name="Output 3 4 2 2 3 2 2 2 2" xfId="39099" xr:uid="{00000000-0005-0000-0000-0000EEC70000}"/>
    <cellStyle name="Output 3 4 2 2 3 2 2 3" xfId="33080" xr:uid="{00000000-0005-0000-0000-0000EFC70000}"/>
    <cellStyle name="Output 3 4 2 2 3 2 3" xfId="9991" xr:uid="{00000000-0005-0000-0000-0000F0C70000}"/>
    <cellStyle name="Output 3 4 2 2 3 2 3 2" xfId="36153" xr:uid="{00000000-0005-0000-0000-0000F1C70000}"/>
    <cellStyle name="Output 3 4 2 2 3 2 4" xfId="29028" xr:uid="{00000000-0005-0000-0000-0000F2C70000}"/>
    <cellStyle name="Output 3 4 2 2 3 3" xfId="4892" xr:uid="{00000000-0005-0000-0000-0000F3C70000}"/>
    <cellStyle name="Output 3 4 2 2 3 3 2" xfId="11465" xr:uid="{00000000-0005-0000-0000-0000F4C70000}"/>
    <cellStyle name="Output 3 4 2 2 3 3 2 2" xfId="37627" xr:uid="{00000000-0005-0000-0000-0000F5C70000}"/>
    <cellStyle name="Output 3 4 2 2 3 3 3" xfId="31054" xr:uid="{00000000-0005-0000-0000-0000F6C70000}"/>
    <cellStyle name="Output 3 4 2 2 3 4" xfId="8519" xr:uid="{00000000-0005-0000-0000-0000F7C70000}"/>
    <cellStyle name="Output 3 4 2 2 3 4 2" xfId="34681" xr:uid="{00000000-0005-0000-0000-0000F8C70000}"/>
    <cellStyle name="Output 3 4 2 2 3 5" xfId="27002" xr:uid="{00000000-0005-0000-0000-0000F9C70000}"/>
    <cellStyle name="Output 3 4 2 2 4" xfId="2334" xr:uid="{00000000-0005-0000-0000-0000FAC70000}"/>
    <cellStyle name="Output 3 4 2 2 4 2" xfId="6386" xr:uid="{00000000-0005-0000-0000-0000FBC70000}"/>
    <cellStyle name="Output 3 4 2 2 4 2 2" xfId="12681" xr:uid="{00000000-0005-0000-0000-0000FCC70000}"/>
    <cellStyle name="Output 3 4 2 2 4 2 2 2" xfId="38843" xr:uid="{00000000-0005-0000-0000-0000FDC70000}"/>
    <cellStyle name="Output 3 4 2 2 4 2 3" xfId="32548" xr:uid="{00000000-0005-0000-0000-0000FEC70000}"/>
    <cellStyle name="Output 3 4 2 2 4 3" xfId="9735" xr:uid="{00000000-0005-0000-0000-0000FFC70000}"/>
    <cellStyle name="Output 3 4 2 2 4 3 2" xfId="35897" xr:uid="{00000000-0005-0000-0000-000000C80000}"/>
    <cellStyle name="Output 3 4 2 2 4 4" xfId="28496" xr:uid="{00000000-0005-0000-0000-000001C80000}"/>
    <cellStyle name="Output 3 4 2 2 5" xfId="4360" xr:uid="{00000000-0005-0000-0000-000002C80000}"/>
    <cellStyle name="Output 3 4 2 2 5 2" xfId="11209" xr:uid="{00000000-0005-0000-0000-000003C80000}"/>
    <cellStyle name="Output 3 4 2 2 5 2 2" xfId="37371" xr:uid="{00000000-0005-0000-0000-000004C80000}"/>
    <cellStyle name="Output 3 4 2 2 5 3" xfId="30522" xr:uid="{00000000-0005-0000-0000-000005C80000}"/>
    <cellStyle name="Output 3 4 2 2 6" xfId="8263" xr:uid="{00000000-0005-0000-0000-000006C80000}"/>
    <cellStyle name="Output 3 4 2 2 6 2" xfId="34425" xr:uid="{00000000-0005-0000-0000-000007C80000}"/>
    <cellStyle name="Output 3 4 2 2 7" xfId="26470" xr:uid="{00000000-0005-0000-0000-000008C80000}"/>
    <cellStyle name="Output 3 4 2 3" xfId="419" xr:uid="{00000000-0005-0000-0000-000009C80000}"/>
    <cellStyle name="Output 3 4 2 3 2" xfId="951" xr:uid="{00000000-0005-0000-0000-00000AC80000}"/>
    <cellStyle name="Output 3 4 2 3 2 2" xfId="2977" xr:uid="{00000000-0005-0000-0000-00000BC80000}"/>
    <cellStyle name="Output 3 4 2 3 2 2 2" xfId="7029" xr:uid="{00000000-0005-0000-0000-00000CC80000}"/>
    <cellStyle name="Output 3 4 2 3 2 2 2 2" xfId="12985" xr:uid="{00000000-0005-0000-0000-00000DC80000}"/>
    <cellStyle name="Output 3 4 2 3 2 2 2 2 2" xfId="39147" xr:uid="{00000000-0005-0000-0000-00000EC80000}"/>
    <cellStyle name="Output 3 4 2 3 2 2 2 3" xfId="33191" xr:uid="{00000000-0005-0000-0000-00000FC80000}"/>
    <cellStyle name="Output 3 4 2 3 2 2 3" xfId="10039" xr:uid="{00000000-0005-0000-0000-000010C80000}"/>
    <cellStyle name="Output 3 4 2 3 2 2 3 2" xfId="36201" xr:uid="{00000000-0005-0000-0000-000011C80000}"/>
    <cellStyle name="Output 3 4 2 3 2 2 4" xfId="29139" xr:uid="{00000000-0005-0000-0000-000012C80000}"/>
    <cellStyle name="Output 3 4 2 3 2 3" xfId="5003" xr:uid="{00000000-0005-0000-0000-000013C80000}"/>
    <cellStyle name="Output 3 4 2 3 2 3 2" xfId="11513" xr:uid="{00000000-0005-0000-0000-000014C80000}"/>
    <cellStyle name="Output 3 4 2 3 2 3 2 2" xfId="37675" xr:uid="{00000000-0005-0000-0000-000015C80000}"/>
    <cellStyle name="Output 3 4 2 3 2 3 3" xfId="31165" xr:uid="{00000000-0005-0000-0000-000016C80000}"/>
    <cellStyle name="Output 3 4 2 3 2 4" xfId="8567" xr:uid="{00000000-0005-0000-0000-000017C80000}"/>
    <cellStyle name="Output 3 4 2 3 2 4 2" xfId="34729" xr:uid="{00000000-0005-0000-0000-000018C80000}"/>
    <cellStyle name="Output 3 4 2 3 2 5" xfId="27113" xr:uid="{00000000-0005-0000-0000-000019C80000}"/>
    <cellStyle name="Output 3 4 2 3 3" xfId="2445" xr:uid="{00000000-0005-0000-0000-00001AC80000}"/>
    <cellStyle name="Output 3 4 2 3 3 2" xfId="6497" xr:uid="{00000000-0005-0000-0000-00001BC80000}"/>
    <cellStyle name="Output 3 4 2 3 3 2 2" xfId="12729" xr:uid="{00000000-0005-0000-0000-00001CC80000}"/>
    <cellStyle name="Output 3 4 2 3 3 2 2 2" xfId="38891" xr:uid="{00000000-0005-0000-0000-00001DC80000}"/>
    <cellStyle name="Output 3 4 2 3 3 2 3" xfId="32659" xr:uid="{00000000-0005-0000-0000-00001EC80000}"/>
    <cellStyle name="Output 3 4 2 3 3 3" xfId="9783" xr:uid="{00000000-0005-0000-0000-00001FC80000}"/>
    <cellStyle name="Output 3 4 2 3 3 3 2" xfId="35945" xr:uid="{00000000-0005-0000-0000-000020C80000}"/>
    <cellStyle name="Output 3 4 2 3 3 4" xfId="28607" xr:uid="{00000000-0005-0000-0000-000021C80000}"/>
    <cellStyle name="Output 3 4 2 3 4" xfId="4471" xr:uid="{00000000-0005-0000-0000-000022C80000}"/>
    <cellStyle name="Output 3 4 2 3 4 2" xfId="11257" xr:uid="{00000000-0005-0000-0000-000023C80000}"/>
    <cellStyle name="Output 3 4 2 3 4 2 2" xfId="37419" xr:uid="{00000000-0005-0000-0000-000024C80000}"/>
    <cellStyle name="Output 3 4 2 3 4 3" xfId="30633" xr:uid="{00000000-0005-0000-0000-000025C80000}"/>
    <cellStyle name="Output 3 4 2 3 5" xfId="8311" xr:uid="{00000000-0005-0000-0000-000026C80000}"/>
    <cellStyle name="Output 3 4 2 3 5 2" xfId="34473" xr:uid="{00000000-0005-0000-0000-000027C80000}"/>
    <cellStyle name="Output 3 4 2 3 6" xfId="26581" xr:uid="{00000000-0005-0000-0000-000028C80000}"/>
    <cellStyle name="Output 3 4 2 4" xfId="710" xr:uid="{00000000-0005-0000-0000-000029C80000}"/>
    <cellStyle name="Output 3 4 2 4 2" xfId="2736" xr:uid="{00000000-0005-0000-0000-00002AC80000}"/>
    <cellStyle name="Output 3 4 2 4 2 2" xfId="6788" xr:uid="{00000000-0005-0000-0000-00002BC80000}"/>
    <cellStyle name="Output 3 4 2 4 2 2 2" xfId="12897" xr:uid="{00000000-0005-0000-0000-00002CC80000}"/>
    <cellStyle name="Output 3 4 2 4 2 2 2 2" xfId="39059" xr:uid="{00000000-0005-0000-0000-00002DC80000}"/>
    <cellStyle name="Output 3 4 2 4 2 2 3" xfId="32950" xr:uid="{00000000-0005-0000-0000-00002EC80000}"/>
    <cellStyle name="Output 3 4 2 4 2 3" xfId="9951" xr:uid="{00000000-0005-0000-0000-00002FC80000}"/>
    <cellStyle name="Output 3 4 2 4 2 3 2" xfId="36113" xr:uid="{00000000-0005-0000-0000-000030C80000}"/>
    <cellStyle name="Output 3 4 2 4 2 4" xfId="28898" xr:uid="{00000000-0005-0000-0000-000031C80000}"/>
    <cellStyle name="Output 3 4 2 4 3" xfId="4762" xr:uid="{00000000-0005-0000-0000-000032C80000}"/>
    <cellStyle name="Output 3 4 2 4 3 2" xfId="11425" xr:uid="{00000000-0005-0000-0000-000033C80000}"/>
    <cellStyle name="Output 3 4 2 4 3 2 2" xfId="37587" xr:uid="{00000000-0005-0000-0000-000034C80000}"/>
    <cellStyle name="Output 3 4 2 4 3 3" xfId="30924" xr:uid="{00000000-0005-0000-0000-000035C80000}"/>
    <cellStyle name="Output 3 4 2 4 4" xfId="8479" xr:uid="{00000000-0005-0000-0000-000036C80000}"/>
    <cellStyle name="Output 3 4 2 4 4 2" xfId="34641" xr:uid="{00000000-0005-0000-0000-000037C80000}"/>
    <cellStyle name="Output 3 4 2 4 5" xfId="26872" xr:uid="{00000000-0005-0000-0000-000038C80000}"/>
    <cellStyle name="Output 3 4 2 5" xfId="2204" xr:uid="{00000000-0005-0000-0000-000039C80000}"/>
    <cellStyle name="Output 3 4 2 5 2" xfId="6256" xr:uid="{00000000-0005-0000-0000-00003AC80000}"/>
    <cellStyle name="Output 3 4 2 5 2 2" xfId="12641" xr:uid="{00000000-0005-0000-0000-00003BC80000}"/>
    <cellStyle name="Output 3 4 2 5 2 2 2" xfId="38803" xr:uid="{00000000-0005-0000-0000-00003CC80000}"/>
    <cellStyle name="Output 3 4 2 5 2 3" xfId="32418" xr:uid="{00000000-0005-0000-0000-00003DC80000}"/>
    <cellStyle name="Output 3 4 2 5 3" xfId="9695" xr:uid="{00000000-0005-0000-0000-00003EC80000}"/>
    <cellStyle name="Output 3 4 2 5 3 2" xfId="35857" xr:uid="{00000000-0005-0000-0000-00003FC80000}"/>
    <cellStyle name="Output 3 4 2 5 4" xfId="28366" xr:uid="{00000000-0005-0000-0000-000040C80000}"/>
    <cellStyle name="Output 3 4 2 6" xfId="4230" xr:uid="{00000000-0005-0000-0000-000041C80000}"/>
    <cellStyle name="Output 3 4 2 6 2" xfId="11169" xr:uid="{00000000-0005-0000-0000-000042C80000}"/>
    <cellStyle name="Output 3 4 2 6 2 2" xfId="37331" xr:uid="{00000000-0005-0000-0000-000043C80000}"/>
    <cellStyle name="Output 3 4 2 6 3" xfId="30392" xr:uid="{00000000-0005-0000-0000-000044C80000}"/>
    <cellStyle name="Output 3 4 2 7" xfId="8223" xr:uid="{00000000-0005-0000-0000-000045C80000}"/>
    <cellStyle name="Output 3 4 2 7 2" xfId="34385" xr:uid="{00000000-0005-0000-0000-000046C80000}"/>
    <cellStyle name="Output 3 4 2 8" xfId="26340" xr:uid="{00000000-0005-0000-0000-000047C80000}"/>
    <cellStyle name="Output 3 4 3" xfId="212" xr:uid="{00000000-0005-0000-0000-000048C80000}"/>
    <cellStyle name="Output 3 4 3 2" xfId="342" xr:uid="{00000000-0005-0000-0000-000049C80000}"/>
    <cellStyle name="Output 3 4 3 2 2" xfId="531" xr:uid="{00000000-0005-0000-0000-00004AC80000}"/>
    <cellStyle name="Output 3 4 3 2 2 2" xfId="1063" xr:uid="{00000000-0005-0000-0000-00004BC80000}"/>
    <cellStyle name="Output 3 4 3 2 2 2 2" xfId="3089" xr:uid="{00000000-0005-0000-0000-00004CC80000}"/>
    <cellStyle name="Output 3 4 3 2 2 2 2 2" xfId="7141" xr:uid="{00000000-0005-0000-0000-00004DC80000}"/>
    <cellStyle name="Output 3 4 3 2 2 2 2 2 2" xfId="13033" xr:uid="{00000000-0005-0000-0000-00004EC80000}"/>
    <cellStyle name="Output 3 4 3 2 2 2 2 2 2 2" xfId="39195" xr:uid="{00000000-0005-0000-0000-00004FC80000}"/>
    <cellStyle name="Output 3 4 3 2 2 2 2 2 3" xfId="33303" xr:uid="{00000000-0005-0000-0000-000050C80000}"/>
    <cellStyle name="Output 3 4 3 2 2 2 2 3" xfId="10087" xr:uid="{00000000-0005-0000-0000-000051C80000}"/>
    <cellStyle name="Output 3 4 3 2 2 2 2 3 2" xfId="36249" xr:uid="{00000000-0005-0000-0000-000052C80000}"/>
    <cellStyle name="Output 3 4 3 2 2 2 2 4" xfId="29251" xr:uid="{00000000-0005-0000-0000-000053C80000}"/>
    <cellStyle name="Output 3 4 3 2 2 2 3" xfId="5115" xr:uid="{00000000-0005-0000-0000-000054C80000}"/>
    <cellStyle name="Output 3 4 3 2 2 2 3 2" xfId="11561" xr:uid="{00000000-0005-0000-0000-000055C80000}"/>
    <cellStyle name="Output 3 4 3 2 2 2 3 2 2" xfId="37723" xr:uid="{00000000-0005-0000-0000-000056C80000}"/>
    <cellStyle name="Output 3 4 3 2 2 2 3 3" xfId="31277" xr:uid="{00000000-0005-0000-0000-000057C80000}"/>
    <cellStyle name="Output 3 4 3 2 2 2 4" xfId="8615" xr:uid="{00000000-0005-0000-0000-000058C80000}"/>
    <cellStyle name="Output 3 4 3 2 2 2 4 2" xfId="34777" xr:uid="{00000000-0005-0000-0000-000059C80000}"/>
    <cellStyle name="Output 3 4 3 2 2 2 5" xfId="27225" xr:uid="{00000000-0005-0000-0000-00005AC80000}"/>
    <cellStyle name="Output 3 4 3 2 2 3" xfId="2557" xr:uid="{00000000-0005-0000-0000-00005BC80000}"/>
    <cellStyle name="Output 3 4 3 2 2 3 2" xfId="6609" xr:uid="{00000000-0005-0000-0000-00005CC80000}"/>
    <cellStyle name="Output 3 4 3 2 2 3 2 2" xfId="12777" xr:uid="{00000000-0005-0000-0000-00005DC80000}"/>
    <cellStyle name="Output 3 4 3 2 2 3 2 2 2" xfId="38939" xr:uid="{00000000-0005-0000-0000-00005EC80000}"/>
    <cellStyle name="Output 3 4 3 2 2 3 2 3" xfId="32771" xr:uid="{00000000-0005-0000-0000-00005FC80000}"/>
    <cellStyle name="Output 3 4 3 2 2 3 3" xfId="9831" xr:uid="{00000000-0005-0000-0000-000060C80000}"/>
    <cellStyle name="Output 3 4 3 2 2 3 3 2" xfId="35993" xr:uid="{00000000-0005-0000-0000-000061C80000}"/>
    <cellStyle name="Output 3 4 3 2 2 3 4" xfId="28719" xr:uid="{00000000-0005-0000-0000-000062C80000}"/>
    <cellStyle name="Output 3 4 3 2 2 4" xfId="4583" xr:uid="{00000000-0005-0000-0000-000063C80000}"/>
    <cellStyle name="Output 3 4 3 2 2 4 2" xfId="11305" xr:uid="{00000000-0005-0000-0000-000064C80000}"/>
    <cellStyle name="Output 3 4 3 2 2 4 2 2" xfId="37467" xr:uid="{00000000-0005-0000-0000-000065C80000}"/>
    <cellStyle name="Output 3 4 3 2 2 4 3" xfId="30745" xr:uid="{00000000-0005-0000-0000-000066C80000}"/>
    <cellStyle name="Output 3 4 3 2 2 5" xfId="8359" xr:uid="{00000000-0005-0000-0000-000067C80000}"/>
    <cellStyle name="Output 3 4 3 2 2 5 2" xfId="34521" xr:uid="{00000000-0005-0000-0000-000068C80000}"/>
    <cellStyle name="Output 3 4 3 2 2 6" xfId="26693" xr:uid="{00000000-0005-0000-0000-000069C80000}"/>
    <cellStyle name="Output 3 4 3 2 3" xfId="878" xr:uid="{00000000-0005-0000-0000-00006AC80000}"/>
    <cellStyle name="Output 3 4 3 2 3 2" xfId="2904" xr:uid="{00000000-0005-0000-0000-00006BC80000}"/>
    <cellStyle name="Output 3 4 3 2 3 2 2" xfId="6956" xr:uid="{00000000-0005-0000-0000-00006CC80000}"/>
    <cellStyle name="Output 3 4 3 2 3 2 2 2" xfId="12945" xr:uid="{00000000-0005-0000-0000-00006DC80000}"/>
    <cellStyle name="Output 3 4 3 2 3 2 2 2 2" xfId="39107" xr:uid="{00000000-0005-0000-0000-00006EC80000}"/>
    <cellStyle name="Output 3 4 3 2 3 2 2 3" xfId="33118" xr:uid="{00000000-0005-0000-0000-00006FC80000}"/>
    <cellStyle name="Output 3 4 3 2 3 2 3" xfId="9999" xr:uid="{00000000-0005-0000-0000-000070C80000}"/>
    <cellStyle name="Output 3 4 3 2 3 2 3 2" xfId="36161" xr:uid="{00000000-0005-0000-0000-000071C80000}"/>
    <cellStyle name="Output 3 4 3 2 3 2 4" xfId="29066" xr:uid="{00000000-0005-0000-0000-000072C80000}"/>
    <cellStyle name="Output 3 4 3 2 3 3" xfId="4930" xr:uid="{00000000-0005-0000-0000-000073C80000}"/>
    <cellStyle name="Output 3 4 3 2 3 3 2" xfId="11473" xr:uid="{00000000-0005-0000-0000-000074C80000}"/>
    <cellStyle name="Output 3 4 3 2 3 3 2 2" xfId="37635" xr:uid="{00000000-0005-0000-0000-000075C80000}"/>
    <cellStyle name="Output 3 4 3 2 3 3 3" xfId="31092" xr:uid="{00000000-0005-0000-0000-000076C80000}"/>
    <cellStyle name="Output 3 4 3 2 3 4" xfId="8527" xr:uid="{00000000-0005-0000-0000-000077C80000}"/>
    <cellStyle name="Output 3 4 3 2 3 4 2" xfId="34689" xr:uid="{00000000-0005-0000-0000-000078C80000}"/>
    <cellStyle name="Output 3 4 3 2 3 5" xfId="27040" xr:uid="{00000000-0005-0000-0000-000079C80000}"/>
    <cellStyle name="Output 3 4 3 2 4" xfId="2372" xr:uid="{00000000-0005-0000-0000-00007AC80000}"/>
    <cellStyle name="Output 3 4 3 2 4 2" xfId="6424" xr:uid="{00000000-0005-0000-0000-00007BC80000}"/>
    <cellStyle name="Output 3 4 3 2 4 2 2" xfId="12689" xr:uid="{00000000-0005-0000-0000-00007CC80000}"/>
    <cellStyle name="Output 3 4 3 2 4 2 2 2" xfId="38851" xr:uid="{00000000-0005-0000-0000-00007DC80000}"/>
    <cellStyle name="Output 3 4 3 2 4 2 3" xfId="32586" xr:uid="{00000000-0005-0000-0000-00007EC80000}"/>
    <cellStyle name="Output 3 4 3 2 4 3" xfId="9743" xr:uid="{00000000-0005-0000-0000-00007FC80000}"/>
    <cellStyle name="Output 3 4 3 2 4 3 2" xfId="35905" xr:uid="{00000000-0005-0000-0000-000080C80000}"/>
    <cellStyle name="Output 3 4 3 2 4 4" xfId="28534" xr:uid="{00000000-0005-0000-0000-000081C80000}"/>
    <cellStyle name="Output 3 4 3 2 5" xfId="4398" xr:uid="{00000000-0005-0000-0000-000082C80000}"/>
    <cellStyle name="Output 3 4 3 2 5 2" xfId="11217" xr:uid="{00000000-0005-0000-0000-000083C80000}"/>
    <cellStyle name="Output 3 4 3 2 5 2 2" xfId="37379" xr:uid="{00000000-0005-0000-0000-000084C80000}"/>
    <cellStyle name="Output 3 4 3 2 5 3" xfId="30560" xr:uid="{00000000-0005-0000-0000-000085C80000}"/>
    <cellStyle name="Output 3 4 3 2 6" xfId="8271" xr:uid="{00000000-0005-0000-0000-000086C80000}"/>
    <cellStyle name="Output 3 4 3 2 6 2" xfId="34433" xr:uid="{00000000-0005-0000-0000-000087C80000}"/>
    <cellStyle name="Output 3 4 3 2 7" xfId="26508" xr:uid="{00000000-0005-0000-0000-000088C80000}"/>
    <cellStyle name="Output 3 4 3 3" xfId="443" xr:uid="{00000000-0005-0000-0000-000089C80000}"/>
    <cellStyle name="Output 3 4 3 3 2" xfId="975" xr:uid="{00000000-0005-0000-0000-00008AC80000}"/>
    <cellStyle name="Output 3 4 3 3 2 2" xfId="3001" xr:uid="{00000000-0005-0000-0000-00008BC80000}"/>
    <cellStyle name="Output 3 4 3 3 2 2 2" xfId="7053" xr:uid="{00000000-0005-0000-0000-00008CC80000}"/>
    <cellStyle name="Output 3 4 3 3 2 2 2 2" xfId="12993" xr:uid="{00000000-0005-0000-0000-00008DC80000}"/>
    <cellStyle name="Output 3 4 3 3 2 2 2 2 2" xfId="39155" xr:uid="{00000000-0005-0000-0000-00008EC80000}"/>
    <cellStyle name="Output 3 4 3 3 2 2 2 3" xfId="33215" xr:uid="{00000000-0005-0000-0000-00008FC80000}"/>
    <cellStyle name="Output 3 4 3 3 2 2 3" xfId="10047" xr:uid="{00000000-0005-0000-0000-000090C80000}"/>
    <cellStyle name="Output 3 4 3 3 2 2 3 2" xfId="36209" xr:uid="{00000000-0005-0000-0000-000091C80000}"/>
    <cellStyle name="Output 3 4 3 3 2 2 4" xfId="29163" xr:uid="{00000000-0005-0000-0000-000092C80000}"/>
    <cellStyle name="Output 3 4 3 3 2 3" xfId="5027" xr:uid="{00000000-0005-0000-0000-000093C80000}"/>
    <cellStyle name="Output 3 4 3 3 2 3 2" xfId="11521" xr:uid="{00000000-0005-0000-0000-000094C80000}"/>
    <cellStyle name="Output 3 4 3 3 2 3 2 2" xfId="37683" xr:uid="{00000000-0005-0000-0000-000095C80000}"/>
    <cellStyle name="Output 3 4 3 3 2 3 3" xfId="31189" xr:uid="{00000000-0005-0000-0000-000096C80000}"/>
    <cellStyle name="Output 3 4 3 3 2 4" xfId="8575" xr:uid="{00000000-0005-0000-0000-000097C80000}"/>
    <cellStyle name="Output 3 4 3 3 2 4 2" xfId="34737" xr:uid="{00000000-0005-0000-0000-000098C80000}"/>
    <cellStyle name="Output 3 4 3 3 2 5" xfId="27137" xr:uid="{00000000-0005-0000-0000-000099C80000}"/>
    <cellStyle name="Output 3 4 3 3 3" xfId="2469" xr:uid="{00000000-0005-0000-0000-00009AC80000}"/>
    <cellStyle name="Output 3 4 3 3 3 2" xfId="6521" xr:uid="{00000000-0005-0000-0000-00009BC80000}"/>
    <cellStyle name="Output 3 4 3 3 3 2 2" xfId="12737" xr:uid="{00000000-0005-0000-0000-00009CC80000}"/>
    <cellStyle name="Output 3 4 3 3 3 2 2 2" xfId="38899" xr:uid="{00000000-0005-0000-0000-00009DC80000}"/>
    <cellStyle name="Output 3 4 3 3 3 2 3" xfId="32683" xr:uid="{00000000-0005-0000-0000-00009EC80000}"/>
    <cellStyle name="Output 3 4 3 3 3 3" xfId="9791" xr:uid="{00000000-0005-0000-0000-00009FC80000}"/>
    <cellStyle name="Output 3 4 3 3 3 3 2" xfId="35953" xr:uid="{00000000-0005-0000-0000-0000A0C80000}"/>
    <cellStyle name="Output 3 4 3 3 3 4" xfId="28631" xr:uid="{00000000-0005-0000-0000-0000A1C80000}"/>
    <cellStyle name="Output 3 4 3 3 4" xfId="4495" xr:uid="{00000000-0005-0000-0000-0000A2C80000}"/>
    <cellStyle name="Output 3 4 3 3 4 2" xfId="11265" xr:uid="{00000000-0005-0000-0000-0000A3C80000}"/>
    <cellStyle name="Output 3 4 3 3 4 2 2" xfId="37427" xr:uid="{00000000-0005-0000-0000-0000A4C80000}"/>
    <cellStyle name="Output 3 4 3 3 4 3" xfId="30657" xr:uid="{00000000-0005-0000-0000-0000A5C80000}"/>
    <cellStyle name="Output 3 4 3 3 5" xfId="8319" xr:uid="{00000000-0005-0000-0000-0000A6C80000}"/>
    <cellStyle name="Output 3 4 3 3 5 2" xfId="34481" xr:uid="{00000000-0005-0000-0000-0000A7C80000}"/>
    <cellStyle name="Output 3 4 3 3 6" xfId="26605" xr:uid="{00000000-0005-0000-0000-0000A8C80000}"/>
    <cellStyle name="Output 3 4 3 4" xfId="748" xr:uid="{00000000-0005-0000-0000-0000A9C80000}"/>
    <cellStyle name="Output 3 4 3 4 2" xfId="2774" xr:uid="{00000000-0005-0000-0000-0000AAC80000}"/>
    <cellStyle name="Output 3 4 3 4 2 2" xfId="6826" xr:uid="{00000000-0005-0000-0000-0000ABC80000}"/>
    <cellStyle name="Output 3 4 3 4 2 2 2" xfId="12905" xr:uid="{00000000-0005-0000-0000-0000ACC80000}"/>
    <cellStyle name="Output 3 4 3 4 2 2 2 2" xfId="39067" xr:uid="{00000000-0005-0000-0000-0000ADC80000}"/>
    <cellStyle name="Output 3 4 3 4 2 2 3" xfId="32988" xr:uid="{00000000-0005-0000-0000-0000AEC80000}"/>
    <cellStyle name="Output 3 4 3 4 2 3" xfId="9959" xr:uid="{00000000-0005-0000-0000-0000AFC80000}"/>
    <cellStyle name="Output 3 4 3 4 2 3 2" xfId="36121" xr:uid="{00000000-0005-0000-0000-0000B0C80000}"/>
    <cellStyle name="Output 3 4 3 4 2 4" xfId="28936" xr:uid="{00000000-0005-0000-0000-0000B1C80000}"/>
    <cellStyle name="Output 3 4 3 4 3" xfId="4800" xr:uid="{00000000-0005-0000-0000-0000B2C80000}"/>
    <cellStyle name="Output 3 4 3 4 3 2" xfId="11433" xr:uid="{00000000-0005-0000-0000-0000B3C80000}"/>
    <cellStyle name="Output 3 4 3 4 3 2 2" xfId="37595" xr:uid="{00000000-0005-0000-0000-0000B4C80000}"/>
    <cellStyle name="Output 3 4 3 4 3 3" xfId="30962" xr:uid="{00000000-0005-0000-0000-0000B5C80000}"/>
    <cellStyle name="Output 3 4 3 4 4" xfId="8487" xr:uid="{00000000-0005-0000-0000-0000B6C80000}"/>
    <cellStyle name="Output 3 4 3 4 4 2" xfId="34649" xr:uid="{00000000-0005-0000-0000-0000B7C80000}"/>
    <cellStyle name="Output 3 4 3 4 5" xfId="26910" xr:uid="{00000000-0005-0000-0000-0000B8C80000}"/>
    <cellStyle name="Output 3 4 3 5" xfId="2242" xr:uid="{00000000-0005-0000-0000-0000B9C80000}"/>
    <cellStyle name="Output 3 4 3 5 2" xfId="6294" xr:uid="{00000000-0005-0000-0000-0000BAC80000}"/>
    <cellStyle name="Output 3 4 3 5 2 2" xfId="12649" xr:uid="{00000000-0005-0000-0000-0000BBC80000}"/>
    <cellStyle name="Output 3 4 3 5 2 2 2" xfId="38811" xr:uid="{00000000-0005-0000-0000-0000BCC80000}"/>
    <cellStyle name="Output 3 4 3 5 2 3" xfId="32456" xr:uid="{00000000-0005-0000-0000-0000BDC80000}"/>
    <cellStyle name="Output 3 4 3 5 3" xfId="9703" xr:uid="{00000000-0005-0000-0000-0000BEC80000}"/>
    <cellStyle name="Output 3 4 3 5 3 2" xfId="35865" xr:uid="{00000000-0005-0000-0000-0000BFC80000}"/>
    <cellStyle name="Output 3 4 3 5 4" xfId="28404" xr:uid="{00000000-0005-0000-0000-0000C0C80000}"/>
    <cellStyle name="Output 3 4 3 6" xfId="4268" xr:uid="{00000000-0005-0000-0000-0000C1C80000}"/>
    <cellStyle name="Output 3 4 3 6 2" xfId="11177" xr:uid="{00000000-0005-0000-0000-0000C2C80000}"/>
    <cellStyle name="Output 3 4 3 6 2 2" xfId="37339" xr:uid="{00000000-0005-0000-0000-0000C3C80000}"/>
    <cellStyle name="Output 3 4 3 6 3" xfId="30430" xr:uid="{00000000-0005-0000-0000-0000C4C80000}"/>
    <cellStyle name="Output 3 4 3 7" xfId="8231" xr:uid="{00000000-0005-0000-0000-0000C5C80000}"/>
    <cellStyle name="Output 3 4 3 7 2" xfId="34393" xr:uid="{00000000-0005-0000-0000-0000C6C80000}"/>
    <cellStyle name="Output 3 4 3 8" xfId="26378" xr:uid="{00000000-0005-0000-0000-0000C7C80000}"/>
    <cellStyle name="Output 3 4 4" xfId="258" xr:uid="{00000000-0005-0000-0000-0000C8C80000}"/>
    <cellStyle name="Output 3 4 4 2" xfId="475" xr:uid="{00000000-0005-0000-0000-0000C9C80000}"/>
    <cellStyle name="Output 3 4 4 2 2" xfId="1007" xr:uid="{00000000-0005-0000-0000-0000CAC80000}"/>
    <cellStyle name="Output 3 4 4 2 2 2" xfId="3033" xr:uid="{00000000-0005-0000-0000-0000CBC80000}"/>
    <cellStyle name="Output 3 4 4 2 2 2 2" xfId="7085" xr:uid="{00000000-0005-0000-0000-0000CCC80000}"/>
    <cellStyle name="Output 3 4 4 2 2 2 2 2" xfId="13009" xr:uid="{00000000-0005-0000-0000-0000CDC80000}"/>
    <cellStyle name="Output 3 4 4 2 2 2 2 2 2" xfId="39171" xr:uid="{00000000-0005-0000-0000-0000CEC80000}"/>
    <cellStyle name="Output 3 4 4 2 2 2 2 3" xfId="33247" xr:uid="{00000000-0005-0000-0000-0000CFC80000}"/>
    <cellStyle name="Output 3 4 4 2 2 2 3" xfId="10063" xr:uid="{00000000-0005-0000-0000-0000D0C80000}"/>
    <cellStyle name="Output 3 4 4 2 2 2 3 2" xfId="36225" xr:uid="{00000000-0005-0000-0000-0000D1C80000}"/>
    <cellStyle name="Output 3 4 4 2 2 2 4" xfId="29195" xr:uid="{00000000-0005-0000-0000-0000D2C80000}"/>
    <cellStyle name="Output 3 4 4 2 2 3" xfId="5059" xr:uid="{00000000-0005-0000-0000-0000D3C80000}"/>
    <cellStyle name="Output 3 4 4 2 2 3 2" xfId="11537" xr:uid="{00000000-0005-0000-0000-0000D4C80000}"/>
    <cellStyle name="Output 3 4 4 2 2 3 2 2" xfId="37699" xr:uid="{00000000-0005-0000-0000-0000D5C80000}"/>
    <cellStyle name="Output 3 4 4 2 2 3 3" xfId="31221" xr:uid="{00000000-0005-0000-0000-0000D6C80000}"/>
    <cellStyle name="Output 3 4 4 2 2 4" xfId="8591" xr:uid="{00000000-0005-0000-0000-0000D7C80000}"/>
    <cellStyle name="Output 3 4 4 2 2 4 2" xfId="34753" xr:uid="{00000000-0005-0000-0000-0000D8C80000}"/>
    <cellStyle name="Output 3 4 4 2 2 5" xfId="27169" xr:uid="{00000000-0005-0000-0000-0000D9C80000}"/>
    <cellStyle name="Output 3 4 4 2 3" xfId="2501" xr:uid="{00000000-0005-0000-0000-0000DAC80000}"/>
    <cellStyle name="Output 3 4 4 2 3 2" xfId="6553" xr:uid="{00000000-0005-0000-0000-0000DBC80000}"/>
    <cellStyle name="Output 3 4 4 2 3 2 2" xfId="12753" xr:uid="{00000000-0005-0000-0000-0000DCC80000}"/>
    <cellStyle name="Output 3 4 4 2 3 2 2 2" xfId="38915" xr:uid="{00000000-0005-0000-0000-0000DDC80000}"/>
    <cellStyle name="Output 3 4 4 2 3 2 3" xfId="32715" xr:uid="{00000000-0005-0000-0000-0000DEC80000}"/>
    <cellStyle name="Output 3 4 4 2 3 3" xfId="9807" xr:uid="{00000000-0005-0000-0000-0000DFC80000}"/>
    <cellStyle name="Output 3 4 4 2 3 3 2" xfId="35969" xr:uid="{00000000-0005-0000-0000-0000E0C80000}"/>
    <cellStyle name="Output 3 4 4 2 3 4" xfId="28663" xr:uid="{00000000-0005-0000-0000-0000E1C80000}"/>
    <cellStyle name="Output 3 4 4 2 4" xfId="4527" xr:uid="{00000000-0005-0000-0000-0000E2C80000}"/>
    <cellStyle name="Output 3 4 4 2 4 2" xfId="11281" xr:uid="{00000000-0005-0000-0000-0000E3C80000}"/>
    <cellStyle name="Output 3 4 4 2 4 2 2" xfId="37443" xr:uid="{00000000-0005-0000-0000-0000E4C80000}"/>
    <cellStyle name="Output 3 4 4 2 4 3" xfId="30689" xr:uid="{00000000-0005-0000-0000-0000E5C80000}"/>
    <cellStyle name="Output 3 4 4 2 5" xfId="8335" xr:uid="{00000000-0005-0000-0000-0000E6C80000}"/>
    <cellStyle name="Output 3 4 4 2 5 2" xfId="34497" xr:uid="{00000000-0005-0000-0000-0000E7C80000}"/>
    <cellStyle name="Output 3 4 4 2 6" xfId="26637" xr:uid="{00000000-0005-0000-0000-0000E8C80000}"/>
    <cellStyle name="Output 3 4 4 3" xfId="794" xr:uid="{00000000-0005-0000-0000-0000E9C80000}"/>
    <cellStyle name="Output 3 4 4 3 2" xfId="2820" xr:uid="{00000000-0005-0000-0000-0000EAC80000}"/>
    <cellStyle name="Output 3 4 4 3 2 2" xfId="6872" xr:uid="{00000000-0005-0000-0000-0000EBC80000}"/>
    <cellStyle name="Output 3 4 4 3 2 2 2" xfId="12921" xr:uid="{00000000-0005-0000-0000-0000ECC80000}"/>
    <cellStyle name="Output 3 4 4 3 2 2 2 2" xfId="39083" xr:uid="{00000000-0005-0000-0000-0000EDC80000}"/>
    <cellStyle name="Output 3 4 4 3 2 2 3" xfId="33034" xr:uid="{00000000-0005-0000-0000-0000EEC80000}"/>
    <cellStyle name="Output 3 4 4 3 2 3" xfId="9975" xr:uid="{00000000-0005-0000-0000-0000EFC80000}"/>
    <cellStyle name="Output 3 4 4 3 2 3 2" xfId="36137" xr:uid="{00000000-0005-0000-0000-0000F0C80000}"/>
    <cellStyle name="Output 3 4 4 3 2 4" xfId="28982" xr:uid="{00000000-0005-0000-0000-0000F1C80000}"/>
    <cellStyle name="Output 3 4 4 3 3" xfId="4846" xr:uid="{00000000-0005-0000-0000-0000F2C80000}"/>
    <cellStyle name="Output 3 4 4 3 3 2" xfId="11449" xr:uid="{00000000-0005-0000-0000-0000F3C80000}"/>
    <cellStyle name="Output 3 4 4 3 3 2 2" xfId="37611" xr:uid="{00000000-0005-0000-0000-0000F4C80000}"/>
    <cellStyle name="Output 3 4 4 3 3 3" xfId="31008" xr:uid="{00000000-0005-0000-0000-0000F5C80000}"/>
    <cellStyle name="Output 3 4 4 3 4" xfId="8503" xr:uid="{00000000-0005-0000-0000-0000F6C80000}"/>
    <cellStyle name="Output 3 4 4 3 4 2" xfId="34665" xr:uid="{00000000-0005-0000-0000-0000F7C80000}"/>
    <cellStyle name="Output 3 4 4 3 5" xfId="26956" xr:uid="{00000000-0005-0000-0000-0000F8C80000}"/>
    <cellStyle name="Output 3 4 4 4" xfId="2288" xr:uid="{00000000-0005-0000-0000-0000F9C80000}"/>
    <cellStyle name="Output 3 4 4 4 2" xfId="6340" xr:uid="{00000000-0005-0000-0000-0000FAC80000}"/>
    <cellStyle name="Output 3 4 4 4 2 2" xfId="12665" xr:uid="{00000000-0005-0000-0000-0000FBC80000}"/>
    <cellStyle name="Output 3 4 4 4 2 2 2" xfId="38827" xr:uid="{00000000-0005-0000-0000-0000FCC80000}"/>
    <cellStyle name="Output 3 4 4 4 2 3" xfId="32502" xr:uid="{00000000-0005-0000-0000-0000FDC80000}"/>
    <cellStyle name="Output 3 4 4 4 3" xfId="9719" xr:uid="{00000000-0005-0000-0000-0000FEC80000}"/>
    <cellStyle name="Output 3 4 4 4 3 2" xfId="35881" xr:uid="{00000000-0005-0000-0000-0000FFC80000}"/>
    <cellStyle name="Output 3 4 4 4 4" xfId="28450" xr:uid="{00000000-0005-0000-0000-000000C90000}"/>
    <cellStyle name="Output 3 4 4 5" xfId="4314" xr:uid="{00000000-0005-0000-0000-000001C90000}"/>
    <cellStyle name="Output 3 4 4 5 2" xfId="11193" xr:uid="{00000000-0005-0000-0000-000002C90000}"/>
    <cellStyle name="Output 3 4 4 5 2 2" xfId="37355" xr:uid="{00000000-0005-0000-0000-000003C90000}"/>
    <cellStyle name="Output 3 4 4 5 3" xfId="30476" xr:uid="{00000000-0005-0000-0000-000004C90000}"/>
    <cellStyle name="Output 3 4 4 6" xfId="8247" xr:uid="{00000000-0005-0000-0000-000005C90000}"/>
    <cellStyle name="Output 3 4 4 6 2" xfId="34409" xr:uid="{00000000-0005-0000-0000-000006C90000}"/>
    <cellStyle name="Output 3 4 4 7" xfId="26424" xr:uid="{00000000-0005-0000-0000-000007C90000}"/>
    <cellStyle name="Output 3 4 5" xfId="387" xr:uid="{00000000-0005-0000-0000-000008C90000}"/>
    <cellStyle name="Output 3 4 5 2" xfId="919" xr:uid="{00000000-0005-0000-0000-000009C90000}"/>
    <cellStyle name="Output 3 4 5 2 2" xfId="2945" xr:uid="{00000000-0005-0000-0000-00000AC90000}"/>
    <cellStyle name="Output 3 4 5 2 2 2" xfId="6997" xr:uid="{00000000-0005-0000-0000-00000BC90000}"/>
    <cellStyle name="Output 3 4 5 2 2 2 2" xfId="12969" xr:uid="{00000000-0005-0000-0000-00000CC90000}"/>
    <cellStyle name="Output 3 4 5 2 2 2 2 2" xfId="39131" xr:uid="{00000000-0005-0000-0000-00000DC90000}"/>
    <cellStyle name="Output 3 4 5 2 2 2 3" xfId="33159" xr:uid="{00000000-0005-0000-0000-00000EC90000}"/>
    <cellStyle name="Output 3 4 5 2 2 3" xfId="10023" xr:uid="{00000000-0005-0000-0000-00000FC90000}"/>
    <cellStyle name="Output 3 4 5 2 2 3 2" xfId="36185" xr:uid="{00000000-0005-0000-0000-000010C90000}"/>
    <cellStyle name="Output 3 4 5 2 2 4" xfId="29107" xr:uid="{00000000-0005-0000-0000-000011C90000}"/>
    <cellStyle name="Output 3 4 5 2 3" xfId="4971" xr:uid="{00000000-0005-0000-0000-000012C90000}"/>
    <cellStyle name="Output 3 4 5 2 3 2" xfId="11497" xr:uid="{00000000-0005-0000-0000-000013C90000}"/>
    <cellStyle name="Output 3 4 5 2 3 2 2" xfId="37659" xr:uid="{00000000-0005-0000-0000-000014C90000}"/>
    <cellStyle name="Output 3 4 5 2 3 3" xfId="31133" xr:uid="{00000000-0005-0000-0000-000015C90000}"/>
    <cellStyle name="Output 3 4 5 2 4" xfId="8551" xr:uid="{00000000-0005-0000-0000-000016C90000}"/>
    <cellStyle name="Output 3 4 5 2 4 2" xfId="34713" xr:uid="{00000000-0005-0000-0000-000017C90000}"/>
    <cellStyle name="Output 3 4 5 2 5" xfId="27081" xr:uid="{00000000-0005-0000-0000-000018C90000}"/>
    <cellStyle name="Output 3 4 5 3" xfId="2413" xr:uid="{00000000-0005-0000-0000-000019C90000}"/>
    <cellStyle name="Output 3 4 5 3 2" xfId="6465" xr:uid="{00000000-0005-0000-0000-00001AC90000}"/>
    <cellStyle name="Output 3 4 5 3 2 2" xfId="12713" xr:uid="{00000000-0005-0000-0000-00001BC90000}"/>
    <cellStyle name="Output 3 4 5 3 2 2 2" xfId="38875" xr:uid="{00000000-0005-0000-0000-00001CC90000}"/>
    <cellStyle name="Output 3 4 5 3 2 3" xfId="32627" xr:uid="{00000000-0005-0000-0000-00001DC90000}"/>
    <cellStyle name="Output 3 4 5 3 3" xfId="9767" xr:uid="{00000000-0005-0000-0000-00001EC90000}"/>
    <cellStyle name="Output 3 4 5 3 3 2" xfId="35929" xr:uid="{00000000-0005-0000-0000-00001FC90000}"/>
    <cellStyle name="Output 3 4 5 3 4" xfId="28575" xr:uid="{00000000-0005-0000-0000-000020C90000}"/>
    <cellStyle name="Output 3 4 5 4" xfId="4439" xr:uid="{00000000-0005-0000-0000-000021C90000}"/>
    <cellStyle name="Output 3 4 5 4 2" xfId="11241" xr:uid="{00000000-0005-0000-0000-000022C90000}"/>
    <cellStyle name="Output 3 4 5 4 2 2" xfId="37403" xr:uid="{00000000-0005-0000-0000-000023C90000}"/>
    <cellStyle name="Output 3 4 5 4 3" xfId="30601" xr:uid="{00000000-0005-0000-0000-000024C90000}"/>
    <cellStyle name="Output 3 4 5 5" xfId="8295" xr:uid="{00000000-0005-0000-0000-000025C90000}"/>
    <cellStyle name="Output 3 4 5 5 2" xfId="34457" xr:uid="{00000000-0005-0000-0000-000026C90000}"/>
    <cellStyle name="Output 3 4 5 6" xfId="26549" xr:uid="{00000000-0005-0000-0000-000027C90000}"/>
    <cellStyle name="Output 3 4 6" xfId="664" xr:uid="{00000000-0005-0000-0000-000028C90000}"/>
    <cellStyle name="Output 3 4 6 2" xfId="2690" xr:uid="{00000000-0005-0000-0000-000029C90000}"/>
    <cellStyle name="Output 3 4 6 2 2" xfId="6742" xr:uid="{00000000-0005-0000-0000-00002AC90000}"/>
    <cellStyle name="Output 3 4 6 2 2 2" xfId="12881" xr:uid="{00000000-0005-0000-0000-00002BC90000}"/>
    <cellStyle name="Output 3 4 6 2 2 2 2" xfId="39043" xr:uid="{00000000-0005-0000-0000-00002CC90000}"/>
    <cellStyle name="Output 3 4 6 2 2 3" xfId="32904" xr:uid="{00000000-0005-0000-0000-00002DC90000}"/>
    <cellStyle name="Output 3 4 6 2 3" xfId="9935" xr:uid="{00000000-0005-0000-0000-00002EC90000}"/>
    <cellStyle name="Output 3 4 6 2 3 2" xfId="36097" xr:uid="{00000000-0005-0000-0000-00002FC90000}"/>
    <cellStyle name="Output 3 4 6 2 4" xfId="28852" xr:uid="{00000000-0005-0000-0000-000030C90000}"/>
    <cellStyle name="Output 3 4 6 3" xfId="4716" xr:uid="{00000000-0005-0000-0000-000031C90000}"/>
    <cellStyle name="Output 3 4 6 3 2" xfId="11409" xr:uid="{00000000-0005-0000-0000-000032C90000}"/>
    <cellStyle name="Output 3 4 6 3 2 2" xfId="37571" xr:uid="{00000000-0005-0000-0000-000033C90000}"/>
    <cellStyle name="Output 3 4 6 3 3" xfId="30878" xr:uid="{00000000-0005-0000-0000-000034C90000}"/>
    <cellStyle name="Output 3 4 6 4" xfId="8463" xr:uid="{00000000-0005-0000-0000-000035C90000}"/>
    <cellStyle name="Output 3 4 6 4 2" xfId="34625" xr:uid="{00000000-0005-0000-0000-000036C90000}"/>
    <cellStyle name="Output 3 4 6 5" xfId="26826" xr:uid="{00000000-0005-0000-0000-000037C90000}"/>
    <cellStyle name="Output 3 4 7" xfId="2158" xr:uid="{00000000-0005-0000-0000-000038C90000}"/>
    <cellStyle name="Output 3 4 7 2" xfId="6210" xr:uid="{00000000-0005-0000-0000-000039C90000}"/>
    <cellStyle name="Output 3 4 7 2 2" xfId="12625" xr:uid="{00000000-0005-0000-0000-00003AC90000}"/>
    <cellStyle name="Output 3 4 7 2 2 2" xfId="38787" xr:uid="{00000000-0005-0000-0000-00003BC90000}"/>
    <cellStyle name="Output 3 4 7 2 3" xfId="32372" xr:uid="{00000000-0005-0000-0000-00003CC90000}"/>
    <cellStyle name="Output 3 4 7 3" xfId="9679" xr:uid="{00000000-0005-0000-0000-00003DC90000}"/>
    <cellStyle name="Output 3 4 7 3 2" xfId="35841" xr:uid="{00000000-0005-0000-0000-00003EC90000}"/>
    <cellStyle name="Output 3 4 7 4" xfId="28320" xr:uid="{00000000-0005-0000-0000-00003FC90000}"/>
    <cellStyle name="Output 3 4 8" xfId="4184" xr:uid="{00000000-0005-0000-0000-000040C90000}"/>
    <cellStyle name="Output 3 4 8 2" xfId="11153" xr:uid="{00000000-0005-0000-0000-000041C90000}"/>
    <cellStyle name="Output 3 4 8 2 2" xfId="37315" xr:uid="{00000000-0005-0000-0000-000042C90000}"/>
    <cellStyle name="Output 3 4 8 3" xfId="30346" xr:uid="{00000000-0005-0000-0000-000043C90000}"/>
    <cellStyle name="Output 3 4 9" xfId="8207" xr:uid="{00000000-0005-0000-0000-000044C90000}"/>
    <cellStyle name="Output 3 4 9 2" xfId="34369" xr:uid="{00000000-0005-0000-0000-000045C90000}"/>
    <cellStyle name="Output 3 5" xfId="137" xr:uid="{00000000-0005-0000-0000-000046C90000}"/>
    <cellStyle name="Output 3 5 2" xfId="267" xr:uid="{00000000-0005-0000-0000-000047C90000}"/>
    <cellStyle name="Output 3 5 2 2" xfId="482" xr:uid="{00000000-0005-0000-0000-000048C90000}"/>
    <cellStyle name="Output 3 5 2 2 2" xfId="1014" xr:uid="{00000000-0005-0000-0000-000049C90000}"/>
    <cellStyle name="Output 3 5 2 2 2 2" xfId="3040" xr:uid="{00000000-0005-0000-0000-00004AC90000}"/>
    <cellStyle name="Output 3 5 2 2 2 2 2" xfId="7092" xr:uid="{00000000-0005-0000-0000-00004BC90000}"/>
    <cellStyle name="Output 3 5 2 2 2 2 2 2" xfId="13012" xr:uid="{00000000-0005-0000-0000-00004CC90000}"/>
    <cellStyle name="Output 3 5 2 2 2 2 2 2 2" xfId="39174" xr:uid="{00000000-0005-0000-0000-00004DC90000}"/>
    <cellStyle name="Output 3 5 2 2 2 2 2 3" xfId="33254" xr:uid="{00000000-0005-0000-0000-00004EC90000}"/>
    <cellStyle name="Output 3 5 2 2 2 2 3" xfId="10066" xr:uid="{00000000-0005-0000-0000-00004FC90000}"/>
    <cellStyle name="Output 3 5 2 2 2 2 3 2" xfId="36228" xr:uid="{00000000-0005-0000-0000-000050C90000}"/>
    <cellStyle name="Output 3 5 2 2 2 2 4" xfId="29202" xr:uid="{00000000-0005-0000-0000-000051C90000}"/>
    <cellStyle name="Output 3 5 2 2 2 3" xfId="5066" xr:uid="{00000000-0005-0000-0000-000052C90000}"/>
    <cellStyle name="Output 3 5 2 2 2 3 2" xfId="11540" xr:uid="{00000000-0005-0000-0000-000053C90000}"/>
    <cellStyle name="Output 3 5 2 2 2 3 2 2" xfId="37702" xr:uid="{00000000-0005-0000-0000-000054C90000}"/>
    <cellStyle name="Output 3 5 2 2 2 3 3" xfId="31228" xr:uid="{00000000-0005-0000-0000-000055C90000}"/>
    <cellStyle name="Output 3 5 2 2 2 4" xfId="8594" xr:uid="{00000000-0005-0000-0000-000056C90000}"/>
    <cellStyle name="Output 3 5 2 2 2 4 2" xfId="34756" xr:uid="{00000000-0005-0000-0000-000057C90000}"/>
    <cellStyle name="Output 3 5 2 2 2 5" xfId="27176" xr:uid="{00000000-0005-0000-0000-000058C90000}"/>
    <cellStyle name="Output 3 5 2 2 3" xfId="2508" xr:uid="{00000000-0005-0000-0000-000059C90000}"/>
    <cellStyle name="Output 3 5 2 2 3 2" xfId="6560" xr:uid="{00000000-0005-0000-0000-00005AC90000}"/>
    <cellStyle name="Output 3 5 2 2 3 2 2" xfId="12756" xr:uid="{00000000-0005-0000-0000-00005BC90000}"/>
    <cellStyle name="Output 3 5 2 2 3 2 2 2" xfId="38918" xr:uid="{00000000-0005-0000-0000-00005CC90000}"/>
    <cellStyle name="Output 3 5 2 2 3 2 3" xfId="32722" xr:uid="{00000000-0005-0000-0000-00005DC90000}"/>
    <cellStyle name="Output 3 5 2 2 3 3" xfId="9810" xr:uid="{00000000-0005-0000-0000-00005EC90000}"/>
    <cellStyle name="Output 3 5 2 2 3 3 2" xfId="35972" xr:uid="{00000000-0005-0000-0000-00005FC90000}"/>
    <cellStyle name="Output 3 5 2 2 3 4" xfId="28670" xr:uid="{00000000-0005-0000-0000-000060C90000}"/>
    <cellStyle name="Output 3 5 2 2 4" xfId="4534" xr:uid="{00000000-0005-0000-0000-000061C90000}"/>
    <cellStyle name="Output 3 5 2 2 4 2" xfId="11284" xr:uid="{00000000-0005-0000-0000-000062C90000}"/>
    <cellStyle name="Output 3 5 2 2 4 2 2" xfId="37446" xr:uid="{00000000-0005-0000-0000-000063C90000}"/>
    <cellStyle name="Output 3 5 2 2 4 3" xfId="30696" xr:uid="{00000000-0005-0000-0000-000064C90000}"/>
    <cellStyle name="Output 3 5 2 2 5" xfId="8338" xr:uid="{00000000-0005-0000-0000-000065C90000}"/>
    <cellStyle name="Output 3 5 2 2 5 2" xfId="34500" xr:uid="{00000000-0005-0000-0000-000066C90000}"/>
    <cellStyle name="Output 3 5 2 2 6" xfId="26644" xr:uid="{00000000-0005-0000-0000-000067C90000}"/>
    <cellStyle name="Output 3 5 2 3" xfId="803" xr:uid="{00000000-0005-0000-0000-000068C90000}"/>
    <cellStyle name="Output 3 5 2 3 2" xfId="2829" xr:uid="{00000000-0005-0000-0000-000069C90000}"/>
    <cellStyle name="Output 3 5 2 3 2 2" xfId="6881" xr:uid="{00000000-0005-0000-0000-00006AC90000}"/>
    <cellStyle name="Output 3 5 2 3 2 2 2" xfId="12924" xr:uid="{00000000-0005-0000-0000-00006BC90000}"/>
    <cellStyle name="Output 3 5 2 3 2 2 2 2" xfId="39086" xr:uid="{00000000-0005-0000-0000-00006CC90000}"/>
    <cellStyle name="Output 3 5 2 3 2 2 3" xfId="33043" xr:uid="{00000000-0005-0000-0000-00006DC90000}"/>
    <cellStyle name="Output 3 5 2 3 2 3" xfId="9978" xr:uid="{00000000-0005-0000-0000-00006EC90000}"/>
    <cellStyle name="Output 3 5 2 3 2 3 2" xfId="36140" xr:uid="{00000000-0005-0000-0000-00006FC90000}"/>
    <cellStyle name="Output 3 5 2 3 2 4" xfId="28991" xr:uid="{00000000-0005-0000-0000-000070C90000}"/>
    <cellStyle name="Output 3 5 2 3 3" xfId="4855" xr:uid="{00000000-0005-0000-0000-000071C90000}"/>
    <cellStyle name="Output 3 5 2 3 3 2" xfId="11452" xr:uid="{00000000-0005-0000-0000-000072C90000}"/>
    <cellStyle name="Output 3 5 2 3 3 2 2" xfId="37614" xr:uid="{00000000-0005-0000-0000-000073C90000}"/>
    <cellStyle name="Output 3 5 2 3 3 3" xfId="31017" xr:uid="{00000000-0005-0000-0000-000074C90000}"/>
    <cellStyle name="Output 3 5 2 3 4" xfId="8506" xr:uid="{00000000-0005-0000-0000-000075C90000}"/>
    <cellStyle name="Output 3 5 2 3 4 2" xfId="34668" xr:uid="{00000000-0005-0000-0000-000076C90000}"/>
    <cellStyle name="Output 3 5 2 3 5" xfId="26965" xr:uid="{00000000-0005-0000-0000-000077C90000}"/>
    <cellStyle name="Output 3 5 2 4" xfId="2297" xr:uid="{00000000-0005-0000-0000-000078C90000}"/>
    <cellStyle name="Output 3 5 2 4 2" xfId="6349" xr:uid="{00000000-0005-0000-0000-000079C90000}"/>
    <cellStyle name="Output 3 5 2 4 2 2" xfId="12668" xr:uid="{00000000-0005-0000-0000-00007AC90000}"/>
    <cellStyle name="Output 3 5 2 4 2 2 2" xfId="38830" xr:uid="{00000000-0005-0000-0000-00007BC90000}"/>
    <cellStyle name="Output 3 5 2 4 2 3" xfId="32511" xr:uid="{00000000-0005-0000-0000-00007CC90000}"/>
    <cellStyle name="Output 3 5 2 4 3" xfId="9722" xr:uid="{00000000-0005-0000-0000-00007DC90000}"/>
    <cellStyle name="Output 3 5 2 4 3 2" xfId="35884" xr:uid="{00000000-0005-0000-0000-00007EC90000}"/>
    <cellStyle name="Output 3 5 2 4 4" xfId="28459" xr:uid="{00000000-0005-0000-0000-00007FC90000}"/>
    <cellStyle name="Output 3 5 2 5" xfId="4323" xr:uid="{00000000-0005-0000-0000-000080C90000}"/>
    <cellStyle name="Output 3 5 2 5 2" xfId="11196" xr:uid="{00000000-0005-0000-0000-000081C90000}"/>
    <cellStyle name="Output 3 5 2 5 2 2" xfId="37358" xr:uid="{00000000-0005-0000-0000-000082C90000}"/>
    <cellStyle name="Output 3 5 2 5 3" xfId="30485" xr:uid="{00000000-0005-0000-0000-000083C90000}"/>
    <cellStyle name="Output 3 5 2 6" xfId="8250" xr:uid="{00000000-0005-0000-0000-000084C90000}"/>
    <cellStyle name="Output 3 5 2 6 2" xfId="34412" xr:uid="{00000000-0005-0000-0000-000085C90000}"/>
    <cellStyle name="Output 3 5 2 7" xfId="26433" xr:uid="{00000000-0005-0000-0000-000086C90000}"/>
    <cellStyle name="Output 3 5 3" xfId="394" xr:uid="{00000000-0005-0000-0000-000087C90000}"/>
    <cellStyle name="Output 3 5 3 2" xfId="926" xr:uid="{00000000-0005-0000-0000-000088C90000}"/>
    <cellStyle name="Output 3 5 3 2 2" xfId="2952" xr:uid="{00000000-0005-0000-0000-000089C90000}"/>
    <cellStyle name="Output 3 5 3 2 2 2" xfId="7004" xr:uid="{00000000-0005-0000-0000-00008AC90000}"/>
    <cellStyle name="Output 3 5 3 2 2 2 2" xfId="12972" xr:uid="{00000000-0005-0000-0000-00008BC90000}"/>
    <cellStyle name="Output 3 5 3 2 2 2 2 2" xfId="39134" xr:uid="{00000000-0005-0000-0000-00008CC90000}"/>
    <cellStyle name="Output 3 5 3 2 2 2 3" xfId="33166" xr:uid="{00000000-0005-0000-0000-00008DC90000}"/>
    <cellStyle name="Output 3 5 3 2 2 3" xfId="10026" xr:uid="{00000000-0005-0000-0000-00008EC90000}"/>
    <cellStyle name="Output 3 5 3 2 2 3 2" xfId="36188" xr:uid="{00000000-0005-0000-0000-00008FC90000}"/>
    <cellStyle name="Output 3 5 3 2 2 4" xfId="29114" xr:uid="{00000000-0005-0000-0000-000090C90000}"/>
    <cellStyle name="Output 3 5 3 2 3" xfId="4978" xr:uid="{00000000-0005-0000-0000-000091C90000}"/>
    <cellStyle name="Output 3 5 3 2 3 2" xfId="11500" xr:uid="{00000000-0005-0000-0000-000092C90000}"/>
    <cellStyle name="Output 3 5 3 2 3 2 2" xfId="37662" xr:uid="{00000000-0005-0000-0000-000093C90000}"/>
    <cellStyle name="Output 3 5 3 2 3 3" xfId="31140" xr:uid="{00000000-0005-0000-0000-000094C90000}"/>
    <cellStyle name="Output 3 5 3 2 4" xfId="8554" xr:uid="{00000000-0005-0000-0000-000095C90000}"/>
    <cellStyle name="Output 3 5 3 2 4 2" xfId="34716" xr:uid="{00000000-0005-0000-0000-000096C90000}"/>
    <cellStyle name="Output 3 5 3 2 5" xfId="27088" xr:uid="{00000000-0005-0000-0000-000097C90000}"/>
    <cellStyle name="Output 3 5 3 3" xfId="2420" xr:uid="{00000000-0005-0000-0000-000098C90000}"/>
    <cellStyle name="Output 3 5 3 3 2" xfId="6472" xr:uid="{00000000-0005-0000-0000-000099C90000}"/>
    <cellStyle name="Output 3 5 3 3 2 2" xfId="12716" xr:uid="{00000000-0005-0000-0000-00009AC90000}"/>
    <cellStyle name="Output 3 5 3 3 2 2 2" xfId="38878" xr:uid="{00000000-0005-0000-0000-00009BC90000}"/>
    <cellStyle name="Output 3 5 3 3 2 3" xfId="32634" xr:uid="{00000000-0005-0000-0000-00009CC90000}"/>
    <cellStyle name="Output 3 5 3 3 3" xfId="9770" xr:uid="{00000000-0005-0000-0000-00009DC90000}"/>
    <cellStyle name="Output 3 5 3 3 3 2" xfId="35932" xr:uid="{00000000-0005-0000-0000-00009EC90000}"/>
    <cellStyle name="Output 3 5 3 3 4" xfId="28582" xr:uid="{00000000-0005-0000-0000-00009FC90000}"/>
    <cellStyle name="Output 3 5 3 4" xfId="4446" xr:uid="{00000000-0005-0000-0000-0000A0C90000}"/>
    <cellStyle name="Output 3 5 3 4 2" xfId="11244" xr:uid="{00000000-0005-0000-0000-0000A1C90000}"/>
    <cellStyle name="Output 3 5 3 4 2 2" xfId="37406" xr:uid="{00000000-0005-0000-0000-0000A2C90000}"/>
    <cellStyle name="Output 3 5 3 4 3" xfId="30608" xr:uid="{00000000-0005-0000-0000-0000A3C90000}"/>
    <cellStyle name="Output 3 5 3 5" xfId="8298" xr:uid="{00000000-0005-0000-0000-0000A4C90000}"/>
    <cellStyle name="Output 3 5 3 5 2" xfId="34460" xr:uid="{00000000-0005-0000-0000-0000A5C90000}"/>
    <cellStyle name="Output 3 5 3 6" xfId="26556" xr:uid="{00000000-0005-0000-0000-0000A6C90000}"/>
    <cellStyle name="Output 3 5 4" xfId="673" xr:uid="{00000000-0005-0000-0000-0000A7C90000}"/>
    <cellStyle name="Output 3 5 4 2" xfId="2699" xr:uid="{00000000-0005-0000-0000-0000A8C90000}"/>
    <cellStyle name="Output 3 5 4 2 2" xfId="6751" xr:uid="{00000000-0005-0000-0000-0000A9C90000}"/>
    <cellStyle name="Output 3 5 4 2 2 2" xfId="12884" xr:uid="{00000000-0005-0000-0000-0000AAC90000}"/>
    <cellStyle name="Output 3 5 4 2 2 2 2" xfId="39046" xr:uid="{00000000-0005-0000-0000-0000ABC90000}"/>
    <cellStyle name="Output 3 5 4 2 2 3" xfId="32913" xr:uid="{00000000-0005-0000-0000-0000ACC90000}"/>
    <cellStyle name="Output 3 5 4 2 3" xfId="9938" xr:uid="{00000000-0005-0000-0000-0000ADC90000}"/>
    <cellStyle name="Output 3 5 4 2 3 2" xfId="36100" xr:uid="{00000000-0005-0000-0000-0000AEC90000}"/>
    <cellStyle name="Output 3 5 4 2 4" xfId="28861" xr:uid="{00000000-0005-0000-0000-0000AFC90000}"/>
    <cellStyle name="Output 3 5 4 3" xfId="4725" xr:uid="{00000000-0005-0000-0000-0000B0C90000}"/>
    <cellStyle name="Output 3 5 4 3 2" xfId="11412" xr:uid="{00000000-0005-0000-0000-0000B1C90000}"/>
    <cellStyle name="Output 3 5 4 3 2 2" xfId="37574" xr:uid="{00000000-0005-0000-0000-0000B2C90000}"/>
    <cellStyle name="Output 3 5 4 3 3" xfId="30887" xr:uid="{00000000-0005-0000-0000-0000B3C90000}"/>
    <cellStyle name="Output 3 5 4 4" xfId="8466" xr:uid="{00000000-0005-0000-0000-0000B4C90000}"/>
    <cellStyle name="Output 3 5 4 4 2" xfId="34628" xr:uid="{00000000-0005-0000-0000-0000B5C90000}"/>
    <cellStyle name="Output 3 5 4 5" xfId="26835" xr:uid="{00000000-0005-0000-0000-0000B6C90000}"/>
    <cellStyle name="Output 3 5 5" xfId="2167" xr:uid="{00000000-0005-0000-0000-0000B7C90000}"/>
    <cellStyle name="Output 3 5 5 2" xfId="6219" xr:uid="{00000000-0005-0000-0000-0000B8C90000}"/>
    <cellStyle name="Output 3 5 5 2 2" xfId="12628" xr:uid="{00000000-0005-0000-0000-0000B9C90000}"/>
    <cellStyle name="Output 3 5 5 2 2 2" xfId="38790" xr:uid="{00000000-0005-0000-0000-0000BAC90000}"/>
    <cellStyle name="Output 3 5 5 2 3" xfId="32381" xr:uid="{00000000-0005-0000-0000-0000BBC90000}"/>
    <cellStyle name="Output 3 5 5 3" xfId="9682" xr:uid="{00000000-0005-0000-0000-0000BCC90000}"/>
    <cellStyle name="Output 3 5 5 3 2" xfId="35844" xr:uid="{00000000-0005-0000-0000-0000BDC90000}"/>
    <cellStyle name="Output 3 5 5 4" xfId="28329" xr:uid="{00000000-0005-0000-0000-0000BEC90000}"/>
    <cellStyle name="Output 3 5 6" xfId="4193" xr:uid="{00000000-0005-0000-0000-0000BFC90000}"/>
    <cellStyle name="Output 3 5 6 2" xfId="11156" xr:uid="{00000000-0005-0000-0000-0000C0C90000}"/>
    <cellStyle name="Output 3 5 6 2 2" xfId="37318" xr:uid="{00000000-0005-0000-0000-0000C1C90000}"/>
    <cellStyle name="Output 3 5 6 3" xfId="30355" xr:uid="{00000000-0005-0000-0000-0000C2C90000}"/>
    <cellStyle name="Output 3 5 7" xfId="8210" xr:uid="{00000000-0005-0000-0000-0000C3C90000}"/>
    <cellStyle name="Output 3 5 7 2" xfId="34372" xr:uid="{00000000-0005-0000-0000-0000C4C90000}"/>
    <cellStyle name="Output 3 5 8" xfId="26303" xr:uid="{00000000-0005-0000-0000-0000C5C90000}"/>
    <cellStyle name="Output 3 6" xfId="182" xr:uid="{00000000-0005-0000-0000-0000C6C90000}"/>
    <cellStyle name="Output 3 6 2" xfId="312" xr:uid="{00000000-0005-0000-0000-0000C7C90000}"/>
    <cellStyle name="Output 3 6 2 2" xfId="513" xr:uid="{00000000-0005-0000-0000-0000C8C90000}"/>
    <cellStyle name="Output 3 6 2 2 2" xfId="1045" xr:uid="{00000000-0005-0000-0000-0000C9C90000}"/>
    <cellStyle name="Output 3 6 2 2 2 2" xfId="3071" xr:uid="{00000000-0005-0000-0000-0000CAC90000}"/>
    <cellStyle name="Output 3 6 2 2 2 2 2" xfId="7123" xr:uid="{00000000-0005-0000-0000-0000CBC90000}"/>
    <cellStyle name="Output 3 6 2 2 2 2 2 2" xfId="13027" xr:uid="{00000000-0005-0000-0000-0000CCC90000}"/>
    <cellStyle name="Output 3 6 2 2 2 2 2 2 2" xfId="39189" xr:uid="{00000000-0005-0000-0000-0000CDC90000}"/>
    <cellStyle name="Output 3 6 2 2 2 2 2 3" xfId="33285" xr:uid="{00000000-0005-0000-0000-0000CEC90000}"/>
    <cellStyle name="Output 3 6 2 2 2 2 3" xfId="10081" xr:uid="{00000000-0005-0000-0000-0000CFC90000}"/>
    <cellStyle name="Output 3 6 2 2 2 2 3 2" xfId="36243" xr:uid="{00000000-0005-0000-0000-0000D0C90000}"/>
    <cellStyle name="Output 3 6 2 2 2 2 4" xfId="29233" xr:uid="{00000000-0005-0000-0000-0000D1C90000}"/>
    <cellStyle name="Output 3 6 2 2 2 3" xfId="5097" xr:uid="{00000000-0005-0000-0000-0000D2C90000}"/>
    <cellStyle name="Output 3 6 2 2 2 3 2" xfId="11555" xr:uid="{00000000-0005-0000-0000-0000D3C90000}"/>
    <cellStyle name="Output 3 6 2 2 2 3 2 2" xfId="37717" xr:uid="{00000000-0005-0000-0000-0000D4C90000}"/>
    <cellStyle name="Output 3 6 2 2 2 3 3" xfId="31259" xr:uid="{00000000-0005-0000-0000-0000D5C90000}"/>
    <cellStyle name="Output 3 6 2 2 2 4" xfId="8609" xr:uid="{00000000-0005-0000-0000-0000D6C90000}"/>
    <cellStyle name="Output 3 6 2 2 2 4 2" xfId="34771" xr:uid="{00000000-0005-0000-0000-0000D7C90000}"/>
    <cellStyle name="Output 3 6 2 2 2 5" xfId="27207" xr:uid="{00000000-0005-0000-0000-0000D8C90000}"/>
    <cellStyle name="Output 3 6 2 2 3" xfId="2539" xr:uid="{00000000-0005-0000-0000-0000D9C90000}"/>
    <cellStyle name="Output 3 6 2 2 3 2" xfId="6591" xr:uid="{00000000-0005-0000-0000-0000DAC90000}"/>
    <cellStyle name="Output 3 6 2 2 3 2 2" xfId="12771" xr:uid="{00000000-0005-0000-0000-0000DBC90000}"/>
    <cellStyle name="Output 3 6 2 2 3 2 2 2" xfId="38933" xr:uid="{00000000-0005-0000-0000-0000DCC90000}"/>
    <cellStyle name="Output 3 6 2 2 3 2 3" xfId="32753" xr:uid="{00000000-0005-0000-0000-0000DDC90000}"/>
    <cellStyle name="Output 3 6 2 2 3 3" xfId="9825" xr:uid="{00000000-0005-0000-0000-0000DEC90000}"/>
    <cellStyle name="Output 3 6 2 2 3 3 2" xfId="35987" xr:uid="{00000000-0005-0000-0000-0000DFC90000}"/>
    <cellStyle name="Output 3 6 2 2 3 4" xfId="28701" xr:uid="{00000000-0005-0000-0000-0000E0C90000}"/>
    <cellStyle name="Output 3 6 2 2 4" xfId="4565" xr:uid="{00000000-0005-0000-0000-0000E1C90000}"/>
    <cellStyle name="Output 3 6 2 2 4 2" xfId="11299" xr:uid="{00000000-0005-0000-0000-0000E2C90000}"/>
    <cellStyle name="Output 3 6 2 2 4 2 2" xfId="37461" xr:uid="{00000000-0005-0000-0000-0000E3C90000}"/>
    <cellStyle name="Output 3 6 2 2 4 3" xfId="30727" xr:uid="{00000000-0005-0000-0000-0000E4C90000}"/>
    <cellStyle name="Output 3 6 2 2 5" xfId="8353" xr:uid="{00000000-0005-0000-0000-0000E5C90000}"/>
    <cellStyle name="Output 3 6 2 2 5 2" xfId="34515" xr:uid="{00000000-0005-0000-0000-0000E6C90000}"/>
    <cellStyle name="Output 3 6 2 2 6" xfId="26675" xr:uid="{00000000-0005-0000-0000-0000E7C90000}"/>
    <cellStyle name="Output 3 6 2 3" xfId="848" xr:uid="{00000000-0005-0000-0000-0000E8C90000}"/>
    <cellStyle name="Output 3 6 2 3 2" xfId="2874" xr:uid="{00000000-0005-0000-0000-0000E9C90000}"/>
    <cellStyle name="Output 3 6 2 3 2 2" xfId="6926" xr:uid="{00000000-0005-0000-0000-0000EAC90000}"/>
    <cellStyle name="Output 3 6 2 3 2 2 2" xfId="12939" xr:uid="{00000000-0005-0000-0000-0000EBC90000}"/>
    <cellStyle name="Output 3 6 2 3 2 2 2 2" xfId="39101" xr:uid="{00000000-0005-0000-0000-0000ECC90000}"/>
    <cellStyle name="Output 3 6 2 3 2 2 3" xfId="33088" xr:uid="{00000000-0005-0000-0000-0000EDC90000}"/>
    <cellStyle name="Output 3 6 2 3 2 3" xfId="9993" xr:uid="{00000000-0005-0000-0000-0000EEC90000}"/>
    <cellStyle name="Output 3 6 2 3 2 3 2" xfId="36155" xr:uid="{00000000-0005-0000-0000-0000EFC90000}"/>
    <cellStyle name="Output 3 6 2 3 2 4" xfId="29036" xr:uid="{00000000-0005-0000-0000-0000F0C90000}"/>
    <cellStyle name="Output 3 6 2 3 3" xfId="4900" xr:uid="{00000000-0005-0000-0000-0000F1C90000}"/>
    <cellStyle name="Output 3 6 2 3 3 2" xfId="11467" xr:uid="{00000000-0005-0000-0000-0000F2C90000}"/>
    <cellStyle name="Output 3 6 2 3 3 2 2" xfId="37629" xr:uid="{00000000-0005-0000-0000-0000F3C90000}"/>
    <cellStyle name="Output 3 6 2 3 3 3" xfId="31062" xr:uid="{00000000-0005-0000-0000-0000F4C90000}"/>
    <cellStyle name="Output 3 6 2 3 4" xfId="8521" xr:uid="{00000000-0005-0000-0000-0000F5C90000}"/>
    <cellStyle name="Output 3 6 2 3 4 2" xfId="34683" xr:uid="{00000000-0005-0000-0000-0000F6C90000}"/>
    <cellStyle name="Output 3 6 2 3 5" xfId="27010" xr:uid="{00000000-0005-0000-0000-0000F7C90000}"/>
    <cellStyle name="Output 3 6 2 4" xfId="2342" xr:uid="{00000000-0005-0000-0000-0000F8C90000}"/>
    <cellStyle name="Output 3 6 2 4 2" xfId="6394" xr:uid="{00000000-0005-0000-0000-0000F9C90000}"/>
    <cellStyle name="Output 3 6 2 4 2 2" xfId="12683" xr:uid="{00000000-0005-0000-0000-0000FAC90000}"/>
    <cellStyle name="Output 3 6 2 4 2 2 2" xfId="38845" xr:uid="{00000000-0005-0000-0000-0000FBC90000}"/>
    <cellStyle name="Output 3 6 2 4 2 3" xfId="32556" xr:uid="{00000000-0005-0000-0000-0000FCC90000}"/>
    <cellStyle name="Output 3 6 2 4 3" xfId="9737" xr:uid="{00000000-0005-0000-0000-0000FDC90000}"/>
    <cellStyle name="Output 3 6 2 4 3 2" xfId="35899" xr:uid="{00000000-0005-0000-0000-0000FEC90000}"/>
    <cellStyle name="Output 3 6 2 4 4" xfId="28504" xr:uid="{00000000-0005-0000-0000-0000FFC90000}"/>
    <cellStyle name="Output 3 6 2 5" xfId="4368" xr:uid="{00000000-0005-0000-0000-000000CA0000}"/>
    <cellStyle name="Output 3 6 2 5 2" xfId="11211" xr:uid="{00000000-0005-0000-0000-000001CA0000}"/>
    <cellStyle name="Output 3 6 2 5 2 2" xfId="37373" xr:uid="{00000000-0005-0000-0000-000002CA0000}"/>
    <cellStyle name="Output 3 6 2 5 3" xfId="30530" xr:uid="{00000000-0005-0000-0000-000003CA0000}"/>
    <cellStyle name="Output 3 6 2 6" xfId="8265" xr:uid="{00000000-0005-0000-0000-000004CA0000}"/>
    <cellStyle name="Output 3 6 2 6 2" xfId="34427" xr:uid="{00000000-0005-0000-0000-000005CA0000}"/>
    <cellStyle name="Output 3 6 2 7" xfId="26478" xr:uid="{00000000-0005-0000-0000-000006CA0000}"/>
    <cellStyle name="Output 3 6 3" xfId="425" xr:uid="{00000000-0005-0000-0000-000007CA0000}"/>
    <cellStyle name="Output 3 6 3 2" xfId="957" xr:uid="{00000000-0005-0000-0000-000008CA0000}"/>
    <cellStyle name="Output 3 6 3 2 2" xfId="2983" xr:uid="{00000000-0005-0000-0000-000009CA0000}"/>
    <cellStyle name="Output 3 6 3 2 2 2" xfId="7035" xr:uid="{00000000-0005-0000-0000-00000ACA0000}"/>
    <cellStyle name="Output 3 6 3 2 2 2 2" xfId="12987" xr:uid="{00000000-0005-0000-0000-00000BCA0000}"/>
    <cellStyle name="Output 3 6 3 2 2 2 2 2" xfId="39149" xr:uid="{00000000-0005-0000-0000-00000CCA0000}"/>
    <cellStyle name="Output 3 6 3 2 2 2 3" xfId="33197" xr:uid="{00000000-0005-0000-0000-00000DCA0000}"/>
    <cellStyle name="Output 3 6 3 2 2 3" xfId="10041" xr:uid="{00000000-0005-0000-0000-00000ECA0000}"/>
    <cellStyle name="Output 3 6 3 2 2 3 2" xfId="36203" xr:uid="{00000000-0005-0000-0000-00000FCA0000}"/>
    <cellStyle name="Output 3 6 3 2 2 4" xfId="29145" xr:uid="{00000000-0005-0000-0000-000010CA0000}"/>
    <cellStyle name="Output 3 6 3 2 3" xfId="5009" xr:uid="{00000000-0005-0000-0000-000011CA0000}"/>
    <cellStyle name="Output 3 6 3 2 3 2" xfId="11515" xr:uid="{00000000-0005-0000-0000-000012CA0000}"/>
    <cellStyle name="Output 3 6 3 2 3 2 2" xfId="37677" xr:uid="{00000000-0005-0000-0000-000013CA0000}"/>
    <cellStyle name="Output 3 6 3 2 3 3" xfId="31171" xr:uid="{00000000-0005-0000-0000-000014CA0000}"/>
    <cellStyle name="Output 3 6 3 2 4" xfId="8569" xr:uid="{00000000-0005-0000-0000-000015CA0000}"/>
    <cellStyle name="Output 3 6 3 2 4 2" xfId="34731" xr:uid="{00000000-0005-0000-0000-000016CA0000}"/>
    <cellStyle name="Output 3 6 3 2 5" xfId="27119" xr:uid="{00000000-0005-0000-0000-000017CA0000}"/>
    <cellStyle name="Output 3 6 3 3" xfId="2451" xr:uid="{00000000-0005-0000-0000-000018CA0000}"/>
    <cellStyle name="Output 3 6 3 3 2" xfId="6503" xr:uid="{00000000-0005-0000-0000-000019CA0000}"/>
    <cellStyle name="Output 3 6 3 3 2 2" xfId="12731" xr:uid="{00000000-0005-0000-0000-00001ACA0000}"/>
    <cellStyle name="Output 3 6 3 3 2 2 2" xfId="38893" xr:uid="{00000000-0005-0000-0000-00001BCA0000}"/>
    <cellStyle name="Output 3 6 3 3 2 3" xfId="32665" xr:uid="{00000000-0005-0000-0000-00001CCA0000}"/>
    <cellStyle name="Output 3 6 3 3 3" xfId="9785" xr:uid="{00000000-0005-0000-0000-00001DCA0000}"/>
    <cellStyle name="Output 3 6 3 3 3 2" xfId="35947" xr:uid="{00000000-0005-0000-0000-00001ECA0000}"/>
    <cellStyle name="Output 3 6 3 3 4" xfId="28613" xr:uid="{00000000-0005-0000-0000-00001FCA0000}"/>
    <cellStyle name="Output 3 6 3 4" xfId="4477" xr:uid="{00000000-0005-0000-0000-000020CA0000}"/>
    <cellStyle name="Output 3 6 3 4 2" xfId="11259" xr:uid="{00000000-0005-0000-0000-000021CA0000}"/>
    <cellStyle name="Output 3 6 3 4 2 2" xfId="37421" xr:uid="{00000000-0005-0000-0000-000022CA0000}"/>
    <cellStyle name="Output 3 6 3 4 3" xfId="30639" xr:uid="{00000000-0005-0000-0000-000023CA0000}"/>
    <cellStyle name="Output 3 6 3 5" xfId="8313" xr:uid="{00000000-0005-0000-0000-000024CA0000}"/>
    <cellStyle name="Output 3 6 3 5 2" xfId="34475" xr:uid="{00000000-0005-0000-0000-000025CA0000}"/>
    <cellStyle name="Output 3 6 3 6" xfId="26587" xr:uid="{00000000-0005-0000-0000-000026CA0000}"/>
    <cellStyle name="Output 3 6 4" xfId="718" xr:uid="{00000000-0005-0000-0000-000027CA0000}"/>
    <cellStyle name="Output 3 6 4 2" xfId="2744" xr:uid="{00000000-0005-0000-0000-000028CA0000}"/>
    <cellStyle name="Output 3 6 4 2 2" xfId="6796" xr:uid="{00000000-0005-0000-0000-000029CA0000}"/>
    <cellStyle name="Output 3 6 4 2 2 2" xfId="12899" xr:uid="{00000000-0005-0000-0000-00002ACA0000}"/>
    <cellStyle name="Output 3 6 4 2 2 2 2" xfId="39061" xr:uid="{00000000-0005-0000-0000-00002BCA0000}"/>
    <cellStyle name="Output 3 6 4 2 2 3" xfId="32958" xr:uid="{00000000-0005-0000-0000-00002CCA0000}"/>
    <cellStyle name="Output 3 6 4 2 3" xfId="9953" xr:uid="{00000000-0005-0000-0000-00002DCA0000}"/>
    <cellStyle name="Output 3 6 4 2 3 2" xfId="36115" xr:uid="{00000000-0005-0000-0000-00002ECA0000}"/>
    <cellStyle name="Output 3 6 4 2 4" xfId="28906" xr:uid="{00000000-0005-0000-0000-00002FCA0000}"/>
    <cellStyle name="Output 3 6 4 3" xfId="4770" xr:uid="{00000000-0005-0000-0000-000030CA0000}"/>
    <cellStyle name="Output 3 6 4 3 2" xfId="11427" xr:uid="{00000000-0005-0000-0000-000031CA0000}"/>
    <cellStyle name="Output 3 6 4 3 2 2" xfId="37589" xr:uid="{00000000-0005-0000-0000-000032CA0000}"/>
    <cellStyle name="Output 3 6 4 3 3" xfId="30932" xr:uid="{00000000-0005-0000-0000-000033CA0000}"/>
    <cellStyle name="Output 3 6 4 4" xfId="8481" xr:uid="{00000000-0005-0000-0000-000034CA0000}"/>
    <cellStyle name="Output 3 6 4 4 2" xfId="34643" xr:uid="{00000000-0005-0000-0000-000035CA0000}"/>
    <cellStyle name="Output 3 6 4 5" xfId="26880" xr:uid="{00000000-0005-0000-0000-000036CA0000}"/>
    <cellStyle name="Output 3 6 5" xfId="2212" xr:uid="{00000000-0005-0000-0000-000037CA0000}"/>
    <cellStyle name="Output 3 6 5 2" xfId="6264" xr:uid="{00000000-0005-0000-0000-000038CA0000}"/>
    <cellStyle name="Output 3 6 5 2 2" xfId="12643" xr:uid="{00000000-0005-0000-0000-000039CA0000}"/>
    <cellStyle name="Output 3 6 5 2 2 2" xfId="38805" xr:uid="{00000000-0005-0000-0000-00003ACA0000}"/>
    <cellStyle name="Output 3 6 5 2 3" xfId="32426" xr:uid="{00000000-0005-0000-0000-00003BCA0000}"/>
    <cellStyle name="Output 3 6 5 3" xfId="9697" xr:uid="{00000000-0005-0000-0000-00003CCA0000}"/>
    <cellStyle name="Output 3 6 5 3 2" xfId="35859" xr:uid="{00000000-0005-0000-0000-00003DCA0000}"/>
    <cellStyle name="Output 3 6 5 4" xfId="28374" xr:uid="{00000000-0005-0000-0000-00003ECA0000}"/>
    <cellStyle name="Output 3 6 6" xfId="4238" xr:uid="{00000000-0005-0000-0000-00003FCA0000}"/>
    <cellStyle name="Output 3 6 6 2" xfId="11171" xr:uid="{00000000-0005-0000-0000-000040CA0000}"/>
    <cellStyle name="Output 3 6 6 2 2" xfId="37333" xr:uid="{00000000-0005-0000-0000-000041CA0000}"/>
    <cellStyle name="Output 3 6 6 3" xfId="30400" xr:uid="{00000000-0005-0000-0000-000042CA0000}"/>
    <cellStyle name="Output 3 6 7" xfId="8225" xr:uid="{00000000-0005-0000-0000-000043CA0000}"/>
    <cellStyle name="Output 3 6 7 2" xfId="34387" xr:uid="{00000000-0005-0000-0000-000044CA0000}"/>
    <cellStyle name="Output 3 6 8" xfId="26348" xr:uid="{00000000-0005-0000-0000-000045CA0000}"/>
    <cellStyle name="Output 3 7" xfId="221" xr:uid="{00000000-0005-0000-0000-000046CA0000}"/>
    <cellStyle name="Output 3 7 2" xfId="450" xr:uid="{00000000-0005-0000-0000-000047CA0000}"/>
    <cellStyle name="Output 3 7 2 2" xfId="982" xr:uid="{00000000-0005-0000-0000-000048CA0000}"/>
    <cellStyle name="Output 3 7 2 2 2" xfId="3008" xr:uid="{00000000-0005-0000-0000-000049CA0000}"/>
    <cellStyle name="Output 3 7 2 2 2 2" xfId="7060" xr:uid="{00000000-0005-0000-0000-00004ACA0000}"/>
    <cellStyle name="Output 3 7 2 2 2 2 2" xfId="12996" xr:uid="{00000000-0005-0000-0000-00004BCA0000}"/>
    <cellStyle name="Output 3 7 2 2 2 2 2 2" xfId="39158" xr:uid="{00000000-0005-0000-0000-00004CCA0000}"/>
    <cellStyle name="Output 3 7 2 2 2 2 3" xfId="33222" xr:uid="{00000000-0005-0000-0000-00004DCA0000}"/>
    <cellStyle name="Output 3 7 2 2 2 3" xfId="10050" xr:uid="{00000000-0005-0000-0000-00004ECA0000}"/>
    <cellStyle name="Output 3 7 2 2 2 3 2" xfId="36212" xr:uid="{00000000-0005-0000-0000-00004FCA0000}"/>
    <cellStyle name="Output 3 7 2 2 2 4" xfId="29170" xr:uid="{00000000-0005-0000-0000-000050CA0000}"/>
    <cellStyle name="Output 3 7 2 2 3" xfId="5034" xr:uid="{00000000-0005-0000-0000-000051CA0000}"/>
    <cellStyle name="Output 3 7 2 2 3 2" xfId="11524" xr:uid="{00000000-0005-0000-0000-000052CA0000}"/>
    <cellStyle name="Output 3 7 2 2 3 2 2" xfId="37686" xr:uid="{00000000-0005-0000-0000-000053CA0000}"/>
    <cellStyle name="Output 3 7 2 2 3 3" xfId="31196" xr:uid="{00000000-0005-0000-0000-000054CA0000}"/>
    <cellStyle name="Output 3 7 2 2 4" xfId="8578" xr:uid="{00000000-0005-0000-0000-000055CA0000}"/>
    <cellStyle name="Output 3 7 2 2 4 2" xfId="34740" xr:uid="{00000000-0005-0000-0000-000056CA0000}"/>
    <cellStyle name="Output 3 7 2 2 5" xfId="27144" xr:uid="{00000000-0005-0000-0000-000057CA0000}"/>
    <cellStyle name="Output 3 7 2 3" xfId="2476" xr:uid="{00000000-0005-0000-0000-000058CA0000}"/>
    <cellStyle name="Output 3 7 2 3 2" xfId="6528" xr:uid="{00000000-0005-0000-0000-000059CA0000}"/>
    <cellStyle name="Output 3 7 2 3 2 2" xfId="12740" xr:uid="{00000000-0005-0000-0000-00005ACA0000}"/>
    <cellStyle name="Output 3 7 2 3 2 2 2" xfId="38902" xr:uid="{00000000-0005-0000-0000-00005BCA0000}"/>
    <cellStyle name="Output 3 7 2 3 2 3" xfId="32690" xr:uid="{00000000-0005-0000-0000-00005CCA0000}"/>
    <cellStyle name="Output 3 7 2 3 3" xfId="9794" xr:uid="{00000000-0005-0000-0000-00005DCA0000}"/>
    <cellStyle name="Output 3 7 2 3 3 2" xfId="35956" xr:uid="{00000000-0005-0000-0000-00005ECA0000}"/>
    <cellStyle name="Output 3 7 2 3 4" xfId="28638" xr:uid="{00000000-0005-0000-0000-00005FCA0000}"/>
    <cellStyle name="Output 3 7 2 4" xfId="4502" xr:uid="{00000000-0005-0000-0000-000060CA0000}"/>
    <cellStyle name="Output 3 7 2 4 2" xfId="11268" xr:uid="{00000000-0005-0000-0000-000061CA0000}"/>
    <cellStyle name="Output 3 7 2 4 2 2" xfId="37430" xr:uid="{00000000-0005-0000-0000-000062CA0000}"/>
    <cellStyle name="Output 3 7 2 4 3" xfId="30664" xr:uid="{00000000-0005-0000-0000-000063CA0000}"/>
    <cellStyle name="Output 3 7 2 5" xfId="8322" xr:uid="{00000000-0005-0000-0000-000064CA0000}"/>
    <cellStyle name="Output 3 7 2 5 2" xfId="34484" xr:uid="{00000000-0005-0000-0000-000065CA0000}"/>
    <cellStyle name="Output 3 7 2 6" xfId="26612" xr:uid="{00000000-0005-0000-0000-000066CA0000}"/>
    <cellStyle name="Output 3 7 3" xfId="757" xr:uid="{00000000-0005-0000-0000-000067CA0000}"/>
    <cellStyle name="Output 3 7 3 2" xfId="2783" xr:uid="{00000000-0005-0000-0000-000068CA0000}"/>
    <cellStyle name="Output 3 7 3 2 2" xfId="6835" xr:uid="{00000000-0005-0000-0000-000069CA0000}"/>
    <cellStyle name="Output 3 7 3 2 2 2" xfId="12908" xr:uid="{00000000-0005-0000-0000-00006ACA0000}"/>
    <cellStyle name="Output 3 7 3 2 2 2 2" xfId="39070" xr:uid="{00000000-0005-0000-0000-00006BCA0000}"/>
    <cellStyle name="Output 3 7 3 2 2 3" xfId="32997" xr:uid="{00000000-0005-0000-0000-00006CCA0000}"/>
    <cellStyle name="Output 3 7 3 2 3" xfId="9962" xr:uid="{00000000-0005-0000-0000-00006DCA0000}"/>
    <cellStyle name="Output 3 7 3 2 3 2" xfId="36124" xr:uid="{00000000-0005-0000-0000-00006ECA0000}"/>
    <cellStyle name="Output 3 7 3 2 4" xfId="28945" xr:uid="{00000000-0005-0000-0000-00006FCA0000}"/>
    <cellStyle name="Output 3 7 3 3" xfId="4809" xr:uid="{00000000-0005-0000-0000-000070CA0000}"/>
    <cellStyle name="Output 3 7 3 3 2" xfId="11436" xr:uid="{00000000-0005-0000-0000-000071CA0000}"/>
    <cellStyle name="Output 3 7 3 3 2 2" xfId="37598" xr:uid="{00000000-0005-0000-0000-000072CA0000}"/>
    <cellStyle name="Output 3 7 3 3 3" xfId="30971" xr:uid="{00000000-0005-0000-0000-000073CA0000}"/>
    <cellStyle name="Output 3 7 3 4" xfId="8490" xr:uid="{00000000-0005-0000-0000-000074CA0000}"/>
    <cellStyle name="Output 3 7 3 4 2" xfId="34652" xr:uid="{00000000-0005-0000-0000-000075CA0000}"/>
    <cellStyle name="Output 3 7 3 5" xfId="26919" xr:uid="{00000000-0005-0000-0000-000076CA0000}"/>
    <cellStyle name="Output 3 7 4" xfId="2251" xr:uid="{00000000-0005-0000-0000-000077CA0000}"/>
    <cellStyle name="Output 3 7 4 2" xfId="6303" xr:uid="{00000000-0005-0000-0000-000078CA0000}"/>
    <cellStyle name="Output 3 7 4 2 2" xfId="12652" xr:uid="{00000000-0005-0000-0000-000079CA0000}"/>
    <cellStyle name="Output 3 7 4 2 2 2" xfId="38814" xr:uid="{00000000-0005-0000-0000-00007ACA0000}"/>
    <cellStyle name="Output 3 7 4 2 3" xfId="32465" xr:uid="{00000000-0005-0000-0000-00007BCA0000}"/>
    <cellStyle name="Output 3 7 4 3" xfId="9706" xr:uid="{00000000-0005-0000-0000-00007CCA0000}"/>
    <cellStyle name="Output 3 7 4 3 2" xfId="35868" xr:uid="{00000000-0005-0000-0000-00007DCA0000}"/>
    <cellStyle name="Output 3 7 4 4" xfId="28413" xr:uid="{00000000-0005-0000-0000-00007ECA0000}"/>
    <cellStyle name="Output 3 7 5" xfId="4277" xr:uid="{00000000-0005-0000-0000-00007FCA0000}"/>
    <cellStyle name="Output 3 7 5 2" xfId="11180" xr:uid="{00000000-0005-0000-0000-000080CA0000}"/>
    <cellStyle name="Output 3 7 5 2 2" xfId="37342" xr:uid="{00000000-0005-0000-0000-000081CA0000}"/>
    <cellStyle name="Output 3 7 5 3" xfId="30439" xr:uid="{00000000-0005-0000-0000-000082CA0000}"/>
    <cellStyle name="Output 3 7 6" xfId="8234" xr:uid="{00000000-0005-0000-0000-000083CA0000}"/>
    <cellStyle name="Output 3 7 6 2" xfId="34396" xr:uid="{00000000-0005-0000-0000-000084CA0000}"/>
    <cellStyle name="Output 3 7 7" xfId="26387" xr:uid="{00000000-0005-0000-0000-000085CA0000}"/>
    <cellStyle name="Output 3 8" xfId="362" xr:uid="{00000000-0005-0000-0000-000086CA0000}"/>
    <cellStyle name="Output 3 8 2" xfId="894" xr:uid="{00000000-0005-0000-0000-000087CA0000}"/>
    <cellStyle name="Output 3 8 2 2" xfId="2920" xr:uid="{00000000-0005-0000-0000-000088CA0000}"/>
    <cellStyle name="Output 3 8 2 2 2" xfId="6972" xr:uid="{00000000-0005-0000-0000-000089CA0000}"/>
    <cellStyle name="Output 3 8 2 2 2 2" xfId="12956" xr:uid="{00000000-0005-0000-0000-00008ACA0000}"/>
    <cellStyle name="Output 3 8 2 2 2 2 2" xfId="39118" xr:uid="{00000000-0005-0000-0000-00008BCA0000}"/>
    <cellStyle name="Output 3 8 2 2 2 3" xfId="33134" xr:uid="{00000000-0005-0000-0000-00008CCA0000}"/>
    <cellStyle name="Output 3 8 2 2 3" xfId="10010" xr:uid="{00000000-0005-0000-0000-00008DCA0000}"/>
    <cellStyle name="Output 3 8 2 2 3 2" xfId="36172" xr:uid="{00000000-0005-0000-0000-00008ECA0000}"/>
    <cellStyle name="Output 3 8 2 2 4" xfId="29082" xr:uid="{00000000-0005-0000-0000-00008FCA0000}"/>
    <cellStyle name="Output 3 8 2 3" xfId="4946" xr:uid="{00000000-0005-0000-0000-000090CA0000}"/>
    <cellStyle name="Output 3 8 2 3 2" xfId="11484" xr:uid="{00000000-0005-0000-0000-000091CA0000}"/>
    <cellStyle name="Output 3 8 2 3 2 2" xfId="37646" xr:uid="{00000000-0005-0000-0000-000092CA0000}"/>
    <cellStyle name="Output 3 8 2 3 3" xfId="31108" xr:uid="{00000000-0005-0000-0000-000093CA0000}"/>
    <cellStyle name="Output 3 8 2 4" xfId="8538" xr:uid="{00000000-0005-0000-0000-000094CA0000}"/>
    <cellStyle name="Output 3 8 2 4 2" xfId="34700" xr:uid="{00000000-0005-0000-0000-000095CA0000}"/>
    <cellStyle name="Output 3 8 2 5" xfId="27056" xr:uid="{00000000-0005-0000-0000-000096CA0000}"/>
    <cellStyle name="Output 3 8 3" xfId="2388" xr:uid="{00000000-0005-0000-0000-000097CA0000}"/>
    <cellStyle name="Output 3 8 3 2" xfId="6440" xr:uid="{00000000-0005-0000-0000-000098CA0000}"/>
    <cellStyle name="Output 3 8 3 2 2" xfId="12700" xr:uid="{00000000-0005-0000-0000-000099CA0000}"/>
    <cellStyle name="Output 3 8 3 2 2 2" xfId="38862" xr:uid="{00000000-0005-0000-0000-00009ACA0000}"/>
    <cellStyle name="Output 3 8 3 2 3" xfId="32602" xr:uid="{00000000-0005-0000-0000-00009BCA0000}"/>
    <cellStyle name="Output 3 8 3 3" xfId="9754" xr:uid="{00000000-0005-0000-0000-00009CCA0000}"/>
    <cellStyle name="Output 3 8 3 3 2" xfId="35916" xr:uid="{00000000-0005-0000-0000-00009DCA0000}"/>
    <cellStyle name="Output 3 8 3 4" xfId="28550" xr:uid="{00000000-0005-0000-0000-00009ECA0000}"/>
    <cellStyle name="Output 3 8 4" xfId="4414" xr:uid="{00000000-0005-0000-0000-00009FCA0000}"/>
    <cellStyle name="Output 3 8 4 2" xfId="11228" xr:uid="{00000000-0005-0000-0000-0000A0CA0000}"/>
    <cellStyle name="Output 3 8 4 2 2" xfId="37390" xr:uid="{00000000-0005-0000-0000-0000A1CA0000}"/>
    <cellStyle name="Output 3 8 4 3" xfId="30576" xr:uid="{00000000-0005-0000-0000-0000A2CA0000}"/>
    <cellStyle name="Output 3 8 5" xfId="8282" xr:uid="{00000000-0005-0000-0000-0000A3CA0000}"/>
    <cellStyle name="Output 3 8 5 2" xfId="34444" xr:uid="{00000000-0005-0000-0000-0000A4CA0000}"/>
    <cellStyle name="Output 3 8 6" xfId="26524" xr:uid="{00000000-0005-0000-0000-0000A5CA0000}"/>
    <cellStyle name="Output 3 9" xfId="627" xr:uid="{00000000-0005-0000-0000-0000A6CA0000}"/>
    <cellStyle name="Output 3 9 2" xfId="2653" xr:uid="{00000000-0005-0000-0000-0000A7CA0000}"/>
    <cellStyle name="Output 3 9 2 2" xfId="6705" xr:uid="{00000000-0005-0000-0000-0000A8CA0000}"/>
    <cellStyle name="Output 3 9 2 2 2" xfId="12868" xr:uid="{00000000-0005-0000-0000-0000A9CA0000}"/>
    <cellStyle name="Output 3 9 2 2 2 2" xfId="39030" xr:uid="{00000000-0005-0000-0000-0000AACA0000}"/>
    <cellStyle name="Output 3 9 2 2 3" xfId="32867" xr:uid="{00000000-0005-0000-0000-0000ABCA0000}"/>
    <cellStyle name="Output 3 9 2 3" xfId="9922" xr:uid="{00000000-0005-0000-0000-0000ACCA0000}"/>
    <cellStyle name="Output 3 9 2 3 2" xfId="36084" xr:uid="{00000000-0005-0000-0000-0000ADCA0000}"/>
    <cellStyle name="Output 3 9 2 4" xfId="28815" xr:uid="{00000000-0005-0000-0000-0000AECA0000}"/>
    <cellStyle name="Output 3 9 3" xfId="4679" xr:uid="{00000000-0005-0000-0000-0000AFCA0000}"/>
    <cellStyle name="Output 3 9 3 2" xfId="11396" xr:uid="{00000000-0005-0000-0000-0000B0CA0000}"/>
    <cellStyle name="Output 3 9 3 2 2" xfId="37558" xr:uid="{00000000-0005-0000-0000-0000B1CA0000}"/>
    <cellStyle name="Output 3 9 3 3" xfId="30841" xr:uid="{00000000-0005-0000-0000-0000B2CA0000}"/>
    <cellStyle name="Output 3 9 4" xfId="8450" xr:uid="{00000000-0005-0000-0000-0000B3CA0000}"/>
    <cellStyle name="Output 3 9 4 2" xfId="34612" xr:uid="{00000000-0005-0000-0000-0000B4CA0000}"/>
    <cellStyle name="Output 3 9 5" xfId="26789" xr:uid="{00000000-0005-0000-0000-0000B5CA0000}"/>
    <cellStyle name="Percent" xfId="39" builtinId="5"/>
    <cellStyle name="Percent 2" xfId="84" xr:uid="{00000000-0005-0000-0000-0000B7CA0000}"/>
    <cellStyle name="Percent 2 2" xfId="52441" xr:uid="{00000000-0005-0000-0000-0000B8CA0000}"/>
    <cellStyle name="Percent 3" xfId="52445" xr:uid="{00000000-0005-0000-0000-0000B9CA0000}"/>
    <cellStyle name="Title" xfId="40" builtinId="15" customBuiltin="1"/>
    <cellStyle name="Title 2" xfId="85" xr:uid="{00000000-0005-0000-0000-0000BBCA0000}"/>
    <cellStyle name="Total" xfId="41" builtinId="25" customBuiltin="1"/>
    <cellStyle name="Total 2" xfId="86" xr:uid="{00000000-0005-0000-0000-0000BDCA0000}"/>
    <cellStyle name="Total 2 2" xfId="105" xr:uid="{00000000-0005-0000-0000-0000BECA0000}"/>
    <cellStyle name="Total 2 2 2" xfId="151" xr:uid="{00000000-0005-0000-0000-0000BFCA0000}"/>
    <cellStyle name="Total 2 2 2 2" xfId="281" xr:uid="{00000000-0005-0000-0000-0000C0CA0000}"/>
    <cellStyle name="Total 2 2 2 2 2" xfId="817" xr:uid="{00000000-0005-0000-0000-0000C1CA0000}"/>
    <cellStyle name="Total 2 2 2 2 2 2" xfId="2843" xr:uid="{00000000-0005-0000-0000-0000C2CA0000}"/>
    <cellStyle name="Total 2 2 2 2 2 2 2" xfId="6895" xr:uid="{00000000-0005-0000-0000-0000C3CA0000}"/>
    <cellStyle name="Total 2 2 2 2 2 2 2 2" xfId="33057" xr:uid="{00000000-0005-0000-0000-0000C4CA0000}"/>
    <cellStyle name="Total 2 2 2 2 2 2 3" xfId="29005" xr:uid="{00000000-0005-0000-0000-0000C5CA0000}"/>
    <cellStyle name="Total 2 2 2 2 2 3" xfId="4869" xr:uid="{00000000-0005-0000-0000-0000C6CA0000}"/>
    <cellStyle name="Total 2 2 2 2 2 3 2" xfId="31031" xr:uid="{00000000-0005-0000-0000-0000C7CA0000}"/>
    <cellStyle name="Total 2 2 2 2 2 4" xfId="26979" xr:uid="{00000000-0005-0000-0000-0000C8CA0000}"/>
    <cellStyle name="Total 2 2 2 2 3" xfId="2311" xr:uid="{00000000-0005-0000-0000-0000C9CA0000}"/>
    <cellStyle name="Total 2 2 2 2 3 2" xfId="6363" xr:uid="{00000000-0005-0000-0000-0000CACA0000}"/>
    <cellStyle name="Total 2 2 2 2 3 2 2" xfId="32525" xr:uid="{00000000-0005-0000-0000-0000CBCA0000}"/>
    <cellStyle name="Total 2 2 2 2 3 3" xfId="28473" xr:uid="{00000000-0005-0000-0000-0000CCCA0000}"/>
    <cellStyle name="Total 2 2 2 2 4" xfId="4337" xr:uid="{00000000-0005-0000-0000-0000CDCA0000}"/>
    <cellStyle name="Total 2 2 2 2 4 2" xfId="30499" xr:uid="{00000000-0005-0000-0000-0000CECA0000}"/>
    <cellStyle name="Total 2 2 2 2 5" xfId="26447" xr:uid="{00000000-0005-0000-0000-0000CFCA0000}"/>
    <cellStyle name="Total 2 2 2 3" xfId="687" xr:uid="{00000000-0005-0000-0000-0000D0CA0000}"/>
    <cellStyle name="Total 2 2 2 3 2" xfId="2713" xr:uid="{00000000-0005-0000-0000-0000D1CA0000}"/>
    <cellStyle name="Total 2 2 2 3 2 2" xfId="6765" xr:uid="{00000000-0005-0000-0000-0000D2CA0000}"/>
    <cellStyle name="Total 2 2 2 3 2 2 2" xfId="32927" xr:uid="{00000000-0005-0000-0000-0000D3CA0000}"/>
    <cellStyle name="Total 2 2 2 3 2 3" xfId="28875" xr:uid="{00000000-0005-0000-0000-0000D4CA0000}"/>
    <cellStyle name="Total 2 2 2 3 3" xfId="4739" xr:uid="{00000000-0005-0000-0000-0000D5CA0000}"/>
    <cellStyle name="Total 2 2 2 3 3 2" xfId="30901" xr:uid="{00000000-0005-0000-0000-0000D6CA0000}"/>
    <cellStyle name="Total 2 2 2 3 4" xfId="26849" xr:uid="{00000000-0005-0000-0000-0000D7CA0000}"/>
    <cellStyle name="Total 2 2 2 4" xfId="2181" xr:uid="{00000000-0005-0000-0000-0000D8CA0000}"/>
    <cellStyle name="Total 2 2 2 4 2" xfId="6233" xr:uid="{00000000-0005-0000-0000-0000D9CA0000}"/>
    <cellStyle name="Total 2 2 2 4 2 2" xfId="32395" xr:uid="{00000000-0005-0000-0000-0000DACA0000}"/>
    <cellStyle name="Total 2 2 2 4 3" xfId="28343" xr:uid="{00000000-0005-0000-0000-0000DBCA0000}"/>
    <cellStyle name="Total 2 2 2 5" xfId="4207" xr:uid="{00000000-0005-0000-0000-0000DCCA0000}"/>
    <cellStyle name="Total 2 2 2 5 2" xfId="30369" xr:uid="{00000000-0005-0000-0000-0000DDCA0000}"/>
    <cellStyle name="Total 2 2 2 6" xfId="26317" xr:uid="{00000000-0005-0000-0000-0000DECA0000}"/>
    <cellStyle name="Total 2 2 3" xfId="192" xr:uid="{00000000-0005-0000-0000-0000DFCA0000}"/>
    <cellStyle name="Total 2 2 3 2" xfId="322" xr:uid="{00000000-0005-0000-0000-0000E0CA0000}"/>
    <cellStyle name="Total 2 2 3 2 2" xfId="858" xr:uid="{00000000-0005-0000-0000-0000E1CA0000}"/>
    <cellStyle name="Total 2 2 3 2 2 2" xfId="2884" xr:uid="{00000000-0005-0000-0000-0000E2CA0000}"/>
    <cellStyle name="Total 2 2 3 2 2 2 2" xfId="6936" xr:uid="{00000000-0005-0000-0000-0000E3CA0000}"/>
    <cellStyle name="Total 2 2 3 2 2 2 2 2" xfId="33098" xr:uid="{00000000-0005-0000-0000-0000E4CA0000}"/>
    <cellStyle name="Total 2 2 3 2 2 2 3" xfId="29046" xr:uid="{00000000-0005-0000-0000-0000E5CA0000}"/>
    <cellStyle name="Total 2 2 3 2 2 3" xfId="4910" xr:uid="{00000000-0005-0000-0000-0000E6CA0000}"/>
    <cellStyle name="Total 2 2 3 2 2 3 2" xfId="31072" xr:uid="{00000000-0005-0000-0000-0000E7CA0000}"/>
    <cellStyle name="Total 2 2 3 2 2 4" xfId="27020" xr:uid="{00000000-0005-0000-0000-0000E8CA0000}"/>
    <cellStyle name="Total 2 2 3 2 3" xfId="2352" xr:uid="{00000000-0005-0000-0000-0000E9CA0000}"/>
    <cellStyle name="Total 2 2 3 2 3 2" xfId="6404" xr:uid="{00000000-0005-0000-0000-0000EACA0000}"/>
    <cellStyle name="Total 2 2 3 2 3 2 2" xfId="32566" xr:uid="{00000000-0005-0000-0000-0000EBCA0000}"/>
    <cellStyle name="Total 2 2 3 2 3 3" xfId="28514" xr:uid="{00000000-0005-0000-0000-0000ECCA0000}"/>
    <cellStyle name="Total 2 2 3 2 4" xfId="4378" xr:uid="{00000000-0005-0000-0000-0000EDCA0000}"/>
    <cellStyle name="Total 2 2 3 2 4 2" xfId="30540" xr:uid="{00000000-0005-0000-0000-0000EECA0000}"/>
    <cellStyle name="Total 2 2 3 2 5" xfId="26488" xr:uid="{00000000-0005-0000-0000-0000EFCA0000}"/>
    <cellStyle name="Total 2 2 3 3" xfId="728" xr:uid="{00000000-0005-0000-0000-0000F0CA0000}"/>
    <cellStyle name="Total 2 2 3 3 2" xfId="2754" xr:uid="{00000000-0005-0000-0000-0000F1CA0000}"/>
    <cellStyle name="Total 2 2 3 3 2 2" xfId="6806" xr:uid="{00000000-0005-0000-0000-0000F2CA0000}"/>
    <cellStyle name="Total 2 2 3 3 2 2 2" xfId="32968" xr:uid="{00000000-0005-0000-0000-0000F3CA0000}"/>
    <cellStyle name="Total 2 2 3 3 2 3" xfId="28916" xr:uid="{00000000-0005-0000-0000-0000F4CA0000}"/>
    <cellStyle name="Total 2 2 3 3 3" xfId="4780" xr:uid="{00000000-0005-0000-0000-0000F5CA0000}"/>
    <cellStyle name="Total 2 2 3 3 3 2" xfId="30942" xr:uid="{00000000-0005-0000-0000-0000F6CA0000}"/>
    <cellStyle name="Total 2 2 3 3 4" xfId="26890" xr:uid="{00000000-0005-0000-0000-0000F7CA0000}"/>
    <cellStyle name="Total 2 2 3 4" xfId="2222" xr:uid="{00000000-0005-0000-0000-0000F8CA0000}"/>
    <cellStyle name="Total 2 2 3 4 2" xfId="6274" xr:uid="{00000000-0005-0000-0000-0000F9CA0000}"/>
    <cellStyle name="Total 2 2 3 4 2 2" xfId="32436" xr:uid="{00000000-0005-0000-0000-0000FACA0000}"/>
    <cellStyle name="Total 2 2 3 4 3" xfId="28384" xr:uid="{00000000-0005-0000-0000-0000FBCA0000}"/>
    <cellStyle name="Total 2 2 3 5" xfId="4248" xr:uid="{00000000-0005-0000-0000-0000FCCA0000}"/>
    <cellStyle name="Total 2 2 3 5 2" xfId="30410" xr:uid="{00000000-0005-0000-0000-0000FDCA0000}"/>
    <cellStyle name="Total 2 2 3 6" xfId="26358" xr:uid="{00000000-0005-0000-0000-0000FECA0000}"/>
    <cellStyle name="Total 2 2 4" xfId="235" xr:uid="{00000000-0005-0000-0000-0000FFCA0000}"/>
    <cellStyle name="Total 2 2 4 2" xfId="771" xr:uid="{00000000-0005-0000-0000-000000CB0000}"/>
    <cellStyle name="Total 2 2 4 2 2" xfId="2797" xr:uid="{00000000-0005-0000-0000-000001CB0000}"/>
    <cellStyle name="Total 2 2 4 2 2 2" xfId="6849" xr:uid="{00000000-0005-0000-0000-000002CB0000}"/>
    <cellStyle name="Total 2 2 4 2 2 2 2" xfId="33011" xr:uid="{00000000-0005-0000-0000-000003CB0000}"/>
    <cellStyle name="Total 2 2 4 2 2 3" xfId="28959" xr:uid="{00000000-0005-0000-0000-000004CB0000}"/>
    <cellStyle name="Total 2 2 4 2 3" xfId="4823" xr:uid="{00000000-0005-0000-0000-000005CB0000}"/>
    <cellStyle name="Total 2 2 4 2 3 2" xfId="30985" xr:uid="{00000000-0005-0000-0000-000006CB0000}"/>
    <cellStyle name="Total 2 2 4 2 4" xfId="26933" xr:uid="{00000000-0005-0000-0000-000007CB0000}"/>
    <cellStyle name="Total 2 2 4 3" xfId="2265" xr:uid="{00000000-0005-0000-0000-000008CB0000}"/>
    <cellStyle name="Total 2 2 4 3 2" xfId="6317" xr:uid="{00000000-0005-0000-0000-000009CB0000}"/>
    <cellStyle name="Total 2 2 4 3 2 2" xfId="32479" xr:uid="{00000000-0005-0000-0000-00000ACB0000}"/>
    <cellStyle name="Total 2 2 4 3 3" xfId="28427" xr:uid="{00000000-0005-0000-0000-00000BCB0000}"/>
    <cellStyle name="Total 2 2 4 4" xfId="4291" xr:uid="{00000000-0005-0000-0000-00000CCB0000}"/>
    <cellStyle name="Total 2 2 4 4 2" xfId="30453" xr:uid="{00000000-0005-0000-0000-00000DCB0000}"/>
    <cellStyle name="Total 2 2 4 5" xfId="26401" xr:uid="{00000000-0005-0000-0000-00000ECB0000}"/>
    <cellStyle name="Total 2 2 5" xfId="641" xr:uid="{00000000-0005-0000-0000-00000FCB0000}"/>
    <cellStyle name="Total 2 2 5 2" xfId="2667" xr:uid="{00000000-0005-0000-0000-000010CB0000}"/>
    <cellStyle name="Total 2 2 5 2 2" xfId="6719" xr:uid="{00000000-0005-0000-0000-000011CB0000}"/>
    <cellStyle name="Total 2 2 5 2 2 2" xfId="32881" xr:uid="{00000000-0005-0000-0000-000012CB0000}"/>
    <cellStyle name="Total 2 2 5 2 3" xfId="28829" xr:uid="{00000000-0005-0000-0000-000013CB0000}"/>
    <cellStyle name="Total 2 2 5 3" xfId="4693" xr:uid="{00000000-0005-0000-0000-000014CB0000}"/>
    <cellStyle name="Total 2 2 5 3 2" xfId="30855" xr:uid="{00000000-0005-0000-0000-000015CB0000}"/>
    <cellStyle name="Total 2 2 5 4" xfId="26803" xr:uid="{00000000-0005-0000-0000-000016CB0000}"/>
    <cellStyle name="Total 2 2 6" xfId="2135" xr:uid="{00000000-0005-0000-0000-000017CB0000}"/>
    <cellStyle name="Total 2 2 6 2" xfId="6187" xr:uid="{00000000-0005-0000-0000-000018CB0000}"/>
    <cellStyle name="Total 2 2 6 2 2" xfId="32349" xr:uid="{00000000-0005-0000-0000-000019CB0000}"/>
    <cellStyle name="Total 2 2 6 3" xfId="28297" xr:uid="{00000000-0005-0000-0000-00001ACB0000}"/>
    <cellStyle name="Total 2 2 7" xfId="4161" xr:uid="{00000000-0005-0000-0000-00001BCB0000}"/>
    <cellStyle name="Total 2 2 7 2" xfId="30323" xr:uid="{00000000-0005-0000-0000-00001CCB0000}"/>
    <cellStyle name="Total 2 2 8" xfId="26271" xr:uid="{00000000-0005-0000-0000-00001DCB0000}"/>
    <cellStyle name="Total 2 3" xfId="117" xr:uid="{00000000-0005-0000-0000-00001ECB0000}"/>
    <cellStyle name="Total 2 3 2" xfId="163" xr:uid="{00000000-0005-0000-0000-00001FCB0000}"/>
    <cellStyle name="Total 2 3 2 2" xfId="293" xr:uid="{00000000-0005-0000-0000-000020CB0000}"/>
    <cellStyle name="Total 2 3 2 2 2" xfId="829" xr:uid="{00000000-0005-0000-0000-000021CB0000}"/>
    <cellStyle name="Total 2 3 2 2 2 2" xfId="2855" xr:uid="{00000000-0005-0000-0000-000022CB0000}"/>
    <cellStyle name="Total 2 3 2 2 2 2 2" xfId="6907" xr:uid="{00000000-0005-0000-0000-000023CB0000}"/>
    <cellStyle name="Total 2 3 2 2 2 2 2 2" xfId="33069" xr:uid="{00000000-0005-0000-0000-000024CB0000}"/>
    <cellStyle name="Total 2 3 2 2 2 2 3" xfId="29017" xr:uid="{00000000-0005-0000-0000-000025CB0000}"/>
    <cellStyle name="Total 2 3 2 2 2 3" xfId="4881" xr:uid="{00000000-0005-0000-0000-000026CB0000}"/>
    <cellStyle name="Total 2 3 2 2 2 3 2" xfId="31043" xr:uid="{00000000-0005-0000-0000-000027CB0000}"/>
    <cellStyle name="Total 2 3 2 2 2 4" xfId="26991" xr:uid="{00000000-0005-0000-0000-000028CB0000}"/>
    <cellStyle name="Total 2 3 2 2 3" xfId="2323" xr:uid="{00000000-0005-0000-0000-000029CB0000}"/>
    <cellStyle name="Total 2 3 2 2 3 2" xfId="6375" xr:uid="{00000000-0005-0000-0000-00002ACB0000}"/>
    <cellStyle name="Total 2 3 2 2 3 2 2" xfId="32537" xr:uid="{00000000-0005-0000-0000-00002BCB0000}"/>
    <cellStyle name="Total 2 3 2 2 3 3" xfId="28485" xr:uid="{00000000-0005-0000-0000-00002CCB0000}"/>
    <cellStyle name="Total 2 3 2 2 4" xfId="4349" xr:uid="{00000000-0005-0000-0000-00002DCB0000}"/>
    <cellStyle name="Total 2 3 2 2 4 2" xfId="30511" xr:uid="{00000000-0005-0000-0000-00002ECB0000}"/>
    <cellStyle name="Total 2 3 2 2 5" xfId="26459" xr:uid="{00000000-0005-0000-0000-00002FCB0000}"/>
    <cellStyle name="Total 2 3 2 3" xfId="699" xr:uid="{00000000-0005-0000-0000-000030CB0000}"/>
    <cellStyle name="Total 2 3 2 3 2" xfId="2725" xr:uid="{00000000-0005-0000-0000-000031CB0000}"/>
    <cellStyle name="Total 2 3 2 3 2 2" xfId="6777" xr:uid="{00000000-0005-0000-0000-000032CB0000}"/>
    <cellStyle name="Total 2 3 2 3 2 2 2" xfId="32939" xr:uid="{00000000-0005-0000-0000-000033CB0000}"/>
    <cellStyle name="Total 2 3 2 3 2 3" xfId="28887" xr:uid="{00000000-0005-0000-0000-000034CB0000}"/>
    <cellStyle name="Total 2 3 2 3 3" xfId="4751" xr:uid="{00000000-0005-0000-0000-000035CB0000}"/>
    <cellStyle name="Total 2 3 2 3 3 2" xfId="30913" xr:uid="{00000000-0005-0000-0000-000036CB0000}"/>
    <cellStyle name="Total 2 3 2 3 4" xfId="26861" xr:uid="{00000000-0005-0000-0000-000037CB0000}"/>
    <cellStyle name="Total 2 3 2 4" xfId="2193" xr:uid="{00000000-0005-0000-0000-000038CB0000}"/>
    <cellStyle name="Total 2 3 2 4 2" xfId="6245" xr:uid="{00000000-0005-0000-0000-000039CB0000}"/>
    <cellStyle name="Total 2 3 2 4 2 2" xfId="32407" xr:uid="{00000000-0005-0000-0000-00003ACB0000}"/>
    <cellStyle name="Total 2 3 2 4 3" xfId="28355" xr:uid="{00000000-0005-0000-0000-00003BCB0000}"/>
    <cellStyle name="Total 2 3 2 5" xfId="4219" xr:uid="{00000000-0005-0000-0000-00003CCB0000}"/>
    <cellStyle name="Total 2 3 2 5 2" xfId="30381" xr:uid="{00000000-0005-0000-0000-00003DCB0000}"/>
    <cellStyle name="Total 2 3 2 6" xfId="26329" xr:uid="{00000000-0005-0000-0000-00003ECB0000}"/>
    <cellStyle name="Total 2 3 3" xfId="201" xr:uid="{00000000-0005-0000-0000-00003FCB0000}"/>
    <cellStyle name="Total 2 3 3 2" xfId="331" xr:uid="{00000000-0005-0000-0000-000040CB0000}"/>
    <cellStyle name="Total 2 3 3 2 2" xfId="867" xr:uid="{00000000-0005-0000-0000-000041CB0000}"/>
    <cellStyle name="Total 2 3 3 2 2 2" xfId="2893" xr:uid="{00000000-0005-0000-0000-000042CB0000}"/>
    <cellStyle name="Total 2 3 3 2 2 2 2" xfId="6945" xr:uid="{00000000-0005-0000-0000-000043CB0000}"/>
    <cellStyle name="Total 2 3 3 2 2 2 2 2" xfId="33107" xr:uid="{00000000-0005-0000-0000-000044CB0000}"/>
    <cellStyle name="Total 2 3 3 2 2 2 3" xfId="29055" xr:uid="{00000000-0005-0000-0000-000045CB0000}"/>
    <cellStyle name="Total 2 3 3 2 2 3" xfId="4919" xr:uid="{00000000-0005-0000-0000-000046CB0000}"/>
    <cellStyle name="Total 2 3 3 2 2 3 2" xfId="31081" xr:uid="{00000000-0005-0000-0000-000047CB0000}"/>
    <cellStyle name="Total 2 3 3 2 2 4" xfId="27029" xr:uid="{00000000-0005-0000-0000-000048CB0000}"/>
    <cellStyle name="Total 2 3 3 2 3" xfId="2361" xr:uid="{00000000-0005-0000-0000-000049CB0000}"/>
    <cellStyle name="Total 2 3 3 2 3 2" xfId="6413" xr:uid="{00000000-0005-0000-0000-00004ACB0000}"/>
    <cellStyle name="Total 2 3 3 2 3 2 2" xfId="32575" xr:uid="{00000000-0005-0000-0000-00004BCB0000}"/>
    <cellStyle name="Total 2 3 3 2 3 3" xfId="28523" xr:uid="{00000000-0005-0000-0000-00004CCB0000}"/>
    <cellStyle name="Total 2 3 3 2 4" xfId="4387" xr:uid="{00000000-0005-0000-0000-00004DCB0000}"/>
    <cellStyle name="Total 2 3 3 2 4 2" xfId="30549" xr:uid="{00000000-0005-0000-0000-00004ECB0000}"/>
    <cellStyle name="Total 2 3 3 2 5" xfId="26497" xr:uid="{00000000-0005-0000-0000-00004FCB0000}"/>
    <cellStyle name="Total 2 3 3 3" xfId="737" xr:uid="{00000000-0005-0000-0000-000050CB0000}"/>
    <cellStyle name="Total 2 3 3 3 2" xfId="2763" xr:uid="{00000000-0005-0000-0000-000051CB0000}"/>
    <cellStyle name="Total 2 3 3 3 2 2" xfId="6815" xr:uid="{00000000-0005-0000-0000-000052CB0000}"/>
    <cellStyle name="Total 2 3 3 3 2 2 2" xfId="32977" xr:uid="{00000000-0005-0000-0000-000053CB0000}"/>
    <cellStyle name="Total 2 3 3 3 2 3" xfId="28925" xr:uid="{00000000-0005-0000-0000-000054CB0000}"/>
    <cellStyle name="Total 2 3 3 3 3" xfId="4789" xr:uid="{00000000-0005-0000-0000-000055CB0000}"/>
    <cellStyle name="Total 2 3 3 3 3 2" xfId="30951" xr:uid="{00000000-0005-0000-0000-000056CB0000}"/>
    <cellStyle name="Total 2 3 3 3 4" xfId="26899" xr:uid="{00000000-0005-0000-0000-000057CB0000}"/>
    <cellStyle name="Total 2 3 3 4" xfId="2231" xr:uid="{00000000-0005-0000-0000-000058CB0000}"/>
    <cellStyle name="Total 2 3 3 4 2" xfId="6283" xr:uid="{00000000-0005-0000-0000-000059CB0000}"/>
    <cellStyle name="Total 2 3 3 4 2 2" xfId="32445" xr:uid="{00000000-0005-0000-0000-00005ACB0000}"/>
    <cellStyle name="Total 2 3 3 4 3" xfId="28393" xr:uid="{00000000-0005-0000-0000-00005BCB0000}"/>
    <cellStyle name="Total 2 3 3 5" xfId="4257" xr:uid="{00000000-0005-0000-0000-00005CCB0000}"/>
    <cellStyle name="Total 2 3 3 5 2" xfId="30419" xr:uid="{00000000-0005-0000-0000-00005DCB0000}"/>
    <cellStyle name="Total 2 3 3 6" xfId="26367" xr:uid="{00000000-0005-0000-0000-00005ECB0000}"/>
    <cellStyle name="Total 2 3 4" xfId="247" xr:uid="{00000000-0005-0000-0000-00005FCB0000}"/>
    <cellStyle name="Total 2 3 4 2" xfId="783" xr:uid="{00000000-0005-0000-0000-000060CB0000}"/>
    <cellStyle name="Total 2 3 4 2 2" xfId="2809" xr:uid="{00000000-0005-0000-0000-000061CB0000}"/>
    <cellStyle name="Total 2 3 4 2 2 2" xfId="6861" xr:uid="{00000000-0005-0000-0000-000062CB0000}"/>
    <cellStyle name="Total 2 3 4 2 2 2 2" xfId="33023" xr:uid="{00000000-0005-0000-0000-000063CB0000}"/>
    <cellStyle name="Total 2 3 4 2 2 3" xfId="28971" xr:uid="{00000000-0005-0000-0000-000064CB0000}"/>
    <cellStyle name="Total 2 3 4 2 3" xfId="4835" xr:uid="{00000000-0005-0000-0000-000065CB0000}"/>
    <cellStyle name="Total 2 3 4 2 3 2" xfId="30997" xr:uid="{00000000-0005-0000-0000-000066CB0000}"/>
    <cellStyle name="Total 2 3 4 2 4" xfId="26945" xr:uid="{00000000-0005-0000-0000-000067CB0000}"/>
    <cellStyle name="Total 2 3 4 3" xfId="2277" xr:uid="{00000000-0005-0000-0000-000068CB0000}"/>
    <cellStyle name="Total 2 3 4 3 2" xfId="6329" xr:uid="{00000000-0005-0000-0000-000069CB0000}"/>
    <cellStyle name="Total 2 3 4 3 2 2" xfId="32491" xr:uid="{00000000-0005-0000-0000-00006ACB0000}"/>
    <cellStyle name="Total 2 3 4 3 3" xfId="28439" xr:uid="{00000000-0005-0000-0000-00006BCB0000}"/>
    <cellStyle name="Total 2 3 4 4" xfId="4303" xr:uid="{00000000-0005-0000-0000-00006CCB0000}"/>
    <cellStyle name="Total 2 3 4 4 2" xfId="30465" xr:uid="{00000000-0005-0000-0000-00006DCB0000}"/>
    <cellStyle name="Total 2 3 4 5" xfId="26413" xr:uid="{00000000-0005-0000-0000-00006ECB0000}"/>
    <cellStyle name="Total 2 3 5" xfId="653" xr:uid="{00000000-0005-0000-0000-00006FCB0000}"/>
    <cellStyle name="Total 2 3 5 2" xfId="2679" xr:uid="{00000000-0005-0000-0000-000070CB0000}"/>
    <cellStyle name="Total 2 3 5 2 2" xfId="6731" xr:uid="{00000000-0005-0000-0000-000071CB0000}"/>
    <cellStyle name="Total 2 3 5 2 2 2" xfId="32893" xr:uid="{00000000-0005-0000-0000-000072CB0000}"/>
    <cellStyle name="Total 2 3 5 2 3" xfId="28841" xr:uid="{00000000-0005-0000-0000-000073CB0000}"/>
    <cellStyle name="Total 2 3 5 3" xfId="4705" xr:uid="{00000000-0005-0000-0000-000074CB0000}"/>
    <cellStyle name="Total 2 3 5 3 2" xfId="30867" xr:uid="{00000000-0005-0000-0000-000075CB0000}"/>
    <cellStyle name="Total 2 3 5 4" xfId="26815" xr:uid="{00000000-0005-0000-0000-000076CB0000}"/>
    <cellStyle name="Total 2 3 6" xfId="2147" xr:uid="{00000000-0005-0000-0000-000077CB0000}"/>
    <cellStyle name="Total 2 3 6 2" xfId="6199" xr:uid="{00000000-0005-0000-0000-000078CB0000}"/>
    <cellStyle name="Total 2 3 6 2 2" xfId="32361" xr:uid="{00000000-0005-0000-0000-000079CB0000}"/>
    <cellStyle name="Total 2 3 6 3" xfId="28309" xr:uid="{00000000-0005-0000-0000-00007ACB0000}"/>
    <cellStyle name="Total 2 3 7" xfId="4173" xr:uid="{00000000-0005-0000-0000-00007BCB0000}"/>
    <cellStyle name="Total 2 3 7 2" xfId="30335" xr:uid="{00000000-0005-0000-0000-00007CCB0000}"/>
    <cellStyle name="Total 2 3 8" xfId="26283" xr:uid="{00000000-0005-0000-0000-00007DCB0000}"/>
    <cellStyle name="Total 2 4" xfId="104" xr:uid="{00000000-0005-0000-0000-00007ECB0000}"/>
    <cellStyle name="Total 2 4 2" xfId="150" xr:uid="{00000000-0005-0000-0000-00007FCB0000}"/>
    <cellStyle name="Total 2 4 2 2" xfId="280" xr:uid="{00000000-0005-0000-0000-000080CB0000}"/>
    <cellStyle name="Total 2 4 2 2 2" xfId="816" xr:uid="{00000000-0005-0000-0000-000081CB0000}"/>
    <cellStyle name="Total 2 4 2 2 2 2" xfId="2842" xr:uid="{00000000-0005-0000-0000-000082CB0000}"/>
    <cellStyle name="Total 2 4 2 2 2 2 2" xfId="6894" xr:uid="{00000000-0005-0000-0000-000083CB0000}"/>
    <cellStyle name="Total 2 4 2 2 2 2 2 2" xfId="33056" xr:uid="{00000000-0005-0000-0000-000084CB0000}"/>
    <cellStyle name="Total 2 4 2 2 2 2 3" xfId="29004" xr:uid="{00000000-0005-0000-0000-000085CB0000}"/>
    <cellStyle name="Total 2 4 2 2 2 3" xfId="4868" xr:uid="{00000000-0005-0000-0000-000086CB0000}"/>
    <cellStyle name="Total 2 4 2 2 2 3 2" xfId="31030" xr:uid="{00000000-0005-0000-0000-000087CB0000}"/>
    <cellStyle name="Total 2 4 2 2 2 4" xfId="26978" xr:uid="{00000000-0005-0000-0000-000088CB0000}"/>
    <cellStyle name="Total 2 4 2 2 3" xfId="2310" xr:uid="{00000000-0005-0000-0000-000089CB0000}"/>
    <cellStyle name="Total 2 4 2 2 3 2" xfId="6362" xr:uid="{00000000-0005-0000-0000-00008ACB0000}"/>
    <cellStyle name="Total 2 4 2 2 3 2 2" xfId="32524" xr:uid="{00000000-0005-0000-0000-00008BCB0000}"/>
    <cellStyle name="Total 2 4 2 2 3 3" xfId="28472" xr:uid="{00000000-0005-0000-0000-00008CCB0000}"/>
    <cellStyle name="Total 2 4 2 2 4" xfId="4336" xr:uid="{00000000-0005-0000-0000-00008DCB0000}"/>
    <cellStyle name="Total 2 4 2 2 4 2" xfId="30498" xr:uid="{00000000-0005-0000-0000-00008ECB0000}"/>
    <cellStyle name="Total 2 4 2 2 5" xfId="26446" xr:uid="{00000000-0005-0000-0000-00008FCB0000}"/>
    <cellStyle name="Total 2 4 2 3" xfId="686" xr:uid="{00000000-0005-0000-0000-000090CB0000}"/>
    <cellStyle name="Total 2 4 2 3 2" xfId="2712" xr:uid="{00000000-0005-0000-0000-000091CB0000}"/>
    <cellStyle name="Total 2 4 2 3 2 2" xfId="6764" xr:uid="{00000000-0005-0000-0000-000092CB0000}"/>
    <cellStyle name="Total 2 4 2 3 2 2 2" xfId="32926" xr:uid="{00000000-0005-0000-0000-000093CB0000}"/>
    <cellStyle name="Total 2 4 2 3 2 3" xfId="28874" xr:uid="{00000000-0005-0000-0000-000094CB0000}"/>
    <cellStyle name="Total 2 4 2 3 3" xfId="4738" xr:uid="{00000000-0005-0000-0000-000095CB0000}"/>
    <cellStyle name="Total 2 4 2 3 3 2" xfId="30900" xr:uid="{00000000-0005-0000-0000-000096CB0000}"/>
    <cellStyle name="Total 2 4 2 3 4" xfId="26848" xr:uid="{00000000-0005-0000-0000-000097CB0000}"/>
    <cellStyle name="Total 2 4 2 4" xfId="2180" xr:uid="{00000000-0005-0000-0000-000098CB0000}"/>
    <cellStyle name="Total 2 4 2 4 2" xfId="6232" xr:uid="{00000000-0005-0000-0000-000099CB0000}"/>
    <cellStyle name="Total 2 4 2 4 2 2" xfId="32394" xr:uid="{00000000-0005-0000-0000-00009ACB0000}"/>
    <cellStyle name="Total 2 4 2 4 3" xfId="28342" xr:uid="{00000000-0005-0000-0000-00009BCB0000}"/>
    <cellStyle name="Total 2 4 2 5" xfId="4206" xr:uid="{00000000-0005-0000-0000-00009CCB0000}"/>
    <cellStyle name="Total 2 4 2 5 2" xfId="30368" xr:uid="{00000000-0005-0000-0000-00009DCB0000}"/>
    <cellStyle name="Total 2 4 2 6" xfId="26316" xr:uid="{00000000-0005-0000-0000-00009ECB0000}"/>
    <cellStyle name="Total 2 4 3" xfId="191" xr:uid="{00000000-0005-0000-0000-00009FCB0000}"/>
    <cellStyle name="Total 2 4 3 2" xfId="321" xr:uid="{00000000-0005-0000-0000-0000A0CB0000}"/>
    <cellStyle name="Total 2 4 3 2 2" xfId="857" xr:uid="{00000000-0005-0000-0000-0000A1CB0000}"/>
    <cellStyle name="Total 2 4 3 2 2 2" xfId="2883" xr:uid="{00000000-0005-0000-0000-0000A2CB0000}"/>
    <cellStyle name="Total 2 4 3 2 2 2 2" xfId="6935" xr:uid="{00000000-0005-0000-0000-0000A3CB0000}"/>
    <cellStyle name="Total 2 4 3 2 2 2 2 2" xfId="33097" xr:uid="{00000000-0005-0000-0000-0000A4CB0000}"/>
    <cellStyle name="Total 2 4 3 2 2 2 3" xfId="29045" xr:uid="{00000000-0005-0000-0000-0000A5CB0000}"/>
    <cellStyle name="Total 2 4 3 2 2 3" xfId="4909" xr:uid="{00000000-0005-0000-0000-0000A6CB0000}"/>
    <cellStyle name="Total 2 4 3 2 2 3 2" xfId="31071" xr:uid="{00000000-0005-0000-0000-0000A7CB0000}"/>
    <cellStyle name="Total 2 4 3 2 2 4" xfId="27019" xr:uid="{00000000-0005-0000-0000-0000A8CB0000}"/>
    <cellStyle name="Total 2 4 3 2 3" xfId="2351" xr:uid="{00000000-0005-0000-0000-0000A9CB0000}"/>
    <cellStyle name="Total 2 4 3 2 3 2" xfId="6403" xr:uid="{00000000-0005-0000-0000-0000AACB0000}"/>
    <cellStyle name="Total 2 4 3 2 3 2 2" xfId="32565" xr:uid="{00000000-0005-0000-0000-0000ABCB0000}"/>
    <cellStyle name="Total 2 4 3 2 3 3" xfId="28513" xr:uid="{00000000-0005-0000-0000-0000ACCB0000}"/>
    <cellStyle name="Total 2 4 3 2 4" xfId="4377" xr:uid="{00000000-0005-0000-0000-0000ADCB0000}"/>
    <cellStyle name="Total 2 4 3 2 4 2" xfId="30539" xr:uid="{00000000-0005-0000-0000-0000AECB0000}"/>
    <cellStyle name="Total 2 4 3 2 5" xfId="26487" xr:uid="{00000000-0005-0000-0000-0000AFCB0000}"/>
    <cellStyle name="Total 2 4 3 3" xfId="727" xr:uid="{00000000-0005-0000-0000-0000B0CB0000}"/>
    <cellStyle name="Total 2 4 3 3 2" xfId="2753" xr:uid="{00000000-0005-0000-0000-0000B1CB0000}"/>
    <cellStyle name="Total 2 4 3 3 2 2" xfId="6805" xr:uid="{00000000-0005-0000-0000-0000B2CB0000}"/>
    <cellStyle name="Total 2 4 3 3 2 2 2" xfId="32967" xr:uid="{00000000-0005-0000-0000-0000B3CB0000}"/>
    <cellStyle name="Total 2 4 3 3 2 3" xfId="28915" xr:uid="{00000000-0005-0000-0000-0000B4CB0000}"/>
    <cellStyle name="Total 2 4 3 3 3" xfId="4779" xr:uid="{00000000-0005-0000-0000-0000B5CB0000}"/>
    <cellStyle name="Total 2 4 3 3 3 2" xfId="30941" xr:uid="{00000000-0005-0000-0000-0000B6CB0000}"/>
    <cellStyle name="Total 2 4 3 3 4" xfId="26889" xr:uid="{00000000-0005-0000-0000-0000B7CB0000}"/>
    <cellStyle name="Total 2 4 3 4" xfId="2221" xr:uid="{00000000-0005-0000-0000-0000B8CB0000}"/>
    <cellStyle name="Total 2 4 3 4 2" xfId="6273" xr:uid="{00000000-0005-0000-0000-0000B9CB0000}"/>
    <cellStyle name="Total 2 4 3 4 2 2" xfId="32435" xr:uid="{00000000-0005-0000-0000-0000BACB0000}"/>
    <cellStyle name="Total 2 4 3 4 3" xfId="28383" xr:uid="{00000000-0005-0000-0000-0000BBCB0000}"/>
    <cellStyle name="Total 2 4 3 5" xfId="4247" xr:uid="{00000000-0005-0000-0000-0000BCCB0000}"/>
    <cellStyle name="Total 2 4 3 5 2" xfId="30409" xr:uid="{00000000-0005-0000-0000-0000BDCB0000}"/>
    <cellStyle name="Total 2 4 3 6" xfId="26357" xr:uid="{00000000-0005-0000-0000-0000BECB0000}"/>
    <cellStyle name="Total 2 4 4" xfId="234" xr:uid="{00000000-0005-0000-0000-0000BFCB0000}"/>
    <cellStyle name="Total 2 4 4 2" xfId="770" xr:uid="{00000000-0005-0000-0000-0000C0CB0000}"/>
    <cellStyle name="Total 2 4 4 2 2" xfId="2796" xr:uid="{00000000-0005-0000-0000-0000C1CB0000}"/>
    <cellStyle name="Total 2 4 4 2 2 2" xfId="6848" xr:uid="{00000000-0005-0000-0000-0000C2CB0000}"/>
    <cellStyle name="Total 2 4 4 2 2 2 2" xfId="33010" xr:uid="{00000000-0005-0000-0000-0000C3CB0000}"/>
    <cellStyle name="Total 2 4 4 2 2 3" xfId="28958" xr:uid="{00000000-0005-0000-0000-0000C4CB0000}"/>
    <cellStyle name="Total 2 4 4 2 3" xfId="4822" xr:uid="{00000000-0005-0000-0000-0000C5CB0000}"/>
    <cellStyle name="Total 2 4 4 2 3 2" xfId="30984" xr:uid="{00000000-0005-0000-0000-0000C6CB0000}"/>
    <cellStyle name="Total 2 4 4 2 4" xfId="26932" xr:uid="{00000000-0005-0000-0000-0000C7CB0000}"/>
    <cellStyle name="Total 2 4 4 3" xfId="2264" xr:uid="{00000000-0005-0000-0000-0000C8CB0000}"/>
    <cellStyle name="Total 2 4 4 3 2" xfId="6316" xr:uid="{00000000-0005-0000-0000-0000C9CB0000}"/>
    <cellStyle name="Total 2 4 4 3 2 2" xfId="32478" xr:uid="{00000000-0005-0000-0000-0000CACB0000}"/>
    <cellStyle name="Total 2 4 4 3 3" xfId="28426" xr:uid="{00000000-0005-0000-0000-0000CBCB0000}"/>
    <cellStyle name="Total 2 4 4 4" xfId="4290" xr:uid="{00000000-0005-0000-0000-0000CCCB0000}"/>
    <cellStyle name="Total 2 4 4 4 2" xfId="30452" xr:uid="{00000000-0005-0000-0000-0000CDCB0000}"/>
    <cellStyle name="Total 2 4 4 5" xfId="26400" xr:uid="{00000000-0005-0000-0000-0000CECB0000}"/>
    <cellStyle name="Total 2 4 5" xfId="640" xr:uid="{00000000-0005-0000-0000-0000CFCB0000}"/>
    <cellStyle name="Total 2 4 5 2" xfId="2666" xr:uid="{00000000-0005-0000-0000-0000D0CB0000}"/>
    <cellStyle name="Total 2 4 5 2 2" xfId="6718" xr:uid="{00000000-0005-0000-0000-0000D1CB0000}"/>
    <cellStyle name="Total 2 4 5 2 2 2" xfId="32880" xr:uid="{00000000-0005-0000-0000-0000D2CB0000}"/>
    <cellStyle name="Total 2 4 5 2 3" xfId="28828" xr:uid="{00000000-0005-0000-0000-0000D3CB0000}"/>
    <cellStyle name="Total 2 4 5 3" xfId="4692" xr:uid="{00000000-0005-0000-0000-0000D4CB0000}"/>
    <cellStyle name="Total 2 4 5 3 2" xfId="30854" xr:uid="{00000000-0005-0000-0000-0000D5CB0000}"/>
    <cellStyle name="Total 2 4 5 4" xfId="26802" xr:uid="{00000000-0005-0000-0000-0000D6CB0000}"/>
    <cellStyle name="Total 2 4 6" xfId="2134" xr:uid="{00000000-0005-0000-0000-0000D7CB0000}"/>
    <cellStyle name="Total 2 4 6 2" xfId="6186" xr:uid="{00000000-0005-0000-0000-0000D8CB0000}"/>
    <cellStyle name="Total 2 4 6 2 2" xfId="32348" xr:uid="{00000000-0005-0000-0000-0000D9CB0000}"/>
    <cellStyle name="Total 2 4 6 3" xfId="28296" xr:uid="{00000000-0005-0000-0000-0000DACB0000}"/>
    <cellStyle name="Total 2 4 7" xfId="4160" xr:uid="{00000000-0005-0000-0000-0000DBCB0000}"/>
    <cellStyle name="Total 2 4 7 2" xfId="30322" xr:uid="{00000000-0005-0000-0000-0000DCCB0000}"/>
    <cellStyle name="Total 2 4 8" xfId="26270" xr:uid="{00000000-0005-0000-0000-0000DDCB0000}"/>
    <cellStyle name="Total 3" xfId="99" xr:uid="{00000000-0005-0000-0000-0000DECB0000}"/>
    <cellStyle name="Total 3 2" xfId="145" xr:uid="{00000000-0005-0000-0000-0000DFCB0000}"/>
    <cellStyle name="Total 3 2 2" xfId="275" xr:uid="{00000000-0005-0000-0000-0000E0CB0000}"/>
    <cellStyle name="Total 3 2 2 2" xfId="811" xr:uid="{00000000-0005-0000-0000-0000E1CB0000}"/>
    <cellStyle name="Total 3 2 2 2 2" xfId="2837" xr:uid="{00000000-0005-0000-0000-0000E2CB0000}"/>
    <cellStyle name="Total 3 2 2 2 2 2" xfId="6889" xr:uid="{00000000-0005-0000-0000-0000E3CB0000}"/>
    <cellStyle name="Total 3 2 2 2 2 2 2" xfId="33051" xr:uid="{00000000-0005-0000-0000-0000E4CB0000}"/>
    <cellStyle name="Total 3 2 2 2 2 3" xfId="28999" xr:uid="{00000000-0005-0000-0000-0000E5CB0000}"/>
    <cellStyle name="Total 3 2 2 2 3" xfId="4863" xr:uid="{00000000-0005-0000-0000-0000E6CB0000}"/>
    <cellStyle name="Total 3 2 2 2 3 2" xfId="31025" xr:uid="{00000000-0005-0000-0000-0000E7CB0000}"/>
    <cellStyle name="Total 3 2 2 2 4" xfId="26973" xr:uid="{00000000-0005-0000-0000-0000E8CB0000}"/>
    <cellStyle name="Total 3 2 2 3" xfId="2305" xr:uid="{00000000-0005-0000-0000-0000E9CB0000}"/>
    <cellStyle name="Total 3 2 2 3 2" xfId="6357" xr:uid="{00000000-0005-0000-0000-0000EACB0000}"/>
    <cellStyle name="Total 3 2 2 3 2 2" xfId="32519" xr:uid="{00000000-0005-0000-0000-0000EBCB0000}"/>
    <cellStyle name="Total 3 2 2 3 3" xfId="28467" xr:uid="{00000000-0005-0000-0000-0000ECCB0000}"/>
    <cellStyle name="Total 3 2 2 4" xfId="4331" xr:uid="{00000000-0005-0000-0000-0000EDCB0000}"/>
    <cellStyle name="Total 3 2 2 4 2" xfId="30493" xr:uid="{00000000-0005-0000-0000-0000EECB0000}"/>
    <cellStyle name="Total 3 2 2 5" xfId="26441" xr:uid="{00000000-0005-0000-0000-0000EFCB0000}"/>
    <cellStyle name="Total 3 2 3" xfId="681" xr:uid="{00000000-0005-0000-0000-0000F0CB0000}"/>
    <cellStyle name="Total 3 2 3 2" xfId="2707" xr:uid="{00000000-0005-0000-0000-0000F1CB0000}"/>
    <cellStyle name="Total 3 2 3 2 2" xfId="6759" xr:uid="{00000000-0005-0000-0000-0000F2CB0000}"/>
    <cellStyle name="Total 3 2 3 2 2 2" xfId="32921" xr:uid="{00000000-0005-0000-0000-0000F3CB0000}"/>
    <cellStyle name="Total 3 2 3 2 3" xfId="28869" xr:uid="{00000000-0005-0000-0000-0000F4CB0000}"/>
    <cellStyle name="Total 3 2 3 3" xfId="4733" xr:uid="{00000000-0005-0000-0000-0000F5CB0000}"/>
    <cellStyle name="Total 3 2 3 3 2" xfId="30895" xr:uid="{00000000-0005-0000-0000-0000F6CB0000}"/>
    <cellStyle name="Total 3 2 3 4" xfId="26843" xr:uid="{00000000-0005-0000-0000-0000F7CB0000}"/>
    <cellStyle name="Total 3 2 4" xfId="2175" xr:uid="{00000000-0005-0000-0000-0000F8CB0000}"/>
    <cellStyle name="Total 3 2 4 2" xfId="6227" xr:uid="{00000000-0005-0000-0000-0000F9CB0000}"/>
    <cellStyle name="Total 3 2 4 2 2" xfId="32389" xr:uid="{00000000-0005-0000-0000-0000FACB0000}"/>
    <cellStyle name="Total 3 2 4 3" xfId="28337" xr:uid="{00000000-0005-0000-0000-0000FBCB0000}"/>
    <cellStyle name="Total 3 2 5" xfId="4201" xr:uid="{00000000-0005-0000-0000-0000FCCB0000}"/>
    <cellStyle name="Total 3 2 5 2" xfId="30363" xr:uid="{00000000-0005-0000-0000-0000FDCB0000}"/>
    <cellStyle name="Total 3 2 6" xfId="26311" xr:uid="{00000000-0005-0000-0000-0000FECB0000}"/>
    <cellStyle name="Total 3 3" xfId="187" xr:uid="{00000000-0005-0000-0000-0000FFCB0000}"/>
    <cellStyle name="Total 3 3 2" xfId="317" xr:uid="{00000000-0005-0000-0000-000000CC0000}"/>
    <cellStyle name="Total 3 3 2 2" xfId="853" xr:uid="{00000000-0005-0000-0000-000001CC0000}"/>
    <cellStyle name="Total 3 3 2 2 2" xfId="2879" xr:uid="{00000000-0005-0000-0000-000002CC0000}"/>
    <cellStyle name="Total 3 3 2 2 2 2" xfId="6931" xr:uid="{00000000-0005-0000-0000-000003CC0000}"/>
    <cellStyle name="Total 3 3 2 2 2 2 2" xfId="33093" xr:uid="{00000000-0005-0000-0000-000004CC0000}"/>
    <cellStyle name="Total 3 3 2 2 2 3" xfId="29041" xr:uid="{00000000-0005-0000-0000-000005CC0000}"/>
    <cellStyle name="Total 3 3 2 2 3" xfId="4905" xr:uid="{00000000-0005-0000-0000-000006CC0000}"/>
    <cellStyle name="Total 3 3 2 2 3 2" xfId="31067" xr:uid="{00000000-0005-0000-0000-000007CC0000}"/>
    <cellStyle name="Total 3 3 2 2 4" xfId="27015" xr:uid="{00000000-0005-0000-0000-000008CC0000}"/>
    <cellStyle name="Total 3 3 2 3" xfId="2347" xr:uid="{00000000-0005-0000-0000-000009CC0000}"/>
    <cellStyle name="Total 3 3 2 3 2" xfId="6399" xr:uid="{00000000-0005-0000-0000-00000ACC0000}"/>
    <cellStyle name="Total 3 3 2 3 2 2" xfId="32561" xr:uid="{00000000-0005-0000-0000-00000BCC0000}"/>
    <cellStyle name="Total 3 3 2 3 3" xfId="28509" xr:uid="{00000000-0005-0000-0000-00000CCC0000}"/>
    <cellStyle name="Total 3 3 2 4" xfId="4373" xr:uid="{00000000-0005-0000-0000-00000DCC0000}"/>
    <cellStyle name="Total 3 3 2 4 2" xfId="30535" xr:uid="{00000000-0005-0000-0000-00000ECC0000}"/>
    <cellStyle name="Total 3 3 2 5" xfId="26483" xr:uid="{00000000-0005-0000-0000-00000FCC0000}"/>
    <cellStyle name="Total 3 3 3" xfId="723" xr:uid="{00000000-0005-0000-0000-000010CC0000}"/>
    <cellStyle name="Total 3 3 3 2" xfId="2749" xr:uid="{00000000-0005-0000-0000-000011CC0000}"/>
    <cellStyle name="Total 3 3 3 2 2" xfId="6801" xr:uid="{00000000-0005-0000-0000-000012CC0000}"/>
    <cellStyle name="Total 3 3 3 2 2 2" xfId="32963" xr:uid="{00000000-0005-0000-0000-000013CC0000}"/>
    <cellStyle name="Total 3 3 3 2 3" xfId="28911" xr:uid="{00000000-0005-0000-0000-000014CC0000}"/>
    <cellStyle name="Total 3 3 3 3" xfId="4775" xr:uid="{00000000-0005-0000-0000-000015CC0000}"/>
    <cellStyle name="Total 3 3 3 3 2" xfId="30937" xr:uid="{00000000-0005-0000-0000-000016CC0000}"/>
    <cellStyle name="Total 3 3 3 4" xfId="26885" xr:uid="{00000000-0005-0000-0000-000017CC0000}"/>
    <cellStyle name="Total 3 3 4" xfId="2217" xr:uid="{00000000-0005-0000-0000-000018CC0000}"/>
    <cellStyle name="Total 3 3 4 2" xfId="6269" xr:uid="{00000000-0005-0000-0000-000019CC0000}"/>
    <cellStyle name="Total 3 3 4 2 2" xfId="32431" xr:uid="{00000000-0005-0000-0000-00001ACC0000}"/>
    <cellStyle name="Total 3 3 4 3" xfId="28379" xr:uid="{00000000-0005-0000-0000-00001BCC0000}"/>
    <cellStyle name="Total 3 3 5" xfId="4243" xr:uid="{00000000-0005-0000-0000-00001CCC0000}"/>
    <cellStyle name="Total 3 3 5 2" xfId="30405" xr:uid="{00000000-0005-0000-0000-00001DCC0000}"/>
    <cellStyle name="Total 3 3 6" xfId="26353" xr:uid="{00000000-0005-0000-0000-00001ECC0000}"/>
    <cellStyle name="Total 3 4" xfId="229" xr:uid="{00000000-0005-0000-0000-00001FCC0000}"/>
    <cellStyle name="Total 3 4 2" xfId="765" xr:uid="{00000000-0005-0000-0000-000020CC0000}"/>
    <cellStyle name="Total 3 4 2 2" xfId="2791" xr:uid="{00000000-0005-0000-0000-000021CC0000}"/>
    <cellStyle name="Total 3 4 2 2 2" xfId="6843" xr:uid="{00000000-0005-0000-0000-000022CC0000}"/>
    <cellStyle name="Total 3 4 2 2 2 2" xfId="33005" xr:uid="{00000000-0005-0000-0000-000023CC0000}"/>
    <cellStyle name="Total 3 4 2 2 3" xfId="28953" xr:uid="{00000000-0005-0000-0000-000024CC0000}"/>
    <cellStyle name="Total 3 4 2 3" xfId="4817" xr:uid="{00000000-0005-0000-0000-000025CC0000}"/>
    <cellStyle name="Total 3 4 2 3 2" xfId="30979" xr:uid="{00000000-0005-0000-0000-000026CC0000}"/>
    <cellStyle name="Total 3 4 2 4" xfId="26927" xr:uid="{00000000-0005-0000-0000-000027CC0000}"/>
    <cellStyle name="Total 3 4 3" xfId="2259" xr:uid="{00000000-0005-0000-0000-000028CC0000}"/>
    <cellStyle name="Total 3 4 3 2" xfId="6311" xr:uid="{00000000-0005-0000-0000-000029CC0000}"/>
    <cellStyle name="Total 3 4 3 2 2" xfId="32473" xr:uid="{00000000-0005-0000-0000-00002ACC0000}"/>
    <cellStyle name="Total 3 4 3 3" xfId="28421" xr:uid="{00000000-0005-0000-0000-00002BCC0000}"/>
    <cellStyle name="Total 3 4 4" xfId="4285" xr:uid="{00000000-0005-0000-0000-00002CCC0000}"/>
    <cellStyle name="Total 3 4 4 2" xfId="30447" xr:uid="{00000000-0005-0000-0000-00002DCC0000}"/>
    <cellStyle name="Total 3 4 5" xfId="26395" xr:uid="{00000000-0005-0000-0000-00002ECC0000}"/>
    <cellStyle name="Total 3 5" xfId="635" xr:uid="{00000000-0005-0000-0000-00002FCC0000}"/>
    <cellStyle name="Total 3 5 2" xfId="2661" xr:uid="{00000000-0005-0000-0000-000030CC0000}"/>
    <cellStyle name="Total 3 5 2 2" xfId="6713" xr:uid="{00000000-0005-0000-0000-000031CC0000}"/>
    <cellStyle name="Total 3 5 2 2 2" xfId="32875" xr:uid="{00000000-0005-0000-0000-000032CC0000}"/>
    <cellStyle name="Total 3 5 2 3" xfId="28823" xr:uid="{00000000-0005-0000-0000-000033CC0000}"/>
    <cellStyle name="Total 3 5 3" xfId="4687" xr:uid="{00000000-0005-0000-0000-000034CC0000}"/>
    <cellStyle name="Total 3 5 3 2" xfId="30849" xr:uid="{00000000-0005-0000-0000-000035CC0000}"/>
    <cellStyle name="Total 3 5 4" xfId="26797" xr:uid="{00000000-0005-0000-0000-000036CC0000}"/>
    <cellStyle name="Total 3 6" xfId="2129" xr:uid="{00000000-0005-0000-0000-000037CC0000}"/>
    <cellStyle name="Total 3 6 2" xfId="6181" xr:uid="{00000000-0005-0000-0000-000038CC0000}"/>
    <cellStyle name="Total 3 6 2 2" xfId="32343" xr:uid="{00000000-0005-0000-0000-000039CC0000}"/>
    <cellStyle name="Total 3 6 3" xfId="28291" xr:uid="{00000000-0005-0000-0000-00003ACC0000}"/>
    <cellStyle name="Total 3 7" xfId="4155" xr:uid="{00000000-0005-0000-0000-00003BCC0000}"/>
    <cellStyle name="Total 3 7 2" xfId="30317" xr:uid="{00000000-0005-0000-0000-00003CCC0000}"/>
    <cellStyle name="Total 3 8" xfId="26265" xr:uid="{00000000-0005-0000-0000-00003DCC0000}"/>
    <cellStyle name="Total 4" xfId="103" xr:uid="{00000000-0005-0000-0000-00003ECC0000}"/>
    <cellStyle name="Total 4 2" xfId="149" xr:uid="{00000000-0005-0000-0000-00003FCC0000}"/>
    <cellStyle name="Total 4 2 2" xfId="279" xr:uid="{00000000-0005-0000-0000-000040CC0000}"/>
    <cellStyle name="Total 4 2 2 2" xfId="815" xr:uid="{00000000-0005-0000-0000-000041CC0000}"/>
    <cellStyle name="Total 4 2 2 2 2" xfId="2841" xr:uid="{00000000-0005-0000-0000-000042CC0000}"/>
    <cellStyle name="Total 4 2 2 2 2 2" xfId="6893" xr:uid="{00000000-0005-0000-0000-000043CC0000}"/>
    <cellStyle name="Total 4 2 2 2 2 2 2" xfId="33055" xr:uid="{00000000-0005-0000-0000-000044CC0000}"/>
    <cellStyle name="Total 4 2 2 2 2 3" xfId="29003" xr:uid="{00000000-0005-0000-0000-000045CC0000}"/>
    <cellStyle name="Total 4 2 2 2 3" xfId="4867" xr:uid="{00000000-0005-0000-0000-000046CC0000}"/>
    <cellStyle name="Total 4 2 2 2 3 2" xfId="31029" xr:uid="{00000000-0005-0000-0000-000047CC0000}"/>
    <cellStyle name="Total 4 2 2 2 4" xfId="26977" xr:uid="{00000000-0005-0000-0000-000048CC0000}"/>
    <cellStyle name="Total 4 2 2 3" xfId="2309" xr:uid="{00000000-0005-0000-0000-000049CC0000}"/>
    <cellStyle name="Total 4 2 2 3 2" xfId="6361" xr:uid="{00000000-0005-0000-0000-00004ACC0000}"/>
    <cellStyle name="Total 4 2 2 3 2 2" xfId="32523" xr:uid="{00000000-0005-0000-0000-00004BCC0000}"/>
    <cellStyle name="Total 4 2 2 3 3" xfId="28471" xr:uid="{00000000-0005-0000-0000-00004CCC0000}"/>
    <cellStyle name="Total 4 2 2 4" xfId="4335" xr:uid="{00000000-0005-0000-0000-00004DCC0000}"/>
    <cellStyle name="Total 4 2 2 4 2" xfId="30497" xr:uid="{00000000-0005-0000-0000-00004ECC0000}"/>
    <cellStyle name="Total 4 2 2 5" xfId="26445" xr:uid="{00000000-0005-0000-0000-00004FCC0000}"/>
    <cellStyle name="Total 4 2 3" xfId="685" xr:uid="{00000000-0005-0000-0000-000050CC0000}"/>
    <cellStyle name="Total 4 2 3 2" xfId="2711" xr:uid="{00000000-0005-0000-0000-000051CC0000}"/>
    <cellStyle name="Total 4 2 3 2 2" xfId="6763" xr:uid="{00000000-0005-0000-0000-000052CC0000}"/>
    <cellStyle name="Total 4 2 3 2 2 2" xfId="32925" xr:uid="{00000000-0005-0000-0000-000053CC0000}"/>
    <cellStyle name="Total 4 2 3 2 3" xfId="28873" xr:uid="{00000000-0005-0000-0000-000054CC0000}"/>
    <cellStyle name="Total 4 2 3 3" xfId="4737" xr:uid="{00000000-0005-0000-0000-000055CC0000}"/>
    <cellStyle name="Total 4 2 3 3 2" xfId="30899" xr:uid="{00000000-0005-0000-0000-000056CC0000}"/>
    <cellStyle name="Total 4 2 3 4" xfId="26847" xr:uid="{00000000-0005-0000-0000-000057CC0000}"/>
    <cellStyle name="Total 4 2 4" xfId="2179" xr:uid="{00000000-0005-0000-0000-000058CC0000}"/>
    <cellStyle name="Total 4 2 4 2" xfId="6231" xr:uid="{00000000-0005-0000-0000-000059CC0000}"/>
    <cellStyle name="Total 4 2 4 2 2" xfId="32393" xr:uid="{00000000-0005-0000-0000-00005ACC0000}"/>
    <cellStyle name="Total 4 2 4 3" xfId="28341" xr:uid="{00000000-0005-0000-0000-00005BCC0000}"/>
    <cellStyle name="Total 4 2 5" xfId="4205" xr:uid="{00000000-0005-0000-0000-00005CCC0000}"/>
    <cellStyle name="Total 4 2 5 2" xfId="30367" xr:uid="{00000000-0005-0000-0000-00005DCC0000}"/>
    <cellStyle name="Total 4 2 6" xfId="26315" xr:uid="{00000000-0005-0000-0000-00005ECC0000}"/>
    <cellStyle name="Total 4 3" xfId="190" xr:uid="{00000000-0005-0000-0000-00005FCC0000}"/>
    <cellStyle name="Total 4 3 2" xfId="320" xr:uid="{00000000-0005-0000-0000-000060CC0000}"/>
    <cellStyle name="Total 4 3 2 2" xfId="856" xr:uid="{00000000-0005-0000-0000-000061CC0000}"/>
    <cellStyle name="Total 4 3 2 2 2" xfId="2882" xr:uid="{00000000-0005-0000-0000-000062CC0000}"/>
    <cellStyle name="Total 4 3 2 2 2 2" xfId="6934" xr:uid="{00000000-0005-0000-0000-000063CC0000}"/>
    <cellStyle name="Total 4 3 2 2 2 2 2" xfId="33096" xr:uid="{00000000-0005-0000-0000-000064CC0000}"/>
    <cellStyle name="Total 4 3 2 2 2 3" xfId="29044" xr:uid="{00000000-0005-0000-0000-000065CC0000}"/>
    <cellStyle name="Total 4 3 2 2 3" xfId="4908" xr:uid="{00000000-0005-0000-0000-000066CC0000}"/>
    <cellStyle name="Total 4 3 2 2 3 2" xfId="31070" xr:uid="{00000000-0005-0000-0000-000067CC0000}"/>
    <cellStyle name="Total 4 3 2 2 4" xfId="27018" xr:uid="{00000000-0005-0000-0000-000068CC0000}"/>
    <cellStyle name="Total 4 3 2 3" xfId="2350" xr:uid="{00000000-0005-0000-0000-000069CC0000}"/>
    <cellStyle name="Total 4 3 2 3 2" xfId="6402" xr:uid="{00000000-0005-0000-0000-00006ACC0000}"/>
    <cellStyle name="Total 4 3 2 3 2 2" xfId="32564" xr:uid="{00000000-0005-0000-0000-00006BCC0000}"/>
    <cellStyle name="Total 4 3 2 3 3" xfId="28512" xr:uid="{00000000-0005-0000-0000-00006CCC0000}"/>
    <cellStyle name="Total 4 3 2 4" xfId="4376" xr:uid="{00000000-0005-0000-0000-00006DCC0000}"/>
    <cellStyle name="Total 4 3 2 4 2" xfId="30538" xr:uid="{00000000-0005-0000-0000-00006ECC0000}"/>
    <cellStyle name="Total 4 3 2 5" xfId="26486" xr:uid="{00000000-0005-0000-0000-00006FCC0000}"/>
    <cellStyle name="Total 4 3 3" xfId="726" xr:uid="{00000000-0005-0000-0000-000070CC0000}"/>
    <cellStyle name="Total 4 3 3 2" xfId="2752" xr:uid="{00000000-0005-0000-0000-000071CC0000}"/>
    <cellStyle name="Total 4 3 3 2 2" xfId="6804" xr:uid="{00000000-0005-0000-0000-000072CC0000}"/>
    <cellStyle name="Total 4 3 3 2 2 2" xfId="32966" xr:uid="{00000000-0005-0000-0000-000073CC0000}"/>
    <cellStyle name="Total 4 3 3 2 3" xfId="28914" xr:uid="{00000000-0005-0000-0000-000074CC0000}"/>
    <cellStyle name="Total 4 3 3 3" xfId="4778" xr:uid="{00000000-0005-0000-0000-000075CC0000}"/>
    <cellStyle name="Total 4 3 3 3 2" xfId="30940" xr:uid="{00000000-0005-0000-0000-000076CC0000}"/>
    <cellStyle name="Total 4 3 3 4" xfId="26888" xr:uid="{00000000-0005-0000-0000-000077CC0000}"/>
    <cellStyle name="Total 4 3 4" xfId="2220" xr:uid="{00000000-0005-0000-0000-000078CC0000}"/>
    <cellStyle name="Total 4 3 4 2" xfId="6272" xr:uid="{00000000-0005-0000-0000-000079CC0000}"/>
    <cellStyle name="Total 4 3 4 2 2" xfId="32434" xr:uid="{00000000-0005-0000-0000-00007ACC0000}"/>
    <cellStyle name="Total 4 3 4 3" xfId="28382" xr:uid="{00000000-0005-0000-0000-00007BCC0000}"/>
    <cellStyle name="Total 4 3 5" xfId="4246" xr:uid="{00000000-0005-0000-0000-00007CCC0000}"/>
    <cellStyle name="Total 4 3 5 2" xfId="30408" xr:uid="{00000000-0005-0000-0000-00007DCC0000}"/>
    <cellStyle name="Total 4 3 6" xfId="26356" xr:uid="{00000000-0005-0000-0000-00007ECC0000}"/>
    <cellStyle name="Total 4 4" xfId="233" xr:uid="{00000000-0005-0000-0000-00007FCC0000}"/>
    <cellStyle name="Total 4 4 2" xfId="769" xr:uid="{00000000-0005-0000-0000-000080CC0000}"/>
    <cellStyle name="Total 4 4 2 2" xfId="2795" xr:uid="{00000000-0005-0000-0000-000081CC0000}"/>
    <cellStyle name="Total 4 4 2 2 2" xfId="6847" xr:uid="{00000000-0005-0000-0000-000082CC0000}"/>
    <cellStyle name="Total 4 4 2 2 2 2" xfId="33009" xr:uid="{00000000-0005-0000-0000-000083CC0000}"/>
    <cellStyle name="Total 4 4 2 2 3" xfId="28957" xr:uid="{00000000-0005-0000-0000-000084CC0000}"/>
    <cellStyle name="Total 4 4 2 3" xfId="4821" xr:uid="{00000000-0005-0000-0000-000085CC0000}"/>
    <cellStyle name="Total 4 4 2 3 2" xfId="30983" xr:uid="{00000000-0005-0000-0000-000086CC0000}"/>
    <cellStyle name="Total 4 4 2 4" xfId="26931" xr:uid="{00000000-0005-0000-0000-000087CC0000}"/>
    <cellStyle name="Total 4 4 3" xfId="2263" xr:uid="{00000000-0005-0000-0000-000088CC0000}"/>
    <cellStyle name="Total 4 4 3 2" xfId="6315" xr:uid="{00000000-0005-0000-0000-000089CC0000}"/>
    <cellStyle name="Total 4 4 3 2 2" xfId="32477" xr:uid="{00000000-0005-0000-0000-00008ACC0000}"/>
    <cellStyle name="Total 4 4 3 3" xfId="28425" xr:uid="{00000000-0005-0000-0000-00008BCC0000}"/>
    <cellStyle name="Total 4 4 4" xfId="4289" xr:uid="{00000000-0005-0000-0000-00008CCC0000}"/>
    <cellStyle name="Total 4 4 4 2" xfId="30451" xr:uid="{00000000-0005-0000-0000-00008DCC0000}"/>
    <cellStyle name="Total 4 4 5" xfId="26399" xr:uid="{00000000-0005-0000-0000-00008ECC0000}"/>
    <cellStyle name="Total 4 5" xfId="639" xr:uid="{00000000-0005-0000-0000-00008FCC0000}"/>
    <cellStyle name="Total 4 5 2" xfId="2665" xr:uid="{00000000-0005-0000-0000-000090CC0000}"/>
    <cellStyle name="Total 4 5 2 2" xfId="6717" xr:uid="{00000000-0005-0000-0000-000091CC0000}"/>
    <cellStyle name="Total 4 5 2 2 2" xfId="32879" xr:uid="{00000000-0005-0000-0000-000092CC0000}"/>
    <cellStyle name="Total 4 5 2 3" xfId="28827" xr:uid="{00000000-0005-0000-0000-000093CC0000}"/>
    <cellStyle name="Total 4 5 3" xfId="4691" xr:uid="{00000000-0005-0000-0000-000094CC0000}"/>
    <cellStyle name="Total 4 5 3 2" xfId="30853" xr:uid="{00000000-0005-0000-0000-000095CC0000}"/>
    <cellStyle name="Total 4 5 4" xfId="26801" xr:uid="{00000000-0005-0000-0000-000096CC0000}"/>
    <cellStyle name="Total 4 6" xfId="2133" xr:uid="{00000000-0005-0000-0000-000097CC0000}"/>
    <cellStyle name="Total 4 6 2" xfId="6185" xr:uid="{00000000-0005-0000-0000-000098CC0000}"/>
    <cellStyle name="Total 4 6 2 2" xfId="32347" xr:uid="{00000000-0005-0000-0000-000099CC0000}"/>
    <cellStyle name="Total 4 6 3" xfId="28295" xr:uid="{00000000-0005-0000-0000-00009ACC0000}"/>
    <cellStyle name="Total 4 7" xfId="4159" xr:uid="{00000000-0005-0000-0000-00009BCC0000}"/>
    <cellStyle name="Total 4 7 2" xfId="30321" xr:uid="{00000000-0005-0000-0000-00009CCC0000}"/>
    <cellStyle name="Total 4 8" xfId="26269" xr:uid="{00000000-0005-0000-0000-00009DCC0000}"/>
    <cellStyle name="Total 5" xfId="102" xr:uid="{00000000-0005-0000-0000-00009ECC0000}"/>
    <cellStyle name="Total 5 2" xfId="148" xr:uid="{00000000-0005-0000-0000-00009FCC0000}"/>
    <cellStyle name="Total 5 2 2" xfId="278" xr:uid="{00000000-0005-0000-0000-0000A0CC0000}"/>
    <cellStyle name="Total 5 2 2 2" xfId="814" xr:uid="{00000000-0005-0000-0000-0000A1CC0000}"/>
    <cellStyle name="Total 5 2 2 2 2" xfId="2840" xr:uid="{00000000-0005-0000-0000-0000A2CC0000}"/>
    <cellStyle name="Total 5 2 2 2 2 2" xfId="6892" xr:uid="{00000000-0005-0000-0000-0000A3CC0000}"/>
    <cellStyle name="Total 5 2 2 2 2 2 2" xfId="33054" xr:uid="{00000000-0005-0000-0000-0000A4CC0000}"/>
    <cellStyle name="Total 5 2 2 2 2 3" xfId="29002" xr:uid="{00000000-0005-0000-0000-0000A5CC0000}"/>
    <cellStyle name="Total 5 2 2 2 3" xfId="4866" xr:uid="{00000000-0005-0000-0000-0000A6CC0000}"/>
    <cellStyle name="Total 5 2 2 2 3 2" xfId="31028" xr:uid="{00000000-0005-0000-0000-0000A7CC0000}"/>
    <cellStyle name="Total 5 2 2 2 4" xfId="26976" xr:uid="{00000000-0005-0000-0000-0000A8CC0000}"/>
    <cellStyle name="Total 5 2 2 3" xfId="2308" xr:uid="{00000000-0005-0000-0000-0000A9CC0000}"/>
    <cellStyle name="Total 5 2 2 3 2" xfId="6360" xr:uid="{00000000-0005-0000-0000-0000AACC0000}"/>
    <cellStyle name="Total 5 2 2 3 2 2" xfId="32522" xr:uid="{00000000-0005-0000-0000-0000ABCC0000}"/>
    <cellStyle name="Total 5 2 2 3 3" xfId="28470" xr:uid="{00000000-0005-0000-0000-0000ACCC0000}"/>
    <cellStyle name="Total 5 2 2 4" xfId="4334" xr:uid="{00000000-0005-0000-0000-0000ADCC0000}"/>
    <cellStyle name="Total 5 2 2 4 2" xfId="30496" xr:uid="{00000000-0005-0000-0000-0000AECC0000}"/>
    <cellStyle name="Total 5 2 2 5" xfId="26444" xr:uid="{00000000-0005-0000-0000-0000AFCC0000}"/>
    <cellStyle name="Total 5 2 3" xfId="684" xr:uid="{00000000-0005-0000-0000-0000B0CC0000}"/>
    <cellStyle name="Total 5 2 3 2" xfId="2710" xr:uid="{00000000-0005-0000-0000-0000B1CC0000}"/>
    <cellStyle name="Total 5 2 3 2 2" xfId="6762" xr:uid="{00000000-0005-0000-0000-0000B2CC0000}"/>
    <cellStyle name="Total 5 2 3 2 2 2" xfId="32924" xr:uid="{00000000-0005-0000-0000-0000B3CC0000}"/>
    <cellStyle name="Total 5 2 3 2 3" xfId="28872" xr:uid="{00000000-0005-0000-0000-0000B4CC0000}"/>
    <cellStyle name="Total 5 2 3 3" xfId="4736" xr:uid="{00000000-0005-0000-0000-0000B5CC0000}"/>
    <cellStyle name="Total 5 2 3 3 2" xfId="30898" xr:uid="{00000000-0005-0000-0000-0000B6CC0000}"/>
    <cellStyle name="Total 5 2 3 4" xfId="26846" xr:uid="{00000000-0005-0000-0000-0000B7CC0000}"/>
    <cellStyle name="Total 5 2 4" xfId="2178" xr:uid="{00000000-0005-0000-0000-0000B8CC0000}"/>
    <cellStyle name="Total 5 2 4 2" xfId="6230" xr:uid="{00000000-0005-0000-0000-0000B9CC0000}"/>
    <cellStyle name="Total 5 2 4 2 2" xfId="32392" xr:uid="{00000000-0005-0000-0000-0000BACC0000}"/>
    <cellStyle name="Total 5 2 4 3" xfId="28340" xr:uid="{00000000-0005-0000-0000-0000BBCC0000}"/>
    <cellStyle name="Total 5 2 5" xfId="4204" xr:uid="{00000000-0005-0000-0000-0000BCCC0000}"/>
    <cellStyle name="Total 5 2 5 2" xfId="30366" xr:uid="{00000000-0005-0000-0000-0000BDCC0000}"/>
    <cellStyle name="Total 5 2 6" xfId="26314" xr:uid="{00000000-0005-0000-0000-0000BECC0000}"/>
    <cellStyle name="Total 5 3" xfId="189" xr:uid="{00000000-0005-0000-0000-0000BFCC0000}"/>
    <cellStyle name="Total 5 3 2" xfId="319" xr:uid="{00000000-0005-0000-0000-0000C0CC0000}"/>
    <cellStyle name="Total 5 3 2 2" xfId="855" xr:uid="{00000000-0005-0000-0000-0000C1CC0000}"/>
    <cellStyle name="Total 5 3 2 2 2" xfId="2881" xr:uid="{00000000-0005-0000-0000-0000C2CC0000}"/>
    <cellStyle name="Total 5 3 2 2 2 2" xfId="6933" xr:uid="{00000000-0005-0000-0000-0000C3CC0000}"/>
    <cellStyle name="Total 5 3 2 2 2 2 2" xfId="33095" xr:uid="{00000000-0005-0000-0000-0000C4CC0000}"/>
    <cellStyle name="Total 5 3 2 2 2 3" xfId="29043" xr:uid="{00000000-0005-0000-0000-0000C5CC0000}"/>
    <cellStyle name="Total 5 3 2 2 3" xfId="4907" xr:uid="{00000000-0005-0000-0000-0000C6CC0000}"/>
    <cellStyle name="Total 5 3 2 2 3 2" xfId="31069" xr:uid="{00000000-0005-0000-0000-0000C7CC0000}"/>
    <cellStyle name="Total 5 3 2 2 4" xfId="27017" xr:uid="{00000000-0005-0000-0000-0000C8CC0000}"/>
    <cellStyle name="Total 5 3 2 3" xfId="2349" xr:uid="{00000000-0005-0000-0000-0000C9CC0000}"/>
    <cellStyle name="Total 5 3 2 3 2" xfId="6401" xr:uid="{00000000-0005-0000-0000-0000CACC0000}"/>
    <cellStyle name="Total 5 3 2 3 2 2" xfId="32563" xr:uid="{00000000-0005-0000-0000-0000CBCC0000}"/>
    <cellStyle name="Total 5 3 2 3 3" xfId="28511" xr:uid="{00000000-0005-0000-0000-0000CCCC0000}"/>
    <cellStyle name="Total 5 3 2 4" xfId="4375" xr:uid="{00000000-0005-0000-0000-0000CDCC0000}"/>
    <cellStyle name="Total 5 3 2 4 2" xfId="30537" xr:uid="{00000000-0005-0000-0000-0000CECC0000}"/>
    <cellStyle name="Total 5 3 2 5" xfId="26485" xr:uid="{00000000-0005-0000-0000-0000CFCC0000}"/>
    <cellStyle name="Total 5 3 3" xfId="725" xr:uid="{00000000-0005-0000-0000-0000D0CC0000}"/>
    <cellStyle name="Total 5 3 3 2" xfId="2751" xr:uid="{00000000-0005-0000-0000-0000D1CC0000}"/>
    <cellStyle name="Total 5 3 3 2 2" xfId="6803" xr:uid="{00000000-0005-0000-0000-0000D2CC0000}"/>
    <cellStyle name="Total 5 3 3 2 2 2" xfId="32965" xr:uid="{00000000-0005-0000-0000-0000D3CC0000}"/>
    <cellStyle name="Total 5 3 3 2 3" xfId="28913" xr:uid="{00000000-0005-0000-0000-0000D4CC0000}"/>
    <cellStyle name="Total 5 3 3 3" xfId="4777" xr:uid="{00000000-0005-0000-0000-0000D5CC0000}"/>
    <cellStyle name="Total 5 3 3 3 2" xfId="30939" xr:uid="{00000000-0005-0000-0000-0000D6CC0000}"/>
    <cellStyle name="Total 5 3 3 4" xfId="26887" xr:uid="{00000000-0005-0000-0000-0000D7CC0000}"/>
    <cellStyle name="Total 5 3 4" xfId="2219" xr:uid="{00000000-0005-0000-0000-0000D8CC0000}"/>
    <cellStyle name="Total 5 3 4 2" xfId="6271" xr:uid="{00000000-0005-0000-0000-0000D9CC0000}"/>
    <cellStyle name="Total 5 3 4 2 2" xfId="32433" xr:uid="{00000000-0005-0000-0000-0000DACC0000}"/>
    <cellStyle name="Total 5 3 4 3" xfId="28381" xr:uid="{00000000-0005-0000-0000-0000DBCC0000}"/>
    <cellStyle name="Total 5 3 5" xfId="4245" xr:uid="{00000000-0005-0000-0000-0000DCCC0000}"/>
    <cellStyle name="Total 5 3 5 2" xfId="30407" xr:uid="{00000000-0005-0000-0000-0000DDCC0000}"/>
    <cellStyle name="Total 5 3 6" xfId="26355" xr:uid="{00000000-0005-0000-0000-0000DECC0000}"/>
    <cellStyle name="Total 5 4" xfId="232" xr:uid="{00000000-0005-0000-0000-0000DFCC0000}"/>
    <cellStyle name="Total 5 4 2" xfId="768" xr:uid="{00000000-0005-0000-0000-0000E0CC0000}"/>
    <cellStyle name="Total 5 4 2 2" xfId="2794" xr:uid="{00000000-0005-0000-0000-0000E1CC0000}"/>
    <cellStyle name="Total 5 4 2 2 2" xfId="6846" xr:uid="{00000000-0005-0000-0000-0000E2CC0000}"/>
    <cellStyle name="Total 5 4 2 2 2 2" xfId="33008" xr:uid="{00000000-0005-0000-0000-0000E3CC0000}"/>
    <cellStyle name="Total 5 4 2 2 3" xfId="28956" xr:uid="{00000000-0005-0000-0000-0000E4CC0000}"/>
    <cellStyle name="Total 5 4 2 3" xfId="4820" xr:uid="{00000000-0005-0000-0000-0000E5CC0000}"/>
    <cellStyle name="Total 5 4 2 3 2" xfId="30982" xr:uid="{00000000-0005-0000-0000-0000E6CC0000}"/>
    <cellStyle name="Total 5 4 2 4" xfId="26930" xr:uid="{00000000-0005-0000-0000-0000E7CC0000}"/>
    <cellStyle name="Total 5 4 3" xfId="2262" xr:uid="{00000000-0005-0000-0000-0000E8CC0000}"/>
    <cellStyle name="Total 5 4 3 2" xfId="6314" xr:uid="{00000000-0005-0000-0000-0000E9CC0000}"/>
    <cellStyle name="Total 5 4 3 2 2" xfId="32476" xr:uid="{00000000-0005-0000-0000-0000EACC0000}"/>
    <cellStyle name="Total 5 4 3 3" xfId="28424" xr:uid="{00000000-0005-0000-0000-0000EBCC0000}"/>
    <cellStyle name="Total 5 4 4" xfId="4288" xr:uid="{00000000-0005-0000-0000-0000ECCC0000}"/>
    <cellStyle name="Total 5 4 4 2" xfId="30450" xr:uid="{00000000-0005-0000-0000-0000EDCC0000}"/>
    <cellStyle name="Total 5 4 5" xfId="26398" xr:uid="{00000000-0005-0000-0000-0000EECC0000}"/>
    <cellStyle name="Total 5 5" xfId="638" xr:uid="{00000000-0005-0000-0000-0000EFCC0000}"/>
    <cellStyle name="Total 5 5 2" xfId="2664" xr:uid="{00000000-0005-0000-0000-0000F0CC0000}"/>
    <cellStyle name="Total 5 5 2 2" xfId="6716" xr:uid="{00000000-0005-0000-0000-0000F1CC0000}"/>
    <cellStyle name="Total 5 5 2 2 2" xfId="32878" xr:uid="{00000000-0005-0000-0000-0000F2CC0000}"/>
    <cellStyle name="Total 5 5 2 3" xfId="28826" xr:uid="{00000000-0005-0000-0000-0000F3CC0000}"/>
    <cellStyle name="Total 5 5 3" xfId="4690" xr:uid="{00000000-0005-0000-0000-0000F4CC0000}"/>
    <cellStyle name="Total 5 5 3 2" xfId="30852" xr:uid="{00000000-0005-0000-0000-0000F5CC0000}"/>
    <cellStyle name="Total 5 5 4" xfId="26800" xr:uid="{00000000-0005-0000-0000-0000F6CC0000}"/>
    <cellStyle name="Total 5 6" xfId="2132" xr:uid="{00000000-0005-0000-0000-0000F7CC0000}"/>
    <cellStyle name="Total 5 6 2" xfId="6184" xr:uid="{00000000-0005-0000-0000-0000F8CC0000}"/>
    <cellStyle name="Total 5 6 2 2" xfId="32346" xr:uid="{00000000-0005-0000-0000-0000F9CC0000}"/>
    <cellStyle name="Total 5 6 3" xfId="28294" xr:uid="{00000000-0005-0000-0000-0000FACC0000}"/>
    <cellStyle name="Total 5 7" xfId="4158" xr:uid="{00000000-0005-0000-0000-0000FBCC0000}"/>
    <cellStyle name="Total 5 7 2" xfId="30320" xr:uid="{00000000-0005-0000-0000-0000FCCC0000}"/>
    <cellStyle name="Total 5 8" xfId="26268" xr:uid="{00000000-0005-0000-0000-0000FDCC0000}"/>
    <cellStyle name="Warning Text" xfId="42" builtinId="11" customBuiltin="1"/>
    <cellStyle name="Warning Text 2" xfId="87" xr:uid="{00000000-0005-0000-0000-0000FFCC0000}"/>
    <cellStyle name="عادي_Ras SEDR No.4" xfId="52449" xr:uid="{00000000-0005-0000-0000-000000CD0000}"/>
  </cellStyles>
  <dxfs count="22926">
    <dxf>
      <fill>
        <patternFill patternType="solid">
          <bgColor indexed="26"/>
        </patternFill>
      </fill>
    </dxf>
    <dxf>
      <fill>
        <patternFill patternType="solid">
          <bgColor indexed="26"/>
        </patternFill>
      </fill>
    </dxf>
    <dxf>
      <fill>
        <patternFill patternType="solid">
          <bgColor indexed="26"/>
        </patternFill>
      </fill>
    </dxf>
    <dxf>
      <fill>
        <patternFill patternType="solid">
          <bgColor indexed="26"/>
        </patternFill>
      </fill>
    </dxf>
    <dxf>
      <fill>
        <patternFill patternType="solid">
          <bgColor indexed="26"/>
        </patternFill>
      </fill>
    </dxf>
    <dxf>
      <fill>
        <patternFill>
          <bgColor indexed="27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ill>
        <patternFill>
          <bgColor indexed="51"/>
        </patternFill>
      </fill>
    </dxf>
    <dxf>
      <fill>
        <patternFill>
          <bgColor indexed="27"/>
        </patternFill>
      </fill>
    </dxf>
    <dxf>
      <font>
        <condense val="0"/>
        <extend val="0"/>
        <color indexed="10"/>
      </font>
      <fill>
        <patternFill>
          <bgColor indexed="27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8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lor rgb="FFFF0000"/>
      </font>
      <fill>
        <patternFill>
          <fgColor theme="3" tint="0.59996337778862885"/>
          <bgColor rgb="FFCCECFF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lor rgb="FFFF0000"/>
      </font>
      <fill>
        <patternFill>
          <fgColor theme="3" tint="0.59996337778862885"/>
          <bgColor rgb="FFCCECFF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CC6600"/>
      </font>
      <fill>
        <patternFill>
          <bgColor rgb="FFFFFF99"/>
        </patternFill>
      </fill>
    </dxf>
    <dxf>
      <font>
        <b/>
        <i val="0"/>
        <color rgb="FF00B050"/>
      </font>
      <fill>
        <patternFill>
          <bgColor rgb="FFFFFFFF"/>
        </patternFill>
      </fill>
    </dxf>
    <dxf>
      <font>
        <color rgb="FF000000"/>
      </font>
    </dxf>
    <dxf>
      <font>
        <color rgb="FF000000"/>
      </font>
      <fill>
        <patternFill>
          <bgColor rgb="FFFFFF99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lor rgb="FFCC6600"/>
      </font>
      <fill>
        <patternFill>
          <bgColor rgb="FFFFFF99"/>
        </patternFill>
      </fill>
    </dxf>
    <dxf>
      <font>
        <b/>
        <i val="0"/>
        <color rgb="FF00B05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>
          <bgColor rgb="FFFFFF99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8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b val="0"/>
        <i val="0"/>
        <color rgb="FF0000FF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 val="0"/>
        <i val="0"/>
        <color rgb="FF0000FF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b val="0"/>
        <i val="0"/>
        <color rgb="FF0000FF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 val="0"/>
        <i val="0"/>
        <color rgb="FF0000FF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b val="0"/>
        <i val="0"/>
        <color rgb="FF0000FF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 val="0"/>
        <i val="0"/>
        <color rgb="FF0000FF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34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 val="0"/>
        <i val="0"/>
        <color rgb="FF0000FF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34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34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 val="0"/>
        <i val="0"/>
        <condense val="0"/>
        <extend val="0"/>
        <color indexed="8"/>
      </font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ill>
        <patternFill>
          <bgColor indexed="34"/>
        </patternFill>
      </fill>
    </dxf>
    <dxf>
      <fill>
        <patternFill>
          <bgColor indexed="34"/>
        </patternFill>
      </fill>
    </dxf>
    <dxf>
      <fill>
        <patternFill>
          <bgColor indexed="22"/>
        </patternFill>
      </fill>
    </dxf>
    <dxf>
      <fill>
        <patternFill>
          <bgColor indexed="9"/>
        </patternFill>
      </fill>
    </dxf>
    <dxf>
      <fill>
        <patternFill>
          <bgColor indexed="51"/>
        </patternFill>
      </fill>
    </dxf>
    <dxf>
      <fill>
        <patternFill>
          <bgColor indexed="34"/>
        </patternFill>
      </fill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9"/>
        </patternFill>
      </fill>
    </dxf>
    <dxf>
      <fill>
        <patternFill>
          <bgColor indexed="26"/>
        </patternFill>
      </fill>
    </dxf>
    <dxf>
      <fill>
        <patternFill>
          <bgColor indexed="27"/>
        </patternFill>
      </fill>
    </dxf>
    <dxf>
      <fill>
        <patternFill>
          <bgColor indexed="26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14A6AA"/>
      <rgbColor rgb="00FF00FF"/>
      <rgbColor rgb="0000FFFF"/>
      <rgbColor rgb="00800000"/>
      <rgbColor rgb="0099FF99"/>
      <rgbColor rgb="000000AA"/>
      <rgbColor rgb="00808000"/>
      <rgbColor rgb="00800080"/>
      <rgbColor rgb="00008080"/>
      <rgbColor rgb="00E8E8E8"/>
      <rgbColor rgb="00708090"/>
      <rgbColor rgb="009999FF"/>
      <rgbColor rgb="00993366"/>
      <rgbColor rgb="00FFFFCC"/>
      <rgbColor rgb="00CCFFFF"/>
      <rgbColor rgb="00660066"/>
      <rgbColor rgb="00FF8080"/>
      <rgbColor rgb="004FA7FF"/>
      <rgbColor rgb="00FFFF99"/>
      <rgbColor rgb="00000080"/>
      <rgbColor rgb="00FF00FF"/>
      <rgbColor rgb="00FFFF00"/>
      <rgbColor rgb="0000FFFF"/>
      <rgbColor rgb="00800080"/>
      <rgbColor rgb="00800000"/>
      <rgbColor rgb="0099FF99"/>
      <rgbColor rgb="000000FF"/>
      <rgbColor rgb="00FFFFD5"/>
      <rgbColor rgb="006699CC"/>
      <rgbColor rgb="000000AA"/>
      <rgbColor rgb="00B2B2B2"/>
      <rgbColor rgb="0068A8FE"/>
      <rgbColor rgb="00E5EBED"/>
      <rgbColor rgb="00E2C5FF"/>
      <rgbColor rgb="006699CC"/>
      <rgbColor rgb="003366FF"/>
      <rgbColor rgb="0033CCCC"/>
      <rgbColor rgb="0099CC00"/>
      <rgbColor rgb="00CCECFF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D3DB7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342900</xdr:colOff>
          <xdr:row>2</xdr:row>
          <xdr:rowOff>285750</xdr:rowOff>
        </xdr:from>
        <xdr:to>
          <xdr:col>13</xdr:col>
          <xdr:colOff>600075</xdr:colOff>
          <xdr:row>3</xdr:row>
          <xdr:rowOff>200025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6699CC"/>
                  </a:solidFill>
                  <a:latin typeface="Arial"/>
                  <a:cs typeface="Arial"/>
                </a:rPr>
                <a:t>INITIALISE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9525</xdr:colOff>
          <xdr:row>1</xdr:row>
          <xdr:rowOff>9525</xdr:rowOff>
        </xdr:from>
        <xdr:to>
          <xdr:col>82</xdr:col>
          <xdr:colOff>266700</xdr:colOff>
          <xdr:row>2</xdr:row>
          <xdr:rowOff>0</xdr:rowOff>
        </xdr:to>
        <xdr:sp macro="" textlink="">
          <xdr:nvSpPr>
            <xdr:cNvPr id="13600" name="Button 288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0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Verdana"/>
                  <a:ea typeface="Verdana"/>
                </a:rPr>
                <a:t>FILE3 TO X: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5</xdr:row>
          <xdr:rowOff>0</xdr:rowOff>
        </xdr:from>
        <xdr:to>
          <xdr:col>21</xdr:col>
          <xdr:colOff>609600</xdr:colOff>
          <xdr:row>6</xdr:row>
          <xdr:rowOff>0</xdr:rowOff>
        </xdr:to>
        <xdr:sp macro="" textlink="">
          <xdr:nvSpPr>
            <xdr:cNvPr id="33298" name="Button 1554" hidden="1">
              <a:extLst>
                <a:ext uri="{63B3BB69-23CF-44E3-9099-C40C66FF867C}">
                  <a14:compatExt spid="_x0000_s33298"/>
                </a:ext>
                <a:ext uri="{FF2B5EF4-FFF2-40B4-BE49-F238E27FC236}">
                  <a16:creationId xmlns:a16="http://schemas.microsoft.com/office/drawing/2014/main" id="{00000000-0008-0000-0000-0000128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Verdana"/>
                  <a:ea typeface="Verdana"/>
                </a:rPr>
                <a:t>FILE6 TO C: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47625</xdr:rowOff>
        </xdr:from>
        <xdr:to>
          <xdr:col>19</xdr:col>
          <xdr:colOff>390525</xdr:colOff>
          <xdr:row>1</xdr:row>
          <xdr:rowOff>152400</xdr:rowOff>
        </xdr:to>
        <xdr:sp macro="" textlink="">
          <xdr:nvSpPr>
            <xdr:cNvPr id="33493" name="Button 1749" hidden="1">
              <a:extLst>
                <a:ext uri="{63B3BB69-23CF-44E3-9099-C40C66FF867C}">
                  <a14:compatExt spid="_x0000_s33493"/>
                </a:ext>
                <a:ext uri="{FF2B5EF4-FFF2-40B4-BE49-F238E27FC236}">
                  <a16:creationId xmlns:a16="http://schemas.microsoft.com/office/drawing/2014/main" id="{00000000-0008-0000-0000-0000D58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99CC"/>
                  </a:solidFill>
                  <a:latin typeface="Verdana"/>
                  <a:ea typeface="Verdana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361950</xdr:colOff>
          <xdr:row>3</xdr:row>
          <xdr:rowOff>381000</xdr:rowOff>
        </xdr:from>
        <xdr:to>
          <xdr:col>13</xdr:col>
          <xdr:colOff>619125</xdr:colOff>
          <xdr:row>4</xdr:row>
          <xdr:rowOff>171450</xdr:rowOff>
        </xdr:to>
        <xdr:sp macro="" textlink="">
          <xdr:nvSpPr>
            <xdr:cNvPr id="33500" name="Button 1756" hidden="1">
              <a:extLst>
                <a:ext uri="{63B3BB69-23CF-44E3-9099-C40C66FF867C}">
                  <a14:compatExt spid="_x0000_s33500"/>
                </a:ext>
                <a:ext uri="{FF2B5EF4-FFF2-40B4-BE49-F238E27FC236}">
                  <a16:creationId xmlns:a16="http://schemas.microsoft.com/office/drawing/2014/main" id="{00000000-0008-0000-0000-0000DC8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en-US" sz="900" b="1" i="0" u="none" strike="noStrike" baseline="0">
                  <a:solidFill>
                    <a:srgbClr val="6699CC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85725</xdr:colOff>
      <xdr:row>1</xdr:row>
      <xdr:rowOff>0</xdr:rowOff>
    </xdr:from>
    <xdr:to>
      <xdr:col>1</xdr:col>
      <xdr:colOff>1628775</xdr:colOff>
      <xdr:row>3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81000"/>
          <a:ext cx="1543050" cy="714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47625</xdr:colOff>
          <xdr:row>0</xdr:row>
          <xdr:rowOff>38100</xdr:rowOff>
        </xdr:from>
        <xdr:to>
          <xdr:col>13</xdr:col>
          <xdr:colOff>514350</xdr:colOff>
          <xdr:row>1</xdr:row>
          <xdr:rowOff>9525</xdr:rowOff>
        </xdr:to>
        <xdr:sp macro="" textlink="">
          <xdr:nvSpPr>
            <xdr:cNvPr id="35232" name="Button 1440" hidden="1">
              <a:extLst>
                <a:ext uri="{63B3BB69-23CF-44E3-9099-C40C66FF867C}">
                  <a14:compatExt spid="_x0000_s35232"/>
                </a:ext>
                <a:ext uri="{FF2B5EF4-FFF2-40B4-BE49-F238E27FC236}">
                  <a16:creationId xmlns:a16="http://schemas.microsoft.com/office/drawing/2014/main" id="{00000000-0008-0000-0100-0000A0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ourier New"/>
                  <a:cs typeface="Courier Ne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38100</xdr:colOff>
      <xdr:row>1</xdr:row>
      <xdr:rowOff>0</xdr:rowOff>
    </xdr:from>
    <xdr:to>
      <xdr:col>23</xdr:col>
      <xdr:colOff>306705</xdr:colOff>
      <xdr:row>4</xdr:row>
      <xdr:rowOff>295275</xdr:rowOff>
    </xdr:to>
    <xdr:sp macro="" textlink="">
      <xdr:nvSpPr>
        <xdr:cNvPr id="9" name="Text Box 6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12515850" y="342900"/>
          <a:ext cx="3935730" cy="9525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000" tIns="36000" rIns="36000" bIns="3600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please follow these instruction to avoid any problem in report and data entry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C00000"/>
            </a:solidFill>
            <a:latin typeface="Verdana"/>
            <a:ea typeface="Verdana"/>
            <a:cs typeface="Verdana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1- any past should be value only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2- don't let empty rows between data entry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70C0"/>
              </a:solidFill>
              <a:latin typeface="Verdana"/>
              <a:ea typeface="Verdana"/>
              <a:cs typeface="Verdana"/>
            </a:rPr>
            <a:t> 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567690</xdr:colOff>
      <xdr:row>0</xdr:row>
      <xdr:rowOff>49530</xdr:rowOff>
    </xdr:from>
    <xdr:to>
      <xdr:col>6</xdr:col>
      <xdr:colOff>2232690</xdr:colOff>
      <xdr:row>0</xdr:row>
      <xdr:rowOff>314498</xdr:rowOff>
    </xdr:to>
    <xdr:sp macro="" textlink="">
      <xdr:nvSpPr>
        <xdr:cNvPr id="39153" name="Text Box 3313">
          <a:extLst>
            <a:ext uri="{FF2B5EF4-FFF2-40B4-BE49-F238E27FC236}">
              <a16:creationId xmlns:a16="http://schemas.microsoft.com/office/drawing/2014/main" id="{00000000-0008-0000-0200-0000F1980000}"/>
            </a:ext>
          </a:extLst>
        </xdr:cNvPr>
        <xdr:cNvSpPr txBox="1">
          <a:spLocks noChangeArrowheads="1"/>
        </xdr:cNvSpPr>
      </xdr:nvSpPr>
      <xdr:spPr bwMode="auto">
        <a:xfrm>
          <a:off x="4019550" y="57150"/>
          <a:ext cx="2886075" cy="257175"/>
        </a:xfrm>
        <a:prstGeom prst="rect">
          <a:avLst/>
        </a:prstGeom>
        <a:solidFill>
          <a:srgbClr val="E5EBE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000" tIns="36000" rIns="36000" bIns="3600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Verdana"/>
              <a:ea typeface="Verdana"/>
              <a:cs typeface="Verdana"/>
            </a:rPr>
            <a:t>PLEASE DO NOT CUT AND PASTE</a:t>
          </a:r>
        </a:p>
      </xdr:txBody>
    </xdr:sp>
    <xdr:clientData fPrintsWithSheet="0"/>
  </xdr:twoCellAnchor>
  <xdr:twoCellAnchor>
    <xdr:from>
      <xdr:col>34</xdr:col>
      <xdr:colOff>30480</xdr:colOff>
      <xdr:row>0</xdr:row>
      <xdr:rowOff>68580</xdr:rowOff>
    </xdr:from>
    <xdr:to>
      <xdr:col>35</xdr:col>
      <xdr:colOff>7620</xdr:colOff>
      <xdr:row>0</xdr:row>
      <xdr:rowOff>266700</xdr:rowOff>
    </xdr:to>
    <xdr:sp macro="" textlink="">
      <xdr:nvSpPr>
        <xdr:cNvPr id="83396" name="Rectangle 3326">
          <a:extLst>
            <a:ext uri="{FF2B5EF4-FFF2-40B4-BE49-F238E27FC236}">
              <a16:creationId xmlns:a16="http://schemas.microsoft.com/office/drawing/2014/main" id="{00000000-0008-0000-0200-0000C4450100}"/>
            </a:ext>
          </a:extLst>
        </xdr:cNvPr>
        <xdr:cNvSpPr>
          <a:spLocks noChangeArrowheads="1"/>
        </xdr:cNvSpPr>
      </xdr:nvSpPr>
      <xdr:spPr bwMode="auto">
        <a:xfrm>
          <a:off x="17038320" y="68580"/>
          <a:ext cx="1143000" cy="198120"/>
        </a:xfrm>
        <a:prstGeom prst="rect">
          <a:avLst/>
        </a:prstGeom>
        <a:solidFill>
          <a:srgbClr val="CCECFF"/>
        </a:solidFill>
        <a:ln w="9525" algn="ctr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1891665</xdr:colOff>
      <xdr:row>0</xdr:row>
      <xdr:rowOff>85725</xdr:rowOff>
    </xdr:from>
    <xdr:to>
      <xdr:col>8</xdr:col>
      <xdr:colOff>417190</xdr:colOff>
      <xdr:row>0</xdr:row>
      <xdr:rowOff>314325</xdr:rowOff>
    </xdr:to>
    <xdr:sp macro="" textlink="">
      <xdr:nvSpPr>
        <xdr:cNvPr id="8003" name="Rectangle 835">
          <a:extLst>
            <a:ext uri="{FF2B5EF4-FFF2-40B4-BE49-F238E27FC236}">
              <a16:creationId xmlns:a16="http://schemas.microsoft.com/office/drawing/2014/main" id="{00000000-0008-0000-0300-0000431F0000}"/>
            </a:ext>
          </a:extLst>
        </xdr:cNvPr>
        <xdr:cNvSpPr>
          <a:spLocks noChangeArrowheads="1"/>
        </xdr:cNvSpPr>
      </xdr:nvSpPr>
      <xdr:spPr bwMode="auto">
        <a:xfrm>
          <a:off x="6591300" y="85725"/>
          <a:ext cx="2152650" cy="228600"/>
        </a:xfrm>
        <a:prstGeom prst="rect">
          <a:avLst/>
        </a:prstGeom>
        <a:solidFill>
          <a:srgbClr val="99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000" tIns="36000" rIns="36000" bIns="36000" anchor="t" upright="1"/>
        <a:lstStyle/>
        <a:p>
          <a:pPr algn="ctr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&gt; 10% OVER TARGET</a:t>
          </a:r>
        </a:p>
      </xdr:txBody>
    </xdr:sp>
    <xdr:clientData/>
  </xdr:twoCellAnchor>
  <xdr:twoCellAnchor>
    <xdr:from>
      <xdr:col>8</xdr:col>
      <xdr:colOff>510540</xdr:colOff>
      <xdr:row>0</xdr:row>
      <xdr:rowOff>85725</xdr:rowOff>
    </xdr:from>
    <xdr:to>
      <xdr:col>10</xdr:col>
      <xdr:colOff>417208</xdr:colOff>
      <xdr:row>0</xdr:row>
      <xdr:rowOff>314325</xdr:rowOff>
    </xdr:to>
    <xdr:sp macro="" textlink="">
      <xdr:nvSpPr>
        <xdr:cNvPr id="8070" name="Rectangle 902">
          <a:extLst>
            <a:ext uri="{FF2B5EF4-FFF2-40B4-BE49-F238E27FC236}">
              <a16:creationId xmlns:a16="http://schemas.microsoft.com/office/drawing/2014/main" id="{00000000-0008-0000-0300-0000861F0000}"/>
            </a:ext>
          </a:extLst>
        </xdr:cNvPr>
        <xdr:cNvSpPr>
          <a:spLocks noChangeArrowheads="1"/>
        </xdr:cNvSpPr>
      </xdr:nvSpPr>
      <xdr:spPr bwMode="auto">
        <a:xfrm>
          <a:off x="8829675" y="85725"/>
          <a:ext cx="1343025" cy="22860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000" tIns="36000" rIns="36000" bIns="36000" anchor="t" upright="1"/>
        <a:lstStyle/>
        <a:p>
          <a:pPr algn="ctr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&gt; 10% UNDER TARGET</a:t>
          </a:r>
        </a:p>
      </xdr:txBody>
    </xdr:sp>
    <xdr:clientData/>
  </xdr:twoCellAnchor>
  <xdr:twoCellAnchor>
    <xdr:from>
      <xdr:col>20</xdr:col>
      <xdr:colOff>9525</xdr:colOff>
      <xdr:row>62</xdr:row>
      <xdr:rowOff>6500</xdr:rowOff>
    </xdr:from>
    <xdr:to>
      <xdr:col>22</xdr:col>
      <xdr:colOff>727734</xdr:colOff>
      <xdr:row>63</xdr:row>
      <xdr:rowOff>47538</xdr:rowOff>
    </xdr:to>
    <xdr:sp macro="" textlink="">
      <xdr:nvSpPr>
        <xdr:cNvPr id="48131" name="AutoShape 930">
          <a:extLst>
            <a:ext uri="{FF2B5EF4-FFF2-40B4-BE49-F238E27FC236}">
              <a16:creationId xmlns:a16="http://schemas.microsoft.com/office/drawing/2014/main" id="{00000000-0008-0000-0300-000003BC0000}"/>
            </a:ext>
          </a:extLst>
        </xdr:cNvPr>
        <xdr:cNvSpPr>
          <a:spLocks/>
        </xdr:cNvSpPr>
      </xdr:nvSpPr>
      <xdr:spPr bwMode="auto">
        <a:xfrm>
          <a:off x="23241000" y="2000250"/>
          <a:ext cx="2238375" cy="381000"/>
        </a:xfrm>
        <a:prstGeom prst="borderCallout1">
          <a:avLst>
            <a:gd name="adj1" fmla="val 19356"/>
            <a:gd name="adj2" fmla="val -3403"/>
            <a:gd name="adj3" fmla="val 0"/>
            <a:gd name="adj4" fmla="val -36597"/>
          </a:avLst>
        </a:prstGeom>
        <a:solidFill>
          <a:srgbClr val="FFFF99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000" tIns="36000" rIns="36000" bIns="3600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Adjust these values to get the correct cumulatives in column J</a:t>
          </a:r>
        </a:p>
      </xdr:txBody>
    </xdr:sp>
    <xdr:clientData/>
  </xdr:twoCellAnchor>
  <xdr:twoCellAnchor editAs="absolute">
    <xdr:from>
      <xdr:col>2</xdr:col>
      <xdr:colOff>746760</xdr:colOff>
      <xdr:row>0</xdr:row>
      <xdr:rowOff>66675</xdr:rowOff>
    </xdr:from>
    <xdr:to>
      <xdr:col>5</xdr:col>
      <xdr:colOff>386714</xdr:colOff>
      <xdr:row>0</xdr:row>
      <xdr:rowOff>314325</xdr:rowOff>
    </xdr:to>
    <xdr:sp macro="" textlink="">
      <xdr:nvSpPr>
        <xdr:cNvPr id="8181" name="Text Box 1013">
          <a:extLst>
            <a:ext uri="{FF2B5EF4-FFF2-40B4-BE49-F238E27FC236}">
              <a16:creationId xmlns:a16="http://schemas.microsoft.com/office/drawing/2014/main" id="{00000000-0008-0000-0300-0000F51F0000}"/>
            </a:ext>
          </a:extLst>
        </xdr:cNvPr>
        <xdr:cNvSpPr txBox="1">
          <a:spLocks noChangeArrowheads="1"/>
        </xdr:cNvSpPr>
      </xdr:nvSpPr>
      <xdr:spPr bwMode="auto">
        <a:xfrm>
          <a:off x="2876550" y="66675"/>
          <a:ext cx="2371725" cy="247650"/>
        </a:xfrm>
        <a:prstGeom prst="rect">
          <a:avLst/>
        </a:prstGeom>
        <a:solidFill>
          <a:srgbClr val="E5EBE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000" tIns="36000" rIns="36000" bIns="36000" anchor="ctr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FF0000"/>
              </a:solidFill>
              <a:latin typeface="Verdana"/>
            </a:rPr>
            <a:t>PLEASE DO NOT COPY AND PASTE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0</xdr:row>
      <xdr:rowOff>38100</xdr:rowOff>
    </xdr:from>
    <xdr:to>
      <xdr:col>16</xdr:col>
      <xdr:colOff>363855</xdr:colOff>
      <xdr:row>6</xdr:row>
      <xdr:rowOff>161925</xdr:rowOff>
    </xdr:to>
    <xdr:sp macro="" textlink="">
      <xdr:nvSpPr>
        <xdr:cNvPr id="8" name="Text Box 6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848850" y="38100"/>
          <a:ext cx="3935730" cy="16002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000" tIns="36000" rIns="36000" bIns="3600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please follow these instruction to avoid any problem in report and data entry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C00000"/>
            </a:solidFill>
            <a:latin typeface="Verdana"/>
            <a:ea typeface="Verdana"/>
            <a:cs typeface="Verdana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1- any past should be value only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2- don't let empty rows between data entry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C00000"/>
            </a:solidFill>
            <a:latin typeface="Verdana"/>
            <a:ea typeface="Verdana"/>
            <a:cs typeface="Verdana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NEW OPTION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chemeClr val="tx2"/>
              </a:solidFill>
              <a:latin typeface="Verdana"/>
              <a:ea typeface="Verdana"/>
              <a:cs typeface="Verdana"/>
            </a:rPr>
            <a:t>To set SFL just put in remarks cell word "SFL" with any other words to update it in well data tap.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70C0"/>
              </a:solidFill>
              <a:latin typeface="Verdana"/>
              <a:ea typeface="Verdana"/>
              <a:cs typeface="Verdana"/>
            </a:rPr>
            <a:t> 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6</xdr:row>
          <xdr:rowOff>180975</xdr:rowOff>
        </xdr:from>
        <xdr:to>
          <xdr:col>11</xdr:col>
          <xdr:colOff>590550</xdr:colOff>
          <xdr:row>8</xdr:row>
          <xdr:rowOff>190500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ourier New"/>
                  <a:cs typeface="Courier Ne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85726</xdr:rowOff>
    </xdr:from>
    <xdr:to>
      <xdr:col>17</xdr:col>
      <xdr:colOff>1609726</xdr:colOff>
      <xdr:row>0</xdr:row>
      <xdr:rowOff>657226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7200900" y="85726"/>
          <a:ext cx="5467351" cy="571500"/>
        </a:xfrm>
        <a:prstGeom prst="rect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36000" tIns="36000" rIns="36000" bIns="36000" rtlCol="0" anchor="t" upright="1"/>
        <a:lstStyle/>
        <a:p>
          <a:pPr algn="l"/>
          <a:r>
            <a:rPr lang="en-US" sz="1100" baseline="0"/>
            <a:t> INSERT DAILY BS&amp;W FOR  EACH WELL TO GET DAILY AVG BS&amp;W , THEN GET AVG BS&amp;W FOR ALL DAYS SAMPLES FOLLOWED UP TO GET NEW REF. FOR THE WELL</a:t>
          </a:r>
          <a:endParaRPr lang="en-US" sz="1100"/>
        </a:p>
      </xdr:txBody>
    </xdr:sp>
    <xdr:clientData/>
  </xdr:twoCellAnchor>
  <xdr:twoCellAnchor editAs="oneCell">
    <xdr:from>
      <xdr:col>18</xdr:col>
      <xdr:colOff>38100</xdr:colOff>
      <xdr:row>3</xdr:row>
      <xdr:rowOff>9525</xdr:rowOff>
    </xdr:from>
    <xdr:to>
      <xdr:col>25</xdr:col>
      <xdr:colOff>329453</xdr:colOff>
      <xdr:row>8</xdr:row>
      <xdr:rowOff>167529</xdr:rowOff>
    </xdr:to>
    <xdr:sp macro="" textlink="">
      <xdr:nvSpPr>
        <xdr:cNvPr id="4" name="Text Box 67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14277975" y="1781175"/>
          <a:ext cx="4558553" cy="1729629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000" tIns="36000" rIns="36000" bIns="3600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please follow these instruction to avoid any problem in report and data entry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C00000"/>
            </a:solidFill>
            <a:latin typeface="Verdana"/>
            <a:ea typeface="Verdana"/>
            <a:cs typeface="Verdana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1- any past should be value only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2- don't let empty rows between data entry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C00000"/>
            </a:solidFill>
            <a:latin typeface="Verdana"/>
            <a:ea typeface="Verdana"/>
            <a:cs typeface="Verdana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C00000"/>
              </a:solidFill>
              <a:latin typeface="Verdana"/>
              <a:ea typeface="Verdana"/>
              <a:cs typeface="Verdana"/>
            </a:rPr>
            <a:t>NEW OPTION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chemeClr val="tx2"/>
              </a:solidFill>
              <a:latin typeface="Verdana"/>
              <a:ea typeface="Verdana"/>
              <a:cs typeface="Verdana"/>
            </a:rPr>
            <a:t>To set NEW REF just put in remarks cell word "NEW REF" with any other words to update it in well data tap.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70C0"/>
              </a:solidFill>
              <a:latin typeface="Verdana"/>
              <a:ea typeface="Verdana"/>
              <a:cs typeface="Verdana"/>
            </a:rPr>
            <a:t> 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1685925</xdr:colOff>
          <xdr:row>0</xdr:row>
          <xdr:rowOff>161925</xdr:rowOff>
        </xdr:from>
        <xdr:to>
          <xdr:col>17</xdr:col>
          <xdr:colOff>2686050</xdr:colOff>
          <xdr:row>0</xdr:row>
          <xdr:rowOff>609600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ourier New"/>
                  <a:cs typeface="Courier Ne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198120</xdr:colOff>
      <xdr:row>0</xdr:row>
      <xdr:rowOff>57150</xdr:rowOff>
    </xdr:from>
    <xdr:to>
      <xdr:col>5</xdr:col>
      <xdr:colOff>2865120</xdr:colOff>
      <xdr:row>0</xdr:row>
      <xdr:rowOff>474453</xdr:rowOff>
    </xdr:to>
    <xdr:sp macro="" textlink="">
      <xdr:nvSpPr>
        <xdr:cNvPr id="5122" name="Rectangle 2">
          <a:extLst>
            <a:ext uri="{FF2B5EF4-FFF2-40B4-BE49-F238E27FC236}">
              <a16:creationId xmlns:a16="http://schemas.microsoft.com/office/drawing/2014/main" id="{00000000-0008-0000-0700-000002140000}"/>
            </a:ext>
          </a:extLst>
        </xdr:cNvPr>
        <xdr:cNvSpPr>
          <a:spLocks noChangeArrowheads="1"/>
        </xdr:cNvSpPr>
      </xdr:nvSpPr>
      <xdr:spPr bwMode="auto">
        <a:xfrm>
          <a:off x="7743825" y="57150"/>
          <a:ext cx="2590800" cy="409575"/>
        </a:xfrm>
        <a:prstGeom prst="rect">
          <a:avLst/>
        </a:prstGeom>
        <a:solidFill>
          <a:srgbClr val="CCEC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000" tIns="36000" rIns="36000" bIns="3600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ALWAYS CLICK THE SORT BUTTON AFTER ADDING A 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104775</xdr:rowOff>
        </xdr:from>
        <xdr:to>
          <xdr:col>5</xdr:col>
          <xdr:colOff>0</xdr:colOff>
          <xdr:row>0</xdr:row>
          <xdr:rowOff>495300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14</xdr:row>
      <xdr:rowOff>104775</xdr:rowOff>
    </xdr:from>
    <xdr:to>
      <xdr:col>7</xdr:col>
      <xdr:colOff>0</xdr:colOff>
      <xdr:row>16</xdr:row>
      <xdr:rowOff>152400</xdr:rowOff>
    </xdr:to>
    <xdr:sp macro="" textlink="">
      <xdr:nvSpPr>
        <xdr:cNvPr id="40965" name="Text Box 5">
          <a:extLst>
            <a:ext uri="{FF2B5EF4-FFF2-40B4-BE49-F238E27FC236}">
              <a16:creationId xmlns:a16="http://schemas.microsoft.com/office/drawing/2014/main" id="{00000000-0008-0000-0800-000005A00000}"/>
            </a:ext>
          </a:extLst>
        </xdr:cNvPr>
        <xdr:cNvSpPr txBox="1">
          <a:spLocks noChangeArrowheads="1"/>
        </xdr:cNvSpPr>
      </xdr:nvSpPr>
      <xdr:spPr bwMode="auto">
        <a:xfrm>
          <a:off x="3905250" y="2924175"/>
          <a:ext cx="1514475" cy="428625"/>
        </a:xfrm>
        <a:prstGeom prst="rect">
          <a:avLst/>
        </a:prstGeom>
        <a:solidFill>
          <a:srgbClr val="CCEC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000" tIns="36000" rIns="36000" bIns="3600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Blue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text may be edited by the users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EB%20ALLOCATION%20FO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ocation"/>
      <sheetName val="WELL TEST"/>
      <sheetName val="DFL"/>
      <sheetName val="LAB BS&amp;W HISTORY"/>
      <sheetName val="LAB BS&amp;W"/>
      <sheetName val="WELLS DATA"/>
      <sheetName val="SAMPLES"/>
      <sheetName val="TEMP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7">
          <cell r="B7" t="str">
            <v>EBAH-C-02</v>
          </cell>
          <cell r="C7" t="str">
            <v>UBAH</v>
          </cell>
          <cell r="D7" t="str">
            <v>ESP</v>
          </cell>
          <cell r="E7">
            <v>24</v>
          </cell>
          <cell r="F7">
            <v>0</v>
          </cell>
          <cell r="H7">
            <v>128</v>
          </cell>
          <cell r="I7">
            <v>110</v>
          </cell>
          <cell r="L7">
            <v>200</v>
          </cell>
          <cell r="M7">
            <v>46044</v>
          </cell>
          <cell r="N7" t="str">
            <v xml:space="preserve">NOT CLEAR </v>
          </cell>
          <cell r="O7" t="str">
            <v/>
          </cell>
          <cell r="P7" t="str">
            <v>NOT CLEAR</v>
          </cell>
          <cell r="Q7">
            <v>4905</v>
          </cell>
          <cell r="R7" t="str">
            <v>WE1500</v>
          </cell>
          <cell r="W7">
            <v>0</v>
          </cell>
          <cell r="X7">
            <v>25</v>
          </cell>
          <cell r="Y7">
            <v>25</v>
          </cell>
          <cell r="Z7">
            <v>25</v>
          </cell>
          <cell r="AA7">
            <v>50</v>
          </cell>
          <cell r="AB7">
            <v>563</v>
          </cell>
          <cell r="AD7">
            <v>168</v>
          </cell>
          <cell r="AE7">
            <v>193</v>
          </cell>
          <cell r="AF7" t="str">
            <v>EBAH TRANS.1</v>
          </cell>
          <cell r="AH7">
            <v>94.2</v>
          </cell>
          <cell r="AI7">
            <v>46060</v>
          </cell>
          <cell r="AJ7">
            <v>1124</v>
          </cell>
          <cell r="AK7">
            <v>94.2</v>
          </cell>
          <cell r="AL7">
            <v>25500</v>
          </cell>
          <cell r="AM7">
            <v>65.191999999999936</v>
          </cell>
        </row>
        <row r="8">
          <cell r="B8" t="str">
            <v>EBAH-C-04</v>
          </cell>
          <cell r="C8" t="str">
            <v>UBAH</v>
          </cell>
          <cell r="D8" t="str">
            <v>ESP</v>
          </cell>
          <cell r="E8">
            <v>24</v>
          </cell>
          <cell r="F8">
            <v>0</v>
          </cell>
          <cell r="H8">
            <v>128</v>
          </cell>
          <cell r="I8">
            <v>80</v>
          </cell>
          <cell r="K8">
            <v>100</v>
          </cell>
          <cell r="L8">
            <v>400</v>
          </cell>
          <cell r="M8">
            <v>46044</v>
          </cell>
          <cell r="N8">
            <v>3380</v>
          </cell>
          <cell r="O8">
            <v>1433</v>
          </cell>
          <cell r="P8" t="str">
            <v>NOT CLEAR</v>
          </cell>
          <cell r="Q8">
            <v>4813</v>
          </cell>
          <cell r="R8" t="str">
            <v>400-1250</v>
          </cell>
          <cell r="X8">
            <v>23</v>
          </cell>
          <cell r="Y8">
            <v>23</v>
          </cell>
          <cell r="Z8">
            <v>23</v>
          </cell>
          <cell r="AA8">
            <v>58</v>
          </cell>
          <cell r="AF8" t="str">
            <v>EBAH TRANS.1</v>
          </cell>
          <cell r="AG8" t="str">
            <v>`</v>
          </cell>
          <cell r="AH8">
            <v>92.3</v>
          </cell>
          <cell r="AI8">
            <v>46055</v>
          </cell>
          <cell r="AJ8">
            <v>750</v>
          </cell>
          <cell r="AK8">
            <v>92.3</v>
          </cell>
          <cell r="AL8">
            <v>26050</v>
          </cell>
          <cell r="AM8">
            <v>57.75000000000005</v>
          </cell>
        </row>
        <row r="9">
          <cell r="B9" t="str">
            <v>EBAH-C-05</v>
          </cell>
          <cell r="C9" t="str">
            <v>UBAH</v>
          </cell>
          <cell r="D9" t="str">
            <v>SI</v>
          </cell>
          <cell r="E9">
            <v>0</v>
          </cell>
          <cell r="F9">
            <v>9.8399999999999856</v>
          </cell>
          <cell r="G9" t="str">
            <v>Downhole Problem</v>
          </cell>
          <cell r="H9">
            <v>128</v>
          </cell>
          <cell r="I9">
            <v>130</v>
          </cell>
          <cell r="K9">
            <v>129</v>
          </cell>
          <cell r="L9">
            <v>100</v>
          </cell>
          <cell r="M9">
            <v>45881</v>
          </cell>
          <cell r="N9">
            <v>3757</v>
          </cell>
          <cell r="O9">
            <v>1057</v>
          </cell>
          <cell r="P9">
            <v>0</v>
          </cell>
          <cell r="Q9">
            <v>4814</v>
          </cell>
          <cell r="R9" t="str">
            <v>SROD</v>
          </cell>
          <cell r="S9">
            <v>2.25</v>
          </cell>
          <cell r="T9">
            <v>5.5</v>
          </cell>
          <cell r="U9">
            <v>168</v>
          </cell>
          <cell r="V9">
            <v>980</v>
          </cell>
          <cell r="AF9" t="str">
            <v>EBAH TRANS.1</v>
          </cell>
          <cell r="AH9">
            <v>95.2</v>
          </cell>
          <cell r="AI9">
            <v>45232</v>
          </cell>
          <cell r="AJ9">
            <v>205</v>
          </cell>
          <cell r="AK9">
            <v>95.2</v>
          </cell>
          <cell r="AL9">
            <v>18350</v>
          </cell>
          <cell r="AM9">
            <v>9.8399999999999856</v>
          </cell>
        </row>
        <row r="10">
          <cell r="B10" t="str">
            <v>EBAH-C-06</v>
          </cell>
          <cell r="C10" t="str">
            <v>UBAH</v>
          </cell>
          <cell r="D10" t="str">
            <v>SI</v>
          </cell>
          <cell r="E10">
            <v>0</v>
          </cell>
          <cell r="F10">
            <v>13.749749999999995</v>
          </cell>
          <cell r="G10" t="str">
            <v>No Production</v>
          </cell>
          <cell r="H10">
            <v>128</v>
          </cell>
          <cell r="I10">
            <v>100</v>
          </cell>
          <cell r="K10">
            <v>134</v>
          </cell>
          <cell r="M10">
            <v>45949</v>
          </cell>
          <cell r="N10" t="str">
            <v>NOT CLEAR</v>
          </cell>
          <cell r="O10" t="str">
            <v/>
          </cell>
          <cell r="P10">
            <v>700</v>
          </cell>
          <cell r="Q10">
            <v>4907</v>
          </cell>
          <cell r="R10" t="str">
            <v>FLEX10</v>
          </cell>
          <cell r="X10">
            <v>22</v>
          </cell>
          <cell r="Y10">
            <v>22</v>
          </cell>
          <cell r="Z10">
            <v>22</v>
          </cell>
          <cell r="AA10">
            <v>52</v>
          </cell>
          <cell r="AF10" t="str">
            <v>EBAH TRANS.1</v>
          </cell>
          <cell r="AH10">
            <v>99.7</v>
          </cell>
          <cell r="AI10">
            <v>45900</v>
          </cell>
          <cell r="AJ10">
            <v>567</v>
          </cell>
          <cell r="AK10">
            <v>97.575000000000003</v>
          </cell>
          <cell r="AL10">
            <v>22500</v>
          </cell>
          <cell r="AM10">
            <v>13.749749999999997</v>
          </cell>
        </row>
        <row r="11">
          <cell r="B11" t="str">
            <v>EBAH-C-07</v>
          </cell>
          <cell r="C11" t="str">
            <v>UBAH</v>
          </cell>
          <cell r="D11" t="str">
            <v>ESP</v>
          </cell>
          <cell r="E11">
            <v>24</v>
          </cell>
          <cell r="F11">
            <v>0</v>
          </cell>
          <cell r="H11">
            <v>128</v>
          </cell>
          <cell r="I11">
            <v>80</v>
          </cell>
          <cell r="K11">
            <v>63</v>
          </cell>
          <cell r="L11">
            <v>420</v>
          </cell>
          <cell r="M11">
            <v>45992</v>
          </cell>
          <cell r="N11" t="str">
            <v>NOT CLEAR</v>
          </cell>
          <cell r="O11" t="str">
            <v/>
          </cell>
          <cell r="P11" t="str">
            <v>NOT CLEAR</v>
          </cell>
          <cell r="Q11">
            <v>4860</v>
          </cell>
          <cell r="R11">
            <v>1040</v>
          </cell>
          <cell r="X11">
            <v>19</v>
          </cell>
          <cell r="Y11">
            <v>19</v>
          </cell>
          <cell r="Z11">
            <v>19</v>
          </cell>
          <cell r="AA11">
            <v>50</v>
          </cell>
          <cell r="AF11" t="str">
            <v>EBAH TRANS.1</v>
          </cell>
          <cell r="AH11">
            <v>90.9</v>
          </cell>
          <cell r="AI11">
            <v>46059</v>
          </cell>
          <cell r="AJ11">
            <v>490</v>
          </cell>
          <cell r="AK11">
            <v>90.9</v>
          </cell>
          <cell r="AL11">
            <v>22600</v>
          </cell>
          <cell r="AM11">
            <v>44.589999999999982</v>
          </cell>
        </row>
        <row r="12">
          <cell r="B12" t="str">
            <v>EBAH-C-08</v>
          </cell>
          <cell r="C12" t="str">
            <v>UBAH</v>
          </cell>
          <cell r="D12" t="str">
            <v>SI</v>
          </cell>
          <cell r="E12">
            <v>0</v>
          </cell>
          <cell r="F12">
            <v>107.63999999999984</v>
          </cell>
          <cell r="G12" t="str">
            <v>Short Circuit</v>
          </cell>
          <cell r="H12">
            <v>128</v>
          </cell>
          <cell r="I12">
            <v>100</v>
          </cell>
          <cell r="K12">
            <v>125</v>
          </cell>
          <cell r="M12">
            <v>45881</v>
          </cell>
          <cell r="N12">
            <v>4675</v>
          </cell>
          <cell r="O12">
            <v>225</v>
          </cell>
          <cell r="P12">
            <v>670</v>
          </cell>
          <cell r="Q12">
            <v>4900</v>
          </cell>
          <cell r="R12" t="str">
            <v>CL-6000</v>
          </cell>
          <cell r="X12">
            <v>56</v>
          </cell>
          <cell r="Y12">
            <v>56</v>
          </cell>
          <cell r="Z12">
            <v>56</v>
          </cell>
          <cell r="AA12">
            <v>45</v>
          </cell>
          <cell r="AF12" t="str">
            <v>EBAH TRANS.1</v>
          </cell>
          <cell r="AG12" t="str">
            <v>REDA, 700 KVA</v>
          </cell>
          <cell r="AH12">
            <v>95.4</v>
          </cell>
          <cell r="AI12">
            <v>43960</v>
          </cell>
          <cell r="AJ12">
            <v>2340</v>
          </cell>
          <cell r="AK12">
            <v>95.4</v>
          </cell>
          <cell r="AL12">
            <v>18100</v>
          </cell>
          <cell r="AM12">
            <v>107.63999999999983</v>
          </cell>
        </row>
        <row r="13">
          <cell r="B13" t="str">
            <v>EBAH-C-10</v>
          </cell>
          <cell r="C13" t="str">
            <v>UBAH</v>
          </cell>
          <cell r="D13" t="str">
            <v>SI</v>
          </cell>
          <cell r="E13">
            <v>0</v>
          </cell>
          <cell r="F13">
            <v>18.200000000000017</v>
          </cell>
          <cell r="G13" t="str">
            <v>No Recovery</v>
          </cell>
          <cell r="H13">
            <v>128</v>
          </cell>
          <cell r="I13">
            <v>80</v>
          </cell>
          <cell r="K13">
            <v>250</v>
          </cell>
          <cell r="L13">
            <v>900</v>
          </cell>
          <cell r="M13">
            <v>45938</v>
          </cell>
          <cell r="N13">
            <v>180</v>
          </cell>
          <cell r="O13">
            <v>4840</v>
          </cell>
          <cell r="P13">
            <v>180</v>
          </cell>
          <cell r="Q13">
            <v>5020</v>
          </cell>
          <cell r="R13" t="str">
            <v xml:space="preserve"> P31-PMX</v>
          </cell>
          <cell r="X13">
            <v>34</v>
          </cell>
          <cell r="Y13">
            <v>34</v>
          </cell>
          <cell r="Z13">
            <v>34</v>
          </cell>
          <cell r="AA13">
            <v>50</v>
          </cell>
          <cell r="AF13" t="str">
            <v>EBAH TRANS.1</v>
          </cell>
          <cell r="AH13">
            <v>92.3</v>
          </cell>
          <cell r="AI13">
            <v>45400</v>
          </cell>
          <cell r="AJ13">
            <v>650</v>
          </cell>
          <cell r="AK13">
            <v>97.2</v>
          </cell>
          <cell r="AL13">
            <v>15110</v>
          </cell>
          <cell r="AM13">
            <v>18.200000000000017</v>
          </cell>
        </row>
        <row r="14">
          <cell r="B14" t="str">
            <v>EBAH-C-11</v>
          </cell>
          <cell r="C14" t="str">
            <v>UBAH</v>
          </cell>
          <cell r="D14" t="str">
            <v>SI</v>
          </cell>
          <cell r="E14">
            <v>0</v>
          </cell>
          <cell r="F14">
            <v>4.1600000000000037</v>
          </cell>
          <cell r="G14" t="str">
            <v>Pump Stuck</v>
          </cell>
          <cell r="H14">
            <v>80</v>
          </cell>
          <cell r="I14">
            <v>500</v>
          </cell>
          <cell r="K14">
            <v>100</v>
          </cell>
          <cell r="L14">
            <v>0</v>
          </cell>
          <cell r="M14">
            <v>45940</v>
          </cell>
          <cell r="N14">
            <v>230</v>
          </cell>
          <cell r="O14">
            <v>4757</v>
          </cell>
          <cell r="P14">
            <v>230</v>
          </cell>
          <cell r="Q14">
            <v>4987</v>
          </cell>
          <cell r="R14" t="str">
            <v>400-1050</v>
          </cell>
          <cell r="X14">
            <v>17</v>
          </cell>
          <cell r="Y14">
            <v>17</v>
          </cell>
          <cell r="Z14">
            <v>17</v>
          </cell>
          <cell r="AA14">
            <v>50</v>
          </cell>
          <cell r="AF14" t="str">
            <v>EBAH TRANS.1</v>
          </cell>
          <cell r="AH14">
            <v>96.8</v>
          </cell>
          <cell r="AI14">
            <v>45153</v>
          </cell>
          <cell r="AJ14">
            <v>130</v>
          </cell>
          <cell r="AK14">
            <v>96.8</v>
          </cell>
          <cell r="AL14">
            <v>28800</v>
          </cell>
          <cell r="AM14">
            <v>4.1600000000000037</v>
          </cell>
        </row>
        <row r="15">
          <cell r="B15" t="str">
            <v>EBAH-C-12</v>
          </cell>
          <cell r="C15" t="str">
            <v>UBAH</v>
          </cell>
          <cell r="D15" t="str">
            <v>SI</v>
          </cell>
          <cell r="E15">
            <v>0</v>
          </cell>
          <cell r="F15">
            <v>15.199999999999992</v>
          </cell>
          <cell r="H15">
            <v>128</v>
          </cell>
          <cell r="I15">
            <v>100</v>
          </cell>
          <cell r="K15">
            <v>105</v>
          </cell>
          <cell r="M15">
            <v>45881</v>
          </cell>
          <cell r="N15">
            <v>2200</v>
          </cell>
          <cell r="O15">
            <v>2858</v>
          </cell>
          <cell r="P15">
            <v>426</v>
          </cell>
          <cell r="Q15">
            <v>5058</v>
          </cell>
          <cell r="R15" t="str">
            <v>SROD</v>
          </cell>
          <cell r="S15">
            <v>1.5</v>
          </cell>
          <cell r="T15">
            <v>5.6</v>
          </cell>
          <cell r="U15">
            <v>168</v>
          </cell>
          <cell r="V15">
            <v>987</v>
          </cell>
          <cell r="AA15">
            <v>50</v>
          </cell>
          <cell r="AF15" t="str">
            <v>EBAH TRANS.1</v>
          </cell>
          <cell r="AH15">
            <v>92.4</v>
          </cell>
          <cell r="AI15">
            <v>43454</v>
          </cell>
          <cell r="AJ15">
            <v>200</v>
          </cell>
          <cell r="AK15">
            <v>92.4</v>
          </cell>
          <cell r="AL15">
            <v>15900</v>
          </cell>
          <cell r="AM15">
            <v>15.199999999999992</v>
          </cell>
        </row>
        <row r="16">
          <cell r="B16" t="str">
            <v>EBAH-C-13</v>
          </cell>
          <cell r="C16" t="str">
            <v>UBAH</v>
          </cell>
          <cell r="D16" t="str">
            <v>ESP</v>
          </cell>
          <cell r="E16">
            <v>24</v>
          </cell>
          <cell r="F16">
            <v>0</v>
          </cell>
          <cell r="H16">
            <v>128</v>
          </cell>
          <cell r="I16">
            <v>100</v>
          </cell>
          <cell r="K16">
            <v>120</v>
          </cell>
          <cell r="L16">
            <v>300</v>
          </cell>
          <cell r="M16">
            <v>45940</v>
          </cell>
          <cell r="N16" t="str">
            <v xml:space="preserve">NOT CLEAR </v>
          </cell>
          <cell r="O16" t="str">
            <v/>
          </cell>
          <cell r="P16" t="str">
            <v>NOT CLEAR</v>
          </cell>
          <cell r="Q16">
            <v>5100</v>
          </cell>
          <cell r="R16" t="str">
            <v>400-1050</v>
          </cell>
          <cell r="X16">
            <v>20</v>
          </cell>
          <cell r="Y16">
            <v>20</v>
          </cell>
          <cell r="Z16">
            <v>20</v>
          </cell>
          <cell r="AA16">
            <v>50</v>
          </cell>
          <cell r="AF16" t="str">
            <v>EBAH TRANS.1</v>
          </cell>
          <cell r="AH16">
            <v>92.9</v>
          </cell>
          <cell r="AI16">
            <v>46054</v>
          </cell>
          <cell r="AJ16">
            <v>700</v>
          </cell>
          <cell r="AK16">
            <v>92.9</v>
          </cell>
          <cell r="AL16">
            <v>23600</v>
          </cell>
          <cell r="AM16">
            <v>49.699999999999967</v>
          </cell>
        </row>
        <row r="17">
          <cell r="B17" t="str">
            <v>EBAH-C-14</v>
          </cell>
          <cell r="C17" t="str">
            <v>UBAH</v>
          </cell>
          <cell r="D17" t="str">
            <v>SI</v>
          </cell>
          <cell r="E17">
            <v>0</v>
          </cell>
          <cell r="F17">
            <v>36.067999999999998</v>
          </cell>
          <cell r="G17" t="str">
            <v>Short Circuit</v>
          </cell>
          <cell r="M17">
            <v>45526</v>
          </cell>
          <cell r="N17">
            <v>2924</v>
          </cell>
          <cell r="O17">
            <v>2126</v>
          </cell>
          <cell r="P17">
            <v>3410</v>
          </cell>
          <cell r="Q17">
            <v>5050</v>
          </cell>
          <cell r="R17" t="str">
            <v>FC650</v>
          </cell>
          <cell r="AA17">
            <v>50</v>
          </cell>
          <cell r="AF17" t="str">
            <v>EBAH TRANS.1</v>
          </cell>
          <cell r="AH17">
            <v>87.3</v>
          </cell>
          <cell r="AI17">
            <v>42818</v>
          </cell>
          <cell r="AJ17">
            <v>284</v>
          </cell>
          <cell r="AK17">
            <v>87.3</v>
          </cell>
          <cell r="AL17">
            <v>17661</v>
          </cell>
          <cell r="AM17">
            <v>36.067999999999998</v>
          </cell>
        </row>
        <row r="18">
          <cell r="B18" t="str">
            <v>EBAH-C-16</v>
          </cell>
          <cell r="C18" t="str">
            <v>UBAH</v>
          </cell>
          <cell r="D18" t="str">
            <v>SI</v>
          </cell>
          <cell r="E18">
            <v>0</v>
          </cell>
          <cell r="F18">
            <v>10.499999999999993</v>
          </cell>
          <cell r="G18" t="str">
            <v>Parted Rod</v>
          </cell>
          <cell r="H18">
            <v>128</v>
          </cell>
          <cell r="I18">
            <v>120</v>
          </cell>
          <cell r="K18">
            <v>104</v>
          </cell>
          <cell r="L18">
            <v>50</v>
          </cell>
          <cell r="M18">
            <v>45910</v>
          </cell>
          <cell r="N18">
            <v>626</v>
          </cell>
          <cell r="O18">
            <v>4374</v>
          </cell>
          <cell r="P18">
            <v>626</v>
          </cell>
          <cell r="Q18">
            <v>5000</v>
          </cell>
          <cell r="R18" t="str">
            <v>SROD</v>
          </cell>
          <cell r="S18">
            <v>1.75</v>
          </cell>
          <cell r="T18">
            <v>6.2</v>
          </cell>
          <cell r="U18">
            <v>146</v>
          </cell>
          <cell r="V18">
            <v>950</v>
          </cell>
          <cell r="AA18">
            <v>50</v>
          </cell>
          <cell r="AF18" t="str">
            <v>EBAH TRANS.1</v>
          </cell>
          <cell r="AH18">
            <v>96.25</v>
          </cell>
          <cell r="AI18">
            <v>45838</v>
          </cell>
          <cell r="AJ18">
            <v>280</v>
          </cell>
          <cell r="AK18">
            <v>96.25</v>
          </cell>
          <cell r="AL18">
            <v>30250</v>
          </cell>
          <cell r="AM18">
            <v>10.499999999999993</v>
          </cell>
        </row>
        <row r="19">
          <cell r="B19" t="str">
            <v>EBAH-C-17</v>
          </cell>
          <cell r="C19" t="str">
            <v>UBAH</v>
          </cell>
          <cell r="D19" t="str">
            <v>ESP</v>
          </cell>
          <cell r="E19">
            <v>24</v>
          </cell>
          <cell r="F19">
            <v>0</v>
          </cell>
          <cell r="H19">
            <v>64</v>
          </cell>
          <cell r="I19">
            <v>600</v>
          </cell>
          <cell r="L19">
            <v>420</v>
          </cell>
          <cell r="M19">
            <v>46058</v>
          </cell>
          <cell r="N19">
            <v>4177</v>
          </cell>
          <cell r="O19">
            <v>830</v>
          </cell>
          <cell r="Q19">
            <v>5007</v>
          </cell>
          <cell r="R19" t="str">
            <v>P17 PMX</v>
          </cell>
          <cell r="W19">
            <v>0</v>
          </cell>
          <cell r="X19">
            <v>28</v>
          </cell>
          <cell r="Y19">
            <v>28</v>
          </cell>
          <cell r="Z19">
            <v>28</v>
          </cell>
          <cell r="AA19">
            <v>50</v>
          </cell>
          <cell r="AF19" t="str">
            <v>EBAH TRANS.1</v>
          </cell>
          <cell r="AH19">
            <v>93</v>
          </cell>
          <cell r="AI19">
            <v>46058</v>
          </cell>
          <cell r="AJ19">
            <v>756</v>
          </cell>
          <cell r="AK19">
            <v>93</v>
          </cell>
          <cell r="AL19">
            <v>26500</v>
          </cell>
          <cell r="AM19">
            <v>52.919999999999966</v>
          </cell>
        </row>
        <row r="20">
          <cell r="B20" t="str">
            <v>EBAH-C-20</v>
          </cell>
          <cell r="C20" t="str">
            <v>UBAH</v>
          </cell>
          <cell r="D20" t="str">
            <v>ESP</v>
          </cell>
          <cell r="E20">
            <v>24</v>
          </cell>
          <cell r="F20">
            <v>0</v>
          </cell>
          <cell r="H20">
            <v>128</v>
          </cell>
          <cell r="I20">
            <v>100</v>
          </cell>
          <cell r="K20">
            <v>131</v>
          </cell>
          <cell r="L20">
            <v>570</v>
          </cell>
          <cell r="M20">
            <v>46044</v>
          </cell>
          <cell r="N20">
            <v>4460</v>
          </cell>
          <cell r="O20">
            <v>630</v>
          </cell>
          <cell r="Q20">
            <v>5090</v>
          </cell>
          <cell r="R20" t="str">
            <v>400-1050</v>
          </cell>
          <cell r="X20">
            <v>24</v>
          </cell>
          <cell r="Y20">
            <v>24</v>
          </cell>
          <cell r="Z20">
            <v>24</v>
          </cell>
          <cell r="AA20">
            <v>50</v>
          </cell>
          <cell r="AF20" t="str">
            <v>EBAH TRANS.1</v>
          </cell>
          <cell r="AH20">
            <v>84.566666666666706</v>
          </cell>
          <cell r="AI20">
            <v>46065</v>
          </cell>
          <cell r="AJ20">
            <v>418</v>
          </cell>
          <cell r="AK20">
            <v>84.566666666666706</v>
          </cell>
          <cell r="AL20">
            <v>25300</v>
          </cell>
          <cell r="AM20">
            <v>64.511333333333184</v>
          </cell>
        </row>
        <row r="21">
          <cell r="B21" t="str">
            <v>EBAH-C-23</v>
          </cell>
          <cell r="C21" t="str">
            <v>UBAH</v>
          </cell>
          <cell r="D21" t="str">
            <v>ESP</v>
          </cell>
          <cell r="E21">
            <v>24</v>
          </cell>
          <cell r="F21">
            <v>0</v>
          </cell>
          <cell r="H21">
            <v>128</v>
          </cell>
          <cell r="I21">
            <v>80</v>
          </cell>
          <cell r="K21">
            <v>143</v>
          </cell>
          <cell r="L21">
            <v>180</v>
          </cell>
          <cell r="M21">
            <v>45992</v>
          </cell>
          <cell r="N21">
            <v>4770</v>
          </cell>
          <cell r="O21">
            <v>350</v>
          </cell>
          <cell r="Q21">
            <v>5120</v>
          </cell>
          <cell r="R21" t="str">
            <v>400-1050</v>
          </cell>
          <cell r="X21">
            <v>28</v>
          </cell>
          <cell r="Y21">
            <v>28</v>
          </cell>
          <cell r="Z21">
            <v>28</v>
          </cell>
          <cell r="AA21">
            <v>50</v>
          </cell>
          <cell r="AF21" t="str">
            <v>EBAH TRANS.1</v>
          </cell>
          <cell r="AH21">
            <v>92.025000000000006</v>
          </cell>
          <cell r="AI21">
            <v>46068</v>
          </cell>
          <cell r="AJ21">
            <v>832</v>
          </cell>
          <cell r="AK21">
            <v>92.025000000000006</v>
          </cell>
          <cell r="AL21">
            <v>25000</v>
          </cell>
          <cell r="AM21">
            <v>66.35199999999999</v>
          </cell>
        </row>
        <row r="22">
          <cell r="B22" t="str">
            <v>EBAH-C-28</v>
          </cell>
          <cell r="C22" t="str">
            <v>UBAH</v>
          </cell>
          <cell r="D22" t="str">
            <v>SI</v>
          </cell>
          <cell r="E22">
            <v>0</v>
          </cell>
          <cell r="F22">
            <v>9.1</v>
          </cell>
          <cell r="G22" t="str">
            <v>Downhole Problem</v>
          </cell>
          <cell r="H22">
            <v>128</v>
          </cell>
          <cell r="I22">
            <v>90</v>
          </cell>
          <cell r="K22">
            <v>145</v>
          </cell>
          <cell r="L22">
            <v>0</v>
          </cell>
          <cell r="M22">
            <v>45526</v>
          </cell>
          <cell r="N22" t="str">
            <v>NOT CLEAR</v>
          </cell>
          <cell r="O22" t="str">
            <v/>
          </cell>
          <cell r="P22">
            <v>240</v>
          </cell>
          <cell r="Q22">
            <v>5305</v>
          </cell>
          <cell r="R22" t="str">
            <v>FLEX3.2</v>
          </cell>
          <cell r="X22">
            <v>15</v>
          </cell>
          <cell r="Y22">
            <v>15</v>
          </cell>
          <cell r="Z22">
            <v>15</v>
          </cell>
          <cell r="AA22">
            <v>48</v>
          </cell>
          <cell r="AF22" t="str">
            <v>EBAH TRANS.2</v>
          </cell>
          <cell r="AH22">
            <v>87</v>
          </cell>
          <cell r="AI22">
            <v>45301</v>
          </cell>
          <cell r="AJ22">
            <v>70</v>
          </cell>
          <cell r="AK22">
            <v>87</v>
          </cell>
          <cell r="AL22">
            <v>13350</v>
          </cell>
          <cell r="AM22">
            <v>9.1</v>
          </cell>
        </row>
        <row r="23">
          <cell r="B23" t="str">
            <v>EBAH-C-30</v>
          </cell>
          <cell r="C23" t="str">
            <v>UBAH</v>
          </cell>
          <cell r="D23" t="str">
            <v>SI</v>
          </cell>
          <cell r="E23">
            <v>0</v>
          </cell>
          <cell r="F23">
            <v>25.499999999999993</v>
          </cell>
          <cell r="G23" t="str">
            <v>No Recovery</v>
          </cell>
          <cell r="H23">
            <v>128</v>
          </cell>
          <cell r="I23">
            <v>100</v>
          </cell>
          <cell r="K23">
            <v>111</v>
          </cell>
          <cell r="L23">
            <v>50</v>
          </cell>
          <cell r="M23">
            <v>45938</v>
          </cell>
          <cell r="N23">
            <v>1200</v>
          </cell>
          <cell r="O23">
            <v>3800</v>
          </cell>
          <cell r="P23">
            <v>1200</v>
          </cell>
          <cell r="Q23">
            <v>5000</v>
          </cell>
          <cell r="R23" t="str">
            <v>400-500</v>
          </cell>
          <cell r="X23">
            <v>15</v>
          </cell>
          <cell r="Y23">
            <v>15</v>
          </cell>
          <cell r="Z23">
            <v>15</v>
          </cell>
          <cell r="AA23">
            <v>50</v>
          </cell>
          <cell r="AF23" t="str">
            <v>EBAH TRANS.1</v>
          </cell>
          <cell r="AH23">
            <v>90</v>
          </cell>
          <cell r="AI23">
            <v>45650</v>
          </cell>
          <cell r="AJ23">
            <v>255</v>
          </cell>
          <cell r="AK23">
            <v>90</v>
          </cell>
          <cell r="AL23">
            <v>25300</v>
          </cell>
          <cell r="AM23">
            <v>25.499999999999993</v>
          </cell>
        </row>
        <row r="24">
          <cell r="B24" t="str">
            <v>EBAH-C-32</v>
          </cell>
          <cell r="C24" t="str">
            <v>UBAH</v>
          </cell>
          <cell r="D24" t="str">
            <v>SI</v>
          </cell>
          <cell r="E24">
            <v>0</v>
          </cell>
          <cell r="F24">
            <v>5.100000000000005</v>
          </cell>
          <cell r="G24" t="str">
            <v>Short Circuit</v>
          </cell>
          <cell r="H24">
            <v>128</v>
          </cell>
          <cell r="I24">
            <v>100</v>
          </cell>
          <cell r="K24">
            <v>129</v>
          </cell>
          <cell r="M24">
            <v>45882</v>
          </cell>
          <cell r="N24" t="str">
            <v>NOT CLEAR</v>
          </cell>
          <cell r="O24" t="str">
            <v/>
          </cell>
          <cell r="P24">
            <v>0</v>
          </cell>
          <cell r="Q24">
            <v>4926</v>
          </cell>
          <cell r="R24" t="str">
            <v>538-2600</v>
          </cell>
          <cell r="X24">
            <v>24</v>
          </cell>
          <cell r="Y24">
            <v>24</v>
          </cell>
          <cell r="Z24">
            <v>24</v>
          </cell>
          <cell r="AA24">
            <v>50</v>
          </cell>
          <cell r="AF24" t="str">
            <v>EBAH TRANS.1</v>
          </cell>
          <cell r="AH24">
            <v>97</v>
          </cell>
          <cell r="AI24">
            <v>45216</v>
          </cell>
          <cell r="AJ24">
            <v>170</v>
          </cell>
          <cell r="AK24">
            <v>97</v>
          </cell>
          <cell r="AL24">
            <v>15100</v>
          </cell>
          <cell r="AM24">
            <v>5.100000000000005</v>
          </cell>
        </row>
        <row r="25">
          <cell r="B25" t="str">
            <v>EBAH-C-34</v>
          </cell>
          <cell r="C25" t="str">
            <v>UBAH</v>
          </cell>
          <cell r="D25" t="str">
            <v>SI</v>
          </cell>
          <cell r="E25">
            <v>0</v>
          </cell>
          <cell r="F25">
            <v>9.0090000000000074</v>
          </cell>
          <cell r="G25" t="str">
            <v>SHORT CIRCUIT</v>
          </cell>
          <cell r="H25">
            <v>128</v>
          </cell>
          <cell r="I25">
            <v>100</v>
          </cell>
          <cell r="K25">
            <v>125</v>
          </cell>
          <cell r="M25">
            <v>45885</v>
          </cell>
          <cell r="N25">
            <v>1440</v>
          </cell>
          <cell r="O25">
            <v>3615</v>
          </cell>
          <cell r="P25">
            <v>0</v>
          </cell>
          <cell r="Q25">
            <v>5055</v>
          </cell>
          <cell r="R25" t="str">
            <v>P6 PMX</v>
          </cell>
          <cell r="X25">
            <v>23</v>
          </cell>
          <cell r="Y25">
            <v>23</v>
          </cell>
          <cell r="Z25">
            <v>23</v>
          </cell>
          <cell r="AA25">
            <v>50</v>
          </cell>
          <cell r="AF25" t="str">
            <v>EBAH TRANS.2</v>
          </cell>
          <cell r="AH25">
            <v>96.1</v>
          </cell>
          <cell r="AI25">
            <v>44207</v>
          </cell>
          <cell r="AJ25">
            <v>231</v>
          </cell>
          <cell r="AK25">
            <v>96.1</v>
          </cell>
          <cell r="AL25">
            <v>14276</v>
          </cell>
          <cell r="AM25">
            <v>9.0090000000000074</v>
          </cell>
        </row>
        <row r="26">
          <cell r="B26" t="str">
            <v>EBAH-C-38</v>
          </cell>
          <cell r="C26" t="str">
            <v>UBAH</v>
          </cell>
          <cell r="D26" t="str">
            <v>ESP</v>
          </cell>
          <cell r="E26">
            <v>24</v>
          </cell>
          <cell r="F26">
            <v>0</v>
          </cell>
          <cell r="H26">
            <v>128</v>
          </cell>
          <cell r="I26">
            <v>80</v>
          </cell>
          <cell r="K26">
            <v>104</v>
          </cell>
          <cell r="L26">
            <v>0</v>
          </cell>
          <cell r="M26">
            <v>46057</v>
          </cell>
          <cell r="N26">
            <v>3500</v>
          </cell>
          <cell r="O26">
            <v>1647</v>
          </cell>
          <cell r="Q26">
            <v>5147</v>
          </cell>
          <cell r="R26" t="str">
            <v>538-1900</v>
          </cell>
          <cell r="X26">
            <v>17</v>
          </cell>
          <cell r="Y26">
            <v>17</v>
          </cell>
          <cell r="Z26">
            <v>17</v>
          </cell>
          <cell r="AA26">
            <v>50</v>
          </cell>
          <cell r="AF26" t="str">
            <v>EBAH TRANS.1</v>
          </cell>
          <cell r="AH26">
            <v>97.6666666666667</v>
          </cell>
          <cell r="AI26">
            <v>46063</v>
          </cell>
          <cell r="AJ26">
            <v>930</v>
          </cell>
          <cell r="AK26">
            <v>97.924999999999997</v>
          </cell>
          <cell r="AL26">
            <v>23260</v>
          </cell>
          <cell r="AM26">
            <v>19.297500000000042</v>
          </cell>
        </row>
        <row r="27">
          <cell r="B27" t="str">
            <v>EBAH-C-40</v>
          </cell>
          <cell r="C27" t="str">
            <v>UBAH</v>
          </cell>
          <cell r="D27" t="str">
            <v>ESP</v>
          </cell>
          <cell r="E27">
            <v>24</v>
          </cell>
          <cell r="F27">
            <v>0</v>
          </cell>
          <cell r="H27">
            <v>128</v>
          </cell>
          <cell r="I27">
            <v>90</v>
          </cell>
          <cell r="K27">
            <v>150</v>
          </cell>
          <cell r="L27">
            <v>350</v>
          </cell>
          <cell r="M27">
            <v>46057</v>
          </cell>
          <cell r="N27">
            <v>4080</v>
          </cell>
          <cell r="O27">
            <v>780</v>
          </cell>
          <cell r="Q27">
            <v>4860</v>
          </cell>
          <cell r="R27" t="str">
            <v>P23 PMX</v>
          </cell>
          <cell r="X27">
            <v>27</v>
          </cell>
          <cell r="Y27">
            <v>27</v>
          </cell>
          <cell r="Z27">
            <v>27</v>
          </cell>
          <cell r="AA27">
            <v>50</v>
          </cell>
          <cell r="AF27" t="str">
            <v>EBAH TRANS.2</v>
          </cell>
          <cell r="AH27">
            <v>95.6666666666667</v>
          </cell>
          <cell r="AI27">
            <v>46061</v>
          </cell>
          <cell r="AJ27">
            <v>1179</v>
          </cell>
          <cell r="AK27">
            <v>95.7</v>
          </cell>
          <cell r="AL27">
            <v>22820</v>
          </cell>
          <cell r="AM27">
            <v>50.696999999999917</v>
          </cell>
        </row>
        <row r="28">
          <cell r="B28" t="str">
            <v>EBAH-C-41</v>
          </cell>
          <cell r="C28" t="str">
            <v>UBAH</v>
          </cell>
          <cell r="D28" t="str">
            <v>ESP</v>
          </cell>
          <cell r="E28">
            <v>24</v>
          </cell>
          <cell r="F28">
            <v>0</v>
          </cell>
          <cell r="H28">
            <v>128</v>
          </cell>
          <cell r="I28">
            <v>80</v>
          </cell>
          <cell r="K28">
            <v>132</v>
          </cell>
          <cell r="L28">
            <v>50</v>
          </cell>
          <cell r="M28">
            <v>46050</v>
          </cell>
          <cell r="N28">
            <v>4377</v>
          </cell>
          <cell r="O28">
            <v>523</v>
          </cell>
          <cell r="Q28">
            <v>4900</v>
          </cell>
          <cell r="R28" t="str">
            <v>400-950</v>
          </cell>
          <cell r="X28">
            <v>19</v>
          </cell>
          <cell r="Y28">
            <v>19</v>
          </cell>
          <cell r="Z28">
            <v>19</v>
          </cell>
          <cell r="AA28">
            <v>50</v>
          </cell>
          <cell r="AF28" t="str">
            <v>EBAH TRANS.3</v>
          </cell>
          <cell r="AH28">
            <v>90.4</v>
          </cell>
          <cell r="AI28">
            <v>46063</v>
          </cell>
          <cell r="AJ28">
            <v>600</v>
          </cell>
          <cell r="AK28">
            <v>90.4</v>
          </cell>
          <cell r="AL28">
            <v>18400</v>
          </cell>
          <cell r="AM28">
            <v>57.599999999999987</v>
          </cell>
        </row>
        <row r="29">
          <cell r="B29" t="str">
            <v>EBAH-C-43</v>
          </cell>
          <cell r="C29" t="str">
            <v>UBAH</v>
          </cell>
          <cell r="D29" t="str">
            <v>SI</v>
          </cell>
          <cell r="E29">
            <v>0</v>
          </cell>
          <cell r="F29">
            <v>30.396000000000026</v>
          </cell>
          <cell r="G29" t="str">
            <v>SHORT CIRCUIT</v>
          </cell>
          <cell r="H29">
            <v>128</v>
          </cell>
          <cell r="I29">
            <v>110</v>
          </cell>
          <cell r="K29">
            <v>141</v>
          </cell>
          <cell r="M29">
            <v>45885</v>
          </cell>
          <cell r="N29">
            <v>3408</v>
          </cell>
          <cell r="O29">
            <v>1542</v>
          </cell>
          <cell r="P29">
            <v>400</v>
          </cell>
          <cell r="Q29">
            <v>4950</v>
          </cell>
          <cell r="R29" t="str">
            <v>GN-1600</v>
          </cell>
          <cell r="X29">
            <v>29</v>
          </cell>
          <cell r="Y29">
            <v>29</v>
          </cell>
          <cell r="Z29">
            <v>29</v>
          </cell>
          <cell r="AA29">
            <v>50</v>
          </cell>
          <cell r="AF29" t="str">
            <v>EBAH TRANS.1</v>
          </cell>
          <cell r="AH29">
            <v>96.6</v>
          </cell>
          <cell r="AI29">
            <v>43887</v>
          </cell>
          <cell r="AJ29">
            <v>894</v>
          </cell>
          <cell r="AK29">
            <v>96.6</v>
          </cell>
          <cell r="AL29">
            <v>14276</v>
          </cell>
          <cell r="AM29">
            <v>30.396000000000026</v>
          </cell>
        </row>
        <row r="30">
          <cell r="B30" t="str">
            <v>EBAH-C-44</v>
          </cell>
          <cell r="C30" t="str">
            <v>UBAH</v>
          </cell>
          <cell r="D30" t="str">
            <v>SI</v>
          </cell>
          <cell r="E30">
            <v>0</v>
          </cell>
          <cell r="F30">
            <v>7.8166666666668476</v>
          </cell>
          <cell r="G30" t="str">
            <v>Short Circuit (ESP DH Electrical)</v>
          </cell>
          <cell r="H30">
            <v>128</v>
          </cell>
          <cell r="I30">
            <v>80</v>
          </cell>
          <cell r="L30">
            <v>120</v>
          </cell>
          <cell r="M30">
            <v>45932</v>
          </cell>
          <cell r="N30">
            <v>1968</v>
          </cell>
          <cell r="O30">
            <v>3132</v>
          </cell>
          <cell r="P30">
            <v>1000</v>
          </cell>
          <cell r="Q30">
            <v>5100</v>
          </cell>
          <cell r="R30" t="str">
            <v>FC-450</v>
          </cell>
          <cell r="X30">
            <v>29</v>
          </cell>
          <cell r="Y30">
            <v>29</v>
          </cell>
          <cell r="Z30">
            <v>29</v>
          </cell>
          <cell r="AA30">
            <v>50</v>
          </cell>
          <cell r="AF30" t="str">
            <v>EBAH TRANS.1</v>
          </cell>
          <cell r="AH30">
            <v>98.3333333333333</v>
          </cell>
          <cell r="AI30">
            <v>45897</v>
          </cell>
          <cell r="AJ30">
            <v>469</v>
          </cell>
          <cell r="AK30">
            <v>98.3333333333333</v>
          </cell>
          <cell r="AL30">
            <v>24500</v>
          </cell>
          <cell r="AM30">
            <v>7.8166666666668476</v>
          </cell>
        </row>
        <row r="31">
          <cell r="B31" t="str">
            <v>EBAH-C-45</v>
          </cell>
          <cell r="C31" t="str">
            <v>UBAH</v>
          </cell>
          <cell r="D31" t="str">
            <v>SI</v>
          </cell>
          <cell r="E31">
            <v>0</v>
          </cell>
          <cell r="F31">
            <v>4.1999999999999975</v>
          </cell>
          <cell r="G31" t="str">
            <v>Downhole Problem</v>
          </cell>
          <cell r="H31">
            <v>128</v>
          </cell>
          <cell r="I31">
            <v>60</v>
          </cell>
          <cell r="K31">
            <v>100</v>
          </cell>
          <cell r="L31">
            <v>10</v>
          </cell>
          <cell r="M31">
            <v>45969</v>
          </cell>
          <cell r="N31">
            <v>4756</v>
          </cell>
          <cell r="O31">
            <v>104</v>
          </cell>
          <cell r="Q31">
            <v>4860</v>
          </cell>
          <cell r="R31" t="str">
            <v>P4 PMX</v>
          </cell>
          <cell r="X31">
            <v>23</v>
          </cell>
          <cell r="Y31">
            <v>23</v>
          </cell>
          <cell r="Z31">
            <v>23</v>
          </cell>
          <cell r="AA31">
            <v>50</v>
          </cell>
          <cell r="AF31" t="str">
            <v>EBAH TRANS.1</v>
          </cell>
          <cell r="AH31">
            <v>93</v>
          </cell>
          <cell r="AI31">
            <v>45969</v>
          </cell>
          <cell r="AJ31">
            <v>60</v>
          </cell>
          <cell r="AK31">
            <v>93</v>
          </cell>
          <cell r="AL31">
            <v>15200</v>
          </cell>
          <cell r="AM31">
            <v>4.1999999999999975</v>
          </cell>
        </row>
        <row r="32">
          <cell r="B32" t="str">
            <v>EBAH-C-62</v>
          </cell>
          <cell r="C32" t="str">
            <v>UBAH</v>
          </cell>
          <cell r="D32" t="str">
            <v>SI</v>
          </cell>
          <cell r="E32">
            <v>0</v>
          </cell>
          <cell r="F32">
            <v>10.799999999999995</v>
          </cell>
          <cell r="G32" t="str">
            <v>No Recovery</v>
          </cell>
          <cell r="H32">
            <v>128</v>
          </cell>
          <cell r="I32">
            <v>60</v>
          </cell>
          <cell r="M32">
            <v>45401</v>
          </cell>
          <cell r="N32">
            <v>2460</v>
          </cell>
          <cell r="O32">
            <v>2740</v>
          </cell>
          <cell r="P32">
            <v>0</v>
          </cell>
          <cell r="Q32">
            <v>5200</v>
          </cell>
          <cell r="R32" t="str">
            <v>SROD</v>
          </cell>
          <cell r="S32">
            <v>2.25</v>
          </cell>
          <cell r="T32">
            <v>5.5</v>
          </cell>
          <cell r="U32">
            <v>144</v>
          </cell>
          <cell r="V32">
            <v>900</v>
          </cell>
          <cell r="AA32">
            <v>50</v>
          </cell>
          <cell r="AF32" t="str">
            <v>EBAH TRANS.1</v>
          </cell>
          <cell r="AH32">
            <v>92</v>
          </cell>
          <cell r="AI32">
            <v>45060</v>
          </cell>
          <cell r="AJ32">
            <v>135</v>
          </cell>
          <cell r="AK32">
            <v>92</v>
          </cell>
          <cell r="AL32">
            <v>28000</v>
          </cell>
          <cell r="AM32">
            <v>10.799999999999995</v>
          </cell>
        </row>
        <row r="33">
          <cell r="B33" t="str">
            <v>EBAH-G-01</v>
          </cell>
          <cell r="C33" t="str">
            <v>UBAH</v>
          </cell>
          <cell r="D33" t="str">
            <v>SI</v>
          </cell>
          <cell r="E33">
            <v>0</v>
          </cell>
          <cell r="F33">
            <v>0</v>
          </cell>
          <cell r="G33" t="str">
            <v>OTHER</v>
          </cell>
          <cell r="H33">
            <v>128</v>
          </cell>
          <cell r="I33">
            <v>140</v>
          </cell>
          <cell r="K33">
            <v>105</v>
          </cell>
          <cell r="L33">
            <v>150</v>
          </cell>
          <cell r="M33">
            <v>45515</v>
          </cell>
          <cell r="N33">
            <v>744</v>
          </cell>
          <cell r="O33">
            <v>4261</v>
          </cell>
          <cell r="P33">
            <v>0</v>
          </cell>
          <cell r="Q33">
            <v>5005</v>
          </cell>
          <cell r="R33" t="str">
            <v>SROD</v>
          </cell>
          <cell r="S33">
            <v>1.75</v>
          </cell>
          <cell r="T33">
            <v>5.5</v>
          </cell>
          <cell r="U33">
            <v>144</v>
          </cell>
          <cell r="V33">
            <v>894</v>
          </cell>
          <cell r="AA33">
            <v>50</v>
          </cell>
          <cell r="AF33" t="str">
            <v>BR 1 HEBA L 1</v>
          </cell>
          <cell r="AH33">
            <v>100</v>
          </cell>
          <cell r="AI33">
            <v>44280</v>
          </cell>
          <cell r="AJ33">
            <v>188</v>
          </cell>
          <cell r="AK33">
            <v>100</v>
          </cell>
          <cell r="AL33">
            <v>16350</v>
          </cell>
          <cell r="AM33">
            <v>0</v>
          </cell>
        </row>
        <row r="34">
          <cell r="B34" t="str">
            <v>EBAH-G-03</v>
          </cell>
          <cell r="C34" t="str">
            <v>UBAH</v>
          </cell>
          <cell r="D34" t="str">
            <v>SI</v>
          </cell>
          <cell r="E34">
            <v>0</v>
          </cell>
          <cell r="F34">
            <v>3.6600000000000033</v>
          </cell>
          <cell r="G34" t="str">
            <v>DOWNHOLE PROBLEM</v>
          </cell>
          <cell r="M34">
            <v>45515</v>
          </cell>
          <cell r="O34" t="str">
            <v/>
          </cell>
          <cell r="P34">
            <v>625</v>
          </cell>
          <cell r="Q34">
            <v>5100</v>
          </cell>
          <cell r="R34" t="str">
            <v>SROD</v>
          </cell>
          <cell r="AA34">
            <v>50</v>
          </cell>
          <cell r="AF34" t="str">
            <v>BR 1 HEBA L 1</v>
          </cell>
          <cell r="AH34">
            <v>97</v>
          </cell>
          <cell r="AI34">
            <v>41943</v>
          </cell>
          <cell r="AJ34">
            <v>122</v>
          </cell>
          <cell r="AK34">
            <v>97</v>
          </cell>
          <cell r="AM34">
            <v>3.6600000000000033</v>
          </cell>
        </row>
        <row r="35">
          <cell r="B35" t="str">
            <v>EBAH-G-04</v>
          </cell>
          <cell r="C35" t="str">
            <v>UBAH</v>
          </cell>
          <cell r="D35" t="str">
            <v>SI</v>
          </cell>
          <cell r="E35">
            <v>0</v>
          </cell>
          <cell r="F35">
            <v>58.800000000000054</v>
          </cell>
          <cell r="G35" t="str">
            <v>Short Circuit</v>
          </cell>
          <cell r="H35">
            <v>96</v>
          </cell>
          <cell r="I35">
            <v>100</v>
          </cell>
          <cell r="M35">
            <v>45910</v>
          </cell>
          <cell r="N35">
            <v>283</v>
          </cell>
          <cell r="O35">
            <v>4867</v>
          </cell>
          <cell r="P35">
            <v>283</v>
          </cell>
          <cell r="Q35">
            <v>5150</v>
          </cell>
          <cell r="R35" t="str">
            <v>P18 PMX</v>
          </cell>
          <cell r="X35">
            <v>21</v>
          </cell>
          <cell r="Y35">
            <v>20</v>
          </cell>
          <cell r="Z35">
            <v>21</v>
          </cell>
          <cell r="AA35">
            <v>50</v>
          </cell>
          <cell r="AF35" t="str">
            <v>BR 1 HEBA L 1</v>
          </cell>
          <cell r="AH35">
            <v>94</v>
          </cell>
          <cell r="AI35">
            <v>45131</v>
          </cell>
          <cell r="AJ35">
            <v>980</v>
          </cell>
          <cell r="AK35">
            <v>94</v>
          </cell>
          <cell r="AL35">
            <v>6550</v>
          </cell>
          <cell r="AM35">
            <v>58.800000000000054</v>
          </cell>
        </row>
        <row r="36">
          <cell r="B36" t="str">
            <v>EBAH-GE-01X</v>
          </cell>
          <cell r="C36" t="str">
            <v>UBAH</v>
          </cell>
          <cell r="D36" t="str">
            <v>SRP</v>
          </cell>
          <cell r="E36">
            <v>24</v>
          </cell>
          <cell r="F36">
            <v>0</v>
          </cell>
          <cell r="H36">
            <v>128</v>
          </cell>
          <cell r="I36">
            <v>100</v>
          </cell>
          <cell r="L36">
            <v>150</v>
          </cell>
          <cell r="M36">
            <v>45969</v>
          </cell>
          <cell r="N36">
            <v>5052</v>
          </cell>
          <cell r="O36">
            <v>548</v>
          </cell>
          <cell r="Q36">
            <v>5600</v>
          </cell>
          <cell r="R36" t="str">
            <v>SROD</v>
          </cell>
          <cell r="S36">
            <v>1.5</v>
          </cell>
          <cell r="T36">
            <v>3</v>
          </cell>
          <cell r="U36">
            <v>169</v>
          </cell>
          <cell r="AA36">
            <v>50</v>
          </cell>
          <cell r="AF36" t="str">
            <v>BR 1 HEBA L 1</v>
          </cell>
          <cell r="AH36">
            <v>66</v>
          </cell>
          <cell r="AI36">
            <v>46052</v>
          </cell>
          <cell r="AJ36">
            <v>40</v>
          </cell>
          <cell r="AK36">
            <v>66</v>
          </cell>
          <cell r="AL36">
            <v>30700</v>
          </cell>
          <cell r="AM36">
            <v>13.599999999999998</v>
          </cell>
        </row>
        <row r="37">
          <cell r="B37" t="str">
            <v>EBAH-LN01</v>
          </cell>
          <cell r="C37" t="str">
            <v>KHAR</v>
          </cell>
          <cell r="D37" t="str">
            <v>ESP</v>
          </cell>
          <cell r="E37">
            <v>24</v>
          </cell>
          <cell r="F37">
            <v>0</v>
          </cell>
          <cell r="H37">
            <v>128</v>
          </cell>
          <cell r="I37">
            <v>50</v>
          </cell>
          <cell r="M37">
            <v>45923</v>
          </cell>
          <cell r="N37">
            <v>714</v>
          </cell>
          <cell r="O37">
            <v>7768</v>
          </cell>
          <cell r="Q37">
            <v>8482</v>
          </cell>
          <cell r="R37" t="str">
            <v>FLEX10</v>
          </cell>
          <cell r="X37">
            <v>25</v>
          </cell>
          <cell r="Y37">
            <v>25</v>
          </cell>
          <cell r="Z37">
            <v>25</v>
          </cell>
          <cell r="AA37">
            <v>47</v>
          </cell>
          <cell r="AB37">
            <v>2272</v>
          </cell>
          <cell r="AD37">
            <v>212</v>
          </cell>
          <cell r="AE37">
            <v>261</v>
          </cell>
          <cell r="AF37" t="str">
            <v>GEN. SET.</v>
          </cell>
          <cell r="AH37">
            <v>94</v>
          </cell>
          <cell r="AI37">
            <v>45975</v>
          </cell>
          <cell r="AJ37">
            <v>1200</v>
          </cell>
          <cell r="AK37">
            <v>94</v>
          </cell>
          <cell r="AL37">
            <v>78800</v>
          </cell>
          <cell r="AM37">
            <v>72.000000000000057</v>
          </cell>
        </row>
        <row r="38">
          <cell r="B38" t="str">
            <v>EBAH-LN02</v>
          </cell>
          <cell r="C38" t="str">
            <v>UBAH</v>
          </cell>
          <cell r="D38" t="str">
            <v>SI</v>
          </cell>
          <cell r="E38">
            <v>0</v>
          </cell>
          <cell r="F38">
            <v>14.212000000000003</v>
          </cell>
          <cell r="G38" t="str">
            <v>No Production</v>
          </cell>
          <cell r="H38">
            <v>128</v>
          </cell>
          <cell r="I38">
            <v>50</v>
          </cell>
          <cell r="M38">
            <v>45941</v>
          </cell>
          <cell r="N38">
            <v>6730</v>
          </cell>
          <cell r="O38">
            <v>650</v>
          </cell>
          <cell r="P38">
            <v>6730</v>
          </cell>
          <cell r="Q38">
            <v>7380</v>
          </cell>
          <cell r="R38" t="str">
            <v>400FLX3.2</v>
          </cell>
          <cell r="T38">
            <v>3.5</v>
          </cell>
          <cell r="U38">
            <v>144</v>
          </cell>
          <cell r="AA38">
            <v>31</v>
          </cell>
          <cell r="AF38" t="str">
            <v>GEN. SET.</v>
          </cell>
          <cell r="AH38">
            <v>90</v>
          </cell>
          <cell r="AI38">
            <v>45832</v>
          </cell>
          <cell r="AJ38">
            <v>68</v>
          </cell>
          <cell r="AK38">
            <v>79.099999999999994</v>
          </cell>
          <cell r="AL38">
            <v>86170</v>
          </cell>
          <cell r="AM38">
            <v>14.212000000000005</v>
          </cell>
        </row>
        <row r="39">
          <cell r="B39" t="str">
            <v>HEBA-10</v>
          </cell>
          <cell r="C39" t="str">
            <v>UBAH</v>
          </cell>
          <cell r="D39" t="str">
            <v>SI</v>
          </cell>
          <cell r="E39">
            <v>0</v>
          </cell>
          <cell r="F39">
            <v>14.95</v>
          </cell>
          <cell r="G39" t="str">
            <v>No Production</v>
          </cell>
          <cell r="H39">
            <v>128</v>
          </cell>
          <cell r="I39">
            <v>100</v>
          </cell>
          <cell r="L39">
            <v>0</v>
          </cell>
          <cell r="M39">
            <v>45948</v>
          </cell>
          <cell r="N39" t="str">
            <v>NOT CLEAR</v>
          </cell>
          <cell r="O39" t="str">
            <v/>
          </cell>
          <cell r="P39">
            <v>1609</v>
          </cell>
          <cell r="Q39">
            <v>6200</v>
          </cell>
          <cell r="R39" t="str">
            <v>SROD</v>
          </cell>
          <cell r="S39">
            <v>1.5</v>
          </cell>
          <cell r="T39">
            <v>5.5</v>
          </cell>
          <cell r="U39">
            <v>144</v>
          </cell>
          <cell r="V39">
            <v>915</v>
          </cell>
          <cell r="W39">
            <v>0</v>
          </cell>
          <cell r="AA39">
            <v>50</v>
          </cell>
          <cell r="AF39" t="str">
            <v>BR 11 HEBA L 2</v>
          </cell>
          <cell r="AH39">
            <v>69.25</v>
          </cell>
          <cell r="AI39">
            <v>45862</v>
          </cell>
          <cell r="AJ39">
            <v>115</v>
          </cell>
          <cell r="AK39">
            <v>87</v>
          </cell>
          <cell r="AL39">
            <v>19810</v>
          </cell>
          <cell r="AM39">
            <v>14.950000000000001</v>
          </cell>
        </row>
        <row r="40">
          <cell r="B40" t="str">
            <v>HEBA-100</v>
          </cell>
          <cell r="C40" t="str">
            <v>UBAH</v>
          </cell>
          <cell r="D40" t="str">
            <v>SI</v>
          </cell>
          <cell r="E40">
            <v>0</v>
          </cell>
          <cell r="F40">
            <v>18.800000000000018</v>
          </cell>
          <cell r="G40" t="str">
            <v>Short Circuit</v>
          </cell>
          <cell r="H40">
            <v>128</v>
          </cell>
          <cell r="I40">
            <v>100</v>
          </cell>
          <cell r="K40">
            <v>125</v>
          </cell>
          <cell r="L40">
            <v>0</v>
          </cell>
          <cell r="M40">
            <v>45533</v>
          </cell>
          <cell r="N40">
            <v>5700</v>
          </cell>
          <cell r="O40">
            <v>210</v>
          </cell>
          <cell r="P40">
            <v>3000</v>
          </cell>
          <cell r="Q40">
            <v>5910</v>
          </cell>
          <cell r="R40" t="str">
            <v>D800N</v>
          </cell>
          <cell r="W40">
            <v>0</v>
          </cell>
          <cell r="X40">
            <v>27</v>
          </cell>
          <cell r="Y40">
            <v>27</v>
          </cell>
          <cell r="Z40">
            <v>27</v>
          </cell>
          <cell r="AA40">
            <v>50</v>
          </cell>
          <cell r="AF40" t="str">
            <v>BR 8 HEBA L 1</v>
          </cell>
          <cell r="AH40">
            <v>95.3333333333333</v>
          </cell>
          <cell r="AI40">
            <v>45464</v>
          </cell>
          <cell r="AJ40">
            <v>400</v>
          </cell>
          <cell r="AK40">
            <v>95.3</v>
          </cell>
          <cell r="AL40">
            <v>18700</v>
          </cell>
          <cell r="AM40">
            <v>18.800000000000018</v>
          </cell>
        </row>
        <row r="41">
          <cell r="B41" t="str">
            <v>HEBA-101</v>
          </cell>
          <cell r="C41" t="str">
            <v>UBAH</v>
          </cell>
          <cell r="D41" t="str">
            <v>SI</v>
          </cell>
          <cell r="E41">
            <v>0</v>
          </cell>
          <cell r="F41">
            <v>3.2000000000000028</v>
          </cell>
          <cell r="G41" t="str">
            <v>NO RECOVERY</v>
          </cell>
          <cell r="M41">
            <v>43505</v>
          </cell>
          <cell r="O41" t="str">
            <v/>
          </cell>
          <cell r="P41">
            <v>3177</v>
          </cell>
          <cell r="Q41">
            <v>6337</v>
          </cell>
          <cell r="R41" t="str">
            <v>SROD</v>
          </cell>
          <cell r="S41">
            <v>1.5</v>
          </cell>
          <cell r="T41">
            <v>5.5</v>
          </cell>
          <cell r="U41">
            <v>102</v>
          </cell>
          <cell r="V41">
            <v>950</v>
          </cell>
          <cell r="AF41" t="str">
            <v>BR 10 HEBA L 2</v>
          </cell>
          <cell r="AH41">
            <v>96</v>
          </cell>
          <cell r="AI41">
            <v>42113</v>
          </cell>
          <cell r="AJ41">
            <v>80</v>
          </cell>
          <cell r="AK41">
            <v>96</v>
          </cell>
          <cell r="AM41">
            <v>3.2000000000000028</v>
          </cell>
        </row>
        <row r="42">
          <cell r="B42" t="str">
            <v>HEBA-104</v>
          </cell>
          <cell r="C42" t="str">
            <v>UBAH</v>
          </cell>
          <cell r="D42" t="str">
            <v>SRP</v>
          </cell>
          <cell r="E42">
            <v>24</v>
          </cell>
          <cell r="F42">
            <v>0</v>
          </cell>
          <cell r="H42">
            <v>128</v>
          </cell>
          <cell r="I42">
            <v>60</v>
          </cell>
          <cell r="K42">
            <v>111</v>
          </cell>
          <cell r="L42">
            <v>50</v>
          </cell>
          <cell r="M42">
            <v>46036</v>
          </cell>
          <cell r="N42">
            <v>4300</v>
          </cell>
          <cell r="O42">
            <v>1600</v>
          </cell>
          <cell r="Q42">
            <v>5900</v>
          </cell>
          <cell r="R42" t="str">
            <v>SROD</v>
          </cell>
          <cell r="S42">
            <v>1.75</v>
          </cell>
          <cell r="T42">
            <v>6</v>
          </cell>
          <cell r="U42">
            <v>140</v>
          </cell>
          <cell r="V42">
            <v>940</v>
          </cell>
          <cell r="AF42" t="str">
            <v>BR 9 HEBA L 1</v>
          </cell>
          <cell r="AH42">
            <v>74</v>
          </cell>
          <cell r="AI42">
            <v>46067</v>
          </cell>
          <cell r="AJ42">
            <v>256</v>
          </cell>
          <cell r="AK42">
            <v>74</v>
          </cell>
          <cell r="AL42">
            <v>15750</v>
          </cell>
          <cell r="AM42">
            <v>66.56</v>
          </cell>
        </row>
        <row r="43">
          <cell r="B43" t="str">
            <v>HEBA-107</v>
          </cell>
          <cell r="C43" t="str">
            <v>UBAH</v>
          </cell>
          <cell r="D43" t="str">
            <v>SI</v>
          </cell>
          <cell r="E43">
            <v>0</v>
          </cell>
          <cell r="F43">
            <v>18.049999999999994</v>
          </cell>
          <cell r="G43" t="str">
            <v>NO RECOVERY</v>
          </cell>
          <cell r="H43">
            <v>128</v>
          </cell>
          <cell r="I43">
            <v>70</v>
          </cell>
          <cell r="K43">
            <v>87</v>
          </cell>
          <cell r="M43">
            <v>45972</v>
          </cell>
          <cell r="N43">
            <v>5650</v>
          </cell>
          <cell r="O43">
            <v>200</v>
          </cell>
          <cell r="P43">
            <v>2200</v>
          </cell>
          <cell r="Q43">
            <v>5850</v>
          </cell>
          <cell r="R43" t="str">
            <v>400-180</v>
          </cell>
          <cell r="X43">
            <v>13</v>
          </cell>
          <cell r="Y43">
            <v>13</v>
          </cell>
          <cell r="Z43">
            <v>13</v>
          </cell>
          <cell r="AA43">
            <v>50</v>
          </cell>
          <cell r="AF43" t="str">
            <v>BR 8 HEBA L 1</v>
          </cell>
          <cell r="AH43">
            <v>81</v>
          </cell>
          <cell r="AI43">
            <v>43515</v>
          </cell>
          <cell r="AJ43">
            <v>95</v>
          </cell>
          <cell r="AK43">
            <v>81</v>
          </cell>
          <cell r="AL43">
            <v>16100</v>
          </cell>
          <cell r="AM43">
            <v>18.049999999999994</v>
          </cell>
        </row>
        <row r="44">
          <cell r="B44" t="str">
            <v>HEBA-109</v>
          </cell>
          <cell r="C44" t="str">
            <v>UBAH</v>
          </cell>
          <cell r="D44" t="str">
            <v>SI</v>
          </cell>
          <cell r="E44">
            <v>0</v>
          </cell>
          <cell r="F44">
            <v>9.7599999999999945</v>
          </cell>
          <cell r="G44" t="str">
            <v>PUMP STUCK</v>
          </cell>
          <cell r="H44">
            <v>128</v>
          </cell>
          <cell r="I44">
            <v>80</v>
          </cell>
          <cell r="M44">
            <v>44371</v>
          </cell>
          <cell r="N44">
            <v>5782</v>
          </cell>
          <cell r="O44">
            <v>306</v>
          </cell>
          <cell r="P44">
            <v>2667</v>
          </cell>
          <cell r="Q44">
            <v>6088</v>
          </cell>
          <cell r="R44" t="str">
            <v>SROD</v>
          </cell>
          <cell r="S44">
            <v>1.5</v>
          </cell>
          <cell r="T44">
            <v>5.5</v>
          </cell>
          <cell r="U44">
            <v>144</v>
          </cell>
          <cell r="V44">
            <v>950</v>
          </cell>
          <cell r="W44">
            <v>0</v>
          </cell>
          <cell r="AA44">
            <v>50</v>
          </cell>
          <cell r="AF44" t="str">
            <v>BR 10 HEBA L 2</v>
          </cell>
          <cell r="AH44">
            <v>92</v>
          </cell>
          <cell r="AI44">
            <v>43303</v>
          </cell>
          <cell r="AJ44">
            <v>122</v>
          </cell>
          <cell r="AK44">
            <v>92</v>
          </cell>
          <cell r="AL44">
            <v>16400</v>
          </cell>
          <cell r="AM44">
            <v>9.7599999999999945</v>
          </cell>
        </row>
        <row r="45">
          <cell r="B45" t="str">
            <v>HEBA-113</v>
          </cell>
          <cell r="C45" t="str">
            <v>UBAH</v>
          </cell>
          <cell r="D45" t="str">
            <v>SI</v>
          </cell>
          <cell r="E45">
            <v>0</v>
          </cell>
          <cell r="F45">
            <v>7.8000000000000007</v>
          </cell>
          <cell r="G45" t="str">
            <v>DOWNHOLE PROBLEM</v>
          </cell>
          <cell r="H45">
            <v>128</v>
          </cell>
          <cell r="I45">
            <v>80</v>
          </cell>
          <cell r="K45">
            <v>100</v>
          </cell>
          <cell r="M45">
            <v>43505</v>
          </cell>
          <cell r="N45">
            <v>4877</v>
          </cell>
          <cell r="O45">
            <v>1643</v>
          </cell>
          <cell r="P45">
            <v>2719</v>
          </cell>
          <cell r="Q45">
            <v>6520</v>
          </cell>
          <cell r="R45" t="str">
            <v>SROD</v>
          </cell>
          <cell r="S45">
            <v>1.5</v>
          </cell>
          <cell r="T45">
            <v>6.9</v>
          </cell>
          <cell r="U45">
            <v>102</v>
          </cell>
          <cell r="V45">
            <v>950</v>
          </cell>
          <cell r="W45">
            <v>0</v>
          </cell>
          <cell r="AA45">
            <v>50</v>
          </cell>
          <cell r="AF45" t="str">
            <v>BR 10 HEBA L 2</v>
          </cell>
          <cell r="AH45">
            <v>87</v>
          </cell>
          <cell r="AI45">
            <v>43278</v>
          </cell>
          <cell r="AJ45">
            <v>60</v>
          </cell>
          <cell r="AK45">
            <v>87</v>
          </cell>
          <cell r="AL45">
            <v>14100</v>
          </cell>
          <cell r="AM45">
            <v>7.8000000000000007</v>
          </cell>
        </row>
        <row r="46">
          <cell r="B46" t="str">
            <v>HEBA-121</v>
          </cell>
          <cell r="C46" t="str">
            <v>UBAH</v>
          </cell>
          <cell r="D46" t="str">
            <v>SI</v>
          </cell>
          <cell r="E46">
            <v>0</v>
          </cell>
          <cell r="F46">
            <v>13.5</v>
          </cell>
          <cell r="G46" t="str">
            <v>NO RECOVERY</v>
          </cell>
          <cell r="M46">
            <v>45533</v>
          </cell>
          <cell r="O46" t="str">
            <v/>
          </cell>
          <cell r="P46">
            <v>0</v>
          </cell>
          <cell r="Q46">
            <v>5850</v>
          </cell>
          <cell r="R46" t="str">
            <v>SROD</v>
          </cell>
          <cell r="S46">
            <v>1.25</v>
          </cell>
          <cell r="T46">
            <v>5.5</v>
          </cell>
          <cell r="U46">
            <v>67</v>
          </cell>
          <cell r="V46">
            <v>950</v>
          </cell>
          <cell r="AF46" t="str">
            <v>BR 8 HEBA L 1</v>
          </cell>
          <cell r="AH46">
            <v>50</v>
          </cell>
          <cell r="AI46">
            <v>41562</v>
          </cell>
          <cell r="AJ46">
            <v>27</v>
          </cell>
          <cell r="AK46">
            <v>50</v>
          </cell>
          <cell r="AM46">
            <v>13.5</v>
          </cell>
        </row>
        <row r="47">
          <cell r="B47" t="str">
            <v>HEBA-126</v>
          </cell>
          <cell r="C47" t="str">
            <v>UBAH</v>
          </cell>
          <cell r="D47" t="str">
            <v>SI</v>
          </cell>
          <cell r="E47">
            <v>0</v>
          </cell>
          <cell r="F47">
            <v>4.3200000000000038</v>
          </cell>
          <cell r="G47" t="str">
            <v>ECONOMICS</v>
          </cell>
          <cell r="M47">
            <v>43730</v>
          </cell>
          <cell r="O47" t="str">
            <v/>
          </cell>
          <cell r="P47">
            <v>2313</v>
          </cell>
          <cell r="Q47">
            <v>6270</v>
          </cell>
          <cell r="R47" t="str">
            <v>SROD</v>
          </cell>
          <cell r="AH47">
            <v>98</v>
          </cell>
          <cell r="AI47">
            <v>41159</v>
          </cell>
          <cell r="AJ47">
            <v>216</v>
          </cell>
          <cell r="AK47">
            <v>98</v>
          </cell>
          <cell r="AM47">
            <v>4.3200000000000038</v>
          </cell>
        </row>
        <row r="48">
          <cell r="B48" t="str">
            <v>HEBA-127</v>
          </cell>
          <cell r="C48" t="str">
            <v>UBAH</v>
          </cell>
          <cell r="D48" t="str">
            <v>SI</v>
          </cell>
          <cell r="E48">
            <v>0</v>
          </cell>
          <cell r="F48">
            <v>0</v>
          </cell>
          <cell r="G48" t="str">
            <v>ECONOMICS</v>
          </cell>
          <cell r="M48">
            <v>43521</v>
          </cell>
          <cell r="O48" t="str">
            <v/>
          </cell>
          <cell r="P48">
            <v>301</v>
          </cell>
          <cell r="Q48">
            <v>5900</v>
          </cell>
          <cell r="R48" t="str">
            <v>SN2600</v>
          </cell>
          <cell r="AH48">
            <v>100</v>
          </cell>
          <cell r="AI48">
            <v>41291</v>
          </cell>
          <cell r="AJ48">
            <v>2064</v>
          </cell>
          <cell r="AK48">
            <v>100</v>
          </cell>
          <cell r="AM48">
            <v>0</v>
          </cell>
        </row>
        <row r="49">
          <cell r="B49" t="str">
            <v>HEBA-128</v>
          </cell>
          <cell r="C49" t="str">
            <v>UBAH</v>
          </cell>
          <cell r="D49" t="str">
            <v>SI</v>
          </cell>
          <cell r="E49">
            <v>0</v>
          </cell>
          <cell r="F49">
            <v>9.659999999999993</v>
          </cell>
          <cell r="G49" t="str">
            <v>NO RECOVERY</v>
          </cell>
          <cell r="M49">
            <v>42681</v>
          </cell>
          <cell r="O49" t="str">
            <v/>
          </cell>
          <cell r="P49">
            <v>3087</v>
          </cell>
          <cell r="Q49">
            <v>5668</v>
          </cell>
          <cell r="R49" t="str">
            <v>SROD</v>
          </cell>
          <cell r="S49">
            <v>1.5</v>
          </cell>
          <cell r="V49">
            <v>950</v>
          </cell>
          <cell r="AF49" t="str">
            <v>BR 8 HEBA L 1</v>
          </cell>
          <cell r="AH49">
            <v>93</v>
          </cell>
          <cell r="AI49">
            <v>41681</v>
          </cell>
          <cell r="AJ49">
            <v>138</v>
          </cell>
          <cell r="AK49">
            <v>93</v>
          </cell>
          <cell r="AM49">
            <v>9.659999999999993</v>
          </cell>
        </row>
        <row r="50">
          <cell r="B50" t="str">
            <v>HEBA-129</v>
          </cell>
          <cell r="C50" t="str">
            <v>UBAH</v>
          </cell>
          <cell r="D50" t="str">
            <v>SI</v>
          </cell>
          <cell r="E50">
            <v>0</v>
          </cell>
          <cell r="F50">
            <v>8.1600000000000072</v>
          </cell>
          <cell r="G50" t="str">
            <v>OTHER</v>
          </cell>
          <cell r="H50">
            <v>128</v>
          </cell>
          <cell r="I50">
            <v>120</v>
          </cell>
          <cell r="M50">
            <v>45533</v>
          </cell>
          <cell r="N50">
            <v>5570</v>
          </cell>
          <cell r="O50">
            <v>188</v>
          </cell>
          <cell r="P50">
            <v>1758</v>
          </cell>
          <cell r="Q50">
            <v>5758</v>
          </cell>
          <cell r="R50" t="str">
            <v>SROD</v>
          </cell>
          <cell r="S50">
            <v>1.75</v>
          </cell>
          <cell r="T50">
            <v>6.2</v>
          </cell>
          <cell r="U50">
            <v>146</v>
          </cell>
          <cell r="V50">
            <v>975</v>
          </cell>
          <cell r="AA50">
            <v>50</v>
          </cell>
          <cell r="AF50" t="str">
            <v>BR 8 HEBA L 1</v>
          </cell>
          <cell r="AH50">
            <v>96</v>
          </cell>
          <cell r="AI50">
            <v>44504</v>
          </cell>
          <cell r="AJ50">
            <v>204</v>
          </cell>
          <cell r="AK50">
            <v>96</v>
          </cell>
          <cell r="AL50">
            <v>9202</v>
          </cell>
          <cell r="AM50">
            <v>8.1600000000000072</v>
          </cell>
        </row>
        <row r="51">
          <cell r="B51" t="str">
            <v>HEBA-131</v>
          </cell>
          <cell r="C51" t="str">
            <v>UBAH</v>
          </cell>
          <cell r="D51" t="str">
            <v>SI</v>
          </cell>
          <cell r="E51">
            <v>0</v>
          </cell>
          <cell r="F51">
            <v>4</v>
          </cell>
          <cell r="G51" t="str">
            <v>NO RECOVERY</v>
          </cell>
          <cell r="O51" t="str">
            <v/>
          </cell>
          <cell r="P51">
            <v>3848</v>
          </cell>
          <cell r="Q51">
            <v>5850</v>
          </cell>
          <cell r="R51" t="str">
            <v>SROD</v>
          </cell>
          <cell r="S51">
            <v>1.5</v>
          </cell>
          <cell r="T51">
            <v>5.5</v>
          </cell>
          <cell r="U51">
            <v>106</v>
          </cell>
          <cell r="V51">
            <v>950</v>
          </cell>
          <cell r="AA51">
            <v>50</v>
          </cell>
          <cell r="AF51" t="str">
            <v>BR 8 HEBA L 1</v>
          </cell>
          <cell r="AH51">
            <v>50</v>
          </cell>
          <cell r="AI51">
            <v>42491</v>
          </cell>
          <cell r="AJ51">
            <v>8</v>
          </cell>
          <cell r="AK51">
            <v>50</v>
          </cell>
          <cell r="AM51">
            <v>4</v>
          </cell>
        </row>
        <row r="52">
          <cell r="B52" t="str">
            <v>HEBA-132</v>
          </cell>
          <cell r="C52" t="str">
            <v>UBAH</v>
          </cell>
          <cell r="D52" t="str">
            <v>SRP</v>
          </cell>
          <cell r="E52">
            <v>24</v>
          </cell>
          <cell r="F52">
            <v>0</v>
          </cell>
          <cell r="H52">
            <v>40</v>
          </cell>
          <cell r="I52">
            <v>300</v>
          </cell>
          <cell r="K52">
            <v>104</v>
          </cell>
          <cell r="L52">
            <v>40</v>
          </cell>
          <cell r="M52">
            <v>46036</v>
          </cell>
          <cell r="N52">
            <v>5420</v>
          </cell>
          <cell r="O52">
            <v>580</v>
          </cell>
          <cell r="Q52">
            <v>6000</v>
          </cell>
          <cell r="R52" t="str">
            <v>SROD</v>
          </cell>
          <cell r="S52">
            <v>1.75</v>
          </cell>
          <cell r="T52">
            <v>5.5</v>
          </cell>
          <cell r="U52">
            <v>169</v>
          </cell>
          <cell r="V52">
            <v>950</v>
          </cell>
          <cell r="AA52">
            <v>50</v>
          </cell>
          <cell r="AF52" t="str">
            <v>BR 9 HEBA L 1</v>
          </cell>
          <cell r="AH52">
            <v>87.6</v>
          </cell>
          <cell r="AI52">
            <v>46037</v>
          </cell>
          <cell r="AJ52">
            <v>410</v>
          </cell>
          <cell r="AK52">
            <v>87.6</v>
          </cell>
          <cell r="AL52">
            <v>16000</v>
          </cell>
          <cell r="AM52">
            <v>50.840000000000046</v>
          </cell>
        </row>
        <row r="53">
          <cell r="B53" t="str">
            <v>HEBA-133</v>
          </cell>
          <cell r="C53" t="str">
            <v>UBAH</v>
          </cell>
          <cell r="D53" t="str">
            <v>SRP</v>
          </cell>
          <cell r="E53">
            <v>24</v>
          </cell>
          <cell r="F53">
            <v>0</v>
          </cell>
          <cell r="H53">
            <v>128</v>
          </cell>
          <cell r="I53">
            <v>90</v>
          </cell>
          <cell r="K53">
            <v>132</v>
          </cell>
          <cell r="L53">
            <v>60</v>
          </cell>
          <cell r="M53">
            <v>45993</v>
          </cell>
          <cell r="N53">
            <v>3725</v>
          </cell>
          <cell r="O53">
            <v>2105</v>
          </cell>
          <cell r="Q53">
            <v>5830</v>
          </cell>
          <cell r="R53" t="str">
            <v>400-500</v>
          </cell>
          <cell r="T53">
            <v>6.2</v>
          </cell>
          <cell r="U53">
            <v>144</v>
          </cell>
          <cell r="AF53" t="str">
            <v>BR 8 HEBA L 1</v>
          </cell>
          <cell r="AH53">
            <v>92</v>
          </cell>
          <cell r="AI53">
            <v>46068</v>
          </cell>
          <cell r="AJ53">
            <v>172</v>
          </cell>
          <cell r="AK53">
            <v>92</v>
          </cell>
          <cell r="AL53">
            <v>8620</v>
          </cell>
          <cell r="AM53">
            <v>13.759999999999993</v>
          </cell>
        </row>
        <row r="54">
          <cell r="B54" t="str">
            <v>HEBA-14</v>
          </cell>
          <cell r="C54" t="str">
            <v>UBAH</v>
          </cell>
          <cell r="D54" t="str">
            <v>SRP</v>
          </cell>
          <cell r="E54">
            <v>24</v>
          </cell>
          <cell r="F54">
            <v>0</v>
          </cell>
          <cell r="H54">
            <v>128</v>
          </cell>
          <cell r="I54">
            <v>100</v>
          </cell>
          <cell r="K54">
            <v>106</v>
          </cell>
          <cell r="M54">
            <v>45889</v>
          </cell>
          <cell r="N54">
            <v>6050</v>
          </cell>
          <cell r="O54">
            <v>139</v>
          </cell>
          <cell r="Q54">
            <v>6189</v>
          </cell>
          <cell r="R54" t="str">
            <v>SROD</v>
          </cell>
          <cell r="S54">
            <v>1.5</v>
          </cell>
          <cell r="T54">
            <v>5.6</v>
          </cell>
          <cell r="U54">
            <v>144</v>
          </cell>
          <cell r="V54">
            <v>960</v>
          </cell>
          <cell r="AA54">
            <v>50</v>
          </cell>
          <cell r="AF54" t="str">
            <v>BR 11 HEBA L 2</v>
          </cell>
          <cell r="AH54">
            <v>86.575000000000003</v>
          </cell>
          <cell r="AI54">
            <v>46054</v>
          </cell>
          <cell r="AJ54">
            <v>147</v>
          </cell>
          <cell r="AK54">
            <v>86.6</v>
          </cell>
          <cell r="AL54">
            <v>17000</v>
          </cell>
          <cell r="AM54">
            <v>19.698</v>
          </cell>
        </row>
        <row r="55">
          <cell r="B55" t="str">
            <v>HEBA-15</v>
          </cell>
          <cell r="C55" t="str">
            <v>UBAH</v>
          </cell>
          <cell r="D55" t="str">
            <v>SI</v>
          </cell>
          <cell r="E55">
            <v>0</v>
          </cell>
          <cell r="F55">
            <v>8.1600000000000019</v>
          </cell>
          <cell r="G55" t="str">
            <v>PUMP STUCK</v>
          </cell>
          <cell r="H55">
            <v>128</v>
          </cell>
          <cell r="I55">
            <v>110</v>
          </cell>
          <cell r="M55">
            <v>45399</v>
          </cell>
          <cell r="N55">
            <v>4278</v>
          </cell>
          <cell r="O55">
            <v>1793</v>
          </cell>
          <cell r="P55">
            <v>1765</v>
          </cell>
          <cell r="Q55">
            <v>6071</v>
          </cell>
          <cell r="R55" t="str">
            <v>SROD</v>
          </cell>
          <cell r="S55">
            <v>1.5</v>
          </cell>
          <cell r="T55">
            <v>5.5</v>
          </cell>
          <cell r="U55">
            <v>144</v>
          </cell>
          <cell r="V55">
            <v>915</v>
          </cell>
          <cell r="W55">
            <v>0</v>
          </cell>
          <cell r="AA55">
            <v>50</v>
          </cell>
          <cell r="AF55" t="str">
            <v>BR 11 HEBA L 2</v>
          </cell>
          <cell r="AH55">
            <v>83</v>
          </cell>
          <cell r="AI55">
            <v>43376</v>
          </cell>
          <cell r="AJ55">
            <v>48</v>
          </cell>
          <cell r="AK55">
            <v>83</v>
          </cell>
          <cell r="AM55">
            <v>8.1600000000000019</v>
          </cell>
        </row>
        <row r="56">
          <cell r="B56" t="str">
            <v>HEBA-200</v>
          </cell>
          <cell r="C56" t="str">
            <v>UBAH</v>
          </cell>
          <cell r="D56" t="str">
            <v>SI</v>
          </cell>
          <cell r="E56">
            <v>0</v>
          </cell>
          <cell r="F56">
            <v>0</v>
          </cell>
          <cell r="G56" t="str">
            <v>ECONOMICS</v>
          </cell>
          <cell r="H56">
            <v>64</v>
          </cell>
          <cell r="I56">
            <v>850</v>
          </cell>
          <cell r="M56">
            <v>45877</v>
          </cell>
          <cell r="N56">
            <v>982</v>
          </cell>
          <cell r="O56">
            <v>4918</v>
          </cell>
          <cell r="P56">
            <v>1868</v>
          </cell>
          <cell r="Q56">
            <v>5900</v>
          </cell>
          <cell r="R56" t="str">
            <v>400-1250</v>
          </cell>
          <cell r="X56">
            <v>26</v>
          </cell>
          <cell r="Y56">
            <v>26</v>
          </cell>
          <cell r="Z56">
            <v>26</v>
          </cell>
          <cell r="AA56">
            <v>50</v>
          </cell>
          <cell r="AF56" t="str">
            <v>BR 5 HEBA L 2</v>
          </cell>
          <cell r="AH56">
            <v>100</v>
          </cell>
          <cell r="AI56">
            <v>43596</v>
          </cell>
          <cell r="AJ56">
            <v>1420</v>
          </cell>
          <cell r="AK56">
            <v>100</v>
          </cell>
          <cell r="AL56">
            <v>30500</v>
          </cell>
          <cell r="AM56">
            <v>0</v>
          </cell>
        </row>
        <row r="57">
          <cell r="B57" t="str">
            <v>HEBA-202</v>
          </cell>
          <cell r="C57" t="str">
            <v>UBAH</v>
          </cell>
          <cell r="D57" t="str">
            <v>SI</v>
          </cell>
          <cell r="E57">
            <v>0</v>
          </cell>
          <cell r="F57">
            <v>3.4999999999999973</v>
          </cell>
          <cell r="G57" t="str">
            <v>OTHER</v>
          </cell>
          <cell r="M57">
            <v>44660</v>
          </cell>
          <cell r="O57" t="str">
            <v/>
          </cell>
          <cell r="P57">
            <v>2240</v>
          </cell>
          <cell r="Q57">
            <v>5800</v>
          </cell>
          <cell r="R57" t="str">
            <v>SROD</v>
          </cell>
          <cell r="S57">
            <v>1.75</v>
          </cell>
          <cell r="T57">
            <v>5.5</v>
          </cell>
          <cell r="U57">
            <v>168</v>
          </cell>
          <cell r="V57">
            <v>950</v>
          </cell>
          <cell r="AF57" t="str">
            <v>BR 5 HEBA L 2</v>
          </cell>
          <cell r="AH57">
            <v>93</v>
          </cell>
          <cell r="AI57">
            <v>41960</v>
          </cell>
          <cell r="AJ57">
            <v>50</v>
          </cell>
          <cell r="AK57">
            <v>93</v>
          </cell>
          <cell r="AM57">
            <v>3.4999999999999973</v>
          </cell>
        </row>
        <row r="58">
          <cell r="B58" t="str">
            <v>HEBA-203</v>
          </cell>
          <cell r="C58" t="str">
            <v>UBAH</v>
          </cell>
          <cell r="D58" t="str">
            <v>ESP</v>
          </cell>
          <cell r="E58">
            <v>24</v>
          </cell>
          <cell r="F58">
            <v>0</v>
          </cell>
          <cell r="H58">
            <v>50</v>
          </cell>
          <cell r="I58">
            <v>120</v>
          </cell>
          <cell r="K58">
            <v>149</v>
          </cell>
          <cell r="L58">
            <v>40</v>
          </cell>
          <cell r="M58">
            <v>46058</v>
          </cell>
          <cell r="N58">
            <v>5800</v>
          </cell>
          <cell r="O58">
            <v>200</v>
          </cell>
          <cell r="Q58">
            <v>6000</v>
          </cell>
          <cell r="R58" t="str">
            <v>539-1900</v>
          </cell>
          <cell r="W58">
            <v>0</v>
          </cell>
          <cell r="X58">
            <v>34</v>
          </cell>
          <cell r="Y58">
            <v>34</v>
          </cell>
          <cell r="Z58">
            <v>34</v>
          </cell>
          <cell r="AA58">
            <v>50</v>
          </cell>
          <cell r="AF58" t="str">
            <v>BR 5 HEBA L 2</v>
          </cell>
          <cell r="AH58">
            <v>98.3333333333333</v>
          </cell>
          <cell r="AI58">
            <v>46058</v>
          </cell>
          <cell r="AJ58">
            <v>710</v>
          </cell>
          <cell r="AK58">
            <v>94.7</v>
          </cell>
          <cell r="AL58">
            <v>15850</v>
          </cell>
          <cell r="AM58">
            <v>37.629999999999953</v>
          </cell>
        </row>
        <row r="59">
          <cell r="B59" t="str">
            <v>HEBA-204</v>
          </cell>
          <cell r="C59" t="str">
            <v>U/LBAH</v>
          </cell>
          <cell r="D59" t="str">
            <v>ESP</v>
          </cell>
          <cell r="E59">
            <v>24</v>
          </cell>
          <cell r="F59">
            <v>0</v>
          </cell>
          <cell r="H59">
            <v>30</v>
          </cell>
          <cell r="I59">
            <v>100</v>
          </cell>
          <cell r="L59">
            <v>200</v>
          </cell>
          <cell r="M59">
            <v>46030</v>
          </cell>
          <cell r="N59">
            <v>2570</v>
          </cell>
          <cell r="O59">
            <v>3201</v>
          </cell>
          <cell r="P59">
            <v>550</v>
          </cell>
          <cell r="Q59">
            <v>5771</v>
          </cell>
          <cell r="R59" t="str">
            <v>FLEX80</v>
          </cell>
          <cell r="X59">
            <v>78</v>
          </cell>
          <cell r="Y59">
            <v>78</v>
          </cell>
          <cell r="Z59">
            <v>78</v>
          </cell>
          <cell r="AA59">
            <v>53</v>
          </cell>
          <cell r="AF59" t="str">
            <v>BR 5 HEBA L 2</v>
          </cell>
          <cell r="AG59" t="str">
            <v>ADV, 748 KVA</v>
          </cell>
          <cell r="AH59">
            <v>98.88</v>
          </cell>
          <cell r="AI59">
            <v>46053</v>
          </cell>
          <cell r="AJ59">
            <v>7750</v>
          </cell>
          <cell r="AK59">
            <v>98.88</v>
          </cell>
          <cell r="AL59">
            <v>4500</v>
          </cell>
          <cell r="AM59">
            <v>86.800000000000765</v>
          </cell>
        </row>
        <row r="60">
          <cell r="B60" t="str">
            <v>HEBA-206</v>
          </cell>
          <cell r="C60" t="str">
            <v>UBAH</v>
          </cell>
          <cell r="D60" t="str">
            <v>SI</v>
          </cell>
          <cell r="E60">
            <v>0</v>
          </cell>
          <cell r="F60">
            <v>4.7999999999999972</v>
          </cell>
          <cell r="H60">
            <v>128</v>
          </cell>
          <cell r="I60">
            <v>100</v>
          </cell>
          <cell r="M60">
            <v>45128</v>
          </cell>
          <cell r="N60">
            <v>1980</v>
          </cell>
          <cell r="O60">
            <v>4020</v>
          </cell>
          <cell r="P60">
            <v>1888</v>
          </cell>
          <cell r="Q60">
            <v>6000</v>
          </cell>
          <cell r="R60" t="str">
            <v>SROD</v>
          </cell>
          <cell r="S60">
            <v>2.25</v>
          </cell>
          <cell r="T60">
            <v>5.5</v>
          </cell>
          <cell r="U60">
            <v>124</v>
          </cell>
          <cell r="V60">
            <v>950</v>
          </cell>
          <cell r="W60">
            <v>0</v>
          </cell>
          <cell r="AA60">
            <v>50</v>
          </cell>
          <cell r="AF60" t="str">
            <v>BR 6 HEBA L 1</v>
          </cell>
          <cell r="AH60">
            <v>92</v>
          </cell>
          <cell r="AI60">
            <v>45100</v>
          </cell>
          <cell r="AJ60">
            <v>60</v>
          </cell>
          <cell r="AK60">
            <v>92</v>
          </cell>
          <cell r="AM60">
            <v>4.7999999999999972</v>
          </cell>
        </row>
        <row r="61">
          <cell r="B61" t="str">
            <v>HEBA-207</v>
          </cell>
          <cell r="C61" t="str">
            <v>UBAH</v>
          </cell>
          <cell r="D61" t="str">
            <v>SI</v>
          </cell>
          <cell r="E61">
            <v>0</v>
          </cell>
          <cell r="F61">
            <v>9.6959999999999855</v>
          </cell>
          <cell r="G61" t="str">
            <v>DOWNHOLE PROBLEM</v>
          </cell>
          <cell r="H61">
            <v>128</v>
          </cell>
          <cell r="I61">
            <v>120</v>
          </cell>
          <cell r="M61">
            <v>45536</v>
          </cell>
          <cell r="N61">
            <v>4108</v>
          </cell>
          <cell r="O61">
            <v>1900</v>
          </cell>
          <cell r="P61">
            <v>550</v>
          </cell>
          <cell r="Q61">
            <v>6008</v>
          </cell>
          <cell r="R61" t="str">
            <v>SROD</v>
          </cell>
          <cell r="S61">
            <v>1.5</v>
          </cell>
          <cell r="T61">
            <v>6.2</v>
          </cell>
          <cell r="U61">
            <v>144</v>
          </cell>
          <cell r="V61">
            <v>915</v>
          </cell>
          <cell r="AA61">
            <v>50</v>
          </cell>
          <cell r="AF61" t="str">
            <v>BR 6 HEBA L 1</v>
          </cell>
          <cell r="AH61">
            <v>95.2</v>
          </cell>
          <cell r="AI61">
            <v>43269</v>
          </cell>
          <cell r="AJ61">
            <v>202</v>
          </cell>
          <cell r="AK61">
            <v>95.2</v>
          </cell>
          <cell r="AL61">
            <v>16300</v>
          </cell>
          <cell r="AM61">
            <v>9.6959999999999855</v>
          </cell>
        </row>
        <row r="62">
          <cell r="B62" t="str">
            <v>HEBA-212</v>
          </cell>
          <cell r="C62" t="str">
            <v>UBAH</v>
          </cell>
          <cell r="D62" t="str">
            <v>ESP</v>
          </cell>
          <cell r="E62">
            <v>24</v>
          </cell>
          <cell r="F62">
            <v>0</v>
          </cell>
          <cell r="H62">
            <v>128</v>
          </cell>
          <cell r="I62">
            <v>100</v>
          </cell>
          <cell r="L62">
            <v>50</v>
          </cell>
          <cell r="M62">
            <v>46030</v>
          </cell>
          <cell r="N62">
            <v>5612</v>
          </cell>
          <cell r="O62">
            <v>238</v>
          </cell>
          <cell r="Q62">
            <v>5850</v>
          </cell>
          <cell r="R62" t="str">
            <v>FC450</v>
          </cell>
          <cell r="X62">
            <v>29</v>
          </cell>
          <cell r="Y62">
            <v>29</v>
          </cell>
          <cell r="Z62">
            <v>29</v>
          </cell>
          <cell r="AA62">
            <v>50</v>
          </cell>
          <cell r="AF62" t="str">
            <v>BR 6 HEBA L 1</v>
          </cell>
          <cell r="AH62">
            <v>70</v>
          </cell>
          <cell r="AI62">
            <v>45986</v>
          </cell>
          <cell r="AJ62">
            <v>241</v>
          </cell>
          <cell r="AK62">
            <v>70</v>
          </cell>
          <cell r="AL62">
            <v>17326</v>
          </cell>
          <cell r="AM62">
            <v>72.300000000000011</v>
          </cell>
        </row>
        <row r="63">
          <cell r="B63" t="str">
            <v>HEBA-217</v>
          </cell>
          <cell r="C63" t="str">
            <v>UBAH</v>
          </cell>
          <cell r="D63" t="str">
            <v>SI</v>
          </cell>
          <cell r="E63">
            <v>0</v>
          </cell>
          <cell r="F63">
            <v>7.7350000000000065</v>
          </cell>
          <cell r="G63" t="str">
            <v>No Recovery</v>
          </cell>
          <cell r="H63">
            <v>128</v>
          </cell>
          <cell r="I63">
            <v>100</v>
          </cell>
          <cell r="M63">
            <v>45058</v>
          </cell>
          <cell r="N63">
            <v>2718</v>
          </cell>
          <cell r="O63">
            <v>3300</v>
          </cell>
          <cell r="P63">
            <v>2022</v>
          </cell>
          <cell r="Q63">
            <v>6018</v>
          </cell>
          <cell r="R63" t="str">
            <v>SROD</v>
          </cell>
          <cell r="S63">
            <v>1.75</v>
          </cell>
          <cell r="T63">
            <v>6.2</v>
          </cell>
          <cell r="U63">
            <v>126</v>
          </cell>
          <cell r="V63">
            <v>950</v>
          </cell>
          <cell r="W63">
            <v>20</v>
          </cell>
          <cell r="AA63">
            <v>50</v>
          </cell>
          <cell r="AF63" t="str">
            <v>BR 7 HEBA L 2</v>
          </cell>
          <cell r="AH63">
            <v>96.5</v>
          </cell>
          <cell r="AI63">
            <v>45039</v>
          </cell>
          <cell r="AJ63">
            <v>221</v>
          </cell>
          <cell r="AK63">
            <v>96.5</v>
          </cell>
          <cell r="AL63">
            <v>15250</v>
          </cell>
          <cell r="AM63">
            <v>7.7350000000000065</v>
          </cell>
        </row>
        <row r="64">
          <cell r="B64" t="str">
            <v>HEBA-219</v>
          </cell>
          <cell r="C64" t="str">
            <v>UBAH</v>
          </cell>
          <cell r="D64" t="str">
            <v>SRP</v>
          </cell>
          <cell r="E64">
            <v>24</v>
          </cell>
          <cell r="F64">
            <v>0</v>
          </cell>
          <cell r="H64">
            <v>128</v>
          </cell>
          <cell r="I64">
            <v>200</v>
          </cell>
          <cell r="L64">
            <v>300</v>
          </cell>
          <cell r="M64">
            <v>46020</v>
          </cell>
          <cell r="N64">
            <v>5620</v>
          </cell>
          <cell r="O64">
            <v>380</v>
          </cell>
          <cell r="Q64">
            <v>6000</v>
          </cell>
          <cell r="R64" t="str">
            <v>SROD</v>
          </cell>
          <cell r="S64">
            <v>1.75</v>
          </cell>
          <cell r="T64">
            <v>6</v>
          </cell>
          <cell r="U64">
            <v>169</v>
          </cell>
          <cell r="V64">
            <v>950</v>
          </cell>
          <cell r="AA64">
            <v>50</v>
          </cell>
          <cell r="AF64" t="str">
            <v>BR 7 HEBA L 2</v>
          </cell>
          <cell r="AH64">
            <v>64.3333333333333</v>
          </cell>
          <cell r="AI64">
            <v>46053</v>
          </cell>
          <cell r="AJ64">
            <v>222</v>
          </cell>
          <cell r="AK64">
            <v>64.3333333333333</v>
          </cell>
          <cell r="AL64">
            <v>14480</v>
          </cell>
          <cell r="AM64">
            <v>79.180000000000078</v>
          </cell>
        </row>
        <row r="65">
          <cell r="B65" t="str">
            <v>HEBA-223</v>
          </cell>
          <cell r="C65" t="str">
            <v>UBAH</v>
          </cell>
          <cell r="D65" t="str">
            <v>SI</v>
          </cell>
          <cell r="E65">
            <v>0</v>
          </cell>
          <cell r="F65">
            <v>21.33000000000002</v>
          </cell>
          <cell r="G65" t="str">
            <v>Short Circuit</v>
          </cell>
          <cell r="H65">
            <v>128</v>
          </cell>
          <cell r="I65">
            <v>100</v>
          </cell>
          <cell r="L65">
            <v>18</v>
          </cell>
          <cell r="M65">
            <v>45480</v>
          </cell>
          <cell r="N65">
            <v>5504</v>
          </cell>
          <cell r="O65">
            <v>494</v>
          </cell>
          <cell r="P65">
            <v>927</v>
          </cell>
          <cell r="Q65">
            <v>5998</v>
          </cell>
          <cell r="R65" t="str">
            <v>400-1050</v>
          </cell>
          <cell r="X65">
            <v>33</v>
          </cell>
          <cell r="Y65">
            <v>33</v>
          </cell>
          <cell r="Z65">
            <v>33</v>
          </cell>
          <cell r="AA65">
            <v>49</v>
          </cell>
          <cell r="AF65" t="str">
            <v>BR 4 HEBA L 1</v>
          </cell>
          <cell r="AH65">
            <v>92.1</v>
          </cell>
          <cell r="AI65">
            <v>45387</v>
          </cell>
          <cell r="AJ65">
            <v>270</v>
          </cell>
          <cell r="AK65">
            <v>92.1</v>
          </cell>
          <cell r="AM65">
            <v>21.33000000000002</v>
          </cell>
        </row>
        <row r="66">
          <cell r="B66" t="str">
            <v>HEBA-226</v>
          </cell>
          <cell r="C66" t="str">
            <v>UBAH</v>
          </cell>
          <cell r="D66" t="str">
            <v>SI</v>
          </cell>
          <cell r="E66">
            <v>0</v>
          </cell>
          <cell r="F66">
            <v>7.5000000000000071</v>
          </cell>
          <cell r="G66" t="str">
            <v>Rod Parted</v>
          </cell>
          <cell r="H66">
            <v>128</v>
          </cell>
          <cell r="I66">
            <v>100</v>
          </cell>
          <cell r="M66">
            <v>45474</v>
          </cell>
          <cell r="N66">
            <v>2972</v>
          </cell>
          <cell r="O66">
            <v>3022</v>
          </cell>
          <cell r="P66">
            <v>0</v>
          </cell>
          <cell r="Q66">
            <v>5994</v>
          </cell>
          <cell r="R66" t="str">
            <v>SROD</v>
          </cell>
          <cell r="S66">
            <v>1.75</v>
          </cell>
          <cell r="T66">
            <v>5.6</v>
          </cell>
          <cell r="U66">
            <v>144</v>
          </cell>
          <cell r="V66">
            <v>894</v>
          </cell>
          <cell r="AF66" t="str">
            <v>BR 5 HEBA L 2</v>
          </cell>
          <cell r="AH66">
            <v>97</v>
          </cell>
          <cell r="AI66">
            <v>44755</v>
          </cell>
          <cell r="AJ66">
            <v>250</v>
          </cell>
          <cell r="AK66">
            <v>97</v>
          </cell>
          <cell r="AM66">
            <v>7.5000000000000071</v>
          </cell>
        </row>
        <row r="67">
          <cell r="B67" t="str">
            <v>HEBA-227</v>
          </cell>
          <cell r="C67" t="str">
            <v>UBAH</v>
          </cell>
          <cell r="D67" t="str">
            <v>SI</v>
          </cell>
          <cell r="E67">
            <v>0</v>
          </cell>
          <cell r="F67">
            <v>0</v>
          </cell>
          <cell r="G67" t="str">
            <v>SHORT CIRCUIT</v>
          </cell>
          <cell r="M67">
            <v>44659</v>
          </cell>
          <cell r="O67" t="str">
            <v/>
          </cell>
          <cell r="P67">
            <v>0</v>
          </cell>
          <cell r="Q67">
            <v>6100</v>
          </cell>
          <cell r="R67" t="str">
            <v>400-500</v>
          </cell>
          <cell r="W67">
            <v>0</v>
          </cell>
          <cell r="X67">
            <v>17</v>
          </cell>
          <cell r="Y67">
            <v>15</v>
          </cell>
          <cell r="Z67">
            <v>15</v>
          </cell>
          <cell r="AA67">
            <v>50</v>
          </cell>
          <cell r="AF67" t="str">
            <v>BR 5 HEBA L 2</v>
          </cell>
          <cell r="AH67">
            <v>100</v>
          </cell>
          <cell r="AI67">
            <v>42750</v>
          </cell>
          <cell r="AJ67">
            <v>100</v>
          </cell>
          <cell r="AK67">
            <v>100</v>
          </cell>
          <cell r="AL67">
            <v>18400</v>
          </cell>
          <cell r="AM67">
            <v>0</v>
          </cell>
        </row>
        <row r="68">
          <cell r="B68" t="str">
            <v>HEBA-228</v>
          </cell>
          <cell r="C68" t="str">
            <v>UBAH</v>
          </cell>
          <cell r="D68" t="str">
            <v>SI</v>
          </cell>
          <cell r="E68">
            <v>0</v>
          </cell>
          <cell r="F68">
            <v>15.435000000000002</v>
          </cell>
          <cell r="G68" t="str">
            <v>Downhole Problem</v>
          </cell>
          <cell r="H68">
            <v>80</v>
          </cell>
          <cell r="I68">
            <v>150</v>
          </cell>
          <cell r="M68">
            <v>45474</v>
          </cell>
          <cell r="N68">
            <v>5409</v>
          </cell>
          <cell r="O68">
            <v>382</v>
          </cell>
          <cell r="P68" t="str">
            <v>NOT CLEAR</v>
          </cell>
          <cell r="Q68">
            <v>5791</v>
          </cell>
          <cell r="R68" t="str">
            <v>P4 PMX</v>
          </cell>
          <cell r="W68">
            <v>0</v>
          </cell>
          <cell r="X68">
            <v>13</v>
          </cell>
          <cell r="Y68">
            <v>13</v>
          </cell>
          <cell r="Z68">
            <v>13</v>
          </cell>
          <cell r="AA68">
            <v>50</v>
          </cell>
          <cell r="AF68" t="str">
            <v>BR 5 HEBA L 2</v>
          </cell>
          <cell r="AH68">
            <v>85.3</v>
          </cell>
          <cell r="AI68">
            <v>45140</v>
          </cell>
          <cell r="AJ68">
            <v>105</v>
          </cell>
          <cell r="AK68">
            <v>85.3</v>
          </cell>
          <cell r="AL68">
            <v>26500</v>
          </cell>
          <cell r="AM68">
            <v>15.435000000000002</v>
          </cell>
        </row>
        <row r="69">
          <cell r="B69" t="str">
            <v>HEBA-232</v>
          </cell>
          <cell r="C69" t="str">
            <v>UBAH</v>
          </cell>
          <cell r="D69" t="str">
            <v>SI</v>
          </cell>
          <cell r="E69">
            <v>0</v>
          </cell>
          <cell r="F69">
            <v>0</v>
          </cell>
          <cell r="G69" t="str">
            <v>No Recovery</v>
          </cell>
          <cell r="H69">
            <v>128</v>
          </cell>
          <cell r="I69">
            <v>100</v>
          </cell>
          <cell r="M69">
            <v>45203</v>
          </cell>
          <cell r="N69">
            <v>3882</v>
          </cell>
          <cell r="O69">
            <v>2083</v>
          </cell>
          <cell r="P69">
            <v>2962</v>
          </cell>
          <cell r="Q69">
            <v>5965</v>
          </cell>
          <cell r="R69" t="str">
            <v>SROD</v>
          </cell>
          <cell r="S69">
            <v>2.25</v>
          </cell>
          <cell r="T69">
            <v>6.1</v>
          </cell>
          <cell r="U69">
            <v>168</v>
          </cell>
          <cell r="V69">
            <v>894</v>
          </cell>
          <cell r="W69">
            <v>0</v>
          </cell>
          <cell r="AA69">
            <v>50</v>
          </cell>
          <cell r="AF69" t="str">
            <v>BR 4 HEBA L 1</v>
          </cell>
          <cell r="AH69">
            <v>95.6</v>
          </cell>
          <cell r="AI69">
            <v>45203</v>
          </cell>
          <cell r="AJ69">
            <v>0</v>
          </cell>
          <cell r="AK69">
            <v>95.6</v>
          </cell>
          <cell r="AL69">
            <v>17500</v>
          </cell>
          <cell r="AM69">
            <v>0</v>
          </cell>
        </row>
        <row r="70">
          <cell r="B70" t="str">
            <v>HEBA-237</v>
          </cell>
          <cell r="C70" t="str">
            <v>UBAH</v>
          </cell>
          <cell r="D70" t="str">
            <v>SI</v>
          </cell>
          <cell r="E70">
            <v>0</v>
          </cell>
          <cell r="F70">
            <v>0</v>
          </cell>
          <cell r="G70" t="str">
            <v>OTHER</v>
          </cell>
          <cell r="H70">
            <v>128</v>
          </cell>
          <cell r="I70">
            <v>100</v>
          </cell>
          <cell r="M70">
            <v>45536</v>
          </cell>
          <cell r="O70" t="str">
            <v/>
          </cell>
          <cell r="P70">
            <v>615</v>
          </cell>
          <cell r="Q70">
            <v>5950</v>
          </cell>
          <cell r="R70" t="str">
            <v>538-2600</v>
          </cell>
          <cell r="X70">
            <v>45</v>
          </cell>
          <cell r="Y70">
            <v>45</v>
          </cell>
          <cell r="Z70">
            <v>45</v>
          </cell>
          <cell r="AA70">
            <v>50</v>
          </cell>
          <cell r="AF70" t="str">
            <v>BR 6 HEBA L 1</v>
          </cell>
          <cell r="AH70">
            <v>100</v>
          </cell>
          <cell r="AI70">
            <v>43340</v>
          </cell>
          <cell r="AJ70">
            <v>2500</v>
          </cell>
          <cell r="AK70">
            <v>100</v>
          </cell>
          <cell r="AL70">
            <v>16036</v>
          </cell>
          <cell r="AM70">
            <v>0</v>
          </cell>
        </row>
        <row r="71">
          <cell r="B71" t="str">
            <v>HEBA-238</v>
          </cell>
          <cell r="C71" t="str">
            <v>UBAH</v>
          </cell>
          <cell r="D71" t="str">
            <v>SI</v>
          </cell>
          <cell r="E71">
            <v>0</v>
          </cell>
          <cell r="F71">
            <v>26.099999999999994</v>
          </cell>
          <cell r="G71" t="str">
            <v>NO RECOVERY</v>
          </cell>
          <cell r="M71">
            <v>45536</v>
          </cell>
          <cell r="O71" t="str">
            <v/>
          </cell>
          <cell r="P71">
            <v>453</v>
          </cell>
          <cell r="Q71">
            <v>6200</v>
          </cell>
          <cell r="R71" t="str">
            <v>FC650</v>
          </cell>
          <cell r="AA71">
            <v>50</v>
          </cell>
          <cell r="AF71" t="str">
            <v>BR 6 HEBA L 1</v>
          </cell>
          <cell r="AH71">
            <v>91</v>
          </cell>
          <cell r="AI71">
            <v>42359</v>
          </cell>
          <cell r="AJ71">
            <v>290</v>
          </cell>
          <cell r="AK71">
            <v>91</v>
          </cell>
          <cell r="AM71">
            <v>26.099999999999991</v>
          </cell>
        </row>
        <row r="72">
          <cell r="B72" t="str">
            <v>HEBA-239</v>
          </cell>
          <cell r="C72" t="str">
            <v>UBAH</v>
          </cell>
          <cell r="D72" t="str">
            <v>ESP</v>
          </cell>
          <cell r="E72">
            <v>24</v>
          </cell>
          <cell r="F72">
            <v>0</v>
          </cell>
          <cell r="H72">
            <v>128</v>
          </cell>
          <cell r="I72">
            <v>60</v>
          </cell>
          <cell r="L72">
            <v>150</v>
          </cell>
          <cell r="M72">
            <v>46030</v>
          </cell>
          <cell r="N72">
            <v>2695</v>
          </cell>
          <cell r="O72">
            <v>3370</v>
          </cell>
          <cell r="Q72">
            <v>6065</v>
          </cell>
          <cell r="R72" t="str">
            <v>WE1500</v>
          </cell>
          <cell r="W72">
            <v>0</v>
          </cell>
          <cell r="X72">
            <v>33</v>
          </cell>
          <cell r="Y72">
            <v>33</v>
          </cell>
          <cell r="Z72">
            <v>33</v>
          </cell>
          <cell r="AA72">
            <v>50</v>
          </cell>
          <cell r="AF72" t="str">
            <v>BR 6 HEBA L 1</v>
          </cell>
          <cell r="AH72">
            <v>92.8333333333333</v>
          </cell>
          <cell r="AI72">
            <v>46044</v>
          </cell>
          <cell r="AJ72">
            <v>630</v>
          </cell>
          <cell r="AK72">
            <v>92.8333333333333</v>
          </cell>
          <cell r="AL72">
            <v>13580</v>
          </cell>
          <cell r="AM72">
            <v>45.150000000000205</v>
          </cell>
        </row>
        <row r="73">
          <cell r="B73" t="str">
            <v>HEBA-240</v>
          </cell>
          <cell r="C73" t="str">
            <v>UBAH</v>
          </cell>
          <cell r="D73" t="str">
            <v>SI</v>
          </cell>
          <cell r="E73">
            <v>0</v>
          </cell>
          <cell r="F73">
            <v>0</v>
          </cell>
          <cell r="G73" t="str">
            <v>ECONOMICS</v>
          </cell>
          <cell r="H73">
            <v>128</v>
          </cell>
          <cell r="I73">
            <v>120</v>
          </cell>
          <cell r="K73">
            <v>118</v>
          </cell>
          <cell r="M73">
            <v>45536</v>
          </cell>
          <cell r="O73" t="str">
            <v/>
          </cell>
          <cell r="P73">
            <v>450</v>
          </cell>
          <cell r="Q73">
            <v>5950</v>
          </cell>
          <cell r="R73" t="str">
            <v>GC2200</v>
          </cell>
          <cell r="X73">
            <v>58</v>
          </cell>
          <cell r="Y73">
            <v>58</v>
          </cell>
          <cell r="Z73">
            <v>58</v>
          </cell>
          <cell r="AA73">
            <v>50</v>
          </cell>
          <cell r="AF73" t="str">
            <v>BR 5 HEBA L 2</v>
          </cell>
          <cell r="AH73">
            <v>100</v>
          </cell>
          <cell r="AI73">
            <v>43539</v>
          </cell>
          <cell r="AJ73">
            <v>1503</v>
          </cell>
          <cell r="AK73">
            <v>100</v>
          </cell>
          <cell r="AL73">
            <v>18150</v>
          </cell>
          <cell r="AM73">
            <v>0</v>
          </cell>
        </row>
        <row r="74">
          <cell r="B74" t="str">
            <v>HEBA-241</v>
          </cell>
          <cell r="C74" t="str">
            <v>UBAH</v>
          </cell>
          <cell r="D74" t="str">
            <v>ESP</v>
          </cell>
          <cell r="E74">
            <v>24</v>
          </cell>
          <cell r="F74">
            <v>0</v>
          </cell>
          <cell r="H74">
            <v>50</v>
          </cell>
          <cell r="I74">
            <v>500</v>
          </cell>
          <cell r="K74">
            <v>159</v>
          </cell>
          <cell r="L74">
            <v>500</v>
          </cell>
          <cell r="M74">
            <v>46057</v>
          </cell>
          <cell r="N74">
            <v>4355</v>
          </cell>
          <cell r="O74">
            <v>1545</v>
          </cell>
          <cell r="Q74">
            <v>5900</v>
          </cell>
          <cell r="R74" t="str">
            <v>WE1500</v>
          </cell>
          <cell r="X74">
            <v>25</v>
          </cell>
          <cell r="Y74">
            <v>25</v>
          </cell>
          <cell r="Z74">
            <v>25</v>
          </cell>
          <cell r="AA74">
            <v>50</v>
          </cell>
          <cell r="AB74">
            <v>449</v>
          </cell>
          <cell r="AD74">
            <v>182</v>
          </cell>
          <cell r="AE74">
            <v>215</v>
          </cell>
          <cell r="AF74" t="str">
            <v>BR 5 HEBA L 2</v>
          </cell>
          <cell r="AH74">
            <v>94.5</v>
          </cell>
          <cell r="AI74">
            <v>46058</v>
          </cell>
          <cell r="AJ74">
            <v>440</v>
          </cell>
          <cell r="AK74">
            <v>92</v>
          </cell>
          <cell r="AL74">
            <v>16000</v>
          </cell>
          <cell r="AM74">
            <v>35.199999999999982</v>
          </cell>
        </row>
        <row r="75">
          <cell r="B75" t="str">
            <v>HEBA-242</v>
          </cell>
          <cell r="C75" t="str">
            <v>UBAH</v>
          </cell>
          <cell r="D75" t="str">
            <v>ESP</v>
          </cell>
          <cell r="E75">
            <v>24</v>
          </cell>
          <cell r="F75">
            <v>0</v>
          </cell>
          <cell r="H75">
            <v>128</v>
          </cell>
          <cell r="I75">
            <v>100</v>
          </cell>
          <cell r="L75">
            <v>10</v>
          </cell>
          <cell r="M75">
            <v>46058</v>
          </cell>
          <cell r="N75">
            <v>5490</v>
          </cell>
          <cell r="O75">
            <v>463</v>
          </cell>
          <cell r="Q75">
            <v>5953</v>
          </cell>
          <cell r="R75" t="str">
            <v>WD 1000 MF</v>
          </cell>
          <cell r="X75">
            <v>16</v>
          </cell>
          <cell r="Y75">
            <v>16</v>
          </cell>
          <cell r="Z75">
            <v>16</v>
          </cell>
          <cell r="AA75">
            <v>52</v>
          </cell>
          <cell r="AF75" t="str">
            <v>BR 4 HEBA L 1</v>
          </cell>
          <cell r="AH75">
            <v>89.5</v>
          </cell>
          <cell r="AI75">
            <v>46055</v>
          </cell>
          <cell r="AJ75">
            <v>424</v>
          </cell>
          <cell r="AK75">
            <v>90</v>
          </cell>
          <cell r="AL75">
            <v>15700</v>
          </cell>
          <cell r="AM75">
            <v>42.399999999999991</v>
          </cell>
        </row>
        <row r="76">
          <cell r="B76" t="str">
            <v>HEBA-243</v>
          </cell>
          <cell r="C76" t="str">
            <v>UBAH</v>
          </cell>
          <cell r="D76" t="str">
            <v>SI</v>
          </cell>
          <cell r="E76">
            <v>0</v>
          </cell>
          <cell r="F76">
            <v>3.8400000000000034</v>
          </cell>
          <cell r="G76" t="str">
            <v>DOWNHOLE PROBLEM</v>
          </cell>
          <cell r="M76">
            <v>45531</v>
          </cell>
          <cell r="O76" t="str">
            <v/>
          </cell>
          <cell r="P76">
            <v>980</v>
          </cell>
          <cell r="Q76">
            <v>6021</v>
          </cell>
          <cell r="R76" t="str">
            <v>SROD</v>
          </cell>
          <cell r="S76">
            <v>1.75</v>
          </cell>
          <cell r="T76">
            <v>5.5</v>
          </cell>
          <cell r="U76">
            <v>106</v>
          </cell>
          <cell r="V76">
            <v>950</v>
          </cell>
          <cell r="W76">
            <v>0</v>
          </cell>
          <cell r="AA76">
            <v>50</v>
          </cell>
          <cell r="AF76" t="str">
            <v>BR 4 HEBA L 1</v>
          </cell>
          <cell r="AH76">
            <v>98</v>
          </cell>
          <cell r="AI76">
            <v>42049</v>
          </cell>
          <cell r="AJ76">
            <v>192</v>
          </cell>
          <cell r="AK76">
            <v>98</v>
          </cell>
          <cell r="AM76">
            <v>3.8400000000000034</v>
          </cell>
        </row>
        <row r="77">
          <cell r="B77" t="str">
            <v>HEBA-244</v>
          </cell>
          <cell r="C77" t="str">
            <v>UBAH</v>
          </cell>
          <cell r="D77" t="str">
            <v>SI</v>
          </cell>
          <cell r="E77">
            <v>0</v>
          </cell>
          <cell r="F77">
            <v>5.2000000000000046</v>
          </cell>
          <cell r="G77" t="str">
            <v>NO RECOVERY</v>
          </cell>
          <cell r="M77">
            <v>44659</v>
          </cell>
          <cell r="O77" t="str">
            <v/>
          </cell>
          <cell r="P77">
            <v>0</v>
          </cell>
          <cell r="Q77">
            <v>6000</v>
          </cell>
          <cell r="R77" t="str">
            <v>538-1900</v>
          </cell>
          <cell r="AA77">
            <v>50</v>
          </cell>
          <cell r="AF77" t="str">
            <v>BR 5 HEBA L 2</v>
          </cell>
          <cell r="AH77">
            <v>98</v>
          </cell>
          <cell r="AI77">
            <v>42210</v>
          </cell>
          <cell r="AJ77">
            <v>260</v>
          </cell>
          <cell r="AK77">
            <v>98</v>
          </cell>
          <cell r="AM77">
            <v>5.2000000000000046</v>
          </cell>
        </row>
        <row r="78">
          <cell r="B78" t="str">
            <v>HEBA-245</v>
          </cell>
          <cell r="C78" t="str">
            <v>UBAH</v>
          </cell>
          <cell r="D78" t="str">
            <v>SRP</v>
          </cell>
          <cell r="E78">
            <v>19</v>
          </cell>
          <cell r="F78">
            <v>6.0000000000000018</v>
          </cell>
          <cell r="G78" t="str">
            <v>Sam Alarm</v>
          </cell>
          <cell r="H78">
            <v>128</v>
          </cell>
          <cell r="I78">
            <v>100</v>
          </cell>
          <cell r="M78">
            <v>46002</v>
          </cell>
          <cell r="N78">
            <v>5480</v>
          </cell>
          <cell r="O78">
            <v>247</v>
          </cell>
          <cell r="Q78">
            <v>5727</v>
          </cell>
          <cell r="R78" t="str">
            <v>SROD</v>
          </cell>
          <cell r="S78">
            <v>1.75</v>
          </cell>
          <cell r="T78">
            <v>5.5</v>
          </cell>
          <cell r="U78">
            <v>168</v>
          </cell>
          <cell r="V78">
            <v>975</v>
          </cell>
          <cell r="AA78">
            <v>50</v>
          </cell>
          <cell r="AF78" t="str">
            <v>BR 5 HEBA L 2</v>
          </cell>
          <cell r="AH78">
            <v>93.3333333333333</v>
          </cell>
          <cell r="AI78">
            <v>46054</v>
          </cell>
          <cell r="AJ78">
            <v>160</v>
          </cell>
          <cell r="AK78">
            <v>82</v>
          </cell>
          <cell r="AL78">
            <v>23100</v>
          </cell>
          <cell r="AM78">
            <v>28.800000000000008</v>
          </cell>
        </row>
        <row r="79">
          <cell r="B79" t="str">
            <v>HEBA-246</v>
          </cell>
          <cell r="C79" t="str">
            <v>UBAH</v>
          </cell>
          <cell r="D79" t="str">
            <v>SI</v>
          </cell>
          <cell r="E79">
            <v>0</v>
          </cell>
          <cell r="F79">
            <v>37.851000000000035</v>
          </cell>
          <cell r="G79" t="str">
            <v>Short Circuit</v>
          </cell>
          <cell r="H79">
            <v>128</v>
          </cell>
          <cell r="I79">
            <v>100</v>
          </cell>
          <cell r="M79">
            <v>45763</v>
          </cell>
          <cell r="N79">
            <v>4680</v>
          </cell>
          <cell r="O79">
            <v>1230</v>
          </cell>
          <cell r="P79">
            <v>350</v>
          </cell>
          <cell r="Q79">
            <v>5910</v>
          </cell>
          <cell r="R79" t="str">
            <v>SN2600</v>
          </cell>
          <cell r="X79">
            <v>37</v>
          </cell>
          <cell r="Y79">
            <v>37</v>
          </cell>
          <cell r="Z79">
            <v>37</v>
          </cell>
          <cell r="AA79">
            <v>50</v>
          </cell>
          <cell r="AF79" t="str">
            <v>BR 6 HEBA L 1</v>
          </cell>
          <cell r="AH79">
            <v>96.3</v>
          </cell>
          <cell r="AI79">
            <v>44866</v>
          </cell>
          <cell r="AJ79">
            <v>1023</v>
          </cell>
          <cell r="AK79">
            <v>96.3</v>
          </cell>
          <cell r="AL79">
            <v>12200</v>
          </cell>
          <cell r="AM79">
            <v>37.851000000000035</v>
          </cell>
        </row>
        <row r="80">
          <cell r="B80" t="str">
            <v>HEBA-247</v>
          </cell>
          <cell r="C80" t="str">
            <v>UBAH</v>
          </cell>
          <cell r="D80" t="str">
            <v>SI</v>
          </cell>
          <cell r="E80">
            <v>0</v>
          </cell>
          <cell r="F80">
            <v>20.300000000000018</v>
          </cell>
          <cell r="G80" t="str">
            <v>Short Circuit</v>
          </cell>
          <cell r="H80">
            <v>64</v>
          </cell>
          <cell r="I80">
            <v>400</v>
          </cell>
          <cell r="M80">
            <v>46030</v>
          </cell>
          <cell r="N80">
            <v>1435</v>
          </cell>
          <cell r="O80">
            <v>4341</v>
          </cell>
          <cell r="P80">
            <v>1430</v>
          </cell>
          <cell r="Q80">
            <v>5776</v>
          </cell>
          <cell r="R80" t="str">
            <v xml:space="preserve"> P31-PMX</v>
          </cell>
          <cell r="X80">
            <v>66</v>
          </cell>
          <cell r="Y80">
            <v>66</v>
          </cell>
          <cell r="Z80">
            <v>66</v>
          </cell>
          <cell r="AA80">
            <v>50</v>
          </cell>
          <cell r="AB80">
            <v>867</v>
          </cell>
          <cell r="AC80">
            <v>2696</v>
          </cell>
          <cell r="AD80">
            <v>179</v>
          </cell>
          <cell r="AE80">
            <v>187</v>
          </cell>
          <cell r="AF80" t="str">
            <v>BR 6 HEBA L 1</v>
          </cell>
          <cell r="AH80">
            <v>99</v>
          </cell>
          <cell r="AI80">
            <v>45246</v>
          </cell>
          <cell r="AJ80">
            <v>2030</v>
          </cell>
          <cell r="AK80">
            <v>99</v>
          </cell>
          <cell r="AL80">
            <v>20790</v>
          </cell>
          <cell r="AM80">
            <v>20.300000000000018</v>
          </cell>
        </row>
        <row r="81">
          <cell r="B81" t="str">
            <v>HEBA-251</v>
          </cell>
          <cell r="C81" t="str">
            <v>UBAH</v>
          </cell>
          <cell r="D81" t="str">
            <v>SI</v>
          </cell>
          <cell r="E81">
            <v>0</v>
          </cell>
          <cell r="F81">
            <v>14.400000000000013</v>
          </cell>
          <cell r="G81" t="str">
            <v>High Watercut</v>
          </cell>
          <cell r="H81">
            <v>128</v>
          </cell>
          <cell r="I81">
            <v>180</v>
          </cell>
          <cell r="K81">
            <v>143</v>
          </cell>
          <cell r="L81">
            <v>120</v>
          </cell>
          <cell r="M81">
            <v>45415</v>
          </cell>
          <cell r="N81">
            <v>586</v>
          </cell>
          <cell r="O81">
            <v>5464</v>
          </cell>
          <cell r="Q81">
            <v>6050</v>
          </cell>
          <cell r="R81" t="str">
            <v>400-1050</v>
          </cell>
          <cell r="X81">
            <v>25</v>
          </cell>
          <cell r="Y81">
            <v>25</v>
          </cell>
          <cell r="Z81">
            <v>25</v>
          </cell>
          <cell r="AA81">
            <v>53</v>
          </cell>
          <cell r="AF81" t="str">
            <v>BR 7 HEBA L 2</v>
          </cell>
          <cell r="AH81">
            <v>99.5</v>
          </cell>
          <cell r="AI81">
            <v>45417</v>
          </cell>
          <cell r="AJ81">
            <v>1440</v>
          </cell>
          <cell r="AK81">
            <v>99</v>
          </cell>
          <cell r="AL81">
            <v>28400</v>
          </cell>
          <cell r="AM81">
            <v>14.400000000000013</v>
          </cell>
        </row>
        <row r="82">
          <cell r="B82" t="str">
            <v>HEBA-252</v>
          </cell>
          <cell r="C82" t="str">
            <v>UBAH</v>
          </cell>
          <cell r="D82" t="str">
            <v>SI</v>
          </cell>
          <cell r="E82">
            <v>0</v>
          </cell>
          <cell r="F82">
            <v>2.4849999999999985</v>
          </cell>
          <cell r="G82" t="str">
            <v>OTHER</v>
          </cell>
          <cell r="H82">
            <v>128</v>
          </cell>
          <cell r="I82">
            <v>80</v>
          </cell>
          <cell r="K82">
            <v>138</v>
          </cell>
          <cell r="M82">
            <v>44662</v>
          </cell>
          <cell r="N82">
            <v>3913</v>
          </cell>
          <cell r="O82">
            <v>1987</v>
          </cell>
          <cell r="P82">
            <v>668</v>
          </cell>
          <cell r="Q82">
            <v>5900</v>
          </cell>
          <cell r="R82" t="str">
            <v>400-950</v>
          </cell>
          <cell r="W82">
            <v>0</v>
          </cell>
          <cell r="X82">
            <v>25</v>
          </cell>
          <cell r="Y82">
            <v>24</v>
          </cell>
          <cell r="Z82">
            <v>25</v>
          </cell>
          <cell r="AA82">
            <v>50</v>
          </cell>
          <cell r="AF82" t="str">
            <v>BR 6 HEBA L 1</v>
          </cell>
          <cell r="AH82">
            <v>98.58</v>
          </cell>
          <cell r="AI82">
            <v>43591</v>
          </cell>
          <cell r="AJ82">
            <v>175</v>
          </cell>
          <cell r="AK82">
            <v>98.58</v>
          </cell>
          <cell r="AL82">
            <v>11673</v>
          </cell>
          <cell r="AM82">
            <v>2.4849999999999985</v>
          </cell>
        </row>
        <row r="83">
          <cell r="B83" t="str">
            <v>HEBA-253</v>
          </cell>
          <cell r="C83" t="str">
            <v>UBAH</v>
          </cell>
          <cell r="D83" t="str">
            <v>SI</v>
          </cell>
          <cell r="E83">
            <v>0</v>
          </cell>
          <cell r="F83">
            <v>12.27600000000001</v>
          </cell>
          <cell r="G83" t="str">
            <v>Pump Stuck</v>
          </cell>
          <cell r="H83">
            <v>128</v>
          </cell>
          <cell r="I83">
            <v>100</v>
          </cell>
          <cell r="M83">
            <v>45474</v>
          </cell>
          <cell r="N83">
            <v>5750</v>
          </cell>
          <cell r="O83">
            <v>240</v>
          </cell>
          <cell r="P83">
            <v>2047</v>
          </cell>
          <cell r="Q83">
            <v>5990</v>
          </cell>
          <cell r="R83" t="str">
            <v>400-950</v>
          </cell>
          <cell r="X83">
            <v>16</v>
          </cell>
          <cell r="Y83">
            <v>16</v>
          </cell>
          <cell r="Z83">
            <v>16</v>
          </cell>
          <cell r="AA83">
            <v>50</v>
          </cell>
          <cell r="AF83" t="str">
            <v>BR 6 HEBA L 1</v>
          </cell>
          <cell r="AH83">
            <v>93.8</v>
          </cell>
          <cell r="AI83">
            <v>44976</v>
          </cell>
          <cell r="AJ83">
            <v>198</v>
          </cell>
          <cell r="AK83">
            <v>93.8</v>
          </cell>
          <cell r="AL83">
            <v>17000</v>
          </cell>
          <cell r="AM83">
            <v>12.27600000000001</v>
          </cell>
        </row>
        <row r="84">
          <cell r="B84" t="str">
            <v>HEBA-254</v>
          </cell>
          <cell r="C84" t="str">
            <v>UBAH</v>
          </cell>
          <cell r="D84" t="str">
            <v>SI</v>
          </cell>
          <cell r="E84">
            <v>0</v>
          </cell>
          <cell r="F84">
            <v>14.041000000000015</v>
          </cell>
          <cell r="G84" t="str">
            <v>SHORT CIRCUIT</v>
          </cell>
          <cell r="H84">
            <v>128</v>
          </cell>
          <cell r="I84">
            <v>100</v>
          </cell>
          <cell r="M84">
            <v>45474</v>
          </cell>
          <cell r="N84">
            <v>2663</v>
          </cell>
          <cell r="O84">
            <v>3387</v>
          </cell>
          <cell r="P84">
            <v>0</v>
          </cell>
          <cell r="Q84">
            <v>6050</v>
          </cell>
          <cell r="R84" t="str">
            <v>538-1900</v>
          </cell>
          <cell r="X84">
            <v>34</v>
          </cell>
          <cell r="Y84">
            <v>34</v>
          </cell>
          <cell r="Z84">
            <v>34</v>
          </cell>
          <cell r="AA84">
            <v>50</v>
          </cell>
          <cell r="AF84" t="str">
            <v>BR 6 HEBA L 1</v>
          </cell>
          <cell r="AH84">
            <v>98.1</v>
          </cell>
          <cell r="AI84">
            <v>44208</v>
          </cell>
          <cell r="AJ84">
            <v>739</v>
          </cell>
          <cell r="AK84">
            <v>98.1</v>
          </cell>
          <cell r="AM84">
            <v>14.041000000000013</v>
          </cell>
        </row>
        <row r="85">
          <cell r="B85" t="str">
            <v>HEBA-255</v>
          </cell>
          <cell r="C85" t="str">
            <v>UBAH</v>
          </cell>
          <cell r="D85" t="str">
            <v>SI</v>
          </cell>
          <cell r="E85">
            <v>0</v>
          </cell>
          <cell r="F85">
            <v>12.120000000000012</v>
          </cell>
          <cell r="G85" t="str">
            <v>SHORT CIRCUIT</v>
          </cell>
          <cell r="H85">
            <v>128</v>
          </cell>
          <cell r="I85">
            <v>100</v>
          </cell>
          <cell r="K85">
            <v>129</v>
          </cell>
          <cell r="M85">
            <v>45532</v>
          </cell>
          <cell r="N85">
            <v>5600</v>
          </cell>
          <cell r="O85">
            <v>300</v>
          </cell>
          <cell r="P85">
            <v>1490</v>
          </cell>
          <cell r="Q85">
            <v>5900</v>
          </cell>
          <cell r="R85" t="str">
            <v>400-500</v>
          </cell>
          <cell r="X85">
            <v>14</v>
          </cell>
          <cell r="Y85">
            <v>14</v>
          </cell>
          <cell r="Z85">
            <v>14</v>
          </cell>
          <cell r="AA85">
            <v>50</v>
          </cell>
          <cell r="AF85" t="str">
            <v>BR 4 HEBA L 1</v>
          </cell>
          <cell r="AH85">
            <v>83.6666666666667</v>
          </cell>
          <cell r="AI85">
            <v>45007</v>
          </cell>
          <cell r="AJ85">
            <v>303</v>
          </cell>
          <cell r="AK85">
            <v>96</v>
          </cell>
          <cell r="AL85">
            <v>18450</v>
          </cell>
          <cell r="AM85">
            <v>12.120000000000012</v>
          </cell>
        </row>
        <row r="86">
          <cell r="B86" t="str">
            <v>HEBA-256</v>
          </cell>
          <cell r="C86" t="str">
            <v>UBAH</v>
          </cell>
          <cell r="D86" t="str">
            <v>SI</v>
          </cell>
          <cell r="E86">
            <v>0</v>
          </cell>
          <cell r="F86">
            <v>0</v>
          </cell>
          <cell r="G86" t="str">
            <v>Casing</v>
          </cell>
          <cell r="H86">
            <v>128</v>
          </cell>
          <cell r="I86">
            <v>100</v>
          </cell>
          <cell r="L86">
            <v>600</v>
          </cell>
          <cell r="M86">
            <v>46036</v>
          </cell>
          <cell r="N86">
            <v>1000</v>
          </cell>
          <cell r="O86">
            <v>4925</v>
          </cell>
          <cell r="Q86">
            <v>5925</v>
          </cell>
          <cell r="R86" t="str">
            <v>GN1600</v>
          </cell>
          <cell r="X86">
            <v>27</v>
          </cell>
          <cell r="Y86">
            <v>27</v>
          </cell>
          <cell r="Z86">
            <v>27</v>
          </cell>
          <cell r="AA86">
            <v>50</v>
          </cell>
          <cell r="AF86" t="str">
            <v>BR 4 HEBA L 1</v>
          </cell>
          <cell r="AH86">
            <v>100</v>
          </cell>
          <cell r="AI86">
            <v>46040</v>
          </cell>
          <cell r="AJ86">
            <v>960</v>
          </cell>
          <cell r="AK86">
            <v>100</v>
          </cell>
          <cell r="AL86">
            <v>30000</v>
          </cell>
          <cell r="AM86">
            <v>0</v>
          </cell>
        </row>
        <row r="87">
          <cell r="B87" t="str">
            <v>HEBA-257</v>
          </cell>
          <cell r="C87" t="str">
            <v>UBAH</v>
          </cell>
          <cell r="D87" t="str">
            <v>SI</v>
          </cell>
          <cell r="E87">
            <v>0</v>
          </cell>
          <cell r="F87">
            <v>9.5500000000000078</v>
          </cell>
          <cell r="G87" t="str">
            <v>Short Circuit</v>
          </cell>
          <cell r="H87">
            <v>128</v>
          </cell>
          <cell r="I87">
            <v>45</v>
          </cell>
          <cell r="M87">
            <v>45532</v>
          </cell>
          <cell r="N87">
            <v>5626</v>
          </cell>
          <cell r="O87">
            <v>474</v>
          </cell>
          <cell r="P87">
            <v>814</v>
          </cell>
          <cell r="Q87">
            <v>6100</v>
          </cell>
          <cell r="R87" t="str">
            <v>400-1050</v>
          </cell>
          <cell r="X87">
            <v>20</v>
          </cell>
          <cell r="Y87">
            <v>20</v>
          </cell>
          <cell r="Z87">
            <v>20</v>
          </cell>
          <cell r="AA87">
            <v>50</v>
          </cell>
          <cell r="AF87" t="str">
            <v>BR 6 HEBA L 1</v>
          </cell>
          <cell r="AH87">
            <v>97.5</v>
          </cell>
          <cell r="AI87">
            <v>44809</v>
          </cell>
          <cell r="AJ87">
            <v>382</v>
          </cell>
          <cell r="AK87">
            <v>97.5</v>
          </cell>
          <cell r="AL87">
            <v>14695</v>
          </cell>
          <cell r="AM87">
            <v>9.5500000000000078</v>
          </cell>
        </row>
        <row r="88">
          <cell r="B88" t="str">
            <v>HEBA-300</v>
          </cell>
          <cell r="C88" t="str">
            <v>UBAH</v>
          </cell>
          <cell r="D88" t="str">
            <v>ESP</v>
          </cell>
          <cell r="E88">
            <v>24</v>
          </cell>
          <cell r="F88">
            <v>0</v>
          </cell>
          <cell r="H88">
            <v>128</v>
          </cell>
          <cell r="I88">
            <v>140</v>
          </cell>
          <cell r="L88">
            <v>400</v>
          </cell>
          <cell r="M88">
            <v>46065</v>
          </cell>
          <cell r="N88" t="str">
            <v>NOT CLEAR</v>
          </cell>
          <cell r="O88" t="str">
            <v/>
          </cell>
          <cell r="P88" t="str">
            <v>NOT CLEAR</v>
          </cell>
          <cell r="Q88">
            <v>6015</v>
          </cell>
          <cell r="R88" t="str">
            <v>GC1700</v>
          </cell>
          <cell r="X88">
            <v>22</v>
          </cell>
          <cell r="Y88">
            <v>22</v>
          </cell>
          <cell r="Z88">
            <v>22</v>
          </cell>
          <cell r="AA88">
            <v>50</v>
          </cell>
          <cell r="AF88" t="str">
            <v>BR 4 HEBA L 1</v>
          </cell>
          <cell r="AH88">
            <v>94.9</v>
          </cell>
          <cell r="AI88">
            <v>46066</v>
          </cell>
          <cell r="AJ88">
            <v>420</v>
          </cell>
          <cell r="AK88">
            <v>94.9</v>
          </cell>
          <cell r="AL88">
            <v>22820</v>
          </cell>
          <cell r="AM88">
            <v>21.419999999999973</v>
          </cell>
        </row>
        <row r="89">
          <cell r="B89" t="str">
            <v>HEBA-301</v>
          </cell>
          <cell r="C89" t="str">
            <v>UBAH</v>
          </cell>
          <cell r="D89" t="str">
            <v>SI</v>
          </cell>
          <cell r="E89">
            <v>0</v>
          </cell>
          <cell r="F89">
            <v>0</v>
          </cell>
          <cell r="G89" t="str">
            <v>OTHER</v>
          </cell>
          <cell r="H89">
            <v>128</v>
          </cell>
          <cell r="I89">
            <v>120</v>
          </cell>
          <cell r="M89">
            <v>45518</v>
          </cell>
          <cell r="N89">
            <v>664</v>
          </cell>
          <cell r="O89">
            <v>5129</v>
          </cell>
          <cell r="P89">
            <v>580</v>
          </cell>
          <cell r="Q89">
            <v>5793</v>
          </cell>
          <cell r="R89" t="str">
            <v>400-1050</v>
          </cell>
          <cell r="X89">
            <v>16</v>
          </cell>
          <cell r="Y89">
            <v>16</v>
          </cell>
          <cell r="Z89">
            <v>16</v>
          </cell>
          <cell r="AA89">
            <v>50</v>
          </cell>
          <cell r="AF89" t="str">
            <v>BR 4 HEBA L 1</v>
          </cell>
          <cell r="AH89">
            <v>100</v>
          </cell>
          <cell r="AI89">
            <v>43930</v>
          </cell>
          <cell r="AJ89">
            <v>1017</v>
          </cell>
          <cell r="AK89">
            <v>100</v>
          </cell>
          <cell r="AL89">
            <v>28000</v>
          </cell>
          <cell r="AM89">
            <v>0</v>
          </cell>
        </row>
        <row r="90">
          <cell r="B90" t="str">
            <v>HEBA-302</v>
          </cell>
          <cell r="C90" t="str">
            <v>UBAH</v>
          </cell>
          <cell r="D90" t="str">
            <v>SI</v>
          </cell>
          <cell r="E90">
            <v>0</v>
          </cell>
          <cell r="F90">
            <v>2.0800000000000018</v>
          </cell>
          <cell r="G90" t="str">
            <v>SHORT CIRCUIT</v>
          </cell>
          <cell r="M90">
            <v>42856</v>
          </cell>
          <cell r="O90" t="str">
            <v/>
          </cell>
          <cell r="P90">
            <v>0</v>
          </cell>
          <cell r="Q90">
            <v>5770</v>
          </cell>
          <cell r="R90" t="str">
            <v>FC450</v>
          </cell>
          <cell r="AA90">
            <v>50</v>
          </cell>
          <cell r="AF90" t="str">
            <v>BR 4 HEBA L 1</v>
          </cell>
          <cell r="AH90">
            <v>96</v>
          </cell>
          <cell r="AI90">
            <v>42196</v>
          </cell>
          <cell r="AJ90">
            <v>52</v>
          </cell>
          <cell r="AK90">
            <v>96</v>
          </cell>
          <cell r="AM90">
            <v>2.0800000000000018</v>
          </cell>
        </row>
        <row r="91">
          <cell r="B91" t="str">
            <v>HEBA-303</v>
          </cell>
          <cell r="C91" t="str">
            <v>UBAH</v>
          </cell>
          <cell r="D91" t="str">
            <v>SI</v>
          </cell>
          <cell r="E91">
            <v>0</v>
          </cell>
          <cell r="F91">
            <v>0</v>
          </cell>
          <cell r="G91" t="str">
            <v>OTHER</v>
          </cell>
          <cell r="H91">
            <v>128</v>
          </cell>
          <cell r="I91">
            <v>100</v>
          </cell>
          <cell r="M91">
            <v>45518</v>
          </cell>
          <cell r="N91">
            <v>520</v>
          </cell>
          <cell r="O91">
            <v>5580</v>
          </cell>
          <cell r="P91">
            <v>115</v>
          </cell>
          <cell r="Q91">
            <v>6100</v>
          </cell>
          <cell r="R91" t="str">
            <v>400-950</v>
          </cell>
          <cell r="X91">
            <v>13</v>
          </cell>
          <cell r="Y91">
            <v>13</v>
          </cell>
          <cell r="Z91">
            <v>13</v>
          </cell>
          <cell r="AA91">
            <v>50</v>
          </cell>
          <cell r="AF91" t="str">
            <v>BR 4 HEBA L 1</v>
          </cell>
          <cell r="AH91">
            <v>100</v>
          </cell>
          <cell r="AI91">
            <v>43505</v>
          </cell>
          <cell r="AJ91">
            <v>697</v>
          </cell>
          <cell r="AK91">
            <v>100</v>
          </cell>
          <cell r="AL91">
            <v>6400</v>
          </cell>
          <cell r="AM91">
            <v>0</v>
          </cell>
        </row>
        <row r="92">
          <cell r="B92" t="str">
            <v>HEBA-304</v>
          </cell>
          <cell r="C92" t="str">
            <v>UBAH</v>
          </cell>
          <cell r="D92" t="str">
            <v>SI</v>
          </cell>
          <cell r="E92">
            <v>0</v>
          </cell>
          <cell r="F92">
            <v>2.8600000000000025</v>
          </cell>
          <cell r="G92" t="str">
            <v>DOWNHOLE PROBLEM</v>
          </cell>
          <cell r="O92" t="str">
            <v/>
          </cell>
          <cell r="P92">
            <v>702</v>
          </cell>
          <cell r="Q92">
            <v>5891</v>
          </cell>
          <cell r="R92" t="str">
            <v>SROD</v>
          </cell>
          <cell r="S92">
            <v>1.75</v>
          </cell>
          <cell r="T92">
            <v>5.5</v>
          </cell>
          <cell r="U92">
            <v>144</v>
          </cell>
          <cell r="V92">
            <v>950</v>
          </cell>
          <cell r="AF92" t="str">
            <v>BR 4 HEBA L 1</v>
          </cell>
          <cell r="AH92">
            <v>98</v>
          </cell>
          <cell r="AI92">
            <v>41919</v>
          </cell>
          <cell r="AJ92">
            <v>143</v>
          </cell>
          <cell r="AK92">
            <v>98</v>
          </cell>
          <cell r="AM92">
            <v>2.8600000000000025</v>
          </cell>
        </row>
        <row r="93">
          <cell r="B93" t="str">
            <v>HEBA-310</v>
          </cell>
          <cell r="C93" t="str">
            <v>UBAH</v>
          </cell>
          <cell r="D93" t="str">
            <v>SI</v>
          </cell>
          <cell r="E93">
            <v>0</v>
          </cell>
          <cell r="F93">
            <v>4.3600000000000039</v>
          </cell>
          <cell r="G93" t="str">
            <v>DOWNHOLE PROBLEM</v>
          </cell>
          <cell r="H93">
            <v>128</v>
          </cell>
          <cell r="I93">
            <v>100</v>
          </cell>
          <cell r="M93">
            <v>45518</v>
          </cell>
          <cell r="N93">
            <v>4660</v>
          </cell>
          <cell r="O93">
            <v>1583</v>
          </cell>
          <cell r="P93">
            <v>0</v>
          </cell>
          <cell r="Q93">
            <v>6243</v>
          </cell>
          <cell r="R93" t="str">
            <v>SROD</v>
          </cell>
          <cell r="S93">
            <v>1.5</v>
          </cell>
          <cell r="T93">
            <v>6.2</v>
          </cell>
          <cell r="U93">
            <v>144</v>
          </cell>
          <cell r="V93">
            <v>940</v>
          </cell>
          <cell r="AA93">
            <v>50</v>
          </cell>
          <cell r="AF93" t="str">
            <v>BR 4 HEBA L 1</v>
          </cell>
          <cell r="AH93">
            <v>96</v>
          </cell>
          <cell r="AI93">
            <v>43429</v>
          </cell>
          <cell r="AJ93">
            <v>109</v>
          </cell>
          <cell r="AK93">
            <v>96</v>
          </cell>
          <cell r="AM93">
            <v>4.3600000000000039</v>
          </cell>
        </row>
        <row r="94">
          <cell r="B94" t="str">
            <v>HEBA-350</v>
          </cell>
          <cell r="C94" t="str">
            <v>UBAH</v>
          </cell>
          <cell r="D94" t="str">
            <v>SRP</v>
          </cell>
          <cell r="E94">
            <v>24</v>
          </cell>
          <cell r="F94">
            <v>0</v>
          </cell>
          <cell r="H94">
            <v>128</v>
          </cell>
          <cell r="I94">
            <v>220</v>
          </cell>
          <cell r="K94">
            <v>158</v>
          </cell>
          <cell r="M94">
            <v>45940</v>
          </cell>
          <cell r="N94">
            <v>2500</v>
          </cell>
          <cell r="O94">
            <v>3611</v>
          </cell>
          <cell r="P94" t="str">
            <v xml:space="preserve">NOT CLEAR </v>
          </cell>
          <cell r="Q94">
            <v>6111</v>
          </cell>
          <cell r="R94" t="str">
            <v>SROD</v>
          </cell>
          <cell r="S94">
            <v>1.75</v>
          </cell>
          <cell r="T94">
            <v>6.1</v>
          </cell>
          <cell r="U94">
            <v>144</v>
          </cell>
          <cell r="V94">
            <v>950</v>
          </cell>
          <cell r="AA94">
            <v>50</v>
          </cell>
          <cell r="AF94" t="str">
            <v>BR 4 HEBA L 1</v>
          </cell>
          <cell r="AH94">
            <v>99</v>
          </cell>
          <cell r="AI94">
            <v>45889</v>
          </cell>
          <cell r="AJ94">
            <v>120</v>
          </cell>
          <cell r="AK94">
            <v>99</v>
          </cell>
          <cell r="AL94">
            <v>17900</v>
          </cell>
          <cell r="AM94">
            <v>1.2000000000000011</v>
          </cell>
        </row>
        <row r="95">
          <cell r="B95" t="str">
            <v>HEBA-351</v>
          </cell>
          <cell r="C95" t="str">
            <v>UBAH</v>
          </cell>
          <cell r="D95" t="str">
            <v>SI</v>
          </cell>
          <cell r="E95">
            <v>0</v>
          </cell>
          <cell r="F95">
            <v>5.4000000000000048</v>
          </cell>
          <cell r="G95" t="str">
            <v>NO RECOVERY</v>
          </cell>
          <cell r="M95">
            <v>45532</v>
          </cell>
          <cell r="O95" t="str">
            <v/>
          </cell>
          <cell r="P95">
            <v>1345</v>
          </cell>
          <cell r="Q95">
            <v>6200</v>
          </cell>
          <cell r="R95" t="str">
            <v>400-350</v>
          </cell>
          <cell r="AA95">
            <v>50</v>
          </cell>
          <cell r="AF95" t="str">
            <v>BR 4 HEBA L 1</v>
          </cell>
          <cell r="AH95">
            <v>98</v>
          </cell>
          <cell r="AI95">
            <v>42348</v>
          </cell>
          <cell r="AJ95">
            <v>270</v>
          </cell>
          <cell r="AK95">
            <v>98</v>
          </cell>
          <cell r="AM95">
            <v>5.4000000000000048</v>
          </cell>
        </row>
        <row r="96">
          <cell r="B96" t="str">
            <v>HEBA-401</v>
          </cell>
          <cell r="C96" t="str">
            <v>UBAH</v>
          </cell>
          <cell r="D96" t="str">
            <v>SI</v>
          </cell>
          <cell r="E96">
            <v>0</v>
          </cell>
          <cell r="F96">
            <v>0</v>
          </cell>
          <cell r="G96" t="str">
            <v>No Production</v>
          </cell>
          <cell r="H96">
            <v>128</v>
          </cell>
          <cell r="I96">
            <v>80</v>
          </cell>
          <cell r="K96">
            <v>132</v>
          </cell>
          <cell r="L96">
            <v>20</v>
          </cell>
          <cell r="M96">
            <v>46064</v>
          </cell>
          <cell r="N96">
            <v>1580</v>
          </cell>
          <cell r="O96">
            <v>4120</v>
          </cell>
          <cell r="P96">
            <v>1600</v>
          </cell>
          <cell r="Q96">
            <v>5700</v>
          </cell>
          <cell r="R96" t="str">
            <v>SRP</v>
          </cell>
          <cell r="S96">
            <v>2.25</v>
          </cell>
          <cell r="T96">
            <v>6.2</v>
          </cell>
          <cell r="U96">
            <v>126</v>
          </cell>
          <cell r="V96">
            <v>950</v>
          </cell>
          <cell r="AA96">
            <v>50</v>
          </cell>
          <cell r="AF96" t="str">
            <v>BR 3 HEBA L 2</v>
          </cell>
          <cell r="AH96">
            <v>100</v>
          </cell>
          <cell r="AI96">
            <v>45834</v>
          </cell>
          <cell r="AJ96">
            <v>400</v>
          </cell>
          <cell r="AK96">
            <v>100</v>
          </cell>
          <cell r="AL96">
            <v>5620</v>
          </cell>
          <cell r="AM96">
            <v>0</v>
          </cell>
        </row>
        <row r="97">
          <cell r="B97" t="str">
            <v>HEBA-403</v>
          </cell>
          <cell r="C97" t="str">
            <v>UBAH</v>
          </cell>
          <cell r="D97" t="str">
            <v>SI</v>
          </cell>
          <cell r="E97">
            <v>0</v>
          </cell>
          <cell r="F97">
            <v>0</v>
          </cell>
          <cell r="M97">
            <v>43551</v>
          </cell>
          <cell r="O97" t="str">
            <v/>
          </cell>
          <cell r="P97">
            <v>570</v>
          </cell>
          <cell r="Q97">
            <v>5856</v>
          </cell>
          <cell r="R97" t="str">
            <v>P4 PMX</v>
          </cell>
          <cell r="AA97">
            <v>50</v>
          </cell>
          <cell r="AF97" t="str">
            <v>BR 3 HEBA L 2</v>
          </cell>
          <cell r="AH97">
            <v>100</v>
          </cell>
          <cell r="AI97">
            <v>42266</v>
          </cell>
          <cell r="AJ97">
            <v>671</v>
          </cell>
          <cell r="AK97">
            <v>100</v>
          </cell>
          <cell r="AM97">
            <v>0</v>
          </cell>
        </row>
        <row r="98">
          <cell r="B98" t="str">
            <v>HEBA-404</v>
          </cell>
          <cell r="C98" t="str">
            <v>UBAH</v>
          </cell>
          <cell r="D98" t="str">
            <v>ESP</v>
          </cell>
          <cell r="E98">
            <v>24</v>
          </cell>
          <cell r="F98">
            <v>0</v>
          </cell>
          <cell r="H98">
            <v>128</v>
          </cell>
          <cell r="I98">
            <v>100</v>
          </cell>
          <cell r="K98">
            <v>143</v>
          </cell>
          <cell r="L98">
            <v>250</v>
          </cell>
          <cell r="M98">
            <v>46057</v>
          </cell>
          <cell r="N98">
            <v>4970</v>
          </cell>
          <cell r="O98">
            <v>804</v>
          </cell>
          <cell r="Q98">
            <v>5774</v>
          </cell>
          <cell r="X98">
            <v>18</v>
          </cell>
          <cell r="Y98">
            <v>18</v>
          </cell>
          <cell r="Z98">
            <v>18</v>
          </cell>
          <cell r="AA98">
            <v>50</v>
          </cell>
          <cell r="AB98">
            <v>305</v>
          </cell>
          <cell r="AF98" t="str">
            <v>BR 3 HEBA L 2</v>
          </cell>
          <cell r="AH98">
            <v>95</v>
          </cell>
          <cell r="AI98">
            <v>46063</v>
          </cell>
          <cell r="AJ98">
            <v>750</v>
          </cell>
          <cell r="AK98">
            <v>95</v>
          </cell>
          <cell r="AL98">
            <v>15850</v>
          </cell>
          <cell r="AM98">
            <v>37.500000000000036</v>
          </cell>
        </row>
        <row r="99">
          <cell r="B99" t="str">
            <v>HEBA-408</v>
          </cell>
          <cell r="C99" t="str">
            <v>UBAH</v>
          </cell>
          <cell r="D99" t="str">
            <v>SI</v>
          </cell>
          <cell r="E99">
            <v>0</v>
          </cell>
          <cell r="F99">
            <v>18.840000000000018</v>
          </cell>
          <cell r="G99" t="str">
            <v>OTHER</v>
          </cell>
          <cell r="M99">
            <v>45680</v>
          </cell>
          <cell r="O99" t="str">
            <v/>
          </cell>
          <cell r="P99">
            <v>720</v>
          </cell>
          <cell r="Q99">
            <v>5796</v>
          </cell>
          <cell r="R99" t="str">
            <v>FC925</v>
          </cell>
          <cell r="X99">
            <v>17</v>
          </cell>
          <cell r="Y99">
            <v>17</v>
          </cell>
          <cell r="Z99">
            <v>17</v>
          </cell>
          <cell r="AA99">
            <v>50</v>
          </cell>
          <cell r="AF99" t="str">
            <v>BR 3 HEBA L 2</v>
          </cell>
          <cell r="AH99">
            <v>97</v>
          </cell>
          <cell r="AI99">
            <v>42864</v>
          </cell>
          <cell r="AJ99">
            <v>628</v>
          </cell>
          <cell r="AK99">
            <v>97</v>
          </cell>
          <cell r="AL99">
            <v>8500</v>
          </cell>
          <cell r="AM99">
            <v>18.840000000000018</v>
          </cell>
        </row>
        <row r="100">
          <cell r="B100" t="str">
            <v>HEBA-442</v>
          </cell>
          <cell r="C100" t="str">
            <v>UBAH</v>
          </cell>
          <cell r="D100" t="str">
            <v>SRP</v>
          </cell>
          <cell r="E100">
            <v>24</v>
          </cell>
          <cell r="F100">
            <v>0</v>
          </cell>
          <cell r="H100">
            <v>128</v>
          </cell>
          <cell r="I100">
            <v>80</v>
          </cell>
          <cell r="L100">
            <v>150</v>
          </cell>
          <cell r="M100">
            <v>46020</v>
          </cell>
          <cell r="N100">
            <v>5789</v>
          </cell>
          <cell r="O100">
            <v>86</v>
          </cell>
          <cell r="Q100">
            <v>5875</v>
          </cell>
          <cell r="R100" t="str">
            <v>SROD</v>
          </cell>
          <cell r="S100">
            <v>1.75</v>
          </cell>
          <cell r="T100">
            <v>5.5</v>
          </cell>
          <cell r="U100">
            <v>126</v>
          </cell>
          <cell r="V100">
            <v>942</v>
          </cell>
          <cell r="AA100">
            <v>50</v>
          </cell>
          <cell r="AF100" t="str">
            <v>BR 3 HEBA L 2</v>
          </cell>
          <cell r="AH100">
            <v>76</v>
          </cell>
          <cell r="AI100">
            <v>45947</v>
          </cell>
          <cell r="AJ100">
            <v>131</v>
          </cell>
          <cell r="AK100">
            <v>74</v>
          </cell>
          <cell r="AL100">
            <v>23078</v>
          </cell>
          <cell r="AM100">
            <v>34.06</v>
          </cell>
        </row>
        <row r="101">
          <cell r="B101" t="str">
            <v>HEBA-444</v>
          </cell>
          <cell r="C101" t="str">
            <v>UBAH</v>
          </cell>
          <cell r="D101" t="str">
            <v>SI</v>
          </cell>
          <cell r="E101">
            <v>0</v>
          </cell>
          <cell r="F101">
            <v>22.399999999999995</v>
          </cell>
          <cell r="G101" t="str">
            <v>DOWNHOLE PROBLEM</v>
          </cell>
          <cell r="H101">
            <v>128</v>
          </cell>
          <cell r="I101">
            <v>150</v>
          </cell>
          <cell r="M101">
            <v>45528</v>
          </cell>
          <cell r="N101">
            <v>2552</v>
          </cell>
          <cell r="O101">
            <v>3654</v>
          </cell>
          <cell r="P101">
            <v>1880</v>
          </cell>
          <cell r="Q101">
            <v>6206</v>
          </cell>
          <cell r="R101" t="str">
            <v>SROD</v>
          </cell>
          <cell r="S101">
            <v>1.5</v>
          </cell>
          <cell r="T101">
            <v>6.2</v>
          </cell>
          <cell r="U101">
            <v>126</v>
          </cell>
          <cell r="V101">
            <v>950</v>
          </cell>
          <cell r="AA101">
            <v>50</v>
          </cell>
          <cell r="AF101" t="str">
            <v>BR 2 HEBA L 2</v>
          </cell>
          <cell r="AH101">
            <v>80</v>
          </cell>
          <cell r="AI101">
            <v>43900</v>
          </cell>
          <cell r="AJ101">
            <v>112</v>
          </cell>
          <cell r="AK101">
            <v>80</v>
          </cell>
          <cell r="AL101">
            <v>25200</v>
          </cell>
          <cell r="AM101">
            <v>22.399999999999995</v>
          </cell>
        </row>
        <row r="102">
          <cell r="B102" t="str">
            <v>HEBA-445</v>
          </cell>
          <cell r="C102" t="str">
            <v>UBAH</v>
          </cell>
          <cell r="D102" t="str">
            <v>SI</v>
          </cell>
          <cell r="E102">
            <v>0</v>
          </cell>
          <cell r="F102">
            <v>1.9000000000000017</v>
          </cell>
          <cell r="G102" t="str">
            <v>DOWNHOLE PROBLEM</v>
          </cell>
          <cell r="M102">
            <v>45528</v>
          </cell>
          <cell r="O102" t="str">
            <v/>
          </cell>
          <cell r="P102">
            <v>710</v>
          </cell>
          <cell r="Q102">
            <v>5652</v>
          </cell>
          <cell r="R102" t="str">
            <v>SROD</v>
          </cell>
          <cell r="S102">
            <v>1.75</v>
          </cell>
          <cell r="T102">
            <v>5.5</v>
          </cell>
          <cell r="U102">
            <v>88</v>
          </cell>
          <cell r="V102">
            <v>950</v>
          </cell>
          <cell r="AA102">
            <v>50</v>
          </cell>
          <cell r="AF102" t="str">
            <v>BR 3 HEBA L 2</v>
          </cell>
          <cell r="AH102">
            <v>99</v>
          </cell>
          <cell r="AI102">
            <v>41880</v>
          </cell>
          <cell r="AJ102">
            <v>190</v>
          </cell>
          <cell r="AK102">
            <v>99</v>
          </cell>
          <cell r="AM102">
            <v>1.9000000000000017</v>
          </cell>
        </row>
        <row r="103">
          <cell r="B103" t="str">
            <v>HEBA-448</v>
          </cell>
          <cell r="C103" t="str">
            <v>UBAH</v>
          </cell>
          <cell r="D103" t="str">
            <v>SI</v>
          </cell>
          <cell r="E103">
            <v>0</v>
          </cell>
          <cell r="F103">
            <v>1.9000000000000017</v>
          </cell>
          <cell r="G103" t="str">
            <v>DOWNHOLE PROBLEM</v>
          </cell>
          <cell r="M103">
            <v>44993</v>
          </cell>
          <cell r="O103" t="str">
            <v/>
          </cell>
          <cell r="P103">
            <v>0</v>
          </cell>
          <cell r="Q103">
            <v>5919</v>
          </cell>
          <cell r="R103" t="str">
            <v>SROD</v>
          </cell>
          <cell r="V103">
            <v>950</v>
          </cell>
          <cell r="AA103">
            <v>50</v>
          </cell>
          <cell r="AF103" t="str">
            <v>BR 2 HEBA L 2</v>
          </cell>
          <cell r="AH103">
            <v>98</v>
          </cell>
          <cell r="AI103">
            <v>42160</v>
          </cell>
          <cell r="AJ103">
            <v>95</v>
          </cell>
          <cell r="AK103">
            <v>98</v>
          </cell>
          <cell r="AM103">
            <v>1.9000000000000017</v>
          </cell>
        </row>
        <row r="104">
          <cell r="B104" t="str">
            <v>HEBA-449</v>
          </cell>
          <cell r="C104" t="str">
            <v>UBAH</v>
          </cell>
          <cell r="D104" t="str">
            <v>SI</v>
          </cell>
          <cell r="E104">
            <v>0</v>
          </cell>
          <cell r="F104">
            <v>12.209999999999997</v>
          </cell>
          <cell r="G104" t="str">
            <v>Rod Parted</v>
          </cell>
          <cell r="H104">
            <v>128</v>
          </cell>
          <cell r="I104">
            <v>100</v>
          </cell>
          <cell r="L104">
            <v>20</v>
          </cell>
          <cell r="M104">
            <v>45698</v>
          </cell>
          <cell r="N104">
            <v>5600</v>
          </cell>
          <cell r="O104">
            <v>304</v>
          </cell>
          <cell r="P104">
            <v>2650</v>
          </cell>
          <cell r="Q104">
            <v>5904</v>
          </cell>
          <cell r="R104" t="str">
            <v>SROD</v>
          </cell>
          <cell r="S104">
            <v>1.75</v>
          </cell>
          <cell r="T104">
            <v>5.5</v>
          </cell>
          <cell r="U104">
            <v>126</v>
          </cell>
          <cell r="V104">
            <v>894</v>
          </cell>
          <cell r="AA104">
            <v>50</v>
          </cell>
          <cell r="AF104" t="str">
            <v>BR 2 HEBA L 2</v>
          </cell>
          <cell r="AH104">
            <v>89</v>
          </cell>
          <cell r="AI104">
            <v>45418</v>
          </cell>
          <cell r="AJ104">
            <v>111</v>
          </cell>
          <cell r="AK104">
            <v>89</v>
          </cell>
          <cell r="AL104">
            <v>16300</v>
          </cell>
          <cell r="AM104">
            <v>12.209999999999999</v>
          </cell>
        </row>
        <row r="105">
          <cell r="B105" t="str">
            <v>HEBA-450</v>
          </cell>
          <cell r="C105" t="str">
            <v>UBAH</v>
          </cell>
          <cell r="D105" t="str">
            <v>SI</v>
          </cell>
          <cell r="E105">
            <v>0</v>
          </cell>
          <cell r="F105">
            <v>7.6800000000000015</v>
          </cell>
          <cell r="G105" t="str">
            <v>NO RECOVERY</v>
          </cell>
          <cell r="H105">
            <v>128</v>
          </cell>
          <cell r="I105">
            <v>120</v>
          </cell>
          <cell r="M105">
            <v>44602</v>
          </cell>
          <cell r="N105">
            <v>2492</v>
          </cell>
          <cell r="O105">
            <v>3183</v>
          </cell>
          <cell r="P105">
            <v>0</v>
          </cell>
          <cell r="Q105">
            <v>5675</v>
          </cell>
          <cell r="R105" t="str">
            <v>SROD</v>
          </cell>
          <cell r="S105">
            <v>2.25</v>
          </cell>
          <cell r="T105">
            <v>6.2</v>
          </cell>
          <cell r="U105">
            <v>139</v>
          </cell>
          <cell r="V105">
            <v>950</v>
          </cell>
          <cell r="AF105" t="str">
            <v>BR 2 HEBA L 2</v>
          </cell>
          <cell r="AH105">
            <v>84</v>
          </cell>
          <cell r="AI105">
            <v>44586</v>
          </cell>
          <cell r="AJ105">
            <v>48</v>
          </cell>
          <cell r="AK105">
            <v>84</v>
          </cell>
          <cell r="AL105">
            <v>17550</v>
          </cell>
          <cell r="AM105">
            <v>7.6800000000000015</v>
          </cell>
        </row>
        <row r="106">
          <cell r="B106" t="str">
            <v>HEBA-451</v>
          </cell>
          <cell r="C106" t="str">
            <v>UBAH</v>
          </cell>
          <cell r="D106" t="str">
            <v>SI</v>
          </cell>
          <cell r="E106">
            <v>0</v>
          </cell>
          <cell r="F106">
            <v>4.3199999999999985</v>
          </cell>
          <cell r="G106" t="str">
            <v>NO RECOVERY</v>
          </cell>
          <cell r="M106">
            <v>45527</v>
          </cell>
          <cell r="O106" t="str">
            <v/>
          </cell>
          <cell r="P106">
            <v>3100</v>
          </cell>
          <cell r="Q106">
            <v>6215</v>
          </cell>
          <cell r="R106" t="str">
            <v>SROD</v>
          </cell>
          <cell r="S106">
            <v>1.5</v>
          </cell>
          <cell r="T106">
            <v>5.5</v>
          </cell>
          <cell r="U106">
            <v>66</v>
          </cell>
          <cell r="V106">
            <v>894</v>
          </cell>
          <cell r="AA106">
            <v>50</v>
          </cell>
          <cell r="AF106" t="str">
            <v>BR 2 HEBA L 2</v>
          </cell>
          <cell r="AH106">
            <v>91</v>
          </cell>
          <cell r="AI106">
            <v>42201</v>
          </cell>
          <cell r="AJ106">
            <v>48</v>
          </cell>
          <cell r="AK106">
            <v>91</v>
          </cell>
          <cell r="AM106">
            <v>4.3199999999999985</v>
          </cell>
        </row>
        <row r="107">
          <cell r="B107" t="str">
            <v>HEBA-453</v>
          </cell>
          <cell r="C107" t="str">
            <v>UBAH</v>
          </cell>
          <cell r="D107" t="str">
            <v>SI</v>
          </cell>
          <cell r="E107">
            <v>0</v>
          </cell>
          <cell r="F107">
            <v>6.300000000000006</v>
          </cell>
          <cell r="G107" t="str">
            <v>NO RECOVERY</v>
          </cell>
          <cell r="M107">
            <v>43566</v>
          </cell>
          <cell r="O107" t="str">
            <v/>
          </cell>
          <cell r="P107">
            <v>0</v>
          </cell>
          <cell r="Q107">
            <v>6000</v>
          </cell>
          <cell r="R107" t="str">
            <v>SROD</v>
          </cell>
          <cell r="S107">
            <v>1.75</v>
          </cell>
          <cell r="T107">
            <v>5.5</v>
          </cell>
          <cell r="U107">
            <v>126</v>
          </cell>
          <cell r="V107">
            <v>950</v>
          </cell>
          <cell r="W107">
            <v>0</v>
          </cell>
          <cell r="AF107" t="str">
            <v>BR 2 HEBA L 2</v>
          </cell>
          <cell r="AH107">
            <v>94</v>
          </cell>
          <cell r="AI107">
            <v>41974</v>
          </cell>
          <cell r="AJ107">
            <v>105</v>
          </cell>
          <cell r="AK107">
            <v>94</v>
          </cell>
          <cell r="AM107">
            <v>6.300000000000006</v>
          </cell>
        </row>
        <row r="108">
          <cell r="B108" t="str">
            <v>HEBA-454</v>
          </cell>
          <cell r="C108" t="str">
            <v>UBAH</v>
          </cell>
          <cell r="D108" t="str">
            <v>SI</v>
          </cell>
          <cell r="E108">
            <v>0</v>
          </cell>
          <cell r="F108">
            <v>1.9600000000000017</v>
          </cell>
          <cell r="G108" t="str">
            <v>NO RECOVERY</v>
          </cell>
          <cell r="H108">
            <v>128</v>
          </cell>
          <cell r="I108">
            <v>100</v>
          </cell>
          <cell r="M108">
            <v>45527</v>
          </cell>
          <cell r="O108" t="str">
            <v/>
          </cell>
          <cell r="P108">
            <v>1840</v>
          </cell>
          <cell r="Q108">
            <v>5311</v>
          </cell>
          <cell r="R108" t="str">
            <v>SROD</v>
          </cell>
          <cell r="S108">
            <v>1.75</v>
          </cell>
          <cell r="T108">
            <v>3.6</v>
          </cell>
          <cell r="U108">
            <v>168</v>
          </cell>
          <cell r="AA108">
            <v>50</v>
          </cell>
          <cell r="AF108" t="str">
            <v>BR 2 HEBA L 2</v>
          </cell>
          <cell r="AH108">
            <v>96</v>
          </cell>
          <cell r="AI108">
            <v>43084</v>
          </cell>
          <cell r="AJ108">
            <v>49</v>
          </cell>
          <cell r="AK108">
            <v>96</v>
          </cell>
          <cell r="AL108">
            <v>12400</v>
          </cell>
          <cell r="AM108">
            <v>1.9600000000000017</v>
          </cell>
        </row>
        <row r="109">
          <cell r="B109" t="str">
            <v>HEBA-455</v>
          </cell>
          <cell r="C109" t="str">
            <v>UBAH</v>
          </cell>
          <cell r="D109" t="str">
            <v>SI</v>
          </cell>
          <cell r="E109">
            <v>0</v>
          </cell>
          <cell r="F109">
            <v>4.9599999999999973</v>
          </cell>
          <cell r="G109" t="str">
            <v>PUMP STUCK</v>
          </cell>
          <cell r="M109">
            <v>45527</v>
          </cell>
          <cell r="O109" t="str">
            <v/>
          </cell>
          <cell r="P109">
            <v>2110</v>
          </cell>
          <cell r="Q109">
            <v>5700</v>
          </cell>
          <cell r="R109" t="str">
            <v>SROD</v>
          </cell>
          <cell r="S109">
            <v>1.75</v>
          </cell>
          <cell r="T109">
            <v>5.5</v>
          </cell>
          <cell r="U109">
            <v>168</v>
          </cell>
          <cell r="V109">
            <v>975</v>
          </cell>
          <cell r="AF109" t="str">
            <v>BR 2 HEBA L 2</v>
          </cell>
          <cell r="AH109">
            <v>92</v>
          </cell>
          <cell r="AI109">
            <v>42476</v>
          </cell>
          <cell r="AJ109">
            <v>62</v>
          </cell>
          <cell r="AK109">
            <v>92</v>
          </cell>
          <cell r="AM109">
            <v>4.9599999999999973</v>
          </cell>
        </row>
        <row r="110">
          <cell r="B110" t="str">
            <v>HEBA-457</v>
          </cell>
          <cell r="C110" t="str">
            <v>UBAH</v>
          </cell>
          <cell r="D110" t="str">
            <v>SI</v>
          </cell>
          <cell r="E110">
            <v>0</v>
          </cell>
          <cell r="F110">
            <v>13.700000000000014</v>
          </cell>
          <cell r="G110" t="str">
            <v>NO RECOVERY</v>
          </cell>
          <cell r="M110">
            <v>44277</v>
          </cell>
          <cell r="O110" t="str">
            <v/>
          </cell>
          <cell r="P110">
            <v>0</v>
          </cell>
          <cell r="Q110">
            <v>5896</v>
          </cell>
          <cell r="R110" t="str">
            <v>FC-450</v>
          </cell>
          <cell r="AA110">
            <v>50</v>
          </cell>
          <cell r="AF110" t="str">
            <v>BR 2 HEBA L 2</v>
          </cell>
          <cell r="AH110">
            <v>95</v>
          </cell>
          <cell r="AI110">
            <v>42139</v>
          </cell>
          <cell r="AJ110">
            <v>274</v>
          </cell>
          <cell r="AK110">
            <v>95</v>
          </cell>
          <cell r="AM110">
            <v>13.700000000000012</v>
          </cell>
        </row>
        <row r="111">
          <cell r="B111" t="str">
            <v>HEBA-461</v>
          </cell>
          <cell r="C111" t="str">
            <v>UBAH</v>
          </cell>
          <cell r="D111" t="str">
            <v>ESP</v>
          </cell>
          <cell r="E111">
            <v>24</v>
          </cell>
          <cell r="F111">
            <v>0</v>
          </cell>
          <cell r="H111">
            <v>128</v>
          </cell>
          <cell r="I111">
            <v>100</v>
          </cell>
          <cell r="L111">
            <v>70</v>
          </cell>
          <cell r="M111">
            <v>46058</v>
          </cell>
          <cell r="N111">
            <v>5150</v>
          </cell>
          <cell r="O111">
            <v>706</v>
          </cell>
          <cell r="Q111">
            <v>5856</v>
          </cell>
          <cell r="R111" t="str">
            <v>400-1050</v>
          </cell>
          <cell r="X111">
            <v>22</v>
          </cell>
          <cell r="Y111">
            <v>22</v>
          </cell>
          <cell r="Z111">
            <v>22</v>
          </cell>
          <cell r="AA111">
            <v>50</v>
          </cell>
          <cell r="AF111" t="str">
            <v>BR 2 HEBA L 2</v>
          </cell>
          <cell r="AG111" t="str">
            <v>SLB, 390 KVA</v>
          </cell>
          <cell r="AH111">
            <v>94.3333333333333</v>
          </cell>
          <cell r="AI111">
            <v>46051</v>
          </cell>
          <cell r="AJ111">
            <v>380</v>
          </cell>
          <cell r="AK111">
            <v>94.7</v>
          </cell>
          <cell r="AL111">
            <v>18080</v>
          </cell>
          <cell r="AM111">
            <v>20.139999999999976</v>
          </cell>
        </row>
        <row r="112">
          <cell r="B112" t="str">
            <v>HEBA-500</v>
          </cell>
          <cell r="C112" t="str">
            <v>UBAH</v>
          </cell>
          <cell r="D112" t="str">
            <v>SI</v>
          </cell>
          <cell r="E112">
            <v>0</v>
          </cell>
          <cell r="F112">
            <v>8.5800000000000072</v>
          </cell>
          <cell r="G112" t="str">
            <v>SHORT CIRCUIT</v>
          </cell>
          <cell r="H112">
            <v>128</v>
          </cell>
          <cell r="I112">
            <v>100</v>
          </cell>
          <cell r="M112">
            <v>45516</v>
          </cell>
          <cell r="N112">
            <v>1400</v>
          </cell>
          <cell r="O112">
            <v>4200</v>
          </cell>
          <cell r="P112">
            <v>370</v>
          </cell>
          <cell r="Q112">
            <v>5600</v>
          </cell>
          <cell r="R112" t="str">
            <v>400-700</v>
          </cell>
          <cell r="X112">
            <v>20</v>
          </cell>
          <cell r="Y112">
            <v>20</v>
          </cell>
          <cell r="Z112">
            <v>20</v>
          </cell>
          <cell r="AA112">
            <v>50</v>
          </cell>
          <cell r="AF112" t="str">
            <v>BR 1 HEBA L 1</v>
          </cell>
          <cell r="AH112">
            <v>97.8</v>
          </cell>
          <cell r="AI112">
            <v>44497</v>
          </cell>
          <cell r="AJ112">
            <v>390</v>
          </cell>
          <cell r="AK112">
            <v>97.8</v>
          </cell>
          <cell r="AL112">
            <v>6100</v>
          </cell>
          <cell r="AM112">
            <v>8.5800000000000072</v>
          </cell>
        </row>
        <row r="113">
          <cell r="B113" t="str">
            <v>HEBA-501</v>
          </cell>
          <cell r="C113" t="str">
            <v>UBAH</v>
          </cell>
          <cell r="D113" t="str">
            <v>SI</v>
          </cell>
          <cell r="E113">
            <v>0</v>
          </cell>
          <cell r="F113">
            <v>0</v>
          </cell>
          <cell r="G113" t="str">
            <v>ECONOMICS</v>
          </cell>
          <cell r="M113">
            <v>45516</v>
          </cell>
          <cell r="O113" t="str">
            <v/>
          </cell>
          <cell r="P113">
            <v>570</v>
          </cell>
          <cell r="Q113">
            <v>5400</v>
          </cell>
          <cell r="R113" t="str">
            <v>SROD</v>
          </cell>
          <cell r="S113">
            <v>1.25</v>
          </cell>
          <cell r="T113">
            <v>5.5</v>
          </cell>
          <cell r="U113">
            <v>107</v>
          </cell>
          <cell r="V113">
            <v>940</v>
          </cell>
          <cell r="AF113" t="str">
            <v>BR 1 HEBA L 1</v>
          </cell>
          <cell r="AH113">
            <v>100</v>
          </cell>
          <cell r="AI113">
            <v>41486</v>
          </cell>
          <cell r="AJ113">
            <v>79</v>
          </cell>
          <cell r="AK113">
            <v>100</v>
          </cell>
          <cell r="AM113">
            <v>0</v>
          </cell>
        </row>
        <row r="114">
          <cell r="B114" t="str">
            <v>HEBA-503</v>
          </cell>
          <cell r="C114" t="str">
            <v>UBAH</v>
          </cell>
          <cell r="D114" t="str">
            <v>SI</v>
          </cell>
          <cell r="E114">
            <v>0</v>
          </cell>
          <cell r="F114">
            <v>11.10000000000001</v>
          </cell>
          <cell r="G114" t="str">
            <v>NO RECOVERY</v>
          </cell>
          <cell r="H114">
            <v>128</v>
          </cell>
          <cell r="I114">
            <v>120</v>
          </cell>
          <cell r="K114">
            <v>107</v>
          </cell>
          <cell r="M114">
            <v>45516</v>
          </cell>
          <cell r="N114">
            <v>5454</v>
          </cell>
          <cell r="O114">
            <v>146</v>
          </cell>
          <cell r="P114">
            <v>0</v>
          </cell>
          <cell r="Q114">
            <v>5600</v>
          </cell>
          <cell r="R114" t="str">
            <v>D725N</v>
          </cell>
          <cell r="X114">
            <v>31</v>
          </cell>
          <cell r="Y114">
            <v>31</v>
          </cell>
          <cell r="Z114">
            <v>31</v>
          </cell>
          <cell r="AA114">
            <v>50</v>
          </cell>
          <cell r="AF114" t="str">
            <v>BR 1 HEBA L 1</v>
          </cell>
          <cell r="AH114">
            <v>96.3</v>
          </cell>
          <cell r="AI114">
            <v>43276</v>
          </cell>
          <cell r="AJ114">
            <v>300</v>
          </cell>
          <cell r="AK114">
            <v>96.3</v>
          </cell>
          <cell r="AM114">
            <v>11.10000000000001</v>
          </cell>
        </row>
        <row r="115">
          <cell r="B115" t="str">
            <v>HEBA-505</v>
          </cell>
          <cell r="C115" t="str">
            <v>UBAH</v>
          </cell>
          <cell r="D115" t="str">
            <v>SI</v>
          </cell>
          <cell r="E115">
            <v>0</v>
          </cell>
          <cell r="F115">
            <v>1.0500000000000009</v>
          </cell>
          <cell r="G115" t="str">
            <v>SHORT CIRCUIT</v>
          </cell>
          <cell r="M115">
            <v>45516</v>
          </cell>
          <cell r="O115" t="str">
            <v/>
          </cell>
          <cell r="P115">
            <v>86</v>
          </cell>
          <cell r="Q115">
            <v>5638</v>
          </cell>
          <cell r="R115" t="str">
            <v>D460N</v>
          </cell>
          <cell r="AF115" t="str">
            <v>BR 1 HEBA L 1</v>
          </cell>
          <cell r="AH115">
            <v>97</v>
          </cell>
          <cell r="AI115">
            <v>42335</v>
          </cell>
          <cell r="AJ115">
            <v>35</v>
          </cell>
          <cell r="AK115">
            <v>97</v>
          </cell>
          <cell r="AM115">
            <v>1.0500000000000009</v>
          </cell>
        </row>
        <row r="116">
          <cell r="F116">
            <v>0</v>
          </cell>
          <cell r="O116" t="str">
            <v/>
          </cell>
          <cell r="AM116">
            <v>0</v>
          </cell>
        </row>
        <row r="117">
          <cell r="F117">
            <v>0</v>
          </cell>
          <cell r="O117" t="str">
            <v/>
          </cell>
          <cell r="AM117">
            <v>0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36000" rIns="36000" bIns="3600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36000" rIns="36000" bIns="3600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18"/>
    <pageSetUpPr autoPageBreaks="0" fitToPage="1"/>
  </sheetPr>
  <dimension ref="A1:IV624"/>
  <sheetViews>
    <sheetView showGridLines="0" tabSelected="1" topLeftCell="A28" zoomScaleNormal="100" zoomScaleSheetLayoutView="100" zoomScalePageLayoutView="85" workbookViewId="0">
      <selection activeCell="N42" sqref="N42"/>
    </sheetView>
  </sheetViews>
  <sheetFormatPr defaultRowHeight="12.95" customHeight="1" x14ac:dyDescent="0.2"/>
  <cols>
    <col min="1" max="1" width="2.7109375" customWidth="1"/>
    <col min="2" max="2" width="30" customWidth="1"/>
    <col min="3" max="5" width="12.85546875" customWidth="1"/>
    <col min="6" max="8" width="13.28515625" customWidth="1"/>
    <col min="9" max="9" width="2.85546875" customWidth="1"/>
    <col min="10" max="10" width="13.42578125" customWidth="1"/>
    <col min="11" max="11" width="12.28515625" customWidth="1"/>
    <col min="12" max="12" width="13.140625" customWidth="1"/>
    <col min="13" max="13" width="12.28515625" customWidth="1"/>
    <col min="14" max="14" width="15.42578125" customWidth="1"/>
    <col min="15" max="15" width="5.7109375" customWidth="1"/>
    <col min="16" max="16" width="7.42578125" customWidth="1"/>
    <col min="17" max="17" width="5.5703125" customWidth="1"/>
    <col min="18" max="18" width="9.5703125" customWidth="1"/>
    <col min="19" max="47" width="9.28515625" customWidth="1"/>
    <col min="48" max="48" width="16.42578125" customWidth="1"/>
    <col min="49" max="49" width="12.85546875" customWidth="1"/>
    <col min="50" max="50" width="29" bestFit="1" customWidth="1"/>
    <col min="51" max="51" width="7.42578125" style="91" customWidth="1"/>
    <col min="52" max="52" width="32.5703125" customWidth="1"/>
    <col min="53" max="53" width="5" style="91" customWidth="1"/>
    <col min="54" max="54" width="14.140625" customWidth="1"/>
    <col min="55" max="55" width="11" customWidth="1"/>
    <col min="56" max="56" width="10.7109375" customWidth="1"/>
    <col min="57" max="57" width="24.140625" customWidth="1"/>
    <col min="58" max="58" width="30.42578125" customWidth="1"/>
    <col min="59" max="59" width="9.85546875" customWidth="1"/>
  </cols>
  <sheetData>
    <row r="1" spans="1:92" s="18" customFormat="1" ht="30" customHeight="1" x14ac:dyDescent="0.2">
      <c r="A1" s="50"/>
      <c r="B1" s="50"/>
      <c r="C1" s="50"/>
      <c r="D1" s="50"/>
      <c r="E1" s="50"/>
      <c r="F1" s="50"/>
      <c r="G1" s="51"/>
      <c r="H1" s="51"/>
      <c r="I1" s="51"/>
      <c r="J1" s="42"/>
      <c r="K1" s="42"/>
      <c r="L1" s="51"/>
      <c r="M1" s="51"/>
      <c r="N1" s="51"/>
      <c r="O1" s="51"/>
      <c r="P1" s="51"/>
      <c r="Q1" s="42"/>
      <c r="R1" s="42"/>
      <c r="S1" s="42"/>
      <c r="T1" s="42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V1" s="94" t="s">
        <v>415</v>
      </c>
      <c r="AW1" s="95" t="s">
        <v>18</v>
      </c>
      <c r="AX1" s="95" t="s">
        <v>416</v>
      </c>
      <c r="AY1" s="95" t="s">
        <v>9</v>
      </c>
      <c r="AZ1" s="95" t="s">
        <v>417</v>
      </c>
      <c r="BA1" s="95" t="s">
        <v>418</v>
      </c>
      <c r="BB1" s="95" t="s">
        <v>419</v>
      </c>
      <c r="BC1" s="95" t="s">
        <v>68</v>
      </c>
      <c r="BD1" s="298" t="s">
        <v>420</v>
      </c>
      <c r="CD1" s="6"/>
      <c r="CE1" s="6"/>
      <c r="CF1" s="6"/>
      <c r="CG1" s="6"/>
      <c r="CH1" s="6"/>
      <c r="CI1" s="6"/>
      <c r="CJ1" s="6"/>
      <c r="CK1" s="6"/>
      <c r="CL1" s="6"/>
      <c r="CM1" s="6"/>
    </row>
    <row r="2" spans="1:92" s="18" customFormat="1" ht="29.25" customHeight="1" x14ac:dyDescent="0.2">
      <c r="A2" s="50"/>
      <c r="B2" s="954" t="str">
        <f>"VERSION "&amp;VERSION</f>
        <v>VERSION 1.62</v>
      </c>
      <c r="C2" s="955"/>
      <c r="D2" s="968" t="s">
        <v>766</v>
      </c>
      <c r="E2" s="969"/>
      <c r="F2" s="969"/>
      <c r="G2" s="969"/>
      <c r="H2" s="969"/>
      <c r="I2" s="969"/>
      <c r="J2" s="969"/>
      <c r="K2" s="969"/>
      <c r="L2" s="969"/>
      <c r="M2" s="970">
        <f>REPDATE</f>
        <v>46278</v>
      </c>
      <c r="N2" s="970"/>
      <c r="O2" s="40"/>
      <c r="P2" s="6"/>
      <c r="Q2" s="42"/>
      <c r="R2" s="42"/>
      <c r="S2" s="42"/>
      <c r="T2" s="42"/>
      <c r="U2" s="6"/>
      <c r="V2" s="6"/>
      <c r="W2" s="6"/>
      <c r="X2" s="6"/>
      <c r="Y2" s="40"/>
      <c r="Z2" s="40"/>
      <c r="AA2" s="40"/>
      <c r="AB2" s="40"/>
      <c r="AC2" s="40"/>
      <c r="AD2" s="40"/>
      <c r="AE2" s="40"/>
      <c r="AF2" s="40"/>
      <c r="AG2" s="8"/>
      <c r="AV2" s="74" t="s">
        <v>135</v>
      </c>
      <c r="AW2" s="72">
        <f>REPORTDATE-1</f>
        <v>46277</v>
      </c>
      <c r="AX2" s="99" t="s">
        <v>255</v>
      </c>
      <c r="AY2" s="92" t="s">
        <v>65</v>
      </c>
      <c r="AZ2" s="211" t="s">
        <v>256</v>
      </c>
      <c r="BA2" s="92" t="s">
        <v>66</v>
      </c>
      <c r="BB2" s="93">
        <f>E8</f>
        <v>297.33066511424829</v>
      </c>
      <c r="BC2" s="73"/>
      <c r="BD2" s="73"/>
      <c r="CD2" s="6"/>
      <c r="CE2" s="6"/>
      <c r="CF2" s="956" t="s">
        <v>152</v>
      </c>
      <c r="CG2" s="957"/>
      <c r="CH2" s="957"/>
      <c r="CI2" s="957"/>
      <c r="CJ2" s="957"/>
      <c r="CK2" s="957"/>
      <c r="CL2" s="957"/>
      <c r="CM2" s="957"/>
      <c r="CN2" s="958"/>
    </row>
    <row r="3" spans="1:92" s="18" customFormat="1" ht="27.2" customHeight="1" x14ac:dyDescent="0.2">
      <c r="A3" s="50"/>
      <c r="B3" s="50"/>
      <c r="C3" s="50"/>
      <c r="D3" s="50"/>
      <c r="E3" s="50"/>
      <c r="F3" s="50"/>
      <c r="G3" s="52"/>
      <c r="H3" s="52"/>
      <c r="I3" s="52"/>
      <c r="J3" s="42"/>
      <c r="K3" s="42"/>
      <c r="L3" s="50"/>
      <c r="M3" s="50"/>
      <c r="N3" s="50"/>
      <c r="O3" s="50"/>
      <c r="P3" s="50"/>
      <c r="Q3" s="42"/>
      <c r="R3" s="42"/>
      <c r="S3" s="42"/>
      <c r="T3" s="42"/>
      <c r="U3" s="50"/>
      <c r="V3" s="50"/>
      <c r="W3" s="50"/>
      <c r="X3" s="50"/>
      <c r="Y3" s="50"/>
      <c r="Z3" s="40"/>
      <c r="AA3" s="40"/>
      <c r="AB3" s="40"/>
      <c r="AC3" s="40"/>
      <c r="AD3" s="40"/>
      <c r="AE3" s="40"/>
      <c r="AF3" s="40"/>
      <c r="AG3" s="53"/>
      <c r="AV3" s="297" t="s">
        <v>135</v>
      </c>
      <c r="AW3" s="72">
        <f>REPORTDATE-1</f>
        <v>46277</v>
      </c>
      <c r="AX3" s="99" t="s">
        <v>239</v>
      </c>
      <c r="AY3" s="92" t="s">
        <v>65</v>
      </c>
      <c r="AZ3" s="211" t="s">
        <v>291</v>
      </c>
      <c r="BA3" s="92" t="s">
        <v>66</v>
      </c>
      <c r="BB3" s="93">
        <f>'WATER FLOOD WELLS'!C65</f>
        <v>10820</v>
      </c>
      <c r="BC3" s="73"/>
      <c r="BD3" s="73">
        <f>'WATER FLOOD WELLS'!D65</f>
        <v>13100</v>
      </c>
      <c r="CA3" s="19"/>
      <c r="CB3" s="19"/>
      <c r="CC3" s="19"/>
      <c r="CD3" s="8"/>
      <c r="CE3" s="8"/>
      <c r="CI3" s="6"/>
      <c r="CJ3" s="6"/>
      <c r="CK3" s="6"/>
      <c r="CL3" s="6"/>
      <c r="CM3" s="6"/>
    </row>
    <row r="4" spans="1:92" s="6" customFormat="1" ht="33.75" customHeight="1" x14ac:dyDescent="0.2">
      <c r="A4" s="50"/>
      <c r="B4" s="81" t="s">
        <v>528</v>
      </c>
      <c r="C4" s="54"/>
      <c r="D4" s="971" t="s">
        <v>774</v>
      </c>
      <c r="E4" s="971"/>
      <c r="F4" s="971"/>
      <c r="G4" s="971"/>
      <c r="H4" s="971"/>
      <c r="I4" s="971"/>
      <c r="J4" s="971"/>
      <c r="K4" s="649"/>
      <c r="P4" s="51"/>
      <c r="U4" s="51"/>
      <c r="V4" s="51"/>
      <c r="W4" s="55"/>
      <c r="X4" s="55"/>
      <c r="Y4" s="54"/>
      <c r="Z4" s="54"/>
      <c r="AA4" s="54"/>
      <c r="AB4" s="54"/>
      <c r="AC4" s="54"/>
      <c r="AD4" s="54"/>
      <c r="AE4" s="54"/>
      <c r="AF4" s="54"/>
      <c r="AV4" s="74" t="s">
        <v>135</v>
      </c>
      <c r="AW4" s="72">
        <f>REPORTDATE-1</f>
        <v>46277</v>
      </c>
      <c r="AX4" s="99" t="s">
        <v>239</v>
      </c>
      <c r="AY4" s="92" t="s">
        <v>65</v>
      </c>
      <c r="AZ4" s="211" t="s">
        <v>306</v>
      </c>
      <c r="BA4" s="92" t="s">
        <v>66</v>
      </c>
      <c r="BB4" s="93">
        <f>'WATER FLOOD WELLS'!C66</f>
        <v>2434</v>
      </c>
      <c r="BC4" s="73"/>
      <c r="BD4" s="73">
        <f>'WATER FLOOD WELLS'!D66</f>
        <v>11450</v>
      </c>
    </row>
    <row r="5" spans="1:92" s="8" customFormat="1" ht="16.7" customHeight="1" x14ac:dyDescent="0.2">
      <c r="A5" s="56"/>
      <c r="B5" s="57"/>
      <c r="C5" s="58"/>
      <c r="D5" s="972">
        <f>REPDATE-1</f>
        <v>46277</v>
      </c>
      <c r="E5" s="972"/>
      <c r="F5" s="972"/>
      <c r="G5" s="972"/>
      <c r="H5" s="972"/>
      <c r="I5" s="972"/>
      <c r="J5" s="972"/>
      <c r="K5" s="650"/>
      <c r="P5" s="58"/>
      <c r="AV5" s="74" t="s">
        <v>135</v>
      </c>
      <c r="AW5" s="72">
        <f>REPORTDATE-1</f>
        <v>46277</v>
      </c>
      <c r="AX5" s="280" t="s">
        <v>321</v>
      </c>
      <c r="AY5" s="92" t="s">
        <v>65</v>
      </c>
      <c r="AZ5" s="210" t="s">
        <v>240</v>
      </c>
      <c r="BA5" s="86" t="s">
        <v>66</v>
      </c>
      <c r="BB5" s="93">
        <f>E9</f>
        <v>426.61097365740079</v>
      </c>
      <c r="BC5" s="73"/>
      <c r="BD5" s="73"/>
      <c r="CD5" s="6"/>
      <c r="CE5" s="6"/>
      <c r="CF5" s="6"/>
      <c r="CG5" s="6"/>
      <c r="CH5" s="6"/>
      <c r="CI5" s="6"/>
      <c r="CJ5" s="6"/>
      <c r="CK5" s="6"/>
      <c r="CL5" s="6"/>
      <c r="CM5" s="6"/>
    </row>
    <row r="6" spans="1:92" s="6" customFormat="1" ht="27.2" customHeight="1" x14ac:dyDescent="0.2">
      <c r="A6" s="59"/>
      <c r="B6" s="4" t="s">
        <v>57</v>
      </c>
      <c r="C6" s="43"/>
      <c r="D6" s="43"/>
      <c r="E6" s="43"/>
      <c r="F6" s="43"/>
      <c r="G6" s="43"/>
      <c r="P6" s="43"/>
      <c r="S6" s="8"/>
      <c r="T6" s="8"/>
      <c r="U6" s="98"/>
      <c r="V6" s="98"/>
      <c r="W6" s="956" t="s">
        <v>544</v>
      </c>
      <c r="X6" s="957"/>
      <c r="Y6" s="957"/>
      <c r="Z6" s="957"/>
      <c r="AA6" s="957"/>
      <c r="AB6" s="957"/>
      <c r="AC6" s="957"/>
      <c r="AD6" s="957"/>
      <c r="AE6" s="958"/>
      <c r="AF6" s="98"/>
      <c r="AG6" s="98"/>
      <c r="AH6" s="98"/>
      <c r="AI6" s="98"/>
      <c r="AJ6" s="98"/>
      <c r="AK6" s="98"/>
      <c r="AL6" s="8"/>
    </row>
    <row r="7" spans="1:92" s="30" customFormat="1" ht="32.25" customHeight="1" x14ac:dyDescent="0.2">
      <c r="A7" s="18"/>
      <c r="B7" s="292" t="s">
        <v>58</v>
      </c>
      <c r="C7" s="293" t="s">
        <v>89</v>
      </c>
      <c r="D7" s="294" t="s">
        <v>216</v>
      </c>
      <c r="E7" s="294" t="s">
        <v>217</v>
      </c>
      <c r="F7" s="295" t="s">
        <v>71</v>
      </c>
      <c r="G7" s="18"/>
      <c r="H7" s="18"/>
      <c r="I7" s="18"/>
      <c r="J7" s="973" t="s">
        <v>545</v>
      </c>
      <c r="K7" s="974"/>
      <c r="L7" s="974"/>
      <c r="M7" s="974"/>
      <c r="N7" s="975"/>
      <c r="O7" s="6"/>
      <c r="P7" s="43"/>
      <c r="Q7" s="6"/>
      <c r="R7" s="6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V7" s="6"/>
      <c r="AW7" s="6"/>
      <c r="AX7" s="6"/>
      <c r="AY7" s="6"/>
      <c r="AZ7" s="6"/>
      <c r="BA7" s="6"/>
      <c r="BB7" s="6"/>
      <c r="BC7" s="6"/>
      <c r="BD7" s="6"/>
      <c r="CD7" s="6"/>
      <c r="CE7" s="6"/>
      <c r="CF7" s="6"/>
      <c r="CG7" s="6"/>
      <c r="CH7" s="6"/>
      <c r="CI7" s="6"/>
      <c r="CJ7" s="6"/>
      <c r="CK7" s="6"/>
      <c r="CL7" s="6"/>
      <c r="CM7" s="6"/>
    </row>
    <row r="8" spans="1:92" s="6" customFormat="1" ht="16.7" customHeight="1" x14ac:dyDescent="0.2">
      <c r="A8" s="50"/>
      <c r="B8" s="324" t="s">
        <v>248</v>
      </c>
      <c r="C8" s="325">
        <f>IF(B8=0,0,COUNTIF(FIELD,"HEBA RIDGE"))</f>
        <v>12</v>
      </c>
      <c r="D8" s="326">
        <v>297.18645499071101</v>
      </c>
      <c r="E8" s="326">
        <f>IF('DATA INPUT'!E8&lt;=0,0,E572)</f>
        <v>297.33066511424829</v>
      </c>
      <c r="F8" s="327">
        <f>IF(AND(E8=0,D8=0),0,E8-D8)</f>
        <v>0.14421012353727747</v>
      </c>
      <c r="G8" s="18"/>
      <c r="H8" s="18"/>
      <c r="I8" s="18"/>
      <c r="J8" s="916" t="s">
        <v>691</v>
      </c>
      <c r="K8" s="917"/>
      <c r="L8" s="917"/>
      <c r="M8" s="792">
        <f>E567</f>
        <v>1214.6109736574008</v>
      </c>
      <c r="N8" s="793" t="s">
        <v>56</v>
      </c>
      <c r="O8" s="60"/>
      <c r="P8" s="30"/>
      <c r="Q8" s="30"/>
      <c r="R8" s="30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92" s="6" customFormat="1" ht="16.7" customHeight="1" x14ac:dyDescent="0.2">
      <c r="A9" s="50"/>
      <c r="B9" s="328" t="s">
        <v>240</v>
      </c>
      <c r="C9" s="325">
        <f>IF(B9=0,0,COUNTIF(FIELD,"EAST BAHAREA C"))</f>
        <v>14</v>
      </c>
      <c r="D9" s="326">
        <v>428</v>
      </c>
      <c r="E9" s="329">
        <f>IF('DATA INPUT'!E3&lt;=0,0,E568)</f>
        <v>426.61097365740079</v>
      </c>
      <c r="F9" s="327">
        <f>IF(AND(E9=0,D9=0),0,E9-D9)</f>
        <v>-1.3890263425992089</v>
      </c>
      <c r="G9" s="18"/>
      <c r="H9" s="18"/>
      <c r="I9" s="18"/>
      <c r="J9" s="916" t="s">
        <v>692</v>
      </c>
      <c r="K9" s="917"/>
      <c r="L9" s="917"/>
      <c r="M9" s="792">
        <f>E571</f>
        <v>35.330665114248291</v>
      </c>
      <c r="N9" s="793" t="s">
        <v>56</v>
      </c>
      <c r="O9" s="18"/>
      <c r="T9" s="8"/>
      <c r="U9" s="8"/>
      <c r="V9" s="8"/>
      <c r="W9" s="8"/>
      <c r="X9" s="8"/>
      <c r="Y9" s="8"/>
      <c r="AA9" s="8"/>
      <c r="AB9" s="8"/>
      <c r="AC9" s="8"/>
      <c r="AD9" s="8"/>
      <c r="AE9" s="8"/>
      <c r="AF9" s="8"/>
    </row>
    <row r="10" spans="1:92" s="6" customFormat="1" ht="16.7" customHeight="1" x14ac:dyDescent="0.2">
      <c r="A10" s="50"/>
      <c r="B10" s="328" t="s">
        <v>675</v>
      </c>
      <c r="C10" s="325">
        <f>IF(B10=0,0,COUNTIF(FIELD,"EAST BAHAREA LN"))</f>
        <v>1</v>
      </c>
      <c r="D10" s="326">
        <v>57.30450937341665</v>
      </c>
      <c r="E10" s="326">
        <f>IF('DATA INPUT'!E13&lt;=0,0,E576)</f>
        <v>57.383204773686508</v>
      </c>
      <c r="F10" s="327">
        <f>IF(AND(E10=0,D10=0),0,E10-D10)</f>
        <v>7.8695400269857885E-2</v>
      </c>
      <c r="G10" s="18"/>
      <c r="H10" s="18"/>
      <c r="I10" s="18"/>
      <c r="J10" s="916" t="s">
        <v>690</v>
      </c>
      <c r="K10" s="917"/>
      <c r="L10" s="917"/>
      <c r="M10" s="792">
        <f>E557</f>
        <v>55.383204773686508</v>
      </c>
      <c r="N10" s="793" t="s">
        <v>56</v>
      </c>
      <c r="O10" s="18"/>
      <c r="T10" s="8"/>
      <c r="U10" s="8"/>
      <c r="V10" s="8"/>
      <c r="W10" s="8"/>
      <c r="X10" s="8"/>
      <c r="Y10" s="8"/>
      <c r="AA10" s="8"/>
      <c r="AB10" s="8"/>
      <c r="AC10" s="8"/>
      <c r="AD10" s="8"/>
      <c r="AE10" s="8"/>
      <c r="AF10" s="8"/>
    </row>
    <row r="11" spans="1:92" s="6" customFormat="1" ht="17.25" customHeight="1" x14ac:dyDescent="0.2">
      <c r="A11" s="50"/>
      <c r="B11" s="330" t="s">
        <v>51</v>
      </c>
      <c r="C11" s="331">
        <f>SUM(C8:C10)</f>
        <v>27</v>
      </c>
      <c r="D11" s="332">
        <f>SUM(D8:D10)</f>
        <v>782.49096436412765</v>
      </c>
      <c r="E11" s="332">
        <f>SUM(E8:E10)</f>
        <v>781.32484354533563</v>
      </c>
      <c r="F11" s="333">
        <f>SUM(F8:F10)</f>
        <v>-1.1661208187920735</v>
      </c>
      <c r="G11" s="18"/>
      <c r="H11" s="19"/>
      <c r="I11" s="19"/>
      <c r="J11" s="916" t="s">
        <v>724</v>
      </c>
      <c r="K11" s="917"/>
      <c r="L11" s="917"/>
      <c r="M11" s="794">
        <f>E558</f>
        <v>0</v>
      </c>
      <c r="N11" s="793" t="s">
        <v>56</v>
      </c>
      <c r="O11" s="18"/>
      <c r="U11" s="8"/>
      <c r="V11" s="8"/>
      <c r="W11" s="8"/>
      <c r="X11" s="8"/>
      <c r="Y11" s="8"/>
      <c r="AA11" s="8"/>
      <c r="AB11" s="8"/>
      <c r="AC11" s="8"/>
      <c r="AD11" s="8"/>
      <c r="AE11" s="8"/>
      <c r="AF11" s="8"/>
    </row>
    <row r="12" spans="1:92" s="6" customFormat="1" ht="16.7" customHeight="1" x14ac:dyDescent="0.2">
      <c r="A12" s="50"/>
      <c r="B12" s="580"/>
      <c r="C12" s="581"/>
      <c r="D12" s="582"/>
      <c r="E12" s="582"/>
      <c r="F12" s="583"/>
      <c r="G12" s="18"/>
      <c r="H12" s="19"/>
      <c r="I12" s="19"/>
      <c r="J12" s="916" t="s">
        <v>677</v>
      </c>
      <c r="K12" s="917"/>
      <c r="L12" s="917"/>
      <c r="M12" s="794">
        <f>'DATA INPUT'!E4</f>
        <v>1308</v>
      </c>
      <c r="N12" s="793" t="s">
        <v>56</v>
      </c>
      <c r="O12" s="43"/>
      <c r="U12" s="8"/>
      <c r="V12" s="8"/>
      <c r="W12" s="8"/>
      <c r="X12" s="8"/>
      <c r="Y12" s="8"/>
      <c r="AA12" s="8"/>
      <c r="AB12" s="8"/>
      <c r="AC12" s="8"/>
      <c r="AD12" s="8"/>
      <c r="AE12" s="8"/>
      <c r="AF12" s="8"/>
    </row>
    <row r="13" spans="1:92" s="6" customFormat="1" ht="18" customHeight="1" x14ac:dyDescent="0.2">
      <c r="A13" s="50"/>
      <c r="B13" s="584" t="s">
        <v>661</v>
      </c>
      <c r="C13" s="585">
        <f>IF(B13="",0,COUNTIF('WATER FLOOD WELLS'!INJ_STATUS,"INJ"))</f>
        <v>27</v>
      </c>
      <c r="D13" s="586">
        <v>12978</v>
      </c>
      <c r="E13" s="586">
        <f>SUM('WATER FLOOD WELLS'!INJ_WATER)</f>
        <v>13254</v>
      </c>
      <c r="F13" s="587">
        <f>IF(AND(E13=0,D13=0),0,E13-D13)</f>
        <v>276</v>
      </c>
      <c r="G13" s="18"/>
      <c r="H13" s="19"/>
      <c r="I13" s="19"/>
      <c r="J13" s="916" t="s">
        <v>546</v>
      </c>
      <c r="K13" s="917"/>
      <c r="L13" s="917"/>
      <c r="M13" s="794">
        <f>'DATA INPUT'!E9</f>
        <v>38.399999999999977</v>
      </c>
      <c r="N13" s="793" t="s">
        <v>56</v>
      </c>
      <c r="O13" s="43"/>
      <c r="U13" s="8"/>
      <c r="V13" s="8"/>
      <c r="W13" s="8"/>
      <c r="X13" s="8"/>
      <c r="Y13" s="8"/>
      <c r="AA13" s="8"/>
      <c r="AB13" s="8"/>
      <c r="AC13" s="8"/>
      <c r="AD13" s="8"/>
      <c r="AE13" s="8"/>
      <c r="AF13" s="8"/>
      <c r="AX13" s="88"/>
      <c r="AZ13" s="88"/>
    </row>
    <row r="14" spans="1:92" s="6" customFormat="1" ht="18" customHeight="1" x14ac:dyDescent="0.2">
      <c r="A14" s="52"/>
      <c r="B14" s="168"/>
      <c r="C14" s="168"/>
      <c r="D14" s="168"/>
      <c r="E14" s="168"/>
      <c r="F14" s="168"/>
      <c r="G14" s="168"/>
      <c r="H14" s="304"/>
      <c r="I14" s="304"/>
      <c r="J14" s="976" t="s">
        <v>767</v>
      </c>
      <c r="K14" s="977"/>
      <c r="L14" s="977"/>
      <c r="M14" s="795">
        <f>'DATA INPUT'!E80</f>
        <v>2.867</v>
      </c>
      <c r="N14" s="796" t="s">
        <v>543</v>
      </c>
      <c r="U14" s="8"/>
      <c r="V14" s="8"/>
      <c r="W14" s="8"/>
      <c r="X14" s="8"/>
      <c r="Y14" s="8"/>
      <c r="AA14" s="8"/>
      <c r="AB14" s="8"/>
      <c r="AC14" s="8"/>
      <c r="AD14" s="8"/>
      <c r="AE14" s="8"/>
      <c r="AF14" s="8"/>
      <c r="AX14" s="88"/>
      <c r="AZ14" s="88"/>
    </row>
    <row r="15" spans="1:92" s="6" customFormat="1" ht="18" customHeight="1" x14ac:dyDescent="0.2">
      <c r="A15" s="52"/>
      <c r="B15" s="344" t="s">
        <v>530</v>
      </c>
      <c r="C15" s="18"/>
      <c r="D15" s="18"/>
      <c r="E15" s="18"/>
      <c r="F15" s="18"/>
      <c r="G15" s="168"/>
      <c r="H15" s="305"/>
      <c r="I15" s="305"/>
      <c r="T15" s="8"/>
      <c r="U15" s="8"/>
      <c r="V15" s="8"/>
      <c r="W15" s="8"/>
      <c r="X15" s="8"/>
      <c r="Y15" s="8"/>
      <c r="AA15" s="8"/>
      <c r="AB15" s="8"/>
      <c r="AC15" s="8"/>
      <c r="AD15" s="8"/>
      <c r="AE15" s="8"/>
      <c r="AF15" s="8"/>
      <c r="AX15" s="88"/>
      <c r="AZ15" s="88"/>
    </row>
    <row r="16" spans="1:92" s="6" customFormat="1" ht="22.5" x14ac:dyDescent="0.2">
      <c r="A16" s="50"/>
      <c r="B16" s="493" t="s">
        <v>33</v>
      </c>
      <c r="C16" s="494" t="s">
        <v>531</v>
      </c>
      <c r="D16" s="495" t="s">
        <v>532</v>
      </c>
      <c r="E16" s="495" t="s">
        <v>533</v>
      </c>
      <c r="F16" s="496" t="s">
        <v>569</v>
      </c>
      <c r="G16" s="168"/>
      <c r="I16" s="307"/>
      <c r="J16" s="924" t="s">
        <v>219</v>
      </c>
      <c r="K16" s="925"/>
      <c r="L16" s="926"/>
      <c r="M16" s="959"/>
      <c r="N16" s="174" t="s">
        <v>55</v>
      </c>
      <c r="W16" s="8"/>
      <c r="X16" s="8"/>
      <c r="Y16" s="8"/>
      <c r="AA16" s="8"/>
      <c r="AB16" s="8"/>
      <c r="AC16" s="8"/>
      <c r="AD16" s="8"/>
      <c r="AE16" s="8"/>
      <c r="AF16" s="8"/>
      <c r="AX16" s="88"/>
      <c r="AZ16" s="88"/>
    </row>
    <row r="17" spans="1:56" s="6" customFormat="1" ht="18" customHeight="1" x14ac:dyDescent="0.2">
      <c r="A17" s="50"/>
      <c r="B17" s="490" t="s">
        <v>162</v>
      </c>
      <c r="C17" s="491">
        <f>'DATA INPUT'!E96</f>
        <v>0</v>
      </c>
      <c r="D17" s="491">
        <f>'DATA INPUT'!E100</f>
        <v>0</v>
      </c>
      <c r="E17" s="491">
        <f>'DATA INPUT'!E104</f>
        <v>0</v>
      </c>
      <c r="F17" s="492">
        <f>'DATA INPUT'!E108</f>
        <v>2088</v>
      </c>
      <c r="G17" s="168"/>
      <c r="I17" s="307"/>
      <c r="J17" s="960" t="s">
        <v>204</v>
      </c>
      <c r="K17" s="961"/>
      <c r="L17" s="962"/>
      <c r="M17" s="963"/>
      <c r="N17" s="301">
        <f>IF(M8=0,0,SUMIF(DTCAUSE,"&lt;&gt;WORK OVER",DEF_PROD))</f>
        <v>957.94691666666722</v>
      </c>
      <c r="AG17" s="43"/>
      <c r="AH17" s="43"/>
      <c r="AI17" s="43"/>
      <c r="AJ17" s="43"/>
      <c r="AX17" s="88"/>
      <c r="AZ17" s="88"/>
    </row>
    <row r="18" spans="1:56" s="6" customFormat="1" ht="15.75" customHeight="1" x14ac:dyDescent="0.2">
      <c r="A18" s="50"/>
      <c r="B18" s="484" t="s">
        <v>393</v>
      </c>
      <c r="C18" s="352">
        <f>'DATA INPUT'!E97</f>
        <v>0</v>
      </c>
      <c r="D18" s="352">
        <f>'DATA INPUT'!E101</f>
        <v>0</v>
      </c>
      <c r="E18" s="352">
        <f>'DATA INPUT'!E105</f>
        <v>0</v>
      </c>
      <c r="F18" s="486">
        <f>'DATA INPUT'!E109</f>
        <v>42</v>
      </c>
      <c r="G18" s="168"/>
      <c r="I18" s="307"/>
      <c r="J18" s="964" t="s">
        <v>205</v>
      </c>
      <c r="K18" s="965"/>
      <c r="L18" s="966"/>
      <c r="M18" s="967"/>
      <c r="N18" s="302">
        <f>IF(M8=0,0,SUMIF(DTCAUSE,"=WORK OVER",DEF_PROD))</f>
        <v>0</v>
      </c>
      <c r="AG18" s="43"/>
      <c r="AH18" s="43"/>
      <c r="AI18" s="43"/>
      <c r="AJ18" s="43"/>
      <c r="AX18" s="88"/>
      <c r="AZ18" s="88"/>
    </row>
    <row r="19" spans="1:56" s="6" customFormat="1" ht="16.7" customHeight="1" x14ac:dyDescent="0.2">
      <c r="A19" s="50"/>
      <c r="B19" s="484" t="s">
        <v>157</v>
      </c>
      <c r="C19" s="351">
        <f>'DATA INPUT'!E98</f>
        <v>0</v>
      </c>
      <c r="D19" s="351">
        <f>'DATA INPUT'!E102</f>
        <v>0</v>
      </c>
      <c r="E19" s="351">
        <f>'DATA INPUT'!E106</f>
        <v>0</v>
      </c>
      <c r="F19" s="485">
        <f>'DATA INPUT'!E110</f>
        <v>24</v>
      </c>
      <c r="G19" s="168"/>
      <c r="I19" s="307"/>
      <c r="J19" s="978" t="s">
        <v>160</v>
      </c>
      <c r="K19" s="979"/>
      <c r="L19" s="980"/>
      <c r="M19" s="981"/>
      <c r="N19" s="303">
        <f>SUM(N17:N18)</f>
        <v>957.94691666666722</v>
      </c>
      <c r="V19" s="43"/>
      <c r="AX19" s="88"/>
      <c r="AZ19" s="88"/>
      <c r="BD19" s="42"/>
    </row>
    <row r="20" spans="1:56" s="6" customFormat="1" ht="15" x14ac:dyDescent="0.2">
      <c r="A20" s="50"/>
      <c r="B20" s="487" t="s">
        <v>156</v>
      </c>
      <c r="C20" s="488">
        <f>'DATA INPUT'!E99</f>
        <v>0</v>
      </c>
      <c r="D20" s="488">
        <f>'DATA INPUT'!E103</f>
        <v>0</v>
      </c>
      <c r="E20" s="488">
        <f>'DATA INPUT'!E107</f>
        <v>0</v>
      </c>
      <c r="F20" s="489">
        <f>'DATA INPUT'!E111</f>
        <v>13520</v>
      </c>
      <c r="G20" s="168"/>
      <c r="I20" s="307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X20" s="88"/>
      <c r="AZ20" s="88"/>
      <c r="BC20" s="42"/>
      <c r="BD20" s="42"/>
    </row>
    <row r="21" spans="1:56" s="6" customFormat="1" ht="16.5" customHeight="1" x14ac:dyDescent="0.2">
      <c r="A21" s="50"/>
      <c r="B21" s="871" t="s">
        <v>593</v>
      </c>
      <c r="C21" s="497">
        <f>SUM(C20:F20)</f>
        <v>13520</v>
      </c>
      <c r="D21" s="914" t="s">
        <v>600</v>
      </c>
      <c r="E21" s="915"/>
      <c r="F21" s="870">
        <f>'DATA INPUT'!E112</f>
        <v>0</v>
      </c>
      <c r="I21" s="19"/>
      <c r="J21" s="924" t="s">
        <v>197</v>
      </c>
      <c r="K21" s="925"/>
      <c r="L21" s="926"/>
      <c r="M21" s="926"/>
      <c r="N21" s="927"/>
      <c r="AV21" s="42"/>
      <c r="AW21" s="42"/>
      <c r="AX21" s="89"/>
      <c r="AY21" s="42"/>
      <c r="AZ21" s="89"/>
      <c r="BA21" s="42"/>
      <c r="BB21" s="42"/>
      <c r="BC21" s="42"/>
    </row>
    <row r="22" spans="1:56" s="6" customFormat="1" ht="16.5" customHeight="1" x14ac:dyDescent="0.2">
      <c r="A22" s="61"/>
      <c r="B22" s="872" t="s">
        <v>594</v>
      </c>
      <c r="C22" s="498">
        <f>C21-F21</f>
        <v>13520</v>
      </c>
      <c r="E22" s="312"/>
      <c r="F22" s="312"/>
      <c r="G22" s="312"/>
      <c r="H22" s="312"/>
      <c r="I22" s="312"/>
      <c r="J22" s="935" t="str">
        <f>IF(N22=0,"",VLOOKUP(REPORT!N22,ADMIN!$B$3:$C$124,2,FALSE))</f>
        <v>Downhole Problem</v>
      </c>
      <c r="K22" s="936"/>
      <c r="L22" s="936"/>
      <c r="M22" s="937"/>
      <c r="N22" s="670">
        <f>IF($N$19=0,0,MAX(ADMIN!B3:B124))</f>
        <v>112.29100000000001</v>
      </c>
      <c r="AV22" s="42"/>
      <c r="AW22" s="42"/>
      <c r="AX22" s="89"/>
      <c r="AY22" s="42"/>
      <c r="AZ22" s="89"/>
      <c r="BA22" s="42"/>
      <c r="BB22" s="42"/>
    </row>
    <row r="23" spans="1:56" s="6" customFormat="1" ht="19.5" customHeight="1" x14ac:dyDescent="0.2">
      <c r="A23" s="61"/>
      <c r="B23" s="344" t="s">
        <v>534</v>
      </c>
      <c r="C23" s="18"/>
      <c r="D23" s="18"/>
      <c r="E23" s="18"/>
      <c r="F23" s="18"/>
      <c r="G23" s="168"/>
      <c r="H23" s="312"/>
      <c r="I23" s="307"/>
      <c r="J23" s="935" t="str">
        <f>IF(N23=0,"",VLOOKUP(REPORT!N23,ADMIN!$B$3:$C$124,2,FALSE))</f>
        <v>No Production</v>
      </c>
      <c r="K23" s="936"/>
      <c r="L23" s="936"/>
      <c r="M23" s="937"/>
      <c r="N23" s="670">
        <f>IF($N$19=0,0,LARGE(ADMIN!B3:B124,2))</f>
        <v>66.997750000000025</v>
      </c>
      <c r="AX23" s="88"/>
      <c r="AZ23" s="88"/>
    </row>
    <row r="24" spans="1:56" s="6" customFormat="1" ht="22.5" x14ac:dyDescent="0.2">
      <c r="A24" s="52"/>
      <c r="B24" s="493" t="s">
        <v>33</v>
      </c>
      <c r="C24" s="495" t="s">
        <v>535</v>
      </c>
      <c r="D24" s="495" t="s">
        <v>564</v>
      </c>
      <c r="E24" s="496" t="s">
        <v>565</v>
      </c>
      <c r="I24" s="307"/>
      <c r="J24" s="921" t="str">
        <f>IF(N24=0,"",VLOOKUP(REPORT!N24,ADMIN!$B$3:$C$124,2,FALSE))</f>
        <v>Parted Rod</v>
      </c>
      <c r="K24" s="922"/>
      <c r="L24" s="922"/>
      <c r="M24" s="923"/>
      <c r="N24" s="671">
        <f>IF($N$19=0,0,LARGE(ADMIN!B3:B124,3))</f>
        <v>14.040000000000013</v>
      </c>
      <c r="AX24" s="88"/>
      <c r="AZ24" s="88"/>
    </row>
    <row r="25" spans="1:56" s="42" customFormat="1" ht="16.7" customHeight="1" x14ac:dyDescent="0.2">
      <c r="A25" s="50"/>
      <c r="B25" s="490" t="s">
        <v>162</v>
      </c>
      <c r="C25" s="491">
        <f>'DATA INPUT'!E83</f>
        <v>0</v>
      </c>
      <c r="D25" s="491">
        <f>'DATA INPUT'!E87</f>
        <v>2102</v>
      </c>
      <c r="E25" s="492">
        <f>'DATA INPUT'!E91</f>
        <v>0</v>
      </c>
      <c r="H25" s="6"/>
      <c r="I25" s="307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88"/>
      <c r="AY25" s="6"/>
      <c r="AZ25" s="88"/>
      <c r="BA25" s="6"/>
      <c r="BB25" s="6"/>
      <c r="BC25" s="6"/>
      <c r="BD25" s="6"/>
    </row>
    <row r="26" spans="1:56" s="42" customFormat="1" ht="15" x14ac:dyDescent="0.2">
      <c r="A26" s="50"/>
      <c r="B26" s="484" t="s">
        <v>393</v>
      </c>
      <c r="C26" s="352">
        <f>'DATA INPUT'!E84</f>
        <v>0</v>
      </c>
      <c r="D26" s="352">
        <f>'DATA INPUT'!E88</f>
        <v>50</v>
      </c>
      <c r="E26" s="486">
        <f>'DATA INPUT'!E92</f>
        <v>0</v>
      </c>
      <c r="H26" s="6"/>
      <c r="I26" s="307"/>
      <c r="J26" s="928" t="s">
        <v>315</v>
      </c>
      <c r="K26" s="929"/>
      <c r="L26" s="930"/>
      <c r="M26" s="930"/>
      <c r="N26" s="931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88"/>
      <c r="AY26" s="6"/>
      <c r="AZ26" s="88"/>
      <c r="BA26" s="6"/>
      <c r="BB26" s="6"/>
      <c r="BC26" s="6"/>
      <c r="BD26" s="6"/>
    </row>
    <row r="27" spans="1:56" s="6" customFormat="1" ht="18" customHeight="1" x14ac:dyDescent="0.2">
      <c r="A27" s="50"/>
      <c r="B27" s="484" t="s">
        <v>157</v>
      </c>
      <c r="C27" s="351">
        <f>'DATA INPUT'!E85</f>
        <v>0</v>
      </c>
      <c r="D27" s="351">
        <f>'DATA INPUT'!E89</f>
        <v>24</v>
      </c>
      <c r="E27" s="485">
        <f>'DATA INPUT'!E93</f>
        <v>0</v>
      </c>
      <c r="H27" s="42"/>
      <c r="I27" s="316"/>
      <c r="J27" s="932" t="s">
        <v>317</v>
      </c>
      <c r="K27" s="933"/>
      <c r="L27" s="934"/>
      <c r="M27" s="309">
        <f>+'DATA INPUT'!E126</f>
        <v>9730</v>
      </c>
      <c r="N27" s="310" t="s">
        <v>56</v>
      </c>
      <c r="AG27" s="43"/>
      <c r="AH27" s="43"/>
      <c r="AI27" s="43"/>
      <c r="AJ27" s="43"/>
      <c r="AU27" s="42"/>
      <c r="AX27" s="88"/>
      <c r="AZ27" s="88"/>
      <c r="BD27" s="42"/>
    </row>
    <row r="28" spans="1:56" s="6" customFormat="1" ht="18" customHeight="1" x14ac:dyDescent="0.2">
      <c r="A28" s="50"/>
      <c r="B28" s="487" t="s">
        <v>156</v>
      </c>
      <c r="C28" s="488">
        <f>'DATA INPUT'!E86</f>
        <v>0</v>
      </c>
      <c r="D28" s="488">
        <f>'DATA INPUT'!E90</f>
        <v>14500</v>
      </c>
      <c r="E28" s="489">
        <f>'DATA INPUT'!E94</f>
        <v>0</v>
      </c>
      <c r="H28" s="42"/>
      <c r="I28" s="316"/>
      <c r="J28" s="918" t="s">
        <v>305</v>
      </c>
      <c r="K28" s="919"/>
      <c r="L28" s="920"/>
      <c r="M28" s="588">
        <f>+'DATA INPUT'!E127</f>
        <v>12106</v>
      </c>
      <c r="N28" s="589" t="s">
        <v>56</v>
      </c>
      <c r="AU28" s="42"/>
      <c r="AX28" s="88"/>
      <c r="AZ28" s="88"/>
      <c r="BC28" s="42"/>
      <c r="BD28" s="37"/>
    </row>
    <row r="29" spans="1:56" s="6" customFormat="1" ht="18" customHeight="1" x14ac:dyDescent="0.2">
      <c r="A29" s="50"/>
      <c r="B29" s="871" t="s">
        <v>593</v>
      </c>
      <c r="C29" s="497">
        <f>SUM(C28:E28)</f>
        <v>14500</v>
      </c>
      <c r="D29" s="1019" t="s">
        <v>600</v>
      </c>
      <c r="E29" s="273">
        <f>'DATA INPUT'!E95</f>
        <v>0</v>
      </c>
      <c r="I29" s="168"/>
      <c r="AV29" s="42"/>
      <c r="AW29" s="42"/>
      <c r="AX29" s="89"/>
      <c r="AY29" s="42"/>
      <c r="AZ29" s="89"/>
      <c r="BA29" s="42"/>
      <c r="BB29" s="42"/>
      <c r="BC29" s="37"/>
    </row>
    <row r="30" spans="1:56" s="6" customFormat="1" ht="18" customHeight="1" x14ac:dyDescent="0.2">
      <c r="A30" s="61"/>
      <c r="B30" s="872" t="s">
        <v>594</v>
      </c>
      <c r="C30" s="498">
        <f>C29-E29</f>
        <v>14500</v>
      </c>
      <c r="D30" s="1020"/>
      <c r="G30" s="168"/>
      <c r="H30" s="312"/>
      <c r="I30" s="168"/>
      <c r="J30" s="924" t="s">
        <v>527</v>
      </c>
      <c r="K30" s="925"/>
      <c r="L30" s="926"/>
      <c r="M30" s="926"/>
      <c r="N30" s="927"/>
      <c r="AV30" s="37"/>
      <c r="AW30" s="37"/>
      <c r="AX30" s="37"/>
      <c r="AY30" s="90"/>
      <c r="AZ30" s="37"/>
      <c r="BA30" s="90"/>
      <c r="BB30" s="37"/>
      <c r="BC30" s="37"/>
      <c r="BD30" s="30"/>
    </row>
    <row r="31" spans="1:56" s="6" customFormat="1" ht="19.5" customHeight="1" x14ac:dyDescent="0.2">
      <c r="A31" s="35"/>
      <c r="B31" s="45" t="s">
        <v>427</v>
      </c>
      <c r="C31" s="299"/>
      <c r="D31" s="315"/>
      <c r="E31" s="316"/>
      <c r="F31" s="317"/>
      <c r="G31" s="18"/>
      <c r="H31" s="18"/>
      <c r="I31" s="307"/>
      <c r="J31" s="932" t="s">
        <v>161</v>
      </c>
      <c r="K31" s="933"/>
      <c r="L31" s="934"/>
      <c r="M31" s="306">
        <f>'DATA INPUT'!E3+'DATA INPUT'!E8+'DATA INPUT'!E13</f>
        <v>3061</v>
      </c>
      <c r="N31" s="310" t="s">
        <v>56</v>
      </c>
      <c r="AV31" s="30"/>
      <c r="AW31" s="30"/>
      <c r="AX31" s="30"/>
      <c r="AY31" s="32"/>
      <c r="AZ31" s="30"/>
      <c r="BA31" s="32"/>
      <c r="BB31" s="30"/>
      <c r="BC31" s="30"/>
      <c r="BD31" s="30"/>
    </row>
    <row r="32" spans="1:56" s="6" customFormat="1" ht="23.25" customHeight="1" x14ac:dyDescent="0.2">
      <c r="A32" s="36"/>
      <c r="B32" s="938" t="s">
        <v>33</v>
      </c>
      <c r="C32" s="939"/>
      <c r="D32" s="800" t="str">
        <f>'DATA INPUT'!B42</f>
        <v>HEBA H-102</v>
      </c>
      <c r="E32" s="800" t="str">
        <f>'DATA INPUT'!B47</f>
        <v>HEBA H-103</v>
      </c>
      <c r="F32" s="800" t="str">
        <f>'DATA INPUT'!B52</f>
        <v>EBAH H-105</v>
      </c>
      <c r="G32" s="809" t="str">
        <f>'DATA INPUT'!B57</f>
        <v>EBAH H-106</v>
      </c>
      <c r="I32" s="307"/>
      <c r="J32" s="964" t="s">
        <v>169</v>
      </c>
      <c r="K32" s="965"/>
      <c r="L32" s="967"/>
      <c r="M32" s="300">
        <f>'DATA INPUT'!F3+'DATA INPUT'!F8+'DATA INPUT'!F13</f>
        <v>3585</v>
      </c>
      <c r="N32" s="311" t="s">
        <v>56</v>
      </c>
      <c r="AV32" s="30"/>
      <c r="AW32" s="30"/>
      <c r="AX32" s="30"/>
      <c r="AY32" s="32"/>
      <c r="AZ32" s="30"/>
      <c r="BA32" s="32"/>
      <c r="BB32" s="30"/>
      <c r="BC32" s="30"/>
      <c r="BD32" s="30"/>
    </row>
    <row r="33" spans="1:59" s="42" customFormat="1" ht="16.149999999999999" customHeight="1" x14ac:dyDescent="0.2">
      <c r="A33" s="36"/>
      <c r="B33" s="916" t="s">
        <v>422</v>
      </c>
      <c r="C33" s="917"/>
      <c r="D33" s="794">
        <f>'DATA INPUT'!E42</f>
        <v>0</v>
      </c>
      <c r="E33" s="794">
        <f>'DATA INPUT'!E47</f>
        <v>600</v>
      </c>
      <c r="F33" s="794">
        <f>'DATA INPUT'!E52</f>
        <v>600</v>
      </c>
      <c r="G33" s="810">
        <f>'DATA INPUT'!E57</f>
        <v>0</v>
      </c>
      <c r="I33" s="307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Q33" s="6"/>
      <c r="AR33" s="6"/>
      <c r="AS33" s="6"/>
      <c r="AT33" s="6"/>
      <c r="AU33" s="6"/>
      <c r="AV33" s="30"/>
      <c r="AW33" s="30"/>
      <c r="AX33" s="30"/>
      <c r="AY33" s="32"/>
      <c r="AZ33" s="30"/>
      <c r="BA33" s="32"/>
      <c r="BB33" s="30"/>
      <c r="BC33" s="30"/>
      <c r="BD33" s="30"/>
    </row>
    <row r="34" spans="1:59" s="37" customFormat="1" ht="23.25" customHeight="1" x14ac:dyDescent="0.2">
      <c r="A34" s="36"/>
      <c r="B34" s="916" t="s">
        <v>562</v>
      </c>
      <c r="C34" s="917"/>
      <c r="D34" s="794">
        <f>'DATA INPUT'!E43</f>
        <v>0</v>
      </c>
      <c r="E34" s="794">
        <f>'DATA INPUT'!E48</f>
        <v>320</v>
      </c>
      <c r="F34" s="794">
        <f>'DATA INPUT'!E53</f>
        <v>320</v>
      </c>
      <c r="G34" s="810">
        <f>'DATA INPUT'!E58</f>
        <v>0</v>
      </c>
      <c r="I34" s="307"/>
      <c r="J34" s="940" t="s">
        <v>540</v>
      </c>
      <c r="K34" s="940"/>
      <c r="L34" s="940"/>
      <c r="M34" s="940"/>
      <c r="N34" s="940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Q34" s="6"/>
      <c r="AR34" s="6"/>
      <c r="AS34" s="6"/>
      <c r="AT34" s="6"/>
      <c r="AU34" s="6"/>
      <c r="AV34" s="30"/>
      <c r="AW34" s="30"/>
      <c r="AX34" s="30"/>
      <c r="AY34" s="32"/>
      <c r="AZ34" s="30"/>
      <c r="BA34" s="32"/>
      <c r="BB34" s="30"/>
      <c r="BC34" s="30"/>
      <c r="BD34" s="30"/>
    </row>
    <row r="35" spans="1:59" s="30" customFormat="1" ht="21.75" customHeight="1" x14ac:dyDescent="0.2">
      <c r="A35" s="36"/>
      <c r="B35" s="916" t="s">
        <v>235</v>
      </c>
      <c r="C35" s="917"/>
      <c r="D35" s="794">
        <f>'DATA INPUT'!E44</f>
        <v>0</v>
      </c>
      <c r="E35" s="794">
        <f>'DATA INPUT'!E49</f>
        <v>42</v>
      </c>
      <c r="F35" s="794">
        <f>'DATA INPUT'!E54</f>
        <v>42</v>
      </c>
      <c r="G35" s="810">
        <f>'DATA INPUT'!E59</f>
        <v>0</v>
      </c>
      <c r="I35" s="316"/>
      <c r="J35" s="950" t="s">
        <v>536</v>
      </c>
      <c r="K35" s="949" t="s">
        <v>537</v>
      </c>
      <c r="L35" s="943" t="s">
        <v>538</v>
      </c>
      <c r="M35" s="943" t="s">
        <v>539</v>
      </c>
      <c r="N35" s="941" t="s">
        <v>673</v>
      </c>
      <c r="O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Q35" s="6"/>
      <c r="AR35" s="6"/>
      <c r="AS35" s="6"/>
      <c r="AT35" s="6"/>
      <c r="AU35" s="42"/>
      <c r="AY35" s="32"/>
      <c r="BA35" s="32"/>
      <c r="BE35" s="6"/>
      <c r="BF35" s="6"/>
    </row>
    <row r="36" spans="1:59" s="30" customFormat="1" ht="18.75" customHeight="1" x14ac:dyDescent="0.2">
      <c r="A36" s="36"/>
      <c r="B36" s="916" t="s">
        <v>423</v>
      </c>
      <c r="C36" s="917"/>
      <c r="D36" s="794">
        <f>'DATA INPUT'!E45</f>
        <v>0</v>
      </c>
      <c r="E36" s="794">
        <f>'DATA INPUT'!E50</f>
        <v>2</v>
      </c>
      <c r="F36" s="794">
        <f>'DATA INPUT'!E55</f>
        <v>5</v>
      </c>
      <c r="G36" s="810">
        <f>'DATA INPUT'!E60</f>
        <v>0</v>
      </c>
      <c r="I36" s="316"/>
      <c r="J36" s="951"/>
      <c r="K36" s="944"/>
      <c r="L36" s="944"/>
      <c r="M36" s="944"/>
      <c r="N36" s="942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Q36" s="6"/>
      <c r="AR36" s="6"/>
      <c r="AS36" s="6"/>
      <c r="AT36" s="6"/>
      <c r="AU36" s="6"/>
      <c r="AY36" s="32"/>
      <c r="BA36" s="32"/>
      <c r="BE36" s="6"/>
      <c r="BF36" s="6"/>
      <c r="BG36" s="6"/>
    </row>
    <row r="37" spans="1:59" s="30" customFormat="1" ht="18" customHeight="1" x14ac:dyDescent="0.2">
      <c r="A37" s="36"/>
      <c r="B37" s="976" t="s">
        <v>424</v>
      </c>
      <c r="C37" s="977"/>
      <c r="D37" s="811">
        <f>'DATA INPUT'!E46</f>
        <v>0</v>
      </c>
      <c r="E37" s="811">
        <f>'DATA INPUT'!E51</f>
        <v>345</v>
      </c>
      <c r="F37" s="811">
        <f>'DATA INPUT'!E56</f>
        <v>1280</v>
      </c>
      <c r="G37" s="812">
        <f>'DATA INPUT'!E61</f>
        <v>0</v>
      </c>
      <c r="I37" s="316"/>
      <c r="J37" s="349" t="s">
        <v>305</v>
      </c>
      <c r="K37" s="345">
        <f>'DATA INPUT'!E37</f>
        <v>330</v>
      </c>
      <c r="L37" s="347">
        <f>'DATA INPUT'!E40</f>
        <v>0.15</v>
      </c>
      <c r="M37" s="651">
        <f>IF(L37="N/A",0,K37*(1-(L37/100)))</f>
        <v>329.505</v>
      </c>
      <c r="N37" s="669">
        <f>+'DATA INPUT'!E41</f>
        <v>0.3</v>
      </c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Q37" s="6"/>
      <c r="AR37" s="6"/>
      <c r="AS37" s="6"/>
      <c r="AT37" s="6"/>
      <c r="AU37" s="6"/>
      <c r="AY37" s="32"/>
      <c r="BA37" s="32"/>
      <c r="BE37" s="6"/>
      <c r="BF37" s="6"/>
      <c r="BG37" s="6"/>
    </row>
    <row r="38" spans="1:59" s="30" customFormat="1" ht="18" customHeight="1" x14ac:dyDescent="0.2">
      <c r="A38" s="36"/>
      <c r="B38" s="344" t="s">
        <v>736</v>
      </c>
      <c r="C38" s="18"/>
      <c r="D38" s="18"/>
      <c r="E38" s="18"/>
      <c r="F38" s="18"/>
      <c r="G38" s="18"/>
      <c r="H38" s="316"/>
      <c r="I38" s="316"/>
      <c r="J38" s="350" t="s">
        <v>319</v>
      </c>
      <c r="K38" s="346">
        <f>'DATA INPUT'!E32</f>
        <v>1260</v>
      </c>
      <c r="L38" s="348">
        <f>'DATA INPUT'!E35</f>
        <v>0</v>
      </c>
      <c r="M38" s="652">
        <f>IF(L38="N/A",0,K38*(1-(L38/100)))</f>
        <v>1260</v>
      </c>
      <c r="N38" s="668">
        <f>+'DATA INPUT'!E36</f>
        <v>0.5</v>
      </c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Q38" s="6"/>
      <c r="AR38" s="6"/>
      <c r="AS38" s="6"/>
      <c r="AT38" s="6"/>
      <c r="AU38" s="6"/>
      <c r="AY38" s="32"/>
      <c r="BA38" s="32"/>
      <c r="BE38" s="6"/>
      <c r="BF38" s="6"/>
      <c r="BG38" s="6"/>
    </row>
    <row r="39" spans="1:59" s="30" customFormat="1" ht="24.75" customHeight="1" x14ac:dyDescent="0.2">
      <c r="A39" s="36"/>
      <c r="B39" s="817" t="s">
        <v>33</v>
      </c>
      <c r="C39" s="818" t="s">
        <v>531</v>
      </c>
      <c r="D39" s="809" t="s">
        <v>532</v>
      </c>
      <c r="E39" s="809" t="s">
        <v>533</v>
      </c>
      <c r="H39" s="316"/>
      <c r="I39" s="31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Q39" s="6"/>
      <c r="AR39" s="6"/>
      <c r="AS39" s="6"/>
      <c r="AT39" s="6"/>
      <c r="AU39" s="6"/>
      <c r="AY39" s="32"/>
      <c r="BA39" s="32"/>
      <c r="BE39" s="6"/>
      <c r="BF39" s="6"/>
      <c r="BG39" s="6"/>
    </row>
    <row r="40" spans="1:59" s="30" customFormat="1" ht="18" customHeight="1" x14ac:dyDescent="0.2">
      <c r="A40" s="36"/>
      <c r="B40" s="837" t="s">
        <v>162</v>
      </c>
      <c r="C40" s="794">
        <f>+'DATA INPUT'!E113</f>
        <v>0</v>
      </c>
      <c r="D40" s="810">
        <f>+'DATA INPUT'!E117</f>
        <v>0</v>
      </c>
      <c r="E40" s="810">
        <f>'DATA INPUT'!E121</f>
        <v>0</v>
      </c>
      <c r="H40" s="316"/>
      <c r="I40" s="31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Q40" s="6"/>
      <c r="AR40" s="6"/>
      <c r="AS40" s="6"/>
      <c r="AT40" s="6"/>
      <c r="AU40" s="6"/>
      <c r="AY40" s="32"/>
      <c r="BA40" s="32"/>
      <c r="BE40" s="6"/>
      <c r="BF40" s="6"/>
      <c r="BG40" s="6"/>
    </row>
    <row r="41" spans="1:59" s="30" customFormat="1" ht="18" customHeight="1" x14ac:dyDescent="0.2">
      <c r="A41" s="36"/>
      <c r="B41" s="837" t="s">
        <v>393</v>
      </c>
      <c r="C41" s="794">
        <f>+'DATA INPUT'!E114</f>
        <v>0</v>
      </c>
      <c r="D41" s="810">
        <f>+'DATA INPUT'!E118</f>
        <v>0</v>
      </c>
      <c r="E41" s="810">
        <f>'DATA INPUT'!E122</f>
        <v>0</v>
      </c>
      <c r="H41" s="316"/>
      <c r="I41" s="316"/>
      <c r="J41" s="1021" t="s">
        <v>698</v>
      </c>
      <c r="K41" s="1022"/>
      <c r="L41" s="1023"/>
      <c r="M41" s="1024"/>
      <c r="N41" s="716">
        <f>IF(AND('DATA INPUT'!E15=0,(('DATA INPUT'!E18-'DATA INPUT'!F18)+('DATA INPUT'!E24-'DATA INPUT'!F24)+('DATA INPUT'!E22))=0),1,(('DATA INPUT'!E18-'DATA INPUT'!F18)+('DATA INPUT'!E24-'DATA INPUT'!F24)+('DATA INPUT'!E22*E_FACTOR))/('DATA INPUT'!E15))</f>
        <v>0.95488284092562947</v>
      </c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Q41" s="6"/>
      <c r="AR41" s="6"/>
      <c r="AS41" s="6"/>
      <c r="AT41" s="6"/>
      <c r="AU41" s="6"/>
      <c r="AY41" s="32"/>
      <c r="BA41" s="32"/>
      <c r="BE41" s="6"/>
      <c r="BF41" s="6"/>
      <c r="BG41" s="6"/>
    </row>
    <row r="42" spans="1:59" s="30" customFormat="1" ht="18" customHeight="1" x14ac:dyDescent="0.2">
      <c r="A42" s="36"/>
      <c r="B42" s="837" t="s">
        <v>157</v>
      </c>
      <c r="C42" s="794">
        <f>+'DATA INPUT'!E115</f>
        <v>0</v>
      </c>
      <c r="D42" s="810">
        <f>+'DATA INPUT'!E119</f>
        <v>0</v>
      </c>
      <c r="E42" s="810">
        <f>'DATA INPUT'!E123</f>
        <v>0</v>
      </c>
      <c r="H42" s="316"/>
      <c r="I42" s="316"/>
      <c r="J42" s="1021" t="s">
        <v>414</v>
      </c>
      <c r="K42" s="1022"/>
      <c r="L42" s="1023"/>
      <c r="M42" s="1024"/>
      <c r="N42" s="590">
        <v>0.95488284092562947</v>
      </c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Q42" s="6"/>
      <c r="AR42" s="6"/>
      <c r="AS42" s="6"/>
      <c r="AT42" s="6"/>
      <c r="AU42" s="6"/>
      <c r="AY42" s="32"/>
      <c r="BA42" s="32"/>
      <c r="BE42" s="6"/>
      <c r="BF42" s="6"/>
      <c r="BG42" s="6"/>
    </row>
    <row r="43" spans="1:59" s="30" customFormat="1" ht="18" customHeight="1" x14ac:dyDescent="0.2">
      <c r="A43" s="36"/>
      <c r="B43" s="838" t="s">
        <v>739</v>
      </c>
      <c r="C43" s="811">
        <f>+'DATA INPUT'!E116</f>
        <v>0</v>
      </c>
      <c r="D43" s="812">
        <f>+'DATA INPUT'!E120</f>
        <v>0</v>
      </c>
      <c r="E43" s="810">
        <f>'DATA INPUT'!E124</f>
        <v>0</v>
      </c>
      <c r="I43" s="31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Q43" s="6"/>
      <c r="AR43" s="6"/>
      <c r="AS43" s="6"/>
      <c r="AT43" s="6"/>
      <c r="AU43" s="6"/>
      <c r="AY43" s="32"/>
      <c r="BA43" s="32"/>
      <c r="BE43" s="6"/>
      <c r="BF43" s="6"/>
      <c r="BG43" s="6"/>
    </row>
    <row r="44" spans="1:59" s="30" customFormat="1" ht="18" customHeight="1" x14ac:dyDescent="0.2">
      <c r="A44" s="36"/>
      <c r="B44" s="1025" t="s">
        <v>738</v>
      </c>
      <c r="C44" s="1026"/>
      <c r="D44" s="866">
        <f>SUM(C43:E43)</f>
        <v>0</v>
      </c>
      <c r="H44" s="316"/>
      <c r="I44" s="31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Q44" s="6"/>
      <c r="AR44" s="6"/>
      <c r="AS44" s="6"/>
      <c r="AT44" s="6"/>
      <c r="AU44" s="6"/>
      <c r="AY44" s="32"/>
      <c r="BA44" s="32"/>
      <c r="BE44" s="6"/>
      <c r="BF44" s="6"/>
      <c r="BG44" s="6"/>
    </row>
    <row r="45" spans="1:59" s="30" customFormat="1" ht="18" customHeight="1" x14ac:dyDescent="0.2">
      <c r="A45" s="36"/>
      <c r="B45" s="952" t="s">
        <v>742</v>
      </c>
      <c r="C45" s="953"/>
      <c r="D45" s="867">
        <f>+'DATA INPUT'!E125</f>
        <v>0</v>
      </c>
      <c r="H45" s="316"/>
      <c r="I45" s="31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Q45" s="6"/>
      <c r="AR45" s="6"/>
      <c r="AS45" s="6"/>
      <c r="AT45" s="6"/>
      <c r="AU45" s="6"/>
      <c r="AY45" s="32"/>
      <c r="BA45" s="32"/>
      <c r="BE45" s="6"/>
      <c r="BF45" s="6"/>
      <c r="BG45" s="6"/>
    </row>
    <row r="46" spans="1:59" s="30" customFormat="1" ht="18" customHeight="1" x14ac:dyDescent="0.2">
      <c r="A46" s="36"/>
      <c r="B46" s="945" t="s">
        <v>594</v>
      </c>
      <c r="C46" s="946"/>
      <c r="D46" s="498">
        <f>D44-D45</f>
        <v>0</v>
      </c>
      <c r="E46" s="319"/>
      <c r="F46" s="319"/>
      <c r="G46" s="865"/>
      <c r="H46" s="316"/>
      <c r="I46" s="31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Q46" s="6"/>
      <c r="AR46" s="6"/>
      <c r="AS46" s="6"/>
      <c r="AT46" s="6"/>
      <c r="AU46" s="6"/>
      <c r="AY46" s="32"/>
      <c r="BA46" s="32"/>
      <c r="BE46" s="6"/>
      <c r="BF46" s="6"/>
      <c r="BG46" s="6"/>
    </row>
    <row r="47" spans="1:59" s="30" customFormat="1" ht="20.25" customHeight="1" x14ac:dyDescent="0.2">
      <c r="A47" s="36"/>
      <c r="B47" s="299" t="s">
        <v>346</v>
      </c>
      <c r="C47" s="315"/>
      <c r="D47" s="315"/>
      <c r="E47" s="316"/>
      <c r="F47" s="317"/>
      <c r="G47" s="316"/>
      <c r="H47" s="316"/>
      <c r="I47" s="31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Q47" s="6"/>
      <c r="AR47" s="6"/>
      <c r="AS47" s="6"/>
      <c r="AT47" s="6"/>
      <c r="AU47" s="6"/>
      <c r="AY47" s="32"/>
      <c r="BA47" s="32"/>
      <c r="BE47" s="6"/>
      <c r="BF47" s="6"/>
      <c r="BG47" s="6"/>
    </row>
    <row r="48" spans="1:59" s="30" customFormat="1" ht="18" customHeight="1" x14ac:dyDescent="0.2">
      <c r="A48" s="36"/>
      <c r="B48" s="291" t="s">
        <v>33</v>
      </c>
      <c r="C48" s="313" t="s">
        <v>347</v>
      </c>
      <c r="D48" s="313" t="s">
        <v>348</v>
      </c>
      <c r="E48" s="343" t="s">
        <v>349</v>
      </c>
      <c r="F48" s="343" t="s">
        <v>529</v>
      </c>
      <c r="G48" s="343" t="s">
        <v>747</v>
      </c>
      <c r="H48" s="372" t="s">
        <v>549</v>
      </c>
      <c r="I48" s="31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Y48" s="32"/>
      <c r="BA48" s="32"/>
      <c r="BE48" s="6"/>
      <c r="BF48" s="6"/>
      <c r="BG48" s="6"/>
    </row>
    <row r="49" spans="1:59" s="30" customFormat="1" ht="18" customHeight="1" x14ac:dyDescent="0.2">
      <c r="A49" s="36"/>
      <c r="B49" s="308" t="s">
        <v>155</v>
      </c>
      <c r="C49" s="306">
        <f>IF('DATA INPUT'!E62="","",'DATA INPUT'!E62)</f>
        <v>0</v>
      </c>
      <c r="D49" s="306">
        <f>IF('DATA INPUT'!E65="","",'DATA INPUT'!E65)</f>
        <v>24</v>
      </c>
      <c r="E49" s="306">
        <f>IF('DATA INPUT'!E68="","",'DATA INPUT'!E68)</f>
        <v>0</v>
      </c>
      <c r="F49" s="306">
        <f>IF('DATA INPUT'!E71="","",'DATA INPUT'!E71)</f>
        <v>24</v>
      </c>
      <c r="G49" s="306">
        <f>IF('DATA INPUT'!E74="","",'DATA INPUT'!E74)</f>
        <v>24</v>
      </c>
      <c r="H49" s="363">
        <f>IF('DATA INPUT'!E77="","",'DATA INPUT'!E77)</f>
        <v>24</v>
      </c>
      <c r="I49" s="31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Y49" s="32"/>
      <c r="BA49" s="32"/>
      <c r="BE49" s="6"/>
      <c r="BF49" s="6"/>
      <c r="BG49" s="6"/>
    </row>
    <row r="50" spans="1:59" s="30" customFormat="1" ht="17.25" customHeight="1" x14ac:dyDescent="0.2">
      <c r="A50" s="36"/>
      <c r="B50" s="308" t="s">
        <v>350</v>
      </c>
      <c r="C50" s="306">
        <f>IF('DATA INPUT'!E63="","",'DATA INPUT'!E63)</f>
        <v>0</v>
      </c>
      <c r="D50" s="306">
        <f>IF('DATA INPUT'!E66="","",'DATA INPUT'!E66)</f>
        <v>2435</v>
      </c>
      <c r="E50" s="306">
        <f>IF('DATA INPUT'!E69="","",'DATA INPUT'!E69)</f>
        <v>0</v>
      </c>
      <c r="F50" s="306">
        <f>IF('DATA INPUT'!E72="","",'DATA INPUT'!E72)</f>
        <v>2384</v>
      </c>
      <c r="G50" s="306">
        <f>IF('DATA INPUT'!E75="","",'DATA INPUT'!E75)</f>
        <v>2419</v>
      </c>
      <c r="H50" s="363">
        <f>IF('DATA INPUT'!E78="","",'DATA INPUT'!E78)</f>
        <v>2382</v>
      </c>
      <c r="I50" s="31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Y50" s="32"/>
      <c r="BA50" s="32"/>
      <c r="BE50" s="6"/>
      <c r="BF50" s="6"/>
      <c r="BG50" s="6"/>
    </row>
    <row r="51" spans="1:59" s="30" customFormat="1" ht="15" x14ac:dyDescent="0.2">
      <c r="A51" s="36"/>
      <c r="B51" s="314" t="s">
        <v>351</v>
      </c>
      <c r="C51" s="370">
        <f>IF('DATA INPUT'!E64="","",'DATA INPUT'!E64)</f>
        <v>0</v>
      </c>
      <c r="D51" s="370">
        <f>IF('DATA INPUT'!E67="","",'DATA INPUT'!E67)</f>
        <v>0.97</v>
      </c>
      <c r="E51" s="370">
        <f>IF('DATA INPUT'!E70="","",'DATA INPUT'!E70)</f>
        <v>0</v>
      </c>
      <c r="F51" s="370">
        <f>IF('DATA INPUT'!E73="","",'DATA INPUT'!E73)</f>
        <v>0.97</v>
      </c>
      <c r="G51" s="370">
        <f>IF('DATA INPUT'!E76="","",'DATA INPUT'!E76)</f>
        <v>0.97</v>
      </c>
      <c r="H51" s="371">
        <f>IF('DATA INPUT'!E79="","",'DATA INPUT'!E79)</f>
        <v>0.96</v>
      </c>
      <c r="I51" s="379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Y51" s="32"/>
      <c r="BA51" s="32"/>
      <c r="BE51" s="6"/>
      <c r="BF51" s="6"/>
      <c r="BG51" s="6"/>
    </row>
    <row r="52" spans="1:59" s="30" customFormat="1" ht="15.75" customHeight="1" x14ac:dyDescent="0.2">
      <c r="A52" s="36"/>
      <c r="J52" s="18"/>
      <c r="K52" s="18"/>
      <c r="L52" s="18"/>
      <c r="M52" s="18"/>
      <c r="N52" s="18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Y52" s="32"/>
      <c r="BA52" s="32"/>
      <c r="BE52" s="6"/>
      <c r="BF52" s="6"/>
      <c r="BG52" s="6"/>
    </row>
    <row r="53" spans="1:59" s="30" customFormat="1" ht="15" customHeight="1" x14ac:dyDescent="0.2">
      <c r="A53" s="36"/>
      <c r="B53" s="299" t="s">
        <v>59</v>
      </c>
      <c r="C53" s="318"/>
      <c r="D53" s="61"/>
      <c r="E53" s="61"/>
      <c r="F53" s="61"/>
      <c r="G53" s="61"/>
      <c r="H53" s="61"/>
      <c r="I53" s="61"/>
      <c r="J53" s="319"/>
      <c r="K53" s="319"/>
      <c r="L53" s="319"/>
      <c r="M53" s="319"/>
      <c r="N53" s="320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Y53" s="32"/>
      <c r="BA53" s="32"/>
      <c r="BE53" s="6"/>
      <c r="BF53" s="6"/>
      <c r="BG53" s="6"/>
    </row>
    <row r="54" spans="1:59" s="30" customFormat="1" ht="18" customHeight="1" x14ac:dyDescent="0.2">
      <c r="A54" s="36"/>
      <c r="B54" s="947" t="s">
        <v>33</v>
      </c>
      <c r="C54" s="948"/>
      <c r="D54" s="861" t="s">
        <v>34</v>
      </c>
      <c r="E54" s="862"/>
      <c r="F54" s="862"/>
      <c r="G54" s="862"/>
      <c r="H54" s="862"/>
      <c r="I54" s="862"/>
      <c r="J54" s="862"/>
      <c r="K54" s="862"/>
      <c r="L54" s="862"/>
      <c r="M54" s="863"/>
      <c r="N54" s="864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Y54" s="32"/>
      <c r="BA54" s="32"/>
      <c r="BE54" s="6"/>
      <c r="BF54" s="6"/>
      <c r="BG54" s="6"/>
    </row>
    <row r="55" spans="1:59" s="30" customFormat="1" ht="39" customHeight="1" x14ac:dyDescent="0.2">
      <c r="A55" s="36"/>
      <c r="B55" s="907" t="s">
        <v>949</v>
      </c>
      <c r="C55" s="908"/>
      <c r="D55" s="909" t="s">
        <v>954</v>
      </c>
      <c r="E55" s="910"/>
      <c r="F55" s="910"/>
      <c r="G55" s="910"/>
      <c r="H55" s="910"/>
      <c r="I55" s="910"/>
      <c r="J55" s="910"/>
      <c r="K55" s="910"/>
      <c r="L55" s="910"/>
      <c r="M55" s="910"/>
      <c r="N55" s="911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Y55" s="32"/>
      <c r="BA55" s="32"/>
      <c r="BE55" s="6"/>
      <c r="BF55" s="6"/>
      <c r="BG55" s="6"/>
    </row>
    <row r="56" spans="1:59" s="30" customFormat="1" ht="62.25" customHeight="1" x14ac:dyDescent="0.2">
      <c r="A56" s="36"/>
      <c r="B56" s="907" t="s">
        <v>950</v>
      </c>
      <c r="C56" s="908"/>
      <c r="D56" s="909" t="s">
        <v>951</v>
      </c>
      <c r="E56" s="910"/>
      <c r="F56" s="910"/>
      <c r="G56" s="910"/>
      <c r="H56" s="910"/>
      <c r="I56" s="910"/>
      <c r="J56" s="910"/>
      <c r="K56" s="910"/>
      <c r="L56" s="910"/>
      <c r="M56" s="910"/>
      <c r="N56" s="911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Y56" s="32"/>
      <c r="BA56" s="32"/>
      <c r="BE56" s="6"/>
      <c r="BF56" s="6"/>
      <c r="BG56" s="6"/>
    </row>
    <row r="57" spans="1:59" s="30" customFormat="1" ht="39" customHeight="1" x14ac:dyDescent="0.2">
      <c r="A57" s="36"/>
      <c r="B57" s="907" t="s">
        <v>952</v>
      </c>
      <c r="C57" s="908"/>
      <c r="D57" s="909" t="s">
        <v>953</v>
      </c>
      <c r="E57" s="910"/>
      <c r="F57" s="910"/>
      <c r="G57" s="910"/>
      <c r="H57" s="910"/>
      <c r="I57" s="910"/>
      <c r="J57" s="910"/>
      <c r="K57" s="910"/>
      <c r="L57" s="910"/>
      <c r="M57" s="910"/>
      <c r="N57" s="911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Y57" s="32"/>
      <c r="BA57" s="32"/>
      <c r="BE57" s="6"/>
      <c r="BF57" s="6"/>
      <c r="BG57" s="6"/>
    </row>
    <row r="58" spans="1:59" s="30" customFormat="1" ht="18" customHeight="1" x14ac:dyDescent="0.2">
      <c r="A58" s="36"/>
      <c r="B58" s="907"/>
      <c r="C58" s="908"/>
      <c r="D58" s="909"/>
      <c r="E58" s="910"/>
      <c r="F58" s="910"/>
      <c r="G58" s="910"/>
      <c r="H58" s="910"/>
      <c r="I58" s="910"/>
      <c r="J58" s="910"/>
      <c r="K58" s="910"/>
      <c r="L58" s="910"/>
      <c r="M58" s="910"/>
      <c r="N58" s="911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Y58" s="32"/>
      <c r="BA58" s="32"/>
      <c r="BE58" s="6"/>
      <c r="BF58" s="6"/>
      <c r="BG58" s="6"/>
    </row>
    <row r="59" spans="1:59" s="30" customFormat="1" ht="18" customHeight="1" x14ac:dyDescent="0.2">
      <c r="A59" s="36"/>
      <c r="B59" s="907"/>
      <c r="C59" s="908"/>
      <c r="D59" s="909"/>
      <c r="E59" s="910"/>
      <c r="F59" s="910"/>
      <c r="G59" s="910"/>
      <c r="H59" s="910"/>
      <c r="I59" s="910"/>
      <c r="J59" s="910"/>
      <c r="K59" s="910"/>
      <c r="L59" s="910"/>
      <c r="M59" s="910"/>
      <c r="N59" s="911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Y59" s="32"/>
      <c r="BA59" s="32"/>
      <c r="BE59" s="6"/>
      <c r="BF59" s="6"/>
      <c r="BG59" s="6"/>
    </row>
    <row r="60" spans="1:59" s="30" customFormat="1" ht="18" hidden="1" customHeight="1" x14ac:dyDescent="0.2">
      <c r="A60" s="36"/>
      <c r="B60" s="907"/>
      <c r="C60" s="908"/>
      <c r="D60" s="909"/>
      <c r="E60" s="910"/>
      <c r="F60" s="910"/>
      <c r="G60" s="910"/>
      <c r="H60" s="910"/>
      <c r="I60" s="910"/>
      <c r="J60" s="910"/>
      <c r="K60" s="910"/>
      <c r="L60" s="910"/>
      <c r="M60" s="910"/>
      <c r="N60" s="911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Y60" s="32"/>
      <c r="BA60" s="32"/>
      <c r="BE60" s="6"/>
      <c r="BF60" s="6"/>
      <c r="BG60" s="6"/>
    </row>
    <row r="61" spans="1:59" s="30" customFormat="1" ht="18" hidden="1" customHeight="1" x14ac:dyDescent="0.2">
      <c r="A61" s="36"/>
      <c r="B61" s="907"/>
      <c r="C61" s="908"/>
      <c r="D61" s="909"/>
      <c r="E61" s="910"/>
      <c r="F61" s="910"/>
      <c r="G61" s="910"/>
      <c r="H61" s="910"/>
      <c r="I61" s="910"/>
      <c r="J61" s="910"/>
      <c r="K61" s="910"/>
      <c r="L61" s="910"/>
      <c r="M61" s="910"/>
      <c r="N61" s="911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Y61" s="32"/>
      <c r="BA61" s="32"/>
      <c r="BE61" s="6"/>
      <c r="BF61" s="6"/>
      <c r="BG61" s="6"/>
    </row>
    <row r="62" spans="1:59" s="30" customFormat="1" ht="18" hidden="1" customHeight="1" x14ac:dyDescent="0.2">
      <c r="A62" s="36"/>
      <c r="B62" s="907"/>
      <c r="C62" s="908"/>
      <c r="D62" s="909"/>
      <c r="E62" s="910"/>
      <c r="F62" s="910"/>
      <c r="G62" s="910"/>
      <c r="H62" s="910"/>
      <c r="I62" s="910"/>
      <c r="J62" s="910"/>
      <c r="K62" s="910"/>
      <c r="L62" s="910"/>
      <c r="M62" s="910"/>
      <c r="N62" s="911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Y62" s="32"/>
      <c r="BA62" s="32"/>
      <c r="BE62" s="6"/>
      <c r="BF62" s="6"/>
      <c r="BG62" s="6"/>
    </row>
    <row r="63" spans="1:59" s="30" customFormat="1" ht="18" hidden="1" customHeight="1" x14ac:dyDescent="0.2">
      <c r="A63" s="36"/>
      <c r="B63" s="907"/>
      <c r="C63" s="908"/>
      <c r="D63" s="909"/>
      <c r="E63" s="910"/>
      <c r="F63" s="910"/>
      <c r="G63" s="910"/>
      <c r="H63" s="910"/>
      <c r="I63" s="910"/>
      <c r="J63" s="910"/>
      <c r="K63" s="910"/>
      <c r="L63" s="910"/>
      <c r="M63" s="910"/>
      <c r="N63" s="911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Y63" s="32"/>
      <c r="BA63" s="32"/>
      <c r="BE63" s="6"/>
      <c r="BF63" s="6"/>
      <c r="BG63" s="6"/>
    </row>
    <row r="64" spans="1:59" s="30" customFormat="1" ht="18" hidden="1" customHeight="1" x14ac:dyDescent="0.2">
      <c r="A64" s="36"/>
      <c r="B64" s="907"/>
      <c r="C64" s="908"/>
      <c r="D64" s="909"/>
      <c r="E64" s="910"/>
      <c r="F64" s="910"/>
      <c r="G64" s="910"/>
      <c r="H64" s="910"/>
      <c r="I64" s="910"/>
      <c r="J64" s="910"/>
      <c r="K64" s="910"/>
      <c r="L64" s="910"/>
      <c r="M64" s="910"/>
      <c r="N64" s="911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Y64" s="32"/>
      <c r="BA64" s="32"/>
      <c r="BE64" s="6"/>
      <c r="BF64" s="6"/>
      <c r="BG64" s="6"/>
    </row>
    <row r="65" spans="1:59" s="30" customFormat="1" ht="18" hidden="1" customHeight="1" x14ac:dyDescent="0.2">
      <c r="A65" s="36"/>
      <c r="B65" s="907"/>
      <c r="C65" s="908"/>
      <c r="D65" s="909"/>
      <c r="E65" s="910"/>
      <c r="F65" s="910"/>
      <c r="G65" s="910"/>
      <c r="H65" s="910"/>
      <c r="I65" s="910"/>
      <c r="J65" s="910"/>
      <c r="K65" s="910"/>
      <c r="L65" s="910"/>
      <c r="M65" s="910"/>
      <c r="N65" s="911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Y65" s="32"/>
      <c r="BA65" s="32"/>
      <c r="BE65" s="6"/>
      <c r="BF65" s="6"/>
      <c r="BG65" s="6"/>
    </row>
    <row r="66" spans="1:59" s="30" customFormat="1" ht="18" hidden="1" customHeight="1" x14ac:dyDescent="0.2">
      <c r="A66" s="36"/>
      <c r="B66" s="907"/>
      <c r="C66" s="908"/>
      <c r="D66" s="909"/>
      <c r="E66" s="910"/>
      <c r="F66" s="910"/>
      <c r="G66" s="910"/>
      <c r="H66" s="910"/>
      <c r="I66" s="910"/>
      <c r="J66" s="910"/>
      <c r="K66" s="910"/>
      <c r="L66" s="910"/>
      <c r="M66" s="910"/>
      <c r="N66" s="911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Y66" s="32"/>
      <c r="BA66" s="32"/>
      <c r="BE66" s="6"/>
      <c r="BF66" s="6"/>
      <c r="BG66" s="6"/>
    </row>
    <row r="67" spans="1:59" s="30" customFormat="1" ht="18" hidden="1" customHeight="1" x14ac:dyDescent="0.2">
      <c r="A67" s="36"/>
      <c r="B67" s="907"/>
      <c r="C67" s="908"/>
      <c r="D67" s="909"/>
      <c r="E67" s="910"/>
      <c r="F67" s="910"/>
      <c r="G67" s="910"/>
      <c r="H67" s="910"/>
      <c r="I67" s="910"/>
      <c r="J67" s="910"/>
      <c r="K67" s="910"/>
      <c r="L67" s="910"/>
      <c r="M67" s="910"/>
      <c r="N67" s="911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Y67" s="32"/>
      <c r="BA67" s="32"/>
      <c r="BE67" s="6"/>
      <c r="BF67" s="6"/>
      <c r="BG67" s="6"/>
    </row>
    <row r="68" spans="1:59" s="30" customFormat="1" ht="18" hidden="1" customHeight="1" x14ac:dyDescent="0.2">
      <c r="A68" s="36"/>
      <c r="B68" s="907"/>
      <c r="C68" s="908"/>
      <c r="D68" s="909"/>
      <c r="E68" s="910"/>
      <c r="F68" s="910"/>
      <c r="G68" s="910"/>
      <c r="H68" s="910"/>
      <c r="I68" s="910"/>
      <c r="J68" s="910"/>
      <c r="K68" s="910"/>
      <c r="L68" s="910"/>
      <c r="M68" s="910"/>
      <c r="N68" s="911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Y68" s="32"/>
      <c r="BA68" s="32"/>
      <c r="BE68" s="6"/>
      <c r="BF68" s="6"/>
      <c r="BG68" s="6"/>
    </row>
    <row r="69" spans="1:59" s="30" customFormat="1" ht="18" hidden="1" customHeight="1" x14ac:dyDescent="0.2">
      <c r="A69" s="36"/>
      <c r="B69" s="907"/>
      <c r="C69" s="908"/>
      <c r="D69" s="909"/>
      <c r="E69" s="910"/>
      <c r="F69" s="910"/>
      <c r="G69" s="910"/>
      <c r="H69" s="910"/>
      <c r="I69" s="910"/>
      <c r="J69" s="910"/>
      <c r="K69" s="910"/>
      <c r="L69" s="910"/>
      <c r="M69" s="910"/>
      <c r="N69" s="911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Y69" s="32"/>
      <c r="BA69" s="32"/>
      <c r="BE69" s="6"/>
      <c r="BF69" s="6"/>
      <c r="BG69" s="6"/>
    </row>
    <row r="70" spans="1:59" s="30" customFormat="1" ht="18" hidden="1" customHeight="1" x14ac:dyDescent="0.2">
      <c r="A70" s="36"/>
      <c r="B70" s="907"/>
      <c r="C70" s="908"/>
      <c r="D70" s="909"/>
      <c r="E70" s="910"/>
      <c r="F70" s="910"/>
      <c r="G70" s="910"/>
      <c r="H70" s="910"/>
      <c r="I70" s="910"/>
      <c r="J70" s="910"/>
      <c r="K70" s="910"/>
      <c r="L70" s="910"/>
      <c r="M70" s="910"/>
      <c r="N70" s="911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Y70" s="32"/>
      <c r="BA70" s="32"/>
      <c r="BE70" s="6"/>
      <c r="BF70" s="6"/>
      <c r="BG70" s="6"/>
    </row>
    <row r="71" spans="1:59" s="30" customFormat="1" ht="18" hidden="1" customHeight="1" x14ac:dyDescent="0.2">
      <c r="A71" s="36"/>
      <c r="B71" s="907"/>
      <c r="C71" s="908"/>
      <c r="D71" s="909"/>
      <c r="E71" s="910"/>
      <c r="F71" s="910"/>
      <c r="G71" s="910"/>
      <c r="H71" s="910"/>
      <c r="I71" s="910"/>
      <c r="J71" s="910"/>
      <c r="K71" s="910"/>
      <c r="L71" s="910"/>
      <c r="M71" s="910"/>
      <c r="N71" s="911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Y71" s="32"/>
      <c r="BA71" s="32"/>
      <c r="BE71" s="6"/>
      <c r="BF71" s="6"/>
      <c r="BG71" s="6"/>
    </row>
    <row r="72" spans="1:59" s="30" customFormat="1" ht="18" hidden="1" customHeight="1" x14ac:dyDescent="0.2">
      <c r="A72" s="36"/>
      <c r="B72" s="907"/>
      <c r="C72" s="908"/>
      <c r="D72" s="909"/>
      <c r="E72" s="910"/>
      <c r="F72" s="910"/>
      <c r="G72" s="910"/>
      <c r="H72" s="910"/>
      <c r="I72" s="910"/>
      <c r="J72" s="910"/>
      <c r="K72" s="910"/>
      <c r="L72" s="910"/>
      <c r="M72" s="910"/>
      <c r="N72" s="911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Y72" s="32"/>
      <c r="BA72" s="32"/>
      <c r="BE72" s="6"/>
      <c r="BF72" s="6"/>
      <c r="BG72" s="6"/>
    </row>
    <row r="73" spans="1:59" s="30" customFormat="1" ht="18" hidden="1" customHeight="1" x14ac:dyDescent="0.2">
      <c r="A73" s="36"/>
      <c r="B73" s="907"/>
      <c r="C73" s="908"/>
      <c r="D73" s="909"/>
      <c r="E73" s="910"/>
      <c r="F73" s="910"/>
      <c r="G73" s="910"/>
      <c r="H73" s="910"/>
      <c r="I73" s="910"/>
      <c r="J73" s="910"/>
      <c r="K73" s="910"/>
      <c r="L73" s="910"/>
      <c r="M73" s="910"/>
      <c r="N73" s="911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Y73" s="32"/>
      <c r="BA73" s="32"/>
      <c r="BE73" s="6"/>
      <c r="BF73" s="6"/>
      <c r="BG73" s="6"/>
    </row>
    <row r="74" spans="1:59" s="30" customFormat="1" ht="18" hidden="1" customHeight="1" x14ac:dyDescent="0.2">
      <c r="A74" s="36"/>
      <c r="B74" s="907"/>
      <c r="C74" s="908"/>
      <c r="D74" s="909"/>
      <c r="E74" s="910"/>
      <c r="F74" s="910"/>
      <c r="G74" s="910"/>
      <c r="H74" s="910"/>
      <c r="I74" s="910"/>
      <c r="J74" s="910"/>
      <c r="K74" s="910"/>
      <c r="L74" s="910"/>
      <c r="M74" s="910"/>
      <c r="N74" s="911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Y74" s="32"/>
      <c r="BA74" s="32"/>
      <c r="BE74" s="6"/>
      <c r="BF74" s="6"/>
      <c r="BG74" s="6"/>
    </row>
    <row r="75" spans="1:59" s="30" customFormat="1" ht="18" hidden="1" customHeight="1" x14ac:dyDescent="0.2">
      <c r="A75" s="36"/>
      <c r="B75" s="907"/>
      <c r="C75" s="908"/>
      <c r="D75" s="909"/>
      <c r="E75" s="910"/>
      <c r="F75" s="910"/>
      <c r="G75" s="910"/>
      <c r="H75" s="910"/>
      <c r="I75" s="910"/>
      <c r="J75" s="910"/>
      <c r="K75" s="910"/>
      <c r="L75" s="910"/>
      <c r="M75" s="910"/>
      <c r="N75" s="911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Y75" s="32"/>
      <c r="BA75" s="32"/>
      <c r="BE75" s="6"/>
      <c r="BF75" s="6"/>
      <c r="BG75" s="6"/>
    </row>
    <row r="76" spans="1:59" s="30" customFormat="1" ht="18" hidden="1" customHeight="1" x14ac:dyDescent="0.2">
      <c r="A76" s="36"/>
      <c r="B76" s="907"/>
      <c r="C76" s="908"/>
      <c r="D76" s="909"/>
      <c r="E76" s="910"/>
      <c r="F76" s="910"/>
      <c r="G76" s="910"/>
      <c r="H76" s="910"/>
      <c r="I76" s="910"/>
      <c r="J76" s="910"/>
      <c r="K76" s="910"/>
      <c r="L76" s="910"/>
      <c r="M76" s="910"/>
      <c r="N76" s="911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Y76" s="32"/>
      <c r="BA76" s="32"/>
      <c r="BE76" s="6"/>
      <c r="BF76" s="6"/>
      <c r="BG76" s="6"/>
    </row>
    <row r="77" spans="1:59" s="30" customFormat="1" ht="18" hidden="1" customHeight="1" x14ac:dyDescent="0.2">
      <c r="A77" s="36"/>
      <c r="B77" s="907"/>
      <c r="C77" s="908"/>
      <c r="D77" s="909"/>
      <c r="E77" s="910"/>
      <c r="F77" s="910"/>
      <c r="G77" s="910"/>
      <c r="H77" s="910"/>
      <c r="I77" s="910"/>
      <c r="J77" s="910"/>
      <c r="K77" s="910"/>
      <c r="L77" s="910"/>
      <c r="M77" s="910"/>
      <c r="N77" s="911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Y77" s="32"/>
      <c r="BA77" s="32"/>
      <c r="BE77" s="6"/>
      <c r="BF77" s="6"/>
      <c r="BG77" s="6"/>
    </row>
    <row r="78" spans="1:59" s="30" customFormat="1" ht="18" hidden="1" customHeight="1" x14ac:dyDescent="0.2">
      <c r="A78" s="36"/>
      <c r="B78" s="907"/>
      <c r="C78" s="908"/>
      <c r="D78" s="909"/>
      <c r="E78" s="910"/>
      <c r="F78" s="910"/>
      <c r="G78" s="910"/>
      <c r="H78" s="910"/>
      <c r="I78" s="910"/>
      <c r="J78" s="910"/>
      <c r="K78" s="910"/>
      <c r="L78" s="910"/>
      <c r="M78" s="910"/>
      <c r="N78" s="911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Y78" s="32"/>
      <c r="BA78" s="32"/>
      <c r="BE78" s="6"/>
      <c r="BF78" s="6"/>
      <c r="BG78" s="6"/>
    </row>
    <row r="79" spans="1:59" s="30" customFormat="1" ht="18" hidden="1" customHeight="1" x14ac:dyDescent="0.2">
      <c r="A79" s="36"/>
      <c r="B79" s="907"/>
      <c r="C79" s="908"/>
      <c r="D79" s="909"/>
      <c r="E79" s="910"/>
      <c r="F79" s="910"/>
      <c r="G79" s="910"/>
      <c r="H79" s="910"/>
      <c r="I79" s="910"/>
      <c r="J79" s="910"/>
      <c r="K79" s="910"/>
      <c r="L79" s="910"/>
      <c r="M79" s="910"/>
      <c r="N79" s="911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Y79" s="32"/>
      <c r="BA79" s="32"/>
      <c r="BE79" s="6"/>
      <c r="BF79" s="6"/>
      <c r="BG79" s="6"/>
    </row>
    <row r="80" spans="1:59" s="30" customFormat="1" ht="18" hidden="1" customHeight="1" x14ac:dyDescent="0.2">
      <c r="A80" s="36"/>
      <c r="B80" s="907"/>
      <c r="C80" s="908"/>
      <c r="D80" s="909"/>
      <c r="E80" s="910"/>
      <c r="F80" s="910"/>
      <c r="G80" s="910"/>
      <c r="H80" s="910"/>
      <c r="I80" s="910"/>
      <c r="J80" s="910"/>
      <c r="K80" s="910"/>
      <c r="L80" s="910"/>
      <c r="M80" s="910"/>
      <c r="N80" s="911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Y80" s="32"/>
      <c r="BA80" s="32"/>
      <c r="BE80" s="6"/>
      <c r="BF80" s="6"/>
      <c r="BG80" s="6"/>
    </row>
    <row r="81" spans="1:59" s="30" customFormat="1" ht="18" hidden="1" customHeight="1" x14ac:dyDescent="0.2">
      <c r="A81" s="36"/>
      <c r="B81" s="907"/>
      <c r="C81" s="908"/>
      <c r="D81" s="909"/>
      <c r="E81" s="910"/>
      <c r="F81" s="910"/>
      <c r="G81" s="910"/>
      <c r="H81" s="910"/>
      <c r="I81" s="910"/>
      <c r="J81" s="910"/>
      <c r="K81" s="910"/>
      <c r="L81" s="910"/>
      <c r="M81" s="910"/>
      <c r="N81" s="911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Y81" s="32"/>
      <c r="BA81" s="32"/>
      <c r="BE81" s="6"/>
      <c r="BF81" s="6"/>
      <c r="BG81" s="6"/>
    </row>
    <row r="82" spans="1:59" s="30" customFormat="1" ht="18" hidden="1" customHeight="1" x14ac:dyDescent="0.2">
      <c r="A82" s="36"/>
      <c r="B82" s="907"/>
      <c r="C82" s="908"/>
      <c r="D82" s="909"/>
      <c r="E82" s="910"/>
      <c r="F82" s="910"/>
      <c r="G82" s="910"/>
      <c r="H82" s="910"/>
      <c r="I82" s="910"/>
      <c r="J82" s="910"/>
      <c r="K82" s="910"/>
      <c r="L82" s="910"/>
      <c r="M82" s="910"/>
      <c r="N82" s="911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Y82" s="32"/>
      <c r="BA82" s="32"/>
      <c r="BE82" s="6"/>
      <c r="BF82" s="6"/>
      <c r="BG82" s="6"/>
    </row>
    <row r="83" spans="1:59" s="30" customFormat="1" ht="18" hidden="1" customHeight="1" x14ac:dyDescent="0.2">
      <c r="A83" s="36"/>
      <c r="B83" s="907"/>
      <c r="C83" s="908"/>
      <c r="D83" s="909"/>
      <c r="E83" s="910"/>
      <c r="F83" s="910"/>
      <c r="G83" s="910"/>
      <c r="H83" s="910"/>
      <c r="I83" s="910"/>
      <c r="J83" s="910"/>
      <c r="K83" s="910"/>
      <c r="L83" s="910"/>
      <c r="M83" s="910"/>
      <c r="N83" s="911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Y83" s="32"/>
      <c r="BA83" s="32"/>
      <c r="BE83" s="6"/>
      <c r="BF83" s="6"/>
      <c r="BG83" s="6"/>
    </row>
    <row r="84" spans="1:59" s="30" customFormat="1" ht="18" hidden="1" customHeight="1" x14ac:dyDescent="0.2">
      <c r="A84" s="36"/>
      <c r="B84" s="907"/>
      <c r="C84" s="908"/>
      <c r="D84" s="909"/>
      <c r="E84" s="910"/>
      <c r="F84" s="910"/>
      <c r="G84" s="910"/>
      <c r="H84" s="910"/>
      <c r="I84" s="910"/>
      <c r="J84" s="910"/>
      <c r="K84" s="910"/>
      <c r="L84" s="910"/>
      <c r="M84" s="910"/>
      <c r="N84" s="911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Y84" s="32"/>
      <c r="BA84" s="32"/>
      <c r="BE84" s="6"/>
      <c r="BF84" s="6"/>
      <c r="BG84" s="6"/>
    </row>
    <row r="85" spans="1:59" s="30" customFormat="1" ht="18" hidden="1" customHeight="1" x14ac:dyDescent="0.2">
      <c r="A85" s="36"/>
      <c r="B85" s="907"/>
      <c r="C85" s="908"/>
      <c r="D85" s="909"/>
      <c r="E85" s="910"/>
      <c r="F85" s="910"/>
      <c r="G85" s="910"/>
      <c r="H85" s="910"/>
      <c r="I85" s="910"/>
      <c r="J85" s="910"/>
      <c r="K85" s="910"/>
      <c r="L85" s="910"/>
      <c r="M85" s="910"/>
      <c r="N85" s="911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Y85" s="32"/>
      <c r="BA85" s="32"/>
      <c r="BE85" s="6"/>
      <c r="BF85" s="6"/>
      <c r="BG85" s="6"/>
    </row>
    <row r="86" spans="1:59" s="30" customFormat="1" ht="18" hidden="1" customHeight="1" x14ac:dyDescent="0.2">
      <c r="A86" s="36"/>
      <c r="B86" s="907"/>
      <c r="C86" s="908"/>
      <c r="D86" s="909"/>
      <c r="E86" s="910"/>
      <c r="F86" s="910"/>
      <c r="G86" s="910"/>
      <c r="H86" s="910"/>
      <c r="I86" s="910"/>
      <c r="J86" s="910"/>
      <c r="K86" s="910"/>
      <c r="L86" s="910"/>
      <c r="M86" s="910"/>
      <c r="N86" s="911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Y86" s="32"/>
      <c r="BA86" s="32"/>
      <c r="BE86" s="6"/>
      <c r="BF86" s="6"/>
      <c r="BG86" s="6"/>
    </row>
    <row r="87" spans="1:59" s="30" customFormat="1" ht="18" hidden="1" customHeight="1" x14ac:dyDescent="0.2">
      <c r="A87" s="36"/>
      <c r="B87" s="907"/>
      <c r="C87" s="908"/>
      <c r="D87" s="909"/>
      <c r="E87" s="910"/>
      <c r="F87" s="910"/>
      <c r="G87" s="910"/>
      <c r="H87" s="910"/>
      <c r="I87" s="910"/>
      <c r="J87" s="910"/>
      <c r="K87" s="910"/>
      <c r="L87" s="910"/>
      <c r="M87" s="910"/>
      <c r="N87" s="911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Y87" s="32"/>
      <c r="BA87" s="32"/>
      <c r="BE87" s="6"/>
      <c r="BF87" s="6"/>
      <c r="BG87" s="6"/>
    </row>
    <row r="88" spans="1:59" s="30" customFormat="1" ht="18" hidden="1" customHeight="1" x14ac:dyDescent="0.2">
      <c r="A88" s="36"/>
      <c r="B88" s="907"/>
      <c r="C88" s="908"/>
      <c r="D88" s="909"/>
      <c r="E88" s="910"/>
      <c r="F88" s="910"/>
      <c r="G88" s="910"/>
      <c r="H88" s="910"/>
      <c r="I88" s="910"/>
      <c r="J88" s="910"/>
      <c r="K88" s="910"/>
      <c r="L88" s="910"/>
      <c r="M88" s="910"/>
      <c r="N88" s="911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Y88" s="32"/>
      <c r="BA88" s="32"/>
      <c r="BE88" s="6"/>
      <c r="BF88" s="6"/>
      <c r="BG88" s="6"/>
    </row>
    <row r="89" spans="1:59" s="30" customFormat="1" ht="18" hidden="1" customHeight="1" x14ac:dyDescent="0.2">
      <c r="A89" s="36"/>
      <c r="B89" s="907"/>
      <c r="C89" s="908"/>
      <c r="D89" s="909"/>
      <c r="E89" s="910"/>
      <c r="F89" s="910"/>
      <c r="G89" s="910"/>
      <c r="H89" s="910"/>
      <c r="I89" s="910"/>
      <c r="J89" s="910"/>
      <c r="K89" s="910"/>
      <c r="L89" s="910"/>
      <c r="M89" s="910"/>
      <c r="N89" s="911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Y89" s="32"/>
      <c r="BA89" s="32"/>
      <c r="BE89" s="6"/>
      <c r="BF89" s="6"/>
      <c r="BG89" s="6"/>
    </row>
    <row r="90" spans="1:59" s="30" customFormat="1" ht="18" hidden="1" customHeight="1" x14ac:dyDescent="0.2">
      <c r="A90" s="36"/>
      <c r="B90" s="907"/>
      <c r="C90" s="908"/>
      <c r="D90" s="909"/>
      <c r="E90" s="910"/>
      <c r="F90" s="910"/>
      <c r="G90" s="910"/>
      <c r="H90" s="910"/>
      <c r="I90" s="910"/>
      <c r="J90" s="910"/>
      <c r="K90" s="910"/>
      <c r="L90" s="910"/>
      <c r="M90" s="910"/>
      <c r="N90" s="911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Y90" s="32"/>
      <c r="BA90" s="32"/>
      <c r="BE90" s="6"/>
      <c r="BF90" s="6"/>
      <c r="BG90" s="6"/>
    </row>
    <row r="91" spans="1:59" s="30" customFormat="1" ht="18" hidden="1" customHeight="1" x14ac:dyDescent="0.2">
      <c r="A91" s="36"/>
      <c r="B91" s="907"/>
      <c r="C91" s="908"/>
      <c r="D91" s="909"/>
      <c r="E91" s="910"/>
      <c r="F91" s="910"/>
      <c r="G91" s="910"/>
      <c r="H91" s="910"/>
      <c r="I91" s="910"/>
      <c r="J91" s="910"/>
      <c r="K91" s="910"/>
      <c r="L91" s="910"/>
      <c r="M91" s="910"/>
      <c r="N91" s="911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Y91" s="32"/>
      <c r="BA91" s="32"/>
      <c r="BE91" s="6"/>
      <c r="BF91" s="6"/>
      <c r="BG91" s="6"/>
    </row>
    <row r="92" spans="1:59" s="30" customFormat="1" ht="18" hidden="1" customHeight="1" x14ac:dyDescent="0.2">
      <c r="A92" s="36"/>
      <c r="B92" s="907"/>
      <c r="C92" s="908"/>
      <c r="D92" s="909"/>
      <c r="E92" s="910"/>
      <c r="F92" s="910"/>
      <c r="G92" s="910"/>
      <c r="H92" s="910"/>
      <c r="I92" s="910"/>
      <c r="J92" s="910"/>
      <c r="K92" s="910"/>
      <c r="L92" s="910"/>
      <c r="M92" s="910"/>
      <c r="N92" s="911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Y92" s="32"/>
      <c r="BA92" s="32"/>
      <c r="BE92" s="6"/>
      <c r="BF92" s="6"/>
      <c r="BG92" s="6"/>
    </row>
    <row r="93" spans="1:59" s="30" customFormat="1" ht="18" hidden="1" customHeight="1" x14ac:dyDescent="0.2">
      <c r="A93" s="36"/>
      <c r="B93" s="907"/>
      <c r="C93" s="908"/>
      <c r="D93" s="909"/>
      <c r="E93" s="910"/>
      <c r="F93" s="910"/>
      <c r="G93" s="910"/>
      <c r="H93" s="910"/>
      <c r="I93" s="910"/>
      <c r="J93" s="910"/>
      <c r="K93" s="910"/>
      <c r="L93" s="910"/>
      <c r="M93" s="910"/>
      <c r="N93" s="911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Y93" s="32"/>
      <c r="BA93" s="32"/>
      <c r="BE93" s="6"/>
      <c r="BF93" s="6"/>
      <c r="BG93" s="6"/>
    </row>
    <row r="94" spans="1:59" s="30" customFormat="1" ht="18" hidden="1" customHeight="1" x14ac:dyDescent="0.2">
      <c r="A94" s="36"/>
      <c r="B94" s="907"/>
      <c r="C94" s="908"/>
      <c r="D94" s="909"/>
      <c r="E94" s="910"/>
      <c r="F94" s="910"/>
      <c r="G94" s="910"/>
      <c r="H94" s="910"/>
      <c r="I94" s="910"/>
      <c r="J94" s="910"/>
      <c r="K94" s="910"/>
      <c r="L94" s="910"/>
      <c r="M94" s="910"/>
      <c r="N94" s="911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Y94" s="32"/>
      <c r="BA94" s="32"/>
      <c r="BE94" s="6"/>
      <c r="BF94" s="6"/>
      <c r="BG94" s="6"/>
    </row>
    <row r="95" spans="1:59" s="30" customFormat="1" ht="18" hidden="1" customHeight="1" x14ac:dyDescent="0.2">
      <c r="A95" s="36"/>
      <c r="B95" s="907"/>
      <c r="C95" s="908"/>
      <c r="D95" s="909"/>
      <c r="E95" s="910"/>
      <c r="F95" s="910"/>
      <c r="G95" s="910"/>
      <c r="H95" s="910"/>
      <c r="I95" s="910"/>
      <c r="J95" s="910"/>
      <c r="K95" s="910"/>
      <c r="L95" s="910"/>
      <c r="M95" s="910"/>
      <c r="N95" s="911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Y95" s="32"/>
      <c r="BA95" s="32"/>
      <c r="BE95" s="6"/>
      <c r="BF95" s="6"/>
      <c r="BG95" s="6"/>
    </row>
    <row r="96" spans="1:59" s="30" customFormat="1" ht="18" hidden="1" customHeight="1" x14ac:dyDescent="0.2">
      <c r="A96" s="36"/>
      <c r="B96" s="907"/>
      <c r="C96" s="908"/>
      <c r="D96" s="909"/>
      <c r="E96" s="910"/>
      <c r="F96" s="910"/>
      <c r="G96" s="910"/>
      <c r="H96" s="910"/>
      <c r="I96" s="910"/>
      <c r="J96" s="910"/>
      <c r="K96" s="910"/>
      <c r="L96" s="910"/>
      <c r="M96" s="910"/>
      <c r="N96" s="911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Y96" s="32"/>
      <c r="BA96" s="32"/>
      <c r="BE96" s="6"/>
      <c r="BF96" s="6"/>
      <c r="BG96" s="6"/>
    </row>
    <row r="97" spans="1:59" s="30" customFormat="1" ht="18" hidden="1" customHeight="1" x14ac:dyDescent="0.2">
      <c r="A97" s="36"/>
      <c r="B97" s="907"/>
      <c r="C97" s="908"/>
      <c r="D97" s="909"/>
      <c r="E97" s="910"/>
      <c r="F97" s="910"/>
      <c r="G97" s="910"/>
      <c r="H97" s="910"/>
      <c r="I97" s="910"/>
      <c r="J97" s="910"/>
      <c r="K97" s="910"/>
      <c r="L97" s="910"/>
      <c r="M97" s="910"/>
      <c r="N97" s="911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Y97" s="32"/>
      <c r="BA97" s="32"/>
      <c r="BE97" s="6"/>
      <c r="BF97" s="6"/>
      <c r="BG97" s="6"/>
    </row>
    <row r="98" spans="1:59" s="30" customFormat="1" ht="18" hidden="1" customHeight="1" x14ac:dyDescent="0.2">
      <c r="A98" s="36"/>
      <c r="B98" s="907"/>
      <c r="C98" s="908"/>
      <c r="D98" s="909"/>
      <c r="E98" s="910"/>
      <c r="F98" s="910"/>
      <c r="G98" s="910"/>
      <c r="H98" s="910"/>
      <c r="I98" s="910"/>
      <c r="J98" s="910"/>
      <c r="K98" s="910"/>
      <c r="L98" s="910"/>
      <c r="M98" s="910"/>
      <c r="N98" s="911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Y98" s="32"/>
      <c r="BA98" s="32"/>
      <c r="BE98" s="6"/>
      <c r="BF98" s="6"/>
      <c r="BG98" s="6"/>
    </row>
    <row r="99" spans="1:59" s="30" customFormat="1" ht="18" hidden="1" customHeight="1" x14ac:dyDescent="0.2">
      <c r="A99" s="36"/>
      <c r="B99" s="907"/>
      <c r="C99" s="908"/>
      <c r="D99" s="909"/>
      <c r="E99" s="910"/>
      <c r="F99" s="910"/>
      <c r="G99" s="910"/>
      <c r="H99" s="910"/>
      <c r="I99" s="910"/>
      <c r="J99" s="910"/>
      <c r="K99" s="910"/>
      <c r="L99" s="910"/>
      <c r="M99" s="910"/>
      <c r="N99" s="911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Y99" s="32"/>
      <c r="BA99" s="32"/>
      <c r="BE99" s="6"/>
      <c r="BF99" s="6"/>
      <c r="BG99" s="6"/>
    </row>
    <row r="100" spans="1:59" s="30" customFormat="1" ht="18" hidden="1" customHeight="1" x14ac:dyDescent="0.2">
      <c r="A100" s="36"/>
      <c r="B100" s="907"/>
      <c r="C100" s="908"/>
      <c r="D100" s="909"/>
      <c r="E100" s="910"/>
      <c r="F100" s="910"/>
      <c r="G100" s="910"/>
      <c r="H100" s="910"/>
      <c r="I100" s="910"/>
      <c r="J100" s="910"/>
      <c r="K100" s="910"/>
      <c r="L100" s="910"/>
      <c r="M100" s="910"/>
      <c r="N100" s="911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Y100" s="32"/>
      <c r="BA100" s="32"/>
      <c r="BE100" s="6"/>
      <c r="BF100" s="6"/>
      <c r="BG100" s="6"/>
    </row>
    <row r="101" spans="1:59" s="30" customFormat="1" ht="18" hidden="1" customHeight="1" x14ac:dyDescent="0.2">
      <c r="A101" s="36"/>
      <c r="B101" s="907"/>
      <c r="C101" s="908"/>
      <c r="D101" s="909"/>
      <c r="E101" s="910"/>
      <c r="F101" s="910"/>
      <c r="G101" s="910"/>
      <c r="H101" s="910"/>
      <c r="I101" s="910"/>
      <c r="J101" s="910"/>
      <c r="K101" s="910"/>
      <c r="L101" s="910"/>
      <c r="M101" s="910"/>
      <c r="N101" s="911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Y101" s="32"/>
      <c r="BA101" s="32"/>
      <c r="BE101" s="6"/>
      <c r="BF101" s="6"/>
      <c r="BG101" s="6"/>
    </row>
    <row r="102" spans="1:59" s="30" customFormat="1" ht="18" hidden="1" customHeight="1" x14ac:dyDescent="0.2">
      <c r="A102" s="36"/>
      <c r="B102" s="907"/>
      <c r="C102" s="908"/>
      <c r="D102" s="909"/>
      <c r="E102" s="910"/>
      <c r="F102" s="910"/>
      <c r="G102" s="910"/>
      <c r="H102" s="910"/>
      <c r="I102" s="910"/>
      <c r="J102" s="910"/>
      <c r="K102" s="910"/>
      <c r="L102" s="910"/>
      <c r="M102" s="910"/>
      <c r="N102" s="911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Y102" s="32"/>
      <c r="BA102" s="32"/>
      <c r="BE102" s="6"/>
      <c r="BF102" s="6"/>
      <c r="BG102" s="6"/>
    </row>
    <row r="103" spans="1:59" s="30" customFormat="1" ht="18" hidden="1" customHeight="1" x14ac:dyDescent="0.2">
      <c r="A103" s="36"/>
      <c r="B103" s="907"/>
      <c r="C103" s="908"/>
      <c r="D103" s="909"/>
      <c r="E103" s="910"/>
      <c r="F103" s="910"/>
      <c r="G103" s="910"/>
      <c r="H103" s="910"/>
      <c r="I103" s="910"/>
      <c r="J103" s="910"/>
      <c r="K103" s="910"/>
      <c r="L103" s="910"/>
      <c r="M103" s="910"/>
      <c r="N103" s="911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Y103" s="32"/>
      <c r="BA103" s="32"/>
      <c r="BE103" s="6"/>
      <c r="BF103" s="6"/>
      <c r="BG103" s="6"/>
    </row>
    <row r="104" spans="1:59" s="30" customFormat="1" ht="18" hidden="1" customHeight="1" x14ac:dyDescent="0.2">
      <c r="A104" s="36"/>
      <c r="B104" s="907"/>
      <c r="C104" s="908"/>
      <c r="D104" s="909"/>
      <c r="E104" s="910"/>
      <c r="F104" s="910"/>
      <c r="G104" s="910"/>
      <c r="H104" s="910"/>
      <c r="I104" s="910"/>
      <c r="J104" s="910"/>
      <c r="K104" s="910"/>
      <c r="L104" s="910"/>
      <c r="M104" s="910"/>
      <c r="N104" s="911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Y104" s="32"/>
      <c r="BA104" s="32"/>
      <c r="BE104" s="6"/>
      <c r="BF104" s="6"/>
      <c r="BG104" s="6"/>
    </row>
    <row r="105" spans="1:59" s="30" customFormat="1" ht="18" hidden="1" customHeight="1" x14ac:dyDescent="0.2">
      <c r="A105" s="36"/>
      <c r="B105" s="907"/>
      <c r="C105" s="908"/>
      <c r="D105" s="909"/>
      <c r="E105" s="910"/>
      <c r="F105" s="910"/>
      <c r="G105" s="910"/>
      <c r="H105" s="910"/>
      <c r="I105" s="910"/>
      <c r="J105" s="910"/>
      <c r="K105" s="910"/>
      <c r="L105" s="910"/>
      <c r="M105" s="910"/>
      <c r="N105" s="911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Y105" s="32"/>
      <c r="BA105" s="32"/>
      <c r="BE105" s="6"/>
      <c r="BF105" s="6"/>
      <c r="BG105" s="6"/>
    </row>
    <row r="106" spans="1:59" s="30" customFormat="1" ht="18" hidden="1" customHeight="1" x14ac:dyDescent="0.2">
      <c r="A106" s="36"/>
      <c r="B106" s="907"/>
      <c r="C106" s="908"/>
      <c r="D106" s="909"/>
      <c r="E106" s="910"/>
      <c r="F106" s="910"/>
      <c r="G106" s="910"/>
      <c r="H106" s="910"/>
      <c r="I106" s="910"/>
      <c r="J106" s="910"/>
      <c r="K106" s="910"/>
      <c r="L106" s="910"/>
      <c r="M106" s="910"/>
      <c r="N106" s="911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Y106" s="32"/>
      <c r="BA106" s="32"/>
      <c r="BE106" s="6"/>
      <c r="BF106" s="6"/>
      <c r="BG106" s="6"/>
    </row>
    <row r="107" spans="1:59" s="30" customFormat="1" ht="18" hidden="1" customHeight="1" x14ac:dyDescent="0.2">
      <c r="A107" s="36"/>
      <c r="B107" s="907"/>
      <c r="C107" s="908"/>
      <c r="D107" s="909"/>
      <c r="E107" s="910"/>
      <c r="F107" s="910"/>
      <c r="G107" s="910"/>
      <c r="H107" s="910"/>
      <c r="I107" s="910"/>
      <c r="J107" s="910"/>
      <c r="K107" s="910"/>
      <c r="L107" s="910"/>
      <c r="M107" s="910"/>
      <c r="N107" s="911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Y107" s="32"/>
      <c r="BA107" s="32"/>
      <c r="BE107" s="6"/>
      <c r="BF107" s="6"/>
      <c r="BG107" s="6"/>
    </row>
    <row r="108" spans="1:59" s="30" customFormat="1" ht="18" hidden="1" customHeight="1" x14ac:dyDescent="0.2">
      <c r="A108" s="36"/>
      <c r="B108" s="907"/>
      <c r="C108" s="908"/>
      <c r="D108" s="909"/>
      <c r="E108" s="910"/>
      <c r="F108" s="910"/>
      <c r="G108" s="910"/>
      <c r="H108" s="910"/>
      <c r="I108" s="910"/>
      <c r="J108" s="910"/>
      <c r="K108" s="910"/>
      <c r="L108" s="910"/>
      <c r="M108" s="910"/>
      <c r="N108" s="911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Y108" s="32"/>
      <c r="BA108" s="32"/>
      <c r="BE108" s="6"/>
      <c r="BF108" s="6"/>
      <c r="BG108" s="6"/>
    </row>
    <row r="109" spans="1:59" s="30" customFormat="1" ht="18" hidden="1" customHeight="1" x14ac:dyDescent="0.2">
      <c r="A109" s="36"/>
      <c r="B109" s="907"/>
      <c r="C109" s="908"/>
      <c r="D109" s="909"/>
      <c r="E109" s="910"/>
      <c r="F109" s="910"/>
      <c r="G109" s="910"/>
      <c r="H109" s="910"/>
      <c r="I109" s="910"/>
      <c r="J109" s="910"/>
      <c r="K109" s="910"/>
      <c r="L109" s="910"/>
      <c r="M109" s="910"/>
      <c r="N109" s="911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Y109" s="32"/>
      <c r="BA109" s="32"/>
      <c r="BE109" s="6"/>
      <c r="BF109" s="6"/>
      <c r="BG109" s="6"/>
    </row>
    <row r="110" spans="1:59" s="30" customFormat="1" ht="18" hidden="1" customHeight="1" x14ac:dyDescent="0.2">
      <c r="A110" s="36"/>
      <c r="B110" s="907"/>
      <c r="C110" s="908"/>
      <c r="D110" s="909"/>
      <c r="E110" s="910"/>
      <c r="F110" s="910"/>
      <c r="G110" s="910"/>
      <c r="H110" s="910"/>
      <c r="I110" s="910"/>
      <c r="J110" s="910"/>
      <c r="K110" s="910"/>
      <c r="L110" s="910"/>
      <c r="M110" s="910"/>
      <c r="N110" s="911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Y110" s="32"/>
      <c r="BA110" s="32"/>
      <c r="BE110" s="6"/>
      <c r="BF110" s="6"/>
      <c r="BG110" s="6"/>
    </row>
    <row r="111" spans="1:59" s="30" customFormat="1" ht="18" hidden="1" customHeight="1" x14ac:dyDescent="0.2">
      <c r="A111" s="36"/>
      <c r="B111" s="907"/>
      <c r="C111" s="908"/>
      <c r="D111" s="909"/>
      <c r="E111" s="910"/>
      <c r="F111" s="910"/>
      <c r="G111" s="910"/>
      <c r="H111" s="910"/>
      <c r="I111" s="910"/>
      <c r="J111" s="910"/>
      <c r="K111" s="910"/>
      <c r="L111" s="910"/>
      <c r="M111" s="910"/>
      <c r="N111" s="911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Y111" s="32"/>
      <c r="BA111" s="32"/>
      <c r="BE111" s="6"/>
      <c r="BF111" s="6"/>
      <c r="BG111" s="6"/>
    </row>
    <row r="112" spans="1:59" s="30" customFormat="1" ht="18" hidden="1" customHeight="1" x14ac:dyDescent="0.2">
      <c r="A112" s="36"/>
      <c r="B112" s="907"/>
      <c r="C112" s="908"/>
      <c r="D112" s="909"/>
      <c r="E112" s="910"/>
      <c r="F112" s="910"/>
      <c r="G112" s="910"/>
      <c r="H112" s="910"/>
      <c r="I112" s="910"/>
      <c r="J112" s="910"/>
      <c r="K112" s="910"/>
      <c r="L112" s="910"/>
      <c r="M112" s="910"/>
      <c r="N112" s="911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Y112" s="32"/>
      <c r="BA112" s="32"/>
      <c r="BE112" s="6"/>
      <c r="BF112" s="6"/>
      <c r="BG112" s="6"/>
    </row>
    <row r="113" spans="1:59" s="30" customFormat="1" ht="18" hidden="1" customHeight="1" x14ac:dyDescent="0.2">
      <c r="A113" s="36"/>
      <c r="B113" s="907"/>
      <c r="C113" s="908"/>
      <c r="D113" s="909"/>
      <c r="E113" s="910"/>
      <c r="F113" s="910"/>
      <c r="G113" s="910"/>
      <c r="H113" s="910"/>
      <c r="I113" s="910"/>
      <c r="J113" s="910"/>
      <c r="K113" s="910"/>
      <c r="L113" s="910"/>
      <c r="M113" s="910"/>
      <c r="N113" s="911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Y113" s="32"/>
      <c r="BA113" s="32"/>
      <c r="BE113" s="6"/>
      <c r="BF113" s="6"/>
      <c r="BG113" s="6"/>
    </row>
    <row r="114" spans="1:59" s="30" customFormat="1" ht="18" hidden="1" customHeight="1" x14ac:dyDescent="0.2">
      <c r="A114" s="36"/>
      <c r="B114" s="907"/>
      <c r="C114" s="908"/>
      <c r="D114" s="909"/>
      <c r="E114" s="910"/>
      <c r="F114" s="910"/>
      <c r="G114" s="910"/>
      <c r="H114" s="910"/>
      <c r="I114" s="910"/>
      <c r="J114" s="910"/>
      <c r="K114" s="910"/>
      <c r="L114" s="910"/>
      <c r="M114" s="910"/>
      <c r="N114" s="911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Y114" s="32"/>
      <c r="BA114" s="32"/>
      <c r="BE114" s="6"/>
      <c r="BF114" s="6"/>
      <c r="BG114" s="6"/>
    </row>
    <row r="115" spans="1:59" s="30" customFormat="1" ht="18" hidden="1" customHeight="1" x14ac:dyDescent="0.2">
      <c r="A115" s="36"/>
      <c r="B115" s="907"/>
      <c r="C115" s="908"/>
      <c r="D115" s="909"/>
      <c r="E115" s="910"/>
      <c r="F115" s="910"/>
      <c r="G115" s="910"/>
      <c r="H115" s="910"/>
      <c r="I115" s="910"/>
      <c r="J115" s="910"/>
      <c r="K115" s="910"/>
      <c r="L115" s="910"/>
      <c r="M115" s="910"/>
      <c r="N115" s="911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Y115" s="32"/>
      <c r="BA115" s="32"/>
      <c r="BE115" s="6"/>
      <c r="BF115" s="6"/>
      <c r="BG115" s="6"/>
    </row>
    <row r="116" spans="1:59" s="30" customFormat="1" ht="18" hidden="1" customHeight="1" x14ac:dyDescent="0.2">
      <c r="A116" s="36"/>
      <c r="B116" s="907"/>
      <c r="C116" s="908"/>
      <c r="D116" s="909"/>
      <c r="E116" s="910"/>
      <c r="F116" s="910"/>
      <c r="G116" s="910"/>
      <c r="H116" s="910"/>
      <c r="I116" s="910"/>
      <c r="J116" s="910"/>
      <c r="K116" s="910"/>
      <c r="L116" s="910"/>
      <c r="M116" s="910"/>
      <c r="N116" s="911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Y116" s="32"/>
      <c r="BA116" s="32"/>
      <c r="BE116" s="6"/>
      <c r="BF116" s="6"/>
      <c r="BG116" s="6"/>
    </row>
    <row r="117" spans="1:59" s="30" customFormat="1" ht="18" hidden="1" customHeight="1" x14ac:dyDescent="0.2">
      <c r="A117" s="36"/>
      <c r="B117" s="907"/>
      <c r="C117" s="908"/>
      <c r="D117" s="909"/>
      <c r="E117" s="910"/>
      <c r="F117" s="910"/>
      <c r="G117" s="910"/>
      <c r="H117" s="910"/>
      <c r="I117" s="910"/>
      <c r="J117" s="910"/>
      <c r="K117" s="910"/>
      <c r="L117" s="910"/>
      <c r="M117" s="910"/>
      <c r="N117" s="911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Y117" s="32"/>
      <c r="BA117" s="32"/>
      <c r="BE117" s="6"/>
      <c r="BF117" s="6"/>
      <c r="BG117" s="6"/>
    </row>
    <row r="118" spans="1:59" s="30" customFormat="1" ht="18" hidden="1" customHeight="1" x14ac:dyDescent="0.2">
      <c r="A118" s="36"/>
      <c r="B118" s="907"/>
      <c r="C118" s="908"/>
      <c r="D118" s="909"/>
      <c r="E118" s="910"/>
      <c r="F118" s="910"/>
      <c r="G118" s="910"/>
      <c r="H118" s="910"/>
      <c r="I118" s="910"/>
      <c r="J118" s="910"/>
      <c r="K118" s="910"/>
      <c r="L118" s="910"/>
      <c r="M118" s="910"/>
      <c r="N118" s="911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Y118" s="32"/>
      <c r="BA118" s="32"/>
      <c r="BE118" s="6"/>
      <c r="BF118" s="6"/>
      <c r="BG118" s="6"/>
    </row>
    <row r="119" spans="1:59" s="30" customFormat="1" ht="18" hidden="1" customHeight="1" x14ac:dyDescent="0.2">
      <c r="A119" s="36"/>
      <c r="B119" s="907"/>
      <c r="C119" s="908"/>
      <c r="D119" s="909"/>
      <c r="E119" s="910"/>
      <c r="F119" s="910"/>
      <c r="G119" s="910"/>
      <c r="H119" s="910"/>
      <c r="I119" s="910"/>
      <c r="J119" s="910"/>
      <c r="K119" s="910"/>
      <c r="L119" s="910"/>
      <c r="M119" s="910"/>
      <c r="N119" s="911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Y119" s="32"/>
      <c r="BA119" s="32"/>
      <c r="BE119" s="6"/>
      <c r="BF119" s="6"/>
      <c r="BG119" s="6"/>
    </row>
    <row r="120" spans="1:59" s="30" customFormat="1" ht="18" hidden="1" customHeight="1" x14ac:dyDescent="0.2">
      <c r="A120" s="36"/>
      <c r="B120" s="907"/>
      <c r="C120" s="908"/>
      <c r="D120" s="909"/>
      <c r="E120" s="910"/>
      <c r="F120" s="910"/>
      <c r="G120" s="910"/>
      <c r="H120" s="910"/>
      <c r="I120" s="910"/>
      <c r="J120" s="910"/>
      <c r="K120" s="910"/>
      <c r="L120" s="910"/>
      <c r="M120" s="910"/>
      <c r="N120" s="911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Y120" s="32"/>
      <c r="BA120" s="32"/>
      <c r="BE120" s="6"/>
      <c r="BF120" s="6"/>
      <c r="BG120" s="6"/>
    </row>
    <row r="121" spans="1:59" s="30" customFormat="1" ht="18" hidden="1" customHeight="1" x14ac:dyDescent="0.2">
      <c r="A121" s="36"/>
      <c r="B121" s="907"/>
      <c r="C121" s="908"/>
      <c r="D121" s="909"/>
      <c r="E121" s="910"/>
      <c r="F121" s="910"/>
      <c r="G121" s="910"/>
      <c r="H121" s="910"/>
      <c r="I121" s="910"/>
      <c r="J121" s="910"/>
      <c r="K121" s="910"/>
      <c r="L121" s="910"/>
      <c r="M121" s="910"/>
      <c r="N121" s="911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Y121" s="32"/>
      <c r="BA121" s="32"/>
      <c r="BE121" s="6"/>
      <c r="BF121" s="6"/>
      <c r="BG121" s="6"/>
    </row>
    <row r="122" spans="1:59" s="30" customFormat="1" ht="18" hidden="1" customHeight="1" x14ac:dyDescent="0.2">
      <c r="A122" s="36"/>
      <c r="B122" s="907"/>
      <c r="C122" s="908"/>
      <c r="D122" s="909"/>
      <c r="E122" s="910"/>
      <c r="F122" s="910"/>
      <c r="G122" s="910"/>
      <c r="H122" s="910"/>
      <c r="I122" s="910"/>
      <c r="J122" s="910"/>
      <c r="K122" s="910"/>
      <c r="L122" s="910"/>
      <c r="M122" s="910"/>
      <c r="N122" s="911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Y122" s="32"/>
      <c r="BA122" s="32"/>
      <c r="BE122" s="6"/>
      <c r="BF122" s="6"/>
      <c r="BG122" s="6"/>
    </row>
    <row r="123" spans="1:59" s="30" customFormat="1" ht="18" hidden="1" customHeight="1" x14ac:dyDescent="0.2">
      <c r="A123" s="36"/>
      <c r="B123" s="907"/>
      <c r="C123" s="908"/>
      <c r="D123" s="909"/>
      <c r="E123" s="910"/>
      <c r="F123" s="910"/>
      <c r="G123" s="910"/>
      <c r="H123" s="910"/>
      <c r="I123" s="910"/>
      <c r="J123" s="910"/>
      <c r="K123" s="910"/>
      <c r="L123" s="910"/>
      <c r="M123" s="910"/>
      <c r="N123" s="911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Y123" s="32"/>
      <c r="BA123" s="32"/>
      <c r="BE123" s="6"/>
      <c r="BF123" s="6"/>
      <c r="BG123" s="6"/>
    </row>
    <row r="124" spans="1:59" s="30" customFormat="1" ht="18" hidden="1" customHeight="1" x14ac:dyDescent="0.2">
      <c r="A124" s="36"/>
      <c r="B124" s="907"/>
      <c r="C124" s="908"/>
      <c r="D124" s="909"/>
      <c r="E124" s="910"/>
      <c r="F124" s="910"/>
      <c r="G124" s="910"/>
      <c r="H124" s="910"/>
      <c r="I124" s="910"/>
      <c r="J124" s="910"/>
      <c r="K124" s="910"/>
      <c r="L124" s="910"/>
      <c r="M124" s="910"/>
      <c r="N124" s="911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Y124" s="32"/>
      <c r="BA124" s="32"/>
      <c r="BE124" s="6"/>
      <c r="BF124" s="6"/>
      <c r="BG124" s="6"/>
    </row>
    <row r="125" spans="1:59" s="30" customFormat="1" ht="18" hidden="1" customHeight="1" x14ac:dyDescent="0.2">
      <c r="A125" s="36"/>
      <c r="B125" s="907"/>
      <c r="C125" s="908"/>
      <c r="D125" s="909"/>
      <c r="E125" s="910"/>
      <c r="F125" s="910"/>
      <c r="G125" s="910"/>
      <c r="H125" s="910"/>
      <c r="I125" s="910"/>
      <c r="J125" s="910"/>
      <c r="K125" s="910"/>
      <c r="L125" s="910"/>
      <c r="M125" s="910"/>
      <c r="N125" s="911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Y125" s="32"/>
      <c r="BA125" s="32"/>
      <c r="BE125" s="6"/>
      <c r="BF125" s="6"/>
      <c r="BG125" s="6"/>
    </row>
    <row r="126" spans="1:59" s="30" customFormat="1" ht="18" hidden="1" customHeight="1" x14ac:dyDescent="0.2">
      <c r="A126" s="36"/>
      <c r="B126" s="907"/>
      <c r="C126" s="908"/>
      <c r="D126" s="909"/>
      <c r="E126" s="910"/>
      <c r="F126" s="910"/>
      <c r="G126" s="910"/>
      <c r="H126" s="910"/>
      <c r="I126" s="910"/>
      <c r="J126" s="910"/>
      <c r="K126" s="910"/>
      <c r="L126" s="910"/>
      <c r="M126" s="910"/>
      <c r="N126" s="911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Y126" s="32"/>
      <c r="BA126" s="32"/>
      <c r="BE126" s="6"/>
      <c r="BF126" s="6"/>
      <c r="BG126" s="6"/>
    </row>
    <row r="127" spans="1:59" s="30" customFormat="1" ht="18" hidden="1" customHeight="1" x14ac:dyDescent="0.2">
      <c r="A127" s="36"/>
      <c r="B127" s="907"/>
      <c r="C127" s="908"/>
      <c r="D127" s="909"/>
      <c r="E127" s="910"/>
      <c r="F127" s="910"/>
      <c r="G127" s="910"/>
      <c r="H127" s="910"/>
      <c r="I127" s="910"/>
      <c r="J127" s="910"/>
      <c r="K127" s="910"/>
      <c r="L127" s="910"/>
      <c r="M127" s="910"/>
      <c r="N127" s="911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Y127" s="32"/>
      <c r="BA127" s="32"/>
      <c r="BE127" s="6"/>
      <c r="BF127" s="6"/>
      <c r="BG127" s="6"/>
    </row>
    <row r="128" spans="1:59" s="30" customFormat="1" ht="18" customHeight="1" x14ac:dyDescent="0.2">
      <c r="A128" s="36"/>
      <c r="B128" s="913"/>
      <c r="C128" s="913"/>
      <c r="D128" s="1027"/>
      <c r="E128" s="1027"/>
      <c r="F128" s="1027"/>
      <c r="G128" s="1027"/>
      <c r="H128" s="1027"/>
      <c r="I128" s="1027"/>
      <c r="J128" s="1027"/>
      <c r="K128" s="1027"/>
      <c r="L128" s="1027"/>
      <c r="M128" s="1027"/>
      <c r="N128" s="1027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Y128" s="32"/>
      <c r="BA128" s="32"/>
      <c r="BE128" s="6"/>
      <c r="BF128" s="6"/>
      <c r="BG128" s="6"/>
    </row>
    <row r="129" spans="1:59" s="30" customFormat="1" ht="18" customHeight="1" x14ac:dyDescent="0.2">
      <c r="A129" s="36"/>
      <c r="B129" s="1028" t="s">
        <v>772</v>
      </c>
      <c r="C129" s="1028"/>
      <c r="D129" s="83"/>
      <c r="E129" s="83"/>
      <c r="F129" s="40"/>
      <c r="G129" s="18"/>
      <c r="H129" s="18"/>
      <c r="I129" s="18"/>
      <c r="J129" s="18"/>
      <c r="K129" s="18"/>
      <c r="L129" s="1030" t="s">
        <v>773</v>
      </c>
      <c r="M129" s="1030"/>
      <c r="N129" s="1030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Y129" s="32"/>
      <c r="BA129" s="32"/>
      <c r="BE129" s="6"/>
      <c r="BF129" s="6"/>
      <c r="BG129" s="6"/>
    </row>
    <row r="130" spans="1:59" s="30" customFormat="1" ht="18" customHeight="1" x14ac:dyDescent="0.2">
      <c r="A130" s="36"/>
      <c r="B130" s="1029" t="s">
        <v>820</v>
      </c>
      <c r="C130" s="1029"/>
      <c r="D130" s="84"/>
      <c r="E130" s="84"/>
      <c r="F130" s="40"/>
      <c r="G130" s="18"/>
      <c r="H130" s="18"/>
      <c r="I130" s="18"/>
      <c r="J130" s="18"/>
      <c r="K130" s="18"/>
      <c r="L130" s="1031"/>
      <c r="M130" s="1031"/>
      <c r="N130" s="1031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Y130" s="32"/>
      <c r="BA130" s="32"/>
      <c r="BE130" s="6"/>
      <c r="BF130" s="6"/>
      <c r="BG130" s="6"/>
    </row>
    <row r="131" spans="1:59" s="30" customFormat="1" ht="18" customHeight="1" x14ac:dyDescent="0.2">
      <c r="A131" s="36"/>
      <c r="B131" s="913"/>
      <c r="C131" s="913"/>
      <c r="D131" s="912"/>
      <c r="E131" s="912"/>
      <c r="F131" s="912"/>
      <c r="G131" s="912"/>
      <c r="H131" s="912"/>
      <c r="I131" s="912"/>
      <c r="J131" s="912"/>
      <c r="K131" s="912"/>
      <c r="L131" s="912"/>
      <c r="M131" s="912"/>
      <c r="N131" s="912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Y131" s="32"/>
      <c r="BA131" s="32"/>
      <c r="BE131" s="6"/>
      <c r="BF131" s="6"/>
      <c r="BG131" s="6"/>
    </row>
    <row r="132" spans="1:59" s="30" customFormat="1" ht="18" customHeight="1" x14ac:dyDescent="0.2">
      <c r="A132" s="36"/>
      <c r="B132" s="913"/>
      <c r="C132" s="913"/>
      <c r="D132" s="912"/>
      <c r="E132" s="912"/>
      <c r="F132" s="912"/>
      <c r="G132" s="912"/>
      <c r="H132" s="912"/>
      <c r="I132" s="912"/>
      <c r="J132" s="912"/>
      <c r="K132" s="912"/>
      <c r="L132" s="912"/>
      <c r="M132" s="912"/>
      <c r="N132" s="912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Y132" s="32"/>
      <c r="BA132" s="32"/>
      <c r="BE132" s="6"/>
      <c r="BF132" s="6"/>
      <c r="BG132" s="6"/>
    </row>
    <row r="133" spans="1:59" s="30" customFormat="1" ht="18" customHeight="1" x14ac:dyDescent="0.2">
      <c r="A133" s="36"/>
      <c r="B133" s="913"/>
      <c r="C133" s="913"/>
      <c r="D133" s="912"/>
      <c r="E133" s="912"/>
      <c r="F133" s="912"/>
      <c r="G133" s="912"/>
      <c r="H133" s="912"/>
      <c r="I133" s="912"/>
      <c r="J133" s="912"/>
      <c r="K133" s="912"/>
      <c r="L133" s="912"/>
      <c r="M133" s="912"/>
      <c r="N133" s="912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Y133" s="32"/>
      <c r="BA133" s="32"/>
      <c r="BE133" s="6"/>
      <c r="BF133" s="6"/>
      <c r="BG133" s="6"/>
    </row>
    <row r="134" spans="1:59" s="30" customFormat="1" ht="18" customHeight="1" x14ac:dyDescent="0.2">
      <c r="A134" s="36"/>
      <c r="B134" s="913"/>
      <c r="C134" s="913"/>
      <c r="D134" s="912"/>
      <c r="E134" s="912"/>
      <c r="F134" s="912"/>
      <c r="G134" s="912"/>
      <c r="H134" s="912"/>
      <c r="I134" s="912"/>
      <c r="J134" s="912"/>
      <c r="K134" s="912"/>
      <c r="L134" s="912"/>
      <c r="M134" s="912"/>
      <c r="N134" s="912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Y134" s="32"/>
      <c r="BA134" s="32"/>
      <c r="BE134" s="6"/>
      <c r="BF134" s="6"/>
      <c r="BG134" s="6"/>
    </row>
    <row r="135" spans="1:59" s="30" customFormat="1" ht="18" customHeight="1" x14ac:dyDescent="0.2">
      <c r="A135" s="36"/>
      <c r="B135" s="913"/>
      <c r="C135" s="913"/>
      <c r="D135" s="912"/>
      <c r="E135" s="912"/>
      <c r="F135" s="912"/>
      <c r="G135" s="912"/>
      <c r="H135" s="912"/>
      <c r="I135" s="912"/>
      <c r="J135" s="912"/>
      <c r="K135" s="912"/>
      <c r="L135" s="912"/>
      <c r="M135" s="912"/>
      <c r="N135" s="912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Y135" s="32"/>
      <c r="BA135" s="32"/>
      <c r="BE135" s="6"/>
      <c r="BF135" s="6"/>
      <c r="BG135" s="6"/>
    </row>
    <row r="136" spans="1:59" s="30" customFormat="1" ht="18" customHeight="1" x14ac:dyDescent="0.2">
      <c r="A136" s="36"/>
      <c r="B136" s="913"/>
      <c r="C136" s="913"/>
      <c r="D136" s="912"/>
      <c r="E136" s="912"/>
      <c r="F136" s="912"/>
      <c r="G136" s="912"/>
      <c r="H136" s="912"/>
      <c r="I136" s="912"/>
      <c r="J136" s="912"/>
      <c r="K136" s="912"/>
      <c r="L136" s="912"/>
      <c r="M136" s="912"/>
      <c r="N136" s="912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Y136" s="32"/>
      <c r="BA136" s="32"/>
      <c r="BE136" s="6"/>
      <c r="BF136" s="6"/>
      <c r="BG136" s="6"/>
    </row>
    <row r="137" spans="1:59" s="30" customFormat="1" ht="18" customHeight="1" x14ac:dyDescent="0.2">
      <c r="A137" s="36"/>
      <c r="B137" s="913"/>
      <c r="C137" s="913"/>
      <c r="D137" s="912"/>
      <c r="E137" s="912"/>
      <c r="F137" s="912"/>
      <c r="G137" s="912"/>
      <c r="H137" s="912"/>
      <c r="I137" s="912"/>
      <c r="J137" s="912"/>
      <c r="K137" s="912"/>
      <c r="L137" s="912"/>
      <c r="M137" s="912"/>
      <c r="N137" s="912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Y137" s="32"/>
      <c r="BA137" s="32"/>
      <c r="BE137" s="6"/>
      <c r="BF137" s="6"/>
      <c r="BG137" s="6"/>
    </row>
    <row r="138" spans="1:59" s="30" customFormat="1" ht="18" customHeight="1" x14ac:dyDescent="0.2">
      <c r="A138" s="36"/>
      <c r="B138" s="913"/>
      <c r="C138" s="913"/>
      <c r="D138" s="912"/>
      <c r="E138" s="912"/>
      <c r="F138" s="912"/>
      <c r="G138" s="912"/>
      <c r="H138" s="912"/>
      <c r="I138" s="912"/>
      <c r="J138" s="912"/>
      <c r="K138" s="912"/>
      <c r="L138" s="912"/>
      <c r="M138" s="912"/>
      <c r="N138" s="912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Y138" s="32"/>
      <c r="BA138" s="32"/>
      <c r="BE138" s="6"/>
      <c r="BF138" s="6"/>
      <c r="BG138" s="6"/>
    </row>
    <row r="139" spans="1:59" s="30" customFormat="1" ht="18" customHeight="1" x14ac:dyDescent="0.2">
      <c r="A139" s="36"/>
      <c r="B139" s="913"/>
      <c r="C139" s="913"/>
      <c r="D139" s="912"/>
      <c r="E139" s="912"/>
      <c r="F139" s="912"/>
      <c r="G139" s="912"/>
      <c r="H139" s="912"/>
      <c r="I139" s="912"/>
      <c r="J139" s="912"/>
      <c r="K139" s="912"/>
      <c r="L139" s="912"/>
      <c r="M139" s="912"/>
      <c r="N139" s="912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Y139" s="32"/>
      <c r="BA139" s="32"/>
      <c r="BE139" s="6"/>
      <c r="BF139" s="6"/>
      <c r="BG139" s="6"/>
    </row>
    <row r="140" spans="1:59" s="30" customFormat="1" ht="18" customHeight="1" x14ac:dyDescent="0.2">
      <c r="A140" s="36"/>
      <c r="B140" s="913"/>
      <c r="C140" s="913"/>
      <c r="D140" s="912"/>
      <c r="E140" s="912"/>
      <c r="F140" s="912"/>
      <c r="G140" s="912"/>
      <c r="H140" s="912"/>
      <c r="I140" s="912"/>
      <c r="J140" s="912"/>
      <c r="K140" s="912"/>
      <c r="L140" s="912"/>
      <c r="M140" s="912"/>
      <c r="N140" s="912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Y140" s="32"/>
      <c r="BA140" s="32"/>
      <c r="BE140" s="6"/>
      <c r="BF140" s="6"/>
      <c r="BG140" s="6"/>
    </row>
    <row r="141" spans="1:59" s="30" customFormat="1" ht="18" customHeight="1" x14ac:dyDescent="0.2">
      <c r="A141" s="36"/>
      <c r="B141" s="913"/>
      <c r="C141" s="913"/>
      <c r="D141" s="912"/>
      <c r="E141" s="912"/>
      <c r="F141" s="912"/>
      <c r="G141" s="912"/>
      <c r="H141" s="912"/>
      <c r="I141" s="912"/>
      <c r="J141" s="912"/>
      <c r="K141" s="912"/>
      <c r="L141" s="912"/>
      <c r="M141" s="912"/>
      <c r="N141" s="912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Y141" s="32"/>
      <c r="BA141" s="32"/>
      <c r="BE141" s="6"/>
      <c r="BF141" s="6"/>
      <c r="BG141" s="6"/>
    </row>
    <row r="142" spans="1:59" s="30" customFormat="1" ht="18" customHeight="1" x14ac:dyDescent="0.2">
      <c r="A142" s="36"/>
      <c r="B142" s="913"/>
      <c r="C142" s="913"/>
      <c r="D142" s="912"/>
      <c r="E142" s="912"/>
      <c r="F142" s="912"/>
      <c r="G142" s="912"/>
      <c r="H142" s="912"/>
      <c r="I142" s="912"/>
      <c r="J142" s="912"/>
      <c r="K142" s="912"/>
      <c r="L142" s="912"/>
      <c r="M142" s="912"/>
      <c r="N142" s="912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Y142" s="32"/>
      <c r="BA142" s="32"/>
      <c r="BE142" s="6"/>
      <c r="BF142" s="6"/>
      <c r="BG142" s="6"/>
    </row>
    <row r="143" spans="1:59" s="30" customFormat="1" ht="18" customHeight="1" x14ac:dyDescent="0.2">
      <c r="A143" s="36"/>
      <c r="B143" s="913"/>
      <c r="C143" s="913"/>
      <c r="D143" s="912"/>
      <c r="E143" s="912"/>
      <c r="F143" s="912"/>
      <c r="G143" s="912"/>
      <c r="H143" s="912"/>
      <c r="I143" s="912"/>
      <c r="J143" s="912"/>
      <c r="K143" s="912"/>
      <c r="L143" s="912"/>
      <c r="M143" s="912"/>
      <c r="N143" s="912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Y143" s="32"/>
      <c r="BA143" s="32"/>
      <c r="BE143" s="6"/>
      <c r="BF143" s="6"/>
      <c r="BG143" s="6"/>
    </row>
    <row r="144" spans="1:59" s="30" customFormat="1" ht="18" customHeight="1" x14ac:dyDescent="0.2">
      <c r="A144" s="36"/>
      <c r="B144" s="913"/>
      <c r="C144" s="913"/>
      <c r="D144" s="912"/>
      <c r="E144" s="912"/>
      <c r="F144" s="912"/>
      <c r="G144" s="912"/>
      <c r="H144" s="912"/>
      <c r="I144" s="912"/>
      <c r="J144" s="912"/>
      <c r="K144" s="912"/>
      <c r="L144" s="912"/>
      <c r="M144" s="912"/>
      <c r="N144" s="912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Y144" s="32"/>
      <c r="BA144" s="32"/>
      <c r="BE144" s="6"/>
      <c r="BF144" s="6"/>
      <c r="BG144" s="6"/>
    </row>
    <row r="145" spans="1:59" s="30" customFormat="1" ht="18" customHeight="1" x14ac:dyDescent="0.2">
      <c r="A145" s="36"/>
      <c r="B145" s="913"/>
      <c r="C145" s="913"/>
      <c r="D145" s="912"/>
      <c r="E145" s="912"/>
      <c r="F145" s="912"/>
      <c r="G145" s="912"/>
      <c r="H145" s="912"/>
      <c r="I145" s="912"/>
      <c r="J145" s="912"/>
      <c r="K145" s="912"/>
      <c r="L145" s="912"/>
      <c r="M145" s="912"/>
      <c r="N145" s="912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Y145" s="32"/>
      <c r="BA145" s="32"/>
      <c r="BE145" s="6"/>
      <c r="BF145" s="6"/>
      <c r="BG145" s="6"/>
    </row>
    <row r="146" spans="1:59" s="30" customFormat="1" ht="18" customHeight="1" x14ac:dyDescent="0.2">
      <c r="A146" s="36"/>
      <c r="B146" s="913"/>
      <c r="C146" s="913"/>
      <c r="D146" s="912"/>
      <c r="E146" s="912"/>
      <c r="F146" s="912"/>
      <c r="G146" s="912"/>
      <c r="H146" s="912"/>
      <c r="I146" s="912"/>
      <c r="J146" s="912"/>
      <c r="K146" s="912"/>
      <c r="L146" s="912"/>
      <c r="M146" s="912"/>
      <c r="N146" s="912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Y146" s="32"/>
      <c r="BA146" s="32"/>
      <c r="BE146" s="6"/>
      <c r="BF146" s="6"/>
      <c r="BG146" s="6"/>
    </row>
    <row r="147" spans="1:59" s="30" customFormat="1" ht="18" customHeight="1" x14ac:dyDescent="0.2">
      <c r="A147" s="36"/>
      <c r="B147" s="913"/>
      <c r="C147" s="913"/>
      <c r="D147" s="912"/>
      <c r="E147" s="912"/>
      <c r="F147" s="912"/>
      <c r="G147" s="912"/>
      <c r="H147" s="912"/>
      <c r="I147" s="912"/>
      <c r="J147" s="912"/>
      <c r="K147" s="912"/>
      <c r="L147" s="912"/>
      <c r="M147" s="912"/>
      <c r="N147" s="912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Y147" s="32"/>
      <c r="BA147" s="32"/>
      <c r="BE147" s="6"/>
      <c r="BF147" s="6"/>
      <c r="BG147" s="6"/>
    </row>
    <row r="148" spans="1:59" s="30" customFormat="1" ht="18" customHeight="1" x14ac:dyDescent="0.2">
      <c r="A148" s="36"/>
      <c r="B148" s="913"/>
      <c r="C148" s="913"/>
      <c r="D148" s="912"/>
      <c r="E148" s="912"/>
      <c r="F148" s="912"/>
      <c r="G148" s="912"/>
      <c r="H148" s="912"/>
      <c r="I148" s="912"/>
      <c r="J148" s="912"/>
      <c r="K148" s="912"/>
      <c r="L148" s="912"/>
      <c r="M148" s="912"/>
      <c r="N148" s="912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Y148" s="32"/>
      <c r="BA148" s="32"/>
      <c r="BE148" s="6"/>
      <c r="BF148" s="6"/>
      <c r="BG148" s="6"/>
    </row>
    <row r="149" spans="1:59" s="30" customFormat="1" ht="18" customHeight="1" x14ac:dyDescent="0.2">
      <c r="A149" s="36"/>
      <c r="B149" s="913"/>
      <c r="C149" s="913"/>
      <c r="D149" s="912"/>
      <c r="E149" s="912"/>
      <c r="F149" s="912"/>
      <c r="G149" s="912"/>
      <c r="H149" s="912"/>
      <c r="I149" s="912"/>
      <c r="J149" s="912"/>
      <c r="K149" s="912"/>
      <c r="L149" s="912"/>
      <c r="M149" s="912"/>
      <c r="N149" s="912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Y149" s="32"/>
      <c r="BA149" s="32"/>
      <c r="BE149" s="6"/>
      <c r="BF149" s="6"/>
      <c r="BG149" s="6"/>
    </row>
    <row r="150" spans="1:59" s="30" customFormat="1" ht="18" customHeight="1" x14ac:dyDescent="0.2">
      <c r="A150" s="36"/>
      <c r="B150" s="913"/>
      <c r="C150" s="913"/>
      <c r="D150" s="912"/>
      <c r="E150" s="912"/>
      <c r="F150" s="912"/>
      <c r="G150" s="912"/>
      <c r="H150" s="912"/>
      <c r="I150" s="912"/>
      <c r="J150" s="912"/>
      <c r="K150" s="912"/>
      <c r="L150" s="912"/>
      <c r="M150" s="912"/>
      <c r="N150" s="912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Y150" s="32"/>
      <c r="BA150" s="32"/>
      <c r="BE150" s="6"/>
      <c r="BF150" s="6"/>
      <c r="BG150" s="6"/>
    </row>
    <row r="151" spans="1:59" s="30" customFormat="1" ht="18" customHeight="1" x14ac:dyDescent="0.2">
      <c r="A151" s="36"/>
      <c r="B151" s="913"/>
      <c r="C151" s="913"/>
      <c r="D151" s="912"/>
      <c r="E151" s="912"/>
      <c r="F151" s="912"/>
      <c r="G151" s="912"/>
      <c r="H151" s="912"/>
      <c r="I151" s="912"/>
      <c r="J151" s="912"/>
      <c r="K151" s="912"/>
      <c r="L151" s="912"/>
      <c r="M151" s="912"/>
      <c r="N151" s="912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Y151" s="32"/>
      <c r="BA151" s="32"/>
      <c r="BE151" s="6"/>
      <c r="BF151" s="6"/>
      <c r="BG151" s="6"/>
    </row>
    <row r="152" spans="1:59" s="30" customFormat="1" ht="18" customHeight="1" x14ac:dyDescent="0.2">
      <c r="A152" s="36"/>
      <c r="B152" s="913"/>
      <c r="C152" s="913"/>
      <c r="D152" s="912"/>
      <c r="E152" s="912"/>
      <c r="F152" s="912"/>
      <c r="G152" s="912"/>
      <c r="H152" s="912"/>
      <c r="I152" s="912"/>
      <c r="J152" s="912"/>
      <c r="K152" s="912"/>
      <c r="L152" s="912"/>
      <c r="M152" s="912"/>
      <c r="N152" s="912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Y152" s="32"/>
      <c r="BA152" s="32"/>
      <c r="BE152" s="6"/>
      <c r="BF152" s="6"/>
      <c r="BG152" s="6"/>
    </row>
    <row r="153" spans="1:59" s="30" customFormat="1" ht="18" customHeight="1" x14ac:dyDescent="0.2">
      <c r="A153" s="36"/>
      <c r="B153" s="913"/>
      <c r="C153" s="913"/>
      <c r="D153" s="912"/>
      <c r="E153" s="912"/>
      <c r="F153" s="912"/>
      <c r="G153" s="912"/>
      <c r="H153" s="912"/>
      <c r="I153" s="912"/>
      <c r="J153" s="912"/>
      <c r="K153" s="912"/>
      <c r="L153" s="912"/>
      <c r="M153" s="912"/>
      <c r="N153" s="912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Y153" s="32"/>
      <c r="BA153" s="32"/>
      <c r="BE153" s="6"/>
      <c r="BF153" s="6"/>
      <c r="BG153" s="6"/>
    </row>
    <row r="154" spans="1:59" s="30" customFormat="1" ht="18" customHeight="1" x14ac:dyDescent="0.2">
      <c r="A154" s="36"/>
      <c r="B154" s="913"/>
      <c r="C154" s="913"/>
      <c r="D154" s="912"/>
      <c r="E154" s="912"/>
      <c r="F154" s="912"/>
      <c r="G154" s="912"/>
      <c r="H154" s="912"/>
      <c r="I154" s="912"/>
      <c r="J154" s="912"/>
      <c r="K154" s="912"/>
      <c r="L154" s="912"/>
      <c r="M154" s="912"/>
      <c r="N154" s="912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Y154" s="32"/>
      <c r="BA154" s="32"/>
      <c r="BE154" s="6"/>
      <c r="BF154" s="6"/>
      <c r="BG154" s="6"/>
    </row>
    <row r="155" spans="1:59" s="30" customFormat="1" ht="6.75" customHeight="1" x14ac:dyDescent="0.2">
      <c r="A155" s="36"/>
      <c r="B155" s="913"/>
      <c r="C155" s="913"/>
      <c r="D155" s="912"/>
      <c r="E155" s="912"/>
      <c r="F155" s="912"/>
      <c r="G155" s="912"/>
      <c r="H155" s="912"/>
      <c r="I155" s="912"/>
      <c r="J155" s="912"/>
      <c r="K155" s="912"/>
      <c r="L155" s="912"/>
      <c r="M155" s="912"/>
      <c r="N155" s="912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Y155" s="32"/>
      <c r="BA155" s="32"/>
      <c r="BE155" s="6"/>
      <c r="BF155" s="6"/>
      <c r="BG155" s="6"/>
    </row>
    <row r="156" spans="1:59" s="30" customFormat="1" ht="18" hidden="1" customHeight="1" x14ac:dyDescent="0.2">
      <c r="A156" s="36"/>
      <c r="B156" s="913"/>
      <c r="C156" s="913"/>
      <c r="D156" s="912"/>
      <c r="E156" s="912"/>
      <c r="F156" s="912"/>
      <c r="G156" s="912"/>
      <c r="H156" s="912"/>
      <c r="I156" s="912"/>
      <c r="J156" s="912"/>
      <c r="K156" s="912"/>
      <c r="L156" s="912"/>
      <c r="M156" s="912"/>
      <c r="N156" s="912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Y156" s="32"/>
      <c r="BA156" s="32"/>
      <c r="BE156" s="6"/>
      <c r="BF156" s="6"/>
      <c r="BG156" s="6"/>
    </row>
    <row r="157" spans="1:59" s="30" customFormat="1" ht="18" customHeight="1" x14ac:dyDescent="0.2">
      <c r="A157" s="36"/>
      <c r="B157" s="913"/>
      <c r="C157" s="913"/>
      <c r="D157" s="912"/>
      <c r="E157" s="912"/>
      <c r="F157" s="912"/>
      <c r="G157" s="912"/>
      <c r="H157" s="912"/>
      <c r="I157" s="912"/>
      <c r="J157" s="912"/>
      <c r="K157" s="912"/>
      <c r="L157" s="912"/>
      <c r="M157" s="912"/>
      <c r="N157" s="912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Y157" s="32"/>
      <c r="BA157" s="32"/>
      <c r="BE157" s="6"/>
      <c r="BF157" s="6"/>
      <c r="BG157" s="6"/>
    </row>
    <row r="158" spans="1:59" s="30" customFormat="1" ht="18" customHeight="1" x14ac:dyDescent="0.2">
      <c r="A158" s="36"/>
      <c r="B158" s="913"/>
      <c r="C158" s="913"/>
      <c r="D158" s="912"/>
      <c r="E158" s="912"/>
      <c r="F158" s="912"/>
      <c r="G158" s="912"/>
      <c r="H158" s="912"/>
      <c r="I158" s="912"/>
      <c r="J158" s="912"/>
      <c r="K158" s="912"/>
      <c r="L158" s="912"/>
      <c r="M158" s="912"/>
      <c r="N158" s="912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Y158" s="32"/>
      <c r="BA158" s="32"/>
      <c r="BE158" s="6"/>
      <c r="BF158" s="6"/>
      <c r="BG158" s="6"/>
    </row>
    <row r="159" spans="1:59" s="30" customFormat="1" ht="18" customHeight="1" x14ac:dyDescent="0.2">
      <c r="A159" s="36"/>
      <c r="B159" s="913"/>
      <c r="C159" s="913"/>
      <c r="D159" s="912"/>
      <c r="E159" s="912"/>
      <c r="F159" s="912"/>
      <c r="G159" s="912"/>
      <c r="H159" s="912"/>
      <c r="I159" s="912"/>
      <c r="J159" s="912"/>
      <c r="K159" s="912"/>
      <c r="L159" s="912"/>
      <c r="M159" s="912"/>
      <c r="N159" s="912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Y159" s="32"/>
      <c r="BA159" s="32"/>
      <c r="BE159" s="6"/>
      <c r="BF159" s="6"/>
      <c r="BG159" s="6"/>
    </row>
    <row r="160" spans="1:59" s="30" customFormat="1" ht="18" customHeight="1" x14ac:dyDescent="0.2">
      <c r="A160" s="36"/>
      <c r="B160" s="913"/>
      <c r="C160" s="913"/>
      <c r="D160" s="912"/>
      <c r="E160" s="912"/>
      <c r="F160" s="912"/>
      <c r="G160" s="912"/>
      <c r="H160" s="912"/>
      <c r="I160" s="912"/>
      <c r="J160" s="912"/>
      <c r="K160" s="912"/>
      <c r="L160" s="912"/>
      <c r="M160" s="912"/>
      <c r="N160" s="912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Y160" s="32"/>
      <c r="BA160" s="32"/>
      <c r="BE160" s="6"/>
      <c r="BF160" s="6"/>
      <c r="BG160" s="6"/>
    </row>
    <row r="161" spans="1:59" s="30" customFormat="1" ht="18" customHeight="1" x14ac:dyDescent="0.2">
      <c r="A161" s="36"/>
      <c r="B161" s="913"/>
      <c r="C161" s="913"/>
      <c r="D161" s="912"/>
      <c r="E161" s="912"/>
      <c r="F161" s="912"/>
      <c r="G161" s="912"/>
      <c r="H161" s="912"/>
      <c r="I161" s="912"/>
      <c r="J161" s="912"/>
      <c r="K161" s="912"/>
      <c r="L161" s="912"/>
      <c r="M161" s="912"/>
      <c r="N161" s="912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Y161" s="32"/>
      <c r="BA161" s="32"/>
      <c r="BE161" s="6"/>
      <c r="BF161" s="6"/>
      <c r="BG161" s="6"/>
    </row>
    <row r="162" spans="1:59" s="30" customFormat="1" ht="18" customHeight="1" x14ac:dyDescent="0.2">
      <c r="A162" s="36"/>
      <c r="B162" s="913"/>
      <c r="C162" s="913"/>
      <c r="D162" s="912"/>
      <c r="E162" s="912"/>
      <c r="F162" s="912"/>
      <c r="G162" s="912"/>
      <c r="H162" s="912"/>
      <c r="I162" s="912"/>
      <c r="J162" s="912"/>
      <c r="K162" s="912"/>
      <c r="L162" s="912"/>
      <c r="M162" s="912"/>
      <c r="N162" s="912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Y162" s="32"/>
      <c r="BA162" s="32"/>
      <c r="BE162" s="6"/>
      <c r="BF162" s="6"/>
      <c r="BG162" s="6"/>
    </row>
    <row r="163" spans="1:59" s="30" customFormat="1" ht="18" customHeight="1" x14ac:dyDescent="0.2">
      <c r="A163" s="36"/>
      <c r="B163" s="913"/>
      <c r="C163" s="913"/>
      <c r="D163" s="912"/>
      <c r="E163" s="912"/>
      <c r="F163" s="912"/>
      <c r="G163" s="912"/>
      <c r="H163" s="912"/>
      <c r="I163" s="912"/>
      <c r="J163" s="912"/>
      <c r="K163" s="912"/>
      <c r="L163" s="912"/>
      <c r="M163" s="912"/>
      <c r="N163" s="912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Y163" s="32"/>
      <c r="BA163" s="32"/>
      <c r="BE163" s="6"/>
      <c r="BF163" s="6"/>
      <c r="BG163" s="6"/>
    </row>
    <row r="164" spans="1:59" s="30" customFormat="1" ht="18" customHeight="1" x14ac:dyDescent="0.2">
      <c r="A164" s="36"/>
      <c r="B164" s="913"/>
      <c r="C164" s="913"/>
      <c r="D164" s="912"/>
      <c r="E164" s="912"/>
      <c r="F164" s="912"/>
      <c r="G164" s="912"/>
      <c r="H164" s="912"/>
      <c r="I164" s="912"/>
      <c r="J164" s="912"/>
      <c r="K164" s="912"/>
      <c r="L164" s="912"/>
      <c r="M164" s="912"/>
      <c r="N164" s="912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Y164" s="32"/>
      <c r="BA164" s="32"/>
      <c r="BE164" s="6"/>
      <c r="BF164" s="6"/>
      <c r="BG164" s="6"/>
    </row>
    <row r="165" spans="1:59" s="30" customFormat="1" ht="18" customHeight="1" x14ac:dyDescent="0.2">
      <c r="A165" s="36"/>
      <c r="B165" s="913"/>
      <c r="C165" s="913"/>
      <c r="D165" s="912"/>
      <c r="E165" s="912"/>
      <c r="F165" s="912"/>
      <c r="G165" s="912"/>
      <c r="H165" s="912"/>
      <c r="I165" s="912"/>
      <c r="J165" s="912"/>
      <c r="K165" s="912"/>
      <c r="L165" s="912"/>
      <c r="M165" s="912"/>
      <c r="N165" s="912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Y165" s="32"/>
      <c r="BA165" s="32"/>
      <c r="BE165" s="6"/>
      <c r="BF165" s="6"/>
      <c r="BG165" s="6"/>
    </row>
    <row r="166" spans="1:59" s="30" customFormat="1" ht="18" customHeight="1" x14ac:dyDescent="0.2">
      <c r="A166" s="36"/>
      <c r="B166" s="913"/>
      <c r="C166" s="913"/>
      <c r="D166" s="912"/>
      <c r="E166" s="912"/>
      <c r="F166" s="912"/>
      <c r="G166" s="912"/>
      <c r="H166" s="912"/>
      <c r="I166" s="912"/>
      <c r="J166" s="912"/>
      <c r="K166" s="912"/>
      <c r="L166" s="912"/>
      <c r="M166" s="912"/>
      <c r="N166" s="912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Y166" s="32"/>
      <c r="BA166" s="32"/>
      <c r="BE166" s="6"/>
      <c r="BF166" s="6"/>
      <c r="BG166" s="6"/>
    </row>
    <row r="167" spans="1:59" s="30" customFormat="1" ht="18" customHeight="1" x14ac:dyDescent="0.2">
      <c r="A167" s="36"/>
      <c r="B167" s="913"/>
      <c r="C167" s="913"/>
      <c r="D167" s="912"/>
      <c r="E167" s="912"/>
      <c r="F167" s="912"/>
      <c r="G167" s="912"/>
      <c r="H167" s="912"/>
      <c r="I167" s="912"/>
      <c r="J167" s="912"/>
      <c r="K167" s="912"/>
      <c r="L167" s="912"/>
      <c r="M167" s="912"/>
      <c r="N167" s="912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Y167" s="32"/>
      <c r="BA167" s="32"/>
      <c r="BE167" s="6"/>
      <c r="BF167" s="6"/>
      <c r="BG167" s="6"/>
    </row>
    <row r="168" spans="1:59" s="30" customFormat="1" ht="18" customHeight="1" x14ac:dyDescent="0.2">
      <c r="A168" s="36"/>
      <c r="B168" s="913"/>
      <c r="C168" s="913"/>
      <c r="D168" s="912"/>
      <c r="E168" s="912"/>
      <c r="F168" s="912"/>
      <c r="G168" s="912"/>
      <c r="H168" s="912"/>
      <c r="I168" s="912"/>
      <c r="J168" s="912"/>
      <c r="K168" s="912"/>
      <c r="L168" s="912"/>
      <c r="M168" s="912"/>
      <c r="N168" s="912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Y168" s="32"/>
      <c r="BA168" s="32"/>
      <c r="BE168" s="6"/>
      <c r="BF168" s="6"/>
      <c r="BG168" s="6"/>
    </row>
    <row r="169" spans="1:59" s="30" customFormat="1" ht="18" customHeight="1" x14ac:dyDescent="0.2">
      <c r="A169" s="36"/>
      <c r="B169" s="913"/>
      <c r="C169" s="913"/>
      <c r="D169" s="912"/>
      <c r="E169" s="912"/>
      <c r="F169" s="912"/>
      <c r="G169" s="912"/>
      <c r="H169" s="912"/>
      <c r="I169" s="912"/>
      <c r="J169" s="912"/>
      <c r="K169" s="912"/>
      <c r="L169" s="912"/>
      <c r="M169" s="912"/>
      <c r="N169" s="912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Y169" s="32"/>
      <c r="BA169" s="32"/>
      <c r="BE169" s="6"/>
      <c r="BF169" s="6"/>
      <c r="BG169" s="6"/>
    </row>
    <row r="170" spans="1:59" s="30" customFormat="1" ht="18" customHeight="1" x14ac:dyDescent="0.2">
      <c r="A170" s="36"/>
      <c r="B170" s="913"/>
      <c r="C170" s="913"/>
      <c r="D170" s="912"/>
      <c r="E170" s="912"/>
      <c r="F170" s="912"/>
      <c r="G170" s="912"/>
      <c r="H170" s="912"/>
      <c r="I170" s="912"/>
      <c r="J170" s="912"/>
      <c r="K170" s="912"/>
      <c r="L170" s="912"/>
      <c r="M170" s="912"/>
      <c r="N170" s="912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Y170" s="32"/>
      <c r="BA170" s="32"/>
      <c r="BE170" s="6"/>
      <c r="BF170" s="6"/>
      <c r="BG170" s="6"/>
    </row>
    <row r="171" spans="1:59" s="30" customFormat="1" ht="18" customHeight="1" x14ac:dyDescent="0.2">
      <c r="A171" s="36"/>
      <c r="B171" s="913"/>
      <c r="C171" s="913"/>
      <c r="D171" s="912"/>
      <c r="E171" s="912"/>
      <c r="F171" s="912"/>
      <c r="G171" s="912"/>
      <c r="H171" s="912"/>
      <c r="I171" s="912"/>
      <c r="J171" s="912"/>
      <c r="K171" s="912"/>
      <c r="L171" s="912"/>
      <c r="M171" s="912"/>
      <c r="N171" s="912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Y171" s="32"/>
      <c r="BA171" s="32"/>
      <c r="BE171" s="6"/>
      <c r="BF171" s="6"/>
      <c r="BG171" s="6"/>
    </row>
    <row r="172" spans="1:59" s="30" customFormat="1" ht="18" customHeight="1" x14ac:dyDescent="0.2">
      <c r="A172" s="36"/>
      <c r="B172" s="913"/>
      <c r="C172" s="913"/>
      <c r="D172" s="912"/>
      <c r="E172" s="912"/>
      <c r="F172" s="912"/>
      <c r="G172" s="912"/>
      <c r="H172" s="912"/>
      <c r="I172" s="912"/>
      <c r="J172" s="912"/>
      <c r="K172" s="912"/>
      <c r="L172" s="912"/>
      <c r="M172" s="912"/>
      <c r="N172" s="912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Y172" s="32"/>
      <c r="BA172" s="32"/>
      <c r="BE172" s="6"/>
      <c r="BF172" s="6"/>
      <c r="BG172" s="6"/>
    </row>
    <row r="173" spans="1:59" s="30" customFormat="1" ht="18" customHeight="1" x14ac:dyDescent="0.2">
      <c r="A173" s="36"/>
      <c r="B173" s="913"/>
      <c r="C173" s="913"/>
      <c r="D173" s="912"/>
      <c r="E173" s="912"/>
      <c r="F173" s="912"/>
      <c r="G173" s="912"/>
      <c r="H173" s="912"/>
      <c r="I173" s="912"/>
      <c r="J173" s="912"/>
      <c r="K173" s="912"/>
      <c r="L173" s="912"/>
      <c r="M173" s="912"/>
      <c r="N173" s="912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Y173" s="32"/>
      <c r="BA173" s="32"/>
      <c r="BE173" s="6"/>
      <c r="BF173" s="6"/>
      <c r="BG173" s="6"/>
    </row>
    <row r="174" spans="1:59" s="30" customFormat="1" ht="18" customHeight="1" x14ac:dyDescent="0.2">
      <c r="A174" s="36"/>
      <c r="B174" s="913"/>
      <c r="C174" s="913"/>
      <c r="D174" s="912"/>
      <c r="E174" s="912"/>
      <c r="F174" s="912"/>
      <c r="G174" s="912"/>
      <c r="H174" s="912"/>
      <c r="I174" s="912"/>
      <c r="J174" s="912"/>
      <c r="K174" s="912"/>
      <c r="L174" s="912"/>
      <c r="M174" s="912"/>
      <c r="N174" s="912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Y174" s="32"/>
      <c r="BA174" s="32"/>
      <c r="BE174" s="6"/>
      <c r="BF174" s="6"/>
      <c r="BG174" s="6"/>
    </row>
    <row r="175" spans="1:59" s="30" customFormat="1" ht="18" customHeight="1" x14ac:dyDescent="0.2">
      <c r="A175" s="36"/>
      <c r="B175" s="913"/>
      <c r="C175" s="913"/>
      <c r="D175" s="912"/>
      <c r="E175" s="912"/>
      <c r="F175" s="912"/>
      <c r="G175" s="912"/>
      <c r="H175" s="912"/>
      <c r="I175" s="912"/>
      <c r="J175" s="912"/>
      <c r="K175" s="912"/>
      <c r="L175" s="912"/>
      <c r="M175" s="912"/>
      <c r="N175" s="912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Y175" s="32"/>
      <c r="BA175" s="32"/>
      <c r="BE175" s="6"/>
      <c r="BF175" s="6"/>
      <c r="BG175" s="6"/>
    </row>
    <row r="176" spans="1:59" s="30" customFormat="1" ht="18" customHeight="1" x14ac:dyDescent="0.2">
      <c r="A176" s="36"/>
      <c r="B176" s="913"/>
      <c r="C176" s="913"/>
      <c r="D176" s="912"/>
      <c r="E176" s="912"/>
      <c r="F176" s="912"/>
      <c r="G176" s="912"/>
      <c r="H176" s="912"/>
      <c r="I176" s="912"/>
      <c r="J176" s="912"/>
      <c r="K176" s="912"/>
      <c r="L176" s="912"/>
      <c r="M176" s="912"/>
      <c r="N176" s="912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Y176" s="32"/>
      <c r="BA176" s="32"/>
      <c r="BE176" s="6"/>
      <c r="BF176" s="6"/>
      <c r="BG176" s="6"/>
    </row>
    <row r="177" spans="1:59" s="30" customFormat="1" ht="18" customHeight="1" x14ac:dyDescent="0.2">
      <c r="A177" s="36"/>
      <c r="B177" s="913"/>
      <c r="C177" s="913"/>
      <c r="D177" s="912"/>
      <c r="E177" s="912"/>
      <c r="F177" s="912"/>
      <c r="G177" s="912"/>
      <c r="H177" s="912"/>
      <c r="I177" s="912"/>
      <c r="J177" s="912"/>
      <c r="K177" s="912"/>
      <c r="L177" s="912"/>
      <c r="M177" s="912"/>
      <c r="N177" s="912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Y177" s="32"/>
      <c r="BA177" s="32"/>
      <c r="BE177" s="6"/>
      <c r="BF177" s="6"/>
      <c r="BG177" s="6"/>
    </row>
    <row r="178" spans="1:59" s="30" customFormat="1" ht="18" customHeight="1" x14ac:dyDescent="0.2">
      <c r="A178" s="36"/>
      <c r="B178" s="913"/>
      <c r="C178" s="913"/>
      <c r="D178" s="912"/>
      <c r="E178" s="912"/>
      <c r="F178" s="912"/>
      <c r="G178" s="912"/>
      <c r="H178" s="912"/>
      <c r="I178" s="912"/>
      <c r="J178" s="912"/>
      <c r="K178" s="912"/>
      <c r="L178" s="912"/>
      <c r="M178" s="912"/>
      <c r="N178" s="912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Y178" s="32"/>
      <c r="BA178" s="32"/>
      <c r="BE178" s="6"/>
      <c r="BF178" s="6"/>
      <c r="BG178" s="6"/>
    </row>
    <row r="179" spans="1:59" s="30" customFormat="1" ht="18" customHeight="1" x14ac:dyDescent="0.2">
      <c r="A179" s="36"/>
      <c r="B179" s="913"/>
      <c r="C179" s="913"/>
      <c r="D179" s="912"/>
      <c r="E179" s="912"/>
      <c r="F179" s="912"/>
      <c r="G179" s="912"/>
      <c r="H179" s="912"/>
      <c r="I179" s="912"/>
      <c r="J179" s="912"/>
      <c r="K179" s="912"/>
      <c r="L179" s="912"/>
      <c r="M179" s="912"/>
      <c r="N179" s="912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Y179" s="32"/>
      <c r="BA179" s="32"/>
      <c r="BE179" s="6"/>
      <c r="BF179" s="6"/>
      <c r="BG179" s="6"/>
    </row>
    <row r="180" spans="1:59" s="30" customFormat="1" ht="18" customHeight="1" x14ac:dyDescent="0.2">
      <c r="A180" s="36"/>
      <c r="B180" s="913"/>
      <c r="C180" s="913"/>
      <c r="D180" s="912"/>
      <c r="E180" s="912"/>
      <c r="F180" s="912"/>
      <c r="G180" s="912"/>
      <c r="H180" s="912"/>
      <c r="I180" s="912"/>
      <c r="J180" s="912"/>
      <c r="K180" s="912"/>
      <c r="L180" s="912"/>
      <c r="M180" s="912"/>
      <c r="N180" s="912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Y180" s="32"/>
      <c r="BA180" s="32"/>
      <c r="BE180" s="6"/>
      <c r="BF180" s="6"/>
      <c r="BG180" s="6"/>
    </row>
    <row r="181" spans="1:59" s="30" customFormat="1" ht="18" customHeight="1" x14ac:dyDescent="0.2">
      <c r="A181" s="36"/>
      <c r="B181" s="913"/>
      <c r="C181" s="913"/>
      <c r="D181" s="912"/>
      <c r="E181" s="912"/>
      <c r="F181" s="912"/>
      <c r="G181" s="912"/>
      <c r="H181" s="912"/>
      <c r="I181" s="912"/>
      <c r="J181" s="912"/>
      <c r="K181" s="912"/>
      <c r="L181" s="912"/>
      <c r="M181" s="912"/>
      <c r="N181" s="912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Y181" s="32"/>
      <c r="BA181" s="32"/>
      <c r="BE181" s="6"/>
      <c r="BF181" s="6"/>
      <c r="BG181" s="6"/>
    </row>
    <row r="182" spans="1:59" s="30" customFormat="1" ht="18" customHeight="1" x14ac:dyDescent="0.2">
      <c r="A182" s="36"/>
      <c r="B182" s="913"/>
      <c r="C182" s="913"/>
      <c r="D182" s="912"/>
      <c r="E182" s="912"/>
      <c r="F182" s="912"/>
      <c r="G182" s="912"/>
      <c r="H182" s="912"/>
      <c r="I182" s="912"/>
      <c r="J182" s="912"/>
      <c r="K182" s="912"/>
      <c r="L182" s="912"/>
      <c r="M182" s="912"/>
      <c r="N182" s="912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Y182" s="32"/>
      <c r="BA182" s="32"/>
      <c r="BE182" s="6"/>
      <c r="BF182" s="6"/>
      <c r="BG182" s="6"/>
    </row>
    <row r="183" spans="1:59" s="30" customFormat="1" ht="18" customHeight="1" x14ac:dyDescent="0.2">
      <c r="A183" s="36"/>
      <c r="B183" s="913"/>
      <c r="C183" s="913"/>
      <c r="D183" s="912"/>
      <c r="E183" s="912"/>
      <c r="F183" s="912"/>
      <c r="G183" s="912"/>
      <c r="H183" s="912"/>
      <c r="I183" s="912"/>
      <c r="J183" s="912"/>
      <c r="K183" s="912"/>
      <c r="L183" s="912"/>
      <c r="M183" s="912"/>
      <c r="N183" s="912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Y183" s="32"/>
      <c r="BA183" s="32"/>
      <c r="BE183" s="6"/>
      <c r="BF183" s="6"/>
      <c r="BG183" s="6"/>
    </row>
    <row r="184" spans="1:59" s="30" customFormat="1" ht="18" customHeight="1" x14ac:dyDescent="0.2">
      <c r="A184" s="36"/>
      <c r="B184" s="913"/>
      <c r="C184" s="913"/>
      <c r="D184" s="912"/>
      <c r="E184" s="912"/>
      <c r="F184" s="912"/>
      <c r="G184" s="912"/>
      <c r="H184" s="912"/>
      <c r="I184" s="912"/>
      <c r="J184" s="912"/>
      <c r="K184" s="912"/>
      <c r="L184" s="912"/>
      <c r="M184" s="912"/>
      <c r="N184" s="912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Y184" s="32"/>
      <c r="BA184" s="32"/>
      <c r="BE184" s="6"/>
      <c r="BF184" s="6"/>
      <c r="BG184" s="6"/>
    </row>
    <row r="185" spans="1:59" s="30" customFormat="1" ht="18" customHeight="1" x14ac:dyDescent="0.2">
      <c r="A185" s="36"/>
      <c r="B185" s="913"/>
      <c r="C185" s="913"/>
      <c r="D185" s="912"/>
      <c r="E185" s="912"/>
      <c r="F185" s="912"/>
      <c r="G185" s="912"/>
      <c r="H185" s="912"/>
      <c r="I185" s="912"/>
      <c r="J185" s="912"/>
      <c r="K185" s="912"/>
      <c r="L185" s="912"/>
      <c r="M185" s="912"/>
      <c r="N185" s="912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Y185" s="32"/>
      <c r="BA185" s="32"/>
      <c r="BE185" s="6"/>
      <c r="BF185" s="6"/>
      <c r="BG185" s="6"/>
    </row>
    <row r="186" spans="1:59" s="30" customFormat="1" ht="18" customHeight="1" x14ac:dyDescent="0.2">
      <c r="A186" s="36"/>
      <c r="B186" s="913"/>
      <c r="C186" s="913"/>
      <c r="D186" s="912"/>
      <c r="E186" s="912"/>
      <c r="F186" s="912"/>
      <c r="G186" s="912"/>
      <c r="H186" s="912"/>
      <c r="I186" s="912"/>
      <c r="J186" s="912"/>
      <c r="K186" s="912"/>
      <c r="L186" s="912"/>
      <c r="M186" s="912"/>
      <c r="N186" s="912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Y186" s="32"/>
      <c r="BA186" s="32"/>
      <c r="BE186" s="6"/>
      <c r="BF186" s="6"/>
      <c r="BG186" s="6"/>
    </row>
    <row r="187" spans="1:59" s="30" customFormat="1" ht="18" customHeight="1" x14ac:dyDescent="0.2">
      <c r="A187" s="36"/>
      <c r="B187" s="913"/>
      <c r="C187" s="913"/>
      <c r="D187" s="912"/>
      <c r="E187" s="912"/>
      <c r="F187" s="912"/>
      <c r="G187" s="912"/>
      <c r="H187" s="912"/>
      <c r="I187" s="912"/>
      <c r="J187" s="912"/>
      <c r="K187" s="912"/>
      <c r="L187" s="912"/>
      <c r="M187" s="912"/>
      <c r="N187" s="912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Y187" s="32"/>
      <c r="BA187" s="32"/>
      <c r="BE187" s="6"/>
      <c r="BF187" s="6"/>
      <c r="BG187" s="6"/>
    </row>
    <row r="188" spans="1:59" s="30" customFormat="1" ht="18" customHeight="1" x14ac:dyDescent="0.2">
      <c r="A188" s="36"/>
      <c r="B188" s="913"/>
      <c r="C188" s="913"/>
      <c r="D188" s="912"/>
      <c r="E188" s="912"/>
      <c r="F188" s="912"/>
      <c r="G188" s="912"/>
      <c r="H188" s="912"/>
      <c r="I188" s="912"/>
      <c r="J188" s="912"/>
      <c r="K188" s="912"/>
      <c r="L188" s="912"/>
      <c r="M188" s="912"/>
      <c r="N188" s="912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Y188" s="32"/>
      <c r="BA188" s="32"/>
      <c r="BE188" s="6"/>
      <c r="BF188" s="6"/>
      <c r="BG188" s="6"/>
    </row>
    <row r="189" spans="1:59" s="30" customFormat="1" ht="18" customHeight="1" x14ac:dyDescent="0.2">
      <c r="A189" s="36"/>
      <c r="B189" s="913"/>
      <c r="C189" s="913"/>
      <c r="D189" s="912"/>
      <c r="E189" s="912"/>
      <c r="F189" s="912"/>
      <c r="G189" s="912"/>
      <c r="H189" s="912"/>
      <c r="I189" s="912"/>
      <c r="J189" s="912"/>
      <c r="K189" s="912"/>
      <c r="L189" s="912"/>
      <c r="M189" s="912"/>
      <c r="N189" s="912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Y189" s="32"/>
      <c r="BA189" s="32"/>
      <c r="BE189" s="6"/>
      <c r="BF189" s="6"/>
      <c r="BG189" s="6"/>
    </row>
    <row r="190" spans="1:59" s="30" customFormat="1" ht="18" customHeight="1" x14ac:dyDescent="0.2">
      <c r="A190" s="36"/>
      <c r="B190" s="913"/>
      <c r="C190" s="913"/>
      <c r="D190" s="912"/>
      <c r="E190" s="912"/>
      <c r="F190" s="912"/>
      <c r="G190" s="912"/>
      <c r="H190" s="912"/>
      <c r="I190" s="912"/>
      <c r="J190" s="912"/>
      <c r="K190" s="912"/>
      <c r="L190" s="912"/>
      <c r="M190" s="912"/>
      <c r="N190" s="912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Y190" s="32"/>
      <c r="BA190" s="32"/>
      <c r="BE190" s="6"/>
      <c r="BF190" s="6"/>
      <c r="BG190" s="6"/>
    </row>
    <row r="191" spans="1:59" s="30" customFormat="1" ht="18" customHeight="1" x14ac:dyDescent="0.2">
      <c r="A191" s="36"/>
      <c r="B191" s="913"/>
      <c r="C191" s="913"/>
      <c r="D191" s="912"/>
      <c r="E191" s="912"/>
      <c r="F191" s="912"/>
      <c r="G191" s="912"/>
      <c r="H191" s="912"/>
      <c r="I191" s="912"/>
      <c r="J191" s="912"/>
      <c r="K191" s="912"/>
      <c r="L191" s="912"/>
      <c r="M191" s="912"/>
      <c r="N191" s="912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Y191" s="32"/>
      <c r="BA191" s="32"/>
      <c r="BE191" s="6"/>
      <c r="BF191" s="6"/>
      <c r="BG191" s="6"/>
    </row>
    <row r="192" spans="1:59" s="30" customFormat="1" ht="18" customHeight="1" x14ac:dyDescent="0.2">
      <c r="A192" s="36"/>
      <c r="B192" s="913"/>
      <c r="C192" s="913"/>
      <c r="D192" s="912"/>
      <c r="E192" s="912"/>
      <c r="F192" s="912"/>
      <c r="G192" s="912"/>
      <c r="H192" s="912"/>
      <c r="I192" s="912"/>
      <c r="J192" s="912"/>
      <c r="K192" s="912"/>
      <c r="L192" s="912"/>
      <c r="M192" s="912"/>
      <c r="N192" s="912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Y192" s="32"/>
      <c r="BA192" s="32"/>
      <c r="BE192" s="6"/>
      <c r="BF192" s="6"/>
      <c r="BG192" s="6"/>
    </row>
    <row r="193" spans="1:59" s="30" customFormat="1" ht="18" customHeight="1" x14ac:dyDescent="0.2">
      <c r="A193" s="36"/>
      <c r="B193" s="913"/>
      <c r="C193" s="913"/>
      <c r="D193" s="912"/>
      <c r="E193" s="912"/>
      <c r="F193" s="912"/>
      <c r="G193" s="912"/>
      <c r="H193" s="912"/>
      <c r="I193" s="912"/>
      <c r="J193" s="912"/>
      <c r="K193" s="912"/>
      <c r="L193" s="912"/>
      <c r="M193" s="912"/>
      <c r="N193" s="912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Y193" s="32"/>
      <c r="BA193" s="32"/>
      <c r="BE193" s="6"/>
      <c r="BF193" s="6"/>
      <c r="BG193" s="6"/>
    </row>
    <row r="194" spans="1:59" s="30" customFormat="1" ht="18" customHeight="1" x14ac:dyDescent="0.2">
      <c r="A194" s="36"/>
      <c r="B194" s="913"/>
      <c r="C194" s="913"/>
      <c r="D194" s="912"/>
      <c r="E194" s="912"/>
      <c r="F194" s="912"/>
      <c r="G194" s="912"/>
      <c r="H194" s="912"/>
      <c r="I194" s="912"/>
      <c r="J194" s="912"/>
      <c r="K194" s="912"/>
      <c r="L194" s="912"/>
      <c r="M194" s="912"/>
      <c r="N194" s="912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Y194" s="32"/>
      <c r="BA194" s="32"/>
      <c r="BE194" s="6"/>
      <c r="BF194" s="6"/>
      <c r="BG194" s="6"/>
    </row>
    <row r="195" spans="1:59" s="30" customFormat="1" ht="18" customHeight="1" x14ac:dyDescent="0.2">
      <c r="A195" s="36"/>
      <c r="B195" s="913"/>
      <c r="C195" s="913"/>
      <c r="D195" s="912"/>
      <c r="E195" s="912"/>
      <c r="F195" s="912"/>
      <c r="G195" s="912"/>
      <c r="H195" s="912"/>
      <c r="I195" s="912"/>
      <c r="J195" s="912"/>
      <c r="K195" s="912"/>
      <c r="L195" s="912"/>
      <c r="M195" s="912"/>
      <c r="N195" s="912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Y195" s="32"/>
      <c r="BA195" s="32"/>
      <c r="BE195" s="6"/>
      <c r="BF195" s="6"/>
      <c r="BG195" s="6"/>
    </row>
    <row r="196" spans="1:59" s="30" customFormat="1" ht="18" customHeight="1" x14ac:dyDescent="0.2">
      <c r="A196" s="36"/>
      <c r="B196" s="913"/>
      <c r="C196" s="913"/>
      <c r="D196" s="912"/>
      <c r="E196" s="912"/>
      <c r="F196" s="912"/>
      <c r="G196" s="912"/>
      <c r="H196" s="912"/>
      <c r="I196" s="912"/>
      <c r="J196" s="912"/>
      <c r="K196" s="912"/>
      <c r="L196" s="912"/>
      <c r="M196" s="912"/>
      <c r="N196" s="912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Y196" s="32"/>
      <c r="BA196" s="32"/>
      <c r="BE196" s="6"/>
      <c r="BF196" s="6"/>
      <c r="BG196" s="6"/>
    </row>
    <row r="197" spans="1:59" s="30" customFormat="1" ht="18" customHeight="1" x14ac:dyDescent="0.2">
      <c r="A197" s="36"/>
      <c r="B197" s="913"/>
      <c r="C197" s="913"/>
      <c r="D197" s="912"/>
      <c r="E197" s="912"/>
      <c r="F197" s="912"/>
      <c r="G197" s="912"/>
      <c r="H197" s="912"/>
      <c r="I197" s="912"/>
      <c r="J197" s="912"/>
      <c r="K197" s="912"/>
      <c r="L197" s="912"/>
      <c r="M197" s="912"/>
      <c r="N197" s="912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Y197" s="32"/>
      <c r="BA197" s="32"/>
      <c r="BE197" s="6"/>
      <c r="BF197" s="6"/>
      <c r="BG197" s="6"/>
    </row>
    <row r="198" spans="1:59" s="30" customFormat="1" ht="18" customHeight="1" x14ac:dyDescent="0.2">
      <c r="A198" s="36"/>
      <c r="B198" s="913"/>
      <c r="C198" s="913"/>
      <c r="D198" s="912"/>
      <c r="E198" s="912"/>
      <c r="F198" s="912"/>
      <c r="G198" s="912"/>
      <c r="H198" s="912"/>
      <c r="I198" s="912"/>
      <c r="J198" s="912"/>
      <c r="K198" s="912"/>
      <c r="L198" s="912"/>
      <c r="M198" s="912"/>
      <c r="N198" s="912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Y198" s="32"/>
      <c r="BA198" s="32"/>
      <c r="BE198" s="6"/>
      <c r="BF198" s="6"/>
      <c r="BG198" s="6"/>
    </row>
    <row r="199" spans="1:59" s="30" customFormat="1" ht="18" customHeight="1" x14ac:dyDescent="0.2">
      <c r="A199" s="36"/>
      <c r="B199" s="913"/>
      <c r="C199" s="913"/>
      <c r="D199" s="912"/>
      <c r="E199" s="912"/>
      <c r="F199" s="912"/>
      <c r="G199" s="912"/>
      <c r="H199" s="912"/>
      <c r="I199" s="912"/>
      <c r="J199" s="912"/>
      <c r="K199" s="912"/>
      <c r="L199" s="912"/>
      <c r="M199" s="912"/>
      <c r="N199" s="912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Y199" s="32"/>
      <c r="BA199" s="32"/>
      <c r="BE199" s="6"/>
      <c r="BF199" s="6"/>
      <c r="BG199" s="6"/>
    </row>
    <row r="200" spans="1:59" s="30" customFormat="1" ht="18" customHeight="1" x14ac:dyDescent="0.2">
      <c r="A200" s="36"/>
      <c r="B200" s="913"/>
      <c r="C200" s="913"/>
      <c r="D200" s="912"/>
      <c r="E200" s="912"/>
      <c r="F200" s="912"/>
      <c r="G200" s="912"/>
      <c r="H200" s="912"/>
      <c r="I200" s="912"/>
      <c r="J200" s="912"/>
      <c r="K200" s="912"/>
      <c r="L200" s="912"/>
      <c r="M200" s="912"/>
      <c r="N200" s="912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Y200" s="32"/>
      <c r="BA200" s="32"/>
      <c r="BE200" s="6"/>
      <c r="BF200" s="6"/>
      <c r="BG200" s="6"/>
    </row>
    <row r="201" spans="1:59" s="30" customFormat="1" ht="18" customHeight="1" x14ac:dyDescent="0.2">
      <c r="A201" s="36"/>
      <c r="B201" s="913"/>
      <c r="C201" s="913"/>
      <c r="D201" s="912"/>
      <c r="E201" s="912"/>
      <c r="F201" s="912"/>
      <c r="G201" s="912"/>
      <c r="H201" s="912"/>
      <c r="I201" s="912"/>
      <c r="J201" s="912"/>
      <c r="K201" s="912"/>
      <c r="L201" s="912"/>
      <c r="M201" s="912"/>
      <c r="N201" s="912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Y201" s="32"/>
      <c r="BA201" s="32"/>
      <c r="BE201" s="6"/>
      <c r="BF201" s="6"/>
      <c r="BG201" s="6"/>
    </row>
    <row r="202" spans="1:59" s="30" customFormat="1" ht="18" customHeight="1" x14ac:dyDescent="0.2">
      <c r="A202" s="36"/>
      <c r="B202" s="913"/>
      <c r="C202" s="913"/>
      <c r="D202" s="912"/>
      <c r="E202" s="912"/>
      <c r="F202" s="912"/>
      <c r="G202" s="912"/>
      <c r="H202" s="912"/>
      <c r="I202" s="912"/>
      <c r="J202" s="912"/>
      <c r="K202" s="912"/>
      <c r="L202" s="912"/>
      <c r="M202" s="912"/>
      <c r="N202" s="912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Y202" s="32"/>
      <c r="BA202" s="32"/>
      <c r="BE202" s="6"/>
      <c r="BF202" s="6"/>
      <c r="BG202" s="6"/>
    </row>
    <row r="203" spans="1:59" s="30" customFormat="1" ht="18" customHeight="1" x14ac:dyDescent="0.2">
      <c r="A203" s="36"/>
      <c r="B203" s="913"/>
      <c r="C203" s="913"/>
      <c r="D203" s="912"/>
      <c r="E203" s="912"/>
      <c r="F203" s="912"/>
      <c r="G203" s="912"/>
      <c r="H203" s="912"/>
      <c r="I203" s="912"/>
      <c r="J203" s="912"/>
      <c r="K203" s="912"/>
      <c r="L203" s="912"/>
      <c r="M203" s="912"/>
      <c r="N203" s="912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Y203" s="32"/>
      <c r="BA203" s="32"/>
      <c r="BE203" s="6"/>
      <c r="BF203" s="6"/>
      <c r="BG203" s="6"/>
    </row>
    <row r="204" spans="1:59" s="30" customFormat="1" ht="18" customHeight="1" x14ac:dyDescent="0.2">
      <c r="A204" s="36"/>
      <c r="B204" s="913"/>
      <c r="C204" s="913"/>
      <c r="D204" s="912"/>
      <c r="E204" s="912"/>
      <c r="F204" s="912"/>
      <c r="G204" s="912"/>
      <c r="H204" s="912"/>
      <c r="I204" s="912"/>
      <c r="J204" s="912"/>
      <c r="K204" s="912"/>
      <c r="L204" s="912"/>
      <c r="M204" s="912"/>
      <c r="N204" s="912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Y204" s="32"/>
      <c r="BA204" s="32"/>
      <c r="BE204" s="6"/>
      <c r="BF204" s="6"/>
      <c r="BG204" s="6"/>
    </row>
    <row r="205" spans="1:59" s="30" customFormat="1" ht="18" customHeight="1" x14ac:dyDescent="0.2">
      <c r="A205" s="36"/>
      <c r="B205" s="913"/>
      <c r="C205" s="913"/>
      <c r="D205" s="912"/>
      <c r="E205" s="912"/>
      <c r="F205" s="912"/>
      <c r="G205" s="912"/>
      <c r="H205" s="912"/>
      <c r="I205" s="912"/>
      <c r="J205" s="912"/>
      <c r="K205" s="912"/>
      <c r="L205" s="912"/>
      <c r="M205" s="912"/>
      <c r="N205" s="912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Y205" s="32"/>
      <c r="BA205" s="32"/>
      <c r="BE205" s="6"/>
      <c r="BF205" s="6"/>
      <c r="BG205" s="6"/>
    </row>
    <row r="206" spans="1:59" s="30" customFormat="1" ht="18" customHeight="1" x14ac:dyDescent="0.2">
      <c r="A206" s="36"/>
      <c r="B206" s="913"/>
      <c r="C206" s="913"/>
      <c r="D206" s="912"/>
      <c r="E206" s="912"/>
      <c r="F206" s="912"/>
      <c r="G206" s="912"/>
      <c r="H206" s="912"/>
      <c r="I206" s="912"/>
      <c r="J206" s="912"/>
      <c r="K206" s="912"/>
      <c r="L206" s="912"/>
      <c r="M206" s="912"/>
      <c r="N206" s="912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Y206" s="32"/>
      <c r="BA206" s="32"/>
      <c r="BE206" s="6"/>
      <c r="BF206" s="6"/>
      <c r="BG206" s="6"/>
    </row>
    <row r="207" spans="1:59" s="30" customFormat="1" ht="18" customHeight="1" x14ac:dyDescent="0.2">
      <c r="A207" s="36"/>
      <c r="B207" s="913"/>
      <c r="C207" s="913"/>
      <c r="D207" s="912"/>
      <c r="E207" s="912"/>
      <c r="F207" s="912"/>
      <c r="G207" s="912"/>
      <c r="H207" s="912"/>
      <c r="I207" s="912"/>
      <c r="J207" s="912"/>
      <c r="K207" s="912"/>
      <c r="L207" s="912"/>
      <c r="M207" s="912"/>
      <c r="N207" s="912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Y207" s="32"/>
      <c r="BA207" s="32"/>
      <c r="BE207" s="6"/>
      <c r="BF207" s="6"/>
      <c r="BG207" s="6"/>
    </row>
    <row r="208" spans="1:59" s="30" customFormat="1" ht="18" customHeight="1" x14ac:dyDescent="0.2">
      <c r="A208" s="36"/>
      <c r="B208" s="913"/>
      <c r="C208" s="913"/>
      <c r="D208" s="912"/>
      <c r="E208" s="912"/>
      <c r="F208" s="912"/>
      <c r="G208" s="912"/>
      <c r="H208" s="912"/>
      <c r="I208" s="912"/>
      <c r="J208" s="912"/>
      <c r="K208" s="912"/>
      <c r="L208" s="912"/>
      <c r="M208" s="912"/>
      <c r="N208" s="912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Y208" s="32"/>
      <c r="BA208" s="32"/>
      <c r="BE208" s="6"/>
      <c r="BF208" s="6"/>
      <c r="BG208" s="6"/>
    </row>
    <row r="209" spans="1:59" s="30" customFormat="1" ht="18" customHeight="1" x14ac:dyDescent="0.2">
      <c r="A209" s="36"/>
      <c r="B209" s="913"/>
      <c r="C209" s="913"/>
      <c r="D209" s="912"/>
      <c r="E209" s="912"/>
      <c r="F209" s="912"/>
      <c r="G209" s="912"/>
      <c r="H209" s="912"/>
      <c r="I209" s="912"/>
      <c r="J209" s="912"/>
      <c r="K209" s="912"/>
      <c r="L209" s="912"/>
      <c r="M209" s="912"/>
      <c r="N209" s="912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Y209" s="32"/>
      <c r="BA209" s="32"/>
      <c r="BE209" s="6"/>
      <c r="BF209" s="6"/>
      <c r="BG209" s="6"/>
    </row>
    <row r="210" spans="1:59" s="30" customFormat="1" ht="18" customHeight="1" x14ac:dyDescent="0.2">
      <c r="A210" s="36"/>
      <c r="B210" s="913"/>
      <c r="C210" s="913"/>
      <c r="D210" s="912"/>
      <c r="E210" s="912"/>
      <c r="F210" s="912"/>
      <c r="G210" s="912"/>
      <c r="H210" s="912"/>
      <c r="I210" s="912"/>
      <c r="J210" s="912"/>
      <c r="K210" s="912"/>
      <c r="L210" s="912"/>
      <c r="M210" s="912"/>
      <c r="N210" s="912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Y210" s="32"/>
      <c r="BA210" s="32"/>
      <c r="BE210" s="6"/>
      <c r="BF210" s="6"/>
      <c r="BG210" s="6"/>
    </row>
    <row r="211" spans="1:59" s="30" customFormat="1" ht="18" customHeight="1" x14ac:dyDescent="0.2">
      <c r="A211" s="36"/>
      <c r="B211" s="913"/>
      <c r="C211" s="913"/>
      <c r="D211" s="912"/>
      <c r="E211" s="912"/>
      <c r="F211" s="912"/>
      <c r="G211" s="912"/>
      <c r="H211" s="912"/>
      <c r="I211" s="912"/>
      <c r="J211" s="912"/>
      <c r="K211" s="912"/>
      <c r="L211" s="912"/>
      <c r="M211" s="912"/>
      <c r="N211" s="912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Y211" s="32"/>
      <c r="BA211" s="32"/>
      <c r="BE211" s="6"/>
      <c r="BF211" s="6"/>
      <c r="BG211" s="6"/>
    </row>
    <row r="212" spans="1:59" s="30" customFormat="1" ht="18" customHeight="1" x14ac:dyDescent="0.2">
      <c r="A212" s="36"/>
      <c r="B212" s="913"/>
      <c r="C212" s="913"/>
      <c r="D212" s="912"/>
      <c r="E212" s="912"/>
      <c r="F212" s="912"/>
      <c r="G212" s="912"/>
      <c r="H212" s="912"/>
      <c r="I212" s="912"/>
      <c r="J212" s="912"/>
      <c r="K212" s="912"/>
      <c r="L212" s="912"/>
      <c r="M212" s="912"/>
      <c r="N212" s="912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Y212" s="32"/>
      <c r="BA212" s="32"/>
      <c r="BE212" s="6"/>
      <c r="BF212" s="6"/>
      <c r="BG212" s="6"/>
    </row>
    <row r="213" spans="1:59" s="30" customFormat="1" ht="18" customHeight="1" x14ac:dyDescent="0.2">
      <c r="A213" s="36"/>
      <c r="B213" s="913"/>
      <c r="C213" s="913"/>
      <c r="D213" s="912"/>
      <c r="E213" s="912"/>
      <c r="F213" s="912"/>
      <c r="G213" s="912"/>
      <c r="H213" s="912"/>
      <c r="I213" s="912"/>
      <c r="J213" s="912"/>
      <c r="K213" s="912"/>
      <c r="L213" s="912"/>
      <c r="M213" s="912"/>
      <c r="N213" s="912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Y213" s="32"/>
      <c r="BA213" s="32"/>
      <c r="BE213" s="6"/>
      <c r="BF213" s="6"/>
      <c r="BG213" s="6"/>
    </row>
    <row r="214" spans="1:59" s="30" customFormat="1" ht="18" customHeight="1" x14ac:dyDescent="0.2">
      <c r="A214" s="36"/>
      <c r="B214" s="913"/>
      <c r="C214" s="913"/>
      <c r="D214" s="912"/>
      <c r="E214" s="912"/>
      <c r="F214" s="912"/>
      <c r="G214" s="912"/>
      <c r="H214" s="912"/>
      <c r="I214" s="912"/>
      <c r="J214" s="912"/>
      <c r="K214" s="912"/>
      <c r="L214" s="912"/>
      <c r="M214" s="912"/>
      <c r="N214" s="912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Y214" s="32"/>
      <c r="BA214" s="32"/>
      <c r="BE214" s="6"/>
      <c r="BF214" s="6"/>
      <c r="BG214" s="6"/>
    </row>
    <row r="215" spans="1:59" s="30" customFormat="1" ht="18" customHeight="1" x14ac:dyDescent="0.2">
      <c r="A215" s="36"/>
      <c r="B215" s="913"/>
      <c r="C215" s="913"/>
      <c r="D215" s="912"/>
      <c r="E215" s="912"/>
      <c r="F215" s="912"/>
      <c r="G215" s="912"/>
      <c r="H215" s="912"/>
      <c r="I215" s="912"/>
      <c r="J215" s="912"/>
      <c r="K215" s="912"/>
      <c r="L215" s="912"/>
      <c r="M215" s="912"/>
      <c r="N215" s="912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Y215" s="32"/>
      <c r="BA215" s="32"/>
      <c r="BE215" s="6"/>
      <c r="BF215" s="6"/>
      <c r="BG215" s="6"/>
    </row>
    <row r="216" spans="1:59" s="30" customFormat="1" ht="18" customHeight="1" x14ac:dyDescent="0.2">
      <c r="A216" s="36"/>
      <c r="B216" s="913"/>
      <c r="C216" s="913"/>
      <c r="D216" s="912"/>
      <c r="E216" s="912"/>
      <c r="F216" s="912"/>
      <c r="G216" s="912"/>
      <c r="H216" s="912"/>
      <c r="I216" s="912"/>
      <c r="J216" s="912"/>
      <c r="K216" s="912"/>
      <c r="L216" s="912"/>
      <c r="M216" s="912"/>
      <c r="N216" s="912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Y216" s="32"/>
      <c r="BA216" s="32"/>
      <c r="BE216" s="6"/>
      <c r="BF216" s="6"/>
      <c r="BG216" s="6"/>
    </row>
    <row r="217" spans="1:59" s="30" customFormat="1" ht="18" customHeight="1" x14ac:dyDescent="0.2">
      <c r="A217" s="36"/>
      <c r="B217" s="913"/>
      <c r="C217" s="913"/>
      <c r="D217" s="912"/>
      <c r="E217" s="912"/>
      <c r="F217" s="912"/>
      <c r="G217" s="912"/>
      <c r="H217" s="912"/>
      <c r="I217" s="912"/>
      <c r="J217" s="912"/>
      <c r="K217" s="912"/>
      <c r="L217" s="912"/>
      <c r="M217" s="912"/>
      <c r="N217" s="912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Y217" s="32"/>
      <c r="BA217" s="32"/>
      <c r="BE217" s="6"/>
      <c r="BF217" s="6"/>
      <c r="BG217" s="6"/>
    </row>
    <row r="218" spans="1:59" s="30" customFormat="1" ht="18" customHeight="1" x14ac:dyDescent="0.2">
      <c r="A218" s="36"/>
      <c r="B218" s="913"/>
      <c r="C218" s="913"/>
      <c r="D218" s="912"/>
      <c r="E218" s="912"/>
      <c r="F218" s="912"/>
      <c r="G218" s="912"/>
      <c r="H218" s="912"/>
      <c r="I218" s="912"/>
      <c r="J218" s="912"/>
      <c r="K218" s="912"/>
      <c r="L218" s="912"/>
      <c r="M218" s="912"/>
      <c r="N218" s="912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Y218" s="32"/>
      <c r="BA218" s="32"/>
      <c r="BE218" s="6"/>
      <c r="BF218" s="6"/>
      <c r="BG218" s="6"/>
    </row>
    <row r="219" spans="1:59" s="30" customFormat="1" ht="18" customHeight="1" x14ac:dyDescent="0.2">
      <c r="A219" s="36"/>
      <c r="B219" s="913"/>
      <c r="C219" s="913"/>
      <c r="D219" s="912"/>
      <c r="E219" s="912"/>
      <c r="F219" s="912"/>
      <c r="G219" s="912"/>
      <c r="H219" s="912"/>
      <c r="I219" s="912"/>
      <c r="J219" s="912"/>
      <c r="K219" s="912"/>
      <c r="L219" s="912"/>
      <c r="M219" s="912"/>
      <c r="N219" s="912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Y219" s="32"/>
      <c r="BA219" s="32"/>
      <c r="BE219" s="6"/>
      <c r="BF219" s="6"/>
      <c r="BG219" s="6"/>
    </row>
    <row r="220" spans="1:59" s="30" customFormat="1" ht="18" customHeight="1" x14ac:dyDescent="0.2">
      <c r="A220" s="36"/>
      <c r="B220" s="913"/>
      <c r="C220" s="913"/>
      <c r="D220" s="912"/>
      <c r="E220" s="912"/>
      <c r="F220" s="912"/>
      <c r="G220" s="912"/>
      <c r="H220" s="912"/>
      <c r="I220" s="912"/>
      <c r="J220" s="912"/>
      <c r="K220" s="912"/>
      <c r="L220" s="912"/>
      <c r="M220" s="912"/>
      <c r="N220" s="912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Y220" s="32"/>
      <c r="BA220" s="32"/>
      <c r="BE220" s="6"/>
      <c r="BF220" s="6"/>
      <c r="BG220" s="6"/>
    </row>
    <row r="221" spans="1:59" s="30" customFormat="1" ht="18" customHeight="1" x14ac:dyDescent="0.2">
      <c r="A221" s="36"/>
      <c r="B221" s="913"/>
      <c r="C221" s="913"/>
      <c r="D221" s="912"/>
      <c r="E221" s="912"/>
      <c r="F221" s="912"/>
      <c r="G221" s="912"/>
      <c r="H221" s="912"/>
      <c r="I221" s="912"/>
      <c r="J221" s="912"/>
      <c r="K221" s="912"/>
      <c r="L221" s="912"/>
      <c r="M221" s="912"/>
      <c r="N221" s="912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Y221" s="32"/>
      <c r="BA221" s="32"/>
      <c r="BE221" s="6"/>
      <c r="BF221" s="6"/>
      <c r="BG221" s="6"/>
    </row>
    <row r="222" spans="1:59" s="30" customFormat="1" ht="18" customHeight="1" x14ac:dyDescent="0.2">
      <c r="A222" s="36"/>
      <c r="B222" s="913"/>
      <c r="C222" s="913"/>
      <c r="D222" s="912"/>
      <c r="E222" s="912"/>
      <c r="F222" s="912"/>
      <c r="G222" s="912"/>
      <c r="H222" s="912"/>
      <c r="I222" s="912"/>
      <c r="J222" s="912"/>
      <c r="K222" s="912"/>
      <c r="L222" s="912"/>
      <c r="M222" s="912"/>
      <c r="N222" s="912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Y222" s="32"/>
      <c r="BA222" s="32"/>
      <c r="BE222" s="6"/>
      <c r="BF222" s="6"/>
      <c r="BG222" s="6"/>
    </row>
    <row r="223" spans="1:59" s="30" customFormat="1" ht="18" customHeight="1" x14ac:dyDescent="0.2">
      <c r="A223" s="36"/>
      <c r="B223" s="913"/>
      <c r="C223" s="913"/>
      <c r="D223" s="912"/>
      <c r="E223" s="912"/>
      <c r="F223" s="912"/>
      <c r="G223" s="912"/>
      <c r="H223" s="912"/>
      <c r="I223" s="912"/>
      <c r="J223" s="912"/>
      <c r="K223" s="912"/>
      <c r="L223" s="912"/>
      <c r="M223" s="912"/>
      <c r="N223" s="912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Y223" s="32"/>
      <c r="BA223" s="32"/>
      <c r="BE223" s="6"/>
      <c r="BF223" s="6"/>
      <c r="BG223" s="6"/>
    </row>
    <row r="224" spans="1:59" s="30" customFormat="1" ht="18" customHeight="1" x14ac:dyDescent="0.2">
      <c r="A224" s="36"/>
      <c r="B224" s="913"/>
      <c r="C224" s="913"/>
      <c r="D224" s="912"/>
      <c r="E224" s="912"/>
      <c r="F224" s="912"/>
      <c r="G224" s="912"/>
      <c r="H224" s="912"/>
      <c r="I224" s="912"/>
      <c r="J224" s="912"/>
      <c r="K224" s="912"/>
      <c r="L224" s="912"/>
      <c r="M224" s="912"/>
      <c r="N224" s="912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Y224" s="32"/>
      <c r="BA224" s="32"/>
      <c r="BE224" s="6"/>
      <c r="BF224" s="6"/>
      <c r="BG224" s="6"/>
    </row>
    <row r="225" spans="1:59" s="30" customFormat="1" ht="18" customHeight="1" x14ac:dyDescent="0.2">
      <c r="A225" s="36"/>
      <c r="B225" s="913"/>
      <c r="C225" s="913"/>
      <c r="D225" s="912"/>
      <c r="E225" s="912"/>
      <c r="F225" s="912"/>
      <c r="G225" s="912"/>
      <c r="H225" s="912"/>
      <c r="I225" s="912"/>
      <c r="J225" s="912"/>
      <c r="K225" s="912"/>
      <c r="L225" s="912"/>
      <c r="M225" s="912"/>
      <c r="N225" s="912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Y225" s="32"/>
      <c r="BA225" s="32"/>
      <c r="BE225" s="6"/>
      <c r="BF225" s="6"/>
      <c r="BG225" s="6"/>
    </row>
    <row r="226" spans="1:59" s="30" customFormat="1" ht="18" customHeight="1" x14ac:dyDescent="0.2">
      <c r="A226" s="36"/>
      <c r="B226" s="913"/>
      <c r="C226" s="913"/>
      <c r="D226" s="912"/>
      <c r="E226" s="912"/>
      <c r="F226" s="912"/>
      <c r="G226" s="912"/>
      <c r="H226" s="912"/>
      <c r="I226" s="912"/>
      <c r="J226" s="912"/>
      <c r="K226" s="912"/>
      <c r="L226" s="912"/>
      <c r="M226" s="912"/>
      <c r="N226" s="912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Y226" s="32"/>
      <c r="BA226" s="32"/>
      <c r="BE226" s="6"/>
      <c r="BF226" s="6"/>
      <c r="BG226" s="6"/>
    </row>
    <row r="227" spans="1:59" s="30" customFormat="1" ht="18" customHeight="1" x14ac:dyDescent="0.2">
      <c r="A227" s="36"/>
      <c r="B227" s="913"/>
      <c r="C227" s="913"/>
      <c r="D227" s="912"/>
      <c r="E227" s="912"/>
      <c r="F227" s="912"/>
      <c r="G227" s="912"/>
      <c r="H227" s="912"/>
      <c r="I227" s="912"/>
      <c r="J227" s="912"/>
      <c r="K227" s="912"/>
      <c r="L227" s="912"/>
      <c r="M227" s="912"/>
      <c r="N227" s="912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Y227" s="32"/>
      <c r="BA227" s="32"/>
      <c r="BE227" s="6"/>
      <c r="BF227" s="6"/>
      <c r="BG227" s="6"/>
    </row>
    <row r="228" spans="1:59" s="30" customFormat="1" ht="18" customHeight="1" x14ac:dyDescent="0.2">
      <c r="A228" s="36"/>
      <c r="B228" s="913"/>
      <c r="C228" s="913"/>
      <c r="D228" s="912"/>
      <c r="E228" s="912"/>
      <c r="F228" s="912"/>
      <c r="G228" s="912"/>
      <c r="H228" s="912"/>
      <c r="I228" s="912"/>
      <c r="J228" s="912"/>
      <c r="K228" s="912"/>
      <c r="L228" s="912"/>
      <c r="M228" s="912"/>
      <c r="N228" s="912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Y228" s="32"/>
      <c r="BA228" s="32"/>
      <c r="BE228" s="6"/>
      <c r="BF228" s="6"/>
      <c r="BG228" s="6"/>
    </row>
    <row r="229" spans="1:59" s="30" customFormat="1" ht="18" customHeight="1" x14ac:dyDescent="0.2">
      <c r="A229" s="36"/>
      <c r="B229" s="913"/>
      <c r="C229" s="913"/>
      <c r="D229" s="912"/>
      <c r="E229" s="912"/>
      <c r="F229" s="912"/>
      <c r="G229" s="912"/>
      <c r="H229" s="912"/>
      <c r="I229" s="912"/>
      <c r="J229" s="912"/>
      <c r="K229" s="912"/>
      <c r="L229" s="912"/>
      <c r="M229" s="912"/>
      <c r="N229" s="912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Y229" s="32"/>
      <c r="BA229" s="32"/>
      <c r="BE229" s="6"/>
      <c r="BF229" s="6"/>
      <c r="BG229" s="6"/>
    </row>
    <row r="230" spans="1:59" s="30" customFormat="1" ht="18" customHeight="1" x14ac:dyDescent="0.2">
      <c r="A230" s="36"/>
      <c r="B230" s="913"/>
      <c r="C230" s="913"/>
      <c r="D230" s="912"/>
      <c r="E230" s="912"/>
      <c r="F230" s="912"/>
      <c r="G230" s="912"/>
      <c r="H230" s="912"/>
      <c r="I230" s="912"/>
      <c r="J230" s="912"/>
      <c r="K230" s="912"/>
      <c r="L230" s="912"/>
      <c r="M230" s="912"/>
      <c r="N230" s="912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Y230" s="32"/>
      <c r="BA230" s="32"/>
      <c r="BE230" s="6"/>
      <c r="BF230" s="6"/>
      <c r="BG230" s="6"/>
    </row>
    <row r="231" spans="1:59" s="30" customFormat="1" ht="18" customHeight="1" x14ac:dyDescent="0.2">
      <c r="A231" s="36"/>
      <c r="B231" s="913"/>
      <c r="C231" s="913"/>
      <c r="D231" s="912"/>
      <c r="E231" s="912"/>
      <c r="F231" s="912"/>
      <c r="G231" s="912"/>
      <c r="H231" s="912"/>
      <c r="I231" s="912"/>
      <c r="J231" s="912"/>
      <c r="K231" s="912"/>
      <c r="L231" s="912"/>
      <c r="M231" s="912"/>
      <c r="N231" s="912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Y231" s="32"/>
      <c r="BA231" s="32"/>
      <c r="BE231" s="6"/>
      <c r="BF231" s="6"/>
      <c r="BG231" s="6"/>
    </row>
    <row r="232" spans="1:59" s="30" customFormat="1" ht="18" customHeight="1" x14ac:dyDescent="0.2">
      <c r="A232" s="36"/>
      <c r="B232" s="913"/>
      <c r="C232" s="913"/>
      <c r="D232" s="912"/>
      <c r="E232" s="912"/>
      <c r="F232" s="912"/>
      <c r="G232" s="912"/>
      <c r="H232" s="912"/>
      <c r="I232" s="912"/>
      <c r="J232" s="912"/>
      <c r="K232" s="912"/>
      <c r="L232" s="912"/>
      <c r="M232" s="912"/>
      <c r="N232" s="912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Y232" s="32"/>
      <c r="BA232" s="32"/>
      <c r="BE232" s="6"/>
      <c r="BF232" s="6"/>
      <c r="BG232" s="6"/>
    </row>
    <row r="233" spans="1:59" s="30" customFormat="1" ht="18" customHeight="1" x14ac:dyDescent="0.2">
      <c r="A233" s="36"/>
      <c r="B233" s="913"/>
      <c r="C233" s="913"/>
      <c r="D233" s="912"/>
      <c r="E233" s="912"/>
      <c r="F233" s="912"/>
      <c r="G233" s="912"/>
      <c r="H233" s="912"/>
      <c r="I233" s="912"/>
      <c r="J233" s="912"/>
      <c r="K233" s="912"/>
      <c r="L233" s="912"/>
      <c r="M233" s="912"/>
      <c r="N233" s="912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Y233" s="32"/>
      <c r="BA233" s="32"/>
      <c r="BE233" s="6"/>
      <c r="BF233" s="6"/>
      <c r="BG233" s="6"/>
    </row>
    <row r="234" spans="1:59" s="30" customFormat="1" ht="18" customHeight="1" x14ac:dyDescent="0.2">
      <c r="A234" s="36"/>
      <c r="B234" s="913"/>
      <c r="C234" s="913"/>
      <c r="D234" s="912"/>
      <c r="E234" s="912"/>
      <c r="F234" s="912"/>
      <c r="G234" s="912"/>
      <c r="H234" s="912"/>
      <c r="I234" s="912"/>
      <c r="J234" s="912"/>
      <c r="K234" s="912"/>
      <c r="L234" s="912"/>
      <c r="M234" s="912"/>
      <c r="N234" s="912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Y234" s="32"/>
      <c r="BA234" s="32"/>
      <c r="BE234" s="6"/>
      <c r="BF234" s="6"/>
      <c r="BG234" s="6"/>
    </row>
    <row r="235" spans="1:59" s="30" customFormat="1" ht="18" customHeight="1" x14ac:dyDescent="0.2">
      <c r="A235" s="36"/>
      <c r="B235" s="913"/>
      <c r="C235" s="913"/>
      <c r="D235" s="912"/>
      <c r="E235" s="912"/>
      <c r="F235" s="912"/>
      <c r="G235" s="912"/>
      <c r="H235" s="912"/>
      <c r="I235" s="912"/>
      <c r="J235" s="912"/>
      <c r="K235" s="912"/>
      <c r="L235" s="912"/>
      <c r="M235" s="912"/>
      <c r="N235" s="912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Y235" s="32"/>
      <c r="BA235" s="32"/>
      <c r="BE235" s="6"/>
      <c r="BF235" s="6"/>
      <c r="BG235" s="6"/>
    </row>
    <row r="236" spans="1:59" s="30" customFormat="1" ht="18" customHeight="1" x14ac:dyDescent="0.2">
      <c r="A236" s="36"/>
      <c r="B236" s="913"/>
      <c r="C236" s="913"/>
      <c r="D236" s="912"/>
      <c r="E236" s="912"/>
      <c r="F236" s="912"/>
      <c r="G236" s="912"/>
      <c r="H236" s="912"/>
      <c r="I236" s="912"/>
      <c r="J236" s="912"/>
      <c r="K236" s="912"/>
      <c r="L236" s="912"/>
      <c r="M236" s="912"/>
      <c r="N236" s="912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Y236" s="32"/>
      <c r="BA236" s="32"/>
      <c r="BE236" s="6"/>
      <c r="BF236" s="6"/>
      <c r="BG236" s="6"/>
    </row>
    <row r="237" spans="1:59" s="30" customFormat="1" ht="18" customHeight="1" x14ac:dyDescent="0.2">
      <c r="A237" s="36"/>
      <c r="B237" s="913"/>
      <c r="C237" s="913"/>
      <c r="D237" s="912"/>
      <c r="E237" s="912"/>
      <c r="F237" s="912"/>
      <c r="G237" s="912"/>
      <c r="H237" s="912"/>
      <c r="I237" s="912"/>
      <c r="J237" s="912"/>
      <c r="K237" s="912"/>
      <c r="L237" s="912"/>
      <c r="M237" s="912"/>
      <c r="N237" s="912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Y237" s="32"/>
      <c r="BA237" s="32"/>
      <c r="BE237" s="6"/>
      <c r="BF237" s="6"/>
      <c r="BG237" s="6"/>
    </row>
    <row r="238" spans="1:59" s="30" customFormat="1" ht="18" customHeight="1" x14ac:dyDescent="0.2">
      <c r="A238" s="36"/>
      <c r="B238" s="913"/>
      <c r="C238" s="913"/>
      <c r="D238" s="912"/>
      <c r="E238" s="912"/>
      <c r="F238" s="912"/>
      <c r="G238" s="912"/>
      <c r="H238" s="912"/>
      <c r="I238" s="912"/>
      <c r="J238" s="912"/>
      <c r="K238" s="912"/>
      <c r="L238" s="912"/>
      <c r="M238" s="912"/>
      <c r="N238" s="912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Y238" s="32"/>
      <c r="BA238" s="32"/>
      <c r="BE238" s="6"/>
      <c r="BF238" s="6"/>
      <c r="BG238" s="6"/>
    </row>
    <row r="239" spans="1:59" s="30" customFormat="1" ht="18" customHeight="1" x14ac:dyDescent="0.2">
      <c r="A239" s="36"/>
      <c r="B239" s="913"/>
      <c r="C239" s="913"/>
      <c r="D239" s="912"/>
      <c r="E239" s="912"/>
      <c r="F239" s="912"/>
      <c r="G239" s="912"/>
      <c r="H239" s="912"/>
      <c r="I239" s="912"/>
      <c r="J239" s="912"/>
      <c r="K239" s="912"/>
      <c r="L239" s="912"/>
      <c r="M239" s="912"/>
      <c r="N239" s="912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Y239" s="32"/>
      <c r="BA239" s="32"/>
      <c r="BE239" s="6"/>
      <c r="BF239" s="6"/>
      <c r="BG239" s="6"/>
    </row>
    <row r="240" spans="1:59" s="30" customFormat="1" ht="18" customHeight="1" x14ac:dyDescent="0.2">
      <c r="A240" s="36"/>
      <c r="B240" s="913"/>
      <c r="C240" s="913"/>
      <c r="D240" s="912"/>
      <c r="E240" s="912"/>
      <c r="F240" s="912"/>
      <c r="G240" s="912"/>
      <c r="H240" s="912"/>
      <c r="I240" s="912"/>
      <c r="J240" s="912"/>
      <c r="K240" s="912"/>
      <c r="L240" s="912"/>
      <c r="M240" s="912"/>
      <c r="N240" s="912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Y240" s="32"/>
      <c r="BA240" s="32"/>
      <c r="BE240" s="6"/>
      <c r="BF240" s="6"/>
      <c r="BG240" s="6"/>
    </row>
    <row r="241" spans="1:59" s="30" customFormat="1" ht="18" customHeight="1" x14ac:dyDescent="0.2">
      <c r="A241" s="36"/>
      <c r="B241" s="913"/>
      <c r="C241" s="913"/>
      <c r="D241" s="912"/>
      <c r="E241" s="912"/>
      <c r="F241" s="912"/>
      <c r="G241" s="912"/>
      <c r="H241" s="912"/>
      <c r="I241" s="912"/>
      <c r="J241" s="912"/>
      <c r="K241" s="912"/>
      <c r="L241" s="912"/>
      <c r="M241" s="912"/>
      <c r="N241" s="912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Y241" s="32"/>
      <c r="BA241" s="32"/>
      <c r="BE241" s="6"/>
      <c r="BF241" s="6"/>
      <c r="BG241" s="6"/>
    </row>
    <row r="242" spans="1:59" s="30" customFormat="1" ht="18" customHeight="1" x14ac:dyDescent="0.2">
      <c r="A242" s="36"/>
      <c r="B242" s="913"/>
      <c r="C242" s="913"/>
      <c r="D242" s="912"/>
      <c r="E242" s="912"/>
      <c r="F242" s="912"/>
      <c r="G242" s="912"/>
      <c r="H242" s="912"/>
      <c r="I242" s="912"/>
      <c r="J242" s="912"/>
      <c r="K242" s="912"/>
      <c r="L242" s="912"/>
      <c r="M242" s="912"/>
      <c r="N242" s="912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Y242" s="32"/>
      <c r="BA242" s="32"/>
      <c r="BE242" s="6"/>
      <c r="BF242" s="6"/>
      <c r="BG242" s="6"/>
    </row>
    <row r="243" spans="1:59" s="30" customFormat="1" ht="18" customHeight="1" x14ac:dyDescent="0.2">
      <c r="A243" s="36"/>
      <c r="B243" s="913"/>
      <c r="C243" s="913"/>
      <c r="D243" s="912"/>
      <c r="E243" s="912"/>
      <c r="F243" s="912"/>
      <c r="G243" s="912"/>
      <c r="H243" s="912"/>
      <c r="I243" s="912"/>
      <c r="J243" s="912"/>
      <c r="K243" s="912"/>
      <c r="L243" s="912"/>
      <c r="M243" s="912"/>
      <c r="N243" s="912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Y243" s="32"/>
      <c r="BA243" s="32"/>
      <c r="BE243" s="6"/>
      <c r="BF243" s="6"/>
      <c r="BG243" s="6"/>
    </row>
    <row r="244" spans="1:59" s="30" customFormat="1" ht="18" customHeight="1" x14ac:dyDescent="0.2">
      <c r="A244" s="36"/>
      <c r="B244" s="913"/>
      <c r="C244" s="913"/>
      <c r="D244" s="912"/>
      <c r="E244" s="912"/>
      <c r="F244" s="912"/>
      <c r="G244" s="912"/>
      <c r="H244" s="912"/>
      <c r="I244" s="912"/>
      <c r="J244" s="912"/>
      <c r="K244" s="912"/>
      <c r="L244" s="912"/>
      <c r="M244" s="912"/>
      <c r="N244" s="912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Y244" s="32"/>
      <c r="BA244" s="32"/>
      <c r="BE244" s="6"/>
      <c r="BF244" s="6"/>
      <c r="BG244" s="6"/>
    </row>
    <row r="245" spans="1:59" s="30" customFormat="1" ht="18" customHeight="1" x14ac:dyDescent="0.2">
      <c r="A245" s="36"/>
      <c r="B245" s="913"/>
      <c r="C245" s="913"/>
      <c r="D245" s="912"/>
      <c r="E245" s="912"/>
      <c r="F245" s="912"/>
      <c r="G245" s="912"/>
      <c r="H245" s="912"/>
      <c r="I245" s="912"/>
      <c r="J245" s="912"/>
      <c r="K245" s="912"/>
      <c r="L245" s="912"/>
      <c r="M245" s="912"/>
      <c r="N245" s="912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Y245" s="32"/>
      <c r="BA245" s="32"/>
      <c r="BE245" s="6"/>
      <c r="BF245" s="6"/>
      <c r="BG245" s="6"/>
    </row>
    <row r="246" spans="1:59" s="30" customFormat="1" ht="18" customHeight="1" x14ac:dyDescent="0.2">
      <c r="A246" s="36"/>
      <c r="B246" s="913"/>
      <c r="C246" s="913"/>
      <c r="D246" s="912"/>
      <c r="E246" s="912"/>
      <c r="F246" s="912"/>
      <c r="G246" s="912"/>
      <c r="H246" s="912"/>
      <c r="I246" s="912"/>
      <c r="J246" s="912"/>
      <c r="K246" s="912"/>
      <c r="L246" s="912"/>
      <c r="M246" s="912"/>
      <c r="N246" s="912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Y246" s="32"/>
      <c r="BA246" s="32"/>
      <c r="BE246" s="6"/>
      <c r="BF246" s="6"/>
      <c r="BG246" s="6"/>
    </row>
    <row r="247" spans="1:59" s="30" customFormat="1" ht="18" customHeight="1" x14ac:dyDescent="0.2">
      <c r="A247" s="36"/>
      <c r="B247" s="913"/>
      <c r="C247" s="913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Y247" s="32"/>
      <c r="BA247" s="32"/>
      <c r="BE247" s="6"/>
      <c r="BF247" s="6"/>
      <c r="BG247" s="6"/>
    </row>
    <row r="248" spans="1:59" s="30" customFormat="1" ht="18" customHeight="1" x14ac:dyDescent="0.2">
      <c r="A248" s="36"/>
      <c r="B248" s="913"/>
      <c r="C248" s="913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Y248" s="32"/>
      <c r="BA248" s="32"/>
      <c r="BE248" s="6"/>
      <c r="BF248" s="6"/>
      <c r="BG248" s="6"/>
    </row>
    <row r="249" spans="1:59" s="30" customFormat="1" ht="18" customHeight="1" x14ac:dyDescent="0.2">
      <c r="A249" s="36"/>
      <c r="B249" s="913"/>
      <c r="C249" s="913"/>
      <c r="D249" s="912"/>
      <c r="E249" s="912"/>
      <c r="F249" s="912"/>
      <c r="G249" s="912"/>
      <c r="H249" s="912"/>
      <c r="I249" s="912"/>
      <c r="J249" s="912"/>
      <c r="K249" s="912"/>
      <c r="L249" s="912"/>
      <c r="M249" s="912"/>
      <c r="N249" s="912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Y249" s="32"/>
      <c r="BA249" s="32"/>
      <c r="BE249" s="6"/>
      <c r="BF249" s="6"/>
      <c r="BG249" s="6"/>
    </row>
    <row r="250" spans="1:59" s="30" customFormat="1" ht="18" customHeight="1" x14ac:dyDescent="0.2">
      <c r="A250" s="36"/>
      <c r="B250" s="913"/>
      <c r="C250" s="913"/>
      <c r="D250" s="912"/>
      <c r="E250" s="912"/>
      <c r="F250" s="912"/>
      <c r="G250" s="912"/>
      <c r="H250" s="912"/>
      <c r="I250" s="912"/>
      <c r="J250" s="912"/>
      <c r="K250" s="912"/>
      <c r="L250" s="912"/>
      <c r="M250" s="912"/>
      <c r="N250" s="912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Y250" s="32"/>
      <c r="BA250" s="32"/>
      <c r="BE250" s="6"/>
      <c r="BF250" s="6"/>
      <c r="BG250" s="6"/>
    </row>
    <row r="251" spans="1:59" s="30" customFormat="1" ht="18" customHeight="1" x14ac:dyDescent="0.2">
      <c r="A251" s="36"/>
      <c r="B251" s="913"/>
      <c r="C251" s="913"/>
      <c r="D251" s="912"/>
      <c r="E251" s="912"/>
      <c r="F251" s="912"/>
      <c r="G251" s="912"/>
      <c r="H251" s="912"/>
      <c r="I251" s="912"/>
      <c r="J251" s="912"/>
      <c r="K251" s="912"/>
      <c r="L251" s="912"/>
      <c r="M251" s="912"/>
      <c r="N251" s="912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Y251" s="32"/>
      <c r="BA251" s="32"/>
      <c r="BE251" s="6"/>
      <c r="BF251" s="6"/>
      <c r="BG251" s="6"/>
    </row>
    <row r="252" spans="1:59" s="30" customFormat="1" ht="18" customHeight="1" x14ac:dyDescent="0.2">
      <c r="A252" s="36"/>
      <c r="B252" s="913"/>
      <c r="C252" s="913"/>
      <c r="D252" s="912"/>
      <c r="E252" s="912"/>
      <c r="F252" s="912"/>
      <c r="G252" s="912"/>
      <c r="H252" s="912"/>
      <c r="I252" s="912"/>
      <c r="J252" s="912"/>
      <c r="K252" s="912"/>
      <c r="L252" s="912"/>
      <c r="M252" s="912"/>
      <c r="N252" s="912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Y252" s="32"/>
      <c r="BA252" s="32"/>
      <c r="BE252" s="6"/>
      <c r="BF252" s="6"/>
      <c r="BG252" s="6"/>
    </row>
    <row r="253" spans="1:59" s="30" customFormat="1" ht="18" customHeight="1" x14ac:dyDescent="0.2">
      <c r="A253" s="36"/>
      <c r="B253" s="913"/>
      <c r="C253" s="913"/>
      <c r="D253" s="912"/>
      <c r="E253" s="912"/>
      <c r="F253" s="912"/>
      <c r="G253" s="912"/>
      <c r="H253" s="912"/>
      <c r="I253" s="912"/>
      <c r="J253" s="912"/>
      <c r="K253" s="912"/>
      <c r="L253" s="912"/>
      <c r="M253" s="912"/>
      <c r="N253" s="912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Y253" s="32"/>
      <c r="BA253" s="32"/>
      <c r="BE253" s="6"/>
      <c r="BF253" s="6"/>
      <c r="BG253" s="6"/>
    </row>
    <row r="254" spans="1:59" s="30" customFormat="1" ht="18" customHeight="1" x14ac:dyDescent="0.2">
      <c r="A254" s="36"/>
      <c r="B254" s="913"/>
      <c r="C254" s="913"/>
      <c r="D254" s="912"/>
      <c r="E254" s="912"/>
      <c r="F254" s="912"/>
      <c r="G254" s="912"/>
      <c r="H254" s="912"/>
      <c r="I254" s="912"/>
      <c r="J254" s="912"/>
      <c r="K254" s="912"/>
      <c r="L254" s="912"/>
      <c r="M254" s="912"/>
      <c r="N254" s="912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Y254" s="32"/>
      <c r="BA254" s="32"/>
      <c r="BE254" s="6"/>
      <c r="BF254" s="6"/>
      <c r="BG254" s="6"/>
    </row>
    <row r="255" spans="1:59" s="30" customFormat="1" ht="18" customHeight="1" x14ac:dyDescent="0.2">
      <c r="A255" s="36"/>
      <c r="B255" s="913"/>
      <c r="C255" s="913"/>
      <c r="D255" s="912"/>
      <c r="E255" s="912"/>
      <c r="F255" s="912"/>
      <c r="G255" s="912"/>
      <c r="H255" s="912"/>
      <c r="I255" s="912"/>
      <c r="J255" s="912"/>
      <c r="K255" s="912"/>
      <c r="L255" s="912"/>
      <c r="M255" s="912"/>
      <c r="N255" s="912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Y255" s="32"/>
      <c r="BA255" s="32"/>
      <c r="BE255" s="6"/>
      <c r="BF255" s="6"/>
      <c r="BG255" s="6"/>
    </row>
    <row r="256" spans="1:59" s="30" customFormat="1" ht="18" customHeight="1" x14ac:dyDescent="0.2">
      <c r="A256" s="36"/>
      <c r="B256" s="913"/>
      <c r="C256" s="913"/>
      <c r="D256" s="912"/>
      <c r="E256" s="912"/>
      <c r="F256" s="912"/>
      <c r="G256" s="912"/>
      <c r="H256" s="912"/>
      <c r="I256" s="912"/>
      <c r="J256" s="912"/>
      <c r="K256" s="912"/>
      <c r="L256" s="912"/>
      <c r="M256" s="912"/>
      <c r="N256" s="912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Y256" s="32"/>
      <c r="BA256" s="32"/>
      <c r="BE256" s="6"/>
      <c r="BF256" s="6"/>
      <c r="BG256" s="6"/>
    </row>
    <row r="257" spans="1:59" s="30" customFormat="1" ht="18" customHeight="1" x14ac:dyDescent="0.2">
      <c r="A257" s="36"/>
      <c r="B257" s="913"/>
      <c r="C257" s="913"/>
      <c r="D257" s="912"/>
      <c r="E257" s="912"/>
      <c r="F257" s="912"/>
      <c r="G257" s="912"/>
      <c r="H257" s="912"/>
      <c r="I257" s="912"/>
      <c r="J257" s="912"/>
      <c r="K257" s="912"/>
      <c r="L257" s="912"/>
      <c r="M257" s="912"/>
      <c r="N257" s="912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Y257" s="32"/>
      <c r="BA257" s="32"/>
      <c r="BE257" s="6"/>
      <c r="BF257" s="6"/>
      <c r="BG257" s="6"/>
    </row>
    <row r="258" spans="1:59" s="30" customFormat="1" ht="18" customHeight="1" x14ac:dyDescent="0.2">
      <c r="A258" s="36"/>
      <c r="B258" s="913"/>
      <c r="C258" s="913"/>
      <c r="D258" s="912"/>
      <c r="E258" s="912"/>
      <c r="F258" s="912"/>
      <c r="G258" s="912"/>
      <c r="H258" s="912"/>
      <c r="I258" s="912"/>
      <c r="J258" s="912"/>
      <c r="K258" s="912"/>
      <c r="L258" s="912"/>
      <c r="M258" s="912"/>
      <c r="N258" s="912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Y258" s="32"/>
      <c r="BA258" s="32"/>
      <c r="BE258" s="6"/>
      <c r="BF258" s="6"/>
      <c r="BG258" s="6"/>
    </row>
    <row r="259" spans="1:59" s="30" customFormat="1" ht="18" customHeight="1" x14ac:dyDescent="0.2">
      <c r="A259" s="36"/>
      <c r="B259" s="913"/>
      <c r="C259" s="913"/>
      <c r="D259" s="912"/>
      <c r="E259" s="912"/>
      <c r="F259" s="912"/>
      <c r="G259" s="912"/>
      <c r="H259" s="912"/>
      <c r="I259" s="912"/>
      <c r="J259" s="912"/>
      <c r="K259" s="912"/>
      <c r="L259" s="912"/>
      <c r="M259" s="912"/>
      <c r="N259" s="912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Y259" s="32"/>
      <c r="BA259" s="32"/>
      <c r="BE259" s="6"/>
      <c r="BF259" s="6"/>
      <c r="BG259" s="6"/>
    </row>
    <row r="260" spans="1:59" s="30" customFormat="1" ht="18" customHeight="1" x14ac:dyDescent="0.2">
      <c r="A260" s="36"/>
      <c r="B260" s="913"/>
      <c r="C260" s="913"/>
      <c r="D260" s="912"/>
      <c r="E260" s="912"/>
      <c r="F260" s="912"/>
      <c r="G260" s="912"/>
      <c r="H260" s="912"/>
      <c r="I260" s="912"/>
      <c r="J260" s="912"/>
      <c r="K260" s="912"/>
      <c r="L260" s="912"/>
      <c r="M260" s="912"/>
      <c r="N260" s="912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Y260" s="32"/>
      <c r="BA260" s="32"/>
      <c r="BE260" s="6"/>
      <c r="BF260" s="6"/>
      <c r="BG260" s="6"/>
    </row>
    <row r="261" spans="1:59" s="30" customFormat="1" ht="18" customHeight="1" x14ac:dyDescent="0.2">
      <c r="A261" s="36"/>
      <c r="B261" s="913"/>
      <c r="C261" s="913"/>
      <c r="D261" s="912"/>
      <c r="E261" s="912"/>
      <c r="F261" s="912"/>
      <c r="G261" s="912"/>
      <c r="H261" s="912"/>
      <c r="I261" s="912"/>
      <c r="J261" s="912"/>
      <c r="K261" s="912"/>
      <c r="L261" s="912"/>
      <c r="M261" s="912"/>
      <c r="N261" s="912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Y261" s="32"/>
      <c r="BA261" s="32"/>
      <c r="BE261" s="6"/>
      <c r="BF261" s="6"/>
      <c r="BG261" s="6"/>
    </row>
    <row r="262" spans="1:59" s="30" customFormat="1" ht="18" customHeight="1" x14ac:dyDescent="0.2">
      <c r="A262" s="36"/>
      <c r="B262" s="913"/>
      <c r="C262" s="913"/>
      <c r="D262" s="912"/>
      <c r="E262" s="912"/>
      <c r="F262" s="912"/>
      <c r="G262" s="912"/>
      <c r="H262" s="912"/>
      <c r="I262" s="912"/>
      <c r="J262" s="912"/>
      <c r="K262" s="912"/>
      <c r="L262" s="912"/>
      <c r="M262" s="912"/>
      <c r="N262" s="912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Y262" s="32"/>
      <c r="BA262" s="32"/>
      <c r="BE262" s="6"/>
      <c r="BF262" s="6"/>
      <c r="BG262" s="6"/>
    </row>
    <row r="263" spans="1:59" s="30" customFormat="1" ht="18" customHeight="1" x14ac:dyDescent="0.2">
      <c r="A263" s="36"/>
      <c r="B263" s="913"/>
      <c r="C263" s="913"/>
      <c r="D263" s="912"/>
      <c r="E263" s="912"/>
      <c r="F263" s="912"/>
      <c r="G263" s="912"/>
      <c r="H263" s="912"/>
      <c r="I263" s="912"/>
      <c r="J263" s="912"/>
      <c r="K263" s="912"/>
      <c r="L263" s="912"/>
      <c r="M263" s="912"/>
      <c r="N263" s="912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Y263" s="32"/>
      <c r="BA263" s="32"/>
      <c r="BE263" s="6"/>
      <c r="BF263" s="6"/>
      <c r="BG263" s="6"/>
    </row>
    <row r="264" spans="1:59" s="30" customFormat="1" ht="18" customHeight="1" x14ac:dyDescent="0.2">
      <c r="A264" s="36"/>
      <c r="B264" s="913"/>
      <c r="C264" s="913"/>
      <c r="D264" s="912"/>
      <c r="E264" s="912"/>
      <c r="F264" s="912"/>
      <c r="G264" s="912"/>
      <c r="H264" s="912"/>
      <c r="I264" s="912"/>
      <c r="J264" s="912"/>
      <c r="K264" s="912"/>
      <c r="L264" s="912"/>
      <c r="M264" s="912"/>
      <c r="N264" s="912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Y264" s="32"/>
      <c r="BA264" s="32"/>
      <c r="BE264" s="6"/>
      <c r="BF264" s="6"/>
      <c r="BG264" s="6"/>
    </row>
    <row r="265" spans="1:59" s="30" customFormat="1" ht="18" customHeight="1" x14ac:dyDescent="0.2">
      <c r="A265" s="36"/>
      <c r="B265" s="913"/>
      <c r="C265" s="913"/>
      <c r="D265" s="912"/>
      <c r="E265" s="912"/>
      <c r="F265" s="912"/>
      <c r="G265" s="912"/>
      <c r="H265" s="912"/>
      <c r="I265" s="912"/>
      <c r="J265" s="912"/>
      <c r="K265" s="912"/>
      <c r="L265" s="912"/>
      <c r="M265" s="912"/>
      <c r="N265" s="912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Y265" s="32"/>
      <c r="BA265" s="32"/>
      <c r="BE265" s="6"/>
      <c r="BF265" s="6"/>
      <c r="BG265" s="6"/>
    </row>
    <row r="266" spans="1:59" s="30" customFormat="1" ht="18" customHeight="1" x14ac:dyDescent="0.2">
      <c r="A266" s="36"/>
      <c r="B266" s="913"/>
      <c r="C266" s="913"/>
      <c r="D266" s="912"/>
      <c r="E266" s="912"/>
      <c r="F266" s="912"/>
      <c r="G266" s="912"/>
      <c r="H266" s="912"/>
      <c r="I266" s="912"/>
      <c r="J266" s="912"/>
      <c r="K266" s="912"/>
      <c r="L266" s="912"/>
      <c r="M266" s="912"/>
      <c r="N266" s="912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Y266" s="32"/>
      <c r="BA266" s="32"/>
      <c r="BE266" s="6"/>
      <c r="BF266" s="6"/>
      <c r="BG266" s="6"/>
    </row>
    <row r="267" spans="1:59" s="30" customFormat="1" ht="18" customHeight="1" x14ac:dyDescent="0.2">
      <c r="A267" s="36"/>
      <c r="B267" s="913"/>
      <c r="C267" s="913"/>
      <c r="D267" s="912"/>
      <c r="E267" s="912"/>
      <c r="F267" s="912"/>
      <c r="G267" s="912"/>
      <c r="H267" s="912"/>
      <c r="I267" s="912"/>
      <c r="J267" s="912"/>
      <c r="K267" s="912"/>
      <c r="L267" s="912"/>
      <c r="M267" s="912"/>
      <c r="N267" s="912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Y267" s="32"/>
      <c r="BA267" s="32"/>
      <c r="BE267" s="6"/>
      <c r="BF267" s="6"/>
      <c r="BG267" s="6"/>
    </row>
    <row r="268" spans="1:59" s="30" customFormat="1" ht="18" customHeight="1" x14ac:dyDescent="0.2">
      <c r="A268" s="36"/>
      <c r="B268" s="913"/>
      <c r="C268" s="913"/>
      <c r="D268" s="912"/>
      <c r="E268" s="912"/>
      <c r="F268" s="912"/>
      <c r="G268" s="912"/>
      <c r="H268" s="912"/>
      <c r="I268" s="912"/>
      <c r="J268" s="912"/>
      <c r="K268" s="912"/>
      <c r="L268" s="912"/>
      <c r="M268" s="912"/>
      <c r="N268" s="912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Y268" s="32"/>
      <c r="BA268" s="32"/>
      <c r="BE268" s="6"/>
      <c r="BF268" s="6"/>
      <c r="BG268" s="6"/>
    </row>
    <row r="269" spans="1:59" s="30" customFormat="1" ht="18" customHeight="1" x14ac:dyDescent="0.2">
      <c r="A269" s="36"/>
      <c r="B269" s="913"/>
      <c r="C269" s="913"/>
      <c r="D269" s="912"/>
      <c r="E269" s="912"/>
      <c r="F269" s="912"/>
      <c r="G269" s="912"/>
      <c r="H269" s="912"/>
      <c r="I269" s="912"/>
      <c r="J269" s="912"/>
      <c r="K269" s="912"/>
      <c r="L269" s="912"/>
      <c r="M269" s="912"/>
      <c r="N269" s="912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Y269" s="32"/>
      <c r="BA269" s="32"/>
      <c r="BE269" s="6"/>
      <c r="BF269" s="6"/>
      <c r="BG269" s="6"/>
    </row>
    <row r="270" spans="1:59" s="30" customFormat="1" ht="18" customHeight="1" x14ac:dyDescent="0.2">
      <c r="A270" s="36"/>
      <c r="B270" s="913"/>
      <c r="C270" s="913"/>
      <c r="D270" s="912"/>
      <c r="E270" s="912"/>
      <c r="F270" s="912"/>
      <c r="G270" s="912"/>
      <c r="H270" s="912"/>
      <c r="I270" s="912"/>
      <c r="J270" s="912"/>
      <c r="K270" s="912"/>
      <c r="L270" s="912"/>
      <c r="M270" s="912"/>
      <c r="N270" s="912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Y270" s="32"/>
      <c r="BA270" s="32"/>
      <c r="BE270" s="6"/>
      <c r="BF270" s="6"/>
      <c r="BG270" s="6"/>
    </row>
    <row r="271" spans="1:59" s="30" customFormat="1" ht="18" customHeight="1" x14ac:dyDescent="0.2">
      <c r="A271" s="36"/>
      <c r="B271" s="913"/>
      <c r="C271" s="913"/>
      <c r="D271" s="912"/>
      <c r="E271" s="912"/>
      <c r="F271" s="912"/>
      <c r="G271" s="912"/>
      <c r="H271" s="912"/>
      <c r="I271" s="912"/>
      <c r="J271" s="912"/>
      <c r="K271" s="912"/>
      <c r="L271" s="912"/>
      <c r="M271" s="912"/>
      <c r="N271" s="912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Y271" s="32"/>
      <c r="BA271" s="32"/>
      <c r="BE271" s="6"/>
      <c r="BF271" s="6"/>
      <c r="BG271" s="6"/>
    </row>
    <row r="272" spans="1:59" s="30" customFormat="1" ht="18" customHeight="1" x14ac:dyDescent="0.2">
      <c r="A272" s="36"/>
      <c r="B272" s="913"/>
      <c r="C272" s="913"/>
      <c r="D272" s="912"/>
      <c r="E272" s="912"/>
      <c r="F272" s="912"/>
      <c r="G272" s="912"/>
      <c r="H272" s="912"/>
      <c r="I272" s="912"/>
      <c r="J272" s="912"/>
      <c r="K272" s="912"/>
      <c r="L272" s="912"/>
      <c r="M272" s="912"/>
      <c r="N272" s="912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Y272" s="32"/>
      <c r="BA272" s="32"/>
      <c r="BE272" s="6"/>
      <c r="BF272" s="6"/>
      <c r="BG272" s="6"/>
    </row>
    <row r="273" spans="1:59" s="30" customFormat="1" ht="18" customHeight="1" x14ac:dyDescent="0.2">
      <c r="A273" s="36"/>
      <c r="B273" s="913"/>
      <c r="C273" s="913"/>
      <c r="D273" s="912"/>
      <c r="E273" s="912"/>
      <c r="F273" s="912"/>
      <c r="G273" s="912"/>
      <c r="H273" s="912"/>
      <c r="I273" s="912"/>
      <c r="J273" s="912"/>
      <c r="K273" s="912"/>
      <c r="L273" s="912"/>
      <c r="M273" s="912"/>
      <c r="N273" s="912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Y273" s="32"/>
      <c r="BA273" s="32"/>
      <c r="BE273" s="6"/>
      <c r="BF273" s="6"/>
      <c r="BG273" s="6"/>
    </row>
    <row r="274" spans="1:59" s="30" customFormat="1" ht="18" customHeight="1" x14ac:dyDescent="0.2">
      <c r="A274" s="36"/>
      <c r="B274" s="913"/>
      <c r="C274" s="913"/>
      <c r="D274" s="912"/>
      <c r="E274" s="912"/>
      <c r="F274" s="912"/>
      <c r="G274" s="912"/>
      <c r="H274" s="912"/>
      <c r="I274" s="912"/>
      <c r="J274" s="912"/>
      <c r="K274" s="912"/>
      <c r="L274" s="912"/>
      <c r="M274" s="912"/>
      <c r="N274" s="912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Y274" s="32"/>
      <c r="BA274" s="32"/>
      <c r="BE274" s="6"/>
      <c r="BF274" s="6"/>
      <c r="BG274" s="6"/>
    </row>
    <row r="275" spans="1:59" s="30" customFormat="1" ht="18" customHeight="1" x14ac:dyDescent="0.2">
      <c r="A275" s="36"/>
      <c r="B275" s="913"/>
      <c r="C275" s="913"/>
      <c r="D275" s="912"/>
      <c r="E275" s="912"/>
      <c r="F275" s="912"/>
      <c r="G275" s="912"/>
      <c r="H275" s="912"/>
      <c r="I275" s="912"/>
      <c r="J275" s="912"/>
      <c r="K275" s="912"/>
      <c r="L275" s="912"/>
      <c r="M275" s="912"/>
      <c r="N275" s="912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Y275" s="32"/>
      <c r="BA275" s="32"/>
      <c r="BE275" s="6"/>
      <c r="BF275" s="6"/>
      <c r="BG275" s="6"/>
    </row>
    <row r="276" spans="1:59" s="30" customFormat="1" ht="18" customHeight="1" x14ac:dyDescent="0.2">
      <c r="A276" s="36"/>
      <c r="B276" s="913"/>
      <c r="C276" s="913"/>
      <c r="D276" s="912"/>
      <c r="E276" s="912"/>
      <c r="F276" s="912"/>
      <c r="G276" s="912"/>
      <c r="H276" s="912"/>
      <c r="I276" s="912"/>
      <c r="J276" s="912"/>
      <c r="K276" s="912"/>
      <c r="L276" s="912"/>
      <c r="M276" s="912"/>
      <c r="N276" s="912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Y276" s="32"/>
      <c r="BA276" s="32"/>
      <c r="BE276" s="6"/>
      <c r="BF276" s="6"/>
      <c r="BG276" s="6"/>
    </row>
    <row r="277" spans="1:59" s="30" customFormat="1" ht="18" customHeight="1" x14ac:dyDescent="0.2">
      <c r="A277" s="36"/>
      <c r="B277" s="913"/>
      <c r="C277" s="913"/>
      <c r="D277" s="912"/>
      <c r="E277" s="912"/>
      <c r="F277" s="912"/>
      <c r="G277" s="912"/>
      <c r="H277" s="912"/>
      <c r="I277" s="912"/>
      <c r="J277" s="912"/>
      <c r="K277" s="912"/>
      <c r="L277" s="912"/>
      <c r="M277" s="912"/>
      <c r="N277" s="912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Y277" s="32"/>
      <c r="BA277" s="32"/>
      <c r="BE277" s="6"/>
      <c r="BF277" s="6"/>
      <c r="BG277" s="6"/>
    </row>
    <row r="278" spans="1:59" s="30" customFormat="1" ht="18" customHeight="1" x14ac:dyDescent="0.2">
      <c r="A278" s="36"/>
      <c r="B278" s="913"/>
      <c r="C278" s="913"/>
      <c r="D278" s="912"/>
      <c r="E278" s="912"/>
      <c r="F278" s="912"/>
      <c r="G278" s="912"/>
      <c r="H278" s="912"/>
      <c r="I278" s="912"/>
      <c r="J278" s="912"/>
      <c r="K278" s="912"/>
      <c r="L278" s="912"/>
      <c r="M278" s="912"/>
      <c r="N278" s="912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Y278" s="32"/>
      <c r="BA278" s="32"/>
      <c r="BE278" s="6"/>
      <c r="BF278" s="6"/>
      <c r="BG278" s="6"/>
    </row>
    <row r="279" spans="1:59" s="30" customFormat="1" ht="18" customHeight="1" x14ac:dyDescent="0.2">
      <c r="A279" s="36"/>
      <c r="B279" s="913"/>
      <c r="C279" s="913"/>
      <c r="D279" s="912"/>
      <c r="E279" s="912"/>
      <c r="F279" s="912"/>
      <c r="G279" s="912"/>
      <c r="H279" s="912"/>
      <c r="I279" s="912"/>
      <c r="J279" s="912"/>
      <c r="K279" s="912"/>
      <c r="L279" s="912"/>
      <c r="M279" s="912"/>
      <c r="N279" s="912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Y279" s="32"/>
      <c r="BA279" s="32"/>
      <c r="BE279" s="6"/>
      <c r="BF279" s="6"/>
      <c r="BG279" s="6"/>
    </row>
    <row r="280" spans="1:59" s="30" customFormat="1" ht="18" customHeight="1" x14ac:dyDescent="0.2">
      <c r="A280" s="36"/>
      <c r="B280" s="913"/>
      <c r="C280" s="913"/>
      <c r="D280" s="912"/>
      <c r="E280" s="912"/>
      <c r="F280" s="912"/>
      <c r="G280" s="912"/>
      <c r="H280" s="912"/>
      <c r="I280" s="912"/>
      <c r="J280" s="912"/>
      <c r="K280" s="912"/>
      <c r="L280" s="912"/>
      <c r="M280" s="912"/>
      <c r="N280" s="912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Y280" s="32"/>
      <c r="BA280" s="32"/>
      <c r="BE280" s="6"/>
      <c r="BF280" s="6"/>
      <c r="BG280" s="6"/>
    </row>
    <row r="281" spans="1:59" s="30" customFormat="1" ht="18" customHeight="1" x14ac:dyDescent="0.2">
      <c r="A281" s="36"/>
      <c r="B281" s="913"/>
      <c r="C281" s="913"/>
      <c r="D281" s="912"/>
      <c r="E281" s="912"/>
      <c r="F281" s="912"/>
      <c r="G281" s="912"/>
      <c r="H281" s="912"/>
      <c r="I281" s="912"/>
      <c r="J281" s="912"/>
      <c r="K281" s="912"/>
      <c r="L281" s="912"/>
      <c r="M281" s="912"/>
      <c r="N281" s="912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Y281" s="32"/>
      <c r="BA281" s="32"/>
      <c r="BE281" s="6"/>
      <c r="BF281" s="6"/>
      <c r="BG281" s="6"/>
    </row>
    <row r="282" spans="1:59" s="30" customFormat="1" ht="18" customHeight="1" x14ac:dyDescent="0.2">
      <c r="A282" s="36"/>
      <c r="B282" s="913"/>
      <c r="C282" s="913"/>
      <c r="D282" s="912"/>
      <c r="E282" s="912"/>
      <c r="F282" s="912"/>
      <c r="G282" s="912"/>
      <c r="H282" s="912"/>
      <c r="I282" s="912"/>
      <c r="J282" s="912"/>
      <c r="K282" s="912"/>
      <c r="L282" s="912"/>
      <c r="M282" s="912"/>
      <c r="N282" s="912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Y282" s="32"/>
      <c r="BA282" s="32"/>
      <c r="BE282" s="6"/>
      <c r="BF282" s="6"/>
      <c r="BG282" s="6"/>
    </row>
    <row r="283" spans="1:59" s="30" customFormat="1" ht="18" customHeight="1" x14ac:dyDescent="0.2">
      <c r="A283" s="36"/>
      <c r="B283" s="913"/>
      <c r="C283" s="913"/>
      <c r="D283" s="912"/>
      <c r="E283" s="912"/>
      <c r="F283" s="912"/>
      <c r="G283" s="912"/>
      <c r="H283" s="912"/>
      <c r="I283" s="912"/>
      <c r="J283" s="912"/>
      <c r="K283" s="912"/>
      <c r="L283" s="912"/>
      <c r="M283" s="912"/>
      <c r="N283" s="912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Y283" s="32"/>
      <c r="BA283" s="32"/>
      <c r="BE283" s="6"/>
      <c r="BF283" s="6"/>
      <c r="BG283" s="6"/>
    </row>
    <row r="284" spans="1:59" s="30" customFormat="1" ht="18" customHeight="1" x14ac:dyDescent="0.2">
      <c r="A284" s="36"/>
      <c r="B284" s="913"/>
      <c r="C284" s="913"/>
      <c r="D284" s="912"/>
      <c r="E284" s="912"/>
      <c r="F284" s="912"/>
      <c r="G284" s="912"/>
      <c r="H284" s="912"/>
      <c r="I284" s="912"/>
      <c r="J284" s="912"/>
      <c r="K284" s="912"/>
      <c r="L284" s="912"/>
      <c r="M284" s="912"/>
      <c r="N284" s="912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Y284" s="32"/>
      <c r="BA284" s="32"/>
      <c r="BE284" s="6"/>
      <c r="BF284" s="6"/>
      <c r="BG284" s="6"/>
    </row>
    <row r="285" spans="1:59" s="30" customFormat="1" ht="18" customHeight="1" x14ac:dyDescent="0.2">
      <c r="A285" s="36"/>
      <c r="B285" s="913"/>
      <c r="C285" s="913"/>
      <c r="D285" s="912"/>
      <c r="E285" s="912"/>
      <c r="F285" s="912"/>
      <c r="G285" s="912"/>
      <c r="H285" s="912"/>
      <c r="I285" s="912"/>
      <c r="J285" s="912"/>
      <c r="K285" s="912"/>
      <c r="L285" s="912"/>
      <c r="M285" s="912"/>
      <c r="N285" s="912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Y285" s="32"/>
      <c r="BA285" s="32"/>
      <c r="BE285" s="6"/>
      <c r="BF285" s="6"/>
      <c r="BG285" s="6"/>
    </row>
    <row r="286" spans="1:59" s="30" customFormat="1" ht="18" customHeight="1" x14ac:dyDescent="0.2">
      <c r="A286" s="36"/>
      <c r="B286" s="913"/>
      <c r="C286" s="913"/>
      <c r="D286" s="912"/>
      <c r="E286" s="912"/>
      <c r="F286" s="912"/>
      <c r="G286" s="912"/>
      <c r="H286" s="912"/>
      <c r="I286" s="912"/>
      <c r="J286" s="912"/>
      <c r="K286" s="912"/>
      <c r="L286" s="912"/>
      <c r="M286" s="912"/>
      <c r="N286" s="912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Y286" s="32"/>
      <c r="BA286" s="32"/>
      <c r="BE286" s="6"/>
      <c r="BF286" s="6"/>
      <c r="BG286" s="6"/>
    </row>
    <row r="287" spans="1:59" s="30" customFormat="1" ht="18" customHeight="1" x14ac:dyDescent="0.2">
      <c r="A287" s="36"/>
      <c r="B287" s="913"/>
      <c r="C287" s="913"/>
      <c r="D287" s="912"/>
      <c r="E287" s="912"/>
      <c r="F287" s="912"/>
      <c r="G287" s="912"/>
      <c r="H287" s="912"/>
      <c r="I287" s="912"/>
      <c r="J287" s="912"/>
      <c r="K287" s="912"/>
      <c r="L287" s="912"/>
      <c r="M287" s="912"/>
      <c r="N287" s="912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Y287" s="32"/>
      <c r="BA287" s="32"/>
      <c r="BE287" s="6"/>
      <c r="BF287" s="6"/>
      <c r="BG287" s="6"/>
    </row>
    <row r="288" spans="1:59" s="30" customFormat="1" ht="18" customHeight="1" x14ac:dyDescent="0.2">
      <c r="A288" s="36"/>
      <c r="B288" s="913"/>
      <c r="C288" s="913"/>
      <c r="D288" s="912"/>
      <c r="E288" s="912"/>
      <c r="F288" s="912"/>
      <c r="G288" s="912"/>
      <c r="H288" s="912"/>
      <c r="I288" s="912"/>
      <c r="J288" s="912"/>
      <c r="K288" s="912"/>
      <c r="L288" s="912"/>
      <c r="M288" s="912"/>
      <c r="N288" s="912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Y288" s="32"/>
      <c r="BA288" s="32"/>
      <c r="BE288" s="6"/>
      <c r="BF288" s="6"/>
      <c r="BG288" s="6"/>
    </row>
    <row r="289" spans="1:59" s="30" customFormat="1" ht="18" customHeight="1" x14ac:dyDescent="0.2">
      <c r="A289" s="36"/>
      <c r="B289" s="913"/>
      <c r="C289" s="913"/>
      <c r="D289" s="912"/>
      <c r="E289" s="912"/>
      <c r="F289" s="912"/>
      <c r="G289" s="912"/>
      <c r="H289" s="912"/>
      <c r="I289" s="912"/>
      <c r="J289" s="912"/>
      <c r="K289" s="912"/>
      <c r="L289" s="912"/>
      <c r="M289" s="912"/>
      <c r="N289" s="912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Y289" s="32"/>
      <c r="BA289" s="32"/>
      <c r="BE289" s="6"/>
      <c r="BF289" s="6"/>
      <c r="BG289" s="6"/>
    </row>
    <row r="290" spans="1:59" s="30" customFormat="1" ht="18" customHeight="1" x14ac:dyDescent="0.2">
      <c r="A290" s="36"/>
      <c r="B290" s="913"/>
      <c r="C290" s="913"/>
      <c r="D290" s="912"/>
      <c r="E290" s="912"/>
      <c r="F290" s="912"/>
      <c r="G290" s="912"/>
      <c r="H290" s="912"/>
      <c r="I290" s="912"/>
      <c r="J290" s="912"/>
      <c r="K290" s="912"/>
      <c r="L290" s="912"/>
      <c r="M290" s="912"/>
      <c r="N290" s="912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Y290" s="32"/>
      <c r="BA290" s="32"/>
      <c r="BE290" s="6"/>
      <c r="BF290" s="6"/>
      <c r="BG290" s="6"/>
    </row>
    <row r="291" spans="1:59" s="30" customFormat="1" ht="18" customHeight="1" x14ac:dyDescent="0.2">
      <c r="A291" s="36"/>
      <c r="B291" s="913"/>
      <c r="C291" s="913"/>
      <c r="D291" s="912"/>
      <c r="E291" s="912"/>
      <c r="F291" s="912"/>
      <c r="G291" s="912"/>
      <c r="H291" s="912"/>
      <c r="I291" s="912"/>
      <c r="J291" s="912"/>
      <c r="K291" s="912"/>
      <c r="L291" s="912"/>
      <c r="M291" s="912"/>
      <c r="N291" s="912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Y291" s="32"/>
      <c r="BA291" s="32"/>
      <c r="BE291" s="6"/>
      <c r="BF291" s="6"/>
      <c r="BG291" s="6"/>
    </row>
    <row r="292" spans="1:59" s="30" customFormat="1" ht="18" customHeight="1" x14ac:dyDescent="0.2">
      <c r="A292" s="36"/>
      <c r="B292" s="913"/>
      <c r="C292" s="913"/>
      <c r="D292" s="912"/>
      <c r="E292" s="912"/>
      <c r="F292" s="912"/>
      <c r="G292" s="912"/>
      <c r="H292" s="912"/>
      <c r="I292" s="912"/>
      <c r="J292" s="912"/>
      <c r="K292" s="912"/>
      <c r="L292" s="912"/>
      <c r="M292" s="912"/>
      <c r="N292" s="912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Y292" s="32"/>
      <c r="BA292" s="32"/>
      <c r="BE292" s="6"/>
      <c r="BF292" s="6"/>
      <c r="BG292" s="6"/>
    </row>
    <row r="293" spans="1:59" s="30" customFormat="1" ht="18" customHeight="1" x14ac:dyDescent="0.2">
      <c r="A293" s="36"/>
      <c r="B293" s="913"/>
      <c r="C293" s="913"/>
      <c r="D293" s="912"/>
      <c r="E293" s="912"/>
      <c r="F293" s="912"/>
      <c r="G293" s="912"/>
      <c r="H293" s="912"/>
      <c r="I293" s="912"/>
      <c r="J293" s="912"/>
      <c r="K293" s="912"/>
      <c r="L293" s="912"/>
      <c r="M293" s="912"/>
      <c r="N293" s="912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Y293" s="32"/>
      <c r="BA293" s="32"/>
      <c r="BE293" s="6"/>
      <c r="BF293" s="6"/>
      <c r="BG293" s="6"/>
    </row>
    <row r="294" spans="1:59" s="30" customFormat="1" ht="18" customHeight="1" x14ac:dyDescent="0.2">
      <c r="A294" s="36"/>
      <c r="B294" s="913"/>
      <c r="C294" s="913"/>
      <c r="D294" s="912"/>
      <c r="E294" s="912"/>
      <c r="F294" s="912"/>
      <c r="G294" s="912"/>
      <c r="H294" s="912"/>
      <c r="I294" s="912"/>
      <c r="J294" s="912"/>
      <c r="K294" s="912"/>
      <c r="L294" s="912"/>
      <c r="M294" s="912"/>
      <c r="N294" s="912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Y294" s="32"/>
      <c r="BA294" s="32"/>
      <c r="BE294" s="6"/>
      <c r="BF294" s="6"/>
      <c r="BG294" s="6"/>
    </row>
    <row r="295" spans="1:59" s="30" customFormat="1" ht="18" customHeight="1" x14ac:dyDescent="0.2">
      <c r="A295" s="36"/>
      <c r="B295" s="913"/>
      <c r="C295" s="913"/>
      <c r="D295" s="912"/>
      <c r="E295" s="912"/>
      <c r="F295" s="912"/>
      <c r="G295" s="912"/>
      <c r="H295" s="912"/>
      <c r="I295" s="912"/>
      <c r="J295" s="912"/>
      <c r="K295" s="912"/>
      <c r="L295" s="912"/>
      <c r="M295" s="912"/>
      <c r="N295" s="912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Y295" s="32"/>
      <c r="BA295" s="32"/>
      <c r="BE295" s="6"/>
      <c r="BF295" s="6"/>
      <c r="BG295" s="6"/>
    </row>
    <row r="296" spans="1:59" s="30" customFormat="1" ht="18" customHeight="1" x14ac:dyDescent="0.2">
      <c r="A296" s="36"/>
      <c r="B296" s="913"/>
      <c r="C296" s="913"/>
      <c r="D296" s="912"/>
      <c r="E296" s="912"/>
      <c r="F296" s="912"/>
      <c r="G296" s="912"/>
      <c r="H296" s="912"/>
      <c r="I296" s="912"/>
      <c r="J296" s="912"/>
      <c r="K296" s="912"/>
      <c r="L296" s="912"/>
      <c r="M296" s="912"/>
      <c r="N296" s="912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Y296" s="32"/>
      <c r="BA296" s="32"/>
      <c r="BE296" s="6"/>
      <c r="BF296" s="6"/>
      <c r="BG296" s="6"/>
    </row>
    <row r="297" spans="1:59" s="30" customFormat="1" ht="18" customHeight="1" x14ac:dyDescent="0.2">
      <c r="A297" s="36"/>
      <c r="B297" s="913"/>
      <c r="C297" s="913"/>
      <c r="D297" s="912"/>
      <c r="E297" s="912"/>
      <c r="F297" s="912"/>
      <c r="G297" s="912"/>
      <c r="H297" s="912"/>
      <c r="I297" s="912"/>
      <c r="J297" s="912"/>
      <c r="K297" s="912"/>
      <c r="L297" s="912"/>
      <c r="M297" s="912"/>
      <c r="N297" s="912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Y297" s="32"/>
      <c r="BA297" s="32"/>
      <c r="BE297" s="6"/>
      <c r="BF297" s="6"/>
      <c r="BG297" s="6"/>
    </row>
    <row r="298" spans="1:59" s="30" customFormat="1" ht="18" customHeight="1" x14ac:dyDescent="0.2">
      <c r="A298" s="36"/>
      <c r="B298" s="913"/>
      <c r="C298" s="913"/>
      <c r="D298" s="912"/>
      <c r="E298" s="912"/>
      <c r="F298" s="912"/>
      <c r="G298" s="912"/>
      <c r="H298" s="912"/>
      <c r="I298" s="912"/>
      <c r="J298" s="912"/>
      <c r="K298" s="912"/>
      <c r="L298" s="912"/>
      <c r="M298" s="912"/>
      <c r="N298" s="912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Y298" s="32"/>
      <c r="BA298" s="32"/>
      <c r="BE298" s="6"/>
      <c r="BF298" s="6"/>
      <c r="BG298" s="6"/>
    </row>
    <row r="299" spans="1:59" s="30" customFormat="1" ht="18" customHeight="1" x14ac:dyDescent="0.2">
      <c r="A299" s="36"/>
      <c r="B299" s="913"/>
      <c r="C299" s="913"/>
      <c r="D299" s="912"/>
      <c r="E299" s="912"/>
      <c r="F299" s="912"/>
      <c r="G299" s="912"/>
      <c r="H299" s="912"/>
      <c r="I299" s="912"/>
      <c r="J299" s="912"/>
      <c r="K299" s="912"/>
      <c r="L299" s="912"/>
      <c r="M299" s="912"/>
      <c r="N299" s="912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Y299" s="32"/>
      <c r="BA299" s="32"/>
      <c r="BE299" s="6"/>
      <c r="BF299" s="6"/>
      <c r="BG299" s="6"/>
    </row>
    <row r="300" spans="1:59" s="30" customFormat="1" ht="18" customHeight="1" x14ac:dyDescent="0.2">
      <c r="A300" s="36"/>
      <c r="B300" s="913"/>
      <c r="C300" s="913"/>
      <c r="D300" s="912"/>
      <c r="E300" s="912"/>
      <c r="F300" s="912"/>
      <c r="G300" s="912"/>
      <c r="H300" s="912"/>
      <c r="I300" s="912"/>
      <c r="J300" s="912"/>
      <c r="K300" s="912"/>
      <c r="L300" s="912"/>
      <c r="M300" s="912"/>
      <c r="N300" s="912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Y300" s="32"/>
      <c r="BA300" s="32"/>
      <c r="BE300" s="6"/>
      <c r="BF300" s="6"/>
      <c r="BG300" s="6"/>
    </row>
    <row r="301" spans="1:59" s="30" customFormat="1" ht="18" customHeight="1" x14ac:dyDescent="0.2">
      <c r="A301" s="36"/>
      <c r="B301" s="913"/>
      <c r="C301" s="913"/>
      <c r="D301" s="912"/>
      <c r="E301" s="912"/>
      <c r="F301" s="912"/>
      <c r="G301" s="912"/>
      <c r="H301" s="912"/>
      <c r="I301" s="912"/>
      <c r="J301" s="912"/>
      <c r="K301" s="912"/>
      <c r="L301" s="912"/>
      <c r="M301" s="912"/>
      <c r="N301" s="912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Y301" s="32"/>
      <c r="BA301" s="32"/>
      <c r="BE301" s="6"/>
      <c r="BF301" s="6"/>
      <c r="BG301" s="6"/>
    </row>
    <row r="302" spans="1:59" s="30" customFormat="1" ht="18" customHeight="1" x14ac:dyDescent="0.2">
      <c r="A302" s="36"/>
      <c r="B302" s="913"/>
      <c r="C302" s="913"/>
      <c r="D302" s="912"/>
      <c r="E302" s="912"/>
      <c r="F302" s="912"/>
      <c r="G302" s="912"/>
      <c r="H302" s="912"/>
      <c r="I302" s="912"/>
      <c r="J302" s="912"/>
      <c r="K302" s="912"/>
      <c r="L302" s="912"/>
      <c r="M302" s="912"/>
      <c r="N302" s="912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Y302" s="32"/>
      <c r="BA302" s="32"/>
      <c r="BE302" s="6"/>
      <c r="BF302" s="6"/>
      <c r="BG302" s="6"/>
    </row>
    <row r="303" spans="1:59" s="30" customFormat="1" ht="18" customHeight="1" x14ac:dyDescent="0.2">
      <c r="A303" s="36"/>
      <c r="B303" s="913"/>
      <c r="C303" s="913"/>
      <c r="D303" s="912"/>
      <c r="E303" s="912"/>
      <c r="F303" s="912"/>
      <c r="G303" s="912"/>
      <c r="H303" s="912"/>
      <c r="I303" s="912"/>
      <c r="J303" s="912"/>
      <c r="K303" s="912"/>
      <c r="L303" s="912"/>
      <c r="M303" s="912"/>
      <c r="N303" s="912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Y303" s="32"/>
      <c r="BA303" s="32"/>
      <c r="BE303" s="6"/>
      <c r="BF303" s="6"/>
      <c r="BG303" s="6"/>
    </row>
    <row r="304" spans="1:59" s="30" customFormat="1" ht="18" customHeight="1" x14ac:dyDescent="0.2">
      <c r="A304" s="36"/>
      <c r="B304" s="913"/>
      <c r="C304" s="913"/>
      <c r="D304" s="912"/>
      <c r="E304" s="912"/>
      <c r="F304" s="912"/>
      <c r="G304" s="912"/>
      <c r="H304" s="912"/>
      <c r="I304" s="912"/>
      <c r="J304" s="912"/>
      <c r="K304" s="912"/>
      <c r="L304" s="912"/>
      <c r="M304" s="912"/>
      <c r="N304" s="912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Y304" s="32"/>
      <c r="BA304" s="32"/>
      <c r="BE304" s="6"/>
      <c r="BF304" s="6"/>
      <c r="BG304" s="6"/>
    </row>
    <row r="305" spans="1:59" s="30" customFormat="1" ht="18" customHeight="1" x14ac:dyDescent="0.2">
      <c r="A305" s="36"/>
      <c r="B305" s="913"/>
      <c r="C305" s="913"/>
      <c r="D305" s="912"/>
      <c r="E305" s="912"/>
      <c r="F305" s="912"/>
      <c r="G305" s="912"/>
      <c r="H305" s="912"/>
      <c r="I305" s="912"/>
      <c r="J305" s="912"/>
      <c r="K305" s="912"/>
      <c r="L305" s="912"/>
      <c r="M305" s="912"/>
      <c r="N305" s="912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Y305" s="32"/>
      <c r="BA305" s="32"/>
      <c r="BE305" s="6"/>
      <c r="BF305" s="6"/>
      <c r="BG305" s="6"/>
    </row>
    <row r="306" spans="1:59" s="30" customFormat="1" ht="18" customHeight="1" x14ac:dyDescent="0.2">
      <c r="A306" s="36"/>
      <c r="B306" s="913"/>
      <c r="C306" s="913"/>
      <c r="D306" s="912"/>
      <c r="E306" s="912"/>
      <c r="F306" s="912"/>
      <c r="G306" s="912"/>
      <c r="H306" s="912"/>
      <c r="I306" s="912"/>
      <c r="J306" s="912"/>
      <c r="K306" s="912"/>
      <c r="L306" s="912"/>
      <c r="M306" s="912"/>
      <c r="N306" s="912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Y306" s="32"/>
      <c r="BA306" s="32"/>
      <c r="BE306" s="6"/>
      <c r="BF306" s="6"/>
      <c r="BG306" s="6"/>
    </row>
    <row r="307" spans="1:59" s="30" customFormat="1" ht="18" customHeight="1" x14ac:dyDescent="0.2">
      <c r="A307" s="36"/>
      <c r="B307" s="913"/>
      <c r="C307" s="913"/>
      <c r="D307" s="912"/>
      <c r="E307" s="912"/>
      <c r="F307" s="912"/>
      <c r="G307" s="912"/>
      <c r="H307" s="912"/>
      <c r="I307" s="912"/>
      <c r="J307" s="912"/>
      <c r="K307" s="912"/>
      <c r="L307" s="912"/>
      <c r="M307" s="912"/>
      <c r="N307" s="912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Y307" s="32"/>
      <c r="BA307" s="32"/>
      <c r="BE307" s="6"/>
      <c r="BF307" s="6"/>
      <c r="BG307" s="6"/>
    </row>
    <row r="308" spans="1:59" s="30" customFormat="1" ht="18" customHeight="1" x14ac:dyDescent="0.2">
      <c r="A308" s="36"/>
      <c r="B308" s="913"/>
      <c r="C308" s="913"/>
      <c r="D308" s="912"/>
      <c r="E308" s="912"/>
      <c r="F308" s="912"/>
      <c r="G308" s="912"/>
      <c r="H308" s="912"/>
      <c r="I308" s="912"/>
      <c r="J308" s="912"/>
      <c r="K308" s="912"/>
      <c r="L308" s="912"/>
      <c r="M308" s="912"/>
      <c r="N308" s="912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Y308" s="32"/>
      <c r="BA308" s="32"/>
      <c r="BE308" s="6"/>
      <c r="BF308" s="6"/>
      <c r="BG308" s="6"/>
    </row>
    <row r="309" spans="1:59" s="30" customFormat="1" ht="18" customHeight="1" x14ac:dyDescent="0.2">
      <c r="A309" s="36"/>
      <c r="B309" s="913"/>
      <c r="C309" s="913"/>
      <c r="D309" s="912"/>
      <c r="E309" s="912"/>
      <c r="F309" s="912"/>
      <c r="G309" s="912"/>
      <c r="H309" s="912"/>
      <c r="I309" s="912"/>
      <c r="J309" s="912"/>
      <c r="K309" s="912"/>
      <c r="L309" s="912"/>
      <c r="M309" s="912"/>
      <c r="N309" s="912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Y309" s="32"/>
      <c r="BA309" s="32"/>
      <c r="BE309" s="6"/>
      <c r="BF309" s="6"/>
      <c r="BG309" s="6"/>
    </row>
    <row r="310" spans="1:59" s="30" customFormat="1" ht="18" customHeight="1" x14ac:dyDescent="0.2">
      <c r="A310" s="36"/>
      <c r="B310" s="913"/>
      <c r="C310" s="913"/>
      <c r="D310" s="912"/>
      <c r="E310" s="912"/>
      <c r="F310" s="912"/>
      <c r="G310" s="912"/>
      <c r="H310" s="912"/>
      <c r="I310" s="912"/>
      <c r="J310" s="912"/>
      <c r="K310" s="912"/>
      <c r="L310" s="912"/>
      <c r="M310" s="912"/>
      <c r="N310" s="912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Y310" s="32"/>
      <c r="BA310" s="32"/>
      <c r="BE310" s="6"/>
      <c r="BF310" s="6"/>
      <c r="BG310" s="6"/>
    </row>
    <row r="311" spans="1:59" s="30" customFormat="1" ht="18" customHeight="1" x14ac:dyDescent="0.2">
      <c r="A311" s="36"/>
      <c r="B311" s="913"/>
      <c r="C311" s="913"/>
      <c r="D311" s="912"/>
      <c r="E311" s="912"/>
      <c r="F311" s="912"/>
      <c r="G311" s="912"/>
      <c r="H311" s="912"/>
      <c r="I311" s="912"/>
      <c r="J311" s="912"/>
      <c r="K311" s="912"/>
      <c r="L311" s="912"/>
      <c r="M311" s="912"/>
      <c r="N311" s="912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Y311" s="32"/>
      <c r="BA311" s="32"/>
      <c r="BE311" s="6"/>
      <c r="BF311" s="6"/>
      <c r="BG311" s="6"/>
    </row>
    <row r="312" spans="1:59" s="30" customFormat="1" ht="18" customHeight="1" x14ac:dyDescent="0.2">
      <c r="A312" s="36"/>
      <c r="B312" s="913"/>
      <c r="C312" s="913"/>
      <c r="D312" s="912"/>
      <c r="E312" s="912"/>
      <c r="F312" s="912"/>
      <c r="G312" s="912"/>
      <c r="H312" s="912"/>
      <c r="I312" s="912"/>
      <c r="J312" s="912"/>
      <c r="K312" s="912"/>
      <c r="L312" s="912"/>
      <c r="M312" s="912"/>
      <c r="N312" s="912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Y312" s="32"/>
      <c r="BA312" s="32"/>
      <c r="BE312" s="6"/>
      <c r="BF312" s="6"/>
      <c r="BG312" s="6"/>
    </row>
    <row r="313" spans="1:59" s="30" customFormat="1" ht="18" customHeight="1" x14ac:dyDescent="0.2">
      <c r="A313" s="36"/>
      <c r="B313" s="913"/>
      <c r="C313" s="913"/>
      <c r="D313" s="912"/>
      <c r="E313" s="912"/>
      <c r="F313" s="912"/>
      <c r="G313" s="912"/>
      <c r="H313" s="912"/>
      <c r="I313" s="912"/>
      <c r="J313" s="912"/>
      <c r="K313" s="912"/>
      <c r="L313" s="912"/>
      <c r="M313" s="912"/>
      <c r="N313" s="912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Y313" s="32"/>
      <c r="BA313" s="32"/>
      <c r="BE313" s="6"/>
      <c r="BF313" s="6"/>
      <c r="BG313" s="6"/>
    </row>
    <row r="314" spans="1:59" s="30" customFormat="1" ht="18" customHeight="1" x14ac:dyDescent="0.2">
      <c r="A314" s="36"/>
      <c r="B314" s="913"/>
      <c r="C314" s="913"/>
      <c r="D314" s="912"/>
      <c r="E314" s="912"/>
      <c r="F314" s="912"/>
      <c r="G314" s="912"/>
      <c r="H314" s="912"/>
      <c r="I314" s="912"/>
      <c r="J314" s="912"/>
      <c r="K314" s="912"/>
      <c r="L314" s="912"/>
      <c r="M314" s="912"/>
      <c r="N314" s="912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Y314" s="32"/>
      <c r="BA314" s="32"/>
      <c r="BE314" s="6"/>
      <c r="BF314" s="6"/>
      <c r="BG314" s="6"/>
    </row>
    <row r="315" spans="1:59" s="30" customFormat="1" ht="18" customHeight="1" x14ac:dyDescent="0.2">
      <c r="A315" s="36"/>
      <c r="B315" s="913"/>
      <c r="C315" s="913"/>
      <c r="D315" s="912"/>
      <c r="E315" s="912"/>
      <c r="F315" s="912"/>
      <c r="G315" s="912"/>
      <c r="H315" s="912"/>
      <c r="I315" s="912"/>
      <c r="J315" s="912"/>
      <c r="K315" s="912"/>
      <c r="L315" s="912"/>
      <c r="M315" s="912"/>
      <c r="N315" s="912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Y315" s="32"/>
      <c r="BA315" s="32"/>
      <c r="BE315" s="6"/>
      <c r="BF315" s="6"/>
      <c r="BG315" s="6"/>
    </row>
    <row r="316" spans="1:59" s="30" customFormat="1" ht="18" customHeight="1" x14ac:dyDescent="0.2">
      <c r="A316" s="36"/>
      <c r="B316" s="913"/>
      <c r="C316" s="913"/>
      <c r="D316" s="912"/>
      <c r="E316" s="912"/>
      <c r="F316" s="912"/>
      <c r="G316" s="912"/>
      <c r="H316" s="912"/>
      <c r="I316" s="912"/>
      <c r="J316" s="912"/>
      <c r="K316" s="912"/>
      <c r="L316" s="912"/>
      <c r="M316" s="912"/>
      <c r="N316" s="912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Y316" s="32"/>
      <c r="BA316" s="32"/>
      <c r="BE316" s="6"/>
      <c r="BF316" s="6"/>
      <c r="BG316" s="6"/>
    </row>
    <row r="317" spans="1:59" s="30" customFormat="1" ht="18" customHeight="1" x14ac:dyDescent="0.2">
      <c r="A317" s="36"/>
      <c r="B317" s="913"/>
      <c r="C317" s="913"/>
      <c r="D317" s="912"/>
      <c r="E317" s="912"/>
      <c r="F317" s="912"/>
      <c r="G317" s="912"/>
      <c r="H317" s="912"/>
      <c r="I317" s="912"/>
      <c r="J317" s="912"/>
      <c r="K317" s="912"/>
      <c r="L317" s="912"/>
      <c r="M317" s="912"/>
      <c r="N317" s="912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Y317" s="32"/>
      <c r="BA317" s="32"/>
      <c r="BE317" s="6"/>
      <c r="BF317" s="6"/>
      <c r="BG317" s="6"/>
    </row>
    <row r="318" spans="1:59" s="30" customFormat="1" ht="18" customHeight="1" x14ac:dyDescent="0.2">
      <c r="A318" s="36"/>
      <c r="B318" s="913"/>
      <c r="C318" s="913"/>
      <c r="D318" s="912"/>
      <c r="E318" s="912"/>
      <c r="F318" s="912"/>
      <c r="G318" s="912"/>
      <c r="H318" s="912"/>
      <c r="I318" s="912"/>
      <c r="J318" s="912"/>
      <c r="K318" s="912"/>
      <c r="L318" s="912"/>
      <c r="M318" s="912"/>
      <c r="N318" s="912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Y318" s="32"/>
      <c r="BA318" s="32"/>
      <c r="BE318" s="6"/>
      <c r="BF318" s="6"/>
      <c r="BG318" s="6"/>
    </row>
    <row r="319" spans="1:59" s="30" customFormat="1" ht="18" customHeight="1" x14ac:dyDescent="0.2">
      <c r="A319" s="36"/>
      <c r="B319" s="913"/>
      <c r="C319" s="913"/>
      <c r="D319" s="912"/>
      <c r="E319" s="912"/>
      <c r="F319" s="912"/>
      <c r="G319" s="912"/>
      <c r="H319" s="912"/>
      <c r="I319" s="912"/>
      <c r="J319" s="912"/>
      <c r="K319" s="912"/>
      <c r="L319" s="912"/>
      <c r="M319" s="912"/>
      <c r="N319" s="912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Y319" s="32"/>
      <c r="BA319" s="32"/>
      <c r="BE319" s="6"/>
      <c r="BF319" s="6"/>
      <c r="BG319" s="6"/>
    </row>
    <row r="320" spans="1:59" s="30" customFormat="1" ht="18" customHeight="1" x14ac:dyDescent="0.2">
      <c r="A320" s="36"/>
      <c r="B320" s="913"/>
      <c r="C320" s="913"/>
      <c r="D320" s="912"/>
      <c r="E320" s="912"/>
      <c r="F320" s="912"/>
      <c r="G320" s="912"/>
      <c r="H320" s="912"/>
      <c r="I320" s="912"/>
      <c r="J320" s="912"/>
      <c r="K320" s="912"/>
      <c r="L320" s="912"/>
      <c r="M320" s="912"/>
      <c r="N320" s="912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Y320" s="32"/>
      <c r="BA320" s="32"/>
      <c r="BE320" s="6"/>
      <c r="BF320" s="6"/>
      <c r="BG320" s="6"/>
    </row>
    <row r="321" spans="1:59" s="30" customFormat="1" ht="18" customHeight="1" x14ac:dyDescent="0.2">
      <c r="A321" s="36"/>
      <c r="B321" s="913"/>
      <c r="C321" s="913"/>
      <c r="D321" s="912"/>
      <c r="E321" s="912"/>
      <c r="F321" s="912"/>
      <c r="G321" s="912"/>
      <c r="H321" s="912"/>
      <c r="I321" s="912"/>
      <c r="J321" s="912"/>
      <c r="K321" s="912"/>
      <c r="L321" s="912"/>
      <c r="M321" s="912"/>
      <c r="N321" s="912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Y321" s="32"/>
      <c r="BA321" s="32"/>
      <c r="BE321" s="6"/>
      <c r="BF321" s="6"/>
      <c r="BG321" s="6"/>
    </row>
    <row r="322" spans="1:59" s="30" customFormat="1" ht="18" customHeight="1" x14ac:dyDescent="0.2">
      <c r="A322" s="36"/>
      <c r="B322" s="913"/>
      <c r="C322" s="913"/>
      <c r="D322" s="912"/>
      <c r="E322" s="912"/>
      <c r="F322" s="912"/>
      <c r="G322" s="912"/>
      <c r="H322" s="912"/>
      <c r="I322" s="912"/>
      <c r="J322" s="912"/>
      <c r="K322" s="912"/>
      <c r="L322" s="912"/>
      <c r="M322" s="912"/>
      <c r="N322" s="912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Y322" s="32"/>
      <c r="BA322" s="32"/>
      <c r="BE322" s="6"/>
      <c r="BF322" s="6"/>
      <c r="BG322" s="6"/>
    </row>
    <row r="323" spans="1:59" s="30" customFormat="1" ht="18" customHeight="1" x14ac:dyDescent="0.2">
      <c r="A323" s="36"/>
      <c r="B323" s="913"/>
      <c r="C323" s="913"/>
      <c r="D323" s="912"/>
      <c r="E323" s="912"/>
      <c r="F323" s="912"/>
      <c r="G323" s="912"/>
      <c r="H323" s="912"/>
      <c r="I323" s="912"/>
      <c r="J323" s="912"/>
      <c r="K323" s="912"/>
      <c r="L323" s="912"/>
      <c r="M323" s="912"/>
      <c r="N323" s="912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Y323" s="32"/>
      <c r="BA323" s="32"/>
      <c r="BE323" s="6"/>
      <c r="BF323" s="6"/>
      <c r="BG323" s="6"/>
    </row>
    <row r="324" spans="1:59" s="30" customFormat="1" ht="18" customHeight="1" x14ac:dyDescent="0.2">
      <c r="A324" s="36"/>
      <c r="B324" s="913"/>
      <c r="C324" s="913"/>
      <c r="D324" s="912"/>
      <c r="E324" s="912"/>
      <c r="F324" s="912"/>
      <c r="G324" s="912"/>
      <c r="H324" s="912"/>
      <c r="I324" s="912"/>
      <c r="J324" s="912"/>
      <c r="K324" s="912"/>
      <c r="L324" s="912"/>
      <c r="M324" s="912"/>
      <c r="N324" s="912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Y324" s="32"/>
      <c r="BA324" s="32"/>
      <c r="BE324" s="6"/>
      <c r="BF324" s="6"/>
      <c r="BG324" s="6"/>
    </row>
    <row r="325" spans="1:59" s="30" customFormat="1" ht="18" customHeight="1" x14ac:dyDescent="0.2">
      <c r="A325" s="36"/>
      <c r="B325" s="913"/>
      <c r="C325" s="913"/>
      <c r="D325" s="912"/>
      <c r="E325" s="912"/>
      <c r="F325" s="912"/>
      <c r="G325" s="912"/>
      <c r="H325" s="912"/>
      <c r="I325" s="912"/>
      <c r="J325" s="912"/>
      <c r="K325" s="912"/>
      <c r="L325" s="912"/>
      <c r="M325" s="912"/>
      <c r="N325" s="912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Y325" s="32"/>
      <c r="BA325" s="32"/>
      <c r="BE325" s="6"/>
      <c r="BF325" s="6"/>
      <c r="BG325" s="6"/>
    </row>
    <row r="326" spans="1:59" s="30" customFormat="1" ht="18" customHeight="1" x14ac:dyDescent="0.2">
      <c r="A326" s="36"/>
      <c r="B326" s="913"/>
      <c r="C326" s="913"/>
      <c r="D326" s="912"/>
      <c r="E326" s="912"/>
      <c r="F326" s="912"/>
      <c r="G326" s="912"/>
      <c r="H326" s="912"/>
      <c r="I326" s="912"/>
      <c r="J326" s="912"/>
      <c r="K326" s="912"/>
      <c r="L326" s="912"/>
      <c r="M326" s="912"/>
      <c r="N326" s="912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Y326" s="32"/>
      <c r="BA326" s="32"/>
      <c r="BE326" s="6"/>
      <c r="BF326" s="6"/>
      <c r="BG326" s="6"/>
    </row>
    <row r="327" spans="1:59" s="30" customFormat="1" ht="18" customHeight="1" x14ac:dyDescent="0.2">
      <c r="A327" s="36"/>
      <c r="B327" s="913"/>
      <c r="C327" s="913"/>
      <c r="D327" s="912"/>
      <c r="E327" s="912"/>
      <c r="F327" s="912"/>
      <c r="G327" s="912"/>
      <c r="H327" s="912"/>
      <c r="I327" s="912"/>
      <c r="J327" s="912"/>
      <c r="K327" s="912"/>
      <c r="L327" s="912"/>
      <c r="M327" s="912"/>
      <c r="N327" s="912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Y327" s="32"/>
      <c r="BA327" s="32"/>
      <c r="BE327" s="6"/>
      <c r="BF327" s="6"/>
      <c r="BG327" s="6"/>
    </row>
    <row r="328" spans="1:59" s="30" customFormat="1" ht="18" customHeight="1" x14ac:dyDescent="0.2">
      <c r="A328" s="36"/>
      <c r="B328" s="913"/>
      <c r="C328" s="913"/>
      <c r="D328" s="912"/>
      <c r="E328" s="912"/>
      <c r="F328" s="912"/>
      <c r="G328" s="912"/>
      <c r="H328" s="912"/>
      <c r="I328" s="912"/>
      <c r="J328" s="912"/>
      <c r="K328" s="912"/>
      <c r="L328" s="912"/>
      <c r="M328" s="912"/>
      <c r="N328" s="912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Y328" s="32"/>
      <c r="BA328" s="32"/>
      <c r="BE328" s="6"/>
      <c r="BF328" s="6"/>
      <c r="BG328" s="6"/>
    </row>
    <row r="329" spans="1:59" s="30" customFormat="1" ht="18" customHeight="1" x14ac:dyDescent="0.2">
      <c r="A329" s="36"/>
      <c r="B329" s="913"/>
      <c r="C329" s="913"/>
      <c r="D329" s="912"/>
      <c r="E329" s="912"/>
      <c r="F329" s="912"/>
      <c r="G329" s="912"/>
      <c r="H329" s="912"/>
      <c r="I329" s="912"/>
      <c r="J329" s="912"/>
      <c r="K329" s="912"/>
      <c r="L329" s="912"/>
      <c r="M329" s="912"/>
      <c r="N329" s="912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Y329" s="32"/>
      <c r="BA329" s="32"/>
      <c r="BE329" s="6"/>
      <c r="BF329" s="6"/>
      <c r="BG329" s="6"/>
    </row>
    <row r="330" spans="1:59" s="30" customFormat="1" ht="18" customHeight="1" x14ac:dyDescent="0.2">
      <c r="A330" s="36"/>
      <c r="B330" s="913"/>
      <c r="C330" s="913"/>
      <c r="D330" s="912"/>
      <c r="E330" s="912"/>
      <c r="F330" s="912"/>
      <c r="G330" s="912"/>
      <c r="H330" s="912"/>
      <c r="I330" s="912"/>
      <c r="J330" s="912"/>
      <c r="K330" s="912"/>
      <c r="L330" s="912"/>
      <c r="M330" s="912"/>
      <c r="N330" s="912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Y330" s="32"/>
      <c r="BA330" s="32"/>
      <c r="BE330" s="6"/>
      <c r="BF330" s="6"/>
      <c r="BG330" s="6"/>
    </row>
    <row r="331" spans="1:59" s="30" customFormat="1" ht="18" customHeight="1" x14ac:dyDescent="0.2">
      <c r="A331" s="36"/>
      <c r="B331" s="913"/>
      <c r="C331" s="913"/>
      <c r="D331" s="912"/>
      <c r="E331" s="912"/>
      <c r="F331" s="912"/>
      <c r="G331" s="912"/>
      <c r="H331" s="912"/>
      <c r="I331" s="912"/>
      <c r="J331" s="912"/>
      <c r="K331" s="912"/>
      <c r="L331" s="912"/>
      <c r="M331" s="912"/>
      <c r="N331" s="912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Y331" s="32"/>
      <c r="BA331" s="32"/>
      <c r="BE331" s="6"/>
      <c r="BF331" s="6"/>
      <c r="BG331" s="6"/>
    </row>
    <row r="332" spans="1:59" s="30" customFormat="1" ht="18" customHeight="1" x14ac:dyDescent="0.2">
      <c r="A332" s="36"/>
      <c r="B332" s="913"/>
      <c r="C332" s="913"/>
      <c r="D332" s="912"/>
      <c r="E332" s="912"/>
      <c r="F332" s="912"/>
      <c r="G332" s="912"/>
      <c r="H332" s="912"/>
      <c r="I332" s="912"/>
      <c r="J332" s="912"/>
      <c r="K332" s="912"/>
      <c r="L332" s="912"/>
      <c r="M332" s="912"/>
      <c r="N332" s="912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Y332" s="32"/>
      <c r="BA332" s="32"/>
      <c r="BE332" s="6"/>
      <c r="BF332" s="6"/>
      <c r="BG332" s="6"/>
    </row>
    <row r="333" spans="1:59" s="30" customFormat="1" ht="18" customHeight="1" x14ac:dyDescent="0.2">
      <c r="A333" s="36"/>
      <c r="B333" s="913"/>
      <c r="C333" s="913"/>
      <c r="D333" s="912"/>
      <c r="E333" s="912"/>
      <c r="F333" s="912"/>
      <c r="G333" s="912"/>
      <c r="H333" s="912"/>
      <c r="I333" s="912"/>
      <c r="J333" s="912"/>
      <c r="K333" s="912"/>
      <c r="L333" s="912"/>
      <c r="M333" s="912"/>
      <c r="N333" s="912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Y333" s="32"/>
      <c r="BA333" s="32"/>
      <c r="BE333" s="6"/>
      <c r="BF333" s="6"/>
      <c r="BG333" s="6"/>
    </row>
    <row r="334" spans="1:59" s="30" customFormat="1" ht="18" customHeight="1" x14ac:dyDescent="0.2">
      <c r="A334" s="36"/>
      <c r="B334" s="913"/>
      <c r="C334" s="913"/>
      <c r="D334" s="912"/>
      <c r="E334" s="912"/>
      <c r="F334" s="912"/>
      <c r="G334" s="912"/>
      <c r="H334" s="912"/>
      <c r="I334" s="912"/>
      <c r="J334" s="912"/>
      <c r="K334" s="912"/>
      <c r="L334" s="912"/>
      <c r="M334" s="912"/>
      <c r="N334" s="912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Y334" s="32"/>
      <c r="BA334" s="32"/>
      <c r="BE334" s="6"/>
      <c r="BF334" s="6"/>
      <c r="BG334" s="6"/>
    </row>
    <row r="335" spans="1:59" s="30" customFormat="1" ht="18" customHeight="1" x14ac:dyDescent="0.2">
      <c r="A335" s="36"/>
      <c r="B335" s="913"/>
      <c r="C335" s="913"/>
      <c r="D335" s="912"/>
      <c r="E335" s="912"/>
      <c r="F335" s="912"/>
      <c r="G335" s="912"/>
      <c r="H335" s="912"/>
      <c r="I335" s="912"/>
      <c r="J335" s="912"/>
      <c r="K335" s="912"/>
      <c r="L335" s="912"/>
      <c r="M335" s="912"/>
      <c r="N335" s="912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Y335" s="32"/>
      <c r="BA335" s="32"/>
      <c r="BE335" s="6"/>
      <c r="BF335" s="6"/>
      <c r="BG335" s="6"/>
    </row>
    <row r="336" spans="1:59" s="30" customFormat="1" ht="18" customHeight="1" x14ac:dyDescent="0.2">
      <c r="A336" s="36"/>
      <c r="B336" s="913"/>
      <c r="C336" s="913"/>
      <c r="D336" s="912"/>
      <c r="E336" s="912"/>
      <c r="F336" s="912"/>
      <c r="G336" s="912"/>
      <c r="H336" s="912"/>
      <c r="I336" s="912"/>
      <c r="J336" s="912"/>
      <c r="K336" s="912"/>
      <c r="L336" s="912"/>
      <c r="M336" s="912"/>
      <c r="N336" s="912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Y336" s="32"/>
      <c r="BA336" s="32"/>
      <c r="BE336" s="6"/>
      <c r="BF336" s="6"/>
      <c r="BG336" s="6"/>
    </row>
    <row r="337" spans="1:59" s="30" customFormat="1" ht="18" customHeight="1" x14ac:dyDescent="0.2">
      <c r="A337" s="36"/>
      <c r="B337" s="913"/>
      <c r="C337" s="913"/>
      <c r="D337" s="912"/>
      <c r="E337" s="912"/>
      <c r="F337" s="912"/>
      <c r="G337" s="912"/>
      <c r="H337" s="912"/>
      <c r="I337" s="912"/>
      <c r="J337" s="912"/>
      <c r="K337" s="912"/>
      <c r="L337" s="912"/>
      <c r="M337" s="912"/>
      <c r="N337" s="912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Y337" s="32"/>
      <c r="BA337" s="32"/>
      <c r="BE337" s="6"/>
      <c r="BF337" s="6"/>
      <c r="BG337" s="6"/>
    </row>
    <row r="338" spans="1:59" s="30" customFormat="1" ht="18" customHeight="1" x14ac:dyDescent="0.2">
      <c r="A338" s="36"/>
      <c r="B338" s="913"/>
      <c r="C338" s="913"/>
      <c r="D338" s="912"/>
      <c r="E338" s="912"/>
      <c r="F338" s="912"/>
      <c r="G338" s="912"/>
      <c r="H338" s="912"/>
      <c r="I338" s="912"/>
      <c r="J338" s="912"/>
      <c r="K338" s="912"/>
      <c r="L338" s="912"/>
      <c r="M338" s="912"/>
      <c r="N338" s="912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Y338" s="32"/>
      <c r="BA338" s="32"/>
      <c r="BE338" s="6"/>
      <c r="BF338" s="6"/>
      <c r="BG338" s="6"/>
    </row>
    <row r="339" spans="1:59" s="30" customFormat="1" ht="18" customHeight="1" x14ac:dyDescent="0.2">
      <c r="A339" s="36"/>
      <c r="B339" s="913"/>
      <c r="C339" s="913"/>
      <c r="D339" s="912"/>
      <c r="E339" s="912"/>
      <c r="F339" s="912"/>
      <c r="G339" s="912"/>
      <c r="H339" s="912"/>
      <c r="I339" s="912"/>
      <c r="J339" s="912"/>
      <c r="K339" s="912"/>
      <c r="L339" s="912"/>
      <c r="M339" s="912"/>
      <c r="N339" s="912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Y339" s="32"/>
      <c r="BA339" s="32"/>
      <c r="BE339" s="6"/>
      <c r="BF339" s="6"/>
      <c r="BG339" s="6"/>
    </row>
    <row r="340" spans="1:59" s="30" customFormat="1" ht="18" customHeight="1" x14ac:dyDescent="0.2">
      <c r="A340" s="36"/>
      <c r="B340" s="913"/>
      <c r="C340" s="913"/>
      <c r="D340" s="912"/>
      <c r="E340" s="912"/>
      <c r="F340" s="912"/>
      <c r="G340" s="912"/>
      <c r="H340" s="912"/>
      <c r="I340" s="912"/>
      <c r="J340" s="912"/>
      <c r="K340" s="912"/>
      <c r="L340" s="912"/>
      <c r="M340" s="912"/>
      <c r="N340" s="912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Y340" s="32"/>
      <c r="BA340" s="32"/>
      <c r="BE340" s="6"/>
      <c r="BF340" s="6"/>
      <c r="BG340" s="6"/>
    </row>
    <row r="341" spans="1:59" s="30" customFormat="1" ht="18" customHeight="1" x14ac:dyDescent="0.2">
      <c r="A341" s="36"/>
      <c r="B341" s="913"/>
      <c r="C341" s="913"/>
      <c r="D341" s="912"/>
      <c r="E341" s="912"/>
      <c r="F341" s="912"/>
      <c r="G341" s="912"/>
      <c r="H341" s="912"/>
      <c r="I341" s="912"/>
      <c r="J341" s="912"/>
      <c r="K341" s="912"/>
      <c r="L341" s="912"/>
      <c r="M341" s="912"/>
      <c r="N341" s="912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Y341" s="32"/>
      <c r="BA341" s="32"/>
      <c r="BE341" s="6"/>
      <c r="BF341" s="6"/>
      <c r="BG341" s="6"/>
    </row>
    <row r="342" spans="1:59" s="30" customFormat="1" ht="18" customHeight="1" x14ac:dyDescent="0.2">
      <c r="A342" s="36"/>
      <c r="B342" s="913"/>
      <c r="C342" s="913"/>
      <c r="D342" s="912"/>
      <c r="E342" s="912"/>
      <c r="F342" s="912"/>
      <c r="G342" s="912"/>
      <c r="H342" s="912"/>
      <c r="I342" s="912"/>
      <c r="J342" s="912"/>
      <c r="K342" s="912"/>
      <c r="L342" s="912"/>
      <c r="M342" s="912"/>
      <c r="N342" s="912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Y342" s="32"/>
      <c r="BA342" s="32"/>
      <c r="BE342" s="6"/>
      <c r="BF342" s="6"/>
      <c r="BG342" s="6"/>
    </row>
    <row r="343" spans="1:59" s="30" customFormat="1" ht="18" customHeight="1" x14ac:dyDescent="0.2">
      <c r="A343" s="36"/>
      <c r="B343" s="913"/>
      <c r="C343" s="913"/>
      <c r="D343" s="912"/>
      <c r="E343" s="912"/>
      <c r="F343" s="912"/>
      <c r="G343" s="912"/>
      <c r="H343" s="912"/>
      <c r="I343" s="912"/>
      <c r="J343" s="912"/>
      <c r="K343" s="912"/>
      <c r="L343" s="912"/>
      <c r="M343" s="912"/>
      <c r="N343" s="912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Y343" s="32"/>
      <c r="BA343" s="32"/>
      <c r="BE343" s="6"/>
      <c r="BF343" s="6"/>
      <c r="BG343" s="6"/>
    </row>
    <row r="344" spans="1:59" s="30" customFormat="1" ht="18" customHeight="1" x14ac:dyDescent="0.2">
      <c r="A344" s="36"/>
      <c r="B344" s="913"/>
      <c r="C344" s="913"/>
      <c r="D344" s="912"/>
      <c r="E344" s="912"/>
      <c r="F344" s="912"/>
      <c r="G344" s="912"/>
      <c r="H344" s="912"/>
      <c r="I344" s="912"/>
      <c r="J344" s="912"/>
      <c r="K344" s="912"/>
      <c r="L344" s="912"/>
      <c r="M344" s="912"/>
      <c r="N344" s="912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Y344" s="32"/>
      <c r="BA344" s="32"/>
      <c r="BE344" s="6"/>
      <c r="BF344" s="6"/>
      <c r="BG344" s="6"/>
    </row>
    <row r="345" spans="1:59" s="30" customFormat="1" ht="18" customHeight="1" x14ac:dyDescent="0.2">
      <c r="A345" s="36"/>
      <c r="B345" s="913"/>
      <c r="C345" s="913"/>
      <c r="D345" s="912"/>
      <c r="E345" s="912"/>
      <c r="F345" s="912"/>
      <c r="G345" s="912"/>
      <c r="H345" s="912"/>
      <c r="I345" s="912"/>
      <c r="J345" s="912"/>
      <c r="K345" s="912"/>
      <c r="L345" s="912"/>
      <c r="M345" s="912"/>
      <c r="N345" s="912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Y345" s="32"/>
      <c r="BA345" s="32"/>
      <c r="BE345" s="6"/>
      <c r="BF345" s="6"/>
      <c r="BG345" s="6"/>
    </row>
    <row r="346" spans="1:59" s="30" customFormat="1" ht="18" customHeight="1" x14ac:dyDescent="0.2">
      <c r="A346" s="36"/>
      <c r="B346" s="913"/>
      <c r="C346" s="913"/>
      <c r="D346" s="912"/>
      <c r="E346" s="912"/>
      <c r="F346" s="912"/>
      <c r="G346" s="912"/>
      <c r="H346" s="912"/>
      <c r="I346" s="912"/>
      <c r="J346" s="912"/>
      <c r="K346" s="912"/>
      <c r="L346" s="912"/>
      <c r="M346" s="912"/>
      <c r="N346" s="912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Y346" s="32"/>
      <c r="BA346" s="32"/>
      <c r="BE346" s="6"/>
      <c r="BF346" s="6"/>
      <c r="BG346" s="6"/>
    </row>
    <row r="347" spans="1:59" s="30" customFormat="1" ht="18" customHeight="1" x14ac:dyDescent="0.2">
      <c r="A347" s="36"/>
      <c r="B347" s="913"/>
      <c r="C347" s="913"/>
      <c r="D347" s="912"/>
      <c r="E347" s="912"/>
      <c r="F347" s="912"/>
      <c r="G347" s="912"/>
      <c r="H347" s="912"/>
      <c r="I347" s="912"/>
      <c r="J347" s="912"/>
      <c r="K347" s="912"/>
      <c r="L347" s="912"/>
      <c r="M347" s="912"/>
      <c r="N347" s="912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Y347" s="32"/>
      <c r="BA347" s="32"/>
      <c r="BE347" s="6"/>
      <c r="BF347" s="6"/>
      <c r="BG347" s="6"/>
    </row>
    <row r="348" spans="1:59" s="30" customFormat="1" ht="18" customHeight="1" x14ac:dyDescent="0.2">
      <c r="A348" s="36"/>
      <c r="B348" s="913"/>
      <c r="C348" s="913"/>
      <c r="D348" s="912"/>
      <c r="E348" s="912"/>
      <c r="F348" s="912"/>
      <c r="G348" s="912"/>
      <c r="H348" s="912"/>
      <c r="I348" s="912"/>
      <c r="J348" s="912"/>
      <c r="K348" s="912"/>
      <c r="L348" s="912"/>
      <c r="M348" s="912"/>
      <c r="N348" s="912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Y348" s="32"/>
      <c r="BA348" s="32"/>
      <c r="BE348" s="6"/>
      <c r="BF348" s="6"/>
      <c r="BG348" s="6"/>
    </row>
    <row r="349" spans="1:59" s="30" customFormat="1" ht="18" customHeight="1" x14ac:dyDescent="0.2">
      <c r="A349" s="36"/>
      <c r="B349" s="913"/>
      <c r="C349" s="913"/>
      <c r="D349" s="912"/>
      <c r="E349" s="912"/>
      <c r="F349" s="912"/>
      <c r="G349" s="912"/>
      <c r="H349" s="912"/>
      <c r="I349" s="912"/>
      <c r="J349" s="912"/>
      <c r="K349" s="912"/>
      <c r="L349" s="912"/>
      <c r="M349" s="912"/>
      <c r="N349" s="912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Y349" s="32"/>
      <c r="BA349" s="32"/>
      <c r="BE349" s="6"/>
      <c r="BF349" s="6"/>
      <c r="BG349" s="6"/>
    </row>
    <row r="350" spans="1:59" s="30" customFormat="1" ht="18" customHeight="1" x14ac:dyDescent="0.2">
      <c r="A350" s="36"/>
      <c r="B350" s="913"/>
      <c r="C350" s="913"/>
      <c r="D350" s="912"/>
      <c r="E350" s="912"/>
      <c r="F350" s="912"/>
      <c r="G350" s="912"/>
      <c r="H350" s="912"/>
      <c r="I350" s="912"/>
      <c r="J350" s="912"/>
      <c r="K350" s="912"/>
      <c r="L350" s="912"/>
      <c r="M350" s="912"/>
      <c r="N350" s="912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Y350" s="32"/>
      <c r="BA350" s="32"/>
      <c r="BE350" s="6"/>
      <c r="BF350" s="6"/>
      <c r="BG350" s="6"/>
    </row>
    <row r="351" spans="1:59" s="30" customFormat="1" ht="18" customHeight="1" x14ac:dyDescent="0.2">
      <c r="A351" s="36"/>
      <c r="B351" s="913"/>
      <c r="C351" s="913"/>
      <c r="D351" s="912"/>
      <c r="E351" s="912"/>
      <c r="F351" s="912"/>
      <c r="G351" s="912"/>
      <c r="H351" s="912"/>
      <c r="I351" s="912"/>
      <c r="J351" s="912"/>
      <c r="K351" s="912"/>
      <c r="L351" s="912"/>
      <c r="M351" s="912"/>
      <c r="N351" s="912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Y351" s="32"/>
      <c r="BA351" s="32"/>
      <c r="BE351" s="6"/>
      <c r="BF351" s="6"/>
      <c r="BG351" s="6"/>
    </row>
    <row r="352" spans="1:59" s="30" customFormat="1" ht="18" customHeight="1" x14ac:dyDescent="0.2">
      <c r="A352" s="36"/>
      <c r="B352" s="913"/>
      <c r="C352" s="913"/>
      <c r="D352" s="912"/>
      <c r="E352" s="912"/>
      <c r="F352" s="912"/>
      <c r="G352" s="912"/>
      <c r="H352" s="912"/>
      <c r="I352" s="912"/>
      <c r="J352" s="912"/>
      <c r="K352" s="912"/>
      <c r="L352" s="912"/>
      <c r="M352" s="912"/>
      <c r="N352" s="912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Y352" s="32"/>
      <c r="BA352" s="32"/>
      <c r="BE352" s="6"/>
      <c r="BF352" s="6"/>
      <c r="BG352" s="6"/>
    </row>
    <row r="353" spans="1:59" s="30" customFormat="1" ht="18" customHeight="1" x14ac:dyDescent="0.2">
      <c r="A353" s="36"/>
      <c r="B353" s="913"/>
      <c r="C353" s="913"/>
      <c r="D353" s="912"/>
      <c r="E353" s="912"/>
      <c r="F353" s="912"/>
      <c r="G353" s="912"/>
      <c r="H353" s="912"/>
      <c r="I353" s="912"/>
      <c r="J353" s="912"/>
      <c r="K353" s="912"/>
      <c r="L353" s="912"/>
      <c r="M353" s="912"/>
      <c r="N353" s="912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Y353" s="32"/>
      <c r="BA353" s="32"/>
      <c r="BE353" s="6"/>
      <c r="BF353" s="6"/>
      <c r="BG353" s="6"/>
    </row>
    <row r="354" spans="1:59" s="30" customFormat="1" ht="18" customHeight="1" x14ac:dyDescent="0.2">
      <c r="A354" s="36"/>
      <c r="B354" s="913"/>
      <c r="C354" s="913"/>
      <c r="D354" s="912"/>
      <c r="E354" s="912"/>
      <c r="F354" s="912"/>
      <c r="G354" s="912"/>
      <c r="H354" s="912"/>
      <c r="I354" s="912"/>
      <c r="J354" s="912"/>
      <c r="K354" s="912"/>
      <c r="L354" s="912"/>
      <c r="M354" s="912"/>
      <c r="N354" s="912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Y354" s="32"/>
      <c r="BA354" s="32"/>
      <c r="BE354" s="6"/>
      <c r="BF354" s="6"/>
      <c r="BG354" s="6"/>
    </row>
    <row r="355" spans="1:59" s="30" customFormat="1" ht="18" customHeight="1" x14ac:dyDescent="0.2">
      <c r="A355" s="36"/>
      <c r="B355" s="913"/>
      <c r="C355" s="913"/>
      <c r="D355" s="912"/>
      <c r="E355" s="912"/>
      <c r="F355" s="912"/>
      <c r="G355" s="912"/>
      <c r="H355" s="912"/>
      <c r="I355" s="912"/>
      <c r="J355" s="912"/>
      <c r="K355" s="912"/>
      <c r="L355" s="912"/>
      <c r="M355" s="912"/>
      <c r="N355" s="912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Y355" s="32"/>
      <c r="BA355" s="32"/>
      <c r="BE355" s="6"/>
      <c r="BF355" s="6"/>
      <c r="BG355" s="6"/>
    </row>
    <row r="356" spans="1:59" s="30" customFormat="1" ht="18" customHeight="1" x14ac:dyDescent="0.2">
      <c r="A356" s="36"/>
      <c r="B356" s="913"/>
      <c r="C356" s="913"/>
      <c r="D356" s="912"/>
      <c r="E356" s="912"/>
      <c r="F356" s="912"/>
      <c r="G356" s="912"/>
      <c r="H356" s="912"/>
      <c r="I356" s="912"/>
      <c r="J356" s="912"/>
      <c r="K356" s="912"/>
      <c r="L356" s="912"/>
      <c r="M356" s="912"/>
      <c r="N356" s="912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Y356" s="32"/>
      <c r="BA356" s="32"/>
      <c r="BE356" s="6"/>
      <c r="BF356" s="6"/>
      <c r="BG356" s="6"/>
    </row>
    <row r="357" spans="1:59" s="30" customFormat="1" ht="18" customHeight="1" x14ac:dyDescent="0.2">
      <c r="A357" s="36"/>
      <c r="B357" s="913"/>
      <c r="C357" s="913"/>
      <c r="D357" s="912"/>
      <c r="E357" s="912"/>
      <c r="F357" s="912"/>
      <c r="G357" s="912"/>
      <c r="H357" s="912"/>
      <c r="I357" s="912"/>
      <c r="J357" s="912"/>
      <c r="K357" s="912"/>
      <c r="L357" s="912"/>
      <c r="M357" s="912"/>
      <c r="N357" s="912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Y357" s="32"/>
      <c r="BA357" s="32"/>
      <c r="BE357" s="6"/>
      <c r="BF357" s="6"/>
      <c r="BG357" s="6"/>
    </row>
    <row r="358" spans="1:59" s="30" customFormat="1" ht="18" customHeight="1" x14ac:dyDescent="0.2">
      <c r="A358" s="36"/>
      <c r="B358" s="913"/>
      <c r="C358" s="913"/>
      <c r="D358" s="912"/>
      <c r="E358" s="912"/>
      <c r="F358" s="912"/>
      <c r="G358" s="912"/>
      <c r="H358" s="912"/>
      <c r="I358" s="912"/>
      <c r="J358" s="912"/>
      <c r="K358" s="912"/>
      <c r="L358" s="912"/>
      <c r="M358" s="912"/>
      <c r="N358" s="912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Y358" s="32"/>
      <c r="BA358" s="32"/>
      <c r="BE358" s="6"/>
      <c r="BF358" s="6"/>
      <c r="BG358" s="6"/>
    </row>
    <row r="359" spans="1:59" s="30" customFormat="1" ht="18" customHeight="1" x14ac:dyDescent="0.2">
      <c r="A359" s="36"/>
      <c r="B359" s="913"/>
      <c r="C359" s="913"/>
      <c r="D359" s="912"/>
      <c r="E359" s="912"/>
      <c r="F359" s="912"/>
      <c r="G359" s="912"/>
      <c r="H359" s="912"/>
      <c r="I359" s="912"/>
      <c r="J359" s="912"/>
      <c r="K359" s="912"/>
      <c r="L359" s="912"/>
      <c r="M359" s="912"/>
      <c r="N359" s="912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Y359" s="32"/>
      <c r="BA359" s="32"/>
      <c r="BE359" s="6"/>
      <c r="BF359" s="6"/>
      <c r="BG359" s="6"/>
    </row>
    <row r="360" spans="1:59" s="30" customFormat="1" ht="18" customHeight="1" x14ac:dyDescent="0.2">
      <c r="A360" s="36"/>
      <c r="B360" s="913"/>
      <c r="C360" s="913"/>
      <c r="D360" s="912"/>
      <c r="E360" s="912"/>
      <c r="F360" s="912"/>
      <c r="G360" s="912"/>
      <c r="H360" s="912"/>
      <c r="I360" s="912"/>
      <c r="J360" s="912"/>
      <c r="K360" s="912"/>
      <c r="L360" s="912"/>
      <c r="M360" s="912"/>
      <c r="N360" s="912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Y360" s="32"/>
      <c r="BA360" s="32"/>
      <c r="BE360" s="6"/>
      <c r="BF360" s="6"/>
      <c r="BG360" s="6"/>
    </row>
    <row r="361" spans="1:59" s="30" customFormat="1" ht="18" customHeight="1" x14ac:dyDescent="0.2">
      <c r="A361" s="36"/>
      <c r="B361" s="913"/>
      <c r="C361" s="913"/>
      <c r="D361" s="912"/>
      <c r="E361" s="912"/>
      <c r="F361" s="912"/>
      <c r="G361" s="912"/>
      <c r="H361" s="912"/>
      <c r="I361" s="912"/>
      <c r="J361" s="912"/>
      <c r="K361" s="912"/>
      <c r="L361" s="912"/>
      <c r="M361" s="912"/>
      <c r="N361" s="912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Y361" s="32"/>
      <c r="BA361" s="32"/>
      <c r="BE361" s="6"/>
      <c r="BF361" s="6"/>
      <c r="BG361" s="6"/>
    </row>
    <row r="362" spans="1:59" s="30" customFormat="1" ht="18" customHeight="1" x14ac:dyDescent="0.2">
      <c r="A362" s="36"/>
      <c r="B362" s="913"/>
      <c r="C362" s="913"/>
      <c r="D362" s="912"/>
      <c r="E362" s="912"/>
      <c r="F362" s="912"/>
      <c r="G362" s="912"/>
      <c r="H362" s="912"/>
      <c r="I362" s="912"/>
      <c r="J362" s="912"/>
      <c r="K362" s="912"/>
      <c r="L362" s="912"/>
      <c r="M362" s="912"/>
      <c r="N362" s="912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Y362" s="32"/>
      <c r="BA362" s="32"/>
      <c r="BE362" s="6"/>
      <c r="BF362" s="6"/>
      <c r="BG362" s="6"/>
    </row>
    <row r="363" spans="1:59" s="30" customFormat="1" ht="18" customHeight="1" x14ac:dyDescent="0.2">
      <c r="A363" s="36"/>
      <c r="B363" s="913"/>
      <c r="C363" s="913"/>
      <c r="D363" s="912"/>
      <c r="E363" s="912"/>
      <c r="F363" s="912"/>
      <c r="G363" s="912"/>
      <c r="H363" s="912"/>
      <c r="I363" s="912"/>
      <c r="J363" s="912"/>
      <c r="K363" s="912"/>
      <c r="L363" s="912"/>
      <c r="M363" s="912"/>
      <c r="N363" s="912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Y363" s="32"/>
      <c r="BA363" s="32"/>
      <c r="BE363" s="6"/>
      <c r="BF363" s="6"/>
      <c r="BG363" s="6"/>
    </row>
    <row r="364" spans="1:59" s="30" customFormat="1" ht="18" customHeight="1" x14ac:dyDescent="0.2">
      <c r="A364" s="36"/>
      <c r="B364" s="913"/>
      <c r="C364" s="913"/>
      <c r="D364" s="912"/>
      <c r="E364" s="912"/>
      <c r="F364" s="912"/>
      <c r="G364" s="912"/>
      <c r="H364" s="912"/>
      <c r="I364" s="912"/>
      <c r="J364" s="912"/>
      <c r="K364" s="912"/>
      <c r="L364" s="912"/>
      <c r="M364" s="912"/>
      <c r="N364" s="912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Y364" s="32"/>
      <c r="BA364" s="32"/>
      <c r="BE364" s="6"/>
      <c r="BF364" s="6"/>
      <c r="BG364" s="6"/>
    </row>
    <row r="365" spans="1:59" s="30" customFormat="1" ht="18" customHeight="1" x14ac:dyDescent="0.2">
      <c r="A365" s="36"/>
      <c r="B365" s="913"/>
      <c r="C365" s="913"/>
      <c r="D365" s="912"/>
      <c r="E365" s="912"/>
      <c r="F365" s="912"/>
      <c r="G365" s="912"/>
      <c r="H365" s="912"/>
      <c r="I365" s="912"/>
      <c r="J365" s="912"/>
      <c r="K365" s="912"/>
      <c r="L365" s="912"/>
      <c r="M365" s="912"/>
      <c r="N365" s="912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Y365" s="32"/>
      <c r="BA365" s="32"/>
      <c r="BE365" s="6"/>
      <c r="BF365" s="6"/>
      <c r="BG365" s="6"/>
    </row>
    <row r="366" spans="1:59" s="30" customFormat="1" ht="18" customHeight="1" x14ac:dyDescent="0.2">
      <c r="A366" s="36"/>
      <c r="B366" s="913"/>
      <c r="C366" s="913"/>
      <c r="D366" s="912"/>
      <c r="E366" s="912"/>
      <c r="F366" s="912"/>
      <c r="G366" s="912"/>
      <c r="H366" s="912"/>
      <c r="I366" s="912"/>
      <c r="J366" s="912"/>
      <c r="K366" s="912"/>
      <c r="L366" s="912"/>
      <c r="M366" s="912"/>
      <c r="N366" s="912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Y366" s="32"/>
      <c r="BA366" s="32"/>
      <c r="BE366" s="6"/>
      <c r="BF366" s="6"/>
      <c r="BG366" s="6"/>
    </row>
    <row r="367" spans="1:59" s="30" customFormat="1" ht="18" customHeight="1" x14ac:dyDescent="0.2">
      <c r="A367" s="36"/>
      <c r="B367" s="913"/>
      <c r="C367" s="913"/>
      <c r="D367" s="912"/>
      <c r="E367" s="912"/>
      <c r="F367" s="912"/>
      <c r="G367" s="912"/>
      <c r="H367" s="912"/>
      <c r="I367" s="912"/>
      <c r="J367" s="912"/>
      <c r="K367" s="912"/>
      <c r="L367" s="912"/>
      <c r="M367" s="912"/>
      <c r="N367" s="912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Y367" s="32"/>
      <c r="BA367" s="32"/>
      <c r="BE367" s="6"/>
      <c r="BF367" s="6"/>
      <c r="BG367" s="6"/>
    </row>
    <row r="368" spans="1:59" s="30" customFormat="1" ht="18" customHeight="1" x14ac:dyDescent="0.2">
      <c r="A368" s="36"/>
      <c r="B368" s="913"/>
      <c r="C368" s="913"/>
      <c r="D368" s="912"/>
      <c r="E368" s="912"/>
      <c r="F368" s="912"/>
      <c r="G368" s="912"/>
      <c r="H368" s="912"/>
      <c r="I368" s="912"/>
      <c r="J368" s="912"/>
      <c r="K368" s="912"/>
      <c r="L368" s="912"/>
      <c r="M368" s="912"/>
      <c r="N368" s="912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Y368" s="32"/>
      <c r="BA368" s="32"/>
      <c r="BE368" s="6"/>
      <c r="BF368" s="6"/>
      <c r="BG368" s="6"/>
    </row>
    <row r="369" spans="1:59" s="30" customFormat="1" ht="18" customHeight="1" x14ac:dyDescent="0.2">
      <c r="A369" s="36"/>
      <c r="B369" s="913"/>
      <c r="C369" s="913"/>
      <c r="D369" s="912"/>
      <c r="E369" s="912"/>
      <c r="F369" s="912"/>
      <c r="G369" s="912"/>
      <c r="H369" s="912"/>
      <c r="I369" s="912"/>
      <c r="J369" s="912"/>
      <c r="K369" s="912"/>
      <c r="L369" s="912"/>
      <c r="M369" s="912"/>
      <c r="N369" s="912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Y369" s="32"/>
      <c r="BA369" s="32"/>
      <c r="BE369" s="6"/>
      <c r="BF369" s="6"/>
      <c r="BG369" s="6"/>
    </row>
    <row r="370" spans="1:59" s="30" customFormat="1" ht="18" customHeight="1" x14ac:dyDescent="0.2">
      <c r="A370" s="36"/>
      <c r="B370" s="913"/>
      <c r="C370" s="913"/>
      <c r="D370" s="912"/>
      <c r="E370" s="912"/>
      <c r="F370" s="912"/>
      <c r="G370" s="912"/>
      <c r="H370" s="912"/>
      <c r="I370" s="912"/>
      <c r="J370" s="912"/>
      <c r="K370" s="912"/>
      <c r="L370" s="912"/>
      <c r="M370" s="912"/>
      <c r="N370" s="912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Y370" s="32"/>
      <c r="BA370" s="32"/>
      <c r="BE370" s="6"/>
      <c r="BF370" s="6"/>
      <c r="BG370" s="6"/>
    </row>
    <row r="371" spans="1:59" s="30" customFormat="1" ht="18" customHeight="1" x14ac:dyDescent="0.2">
      <c r="A371" s="36"/>
      <c r="B371" s="913"/>
      <c r="C371" s="913"/>
      <c r="D371" s="912"/>
      <c r="E371" s="912"/>
      <c r="F371" s="912"/>
      <c r="G371" s="912"/>
      <c r="H371" s="912"/>
      <c r="I371" s="912"/>
      <c r="J371" s="912"/>
      <c r="K371" s="912"/>
      <c r="L371" s="912"/>
      <c r="M371" s="912"/>
      <c r="N371" s="912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Y371" s="32"/>
      <c r="BA371" s="32"/>
      <c r="BE371" s="6"/>
      <c r="BF371" s="6"/>
      <c r="BG371" s="6"/>
    </row>
    <row r="372" spans="1:59" s="30" customFormat="1" ht="18" customHeight="1" x14ac:dyDescent="0.2">
      <c r="A372" s="36"/>
      <c r="B372" s="913"/>
      <c r="C372" s="913"/>
      <c r="D372" s="912"/>
      <c r="E372" s="912"/>
      <c r="F372" s="912"/>
      <c r="G372" s="912"/>
      <c r="H372" s="912"/>
      <c r="I372" s="912"/>
      <c r="J372" s="912"/>
      <c r="K372" s="912"/>
      <c r="L372" s="912"/>
      <c r="M372" s="912"/>
      <c r="N372" s="912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Y372" s="32"/>
      <c r="BA372" s="32"/>
      <c r="BE372" s="6"/>
      <c r="BF372" s="6"/>
      <c r="BG372" s="6"/>
    </row>
    <row r="373" spans="1:59" s="30" customFormat="1" ht="18" customHeight="1" x14ac:dyDescent="0.2">
      <c r="A373" s="36"/>
      <c r="B373" s="913"/>
      <c r="C373" s="913"/>
      <c r="D373" s="912"/>
      <c r="E373" s="912"/>
      <c r="F373" s="912"/>
      <c r="G373" s="912"/>
      <c r="H373" s="912"/>
      <c r="I373" s="912"/>
      <c r="J373" s="912"/>
      <c r="K373" s="912"/>
      <c r="L373" s="912"/>
      <c r="M373" s="912"/>
      <c r="N373" s="912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Y373" s="32"/>
      <c r="BA373" s="32"/>
      <c r="BE373" s="6"/>
      <c r="BF373" s="6"/>
      <c r="BG373" s="6"/>
    </row>
    <row r="374" spans="1:59" s="30" customFormat="1" ht="18" customHeight="1" x14ac:dyDescent="0.2">
      <c r="A374" s="36"/>
      <c r="B374" s="913"/>
      <c r="C374" s="913"/>
      <c r="D374" s="912"/>
      <c r="E374" s="912"/>
      <c r="F374" s="912"/>
      <c r="G374" s="912"/>
      <c r="H374" s="912"/>
      <c r="I374" s="912"/>
      <c r="J374" s="912"/>
      <c r="K374" s="912"/>
      <c r="L374" s="912"/>
      <c r="M374" s="912"/>
      <c r="N374" s="912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Y374" s="32"/>
      <c r="BA374" s="32"/>
      <c r="BE374" s="6"/>
      <c r="BF374" s="6"/>
      <c r="BG374" s="6"/>
    </row>
    <row r="375" spans="1:59" s="30" customFormat="1" ht="18" customHeight="1" x14ac:dyDescent="0.2">
      <c r="A375" s="36"/>
      <c r="B375" s="913"/>
      <c r="C375" s="913"/>
      <c r="D375" s="912"/>
      <c r="E375" s="912"/>
      <c r="F375" s="912"/>
      <c r="G375" s="912"/>
      <c r="H375" s="912"/>
      <c r="I375" s="912"/>
      <c r="J375" s="912"/>
      <c r="K375" s="912"/>
      <c r="L375" s="912"/>
      <c r="M375" s="912"/>
      <c r="N375" s="912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Y375" s="32"/>
      <c r="BA375" s="32"/>
      <c r="BE375" s="6"/>
      <c r="BF375" s="6"/>
      <c r="BG375" s="6"/>
    </row>
    <row r="376" spans="1:59" s="30" customFormat="1" ht="18" customHeight="1" x14ac:dyDescent="0.2">
      <c r="A376" s="36"/>
      <c r="B376" s="913"/>
      <c r="C376" s="913"/>
      <c r="D376" s="912"/>
      <c r="E376" s="912"/>
      <c r="F376" s="912"/>
      <c r="G376" s="912"/>
      <c r="H376" s="912"/>
      <c r="I376" s="912"/>
      <c r="J376" s="912"/>
      <c r="K376" s="912"/>
      <c r="L376" s="912"/>
      <c r="M376" s="912"/>
      <c r="N376" s="912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Y376" s="32"/>
      <c r="BA376" s="32"/>
      <c r="BE376" s="6"/>
      <c r="BF376" s="6"/>
      <c r="BG376" s="6"/>
    </row>
    <row r="377" spans="1:59" s="30" customFormat="1" ht="18" customHeight="1" x14ac:dyDescent="0.2">
      <c r="A377" s="36"/>
      <c r="B377" s="913"/>
      <c r="C377" s="913"/>
      <c r="D377" s="912"/>
      <c r="E377" s="912"/>
      <c r="F377" s="912"/>
      <c r="G377" s="912"/>
      <c r="H377" s="912"/>
      <c r="I377" s="912"/>
      <c r="J377" s="912"/>
      <c r="K377" s="912"/>
      <c r="L377" s="912"/>
      <c r="M377" s="912"/>
      <c r="N377" s="912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Y377" s="32"/>
      <c r="BA377" s="32"/>
      <c r="BE377" s="6"/>
      <c r="BF377" s="6"/>
      <c r="BG377" s="6"/>
    </row>
    <row r="378" spans="1:59" s="30" customFormat="1" ht="18" customHeight="1" x14ac:dyDescent="0.2">
      <c r="A378" s="36"/>
      <c r="B378" s="913"/>
      <c r="C378" s="913"/>
      <c r="D378" s="912"/>
      <c r="E378" s="912"/>
      <c r="F378" s="912"/>
      <c r="G378" s="912"/>
      <c r="H378" s="912"/>
      <c r="I378" s="912"/>
      <c r="J378" s="912"/>
      <c r="K378" s="912"/>
      <c r="L378" s="912"/>
      <c r="M378" s="912"/>
      <c r="N378" s="912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Y378" s="32"/>
      <c r="BA378" s="32"/>
      <c r="BE378" s="6"/>
      <c r="BF378" s="6"/>
      <c r="BG378" s="6"/>
    </row>
    <row r="379" spans="1:59" s="30" customFormat="1" ht="18" customHeight="1" x14ac:dyDescent="0.2">
      <c r="A379" s="36"/>
      <c r="B379" s="913"/>
      <c r="C379" s="913"/>
      <c r="D379" s="912"/>
      <c r="E379" s="912"/>
      <c r="F379" s="912"/>
      <c r="G379" s="912"/>
      <c r="H379" s="912"/>
      <c r="I379" s="912"/>
      <c r="J379" s="912"/>
      <c r="K379" s="912"/>
      <c r="L379" s="912"/>
      <c r="M379" s="912"/>
      <c r="N379" s="912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Y379" s="32"/>
      <c r="BA379" s="32"/>
      <c r="BE379" s="6"/>
      <c r="BF379" s="6"/>
      <c r="BG379" s="6"/>
    </row>
    <row r="380" spans="1:59" s="30" customFormat="1" ht="18" customHeight="1" x14ac:dyDescent="0.2">
      <c r="A380" s="36"/>
      <c r="B380" s="913"/>
      <c r="C380" s="913"/>
      <c r="D380" s="912"/>
      <c r="E380" s="912"/>
      <c r="F380" s="912"/>
      <c r="G380" s="912"/>
      <c r="H380" s="912"/>
      <c r="I380" s="912"/>
      <c r="J380" s="912"/>
      <c r="K380" s="912"/>
      <c r="L380" s="912"/>
      <c r="M380" s="912"/>
      <c r="N380" s="912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Y380" s="32"/>
      <c r="BA380" s="32"/>
      <c r="BE380" s="6"/>
      <c r="BF380" s="6"/>
      <c r="BG380" s="6"/>
    </row>
    <row r="381" spans="1:59" s="30" customFormat="1" ht="18" customHeight="1" x14ac:dyDescent="0.2">
      <c r="A381" s="36"/>
      <c r="B381" s="913"/>
      <c r="C381" s="913"/>
      <c r="D381" s="912"/>
      <c r="E381" s="912"/>
      <c r="F381" s="912"/>
      <c r="G381" s="912"/>
      <c r="H381" s="912"/>
      <c r="I381" s="912"/>
      <c r="J381" s="912"/>
      <c r="K381" s="912"/>
      <c r="L381" s="912"/>
      <c r="M381" s="912"/>
      <c r="N381" s="912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Y381" s="32"/>
      <c r="BA381" s="32"/>
      <c r="BE381" s="6"/>
      <c r="BF381" s="6"/>
      <c r="BG381" s="6"/>
    </row>
    <row r="382" spans="1:59" s="30" customFormat="1" ht="18" customHeight="1" x14ac:dyDescent="0.2">
      <c r="A382" s="36"/>
      <c r="B382" s="913"/>
      <c r="C382" s="913"/>
      <c r="D382" s="912"/>
      <c r="E382" s="912"/>
      <c r="F382" s="912"/>
      <c r="G382" s="912"/>
      <c r="H382" s="912"/>
      <c r="I382" s="912"/>
      <c r="J382" s="912"/>
      <c r="K382" s="912"/>
      <c r="L382" s="912"/>
      <c r="M382" s="912"/>
      <c r="N382" s="912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Y382" s="32"/>
      <c r="BA382" s="32"/>
      <c r="BE382" s="6"/>
      <c r="BF382" s="6"/>
      <c r="BG382" s="6"/>
    </row>
    <row r="383" spans="1:59" s="30" customFormat="1" ht="18" customHeight="1" x14ac:dyDescent="0.2">
      <c r="A383" s="36"/>
      <c r="B383" s="913"/>
      <c r="C383" s="913"/>
      <c r="D383" s="912"/>
      <c r="E383" s="912"/>
      <c r="F383" s="912"/>
      <c r="G383" s="912"/>
      <c r="H383" s="912"/>
      <c r="I383" s="912"/>
      <c r="J383" s="912"/>
      <c r="K383" s="912"/>
      <c r="L383" s="912"/>
      <c r="M383" s="912"/>
      <c r="N383" s="912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Y383" s="32"/>
      <c r="BA383" s="32"/>
      <c r="BE383" s="6"/>
      <c r="BF383" s="6"/>
      <c r="BG383" s="6"/>
    </row>
    <row r="384" spans="1:59" s="30" customFormat="1" ht="18" customHeight="1" x14ac:dyDescent="0.2">
      <c r="A384" s="36"/>
      <c r="B384" s="913"/>
      <c r="C384" s="913"/>
      <c r="D384" s="912"/>
      <c r="E384" s="912"/>
      <c r="F384" s="912"/>
      <c r="G384" s="912"/>
      <c r="H384" s="912"/>
      <c r="I384" s="912"/>
      <c r="J384" s="912"/>
      <c r="K384" s="912"/>
      <c r="L384" s="912"/>
      <c r="M384" s="912"/>
      <c r="N384" s="912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Y384" s="32"/>
      <c r="BA384" s="32"/>
      <c r="BE384" s="6"/>
      <c r="BF384" s="6"/>
      <c r="BG384" s="6"/>
    </row>
    <row r="385" spans="1:59" s="30" customFormat="1" ht="18" customHeight="1" x14ac:dyDescent="0.2">
      <c r="A385" s="36"/>
      <c r="B385" s="913"/>
      <c r="C385" s="913"/>
      <c r="D385" s="912"/>
      <c r="E385" s="912"/>
      <c r="F385" s="912"/>
      <c r="G385" s="912"/>
      <c r="H385" s="912"/>
      <c r="I385" s="912"/>
      <c r="J385" s="912"/>
      <c r="K385" s="912"/>
      <c r="L385" s="912"/>
      <c r="M385" s="912"/>
      <c r="N385" s="912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Y385" s="32"/>
      <c r="BA385" s="32"/>
      <c r="BE385" s="6"/>
      <c r="BF385" s="6"/>
      <c r="BG385" s="6"/>
    </row>
    <row r="386" spans="1:59" s="30" customFormat="1" ht="18" customHeight="1" x14ac:dyDescent="0.2">
      <c r="A386" s="36"/>
      <c r="B386" s="913"/>
      <c r="C386" s="913"/>
      <c r="D386" s="912"/>
      <c r="E386" s="912"/>
      <c r="F386" s="912"/>
      <c r="G386" s="912"/>
      <c r="H386" s="912"/>
      <c r="I386" s="912"/>
      <c r="J386" s="912"/>
      <c r="K386" s="912"/>
      <c r="L386" s="912"/>
      <c r="M386" s="912"/>
      <c r="N386" s="912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Y386" s="32"/>
      <c r="BA386" s="32"/>
      <c r="BE386" s="6"/>
      <c r="BF386" s="6"/>
      <c r="BG386" s="6"/>
    </row>
    <row r="387" spans="1:59" s="30" customFormat="1" ht="18" customHeight="1" x14ac:dyDescent="0.2">
      <c r="A387" s="36"/>
      <c r="B387" s="913"/>
      <c r="C387" s="913"/>
      <c r="D387" s="912"/>
      <c r="E387" s="912"/>
      <c r="F387" s="912"/>
      <c r="G387" s="912"/>
      <c r="H387" s="912"/>
      <c r="I387" s="912"/>
      <c r="J387" s="912"/>
      <c r="K387" s="912"/>
      <c r="L387" s="912"/>
      <c r="M387" s="912"/>
      <c r="N387" s="912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Y387" s="32"/>
      <c r="BA387" s="32"/>
      <c r="BE387" s="6"/>
      <c r="BF387" s="6"/>
      <c r="BG387" s="6"/>
    </row>
    <row r="388" spans="1:59" s="30" customFormat="1" ht="18" customHeight="1" x14ac:dyDescent="0.2">
      <c r="A388" s="36"/>
      <c r="B388" s="913"/>
      <c r="C388" s="913"/>
      <c r="D388" s="912"/>
      <c r="E388" s="912"/>
      <c r="F388" s="912"/>
      <c r="G388" s="912"/>
      <c r="H388" s="912"/>
      <c r="I388" s="912"/>
      <c r="J388" s="912"/>
      <c r="K388" s="912"/>
      <c r="L388" s="912"/>
      <c r="M388" s="912"/>
      <c r="N388" s="912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Y388" s="32"/>
      <c r="BA388" s="32"/>
      <c r="BE388" s="6"/>
      <c r="BF388" s="6"/>
      <c r="BG388" s="6"/>
    </row>
    <row r="389" spans="1:59" s="30" customFormat="1" ht="18" customHeight="1" x14ac:dyDescent="0.2">
      <c r="A389" s="36"/>
      <c r="B389" s="913"/>
      <c r="C389" s="913"/>
      <c r="D389" s="912"/>
      <c r="E389" s="912"/>
      <c r="F389" s="912"/>
      <c r="G389" s="912"/>
      <c r="H389" s="912"/>
      <c r="I389" s="912"/>
      <c r="J389" s="912"/>
      <c r="K389" s="912"/>
      <c r="L389" s="912"/>
      <c r="M389" s="912"/>
      <c r="N389" s="912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Y389" s="32"/>
      <c r="BA389" s="32"/>
      <c r="BE389" s="6"/>
      <c r="BF389" s="6"/>
      <c r="BG389" s="6"/>
    </row>
    <row r="390" spans="1:59" s="30" customFormat="1" ht="18" customHeight="1" x14ac:dyDescent="0.2">
      <c r="A390" s="36"/>
      <c r="B390" s="913"/>
      <c r="C390" s="913"/>
      <c r="D390" s="912"/>
      <c r="E390" s="912"/>
      <c r="F390" s="912"/>
      <c r="G390" s="912"/>
      <c r="H390" s="912"/>
      <c r="I390" s="912"/>
      <c r="J390" s="912"/>
      <c r="K390" s="912"/>
      <c r="L390" s="912"/>
      <c r="M390" s="912"/>
      <c r="N390" s="912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Y390" s="32"/>
      <c r="BA390" s="32"/>
      <c r="BE390" s="6"/>
      <c r="BF390" s="6"/>
      <c r="BG390" s="6"/>
    </row>
    <row r="391" spans="1:59" s="30" customFormat="1" ht="18" customHeight="1" x14ac:dyDescent="0.2">
      <c r="A391" s="36"/>
      <c r="B391" s="913"/>
      <c r="C391" s="913"/>
      <c r="D391" s="912"/>
      <c r="E391" s="912"/>
      <c r="F391" s="912"/>
      <c r="G391" s="912"/>
      <c r="H391" s="912"/>
      <c r="I391" s="912"/>
      <c r="J391" s="912"/>
      <c r="K391" s="912"/>
      <c r="L391" s="912"/>
      <c r="M391" s="912"/>
      <c r="N391" s="912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Y391" s="32"/>
      <c r="BA391" s="32"/>
      <c r="BE391" s="6"/>
      <c r="BF391" s="6"/>
      <c r="BG391" s="6"/>
    </row>
    <row r="392" spans="1:59" s="30" customFormat="1" ht="18" customHeight="1" x14ac:dyDescent="0.2">
      <c r="A392" s="36"/>
      <c r="B392" s="913"/>
      <c r="C392" s="913"/>
      <c r="D392" s="912"/>
      <c r="E392" s="912"/>
      <c r="F392" s="912"/>
      <c r="G392" s="912"/>
      <c r="H392" s="912"/>
      <c r="I392" s="912"/>
      <c r="J392" s="912"/>
      <c r="K392" s="912"/>
      <c r="L392" s="912"/>
      <c r="M392" s="912"/>
      <c r="N392" s="912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Y392" s="32"/>
      <c r="BA392" s="32"/>
      <c r="BE392" s="6"/>
      <c r="BF392" s="6"/>
      <c r="BG392" s="6"/>
    </row>
    <row r="393" spans="1:59" s="30" customFormat="1" ht="18" customHeight="1" x14ac:dyDescent="0.2">
      <c r="A393" s="36"/>
      <c r="B393" s="913"/>
      <c r="C393" s="913"/>
      <c r="D393" s="912"/>
      <c r="E393" s="912"/>
      <c r="F393" s="912"/>
      <c r="G393" s="912"/>
      <c r="H393" s="912"/>
      <c r="I393" s="912"/>
      <c r="J393" s="912"/>
      <c r="K393" s="912"/>
      <c r="L393" s="912"/>
      <c r="M393" s="912"/>
      <c r="N393" s="912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Y393" s="32"/>
      <c r="BA393" s="32"/>
      <c r="BE393" s="6"/>
      <c r="BF393" s="6"/>
      <c r="BG393" s="6"/>
    </row>
    <row r="394" spans="1:59" s="30" customFormat="1" ht="18" customHeight="1" x14ac:dyDescent="0.2">
      <c r="A394" s="36"/>
      <c r="B394" s="913"/>
      <c r="C394" s="913"/>
      <c r="D394" s="912"/>
      <c r="E394" s="912"/>
      <c r="F394" s="912"/>
      <c r="G394" s="912"/>
      <c r="H394" s="912"/>
      <c r="I394" s="912"/>
      <c r="J394" s="912"/>
      <c r="K394" s="912"/>
      <c r="L394" s="912"/>
      <c r="M394" s="912"/>
      <c r="N394" s="912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Y394" s="32"/>
      <c r="BA394" s="32"/>
      <c r="BE394" s="6"/>
      <c r="BF394" s="6"/>
      <c r="BG394" s="6"/>
    </row>
    <row r="395" spans="1:59" s="30" customFormat="1" ht="18" customHeight="1" x14ac:dyDescent="0.2">
      <c r="A395" s="36"/>
      <c r="B395" s="913"/>
      <c r="C395" s="913"/>
      <c r="D395" s="912"/>
      <c r="E395" s="912"/>
      <c r="F395" s="912"/>
      <c r="G395" s="912"/>
      <c r="H395" s="912"/>
      <c r="I395" s="912"/>
      <c r="J395" s="912"/>
      <c r="K395" s="912"/>
      <c r="L395" s="912"/>
      <c r="M395" s="912"/>
      <c r="N395" s="912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Y395" s="32"/>
      <c r="BA395" s="32"/>
      <c r="BE395" s="6"/>
      <c r="BF395" s="6"/>
      <c r="BG395" s="6"/>
    </row>
    <row r="396" spans="1:59" s="30" customFormat="1" ht="18" customHeight="1" x14ac:dyDescent="0.2">
      <c r="A396" s="36"/>
      <c r="B396" s="913"/>
      <c r="C396" s="913"/>
      <c r="D396" s="912"/>
      <c r="E396" s="912"/>
      <c r="F396" s="912"/>
      <c r="G396" s="912"/>
      <c r="H396" s="912"/>
      <c r="I396" s="912"/>
      <c r="J396" s="912"/>
      <c r="K396" s="912"/>
      <c r="L396" s="912"/>
      <c r="M396" s="912"/>
      <c r="N396" s="912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Y396" s="32"/>
      <c r="BA396" s="32"/>
      <c r="BE396" s="6"/>
      <c r="BF396" s="6"/>
      <c r="BG396" s="6"/>
    </row>
    <row r="397" spans="1:59" s="30" customFormat="1" ht="18" customHeight="1" x14ac:dyDescent="0.2">
      <c r="A397" s="36"/>
      <c r="B397" s="913"/>
      <c r="C397" s="913"/>
      <c r="D397" s="912"/>
      <c r="E397" s="912"/>
      <c r="F397" s="912"/>
      <c r="G397" s="912"/>
      <c r="H397" s="912"/>
      <c r="I397" s="912"/>
      <c r="J397" s="912"/>
      <c r="K397" s="912"/>
      <c r="L397" s="912"/>
      <c r="M397" s="912"/>
      <c r="N397" s="912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Y397" s="32"/>
      <c r="BA397" s="32"/>
      <c r="BE397" s="6"/>
      <c r="BF397" s="6"/>
      <c r="BG397" s="6"/>
    </row>
    <row r="398" spans="1:59" s="30" customFormat="1" ht="18" customHeight="1" x14ac:dyDescent="0.2">
      <c r="A398" s="36"/>
      <c r="B398" s="913"/>
      <c r="C398" s="913"/>
      <c r="D398" s="912"/>
      <c r="E398" s="912"/>
      <c r="F398" s="912"/>
      <c r="G398" s="912"/>
      <c r="H398" s="912"/>
      <c r="I398" s="912"/>
      <c r="J398" s="912"/>
      <c r="K398" s="912"/>
      <c r="L398" s="912"/>
      <c r="M398" s="912"/>
      <c r="N398" s="912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Y398" s="32"/>
      <c r="BA398" s="32"/>
      <c r="BE398" s="6"/>
      <c r="BF398" s="6"/>
      <c r="BG398" s="6"/>
    </row>
    <row r="399" spans="1:59" s="30" customFormat="1" ht="18" customHeight="1" x14ac:dyDescent="0.2">
      <c r="A399" s="36"/>
      <c r="B399" s="913"/>
      <c r="C399" s="913"/>
      <c r="D399" s="912"/>
      <c r="E399" s="912"/>
      <c r="F399" s="912"/>
      <c r="G399" s="912"/>
      <c r="H399" s="912"/>
      <c r="I399" s="912"/>
      <c r="J399" s="912"/>
      <c r="K399" s="912"/>
      <c r="L399" s="912"/>
      <c r="M399" s="912"/>
      <c r="N399" s="912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Y399" s="32"/>
      <c r="BA399" s="32"/>
      <c r="BE399" s="6"/>
      <c r="BF399" s="6"/>
      <c r="BG399" s="6"/>
    </row>
    <row r="400" spans="1:59" s="30" customFormat="1" ht="18" customHeight="1" x14ac:dyDescent="0.2">
      <c r="A400" s="36"/>
      <c r="B400" s="913"/>
      <c r="C400" s="913"/>
      <c r="D400" s="912"/>
      <c r="E400" s="912"/>
      <c r="F400" s="912"/>
      <c r="G400" s="912"/>
      <c r="H400" s="912"/>
      <c r="I400" s="912"/>
      <c r="J400" s="912"/>
      <c r="K400" s="912"/>
      <c r="L400" s="912"/>
      <c r="M400" s="912"/>
      <c r="N400" s="912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Y400" s="32"/>
      <c r="BA400" s="32"/>
      <c r="BE400" s="6"/>
      <c r="BF400" s="6"/>
      <c r="BG400" s="6"/>
    </row>
    <row r="401" spans="1:256" s="30" customFormat="1" ht="18" customHeight="1" x14ac:dyDescent="0.2">
      <c r="A401" s="36"/>
      <c r="B401" s="913"/>
      <c r="C401" s="913"/>
      <c r="D401" s="912"/>
      <c r="E401" s="912"/>
      <c r="F401" s="912"/>
      <c r="G401" s="912"/>
      <c r="H401" s="912"/>
      <c r="I401" s="912"/>
      <c r="J401" s="912"/>
      <c r="K401" s="912"/>
      <c r="L401" s="912"/>
      <c r="M401" s="912"/>
      <c r="N401" s="912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Y401" s="32"/>
      <c r="BA401" s="32"/>
      <c r="BE401" s="6"/>
      <c r="BF401" s="6"/>
      <c r="BG401" s="6"/>
    </row>
    <row r="402" spans="1:256" s="30" customFormat="1" ht="18" customHeight="1" x14ac:dyDescent="0.2">
      <c r="A402" s="36"/>
      <c r="B402" s="913"/>
      <c r="C402" s="913"/>
      <c r="D402" s="912"/>
      <c r="E402" s="912"/>
      <c r="F402" s="912"/>
      <c r="G402" s="912"/>
      <c r="H402" s="912"/>
      <c r="I402" s="912"/>
      <c r="J402" s="912"/>
      <c r="K402" s="912"/>
      <c r="L402" s="912"/>
      <c r="M402" s="912"/>
      <c r="N402" s="912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Y402" s="32"/>
      <c r="BA402" s="32"/>
      <c r="BE402" s="6"/>
      <c r="BF402" s="6"/>
      <c r="BG402" s="6"/>
    </row>
    <row r="403" spans="1:256" s="30" customFormat="1" ht="18" customHeight="1" x14ac:dyDescent="0.2">
      <c r="A403" s="36"/>
      <c r="B403" s="913"/>
      <c r="C403" s="913"/>
      <c r="D403" s="912"/>
      <c r="E403" s="912"/>
      <c r="F403" s="912"/>
      <c r="G403" s="912"/>
      <c r="H403" s="912"/>
      <c r="I403" s="912"/>
      <c r="J403" s="912"/>
      <c r="K403" s="912"/>
      <c r="L403" s="912"/>
      <c r="M403" s="912"/>
      <c r="N403" s="912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Y403" s="32"/>
      <c r="BA403" s="32"/>
      <c r="BE403" s="6"/>
      <c r="BF403" s="6"/>
      <c r="BG403" s="6"/>
    </row>
    <row r="404" spans="1:256" s="30" customFormat="1" ht="18" customHeight="1" x14ac:dyDescent="0.2">
      <c r="A404" s="36"/>
      <c r="B404" s="913"/>
      <c r="C404" s="913"/>
      <c r="D404" s="912"/>
      <c r="E404" s="912"/>
      <c r="F404" s="912"/>
      <c r="G404" s="912"/>
      <c r="H404" s="912"/>
      <c r="I404" s="912"/>
      <c r="J404" s="912"/>
      <c r="K404" s="912"/>
      <c r="L404" s="912"/>
      <c r="M404" s="912"/>
      <c r="N404" s="912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Y404" s="32"/>
      <c r="BA404" s="32"/>
      <c r="BE404" s="6"/>
      <c r="BF404" s="6"/>
      <c r="BG404" s="6"/>
    </row>
    <row r="405" spans="1:256" s="30" customFormat="1" ht="18" customHeight="1" x14ac:dyDescent="0.2">
      <c r="A405" s="36"/>
      <c r="B405" s="913"/>
      <c r="C405" s="913"/>
      <c r="D405" s="912"/>
      <c r="E405" s="912"/>
      <c r="F405" s="912"/>
      <c r="G405" s="912"/>
      <c r="H405" s="912"/>
      <c r="I405" s="912"/>
      <c r="J405" s="912"/>
      <c r="K405" s="912"/>
      <c r="L405" s="912"/>
      <c r="M405" s="912"/>
      <c r="N405" s="912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Y405" s="32"/>
      <c r="BA405" s="32"/>
      <c r="BE405" s="6"/>
      <c r="BF405" s="6"/>
      <c r="BG405" s="6"/>
    </row>
    <row r="406" spans="1:256" s="30" customFormat="1" ht="18" customHeight="1" x14ac:dyDescent="0.2">
      <c r="A406" s="36"/>
      <c r="B406" s="913"/>
      <c r="C406" s="913"/>
      <c r="D406" s="912"/>
      <c r="E406" s="912"/>
      <c r="F406" s="912"/>
      <c r="G406" s="912"/>
      <c r="H406" s="912"/>
      <c r="I406" s="912"/>
      <c r="J406" s="912"/>
      <c r="K406" s="912"/>
      <c r="L406" s="912"/>
      <c r="M406" s="912"/>
      <c r="N406" s="912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Y406" s="32"/>
      <c r="BA406" s="32"/>
      <c r="BE406" s="6"/>
      <c r="BF406" s="6"/>
      <c r="BG406" s="6"/>
    </row>
    <row r="407" spans="1:256" s="30" customFormat="1" ht="18" customHeight="1" x14ac:dyDescent="0.2">
      <c r="A407" s="36"/>
      <c r="B407" s="913"/>
      <c r="C407" s="913"/>
      <c r="D407" s="912"/>
      <c r="E407" s="912"/>
      <c r="F407" s="912"/>
      <c r="G407" s="912"/>
      <c r="H407" s="912"/>
      <c r="I407" s="912"/>
      <c r="J407" s="912"/>
      <c r="K407" s="912"/>
      <c r="L407" s="912"/>
      <c r="M407" s="912"/>
      <c r="N407" s="912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Y407" s="32"/>
      <c r="BA407" s="32"/>
      <c r="BE407" s="6"/>
      <c r="BF407" s="6"/>
      <c r="BG407" s="6"/>
    </row>
    <row r="408" spans="1:256" s="30" customFormat="1" ht="18" customHeight="1" x14ac:dyDescent="0.2">
      <c r="A408" s="36"/>
      <c r="B408" s="913"/>
      <c r="C408" s="913"/>
      <c r="D408" s="912"/>
      <c r="E408" s="912"/>
      <c r="F408" s="912"/>
      <c r="G408" s="912"/>
      <c r="H408" s="912"/>
      <c r="I408" s="912"/>
      <c r="J408" s="912"/>
      <c r="K408" s="912"/>
      <c r="L408" s="912"/>
      <c r="M408" s="912"/>
      <c r="N408" s="912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Y408" s="32"/>
      <c r="BA408" s="32"/>
      <c r="BE408" s="6"/>
      <c r="BF408" s="6"/>
      <c r="BG408" s="6"/>
    </row>
    <row r="409" spans="1:256" s="30" customFormat="1" ht="18" customHeight="1" x14ac:dyDescent="0.2">
      <c r="A409" s="36"/>
      <c r="B409" s="913"/>
      <c r="C409" s="913"/>
      <c r="D409" s="912"/>
      <c r="E409" s="912"/>
      <c r="F409" s="912"/>
      <c r="G409" s="912"/>
      <c r="H409" s="912"/>
      <c r="I409" s="912"/>
      <c r="J409" s="912"/>
      <c r="K409" s="912"/>
      <c r="L409" s="912"/>
      <c r="M409" s="912"/>
      <c r="N409" s="912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Y409" s="32"/>
      <c r="BA409" s="32"/>
      <c r="BE409" s="6"/>
      <c r="BF409" s="6"/>
      <c r="BG409" s="6"/>
    </row>
    <row r="410" spans="1:256" s="30" customFormat="1" ht="18" customHeight="1" x14ac:dyDescent="0.2">
      <c r="A410" s="36"/>
      <c r="B410" s="913"/>
      <c r="C410" s="913"/>
      <c r="D410" s="912"/>
      <c r="E410" s="912"/>
      <c r="F410" s="912"/>
      <c r="G410" s="912"/>
      <c r="H410" s="912"/>
      <c r="I410" s="912"/>
      <c r="J410" s="912"/>
      <c r="K410" s="912"/>
      <c r="L410" s="912"/>
      <c r="M410" s="912"/>
      <c r="N410" s="912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Y410" s="32"/>
      <c r="BA410" s="32"/>
      <c r="BE410" s="6"/>
      <c r="BF410" s="6"/>
      <c r="BG410" s="6"/>
    </row>
    <row r="411" spans="1:256" s="30" customFormat="1" ht="18" customHeight="1" x14ac:dyDescent="0.2">
      <c r="A411" s="36"/>
      <c r="B411" s="913"/>
      <c r="C411" s="913"/>
      <c r="D411" s="912"/>
      <c r="E411" s="912"/>
      <c r="F411" s="912"/>
      <c r="G411" s="912"/>
      <c r="H411" s="912"/>
      <c r="I411" s="912"/>
      <c r="J411" s="912"/>
      <c r="K411" s="912"/>
      <c r="L411" s="912"/>
      <c r="M411" s="912"/>
      <c r="N411" s="912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Y411" s="32"/>
      <c r="BA411" s="32"/>
      <c r="BE411" s="6"/>
      <c r="BF411" s="6"/>
      <c r="BG411" s="6"/>
    </row>
    <row r="412" spans="1:256" s="30" customFormat="1" ht="18" customHeight="1" x14ac:dyDescent="0.2">
      <c r="A412" s="36"/>
      <c r="B412" s="913"/>
      <c r="C412" s="913"/>
      <c r="D412" s="912"/>
      <c r="E412" s="912"/>
      <c r="F412" s="912"/>
      <c r="G412" s="912"/>
      <c r="H412" s="912"/>
      <c r="I412" s="912"/>
      <c r="J412" s="912"/>
      <c r="K412" s="912"/>
      <c r="L412" s="912"/>
      <c r="M412" s="912"/>
      <c r="N412" s="912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Y412" s="32"/>
      <c r="BA412" s="32"/>
      <c r="BE412" s="6"/>
      <c r="BF412" s="6"/>
      <c r="BG412" s="6"/>
    </row>
    <row r="413" spans="1:256" s="30" customFormat="1" ht="18" customHeight="1" x14ac:dyDescent="0.2">
      <c r="A413" s="36"/>
      <c r="B413" s="913"/>
      <c r="C413" s="913"/>
      <c r="D413" s="912"/>
      <c r="E413" s="912"/>
      <c r="F413" s="912"/>
      <c r="G413" s="912"/>
      <c r="H413" s="912"/>
      <c r="I413" s="912"/>
      <c r="J413" s="912"/>
      <c r="K413" s="912"/>
      <c r="L413" s="912"/>
      <c r="M413" s="912"/>
      <c r="N413" s="912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Y413" s="32"/>
      <c r="BA413" s="32"/>
      <c r="BE413" s="6"/>
      <c r="BF413" s="6"/>
      <c r="BG413" s="6"/>
    </row>
    <row r="414" spans="1:256" s="30" customFormat="1" ht="18" customHeight="1" x14ac:dyDescent="0.2">
      <c r="A414" s="36"/>
      <c r="B414" s="913"/>
      <c r="C414" s="913"/>
      <c r="D414" s="912"/>
      <c r="E414" s="912"/>
      <c r="F414" s="912"/>
      <c r="G414" s="912"/>
      <c r="H414" s="912"/>
      <c r="I414" s="912"/>
      <c r="J414" s="912"/>
      <c r="K414" s="912"/>
      <c r="L414" s="912"/>
      <c r="M414" s="912"/>
      <c r="N414" s="912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Y414" s="32"/>
      <c r="BA414" s="32"/>
      <c r="BE414" s="6"/>
      <c r="BF414" s="6"/>
      <c r="BG414" s="6"/>
    </row>
    <row r="415" spans="1:256" s="33" customFormat="1" ht="43.5" hidden="1" customHeight="1" x14ac:dyDescent="0.2">
      <c r="A415" s="52"/>
      <c r="B415" s="471"/>
      <c r="C415" s="471"/>
      <c r="D415" s="472"/>
      <c r="E415" s="472"/>
      <c r="F415" s="472"/>
      <c r="G415" s="472"/>
      <c r="H415" s="472"/>
      <c r="I415" s="472"/>
      <c r="J415" s="472"/>
      <c r="K415" s="472"/>
      <c r="L415" s="472"/>
      <c r="M415" s="472"/>
      <c r="N415" s="472"/>
      <c r="P415" s="63"/>
      <c r="Q415" s="6"/>
      <c r="R415" s="18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/>
      <c r="AW415"/>
      <c r="AX415"/>
      <c r="AY415" s="91"/>
      <c r="AZ415"/>
      <c r="BA415" s="91"/>
      <c r="BB415"/>
      <c r="BC415"/>
      <c r="BD415"/>
      <c r="BE415" s="62"/>
      <c r="BF415" s="62"/>
      <c r="BG415" s="62"/>
      <c r="BH415" s="62"/>
      <c r="BI415" s="62"/>
      <c r="BJ415" s="62"/>
      <c r="BK415" s="62"/>
      <c r="BL415" s="62"/>
      <c r="BM415" s="62"/>
      <c r="BN415" s="62"/>
      <c r="BO415" s="62"/>
      <c r="BP415" s="62"/>
      <c r="BQ415" s="62"/>
      <c r="BR415" s="62"/>
      <c r="BS415" s="62"/>
      <c r="BT415" s="62"/>
      <c r="BU415" s="62"/>
      <c r="BV415" s="62"/>
      <c r="BW415" s="62"/>
      <c r="BX415" s="62"/>
      <c r="BY415" s="62"/>
      <c r="BZ415" s="62"/>
      <c r="CA415" s="62"/>
      <c r="CB415" s="62"/>
      <c r="CC415" s="62"/>
      <c r="CD415" s="62"/>
      <c r="CE415" s="62"/>
      <c r="CF415" s="62"/>
      <c r="CG415" s="62"/>
      <c r="CH415" s="62"/>
      <c r="CI415" s="62"/>
      <c r="CJ415" s="62"/>
      <c r="CK415" s="62"/>
      <c r="CL415" s="62"/>
      <c r="CM415" s="62"/>
      <c r="CN415" s="62"/>
      <c r="CO415" s="62"/>
      <c r="CP415" s="62"/>
      <c r="CQ415" s="62"/>
      <c r="CR415" s="62"/>
      <c r="CS415" s="62"/>
      <c r="CT415" s="62"/>
      <c r="CU415" s="62"/>
      <c r="CV415" s="62"/>
      <c r="CW415" s="62"/>
      <c r="CX415" s="62"/>
      <c r="CY415" s="62"/>
      <c r="CZ415" s="62"/>
      <c r="DA415" s="62"/>
      <c r="DB415" s="62"/>
      <c r="DC415" s="62"/>
      <c r="DD415" s="62"/>
      <c r="DE415" s="62"/>
      <c r="DF415" s="62"/>
      <c r="DG415" s="62"/>
      <c r="DH415" s="62"/>
      <c r="DI415" s="62"/>
      <c r="DJ415" s="62"/>
      <c r="DK415" s="62"/>
      <c r="DL415" s="62"/>
      <c r="DM415" s="62"/>
      <c r="DN415" s="62"/>
      <c r="DO415" s="62"/>
      <c r="DP415" s="62"/>
      <c r="DQ415" s="62"/>
      <c r="DR415" s="62"/>
      <c r="DS415" s="62"/>
      <c r="DT415" s="62"/>
      <c r="DU415" s="62"/>
      <c r="DV415" s="62"/>
      <c r="DW415" s="62"/>
      <c r="DX415" s="62"/>
      <c r="DY415" s="62"/>
      <c r="DZ415" s="62"/>
      <c r="EA415" s="62"/>
      <c r="EB415" s="62"/>
      <c r="EC415" s="62"/>
      <c r="ED415" s="62"/>
      <c r="EE415" s="62"/>
      <c r="EF415" s="62"/>
      <c r="EG415" s="62"/>
      <c r="EH415" s="62"/>
      <c r="EI415" s="62"/>
      <c r="EJ415" s="62"/>
      <c r="EK415" s="62"/>
      <c r="EL415" s="62"/>
      <c r="EM415" s="62"/>
      <c r="EN415" s="62"/>
      <c r="EO415" s="62"/>
      <c r="EP415" s="62"/>
      <c r="EQ415" s="62"/>
      <c r="ER415" s="62"/>
      <c r="ES415" s="62"/>
      <c r="ET415" s="62"/>
      <c r="EU415" s="62"/>
      <c r="EV415" s="62"/>
      <c r="EW415" s="62"/>
      <c r="EX415" s="62"/>
      <c r="EY415" s="62"/>
      <c r="EZ415" s="62"/>
      <c r="FA415" s="62"/>
      <c r="FB415" s="62"/>
      <c r="FC415" s="62"/>
      <c r="FD415" s="62"/>
      <c r="FE415" s="62"/>
      <c r="FF415" s="62"/>
      <c r="FG415" s="62"/>
      <c r="FH415" s="62"/>
      <c r="FI415" s="62"/>
      <c r="FJ415" s="62"/>
      <c r="FK415" s="62"/>
      <c r="FL415" s="62"/>
      <c r="FM415" s="62"/>
      <c r="FN415" s="62"/>
      <c r="FO415" s="62"/>
      <c r="FP415" s="62"/>
      <c r="FQ415" s="62"/>
      <c r="FR415" s="62"/>
      <c r="FS415" s="62"/>
      <c r="FT415" s="62"/>
      <c r="FU415" s="62"/>
      <c r="FV415" s="62"/>
      <c r="FW415" s="62"/>
      <c r="FX415" s="62"/>
      <c r="FY415" s="62"/>
      <c r="FZ415" s="62"/>
      <c r="GA415" s="62"/>
      <c r="GB415" s="62"/>
      <c r="GC415" s="62"/>
      <c r="GD415" s="62"/>
      <c r="GE415" s="62"/>
      <c r="GF415" s="62"/>
      <c r="GG415" s="62"/>
      <c r="GH415" s="62"/>
      <c r="GI415" s="62"/>
      <c r="GJ415" s="62"/>
      <c r="GK415" s="62"/>
      <c r="GL415" s="62"/>
      <c r="GM415" s="62"/>
      <c r="GN415" s="62"/>
      <c r="GO415" s="62"/>
      <c r="GP415" s="62"/>
      <c r="GQ415" s="62"/>
      <c r="GR415" s="62"/>
      <c r="GS415" s="62"/>
      <c r="GT415" s="62"/>
      <c r="GU415" s="62"/>
      <c r="GV415" s="62"/>
      <c r="GW415" s="62"/>
      <c r="GX415" s="62"/>
      <c r="GY415" s="62"/>
      <c r="GZ415" s="62"/>
      <c r="HA415" s="62"/>
      <c r="HB415" s="62"/>
      <c r="HC415" s="62"/>
      <c r="HD415" s="62"/>
      <c r="HE415" s="62"/>
      <c r="HF415" s="62"/>
      <c r="HG415" s="62"/>
      <c r="HH415" s="62"/>
      <c r="HI415" s="62"/>
      <c r="HJ415" s="62"/>
      <c r="HK415" s="62"/>
      <c r="HL415" s="62"/>
      <c r="HM415" s="62"/>
      <c r="HN415" s="62"/>
      <c r="HO415" s="62"/>
      <c r="HP415" s="62"/>
      <c r="HQ415" s="62"/>
      <c r="HR415" s="62"/>
      <c r="HS415" s="62"/>
      <c r="HT415" s="62"/>
      <c r="HU415" s="62"/>
      <c r="HV415" s="62"/>
      <c r="HW415" s="62"/>
      <c r="HX415" s="62"/>
      <c r="HY415" s="62"/>
      <c r="HZ415" s="62"/>
      <c r="IA415" s="62"/>
      <c r="IB415" s="62"/>
      <c r="IC415" s="62"/>
      <c r="ID415" s="62"/>
      <c r="IE415" s="62"/>
      <c r="IF415" s="62"/>
      <c r="IG415" s="62"/>
      <c r="IH415" s="62"/>
      <c r="II415" s="62"/>
      <c r="IJ415" s="62"/>
      <c r="IK415" s="62"/>
      <c r="IL415" s="62"/>
      <c r="IM415" s="62"/>
      <c r="IN415" s="62"/>
      <c r="IO415" s="62"/>
      <c r="IP415" s="62"/>
      <c r="IQ415" s="62"/>
      <c r="IR415" s="62"/>
      <c r="IS415" s="62"/>
      <c r="IT415" s="62"/>
      <c r="IU415" s="62"/>
      <c r="IV415" s="62"/>
    </row>
    <row r="416" spans="1:256" s="18" customFormat="1" ht="18.75" customHeight="1" x14ac:dyDescent="0.2">
      <c r="A416"/>
      <c r="B416" s="996"/>
      <c r="C416" s="996"/>
      <c r="D416" s="83"/>
      <c r="E416" s="83"/>
      <c r="F416" s="52"/>
      <c r="L416" s="997"/>
      <c r="M416" s="997"/>
      <c r="N416" s="997"/>
      <c r="O416" s="40"/>
      <c r="P416"/>
      <c r="Q416"/>
      <c r="R41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/>
      <c r="AW416"/>
      <c r="AX416"/>
      <c r="AY416" s="91"/>
      <c r="AZ416"/>
      <c r="BA416" s="91"/>
      <c r="BB416"/>
      <c r="BC416"/>
      <c r="BD416"/>
      <c r="BE416" s="6"/>
      <c r="BF416" s="6"/>
      <c r="BG416" s="6"/>
    </row>
    <row r="417" spans="1:59" s="18" customFormat="1" ht="18.75" customHeight="1" x14ac:dyDescent="0.2">
      <c r="A417"/>
      <c r="B417" s="875"/>
      <c r="C417" s="875"/>
      <c r="D417" s="83"/>
      <c r="E417" s="83"/>
      <c r="F417" s="52"/>
      <c r="L417" s="876"/>
      <c r="M417" s="876"/>
      <c r="N417" s="876"/>
      <c r="O417" s="40"/>
      <c r="P417"/>
      <c r="Q417"/>
      <c r="R417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/>
      <c r="AW417"/>
      <c r="AX417"/>
      <c r="AY417" s="91"/>
      <c r="AZ417"/>
      <c r="BA417" s="91"/>
      <c r="BB417"/>
      <c r="BC417"/>
      <c r="BD417"/>
      <c r="BE417" s="6"/>
      <c r="BF417" s="6"/>
      <c r="BG417" s="6"/>
    </row>
    <row r="418" spans="1:59" ht="16.5" customHeight="1" x14ac:dyDescent="0.2"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4"/>
      <c r="AG418" s="4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BE418" s="18"/>
      <c r="BF418" s="18"/>
      <c r="BG418" s="18"/>
    </row>
    <row r="419" spans="1:59" ht="15" x14ac:dyDescent="0.2"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4"/>
      <c r="AG419" s="4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BE419" s="18"/>
      <c r="BF419" s="18"/>
      <c r="BG419" s="18"/>
    </row>
    <row r="420" spans="1:59" ht="19.5" customHeight="1" x14ac:dyDescent="0.2"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4"/>
      <c r="AG420" s="4"/>
      <c r="AH420" s="6"/>
      <c r="AI420" s="6"/>
      <c r="AJ420" s="6"/>
      <c r="AK420" s="6"/>
      <c r="AL420" s="6"/>
      <c r="AM420" s="4"/>
      <c r="AN420" s="4"/>
      <c r="AO420" s="4"/>
      <c r="AP420" s="6"/>
      <c r="AQ420" s="6"/>
      <c r="AR420" s="6"/>
      <c r="AS420" s="6"/>
      <c r="AT420" s="6"/>
      <c r="AU420" s="6"/>
    </row>
    <row r="421" spans="1:59" ht="12.95" customHeight="1" x14ac:dyDescent="0.2"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4"/>
      <c r="AG421" s="4"/>
      <c r="AH421" s="6"/>
      <c r="AI421" s="6"/>
      <c r="AJ421" s="6"/>
      <c r="AK421" s="6"/>
      <c r="AL421" s="6"/>
      <c r="AM421" s="4"/>
      <c r="AN421" s="4"/>
      <c r="AO421" s="4"/>
      <c r="AP421" s="6"/>
      <c r="AQ421" s="6"/>
      <c r="AR421" s="6"/>
      <c r="AS421" s="6"/>
      <c r="AT421" s="6"/>
      <c r="AU421" s="6"/>
    </row>
    <row r="422" spans="1:59" ht="12.95" customHeight="1" x14ac:dyDescent="0.2"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4"/>
      <c r="AG422" s="4"/>
      <c r="AH422" s="6"/>
      <c r="AI422" s="6"/>
      <c r="AJ422" s="6"/>
      <c r="AK422" s="6"/>
      <c r="AL422" s="6"/>
      <c r="AM422" s="4"/>
      <c r="AN422" s="4"/>
      <c r="AO422" s="4"/>
      <c r="AP422" s="6"/>
      <c r="AQ422" s="6"/>
      <c r="AR422" s="6"/>
      <c r="AS422" s="6"/>
      <c r="AT422" s="6"/>
      <c r="AU422" s="6"/>
    </row>
    <row r="423" spans="1:59" ht="12.95" customHeight="1" x14ac:dyDescent="0.2"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4"/>
      <c r="AG423" s="4"/>
      <c r="AH423" s="6"/>
      <c r="AI423" s="6"/>
      <c r="AJ423" s="6"/>
      <c r="AK423" s="6"/>
      <c r="AL423" s="6"/>
      <c r="AM423" s="4"/>
      <c r="AN423" s="4"/>
      <c r="AO423" s="4"/>
      <c r="AP423" s="6"/>
      <c r="AQ423" s="6"/>
      <c r="AR423" s="6"/>
      <c r="AS423" s="6"/>
      <c r="AT423" s="6"/>
      <c r="AU423" s="6"/>
    </row>
    <row r="424" spans="1:59" ht="12.95" customHeight="1" x14ac:dyDescent="0.2"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4"/>
      <c r="AG424" s="4"/>
      <c r="AH424" s="6"/>
      <c r="AI424" s="6"/>
      <c r="AJ424" s="6"/>
      <c r="AK424" s="6"/>
      <c r="AL424" s="6"/>
      <c r="AM424" s="4"/>
      <c r="AN424" s="4"/>
      <c r="AO424" s="4"/>
      <c r="AP424" s="6"/>
      <c r="AQ424" s="6"/>
      <c r="AR424" s="6"/>
      <c r="AS424" s="6"/>
      <c r="AT424" s="6"/>
      <c r="AU424" s="6"/>
    </row>
    <row r="425" spans="1:59" ht="12.95" customHeight="1" x14ac:dyDescent="0.2"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4"/>
      <c r="AG425" s="4"/>
      <c r="AH425" s="6"/>
      <c r="AI425" s="6"/>
      <c r="AJ425" s="6"/>
      <c r="AK425" s="6"/>
      <c r="AL425" s="6"/>
      <c r="AM425" s="4"/>
      <c r="AN425" s="4"/>
      <c r="AO425" s="4"/>
      <c r="AP425" s="6"/>
      <c r="AQ425" s="6"/>
      <c r="AR425" s="6"/>
      <c r="AS425" s="6"/>
      <c r="AT425" s="6"/>
      <c r="AU425" s="6"/>
    </row>
    <row r="426" spans="1:59" ht="12.95" customHeight="1" x14ac:dyDescent="0.2">
      <c r="S426" s="42"/>
      <c r="T426" s="42"/>
      <c r="U426" s="42"/>
      <c r="V426" s="42"/>
      <c r="W426" s="6"/>
      <c r="X426" s="6"/>
      <c r="Y426" s="6"/>
      <c r="Z426" s="6"/>
      <c r="AA426" s="6"/>
      <c r="AB426" s="6"/>
      <c r="AC426" s="6"/>
      <c r="AD426" s="6"/>
      <c r="AE426" s="6"/>
      <c r="AF426" s="4"/>
      <c r="AG426" s="4"/>
      <c r="AH426" s="6"/>
      <c r="AI426" s="6"/>
      <c r="AJ426" s="6"/>
      <c r="AK426" s="6"/>
      <c r="AL426" s="6"/>
      <c r="AM426" s="4"/>
      <c r="AN426" s="4"/>
      <c r="AO426" s="4"/>
      <c r="AP426" s="6"/>
      <c r="AQ426" s="6"/>
      <c r="AR426" s="6"/>
      <c r="AS426" s="6"/>
      <c r="AT426" s="6"/>
      <c r="AU426" s="6"/>
    </row>
    <row r="427" spans="1:59" ht="12.95" customHeight="1" x14ac:dyDescent="0.2">
      <c r="S427" s="37"/>
      <c r="T427" s="37"/>
      <c r="U427" s="30"/>
      <c r="V427" s="30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6"/>
      <c r="AK427" s="6"/>
      <c r="AL427" s="6"/>
      <c r="AM427" s="4"/>
      <c r="AN427" s="4"/>
      <c r="AO427" s="4"/>
      <c r="AP427" s="6"/>
      <c r="AQ427" s="42"/>
      <c r="AR427" s="42"/>
      <c r="AS427" s="42"/>
      <c r="AT427" s="42"/>
      <c r="AU427" s="42"/>
    </row>
    <row r="428" spans="1:59" ht="12.95" customHeight="1" x14ac:dyDescent="0.2"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7"/>
      <c r="AI428" s="37"/>
      <c r="AJ428" s="42"/>
      <c r="AK428" s="42"/>
      <c r="AL428" s="42"/>
      <c r="AM428" s="42"/>
      <c r="AN428" s="42"/>
      <c r="AO428" s="42"/>
      <c r="AP428" s="42"/>
      <c r="AQ428" s="37"/>
      <c r="AR428" s="37"/>
      <c r="AS428" s="37"/>
      <c r="AT428" s="37"/>
      <c r="AU428" s="37"/>
    </row>
    <row r="429" spans="1:59" ht="12.95" customHeight="1" x14ac:dyDescent="0.2">
      <c r="S429" s="33"/>
      <c r="T429" s="33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7"/>
      <c r="AK429" s="37"/>
      <c r="AL429" s="37"/>
      <c r="AM429" s="37"/>
      <c r="AN429" s="37"/>
      <c r="AO429" s="37"/>
      <c r="AP429" s="37"/>
      <c r="AQ429" s="30"/>
      <c r="AR429" s="30"/>
      <c r="AS429" s="30"/>
      <c r="AT429" s="30"/>
      <c r="AU429" s="30"/>
    </row>
    <row r="430" spans="1:59" ht="12.95" customHeight="1" x14ac:dyDescent="0.2">
      <c r="S430" s="33"/>
      <c r="T430" s="33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62"/>
      <c r="AI430" s="62"/>
      <c r="AJ430" s="30"/>
      <c r="AK430" s="30"/>
      <c r="AL430" s="30"/>
      <c r="AM430" s="45"/>
      <c r="AN430" s="45"/>
      <c r="AO430" s="45"/>
      <c r="AP430" s="30"/>
      <c r="AQ430" s="62"/>
      <c r="AR430" s="62"/>
      <c r="AS430" s="62"/>
      <c r="AT430" s="62"/>
      <c r="AU430" s="62"/>
    </row>
    <row r="431" spans="1:59" ht="12.95" customHeight="1" x14ac:dyDescent="0.2">
      <c r="S431" s="33"/>
      <c r="T431" s="33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2"/>
      <c r="AS431" s="62"/>
      <c r="AT431" s="62"/>
      <c r="AU431" s="62"/>
    </row>
    <row r="432" spans="1:59" ht="12.95" customHeight="1" x14ac:dyDescent="0.2">
      <c r="S432" s="33"/>
      <c r="T432" s="33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2"/>
      <c r="AS432" s="62"/>
      <c r="AT432" s="62"/>
      <c r="AU432" s="62"/>
    </row>
    <row r="433" spans="19:47" ht="12.95" customHeight="1" x14ac:dyDescent="0.2">
      <c r="S433" s="33"/>
      <c r="T433" s="33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2"/>
      <c r="AS433" s="62"/>
      <c r="AT433" s="62"/>
      <c r="AU433" s="62"/>
    </row>
    <row r="434" spans="19:47" ht="12.95" customHeight="1" x14ac:dyDescent="0.2">
      <c r="S434" s="33"/>
      <c r="T434" s="33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2"/>
      <c r="AS434" s="62"/>
      <c r="AT434" s="62"/>
      <c r="AU434" s="62"/>
    </row>
    <row r="435" spans="19:47" ht="12.95" customHeight="1" x14ac:dyDescent="0.2">
      <c r="S435" s="33"/>
      <c r="T435" s="33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2"/>
      <c r="AS435" s="62"/>
      <c r="AT435" s="62"/>
      <c r="AU435" s="62"/>
    </row>
    <row r="436" spans="19:47" ht="12.95" customHeight="1" x14ac:dyDescent="0.2">
      <c r="S436" s="33"/>
      <c r="T436" s="33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2"/>
      <c r="AS436" s="62"/>
      <c r="AT436" s="62"/>
      <c r="AU436" s="62"/>
    </row>
    <row r="437" spans="19:47" ht="18" customHeight="1" x14ac:dyDescent="0.2">
      <c r="S437" s="33"/>
      <c r="T437" s="33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2"/>
      <c r="AS437" s="62"/>
      <c r="AT437" s="62"/>
      <c r="AU437" s="62"/>
    </row>
    <row r="438" spans="19:47" ht="12.95" customHeight="1" x14ac:dyDescent="0.2">
      <c r="S438" s="33"/>
      <c r="T438" s="33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2"/>
      <c r="AS438" s="62"/>
      <c r="AT438" s="62"/>
      <c r="AU438" s="62"/>
    </row>
    <row r="439" spans="19:47" ht="12.95" customHeight="1" x14ac:dyDescent="0.2">
      <c r="S439" s="33"/>
      <c r="T439" s="33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2"/>
      <c r="AS439" s="62"/>
      <c r="AT439" s="62"/>
      <c r="AU439" s="62"/>
    </row>
    <row r="440" spans="19:47" ht="12.95" customHeight="1" x14ac:dyDescent="0.2">
      <c r="S440" s="33"/>
      <c r="T440" s="33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2"/>
      <c r="AS440" s="62"/>
      <c r="AT440" s="62"/>
      <c r="AU440" s="62"/>
    </row>
    <row r="441" spans="19:47" ht="12.95" customHeight="1" x14ac:dyDescent="0.2">
      <c r="S441" s="33"/>
      <c r="T441" s="33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2"/>
      <c r="AS441" s="62"/>
      <c r="AT441" s="62"/>
      <c r="AU441" s="62"/>
    </row>
    <row r="442" spans="19:47" ht="12.95" customHeight="1" x14ac:dyDescent="0.2">
      <c r="S442" s="6"/>
      <c r="T442" s="6"/>
      <c r="U442" s="63"/>
      <c r="V442" s="63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2"/>
      <c r="AS442" s="62"/>
      <c r="AT442" s="62"/>
      <c r="AU442" s="62"/>
    </row>
    <row r="443" spans="19:47" ht="12.95" customHeight="1" x14ac:dyDescent="0.2">
      <c r="S443" s="18"/>
      <c r="T443" s="18"/>
      <c r="U443" s="40"/>
      <c r="V443" s="40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"/>
      <c r="AH443" s="6"/>
      <c r="AI443" s="6"/>
      <c r="AJ443" s="62"/>
      <c r="AK443" s="62"/>
      <c r="AL443" s="62"/>
      <c r="AM443" s="62"/>
      <c r="AN443" s="62"/>
      <c r="AO443" s="62"/>
      <c r="AP443" s="62"/>
      <c r="AQ443" s="6"/>
      <c r="AR443" s="6"/>
      <c r="AS443" s="6"/>
      <c r="AT443" s="6"/>
      <c r="AU443" s="6"/>
    </row>
    <row r="444" spans="19:47" ht="12.95" customHeight="1" x14ac:dyDescent="0.2">
      <c r="S444" s="18"/>
      <c r="T444" s="18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53"/>
      <c r="AH444" s="18"/>
      <c r="AI444" s="18"/>
      <c r="AJ444" s="6"/>
      <c r="AK444" s="6"/>
      <c r="AL444" s="6"/>
      <c r="AM444" s="6"/>
      <c r="AN444" s="6"/>
      <c r="AO444" s="6"/>
      <c r="AP444" s="6"/>
      <c r="AQ444" s="18"/>
      <c r="AR444" s="18"/>
      <c r="AS444" s="18"/>
      <c r="AT444" s="18"/>
      <c r="AU444" s="18"/>
    </row>
    <row r="445" spans="19:47" ht="12.95" customHeight="1" x14ac:dyDescent="0.2">
      <c r="S445" s="18"/>
      <c r="T445" s="18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53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</row>
    <row r="446" spans="19:47" ht="12.95" customHeight="1" x14ac:dyDescent="0.2"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53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</row>
    <row r="447" spans="19:47" ht="12.95" customHeight="1" x14ac:dyDescent="0.2">
      <c r="AJ447" s="18"/>
      <c r="AK447" s="18"/>
      <c r="AL447" s="18"/>
      <c r="AM447" s="18"/>
      <c r="AN447" s="18"/>
      <c r="AO447" s="18"/>
      <c r="AP447" s="18"/>
    </row>
    <row r="540" spans="2:5" ht="12.95" customHeight="1" x14ac:dyDescent="0.2">
      <c r="B540" s="1010" t="s">
        <v>196</v>
      </c>
      <c r="C540" s="1011"/>
      <c r="D540" s="1012"/>
      <c r="E540" s="42"/>
    </row>
    <row r="541" spans="2:5" ht="12.75" x14ac:dyDescent="0.2">
      <c r="B541" s="42"/>
      <c r="C541" s="42"/>
      <c r="D541" s="42"/>
      <c r="E541" s="42"/>
    </row>
    <row r="542" spans="2:5" ht="12.95" customHeight="1" x14ac:dyDescent="0.2">
      <c r="B542" s="1008" t="s">
        <v>33</v>
      </c>
      <c r="C542" s="1009"/>
      <c r="D542" s="1009"/>
      <c r="E542" s="131" t="s">
        <v>147</v>
      </c>
    </row>
    <row r="543" spans="2:5" ht="12.95" customHeight="1" x14ac:dyDescent="0.2">
      <c r="B543" s="202" t="s">
        <v>248</v>
      </c>
      <c r="C543" s="993" t="s">
        <v>89</v>
      </c>
      <c r="D543" s="993"/>
      <c r="E543" s="203">
        <f>REPORT!C8</f>
        <v>12</v>
      </c>
    </row>
    <row r="544" spans="2:5" ht="12.95" customHeight="1" x14ac:dyDescent="0.2">
      <c r="B544" s="202" t="s">
        <v>240</v>
      </c>
      <c r="C544" s="993" t="s">
        <v>89</v>
      </c>
      <c r="D544" s="993"/>
      <c r="E544" s="203">
        <f>REPORT!C9</f>
        <v>14</v>
      </c>
    </row>
    <row r="545" spans="2:5" ht="12.95" customHeight="1" x14ac:dyDescent="0.2">
      <c r="B545" s="202" t="s">
        <v>679</v>
      </c>
      <c r="C545" s="993" t="s">
        <v>89</v>
      </c>
      <c r="D545" s="993"/>
      <c r="E545" s="203">
        <f>REPORT!C10</f>
        <v>1</v>
      </c>
    </row>
    <row r="546" spans="2:5" ht="12.95" customHeight="1" x14ac:dyDescent="0.2">
      <c r="B546" s="202" t="s">
        <v>248</v>
      </c>
      <c r="C546" s="993" t="s">
        <v>148</v>
      </c>
      <c r="D546" s="993"/>
      <c r="E546" s="203">
        <f>REPORT!E8</f>
        <v>297.33066511424829</v>
      </c>
    </row>
    <row r="547" spans="2:5" ht="12.95" customHeight="1" x14ac:dyDescent="0.2">
      <c r="B547" s="202" t="s">
        <v>240</v>
      </c>
      <c r="C547" s="993" t="s">
        <v>148</v>
      </c>
      <c r="D547" s="993"/>
      <c r="E547" s="203">
        <f>REPORT!E9</f>
        <v>426.61097365740079</v>
      </c>
    </row>
    <row r="548" spans="2:5" ht="12.95" customHeight="1" x14ac:dyDescent="0.2">
      <c r="B548" s="202" t="s">
        <v>679</v>
      </c>
      <c r="C548" s="993" t="s">
        <v>148</v>
      </c>
      <c r="D548" s="993"/>
      <c r="E548" s="203">
        <f>REPORT!E10</f>
        <v>57.383204773686508</v>
      </c>
    </row>
    <row r="549" spans="2:5" ht="12.95" customHeight="1" x14ac:dyDescent="0.2">
      <c r="B549" s="202" t="s">
        <v>292</v>
      </c>
      <c r="C549" s="993" t="s">
        <v>305</v>
      </c>
      <c r="D549" s="993"/>
      <c r="E549" s="203">
        <f>'WATER FLOOD WELLS'!C66</f>
        <v>2434</v>
      </c>
    </row>
    <row r="550" spans="2:5" ht="12.95" customHeight="1" x14ac:dyDescent="0.2">
      <c r="B550" s="202" t="s">
        <v>293</v>
      </c>
      <c r="C550" s="993" t="s">
        <v>305</v>
      </c>
      <c r="D550" s="993"/>
      <c r="E550" s="203">
        <f>'WATER FLOOD WELLS'!D66</f>
        <v>11450</v>
      </c>
    </row>
    <row r="551" spans="2:5" ht="12.95" customHeight="1" x14ac:dyDescent="0.2">
      <c r="B551" s="202" t="s">
        <v>292</v>
      </c>
      <c r="C551" s="993" t="s">
        <v>286</v>
      </c>
      <c r="D551" s="993"/>
      <c r="E551" s="203">
        <f>'WATER FLOOD WELLS'!C65</f>
        <v>10820</v>
      </c>
    </row>
    <row r="552" spans="2:5" ht="12.95" customHeight="1" x14ac:dyDescent="0.2">
      <c r="B552" s="202" t="s">
        <v>293</v>
      </c>
      <c r="C552" s="993" t="s">
        <v>286</v>
      </c>
      <c r="D552" s="993"/>
      <c r="E552" s="203">
        <f>'WATER FLOOD WELLS'!D65</f>
        <v>13100</v>
      </c>
    </row>
    <row r="553" spans="2:5" ht="12.95" customHeight="1" x14ac:dyDescent="0.2">
      <c r="B553" s="1015" t="s">
        <v>149</v>
      </c>
      <c r="C553" s="1016"/>
      <c r="D553" s="1017"/>
      <c r="E553" s="204">
        <f>N17</f>
        <v>957.94691666666722</v>
      </c>
    </row>
    <row r="554" spans="2:5" ht="12.95" customHeight="1" x14ac:dyDescent="0.2">
      <c r="B554" s="202" t="s">
        <v>153</v>
      </c>
      <c r="C554" s="994" t="s">
        <v>768</v>
      </c>
      <c r="D554" s="995"/>
      <c r="E554" s="206">
        <f>'DATA INPUT'!E80</f>
        <v>2.867</v>
      </c>
    </row>
    <row r="555" spans="2:5" ht="12.95" customHeight="1" x14ac:dyDescent="0.2">
      <c r="B555" s="202" t="s">
        <v>153</v>
      </c>
      <c r="C555" s="994" t="s">
        <v>320</v>
      </c>
      <c r="D555" s="995"/>
      <c r="E555" s="203">
        <f>'DATA INPUT'!E5*E_FACTOR</f>
        <v>1214.6109736574008</v>
      </c>
    </row>
    <row r="556" spans="2:5" ht="12.95" customHeight="1" x14ac:dyDescent="0.2">
      <c r="B556" s="202" t="s">
        <v>153</v>
      </c>
      <c r="C556" s="1004" t="s">
        <v>433</v>
      </c>
      <c r="D556" s="1018"/>
      <c r="E556" s="203">
        <f>'DATA INPUT'!E10*E_FACTOR</f>
        <v>35.330665114248291</v>
      </c>
    </row>
    <row r="557" spans="2:5" ht="12.95" customHeight="1" x14ac:dyDescent="0.2">
      <c r="B557" s="202" t="s">
        <v>153</v>
      </c>
      <c r="C557" s="1013" t="s">
        <v>681</v>
      </c>
      <c r="D557" s="1014"/>
      <c r="E557" s="672">
        <f>IF(E578-'DATA INPUT'!F18+('DATA INPUT'!E22)*E_FACTOR&lt;0,'DATA INPUT'!E81,'DATA INPUT'!E81*E_FACTOR)</f>
        <v>55.383204773686508</v>
      </c>
    </row>
    <row r="558" spans="2:5" ht="12.95" customHeight="1" x14ac:dyDescent="0.2">
      <c r="B558" s="790" t="s">
        <v>153</v>
      </c>
      <c r="C558" s="1013" t="s">
        <v>721</v>
      </c>
      <c r="D558" s="1014"/>
      <c r="E558" s="789">
        <f>IF(E582-'DATA INPUT'!F25+('DATA INPUT'!E29)*E_FACTOR&lt;0,'DATA INPUT'!E29,'DATA INPUT'!E29*E_FACTOR)</f>
        <v>0</v>
      </c>
    </row>
    <row r="559" spans="2:5" ht="12.95" customHeight="1" x14ac:dyDescent="0.2">
      <c r="B559" s="202"/>
      <c r="C559" s="993" t="s">
        <v>198</v>
      </c>
      <c r="D559" s="993"/>
      <c r="E559" s="203">
        <f>N22</f>
        <v>112.29100000000001</v>
      </c>
    </row>
    <row r="560" spans="2:5" ht="12.95" customHeight="1" x14ac:dyDescent="0.2">
      <c r="B560" s="202"/>
      <c r="C560" s="993" t="s">
        <v>199</v>
      </c>
      <c r="D560" s="993"/>
      <c r="E560" s="203">
        <f>N23</f>
        <v>66.997750000000025</v>
      </c>
    </row>
    <row r="561" spans="2:5" ht="12.95" customHeight="1" x14ac:dyDescent="0.2">
      <c r="B561" s="202"/>
      <c r="C561" s="993" t="s">
        <v>200</v>
      </c>
      <c r="D561" s="993"/>
      <c r="E561" s="203">
        <f>N24</f>
        <v>14.040000000000013</v>
      </c>
    </row>
    <row r="562" spans="2:5" ht="12.95" customHeight="1" x14ac:dyDescent="0.2">
      <c r="B562" s="202" t="s">
        <v>201</v>
      </c>
      <c r="C562" s="207"/>
      <c r="D562" s="208"/>
      <c r="E562" s="209" t="str">
        <f>J22</f>
        <v>Downhole Problem</v>
      </c>
    </row>
    <row r="563" spans="2:5" ht="12.95" customHeight="1" x14ac:dyDescent="0.2">
      <c r="B563" s="202" t="s">
        <v>202</v>
      </c>
      <c r="C563" s="207"/>
      <c r="D563" s="208"/>
      <c r="E563" s="209" t="str">
        <f>J23</f>
        <v>No Production</v>
      </c>
    </row>
    <row r="564" spans="2:5" ht="12.95" customHeight="1" x14ac:dyDescent="0.2">
      <c r="B564" s="202" t="s">
        <v>203</v>
      </c>
      <c r="C564" s="207"/>
      <c r="D564" s="208"/>
      <c r="E564" s="209" t="str">
        <f>J24</f>
        <v>Parted Rod</v>
      </c>
    </row>
    <row r="565" spans="2:5" ht="12.95" customHeight="1" x14ac:dyDescent="0.2">
      <c r="B565" s="202" t="s">
        <v>315</v>
      </c>
      <c r="C565" s="1004" t="s">
        <v>316</v>
      </c>
      <c r="D565" s="1005"/>
      <c r="E565" s="203">
        <f>+SUM('DATA INPUT'!E126:E127)</f>
        <v>21836</v>
      </c>
    </row>
    <row r="566" spans="2:5" ht="12.95" customHeight="1" x14ac:dyDescent="0.2">
      <c r="B566" s="202" t="s">
        <v>240</v>
      </c>
      <c r="C566" s="994" t="s">
        <v>224</v>
      </c>
      <c r="D566" s="995"/>
      <c r="E566" s="203">
        <f>'DATA INPUT'!E3</f>
        <v>2581</v>
      </c>
    </row>
    <row r="567" spans="2:5" ht="12.95" customHeight="1" x14ac:dyDescent="0.2">
      <c r="B567" s="202"/>
      <c r="C567" s="993" t="s">
        <v>227</v>
      </c>
      <c r="D567" s="993"/>
      <c r="E567" s="203">
        <f>IF(('DATA INPUT'!E3-'DATA INPUT'!F3+'DATA INPUT'!E5)*E_FACTOR&lt;0,('DATA INPUT'!E5),('DATA INPUT'!E5)*E_FACTOR)</f>
        <v>1214.6109736574008</v>
      </c>
    </row>
    <row r="568" spans="2:5" ht="12.95" customHeight="1" x14ac:dyDescent="0.2">
      <c r="B568" s="202"/>
      <c r="C568" s="993" t="s">
        <v>225</v>
      </c>
      <c r="D568" s="993"/>
      <c r="E568" s="203">
        <f>E566-'DATA INPUT'!F3+REPORT!E567</f>
        <v>426.61097365740079</v>
      </c>
    </row>
    <row r="569" spans="2:5" ht="12.95" customHeight="1" x14ac:dyDescent="0.2">
      <c r="B569" s="202"/>
      <c r="C569" s="993" t="s">
        <v>226</v>
      </c>
      <c r="D569" s="993"/>
      <c r="E569" s="203">
        <f>'DATA INPUT'!E7</f>
        <v>0</v>
      </c>
    </row>
    <row r="570" spans="2:5" ht="12.95" customHeight="1" x14ac:dyDescent="0.2">
      <c r="B570" s="202" t="s">
        <v>248</v>
      </c>
      <c r="C570" s="994" t="s">
        <v>224</v>
      </c>
      <c r="D570" s="995"/>
      <c r="E570" s="203">
        <f>'DATA INPUT'!E8</f>
        <v>441</v>
      </c>
    </row>
    <row r="571" spans="2:5" ht="12.95" customHeight="1" x14ac:dyDescent="0.2">
      <c r="B571" s="202"/>
      <c r="C571" s="993" t="s">
        <v>227</v>
      </c>
      <c r="D571" s="993"/>
      <c r="E571" s="203">
        <f>IF(('DATA INPUT'!E8-'DATA INPUT'!F8+'DATA INPUT'!E10)*E_FACTOR&lt;0,('DATA INPUT'!E10),('DATA INPUT'!E10)*E_FACTOR)</f>
        <v>35.330665114248291</v>
      </c>
    </row>
    <row r="572" spans="2:5" ht="12.95" customHeight="1" x14ac:dyDescent="0.2">
      <c r="B572" s="202"/>
      <c r="C572" s="993" t="s">
        <v>225</v>
      </c>
      <c r="D572" s="993"/>
      <c r="E572" s="203">
        <f>E570-'DATA INPUT'!F8+REPORT!E571</f>
        <v>297.33066511424829</v>
      </c>
    </row>
    <row r="573" spans="2:5" ht="12.95" customHeight="1" x14ac:dyDescent="0.2">
      <c r="B573" s="202"/>
      <c r="C573" s="993" t="s">
        <v>226</v>
      </c>
      <c r="D573" s="993"/>
      <c r="E573" s="203">
        <f>'DATA INPUT'!E12</f>
        <v>0</v>
      </c>
    </row>
    <row r="574" spans="2:5" ht="12.95" customHeight="1" x14ac:dyDescent="0.2">
      <c r="B574" s="202" t="s">
        <v>696</v>
      </c>
      <c r="C574" s="994" t="s">
        <v>224</v>
      </c>
      <c r="D574" s="995"/>
      <c r="E574" s="203">
        <f>'DATA INPUT'!E13</f>
        <v>39</v>
      </c>
    </row>
    <row r="575" spans="2:5" ht="12.95" customHeight="1" x14ac:dyDescent="0.2">
      <c r="B575" s="202"/>
      <c r="C575" s="993" t="s">
        <v>227</v>
      </c>
      <c r="D575" s="993"/>
      <c r="E575" s="203">
        <f>IF('DATA INPUT'!E13-'DATA INPUT'!F13+('DATA INPUT'!E15*LN_FACTOR)&lt;0,('DATA INPUT'!E15),('DATA INPUT'!E15)*LN_FACTOR)</f>
        <v>55.383204773686508</v>
      </c>
    </row>
    <row r="576" spans="2:5" ht="12.95" customHeight="1" x14ac:dyDescent="0.2">
      <c r="B576" s="202"/>
      <c r="C576" s="993" t="s">
        <v>225</v>
      </c>
      <c r="D576" s="993"/>
      <c r="E576" s="203">
        <f>E574-'DATA INPUT'!F13+REPORT!E575</f>
        <v>57.383204773686508</v>
      </c>
    </row>
    <row r="577" spans="2:11" ht="12.95" customHeight="1" x14ac:dyDescent="0.2">
      <c r="B577" s="202"/>
      <c r="C577" s="993" t="s">
        <v>226</v>
      </c>
      <c r="D577" s="993"/>
      <c r="E577" s="203">
        <f>'DATA INPUT'!E17</f>
        <v>0</v>
      </c>
    </row>
    <row r="578" spans="2:11" ht="12.95" customHeight="1" x14ac:dyDescent="0.2">
      <c r="B578" s="202" t="s">
        <v>694</v>
      </c>
      <c r="C578" s="994" t="s">
        <v>224</v>
      </c>
      <c r="D578" s="995"/>
      <c r="E578" s="203">
        <f>'DATA INPUT'!E18</f>
        <v>0</v>
      </c>
    </row>
    <row r="579" spans="2:11" ht="12.95" customHeight="1" x14ac:dyDescent="0.2">
      <c r="B579" s="791" t="s">
        <v>722</v>
      </c>
      <c r="C579" s="993" t="s">
        <v>695</v>
      </c>
      <c r="D579" s="993"/>
      <c r="E579" s="203">
        <f>IF(E578-'DATA INPUT'!F18+('DATA INPUT'!E22)*E_FACTOR&lt;0,'DATA INPUT'!E22,'DATA INPUT'!E22*E_FACTOR)</f>
        <v>55.383204773686508</v>
      </c>
    </row>
    <row r="580" spans="2:11" ht="12.95" customHeight="1" x14ac:dyDescent="0.2">
      <c r="B580" s="202"/>
      <c r="C580" s="993" t="s">
        <v>697</v>
      </c>
      <c r="D580" s="993"/>
      <c r="E580" s="203">
        <f>E578-'DATA INPUT'!F18+REPORT!E579</f>
        <v>55.383204773686508</v>
      </c>
    </row>
    <row r="581" spans="2:11" ht="12.95" customHeight="1" x14ac:dyDescent="0.2">
      <c r="B581" s="202"/>
      <c r="C581" s="993" t="s">
        <v>226</v>
      </c>
      <c r="D581" s="993"/>
      <c r="E581" s="203">
        <f>'DATA INPUT'!E23</f>
        <v>0</v>
      </c>
    </row>
    <row r="582" spans="2:11" ht="12.95" customHeight="1" x14ac:dyDescent="0.2">
      <c r="B582" s="202" t="s">
        <v>694</v>
      </c>
      <c r="C582" s="994" t="s">
        <v>224</v>
      </c>
      <c r="D582" s="995"/>
      <c r="E582" s="203">
        <f>'DATA INPUT'!E25</f>
        <v>316</v>
      </c>
    </row>
    <row r="583" spans="2:11" ht="12.95" customHeight="1" x14ac:dyDescent="0.2">
      <c r="B583" s="791" t="s">
        <v>723</v>
      </c>
      <c r="C583" s="993" t="s">
        <v>695</v>
      </c>
      <c r="D583" s="993"/>
      <c r="E583" s="203">
        <f>IF(E582-'DATA INPUT'!F25+('DATA INPUT'!E29)*E_FACTOR&lt;0,'DATA INPUT'!E29,'DATA INPUT'!E29*E_FACTOR)</f>
        <v>0</v>
      </c>
    </row>
    <row r="584" spans="2:11" ht="12.95" customHeight="1" x14ac:dyDescent="0.2">
      <c r="B584" s="202"/>
      <c r="C584" s="993" t="s">
        <v>719</v>
      </c>
      <c r="D584" s="993"/>
      <c r="E584" s="203">
        <f>E582-'DATA INPUT'!F25+REPORT!E583</f>
        <v>0</v>
      </c>
    </row>
    <row r="585" spans="2:11" ht="12.95" customHeight="1" x14ac:dyDescent="0.2">
      <c r="B585" s="202"/>
      <c r="C585" s="993" t="s">
        <v>226</v>
      </c>
      <c r="D585" s="993"/>
      <c r="E585" s="203">
        <f>'DATA INPUT'!E30</f>
        <v>0</v>
      </c>
    </row>
    <row r="586" spans="2:11" ht="12.95" customHeight="1" x14ac:dyDescent="0.2">
      <c r="B586" s="205"/>
      <c r="C586" s="222" t="s">
        <v>254</v>
      </c>
      <c r="D586" s="220"/>
      <c r="E586" s="296">
        <f>N42</f>
        <v>0.95488284092562947</v>
      </c>
    </row>
    <row r="590" spans="2:11" ht="12.95" customHeight="1" x14ac:dyDescent="0.2">
      <c r="B590" s="195" t="s">
        <v>222</v>
      </c>
      <c r="C590" s="991" t="str">
        <f ca="1">VLOOKUP(DAY(INT(NOW())),REPORTDAY,2)&amp;"-"&amp;VLOOKUP(MONTH(INT(NOW())),RPTMONTH,2)&amp;"-"&amp;RIGHT(YEAR(INT(NOW())),2)</f>
        <v>13-SEP-26</v>
      </c>
      <c r="D590" s="992"/>
      <c r="E590" s="198"/>
      <c r="G590" s="1006" t="s">
        <v>119</v>
      </c>
      <c r="H590" s="1007"/>
      <c r="J590" s="998" t="s">
        <v>119</v>
      </c>
      <c r="K590" s="999"/>
    </row>
    <row r="591" spans="2:11" ht="12.95" customHeight="1" x14ac:dyDescent="0.2">
      <c r="B591" s="196" t="s">
        <v>223</v>
      </c>
      <c r="C591" s="991">
        <v>46278</v>
      </c>
      <c r="D591" s="992"/>
      <c r="E591" s="198"/>
      <c r="G591" s="1000"/>
      <c r="H591" s="1001"/>
      <c r="J591" s="1000"/>
      <c r="K591" s="1001"/>
    </row>
    <row r="592" spans="2:11" ht="12.95" customHeight="1" x14ac:dyDescent="0.2">
      <c r="B592" s="199" t="s">
        <v>220</v>
      </c>
      <c r="C592" s="985" t="s">
        <v>525</v>
      </c>
      <c r="D592" s="986"/>
      <c r="E592" s="987"/>
      <c r="G592" s="1002"/>
      <c r="H592" s="1003"/>
      <c r="J592" s="1002"/>
      <c r="K592" s="1003"/>
    </row>
    <row r="593" spans="2:53" ht="12.95" customHeight="1" x14ac:dyDescent="0.2">
      <c r="B593" s="196" t="s">
        <v>131</v>
      </c>
      <c r="C593" s="988" t="s">
        <v>132</v>
      </c>
      <c r="D593" s="989"/>
      <c r="E593" s="990"/>
      <c r="G593" s="184">
        <v>1</v>
      </c>
      <c r="H593" s="185" t="s">
        <v>136</v>
      </c>
      <c r="J593" s="184">
        <v>1</v>
      </c>
      <c r="K593" s="186" t="s">
        <v>120</v>
      </c>
      <c r="AX593" s="91"/>
      <c r="AY593"/>
      <c r="AZ593" s="91"/>
      <c r="BA593"/>
    </row>
    <row r="594" spans="2:53" ht="12.95" customHeight="1" x14ac:dyDescent="0.2">
      <c r="B594" s="197" t="s">
        <v>221</v>
      </c>
      <c r="C594" s="982" t="str">
        <f>ReportName&amp;" "&amp;VLOOKUP(DAY(REPDATE),REPORTDAY,2)&amp;"-"&amp;VLOOKUP(MONTH(REPDATE),RPTMONTH,2)&amp;"-"&amp;RIGHT(YEAR(REPDATE),2)&amp;".xlsm"</f>
        <v>EBAH REPORT 13-SEP-26.xlsm</v>
      </c>
      <c r="D594" s="983"/>
      <c r="E594" s="984"/>
      <c r="G594" s="184">
        <v>2</v>
      </c>
      <c r="H594" s="185" t="s">
        <v>137</v>
      </c>
      <c r="J594" s="184">
        <v>2</v>
      </c>
      <c r="K594" s="186" t="s">
        <v>121</v>
      </c>
      <c r="AX594" s="91"/>
      <c r="AY594"/>
      <c r="AZ594" s="91"/>
      <c r="BA594"/>
    </row>
    <row r="595" spans="2:53" ht="12.95" customHeight="1" x14ac:dyDescent="0.2">
      <c r="G595" s="184">
        <v>3</v>
      </c>
      <c r="H595" s="185" t="s">
        <v>138</v>
      </c>
      <c r="J595" s="184">
        <v>3</v>
      </c>
      <c r="K595" s="186" t="s">
        <v>122</v>
      </c>
      <c r="AX595" s="91"/>
      <c r="AY595"/>
      <c r="AZ595" s="91"/>
      <c r="BA595"/>
    </row>
    <row r="596" spans="2:53" ht="12.95" customHeight="1" x14ac:dyDescent="0.2">
      <c r="G596" s="184">
        <v>4</v>
      </c>
      <c r="H596" s="185" t="s">
        <v>139</v>
      </c>
      <c r="J596" s="184">
        <v>4</v>
      </c>
      <c r="K596" s="186" t="s">
        <v>124</v>
      </c>
      <c r="AX596" s="91"/>
      <c r="AY596"/>
      <c r="AZ596" s="91"/>
      <c r="BA596"/>
    </row>
    <row r="597" spans="2:53" ht="12.95" customHeight="1" x14ac:dyDescent="0.2">
      <c r="G597" s="184">
        <v>5</v>
      </c>
      <c r="H597" s="185" t="s">
        <v>140</v>
      </c>
      <c r="J597" s="184">
        <v>5</v>
      </c>
      <c r="K597" s="186" t="s">
        <v>123</v>
      </c>
      <c r="AX597" s="91"/>
      <c r="AY597"/>
      <c r="AZ597" s="91"/>
      <c r="BA597"/>
    </row>
    <row r="598" spans="2:53" ht="12.95" customHeight="1" x14ac:dyDescent="0.2">
      <c r="G598" s="184">
        <v>6</v>
      </c>
      <c r="H598" s="185" t="s">
        <v>141</v>
      </c>
      <c r="J598" s="184">
        <v>6</v>
      </c>
      <c r="K598" s="186" t="s">
        <v>126</v>
      </c>
      <c r="AX598" s="91"/>
      <c r="AY598"/>
      <c r="AZ598" s="91"/>
      <c r="BA598"/>
    </row>
    <row r="599" spans="2:53" ht="12.95" customHeight="1" x14ac:dyDescent="0.2">
      <c r="G599" s="184">
        <v>7</v>
      </c>
      <c r="H599" s="185" t="s">
        <v>142</v>
      </c>
      <c r="J599" s="184">
        <v>7</v>
      </c>
      <c r="K599" s="186" t="s">
        <v>125</v>
      </c>
      <c r="AX599" s="91"/>
      <c r="AY599"/>
      <c r="AZ599" s="91"/>
      <c r="BA599"/>
    </row>
    <row r="600" spans="2:53" ht="12.95" customHeight="1" x14ac:dyDescent="0.2">
      <c r="G600" s="184">
        <v>8</v>
      </c>
      <c r="H600" s="185" t="s">
        <v>143</v>
      </c>
      <c r="J600" s="184">
        <v>8</v>
      </c>
      <c r="K600" s="186" t="s">
        <v>127</v>
      </c>
      <c r="AX600" s="91"/>
      <c r="AY600"/>
      <c r="AZ600" s="91"/>
      <c r="BA600"/>
    </row>
    <row r="601" spans="2:53" ht="12.95" customHeight="1" x14ac:dyDescent="0.2">
      <c r="G601" s="184">
        <v>9</v>
      </c>
      <c r="H601" s="185" t="s">
        <v>69</v>
      </c>
      <c r="J601" s="184">
        <v>9</v>
      </c>
      <c r="K601" s="186" t="s">
        <v>128</v>
      </c>
      <c r="AX601" s="91"/>
      <c r="AY601"/>
      <c r="AZ601" s="91"/>
      <c r="BA601"/>
    </row>
    <row r="602" spans="2:53" ht="12.95" customHeight="1" x14ac:dyDescent="0.2">
      <c r="G602" s="184">
        <v>10</v>
      </c>
      <c r="H602" s="185" t="s">
        <v>144</v>
      </c>
      <c r="J602" s="184">
        <v>10</v>
      </c>
      <c r="K602" s="186" t="s">
        <v>129</v>
      </c>
      <c r="AX602" s="91"/>
      <c r="AY602"/>
      <c r="AZ602" s="91"/>
      <c r="BA602"/>
    </row>
    <row r="603" spans="2:53" ht="12.95" customHeight="1" x14ac:dyDescent="0.2">
      <c r="G603" s="184">
        <v>11</v>
      </c>
      <c r="H603" s="185" t="s">
        <v>145</v>
      </c>
      <c r="J603" s="184">
        <v>11</v>
      </c>
      <c r="K603" s="186" t="s">
        <v>130</v>
      </c>
      <c r="AX603" s="91"/>
      <c r="AY603"/>
      <c r="AZ603" s="91"/>
      <c r="BA603"/>
    </row>
    <row r="604" spans="2:53" ht="12.95" customHeight="1" x14ac:dyDescent="0.2">
      <c r="B604" s="42"/>
      <c r="C604" s="42"/>
      <c r="G604" s="184">
        <v>12</v>
      </c>
      <c r="H604" s="187" t="s">
        <v>146</v>
      </c>
      <c r="J604" s="184">
        <v>12</v>
      </c>
      <c r="K604" s="186" t="s">
        <v>107</v>
      </c>
      <c r="AX604" s="91"/>
      <c r="AY604"/>
      <c r="AZ604" s="91"/>
      <c r="BA604"/>
    </row>
    <row r="605" spans="2:53" ht="12.95" customHeight="1" x14ac:dyDescent="0.2">
      <c r="B605" s="42"/>
      <c r="C605" s="42"/>
      <c r="F605" s="188"/>
      <c r="G605" s="188"/>
      <c r="J605" s="184">
        <v>13</v>
      </c>
      <c r="K605" s="186" t="s">
        <v>102</v>
      </c>
      <c r="AX605" s="91"/>
      <c r="AY605"/>
      <c r="AZ605" s="91"/>
      <c r="BA605"/>
    </row>
    <row r="606" spans="2:53" ht="12.95" customHeight="1" x14ac:dyDescent="0.2">
      <c r="B606" s="42"/>
      <c r="C606" s="42"/>
      <c r="F606" s="188"/>
      <c r="G606" s="188"/>
      <c r="J606" s="184">
        <v>14</v>
      </c>
      <c r="K606" s="186" t="s">
        <v>101</v>
      </c>
      <c r="AX606" s="91"/>
      <c r="AY606"/>
      <c r="AZ606" s="91"/>
      <c r="BA606"/>
    </row>
    <row r="607" spans="2:53" ht="12.95" customHeight="1" x14ac:dyDescent="0.2">
      <c r="B607" s="188"/>
      <c r="C607" s="188"/>
      <c r="F607" s="188"/>
      <c r="G607" s="188"/>
      <c r="H607" s="188"/>
      <c r="I607" s="188"/>
      <c r="J607" s="184">
        <v>15</v>
      </c>
      <c r="K607" s="186" t="s">
        <v>99</v>
      </c>
      <c r="AX607" s="91"/>
      <c r="AY607"/>
      <c r="AZ607" s="91"/>
      <c r="BA607"/>
    </row>
    <row r="608" spans="2:53" ht="12.95" customHeight="1" x14ac:dyDescent="0.2">
      <c r="B608" s="188"/>
      <c r="C608" s="188"/>
      <c r="F608" s="189"/>
      <c r="G608" s="189"/>
      <c r="H608" s="189"/>
      <c r="I608" s="189"/>
      <c r="J608" s="184">
        <v>16</v>
      </c>
      <c r="K608" s="186" t="s">
        <v>103</v>
      </c>
      <c r="AX608" s="91"/>
      <c r="AY608"/>
      <c r="AZ608" s="91"/>
      <c r="BA608"/>
    </row>
    <row r="609" spans="2:53" ht="12.95" customHeight="1" x14ac:dyDescent="0.2">
      <c r="B609" s="102"/>
      <c r="C609" s="190"/>
      <c r="F609" s="183"/>
      <c r="G609" s="191"/>
      <c r="H609" s="191"/>
      <c r="I609" s="191"/>
      <c r="J609" s="184">
        <v>17</v>
      </c>
      <c r="K609" s="186" t="s">
        <v>90</v>
      </c>
      <c r="AX609" s="91"/>
      <c r="AY609"/>
      <c r="AZ609" s="91"/>
      <c r="BA609"/>
    </row>
    <row r="610" spans="2:53" ht="12.95" customHeight="1" x14ac:dyDescent="0.2">
      <c r="B610" s="102"/>
      <c r="C610" s="188"/>
      <c r="F610" s="192"/>
      <c r="G610" s="191"/>
      <c r="H610" s="191"/>
      <c r="I610" s="191"/>
      <c r="J610" s="184">
        <v>18</v>
      </c>
      <c r="K610" s="186" t="s">
        <v>93</v>
      </c>
      <c r="AX610" s="91"/>
      <c r="AY610"/>
      <c r="AZ610" s="91"/>
      <c r="BA610"/>
    </row>
    <row r="611" spans="2:53" ht="12.95" customHeight="1" x14ac:dyDescent="0.2">
      <c r="B611" s="42"/>
      <c r="C611" s="42"/>
      <c r="F611" s="183"/>
      <c r="G611" s="104"/>
      <c r="H611" s="104"/>
      <c r="I611" s="104"/>
      <c r="J611" s="184">
        <v>19</v>
      </c>
      <c r="K611" s="186" t="s">
        <v>106</v>
      </c>
      <c r="AX611" s="91"/>
      <c r="AY611"/>
      <c r="AZ611" s="91"/>
      <c r="BA611"/>
    </row>
    <row r="612" spans="2:53" ht="12.95" customHeight="1" x14ac:dyDescent="0.2">
      <c r="B612" s="42"/>
      <c r="C612" s="42"/>
      <c r="F612" s="193"/>
      <c r="G612" s="191"/>
      <c r="H612" s="191"/>
      <c r="I612" s="191"/>
      <c r="J612" s="184">
        <v>20</v>
      </c>
      <c r="K612" s="186" t="s">
        <v>105</v>
      </c>
      <c r="AX612" s="91"/>
      <c r="AY612"/>
      <c r="AZ612" s="91"/>
      <c r="BA612"/>
    </row>
    <row r="613" spans="2:53" ht="12.95" customHeight="1" x14ac:dyDescent="0.2">
      <c r="B613" s="42"/>
      <c r="C613" s="42"/>
      <c r="F613" s="193"/>
      <c r="G613" s="191"/>
      <c r="H613" s="191"/>
      <c r="I613" s="191"/>
      <c r="J613" s="184">
        <v>21</v>
      </c>
      <c r="K613" s="186" t="s">
        <v>109</v>
      </c>
      <c r="AX613" s="91"/>
      <c r="AY613"/>
      <c r="AZ613" s="91"/>
      <c r="BA613"/>
    </row>
    <row r="614" spans="2:53" ht="12.95" customHeight="1" x14ac:dyDescent="0.2">
      <c r="B614" s="42"/>
      <c r="C614" s="42"/>
      <c r="F614" s="193"/>
      <c r="G614" s="191"/>
      <c r="H614" s="191"/>
      <c r="I614" s="191"/>
      <c r="J614" s="184">
        <v>22</v>
      </c>
      <c r="K614" s="186" t="s">
        <v>108</v>
      </c>
      <c r="AX614" s="91"/>
      <c r="AY614"/>
      <c r="AZ614" s="91"/>
      <c r="BA614"/>
    </row>
    <row r="615" spans="2:53" ht="12.95" customHeight="1" x14ac:dyDescent="0.2">
      <c r="B615" s="188"/>
      <c r="C615" s="188"/>
      <c r="F615" s="189"/>
      <c r="G615" s="191"/>
      <c r="H615" s="191"/>
      <c r="I615" s="191"/>
      <c r="J615" s="184">
        <v>23</v>
      </c>
      <c r="K615" s="186" t="s">
        <v>104</v>
      </c>
      <c r="AX615" s="91"/>
      <c r="AY615"/>
      <c r="AZ615" s="91"/>
      <c r="BA615"/>
    </row>
    <row r="616" spans="2:53" ht="12.95" customHeight="1" x14ac:dyDescent="0.2">
      <c r="B616" s="188"/>
      <c r="C616" s="188"/>
      <c r="D616" s="188"/>
      <c r="E616" s="188"/>
      <c r="F616" s="191"/>
      <c r="G616" s="191"/>
      <c r="H616" s="191"/>
      <c r="I616" s="191"/>
      <c r="J616" s="184">
        <v>24</v>
      </c>
      <c r="K616" s="186" t="s">
        <v>98</v>
      </c>
      <c r="AX616" s="91"/>
      <c r="AY616"/>
      <c r="AZ616" s="91"/>
      <c r="BA616"/>
    </row>
    <row r="617" spans="2:53" ht="12.95" customHeight="1" x14ac:dyDescent="0.2">
      <c r="B617" s="188"/>
      <c r="C617" s="188"/>
      <c r="D617" s="188"/>
      <c r="E617" s="188"/>
      <c r="F617" s="191"/>
      <c r="G617" s="191"/>
      <c r="H617" s="191"/>
      <c r="I617" s="191"/>
      <c r="J617" s="184">
        <v>25</v>
      </c>
      <c r="K617" s="186" t="s">
        <v>94</v>
      </c>
      <c r="AX617" s="91"/>
      <c r="AY617"/>
      <c r="AZ617" s="91"/>
      <c r="BA617"/>
    </row>
    <row r="618" spans="2:53" ht="12.95" customHeight="1" x14ac:dyDescent="0.2">
      <c r="B618" s="188"/>
      <c r="C618" s="188"/>
      <c r="D618" s="188"/>
      <c r="E618" s="188"/>
      <c r="F618" s="191"/>
      <c r="G618" s="191"/>
      <c r="H618" s="191"/>
      <c r="I618" s="191"/>
      <c r="J618" s="184">
        <v>26</v>
      </c>
      <c r="K618" s="186" t="s">
        <v>95</v>
      </c>
      <c r="AX618" s="91"/>
      <c r="AY618"/>
      <c r="AZ618" s="91"/>
      <c r="BA618"/>
    </row>
    <row r="619" spans="2:53" ht="12.95" customHeight="1" x14ac:dyDescent="0.2">
      <c r="B619" s="104"/>
      <c r="C619" s="191"/>
      <c r="D619" s="191"/>
      <c r="E619" s="191"/>
      <c r="F619" s="191"/>
      <c r="G619" s="191"/>
      <c r="H619" s="191"/>
      <c r="I619" s="191"/>
      <c r="J619" s="184">
        <v>27</v>
      </c>
      <c r="K619" s="186" t="s">
        <v>96</v>
      </c>
      <c r="AX619" s="91"/>
      <c r="AY619"/>
      <c r="AZ619" s="91"/>
      <c r="BA619"/>
    </row>
    <row r="620" spans="2:53" ht="12.95" customHeight="1" x14ac:dyDescent="0.2">
      <c r="B620" s="104"/>
      <c r="C620" s="191"/>
      <c r="D620" s="191"/>
      <c r="E620" s="191"/>
      <c r="F620" s="191"/>
      <c r="G620" s="191"/>
      <c r="H620" s="191"/>
      <c r="I620" s="191"/>
      <c r="J620" s="184">
        <v>28</v>
      </c>
      <c r="K620" s="186" t="s">
        <v>97</v>
      </c>
      <c r="AX620" s="91"/>
      <c r="AY620"/>
      <c r="AZ620" s="91"/>
      <c r="BA620"/>
    </row>
    <row r="621" spans="2:53" ht="12.95" customHeight="1" x14ac:dyDescent="0.2">
      <c r="B621" s="104"/>
      <c r="C621" s="191"/>
      <c r="D621" s="191"/>
      <c r="E621" s="191"/>
      <c r="F621" s="191"/>
      <c r="G621" s="191"/>
      <c r="H621" s="191"/>
      <c r="I621" s="191"/>
      <c r="J621" s="184">
        <v>29</v>
      </c>
      <c r="K621" s="186" t="s">
        <v>100</v>
      </c>
      <c r="AX621" s="91"/>
      <c r="AY621"/>
      <c r="AZ621" s="91"/>
      <c r="BA621"/>
    </row>
    <row r="622" spans="2:53" ht="12.95" customHeight="1" x14ac:dyDescent="0.2">
      <c r="B622" s="104"/>
      <c r="C622" s="191"/>
      <c r="D622" s="191"/>
      <c r="E622" s="191"/>
      <c r="F622" s="191"/>
      <c r="G622" s="191"/>
      <c r="H622" s="191"/>
      <c r="I622" s="191"/>
      <c r="J622" s="194">
        <v>30</v>
      </c>
      <c r="K622" s="186" t="s">
        <v>91</v>
      </c>
      <c r="AX622" s="91"/>
      <c r="AY622"/>
      <c r="AZ622" s="91"/>
      <c r="BA622"/>
    </row>
    <row r="623" spans="2:53" ht="12.95" customHeight="1" x14ac:dyDescent="0.2">
      <c r="B623" s="104"/>
      <c r="C623" s="191"/>
      <c r="D623" s="191"/>
      <c r="E623" s="191"/>
      <c r="F623" s="191"/>
      <c r="G623" s="191"/>
      <c r="H623" s="191"/>
      <c r="I623" s="191"/>
      <c r="J623" s="194">
        <v>31</v>
      </c>
      <c r="K623" s="186" t="s">
        <v>92</v>
      </c>
      <c r="AX623" s="91"/>
      <c r="AY623"/>
      <c r="AZ623" s="91"/>
      <c r="BA623"/>
    </row>
    <row r="624" spans="2:53" ht="12.95" customHeight="1" x14ac:dyDescent="0.2">
      <c r="B624" s="104"/>
      <c r="C624" s="103"/>
      <c r="D624" s="103"/>
      <c r="E624" s="103"/>
      <c r="F624" s="103"/>
      <c r="G624" s="103"/>
      <c r="H624" s="103"/>
      <c r="I624" s="103"/>
    </row>
  </sheetData>
  <sheetProtection password="CF80" sheet="1" objects="1" scenarios="1" formatRows="0" insertRows="0"/>
  <mergeCells count="820">
    <mergeCell ref="B56:C56"/>
    <mergeCell ref="D56:N56"/>
    <mergeCell ref="D94:N94"/>
    <mergeCell ref="B92:C92"/>
    <mergeCell ref="D92:N92"/>
    <mergeCell ref="B132:C132"/>
    <mergeCell ref="L129:N129"/>
    <mergeCell ref="L130:N130"/>
    <mergeCell ref="B100:C100"/>
    <mergeCell ref="B101:C101"/>
    <mergeCell ref="B104:C104"/>
    <mergeCell ref="B105:C105"/>
    <mergeCell ref="B97:C97"/>
    <mergeCell ref="B96:C96"/>
    <mergeCell ref="D93:N93"/>
    <mergeCell ref="B108:C108"/>
    <mergeCell ref="B109:C109"/>
    <mergeCell ref="B120:C120"/>
    <mergeCell ref="B119:C119"/>
    <mergeCell ref="B121:C121"/>
    <mergeCell ref="B122:C122"/>
    <mergeCell ref="B116:C116"/>
    <mergeCell ref="B125:C125"/>
    <mergeCell ref="B123:C123"/>
    <mergeCell ref="D112:N112"/>
    <mergeCell ref="B114:C114"/>
    <mergeCell ref="B133:C133"/>
    <mergeCell ref="B128:C128"/>
    <mergeCell ref="D128:N128"/>
    <mergeCell ref="D127:N127"/>
    <mergeCell ref="B127:C127"/>
    <mergeCell ref="B129:C129"/>
    <mergeCell ref="D136:N136"/>
    <mergeCell ref="D133:N133"/>
    <mergeCell ref="D131:N131"/>
    <mergeCell ref="D135:N135"/>
    <mergeCell ref="D132:N132"/>
    <mergeCell ref="D123:N123"/>
    <mergeCell ref="B126:C126"/>
    <mergeCell ref="D114:N114"/>
    <mergeCell ref="D125:N125"/>
    <mergeCell ref="D122:N122"/>
    <mergeCell ref="D121:N121"/>
    <mergeCell ref="D126:N126"/>
    <mergeCell ref="B130:C130"/>
    <mergeCell ref="B131:C131"/>
    <mergeCell ref="B144:C144"/>
    <mergeCell ref="B145:C145"/>
    <mergeCell ref="B143:C143"/>
    <mergeCell ref="B135:C135"/>
    <mergeCell ref="B134:C134"/>
    <mergeCell ref="B138:C138"/>
    <mergeCell ref="B137:C137"/>
    <mergeCell ref="D143:N143"/>
    <mergeCell ref="D140:N140"/>
    <mergeCell ref="D139:N139"/>
    <mergeCell ref="D138:N138"/>
    <mergeCell ref="D137:N137"/>
    <mergeCell ref="D142:N142"/>
    <mergeCell ref="B136:C136"/>
    <mergeCell ref="B139:C139"/>
    <mergeCell ref="B177:C177"/>
    <mergeCell ref="B178:C178"/>
    <mergeCell ref="B175:C175"/>
    <mergeCell ref="B155:C155"/>
    <mergeCell ref="B166:C166"/>
    <mergeCell ref="B163:C163"/>
    <mergeCell ref="B162:C162"/>
    <mergeCell ref="B159:C159"/>
    <mergeCell ref="B164:C164"/>
    <mergeCell ref="B161:C161"/>
    <mergeCell ref="B165:C165"/>
    <mergeCell ref="B157:C157"/>
    <mergeCell ref="B167:C167"/>
    <mergeCell ref="B156:C156"/>
    <mergeCell ref="B168:C168"/>
    <mergeCell ref="B174:C174"/>
    <mergeCell ref="B172:C172"/>
    <mergeCell ref="B171:C171"/>
    <mergeCell ref="B160:C160"/>
    <mergeCell ref="B170:C170"/>
    <mergeCell ref="D29:D30"/>
    <mergeCell ref="B90:C90"/>
    <mergeCell ref="D90:N90"/>
    <mergeCell ref="B89:C89"/>
    <mergeCell ref="D89:N89"/>
    <mergeCell ref="B95:C95"/>
    <mergeCell ref="D95:N95"/>
    <mergeCell ref="B103:C103"/>
    <mergeCell ref="D103:N103"/>
    <mergeCell ref="B84:C84"/>
    <mergeCell ref="D84:N84"/>
    <mergeCell ref="B102:C102"/>
    <mergeCell ref="D102:N102"/>
    <mergeCell ref="J31:L31"/>
    <mergeCell ref="B37:C37"/>
    <mergeCell ref="J42:M42"/>
    <mergeCell ref="B55:C55"/>
    <mergeCell ref="B44:C44"/>
    <mergeCell ref="D55:N55"/>
    <mergeCell ref="D76:N76"/>
    <mergeCell ref="B74:C74"/>
    <mergeCell ref="D74:N74"/>
    <mergeCell ref="J32:L32"/>
    <mergeCell ref="J41:M41"/>
    <mergeCell ref="D184:N184"/>
    <mergeCell ref="D190:N190"/>
    <mergeCell ref="B189:C189"/>
    <mergeCell ref="D189:N189"/>
    <mergeCell ref="B187:C187"/>
    <mergeCell ref="D187:N187"/>
    <mergeCell ref="D197:N197"/>
    <mergeCell ref="D195:N195"/>
    <mergeCell ref="D196:N196"/>
    <mergeCell ref="B196:C196"/>
    <mergeCell ref="B194:C194"/>
    <mergeCell ref="D194:N194"/>
    <mergeCell ref="D185:N185"/>
    <mergeCell ref="D188:N188"/>
    <mergeCell ref="B190:C190"/>
    <mergeCell ref="B188:C188"/>
    <mergeCell ref="B185:C185"/>
    <mergeCell ref="B195:C195"/>
    <mergeCell ref="B184:C184"/>
    <mergeCell ref="B192:C192"/>
    <mergeCell ref="B191:C191"/>
    <mergeCell ref="B197:C197"/>
    <mergeCell ref="B239:C239"/>
    <mergeCell ref="B252:C252"/>
    <mergeCell ref="D250:N250"/>
    <mergeCell ref="B248:C248"/>
    <mergeCell ref="B247:C247"/>
    <mergeCell ref="D239:N239"/>
    <mergeCell ref="B242:C242"/>
    <mergeCell ref="D247:N247"/>
    <mergeCell ref="D243:N243"/>
    <mergeCell ref="B244:C244"/>
    <mergeCell ref="B246:C246"/>
    <mergeCell ref="D249:N249"/>
    <mergeCell ref="B250:C250"/>
    <mergeCell ref="B251:C251"/>
    <mergeCell ref="B241:C241"/>
    <mergeCell ref="D240:N240"/>
    <mergeCell ref="B240:C240"/>
    <mergeCell ref="D244:N244"/>
    <mergeCell ref="B249:C249"/>
    <mergeCell ref="B245:C245"/>
    <mergeCell ref="D241:N241"/>
    <mergeCell ref="D242:N242"/>
    <mergeCell ref="B259:C259"/>
    <mergeCell ref="D259:N259"/>
    <mergeCell ref="B260:C260"/>
    <mergeCell ref="B257:C257"/>
    <mergeCell ref="D255:N255"/>
    <mergeCell ref="D258:N258"/>
    <mergeCell ref="B258:C258"/>
    <mergeCell ref="D257:N257"/>
    <mergeCell ref="D261:N261"/>
    <mergeCell ref="B261:C261"/>
    <mergeCell ref="B262:C262"/>
    <mergeCell ref="B273:C273"/>
    <mergeCell ref="B266:C266"/>
    <mergeCell ref="B268:C268"/>
    <mergeCell ref="B271:C271"/>
    <mergeCell ref="B272:C272"/>
    <mergeCell ref="B264:C264"/>
    <mergeCell ref="B270:C270"/>
    <mergeCell ref="B265:C265"/>
    <mergeCell ref="B269:C269"/>
    <mergeCell ref="B267:C267"/>
    <mergeCell ref="B324:C324"/>
    <mergeCell ref="B322:C322"/>
    <mergeCell ref="B331:C331"/>
    <mergeCell ref="B320:C320"/>
    <mergeCell ref="B309:C309"/>
    <mergeCell ref="B303:C303"/>
    <mergeCell ref="B307:C307"/>
    <mergeCell ref="B306:C306"/>
    <mergeCell ref="B280:C280"/>
    <mergeCell ref="B284:C284"/>
    <mergeCell ref="B281:C281"/>
    <mergeCell ref="B300:C300"/>
    <mergeCell ref="B302:C302"/>
    <mergeCell ref="B301:C301"/>
    <mergeCell ref="B297:C297"/>
    <mergeCell ref="B333:C333"/>
    <mergeCell ref="B329:C329"/>
    <mergeCell ref="B330:C330"/>
    <mergeCell ref="B328:C328"/>
    <mergeCell ref="B305:C305"/>
    <mergeCell ref="D323:N323"/>
    <mergeCell ref="D324:N324"/>
    <mergeCell ref="D321:N321"/>
    <mergeCell ref="B313:C313"/>
    <mergeCell ref="B312:C312"/>
    <mergeCell ref="D308:N308"/>
    <mergeCell ref="D309:N309"/>
    <mergeCell ref="D307:N307"/>
    <mergeCell ref="B327:C327"/>
    <mergeCell ref="B332:C332"/>
    <mergeCell ref="D332:N332"/>
    <mergeCell ref="D327:N327"/>
    <mergeCell ref="D310:N310"/>
    <mergeCell ref="D333:N333"/>
    <mergeCell ref="B321:C321"/>
    <mergeCell ref="B316:C316"/>
    <mergeCell ref="B325:C325"/>
    <mergeCell ref="B326:C326"/>
    <mergeCell ref="B323:C323"/>
    <mergeCell ref="B334:C334"/>
    <mergeCell ref="B336:C336"/>
    <mergeCell ref="B338:C338"/>
    <mergeCell ref="B353:C353"/>
    <mergeCell ref="B351:C351"/>
    <mergeCell ref="D334:N334"/>
    <mergeCell ref="D341:N341"/>
    <mergeCell ref="D337:N337"/>
    <mergeCell ref="D338:N338"/>
    <mergeCell ref="D340:N340"/>
    <mergeCell ref="D339:N339"/>
    <mergeCell ref="D336:N336"/>
    <mergeCell ref="D335:N335"/>
    <mergeCell ref="D342:N342"/>
    <mergeCell ref="B342:C342"/>
    <mergeCell ref="B341:C341"/>
    <mergeCell ref="B348:C348"/>
    <mergeCell ref="B343:C343"/>
    <mergeCell ref="B345:C345"/>
    <mergeCell ref="B340:C340"/>
    <mergeCell ref="B335:C335"/>
    <mergeCell ref="B339:C339"/>
    <mergeCell ref="B337:C337"/>
    <mergeCell ref="B349:C349"/>
    <mergeCell ref="B344:C344"/>
    <mergeCell ref="B346:C346"/>
    <mergeCell ref="D402:N402"/>
    <mergeCell ref="D401:N401"/>
    <mergeCell ref="D400:N400"/>
    <mergeCell ref="D399:N399"/>
    <mergeCell ref="D398:N398"/>
    <mergeCell ref="D397:N397"/>
    <mergeCell ref="D396:N396"/>
    <mergeCell ref="D395:N395"/>
    <mergeCell ref="D382:N382"/>
    <mergeCell ref="D385:N385"/>
    <mergeCell ref="D384:N384"/>
    <mergeCell ref="B374:C374"/>
    <mergeCell ref="B375:C375"/>
    <mergeCell ref="B373:C373"/>
    <mergeCell ref="B372:C372"/>
    <mergeCell ref="B364:C364"/>
    <mergeCell ref="B366:C366"/>
    <mergeCell ref="D375:N375"/>
    <mergeCell ref="D373:N373"/>
    <mergeCell ref="D393:N393"/>
    <mergeCell ref="D392:N392"/>
    <mergeCell ref="D391:N391"/>
    <mergeCell ref="J590:K592"/>
    <mergeCell ref="C565:D565"/>
    <mergeCell ref="C561:D561"/>
    <mergeCell ref="C559:D559"/>
    <mergeCell ref="G590:H592"/>
    <mergeCell ref="C544:D544"/>
    <mergeCell ref="B542:D542"/>
    <mergeCell ref="B540:D540"/>
    <mergeCell ref="C560:D560"/>
    <mergeCell ref="C557:D557"/>
    <mergeCell ref="C566:D566"/>
    <mergeCell ref="C558:D558"/>
    <mergeCell ref="C550:D550"/>
    <mergeCell ref="C549:D549"/>
    <mergeCell ref="C554:D554"/>
    <mergeCell ref="B553:D553"/>
    <mergeCell ref="C546:D546"/>
    <mergeCell ref="C552:D552"/>
    <mergeCell ref="C548:D548"/>
    <mergeCell ref="C547:D547"/>
    <mergeCell ref="C555:D555"/>
    <mergeCell ref="C556:D556"/>
    <mergeCell ref="C545:D545"/>
    <mergeCell ref="C551:D551"/>
    <mergeCell ref="C543:D543"/>
    <mergeCell ref="C577:D577"/>
    <mergeCell ref="C583:D583"/>
    <mergeCell ref="C581:D581"/>
    <mergeCell ref="C576:D576"/>
    <mergeCell ref="B413:C413"/>
    <mergeCell ref="D414:N414"/>
    <mergeCell ref="D413:N413"/>
    <mergeCell ref="B416:C416"/>
    <mergeCell ref="B414:C414"/>
    <mergeCell ref="C582:D582"/>
    <mergeCell ref="C572:D572"/>
    <mergeCell ref="L416:N416"/>
    <mergeCell ref="B412:C412"/>
    <mergeCell ref="B376:C376"/>
    <mergeCell ref="B380:C380"/>
    <mergeCell ref="B378:C378"/>
    <mergeCell ref="B388:C388"/>
    <mergeCell ref="B384:C384"/>
    <mergeCell ref="B379:C379"/>
    <mergeCell ref="B381:C381"/>
    <mergeCell ref="B386:C386"/>
    <mergeCell ref="B387:C387"/>
    <mergeCell ref="B382:C382"/>
    <mergeCell ref="B397:C397"/>
    <mergeCell ref="B399:C399"/>
    <mergeCell ref="B385:C385"/>
    <mergeCell ref="B383:C383"/>
    <mergeCell ref="B406:C406"/>
    <mergeCell ref="B407:C407"/>
    <mergeCell ref="B405:C405"/>
    <mergeCell ref="B390:C390"/>
    <mergeCell ref="B398:C398"/>
    <mergeCell ref="B402:C402"/>
    <mergeCell ref="B394:C394"/>
    <mergeCell ref="B377:C377"/>
    <mergeCell ref="B410:C410"/>
    <mergeCell ref="B411:C411"/>
    <mergeCell ref="B409:C409"/>
    <mergeCell ref="B389:C389"/>
    <mergeCell ref="B404:C404"/>
    <mergeCell ref="B391:C391"/>
    <mergeCell ref="B396:C396"/>
    <mergeCell ref="B392:C392"/>
    <mergeCell ref="B401:C401"/>
    <mergeCell ref="B400:C400"/>
    <mergeCell ref="B403:C403"/>
    <mergeCell ref="B408:C408"/>
    <mergeCell ref="B395:C395"/>
    <mergeCell ref="B393:C393"/>
    <mergeCell ref="D411:N411"/>
    <mergeCell ref="D410:N410"/>
    <mergeCell ref="D409:N409"/>
    <mergeCell ref="D408:N408"/>
    <mergeCell ref="D407:N407"/>
    <mergeCell ref="D406:N406"/>
    <mergeCell ref="D405:N405"/>
    <mergeCell ref="D404:N404"/>
    <mergeCell ref="D403:N403"/>
    <mergeCell ref="D390:N390"/>
    <mergeCell ref="D389:N389"/>
    <mergeCell ref="D388:N388"/>
    <mergeCell ref="D387:N387"/>
    <mergeCell ref="D386:N386"/>
    <mergeCell ref="D381:N381"/>
    <mergeCell ref="B368:C368"/>
    <mergeCell ref="D371:N371"/>
    <mergeCell ref="D370:N370"/>
    <mergeCell ref="B350:C350"/>
    <mergeCell ref="B359:C359"/>
    <mergeCell ref="B363:C363"/>
    <mergeCell ref="B360:C360"/>
    <mergeCell ref="B369:C369"/>
    <mergeCell ref="B361:C361"/>
    <mergeCell ref="B356:C356"/>
    <mergeCell ref="B352:C352"/>
    <mergeCell ref="B354:C354"/>
    <mergeCell ref="B355:C355"/>
    <mergeCell ref="B358:C358"/>
    <mergeCell ref="B367:C367"/>
    <mergeCell ref="D362:N362"/>
    <mergeCell ref="D361:N361"/>
    <mergeCell ref="D360:N360"/>
    <mergeCell ref="B370:C370"/>
    <mergeCell ref="D367:N367"/>
    <mergeCell ref="D363:N363"/>
    <mergeCell ref="B371:C371"/>
    <mergeCell ref="B357:C357"/>
    <mergeCell ref="B365:C365"/>
    <mergeCell ref="B362:C362"/>
    <mergeCell ref="J19:M19"/>
    <mergeCell ref="L35:L36"/>
    <mergeCell ref="B231:C231"/>
    <mergeCell ref="D231:N231"/>
    <mergeCell ref="B243:C243"/>
    <mergeCell ref="C594:E594"/>
    <mergeCell ref="C592:E592"/>
    <mergeCell ref="C593:E593"/>
    <mergeCell ref="C590:D590"/>
    <mergeCell ref="C591:D591"/>
    <mergeCell ref="C569:D569"/>
    <mergeCell ref="C567:D567"/>
    <mergeCell ref="C568:D568"/>
    <mergeCell ref="C571:D571"/>
    <mergeCell ref="C574:D574"/>
    <mergeCell ref="C579:D579"/>
    <mergeCell ref="C573:D573"/>
    <mergeCell ref="C578:D578"/>
    <mergeCell ref="C580:D580"/>
    <mergeCell ref="C570:D570"/>
    <mergeCell ref="C575:D575"/>
    <mergeCell ref="C584:D584"/>
    <mergeCell ref="C585:D585"/>
    <mergeCell ref="B347:C347"/>
    <mergeCell ref="CF2:CN2"/>
    <mergeCell ref="J16:M16"/>
    <mergeCell ref="J17:M17"/>
    <mergeCell ref="J18:M18"/>
    <mergeCell ref="D2:L2"/>
    <mergeCell ref="W6:AE6"/>
    <mergeCell ref="M2:N2"/>
    <mergeCell ref="D4:J4"/>
    <mergeCell ref="D5:J5"/>
    <mergeCell ref="J8:L8"/>
    <mergeCell ref="J7:N7"/>
    <mergeCell ref="J12:L12"/>
    <mergeCell ref="J13:L13"/>
    <mergeCell ref="J9:L9"/>
    <mergeCell ref="J14:L14"/>
    <mergeCell ref="J11:L11"/>
    <mergeCell ref="J10:L10"/>
    <mergeCell ref="B2:C2"/>
    <mergeCell ref="B319:C319"/>
    <mergeCell ref="B317:C317"/>
    <mergeCell ref="B318:C318"/>
    <mergeCell ref="B287:C287"/>
    <mergeCell ref="B315:C315"/>
    <mergeCell ref="B308:C308"/>
    <mergeCell ref="B314:C314"/>
    <mergeCell ref="B310:C310"/>
    <mergeCell ref="B311:C311"/>
    <mergeCell ref="B298:C298"/>
    <mergeCell ref="B299:C299"/>
    <mergeCell ref="B289:C289"/>
    <mergeCell ref="B296:C296"/>
    <mergeCell ref="B304:C304"/>
    <mergeCell ref="B274:C274"/>
    <mergeCell ref="B278:C278"/>
    <mergeCell ref="B276:C276"/>
    <mergeCell ref="B275:C275"/>
    <mergeCell ref="B253:C253"/>
    <mergeCell ref="B254:C254"/>
    <mergeCell ref="B255:C255"/>
    <mergeCell ref="B256:C256"/>
    <mergeCell ref="B263:C263"/>
    <mergeCell ref="D291:N291"/>
    <mergeCell ref="B277:C277"/>
    <mergeCell ref="B282:C282"/>
    <mergeCell ref="B283:C283"/>
    <mergeCell ref="B279:C279"/>
    <mergeCell ref="B290:C290"/>
    <mergeCell ref="B294:C294"/>
    <mergeCell ref="B295:C295"/>
    <mergeCell ref="B293:C293"/>
    <mergeCell ref="B292:C292"/>
    <mergeCell ref="B286:C286"/>
    <mergeCell ref="B285:C285"/>
    <mergeCell ref="B291:C291"/>
    <mergeCell ref="B288:C288"/>
    <mergeCell ref="D290:N290"/>
    <mergeCell ref="D284:N284"/>
    <mergeCell ref="D283:N283"/>
    <mergeCell ref="D282:N282"/>
    <mergeCell ref="D281:N281"/>
    <mergeCell ref="D280:N280"/>
    <mergeCell ref="D279:N279"/>
    <mergeCell ref="D278:N278"/>
    <mergeCell ref="D277:N277"/>
    <mergeCell ref="D285:N285"/>
    <mergeCell ref="B235:C235"/>
    <mergeCell ref="D237:N237"/>
    <mergeCell ref="D238:N238"/>
    <mergeCell ref="B236:C236"/>
    <mergeCell ref="B234:C234"/>
    <mergeCell ref="B227:C227"/>
    <mergeCell ref="D233:N233"/>
    <mergeCell ref="B237:C237"/>
    <mergeCell ref="D235:N235"/>
    <mergeCell ref="D228:N228"/>
    <mergeCell ref="D230:N230"/>
    <mergeCell ref="B233:C233"/>
    <mergeCell ref="D229:N229"/>
    <mergeCell ref="D232:N232"/>
    <mergeCell ref="D234:N234"/>
    <mergeCell ref="D236:N236"/>
    <mergeCell ref="B238:C238"/>
    <mergeCell ref="B228:C228"/>
    <mergeCell ref="B232:C232"/>
    <mergeCell ref="B229:C229"/>
    <mergeCell ref="B218:C218"/>
    <mergeCell ref="B220:C220"/>
    <mergeCell ref="B219:C219"/>
    <mergeCell ref="B222:C222"/>
    <mergeCell ref="B226:C226"/>
    <mergeCell ref="B230:C230"/>
    <mergeCell ref="B223:C223"/>
    <mergeCell ref="B221:C221"/>
    <mergeCell ref="B214:C214"/>
    <mergeCell ref="B216:C216"/>
    <mergeCell ref="B224:C224"/>
    <mergeCell ref="B225:C225"/>
    <mergeCell ref="B217:C217"/>
    <mergeCell ref="B211:C211"/>
    <mergeCell ref="B203:C203"/>
    <mergeCell ref="B209:C209"/>
    <mergeCell ref="B207:C207"/>
    <mergeCell ref="B199:C199"/>
    <mergeCell ref="B215:C215"/>
    <mergeCell ref="B201:C201"/>
    <mergeCell ref="B213:C213"/>
    <mergeCell ref="B208:C208"/>
    <mergeCell ref="B206:C206"/>
    <mergeCell ref="B205:C205"/>
    <mergeCell ref="B210:C210"/>
    <mergeCell ref="B212:C212"/>
    <mergeCell ref="B204:C204"/>
    <mergeCell ref="B200:C200"/>
    <mergeCell ref="B202:C202"/>
    <mergeCell ref="B198:C198"/>
    <mergeCell ref="D198:N198"/>
    <mergeCell ref="B193:C193"/>
    <mergeCell ref="B35:C35"/>
    <mergeCell ref="B182:C182"/>
    <mergeCell ref="D182:N182"/>
    <mergeCell ref="B183:C183"/>
    <mergeCell ref="D183:N183"/>
    <mergeCell ref="B179:C179"/>
    <mergeCell ref="D179:N179"/>
    <mergeCell ref="B186:C186"/>
    <mergeCell ref="D186:N186"/>
    <mergeCell ref="B141:C141"/>
    <mergeCell ref="D141:N141"/>
    <mergeCell ref="B158:C158"/>
    <mergeCell ref="D158:N158"/>
    <mergeCell ref="B176:C176"/>
    <mergeCell ref="D176:N176"/>
    <mergeCell ref="B181:C181"/>
    <mergeCell ref="D181:N181"/>
    <mergeCell ref="B180:C180"/>
    <mergeCell ref="D180:N180"/>
    <mergeCell ref="B173:C173"/>
    <mergeCell ref="D144:N144"/>
    <mergeCell ref="N35:N36"/>
    <mergeCell ref="M35:M36"/>
    <mergeCell ref="B46:C46"/>
    <mergeCell ref="B54:C54"/>
    <mergeCell ref="K35:K36"/>
    <mergeCell ref="J35:J36"/>
    <mergeCell ref="B45:C45"/>
    <mergeCell ref="B33:C33"/>
    <mergeCell ref="B36:C36"/>
    <mergeCell ref="B32:C32"/>
    <mergeCell ref="J34:N34"/>
    <mergeCell ref="D120:N120"/>
    <mergeCell ref="D119:N119"/>
    <mergeCell ref="D117:N117"/>
    <mergeCell ref="D116:N116"/>
    <mergeCell ref="D115:N115"/>
    <mergeCell ref="D110:N110"/>
    <mergeCell ref="D106:N106"/>
    <mergeCell ref="D105:N105"/>
    <mergeCell ref="D104:N104"/>
    <mergeCell ref="D101:N101"/>
    <mergeCell ref="D100:N100"/>
    <mergeCell ref="D99:N99"/>
    <mergeCell ref="D97:N97"/>
    <mergeCell ref="D96:N96"/>
    <mergeCell ref="D98:N98"/>
    <mergeCell ref="B94:C94"/>
    <mergeCell ref="B98:C98"/>
    <mergeCell ref="D109:N109"/>
    <mergeCell ref="D108:N108"/>
    <mergeCell ref="B115:C115"/>
    <mergeCell ref="B117:C117"/>
    <mergeCell ref="B110:C110"/>
    <mergeCell ref="D21:E21"/>
    <mergeCell ref="B169:C169"/>
    <mergeCell ref="D169:N169"/>
    <mergeCell ref="B34:C34"/>
    <mergeCell ref="J28:L28"/>
    <mergeCell ref="J24:M24"/>
    <mergeCell ref="J30:N30"/>
    <mergeCell ref="J26:N26"/>
    <mergeCell ref="J27:L27"/>
    <mergeCell ref="J21:N21"/>
    <mergeCell ref="J22:M22"/>
    <mergeCell ref="J23:M23"/>
    <mergeCell ref="B118:C118"/>
    <mergeCell ref="D118:N118"/>
    <mergeCell ref="B113:C113"/>
    <mergeCell ref="D113:N113"/>
    <mergeCell ref="B111:C111"/>
    <mergeCell ref="D111:N111"/>
    <mergeCell ref="B112:C112"/>
    <mergeCell ref="B148:C148"/>
    <mergeCell ref="B124:C124"/>
    <mergeCell ref="D124:N124"/>
    <mergeCell ref="B106:C106"/>
    <mergeCell ref="B107:C107"/>
    <mergeCell ref="D412:N412"/>
    <mergeCell ref="D358:N358"/>
    <mergeCell ref="D357:N357"/>
    <mergeCell ref="D355:N355"/>
    <mergeCell ref="D346:N346"/>
    <mergeCell ref="D344:N344"/>
    <mergeCell ref="D331:N331"/>
    <mergeCell ref="D329:N329"/>
    <mergeCell ref="D326:N326"/>
    <mergeCell ref="D369:N369"/>
    <mergeCell ref="D368:N368"/>
    <mergeCell ref="D366:N366"/>
    <mergeCell ref="D365:N365"/>
    <mergeCell ref="D364:N364"/>
    <mergeCell ref="D359:N359"/>
    <mergeCell ref="D380:N380"/>
    <mergeCell ref="D379:N379"/>
    <mergeCell ref="D378:N378"/>
    <mergeCell ref="D377:N377"/>
    <mergeCell ref="D374:N374"/>
    <mergeCell ref="D376:N376"/>
    <mergeCell ref="D372:N372"/>
    <mergeCell ref="D383:N383"/>
    <mergeCell ref="D394:N394"/>
    <mergeCell ref="D325:N325"/>
    <mergeCell ref="D343:N343"/>
    <mergeCell ref="D349:N349"/>
    <mergeCell ref="D353:N353"/>
    <mergeCell ref="D351:N351"/>
    <mergeCell ref="D356:N356"/>
    <mergeCell ref="D352:N352"/>
    <mergeCell ref="D354:N354"/>
    <mergeCell ref="D350:N350"/>
    <mergeCell ref="D347:N347"/>
    <mergeCell ref="D348:N348"/>
    <mergeCell ref="D345:N345"/>
    <mergeCell ref="D330:N330"/>
    <mergeCell ref="D328:N328"/>
    <mergeCell ref="D322:N322"/>
    <mergeCell ref="D320:N320"/>
    <mergeCell ref="D319:N319"/>
    <mergeCell ref="D318:N318"/>
    <mergeCell ref="D317:N317"/>
    <mergeCell ref="D316:N316"/>
    <mergeCell ref="D315:N315"/>
    <mergeCell ref="D314:N314"/>
    <mergeCell ref="D313:N313"/>
    <mergeCell ref="D312:N312"/>
    <mergeCell ref="D311:N311"/>
    <mergeCell ref="D306:N306"/>
    <mergeCell ref="D303:N303"/>
    <mergeCell ref="D296:N296"/>
    <mergeCell ref="D295:N295"/>
    <mergeCell ref="D294:N294"/>
    <mergeCell ref="D293:N293"/>
    <mergeCell ref="D292:N292"/>
    <mergeCell ref="D302:N302"/>
    <mergeCell ref="D301:N301"/>
    <mergeCell ref="D304:N304"/>
    <mergeCell ref="D305:N305"/>
    <mergeCell ref="D298:N298"/>
    <mergeCell ref="D299:N299"/>
    <mergeCell ref="D300:N300"/>
    <mergeCell ref="D297:N297"/>
    <mergeCell ref="D289:N289"/>
    <mergeCell ref="D288:N288"/>
    <mergeCell ref="D287:N287"/>
    <mergeCell ref="D286:N286"/>
    <mergeCell ref="D276:N276"/>
    <mergeCell ref="D275:N275"/>
    <mergeCell ref="D274:N274"/>
    <mergeCell ref="D273:N273"/>
    <mergeCell ref="D272:N272"/>
    <mergeCell ref="D271:N271"/>
    <mergeCell ref="D270:N270"/>
    <mergeCell ref="D269:N269"/>
    <mergeCell ref="D268:N268"/>
    <mergeCell ref="D267:N267"/>
    <mergeCell ref="D266:N266"/>
    <mergeCell ref="D265:N265"/>
    <mergeCell ref="D264:N264"/>
    <mergeCell ref="D227:N227"/>
    <mergeCell ref="D262:N262"/>
    <mergeCell ref="D226:N226"/>
    <mergeCell ref="D225:N225"/>
    <mergeCell ref="D224:N224"/>
    <mergeCell ref="D223:N223"/>
    <mergeCell ref="D245:N245"/>
    <mergeCell ref="D248:N248"/>
    <mergeCell ref="D246:N246"/>
    <mergeCell ref="D263:N263"/>
    <mergeCell ref="D256:N256"/>
    <mergeCell ref="D260:N260"/>
    <mergeCell ref="D253:N253"/>
    <mergeCell ref="D254:N254"/>
    <mergeCell ref="D252:N252"/>
    <mergeCell ref="D251:N251"/>
    <mergeCell ref="D222:N222"/>
    <mergeCell ref="D221:N221"/>
    <mergeCell ref="D220:N220"/>
    <mergeCell ref="D219:N219"/>
    <mergeCell ref="D218:N218"/>
    <mergeCell ref="D217:N217"/>
    <mergeCell ref="D216:N216"/>
    <mergeCell ref="D215:N215"/>
    <mergeCell ref="D214:N214"/>
    <mergeCell ref="D213:N213"/>
    <mergeCell ref="D212:N212"/>
    <mergeCell ref="D211:N211"/>
    <mergeCell ref="D210:N210"/>
    <mergeCell ref="D209:N209"/>
    <mergeCell ref="D208:N208"/>
    <mergeCell ref="D207:N207"/>
    <mergeCell ref="D206:N206"/>
    <mergeCell ref="D205:N205"/>
    <mergeCell ref="D204:N204"/>
    <mergeCell ref="D203:N203"/>
    <mergeCell ref="D202:N202"/>
    <mergeCell ref="D201:N201"/>
    <mergeCell ref="D200:N200"/>
    <mergeCell ref="D199:N199"/>
    <mergeCell ref="D193:N193"/>
    <mergeCell ref="D192:N192"/>
    <mergeCell ref="D191:N191"/>
    <mergeCell ref="D178:N178"/>
    <mergeCell ref="D177:N177"/>
    <mergeCell ref="D175:N175"/>
    <mergeCell ref="D174:N174"/>
    <mergeCell ref="D173:N173"/>
    <mergeCell ref="D172:N172"/>
    <mergeCell ref="D171:N171"/>
    <mergeCell ref="D167:N167"/>
    <mergeCell ref="D166:N166"/>
    <mergeCell ref="D170:N170"/>
    <mergeCell ref="D168:N168"/>
    <mergeCell ref="D165:N165"/>
    <mergeCell ref="D164:N164"/>
    <mergeCell ref="D163:N163"/>
    <mergeCell ref="D162:N162"/>
    <mergeCell ref="D161:N161"/>
    <mergeCell ref="D160:N160"/>
    <mergeCell ref="D159:N159"/>
    <mergeCell ref="D157:N157"/>
    <mergeCell ref="D156:N156"/>
    <mergeCell ref="D155:N155"/>
    <mergeCell ref="D154:N154"/>
    <mergeCell ref="B99:C99"/>
    <mergeCell ref="D107:N107"/>
    <mergeCell ref="D153:N153"/>
    <mergeCell ref="D151:N151"/>
    <mergeCell ref="D149:N149"/>
    <mergeCell ref="D148:N148"/>
    <mergeCell ref="D147:N147"/>
    <mergeCell ref="D146:N146"/>
    <mergeCell ref="D145:N145"/>
    <mergeCell ref="D152:N152"/>
    <mergeCell ref="D150:N150"/>
    <mergeCell ref="B147:C147"/>
    <mergeCell ref="B146:C146"/>
    <mergeCell ref="B140:C140"/>
    <mergeCell ref="B142:C142"/>
    <mergeCell ref="B151:C151"/>
    <mergeCell ref="B152:C152"/>
    <mergeCell ref="B150:C150"/>
    <mergeCell ref="B154:C154"/>
    <mergeCell ref="B149:C149"/>
    <mergeCell ref="B153:C153"/>
    <mergeCell ref="D134:N134"/>
    <mergeCell ref="B88:C88"/>
    <mergeCell ref="B91:C91"/>
    <mergeCell ref="B93:C93"/>
    <mergeCell ref="B86:C86"/>
    <mergeCell ref="B81:C81"/>
    <mergeCell ref="B82:C82"/>
    <mergeCell ref="B78:C78"/>
    <mergeCell ref="D83:N83"/>
    <mergeCell ref="D82:N82"/>
    <mergeCell ref="D81:N81"/>
    <mergeCell ref="B83:C83"/>
    <mergeCell ref="B79:C79"/>
    <mergeCell ref="D91:N91"/>
    <mergeCell ref="D88:N88"/>
    <mergeCell ref="D87:N87"/>
    <mergeCell ref="D86:N86"/>
    <mergeCell ref="D85:N85"/>
    <mergeCell ref="B85:C85"/>
    <mergeCell ref="B87:C87"/>
    <mergeCell ref="B77:C77"/>
    <mergeCell ref="B68:C68"/>
    <mergeCell ref="B80:C80"/>
    <mergeCell ref="D80:N80"/>
    <mergeCell ref="D79:N79"/>
    <mergeCell ref="D78:N78"/>
    <mergeCell ref="D77:N77"/>
    <mergeCell ref="B75:C75"/>
    <mergeCell ref="D75:N75"/>
    <mergeCell ref="B71:C71"/>
    <mergeCell ref="D71:N71"/>
    <mergeCell ref="B72:C72"/>
    <mergeCell ref="B69:C69"/>
    <mergeCell ref="D69:N69"/>
    <mergeCell ref="D72:N72"/>
    <mergeCell ref="B73:C73"/>
    <mergeCell ref="D73:N73"/>
    <mergeCell ref="B76:C76"/>
    <mergeCell ref="B67:C67"/>
    <mergeCell ref="D67:N67"/>
    <mergeCell ref="B65:C65"/>
    <mergeCell ref="D65:N65"/>
    <mergeCell ref="B64:C64"/>
    <mergeCell ref="D64:N64"/>
    <mergeCell ref="B61:C61"/>
    <mergeCell ref="D61:N61"/>
    <mergeCell ref="B70:C70"/>
    <mergeCell ref="D70:N70"/>
    <mergeCell ref="D68:N68"/>
    <mergeCell ref="B57:C57"/>
    <mergeCell ref="D57:N57"/>
    <mergeCell ref="B60:C60"/>
    <mergeCell ref="D60:N60"/>
    <mergeCell ref="B62:C62"/>
    <mergeCell ref="D62:N62"/>
    <mergeCell ref="B63:C63"/>
    <mergeCell ref="D63:N63"/>
    <mergeCell ref="B66:C66"/>
    <mergeCell ref="D66:N66"/>
    <mergeCell ref="B58:C58"/>
    <mergeCell ref="D58:N58"/>
    <mergeCell ref="B59:C59"/>
    <mergeCell ref="D59:N59"/>
  </mergeCells>
  <phoneticPr fontId="31" type="noConversion"/>
  <conditionalFormatting sqref="E543:E553 E555:E573 E578:E581 E586">
    <cfRule type="cellIs" dxfId="22925" priority="625" stopIfTrue="1" operator="equal">
      <formula>""</formula>
    </cfRule>
  </conditionalFormatting>
  <conditionalFormatting sqref="E554">
    <cfRule type="cellIs" dxfId="22924" priority="621" stopIfTrue="1" operator="equal">
      <formula>""</formula>
    </cfRule>
  </conditionalFormatting>
  <conditionalFormatting sqref="E574:E577">
    <cfRule type="cellIs" dxfId="22923" priority="496" stopIfTrue="1" operator="equal">
      <formula>""</formula>
    </cfRule>
  </conditionalFormatting>
  <conditionalFormatting sqref="N41">
    <cfRule type="cellIs" dxfId="22922" priority="494" stopIfTrue="1" operator="greaterThan">
      <formula>1</formula>
    </cfRule>
  </conditionalFormatting>
  <conditionalFormatting sqref="E582:E585">
    <cfRule type="cellIs" dxfId="22921" priority="491" stopIfTrue="1" operator="equal">
      <formula>""</formula>
    </cfRule>
  </conditionalFormatting>
  <conditionalFormatting sqref="N42">
    <cfRule type="cellIs" dxfId="22920" priority="1" stopIfTrue="1" operator="greaterThan">
      <formula>1</formula>
    </cfRule>
  </conditionalFormatting>
  <dataValidations xWindow="821" yWindow="831" count="3">
    <dataValidation type="list" allowBlank="1" showInputMessage="1" showErrorMessage="1" sqref="L130" xr:uid="{00000000-0002-0000-0000-000000000000}">
      <formula1>DEP_FGM</formula1>
    </dataValidation>
    <dataValidation type="list" allowBlank="1" showInputMessage="1" showErrorMessage="1" sqref="B130" xr:uid="{00000000-0002-0000-0000-000001000000}">
      <formula1>FIELD_GM</formula1>
    </dataValidation>
    <dataValidation type="whole" allowBlank="1" showInputMessage="1" showErrorMessage="1" errorTitle="PRODUCTION SUMMARY" error="Value must be a whole number." sqref="C8:C10" xr:uid="{00000000-0002-0000-0000-000002000000}">
      <formula1>0</formula1>
      <formula2>1000</formula2>
    </dataValidation>
  </dataValidations>
  <printOptions horizontalCentered="1"/>
  <pageMargins left="0.3" right="0.25" top="0.4" bottom="0.1" header="0" footer="0"/>
  <pageSetup paperSize="9" orientation="portrait" r:id="rId1"/>
  <headerFooter alignWithMargins="0">
    <oddHeader>&amp;C&amp;"Verdana,Bold"&amp;12DAILY PRODUCTION REPORT - QARUN FILEDS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InitRpt">
                <anchor>
                  <from>
                    <xdr:col>12</xdr:col>
                    <xdr:colOff>342900</xdr:colOff>
                    <xdr:row>2</xdr:row>
                    <xdr:rowOff>285750</xdr:rowOff>
                  </from>
                  <to>
                    <xdr:col>13</xdr:col>
                    <xdr:colOff>600075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5" name="Button 288">
              <controlPr defaultSize="0" print="0" autoFill="0" autoPict="0" macro="[0]!FileSave_X">
                <anchor moveWithCells="1" sizeWithCells="1">
                  <from>
                    <xdr:col>79</xdr:col>
                    <xdr:colOff>9525</xdr:colOff>
                    <xdr:row>1</xdr:row>
                    <xdr:rowOff>9525</xdr:rowOff>
                  </from>
                  <to>
                    <xdr:col>82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8" r:id="rId6" name="Button 1554">
              <controlPr defaultSize="0" print="0" autoFill="0" autoPict="0" macro="[0]!DirectoryCheck">
                <anchor moveWithCells="1" sizeWithCells="1">
                  <from>
                    <xdr:col>17</xdr:col>
                    <xdr:colOff>238125</xdr:colOff>
                    <xdr:row>5</xdr:row>
                    <xdr:rowOff>0</xdr:rowOff>
                  </from>
                  <to>
                    <xdr:col>21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3" r:id="rId7" name="Button 1749">
              <controlPr defaultSize="0" print="0" autoFill="0" autoPict="0" macro="[0]!Protect">
                <anchor moveWithCells="1" sizeWithCells="1">
                  <from>
                    <xdr:col>17</xdr:col>
                    <xdr:colOff>152400</xdr:colOff>
                    <xdr:row>0</xdr:row>
                    <xdr:rowOff>47625</xdr:rowOff>
                  </from>
                  <to>
                    <xdr:col>19</xdr:col>
                    <xdr:colOff>390525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0" r:id="rId8" name="Button 1756">
              <controlPr defaultSize="0" print="0" autoFill="0" autoPict="0" macro="[0]!DataExtract">
                <anchor>
                  <from>
                    <xdr:col>12</xdr:col>
                    <xdr:colOff>361950</xdr:colOff>
                    <xdr:row>3</xdr:row>
                    <xdr:rowOff>381000</xdr:rowOff>
                  </from>
                  <to>
                    <xdr:col>13</xdr:col>
                    <xdr:colOff>619125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AW33"/>
  <sheetViews>
    <sheetView showGridLines="0" zoomScaleNormal="100" zoomScaleSheetLayoutView="100" workbookViewId="0">
      <selection activeCell="F45" sqref="F45"/>
    </sheetView>
  </sheetViews>
  <sheetFormatPr defaultRowHeight="12.95" customHeight="1" x14ac:dyDescent="0.2"/>
  <cols>
    <col min="1" max="1" width="2.7109375" customWidth="1"/>
    <col min="2" max="2" width="17.7109375" customWidth="1"/>
    <col min="3" max="16" width="8.7109375" style="91" customWidth="1"/>
    <col min="17" max="17" width="44.7109375" customWidth="1"/>
    <col min="21" max="21" width="9.28515625" customWidth="1"/>
    <col min="35" max="35" width="21.42578125" customWidth="1"/>
    <col min="36" max="36" width="11.42578125" customWidth="1"/>
    <col min="37" max="37" width="10.140625" customWidth="1"/>
    <col min="38" max="38" width="15.5703125" customWidth="1"/>
    <col min="42" max="42" width="10.5703125" customWidth="1"/>
    <col min="47" max="47" width="12.140625" customWidth="1"/>
    <col min="48" max="48" width="9.42578125" customWidth="1"/>
  </cols>
  <sheetData>
    <row r="1" spans="1:49" s="23" customFormat="1" ht="27.2" customHeight="1" x14ac:dyDescent="0.2">
      <c r="A1" s="22"/>
      <c r="B1" s="46" t="s">
        <v>49</v>
      </c>
      <c r="C1" s="133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P1" s="135"/>
      <c r="Q1" s="217">
        <f>REPDATE</f>
        <v>46278</v>
      </c>
      <c r="V1" s="24"/>
      <c r="W1" s="24"/>
      <c r="AR1" s="79"/>
      <c r="AS1" s="136">
        <f>COUNTIF(DATATAG,"QARUN_WELLTEST")</f>
        <v>2</v>
      </c>
      <c r="AT1" s="80"/>
      <c r="AU1" s="136" t="str">
        <f>"AI5"&amp;":"&amp;"AW"&amp;COUNTIF(DATATAG,"&lt;&gt;0")+4</f>
        <v>AI5:AW6</v>
      </c>
      <c r="AW1" s="79"/>
    </row>
    <row r="2" spans="1:49" s="25" customFormat="1" ht="24" customHeight="1" x14ac:dyDescent="0.2">
      <c r="B2" s="1034" t="s">
        <v>6</v>
      </c>
      <c r="C2" s="1036" t="s">
        <v>632</v>
      </c>
      <c r="D2" s="1036"/>
      <c r="E2" s="1036"/>
      <c r="F2" s="1036"/>
      <c r="G2" s="1036"/>
      <c r="H2" s="1036"/>
      <c r="I2" s="1036"/>
      <c r="J2" s="1036"/>
      <c r="K2" s="1036"/>
      <c r="L2" s="1037" t="s">
        <v>633</v>
      </c>
      <c r="M2" s="1037"/>
      <c r="N2" s="1037"/>
      <c r="O2" s="1036" t="s">
        <v>20</v>
      </c>
      <c r="P2" s="1037" t="s">
        <v>1</v>
      </c>
      <c r="Q2" s="1032" t="s">
        <v>34</v>
      </c>
    </row>
    <row r="3" spans="1:49" s="25" customFormat="1" ht="37.5" customHeight="1" x14ac:dyDescent="0.2">
      <c r="B3" s="1035"/>
      <c r="C3" s="591" t="s">
        <v>13</v>
      </c>
      <c r="D3" s="591" t="s">
        <v>111</v>
      </c>
      <c r="E3" s="591" t="s">
        <v>634</v>
      </c>
      <c r="F3" s="591" t="s">
        <v>48</v>
      </c>
      <c r="G3" s="591" t="s">
        <v>112</v>
      </c>
      <c r="H3" s="591" t="s">
        <v>114</v>
      </c>
      <c r="I3" s="591" t="s">
        <v>31</v>
      </c>
      <c r="J3" s="591" t="s">
        <v>47</v>
      </c>
      <c r="K3" s="592" t="s">
        <v>32</v>
      </c>
      <c r="L3" s="591" t="s">
        <v>634</v>
      </c>
      <c r="M3" s="591" t="s">
        <v>48</v>
      </c>
      <c r="N3" s="591" t="s">
        <v>112</v>
      </c>
      <c r="O3" s="1038"/>
      <c r="P3" s="1039"/>
      <c r="Q3" s="1033"/>
      <c r="AI3" s="611" t="s">
        <v>67</v>
      </c>
      <c r="AJ3" s="612" t="s">
        <v>18</v>
      </c>
      <c r="AK3" s="611" t="s">
        <v>151</v>
      </c>
      <c r="AL3" s="613" t="s">
        <v>8</v>
      </c>
      <c r="AM3" s="614" t="s">
        <v>38</v>
      </c>
      <c r="AN3" s="615" t="s">
        <v>9</v>
      </c>
      <c r="AO3" s="616" t="s">
        <v>0</v>
      </c>
      <c r="AP3" s="616" t="s">
        <v>68</v>
      </c>
      <c r="AQ3" s="616" t="s">
        <v>10</v>
      </c>
      <c r="AR3" s="616" t="s">
        <v>37</v>
      </c>
      <c r="AS3" s="616" t="s">
        <v>69</v>
      </c>
      <c r="AT3" s="616" t="s">
        <v>20</v>
      </c>
      <c r="AU3" s="616" t="s">
        <v>1</v>
      </c>
      <c r="AV3" s="614" t="s">
        <v>61</v>
      </c>
      <c r="AW3" s="616" t="s">
        <v>70</v>
      </c>
    </row>
    <row r="4" spans="1:49" s="25" customFormat="1" ht="24" hidden="1" customHeight="1" x14ac:dyDescent="0.2">
      <c r="B4" s="551"/>
      <c r="C4" s="477"/>
      <c r="D4" s="477"/>
      <c r="E4" s="477"/>
      <c r="F4" s="552"/>
      <c r="G4" s="553" t="e">
        <f t="shared" ref="G4:G17" si="0">IF(WELLNAME="","",(FLUIDTOTAL*(1-(WC/100))))</f>
        <v>#VALUE!</v>
      </c>
      <c r="H4" s="554"/>
      <c r="I4" s="553" t="e">
        <f t="shared" ref="I4:I17" si="1">IF(WELLNAME="","",IF(GAS=0,0,(GAS*1000000)/OIL))</f>
        <v>#VALUE!</v>
      </c>
      <c r="J4" s="555"/>
      <c r="K4" s="548"/>
      <c r="L4" s="548"/>
      <c r="M4" s="550"/>
      <c r="N4" s="548"/>
      <c r="O4" s="548"/>
      <c r="P4" s="475"/>
      <c r="Q4" s="475"/>
      <c r="AH4" s="572">
        <v>9</v>
      </c>
      <c r="AI4" s="542">
        <f>IF(B4="",0,"QARUN_WELLTEST")</f>
        <v>0</v>
      </c>
      <c r="AJ4" s="543">
        <f t="shared" ref="AJ4" si="2">IF(AI4="","",REPORTDATE-1)</f>
        <v>46277</v>
      </c>
      <c r="AK4" s="542"/>
      <c r="AL4" s="544" t="str">
        <f>UPPER(IF(AI4="","",$AH$4&amp;B4))</f>
        <v>9</v>
      </c>
      <c r="AM4" s="545">
        <f>IF(AI4="","",K4)</f>
        <v>0</v>
      </c>
      <c r="AN4" s="546" t="str">
        <f>IF(AI4=0,"",1)</f>
        <v/>
      </c>
      <c r="AO4" s="547">
        <f>IF(AI4="","",E4)</f>
        <v>0</v>
      </c>
      <c r="AP4" s="547">
        <f>IF(AI4="","",H4*1000)</f>
        <v>0</v>
      </c>
      <c r="AQ4" s="547">
        <f>IF(AI4="","",C4)</f>
        <v>0</v>
      </c>
      <c r="AR4" s="547">
        <f>IF(AI4="","",D4)</f>
        <v>0</v>
      </c>
      <c r="AS4" s="547">
        <f>IF(AI4="","",J4)</f>
        <v>0</v>
      </c>
      <c r="AT4" s="547">
        <f>IF(AI4="","",O4)</f>
        <v>0</v>
      </c>
      <c r="AU4" s="547">
        <f>IF(AI4="","",P4)</f>
        <v>0</v>
      </c>
      <c r="AV4" s="545">
        <f>IF(AI4="","",F4)</f>
        <v>0</v>
      </c>
      <c r="AW4" s="547" t="str">
        <f>IF(AI4=0,"",200)</f>
        <v/>
      </c>
    </row>
    <row r="5" spans="1:49" s="27" customFormat="1" ht="24" customHeight="1" x14ac:dyDescent="0.2">
      <c r="A5" s="26"/>
      <c r="B5" s="551" t="s">
        <v>247</v>
      </c>
      <c r="C5" s="475">
        <v>96</v>
      </c>
      <c r="D5" s="475">
        <v>200</v>
      </c>
      <c r="E5" s="475">
        <v>1700</v>
      </c>
      <c r="F5" s="552">
        <v>98.5</v>
      </c>
      <c r="G5" s="553">
        <f t="shared" si="0"/>
        <v>25.500000000000021</v>
      </c>
      <c r="H5" s="554"/>
      <c r="I5" s="553">
        <f t="shared" si="1"/>
        <v>0</v>
      </c>
      <c r="J5" s="555"/>
      <c r="K5" s="477">
        <v>12</v>
      </c>
      <c r="L5" s="475">
        <v>1820</v>
      </c>
      <c r="M5" s="548">
        <v>98.5</v>
      </c>
      <c r="N5" s="475">
        <v>27.300000000000026</v>
      </c>
      <c r="O5" s="555"/>
      <c r="P5" s="475"/>
      <c r="Q5" s="468" t="s">
        <v>957</v>
      </c>
      <c r="AH5" s="76"/>
      <c r="AI5" s="542" t="str">
        <f t="shared" ref="AI5:AI17" si="3">IF(B5="",0,"QARUN_WELLTEST")</f>
        <v>QARUN_WELLTEST</v>
      </c>
      <c r="AJ5" s="543">
        <f t="shared" ref="AJ5:AJ17" si="4">IF(AI5="","",REPORTDATE-1)</f>
        <v>46277</v>
      </c>
      <c r="AK5" s="542"/>
      <c r="AL5" s="544" t="str">
        <f t="shared" ref="AL5:AL17" si="5">UPPER(IF(AI5="","",$AH$4&amp;B5))</f>
        <v>9EBAH-C-10</v>
      </c>
      <c r="AM5" s="545">
        <f t="shared" ref="AM5:AM17" si="6">IF(AI5="","",K5)</f>
        <v>12</v>
      </c>
      <c r="AN5" s="546">
        <f t="shared" ref="AN5:AN17" si="7">IF(AI5=0,"",1)</f>
        <v>1</v>
      </c>
      <c r="AO5" s="547">
        <f t="shared" ref="AO5:AO17" si="8">IF(AI5="","",E5)</f>
        <v>1700</v>
      </c>
      <c r="AP5" s="547">
        <f t="shared" ref="AP5:AP17" si="9">IF(AI5="","",H5*1000)</f>
        <v>0</v>
      </c>
      <c r="AQ5" s="547">
        <f t="shared" ref="AQ5:AQ17" si="10">IF(AI5="","",C5)</f>
        <v>96</v>
      </c>
      <c r="AR5" s="547">
        <f t="shared" ref="AR5:AR17" si="11">IF(AI5="","",D5)</f>
        <v>200</v>
      </c>
      <c r="AS5" s="547">
        <f t="shared" ref="AS5:AS17" si="12">IF(AI5="","",J5)</f>
        <v>0</v>
      </c>
      <c r="AT5" s="547">
        <f t="shared" ref="AT5:AT17" si="13">IF(AI5="","",O5)</f>
        <v>0</v>
      </c>
      <c r="AU5" s="547">
        <f t="shared" ref="AU5:AU17" si="14">IF(AI5="","",P5)</f>
        <v>0</v>
      </c>
      <c r="AV5" s="545">
        <f t="shared" ref="AV5:AV17" si="15">IF(AI5="","",F5)</f>
        <v>98.5</v>
      </c>
      <c r="AW5" s="547">
        <f t="shared" ref="AW5:AW17" si="16">IF(AI5=0,"",200)</f>
        <v>200</v>
      </c>
    </row>
    <row r="6" spans="1:49" s="27" customFormat="1" ht="24" customHeight="1" x14ac:dyDescent="0.2">
      <c r="A6" s="26"/>
      <c r="B6" s="551" t="s">
        <v>478</v>
      </c>
      <c r="C6" s="475">
        <v>128</v>
      </c>
      <c r="D6" s="475">
        <v>100</v>
      </c>
      <c r="E6" s="475">
        <v>1537</v>
      </c>
      <c r="F6" s="552">
        <v>99</v>
      </c>
      <c r="G6" s="553">
        <f t="shared" si="0"/>
        <v>15.370000000000013</v>
      </c>
      <c r="H6" s="554"/>
      <c r="I6" s="553">
        <f t="shared" si="1"/>
        <v>0</v>
      </c>
      <c r="J6" s="555"/>
      <c r="K6" s="477">
        <v>12</v>
      </c>
      <c r="L6" s="475">
        <v>1580</v>
      </c>
      <c r="M6" s="548">
        <v>99</v>
      </c>
      <c r="N6" s="475">
        <v>15.800000000000015</v>
      </c>
      <c r="O6" s="555"/>
      <c r="P6" s="475"/>
      <c r="Q6" s="468" t="s">
        <v>958</v>
      </c>
      <c r="AG6" s="76"/>
      <c r="AH6" s="76"/>
      <c r="AI6" s="542" t="str">
        <f t="shared" si="3"/>
        <v>QARUN_WELLTEST</v>
      </c>
      <c r="AJ6" s="543">
        <f t="shared" si="4"/>
        <v>46277</v>
      </c>
      <c r="AK6" s="542"/>
      <c r="AL6" s="544" t="str">
        <f t="shared" si="5"/>
        <v>9EBAH-C-32</v>
      </c>
      <c r="AM6" s="545">
        <f t="shared" si="6"/>
        <v>12</v>
      </c>
      <c r="AN6" s="546">
        <f t="shared" si="7"/>
        <v>1</v>
      </c>
      <c r="AO6" s="547">
        <f t="shared" si="8"/>
        <v>1537</v>
      </c>
      <c r="AP6" s="547">
        <f t="shared" si="9"/>
        <v>0</v>
      </c>
      <c r="AQ6" s="547">
        <f t="shared" si="10"/>
        <v>128</v>
      </c>
      <c r="AR6" s="547">
        <f t="shared" si="11"/>
        <v>100</v>
      </c>
      <c r="AS6" s="547">
        <f t="shared" si="12"/>
        <v>0</v>
      </c>
      <c r="AT6" s="547">
        <f t="shared" si="13"/>
        <v>0</v>
      </c>
      <c r="AU6" s="547">
        <f t="shared" si="14"/>
        <v>0</v>
      </c>
      <c r="AV6" s="545">
        <f t="shared" si="15"/>
        <v>99</v>
      </c>
      <c r="AW6" s="547">
        <f t="shared" si="16"/>
        <v>200</v>
      </c>
    </row>
    <row r="7" spans="1:49" s="27" customFormat="1" ht="19.5" customHeight="1" x14ac:dyDescent="0.2">
      <c r="A7" s="26"/>
      <c r="B7" s="551"/>
      <c r="C7" s="475"/>
      <c r="D7" s="475"/>
      <c r="E7" s="475"/>
      <c r="F7" s="552"/>
      <c r="G7" s="553" t="str">
        <f t="shared" si="0"/>
        <v/>
      </c>
      <c r="H7" s="554"/>
      <c r="I7" s="553" t="str">
        <f t="shared" si="1"/>
        <v/>
      </c>
      <c r="J7" s="555"/>
      <c r="K7" s="477"/>
      <c r="L7" s="475"/>
      <c r="M7" s="548"/>
      <c r="N7" s="475"/>
      <c r="O7" s="555"/>
      <c r="P7" s="475"/>
      <c r="Q7" s="468"/>
      <c r="AG7" s="76"/>
      <c r="AH7" s="76"/>
      <c r="AI7" s="542">
        <f t="shared" si="3"/>
        <v>0</v>
      </c>
      <c r="AJ7" s="543">
        <f t="shared" si="4"/>
        <v>46277</v>
      </c>
      <c r="AK7" s="542"/>
      <c r="AL7" s="544" t="str">
        <f t="shared" si="5"/>
        <v>9</v>
      </c>
      <c r="AM7" s="545">
        <f t="shared" si="6"/>
        <v>0</v>
      </c>
      <c r="AN7" s="546" t="str">
        <f t="shared" si="7"/>
        <v/>
      </c>
      <c r="AO7" s="547">
        <f t="shared" si="8"/>
        <v>0</v>
      </c>
      <c r="AP7" s="547">
        <f t="shared" si="9"/>
        <v>0</v>
      </c>
      <c r="AQ7" s="547">
        <f t="shared" si="10"/>
        <v>0</v>
      </c>
      <c r="AR7" s="547">
        <f t="shared" si="11"/>
        <v>0</v>
      </c>
      <c r="AS7" s="547">
        <f t="shared" si="12"/>
        <v>0</v>
      </c>
      <c r="AT7" s="547">
        <f t="shared" si="13"/>
        <v>0</v>
      </c>
      <c r="AU7" s="547">
        <f t="shared" si="14"/>
        <v>0</v>
      </c>
      <c r="AV7" s="545">
        <f t="shared" si="15"/>
        <v>0</v>
      </c>
      <c r="AW7" s="547" t="str">
        <f t="shared" si="16"/>
        <v/>
      </c>
    </row>
    <row r="8" spans="1:49" s="27" customFormat="1" ht="19.5" customHeight="1" x14ac:dyDescent="0.2">
      <c r="A8" s="26"/>
      <c r="B8" s="551"/>
      <c r="C8" s="475"/>
      <c r="D8" s="475"/>
      <c r="E8" s="475"/>
      <c r="F8" s="552"/>
      <c r="G8" s="553" t="str">
        <f t="shared" si="0"/>
        <v/>
      </c>
      <c r="H8" s="554"/>
      <c r="I8" s="553" t="str">
        <f t="shared" si="1"/>
        <v/>
      </c>
      <c r="J8" s="555"/>
      <c r="K8" s="477"/>
      <c r="L8" s="475"/>
      <c r="M8" s="548"/>
      <c r="N8" s="475"/>
      <c r="O8" s="555"/>
      <c r="P8" s="475"/>
      <c r="Q8" s="710"/>
      <c r="AG8" s="76"/>
      <c r="AH8" s="76"/>
      <c r="AI8" s="542">
        <f t="shared" si="3"/>
        <v>0</v>
      </c>
      <c r="AJ8" s="543">
        <f t="shared" si="4"/>
        <v>46277</v>
      </c>
      <c r="AK8" s="542"/>
      <c r="AL8" s="544" t="str">
        <f t="shared" si="5"/>
        <v>9</v>
      </c>
      <c r="AM8" s="545">
        <f t="shared" si="6"/>
        <v>0</v>
      </c>
      <c r="AN8" s="546" t="str">
        <f t="shared" si="7"/>
        <v/>
      </c>
      <c r="AO8" s="547">
        <f t="shared" si="8"/>
        <v>0</v>
      </c>
      <c r="AP8" s="547">
        <f t="shared" si="9"/>
        <v>0</v>
      </c>
      <c r="AQ8" s="547">
        <f t="shared" si="10"/>
        <v>0</v>
      </c>
      <c r="AR8" s="547">
        <f t="shared" si="11"/>
        <v>0</v>
      </c>
      <c r="AS8" s="547">
        <f t="shared" si="12"/>
        <v>0</v>
      </c>
      <c r="AT8" s="547">
        <f t="shared" si="13"/>
        <v>0</v>
      </c>
      <c r="AU8" s="547">
        <f t="shared" si="14"/>
        <v>0</v>
      </c>
      <c r="AV8" s="545">
        <f t="shared" si="15"/>
        <v>0</v>
      </c>
      <c r="AW8" s="547" t="str">
        <f t="shared" si="16"/>
        <v/>
      </c>
    </row>
    <row r="9" spans="1:49" s="27" customFormat="1" ht="19.5" customHeight="1" x14ac:dyDescent="0.2">
      <c r="A9" s="26"/>
      <c r="B9" s="551"/>
      <c r="C9" s="475"/>
      <c r="D9" s="475"/>
      <c r="E9" s="475"/>
      <c r="F9" s="475"/>
      <c r="G9" s="553" t="str">
        <f t="shared" si="0"/>
        <v/>
      </c>
      <c r="H9" s="554"/>
      <c r="I9" s="553" t="str">
        <f t="shared" si="1"/>
        <v/>
      </c>
      <c r="J9" s="555"/>
      <c r="K9" s="477"/>
      <c r="L9" s="475"/>
      <c r="M9" s="548"/>
      <c r="N9" s="475"/>
      <c r="O9" s="555"/>
      <c r="P9" s="555"/>
      <c r="Q9" s="468"/>
      <c r="AG9" s="76"/>
      <c r="AH9" s="76"/>
      <c r="AI9" s="542">
        <f t="shared" si="3"/>
        <v>0</v>
      </c>
      <c r="AJ9" s="543">
        <f t="shared" si="4"/>
        <v>46277</v>
      </c>
      <c r="AK9" s="542"/>
      <c r="AL9" s="544" t="str">
        <f t="shared" si="5"/>
        <v>9</v>
      </c>
      <c r="AM9" s="545">
        <f t="shared" si="6"/>
        <v>0</v>
      </c>
      <c r="AN9" s="546" t="str">
        <f t="shared" si="7"/>
        <v/>
      </c>
      <c r="AO9" s="547">
        <f t="shared" si="8"/>
        <v>0</v>
      </c>
      <c r="AP9" s="547">
        <f t="shared" si="9"/>
        <v>0</v>
      </c>
      <c r="AQ9" s="547">
        <f t="shared" si="10"/>
        <v>0</v>
      </c>
      <c r="AR9" s="547">
        <f t="shared" si="11"/>
        <v>0</v>
      </c>
      <c r="AS9" s="547">
        <f t="shared" si="12"/>
        <v>0</v>
      </c>
      <c r="AT9" s="547">
        <f t="shared" si="13"/>
        <v>0</v>
      </c>
      <c r="AU9" s="547">
        <f t="shared" si="14"/>
        <v>0</v>
      </c>
      <c r="AV9" s="545">
        <f t="shared" si="15"/>
        <v>0</v>
      </c>
      <c r="AW9" s="547" t="str">
        <f t="shared" si="16"/>
        <v/>
      </c>
    </row>
    <row r="10" spans="1:49" s="27" customFormat="1" ht="19.5" customHeight="1" x14ac:dyDescent="0.2">
      <c r="A10" s="26"/>
      <c r="B10" s="551"/>
      <c r="C10" s="475"/>
      <c r="D10" s="475"/>
      <c r="E10" s="475"/>
      <c r="F10" s="552"/>
      <c r="G10" s="553" t="str">
        <f t="shared" si="0"/>
        <v/>
      </c>
      <c r="H10" s="554"/>
      <c r="I10" s="553" t="str">
        <f t="shared" si="1"/>
        <v/>
      </c>
      <c r="J10" s="555"/>
      <c r="K10" s="477"/>
      <c r="L10" s="475"/>
      <c r="M10" s="548"/>
      <c r="N10" s="475"/>
      <c r="O10" s="555"/>
      <c r="P10" s="475"/>
      <c r="Q10" s="468"/>
      <c r="AG10" s="76"/>
      <c r="AH10" s="76"/>
      <c r="AI10" s="542">
        <f t="shared" si="3"/>
        <v>0</v>
      </c>
      <c r="AJ10" s="543">
        <f t="shared" si="4"/>
        <v>46277</v>
      </c>
      <c r="AK10" s="542"/>
      <c r="AL10" s="544" t="str">
        <f t="shared" si="5"/>
        <v>9</v>
      </c>
      <c r="AM10" s="545">
        <f t="shared" si="6"/>
        <v>0</v>
      </c>
      <c r="AN10" s="546" t="str">
        <f t="shared" si="7"/>
        <v/>
      </c>
      <c r="AO10" s="547">
        <f t="shared" si="8"/>
        <v>0</v>
      </c>
      <c r="AP10" s="547">
        <f t="shared" si="9"/>
        <v>0</v>
      </c>
      <c r="AQ10" s="547">
        <f t="shared" si="10"/>
        <v>0</v>
      </c>
      <c r="AR10" s="547">
        <f t="shared" si="11"/>
        <v>0</v>
      </c>
      <c r="AS10" s="547">
        <f t="shared" si="12"/>
        <v>0</v>
      </c>
      <c r="AT10" s="547">
        <f t="shared" si="13"/>
        <v>0</v>
      </c>
      <c r="AU10" s="547">
        <f t="shared" si="14"/>
        <v>0</v>
      </c>
      <c r="AV10" s="545">
        <f t="shared" si="15"/>
        <v>0</v>
      </c>
      <c r="AW10" s="547" t="str">
        <f t="shared" si="16"/>
        <v/>
      </c>
    </row>
    <row r="11" spans="1:49" s="27" customFormat="1" ht="19.5" customHeight="1" x14ac:dyDescent="0.2">
      <c r="A11" s="26"/>
      <c r="B11" s="551"/>
      <c r="C11" s="475"/>
      <c r="D11" s="475"/>
      <c r="E11" s="475"/>
      <c r="F11" s="552"/>
      <c r="G11" s="553" t="str">
        <f t="shared" si="0"/>
        <v/>
      </c>
      <c r="H11" s="554"/>
      <c r="I11" s="553" t="str">
        <f t="shared" si="1"/>
        <v/>
      </c>
      <c r="J11" s="555"/>
      <c r="K11" s="477"/>
      <c r="L11" s="475"/>
      <c r="M11" s="548"/>
      <c r="N11" s="475"/>
      <c r="O11" s="555"/>
      <c r="P11" s="475"/>
      <c r="Q11" s="468"/>
      <c r="AG11" s="76"/>
      <c r="AH11" s="76"/>
      <c r="AI11" s="542">
        <f t="shared" si="3"/>
        <v>0</v>
      </c>
      <c r="AJ11" s="543">
        <f t="shared" si="4"/>
        <v>46277</v>
      </c>
      <c r="AK11" s="542"/>
      <c r="AL11" s="544" t="str">
        <f t="shared" si="5"/>
        <v>9</v>
      </c>
      <c r="AM11" s="545">
        <f t="shared" si="6"/>
        <v>0</v>
      </c>
      <c r="AN11" s="546" t="str">
        <f t="shared" si="7"/>
        <v/>
      </c>
      <c r="AO11" s="547">
        <f t="shared" si="8"/>
        <v>0</v>
      </c>
      <c r="AP11" s="547">
        <f t="shared" si="9"/>
        <v>0</v>
      </c>
      <c r="AQ11" s="547">
        <f t="shared" si="10"/>
        <v>0</v>
      </c>
      <c r="AR11" s="547">
        <f t="shared" si="11"/>
        <v>0</v>
      </c>
      <c r="AS11" s="547">
        <f t="shared" si="12"/>
        <v>0</v>
      </c>
      <c r="AT11" s="547">
        <f t="shared" si="13"/>
        <v>0</v>
      </c>
      <c r="AU11" s="547">
        <f t="shared" si="14"/>
        <v>0</v>
      </c>
      <c r="AV11" s="545">
        <f t="shared" si="15"/>
        <v>0</v>
      </c>
      <c r="AW11" s="547" t="str">
        <f t="shared" si="16"/>
        <v/>
      </c>
    </row>
    <row r="12" spans="1:49" s="27" customFormat="1" ht="19.5" customHeight="1" x14ac:dyDescent="0.2">
      <c r="A12" s="26"/>
      <c r="B12" s="551"/>
      <c r="C12" s="475"/>
      <c r="D12" s="475"/>
      <c r="E12" s="475"/>
      <c r="F12" s="552"/>
      <c r="G12" s="553" t="str">
        <f t="shared" si="0"/>
        <v/>
      </c>
      <c r="H12" s="554"/>
      <c r="I12" s="553" t="str">
        <f t="shared" si="1"/>
        <v/>
      </c>
      <c r="J12" s="555"/>
      <c r="K12" s="548"/>
      <c r="L12" s="475"/>
      <c r="M12" s="548"/>
      <c r="N12" s="475"/>
      <c r="O12" s="555"/>
      <c r="P12" s="475"/>
      <c r="Q12" s="468"/>
      <c r="AG12" s="76"/>
      <c r="AH12" s="76"/>
      <c r="AI12" s="542">
        <f t="shared" si="3"/>
        <v>0</v>
      </c>
      <c r="AJ12" s="543">
        <f t="shared" si="4"/>
        <v>46277</v>
      </c>
      <c r="AK12" s="542"/>
      <c r="AL12" s="544" t="str">
        <f t="shared" si="5"/>
        <v>9</v>
      </c>
      <c r="AM12" s="545">
        <f t="shared" si="6"/>
        <v>0</v>
      </c>
      <c r="AN12" s="546" t="str">
        <f t="shared" si="7"/>
        <v/>
      </c>
      <c r="AO12" s="547">
        <f t="shared" si="8"/>
        <v>0</v>
      </c>
      <c r="AP12" s="547">
        <f t="shared" si="9"/>
        <v>0</v>
      </c>
      <c r="AQ12" s="547">
        <f t="shared" si="10"/>
        <v>0</v>
      </c>
      <c r="AR12" s="547">
        <f t="shared" si="11"/>
        <v>0</v>
      </c>
      <c r="AS12" s="547">
        <f t="shared" si="12"/>
        <v>0</v>
      </c>
      <c r="AT12" s="547">
        <f t="shared" si="13"/>
        <v>0</v>
      </c>
      <c r="AU12" s="547">
        <f t="shared" si="14"/>
        <v>0</v>
      </c>
      <c r="AV12" s="545">
        <f t="shared" si="15"/>
        <v>0</v>
      </c>
      <c r="AW12" s="547" t="str">
        <f t="shared" si="16"/>
        <v/>
      </c>
    </row>
    <row r="13" spans="1:49" s="27" customFormat="1" ht="19.5" customHeight="1" x14ac:dyDescent="0.2">
      <c r="A13" s="26"/>
      <c r="B13" s="551"/>
      <c r="C13" s="475"/>
      <c r="D13" s="475"/>
      <c r="E13" s="475"/>
      <c r="F13" s="552"/>
      <c r="G13" s="553" t="str">
        <f t="shared" si="0"/>
        <v/>
      </c>
      <c r="H13" s="554"/>
      <c r="I13" s="553" t="str">
        <f t="shared" si="1"/>
        <v/>
      </c>
      <c r="J13" s="555"/>
      <c r="K13" s="548"/>
      <c r="L13" s="475"/>
      <c r="M13" s="548"/>
      <c r="N13" s="475"/>
      <c r="O13" s="555"/>
      <c r="P13" s="475"/>
      <c r="Q13" s="468"/>
      <c r="AG13" s="76"/>
      <c r="AH13" s="76"/>
      <c r="AI13" s="542">
        <f t="shared" si="3"/>
        <v>0</v>
      </c>
      <c r="AJ13" s="543">
        <f t="shared" si="4"/>
        <v>46277</v>
      </c>
      <c r="AK13" s="542"/>
      <c r="AL13" s="544" t="str">
        <f t="shared" si="5"/>
        <v>9</v>
      </c>
      <c r="AM13" s="545">
        <f t="shared" si="6"/>
        <v>0</v>
      </c>
      <c r="AN13" s="546" t="str">
        <f t="shared" si="7"/>
        <v/>
      </c>
      <c r="AO13" s="547">
        <f t="shared" si="8"/>
        <v>0</v>
      </c>
      <c r="AP13" s="547">
        <f t="shared" si="9"/>
        <v>0</v>
      </c>
      <c r="AQ13" s="547">
        <f t="shared" si="10"/>
        <v>0</v>
      </c>
      <c r="AR13" s="547">
        <f t="shared" si="11"/>
        <v>0</v>
      </c>
      <c r="AS13" s="547">
        <f t="shared" si="12"/>
        <v>0</v>
      </c>
      <c r="AT13" s="547">
        <f t="shared" si="13"/>
        <v>0</v>
      </c>
      <c r="AU13" s="547">
        <f t="shared" si="14"/>
        <v>0</v>
      </c>
      <c r="AV13" s="545">
        <f t="shared" si="15"/>
        <v>0</v>
      </c>
      <c r="AW13" s="547" t="str">
        <f t="shared" si="16"/>
        <v/>
      </c>
    </row>
    <row r="14" spans="1:49" s="27" customFormat="1" ht="19.5" customHeight="1" x14ac:dyDescent="0.2">
      <c r="A14" s="26"/>
      <c r="B14" s="551"/>
      <c r="C14" s="475"/>
      <c r="D14" s="475"/>
      <c r="E14" s="475"/>
      <c r="F14" s="552"/>
      <c r="G14" s="553" t="str">
        <f t="shared" si="0"/>
        <v/>
      </c>
      <c r="H14" s="554"/>
      <c r="I14" s="553" t="str">
        <f t="shared" si="1"/>
        <v/>
      </c>
      <c r="J14" s="555"/>
      <c r="K14" s="548"/>
      <c r="L14" s="475"/>
      <c r="M14" s="548"/>
      <c r="N14" s="475"/>
      <c r="O14" s="555"/>
      <c r="P14" s="475"/>
      <c r="Q14" s="468"/>
      <c r="AG14" s="76"/>
      <c r="AH14" s="76"/>
      <c r="AI14" s="542">
        <f t="shared" si="3"/>
        <v>0</v>
      </c>
      <c r="AJ14" s="543">
        <f t="shared" si="4"/>
        <v>46277</v>
      </c>
      <c r="AK14" s="542"/>
      <c r="AL14" s="544" t="str">
        <f t="shared" si="5"/>
        <v>9</v>
      </c>
      <c r="AM14" s="545">
        <f t="shared" si="6"/>
        <v>0</v>
      </c>
      <c r="AN14" s="546" t="str">
        <f t="shared" si="7"/>
        <v/>
      </c>
      <c r="AO14" s="547">
        <f t="shared" si="8"/>
        <v>0</v>
      </c>
      <c r="AP14" s="547">
        <f t="shared" si="9"/>
        <v>0</v>
      </c>
      <c r="AQ14" s="547">
        <f t="shared" si="10"/>
        <v>0</v>
      </c>
      <c r="AR14" s="547">
        <f t="shared" si="11"/>
        <v>0</v>
      </c>
      <c r="AS14" s="547">
        <f t="shared" si="12"/>
        <v>0</v>
      </c>
      <c r="AT14" s="547">
        <f t="shared" si="13"/>
        <v>0</v>
      </c>
      <c r="AU14" s="547">
        <f t="shared" si="14"/>
        <v>0</v>
      </c>
      <c r="AV14" s="545">
        <f t="shared" si="15"/>
        <v>0</v>
      </c>
      <c r="AW14" s="547" t="str">
        <f t="shared" si="16"/>
        <v/>
      </c>
    </row>
    <row r="15" spans="1:49" s="27" customFormat="1" ht="19.5" customHeight="1" x14ac:dyDescent="0.2">
      <c r="A15" s="26"/>
      <c r="B15" s="551"/>
      <c r="C15" s="475"/>
      <c r="D15" s="475"/>
      <c r="E15" s="475"/>
      <c r="F15" s="552"/>
      <c r="G15" s="553" t="str">
        <f t="shared" si="0"/>
        <v/>
      </c>
      <c r="H15" s="554"/>
      <c r="I15" s="553" t="str">
        <f t="shared" si="1"/>
        <v/>
      </c>
      <c r="J15" s="555"/>
      <c r="K15" s="548"/>
      <c r="L15" s="475"/>
      <c r="M15" s="548"/>
      <c r="N15" s="475"/>
      <c r="O15" s="555"/>
      <c r="P15" s="475"/>
      <c r="Q15" s="468"/>
      <c r="AG15" s="76"/>
      <c r="AH15" s="76"/>
      <c r="AI15" s="542">
        <f t="shared" si="3"/>
        <v>0</v>
      </c>
      <c r="AJ15" s="543">
        <f t="shared" si="4"/>
        <v>46277</v>
      </c>
      <c r="AK15" s="542"/>
      <c r="AL15" s="544" t="str">
        <f t="shared" si="5"/>
        <v>9</v>
      </c>
      <c r="AM15" s="545">
        <f t="shared" si="6"/>
        <v>0</v>
      </c>
      <c r="AN15" s="546" t="str">
        <f t="shared" si="7"/>
        <v/>
      </c>
      <c r="AO15" s="547">
        <f t="shared" si="8"/>
        <v>0</v>
      </c>
      <c r="AP15" s="547">
        <f t="shared" si="9"/>
        <v>0</v>
      </c>
      <c r="AQ15" s="547">
        <f t="shared" si="10"/>
        <v>0</v>
      </c>
      <c r="AR15" s="547">
        <f t="shared" si="11"/>
        <v>0</v>
      </c>
      <c r="AS15" s="547">
        <f t="shared" si="12"/>
        <v>0</v>
      </c>
      <c r="AT15" s="547">
        <f t="shared" si="13"/>
        <v>0</v>
      </c>
      <c r="AU15" s="547">
        <f t="shared" si="14"/>
        <v>0</v>
      </c>
      <c r="AV15" s="545">
        <f t="shared" si="15"/>
        <v>0</v>
      </c>
      <c r="AW15" s="547" t="str">
        <f t="shared" si="16"/>
        <v/>
      </c>
    </row>
    <row r="16" spans="1:49" s="27" customFormat="1" ht="19.5" customHeight="1" x14ac:dyDescent="0.2">
      <c r="A16" s="26"/>
      <c r="B16" s="551"/>
      <c r="C16" s="475"/>
      <c r="D16" s="475"/>
      <c r="E16" s="475"/>
      <c r="F16" s="552"/>
      <c r="G16" s="553" t="str">
        <f t="shared" si="0"/>
        <v/>
      </c>
      <c r="H16" s="554"/>
      <c r="I16" s="553" t="str">
        <f t="shared" si="1"/>
        <v/>
      </c>
      <c r="J16" s="555"/>
      <c r="K16" s="548"/>
      <c r="L16" s="475"/>
      <c r="M16" s="548"/>
      <c r="N16" s="475"/>
      <c r="O16" s="555"/>
      <c r="P16" s="475"/>
      <c r="Q16" s="468"/>
      <c r="AG16" s="76"/>
      <c r="AH16" s="76"/>
      <c r="AI16" s="542">
        <f t="shared" si="3"/>
        <v>0</v>
      </c>
      <c r="AJ16" s="543">
        <f t="shared" si="4"/>
        <v>46277</v>
      </c>
      <c r="AK16" s="542"/>
      <c r="AL16" s="544" t="str">
        <f t="shared" si="5"/>
        <v>9</v>
      </c>
      <c r="AM16" s="545">
        <f t="shared" si="6"/>
        <v>0</v>
      </c>
      <c r="AN16" s="546" t="str">
        <f t="shared" si="7"/>
        <v/>
      </c>
      <c r="AO16" s="547">
        <f t="shared" si="8"/>
        <v>0</v>
      </c>
      <c r="AP16" s="547">
        <f t="shared" si="9"/>
        <v>0</v>
      </c>
      <c r="AQ16" s="547">
        <f t="shared" si="10"/>
        <v>0</v>
      </c>
      <c r="AR16" s="547">
        <f t="shared" si="11"/>
        <v>0</v>
      </c>
      <c r="AS16" s="547">
        <f t="shared" si="12"/>
        <v>0</v>
      </c>
      <c r="AT16" s="547">
        <f t="shared" si="13"/>
        <v>0</v>
      </c>
      <c r="AU16" s="547">
        <f t="shared" si="14"/>
        <v>0</v>
      </c>
      <c r="AV16" s="545">
        <f t="shared" si="15"/>
        <v>0</v>
      </c>
      <c r="AW16" s="547" t="str">
        <f t="shared" si="16"/>
        <v/>
      </c>
    </row>
    <row r="17" spans="1:49" s="27" customFormat="1" ht="19.5" customHeight="1" x14ac:dyDescent="0.2">
      <c r="A17" s="26"/>
      <c r="B17" s="551"/>
      <c r="C17" s="475"/>
      <c r="D17" s="477"/>
      <c r="E17" s="556"/>
      <c r="F17" s="552"/>
      <c r="G17" s="553" t="str">
        <f t="shared" si="0"/>
        <v/>
      </c>
      <c r="H17" s="554"/>
      <c r="I17" s="553" t="str">
        <f t="shared" si="1"/>
        <v/>
      </c>
      <c r="J17" s="555"/>
      <c r="K17" s="548"/>
      <c r="L17" s="475"/>
      <c r="M17" s="548"/>
      <c r="N17" s="475"/>
      <c r="O17" s="555"/>
      <c r="P17" s="475"/>
      <c r="Q17" s="468"/>
      <c r="AI17" s="542">
        <f t="shared" si="3"/>
        <v>0</v>
      </c>
      <c r="AJ17" s="543">
        <f t="shared" si="4"/>
        <v>46277</v>
      </c>
      <c r="AK17" s="542"/>
      <c r="AL17" s="544" t="str">
        <f t="shared" si="5"/>
        <v>9</v>
      </c>
      <c r="AM17" s="545">
        <f t="shared" si="6"/>
        <v>0</v>
      </c>
      <c r="AN17" s="546" t="str">
        <f t="shared" si="7"/>
        <v/>
      </c>
      <c r="AO17" s="547">
        <f t="shared" si="8"/>
        <v>0</v>
      </c>
      <c r="AP17" s="547">
        <f t="shared" si="9"/>
        <v>0</v>
      </c>
      <c r="AQ17" s="547">
        <f t="shared" si="10"/>
        <v>0</v>
      </c>
      <c r="AR17" s="547">
        <f t="shared" si="11"/>
        <v>0</v>
      </c>
      <c r="AS17" s="547">
        <f t="shared" si="12"/>
        <v>0</v>
      </c>
      <c r="AT17" s="547">
        <f t="shared" si="13"/>
        <v>0</v>
      </c>
      <c r="AU17" s="547">
        <f t="shared" si="14"/>
        <v>0</v>
      </c>
      <c r="AV17" s="545">
        <f t="shared" si="15"/>
        <v>0</v>
      </c>
      <c r="AW17" s="547" t="str">
        <f t="shared" si="16"/>
        <v/>
      </c>
    </row>
    <row r="18" spans="1:49" ht="12.95" customHeight="1" x14ac:dyDescent="0.2">
      <c r="B18" s="557"/>
      <c r="C18" s="549"/>
      <c r="D18" s="549"/>
      <c r="E18" s="549"/>
      <c r="F18" s="549"/>
      <c r="G18" s="549"/>
      <c r="H18" s="549"/>
      <c r="I18" s="549"/>
      <c r="J18" s="549"/>
      <c r="K18" s="549"/>
      <c r="L18" s="549"/>
      <c r="M18" s="549"/>
      <c r="N18" s="549"/>
      <c r="O18" s="549"/>
      <c r="P18" s="549"/>
      <c r="Q18" s="557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75"/>
      <c r="AU18" s="75"/>
      <c r="AV18" s="75"/>
      <c r="AW18" s="28"/>
    </row>
    <row r="19" spans="1:49" ht="12.95" customHeight="1" x14ac:dyDescent="0.2"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75"/>
      <c r="AU19" s="75"/>
      <c r="AV19" s="75"/>
      <c r="AW19" s="28"/>
    </row>
    <row r="20" spans="1:49" ht="12.95" customHeight="1" x14ac:dyDescent="0.2"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75"/>
      <c r="AU20" s="75"/>
      <c r="AV20" s="75"/>
      <c r="AW20" s="28"/>
    </row>
    <row r="21" spans="1:49" ht="12.95" customHeight="1" x14ac:dyDescent="0.2"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75"/>
      <c r="AU21" s="75"/>
      <c r="AV21" s="75"/>
      <c r="AW21" s="28"/>
    </row>
    <row r="22" spans="1:49" ht="12.95" customHeight="1" x14ac:dyDescent="0.2"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75"/>
      <c r="AU22" s="75"/>
      <c r="AV22" s="75"/>
      <c r="AW22" s="28"/>
    </row>
    <row r="23" spans="1:49" ht="12.95" customHeight="1" x14ac:dyDescent="0.2"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75"/>
      <c r="AU23" s="75"/>
      <c r="AV23" s="75"/>
      <c r="AW23" s="28"/>
    </row>
    <row r="24" spans="1:49" ht="12.95" customHeight="1" x14ac:dyDescent="0.2"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75"/>
      <c r="AU24" s="75"/>
      <c r="AV24" s="75"/>
      <c r="AW24" s="28"/>
    </row>
    <row r="25" spans="1:49" ht="12.95" customHeight="1" x14ac:dyDescent="0.2"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75"/>
      <c r="AU25" s="75"/>
      <c r="AV25" s="75"/>
      <c r="AW25" s="28"/>
    </row>
    <row r="26" spans="1:49" ht="12.95" customHeight="1" x14ac:dyDescent="0.2"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75"/>
      <c r="AU26" s="75"/>
      <c r="AV26" s="75"/>
      <c r="AW26" s="28"/>
    </row>
    <row r="27" spans="1:49" ht="12.95" customHeight="1" x14ac:dyDescent="0.2"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75"/>
      <c r="AU27" s="75"/>
      <c r="AV27" s="75"/>
      <c r="AW27" s="28"/>
    </row>
    <row r="28" spans="1:49" ht="12.95" customHeight="1" x14ac:dyDescent="0.2"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75"/>
      <c r="AU28" s="75"/>
      <c r="AV28" s="75"/>
      <c r="AW28" s="28"/>
    </row>
    <row r="29" spans="1:49" ht="12.95" customHeight="1" x14ac:dyDescent="0.2"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75"/>
      <c r="AU29" s="75"/>
      <c r="AV29" s="75"/>
      <c r="AW29" s="28"/>
    </row>
    <row r="30" spans="1:49" ht="12.95" customHeight="1" x14ac:dyDescent="0.2"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75"/>
      <c r="AU30" s="75"/>
      <c r="AV30" s="75"/>
      <c r="AW30" s="28"/>
    </row>
    <row r="31" spans="1:49" ht="12.95" customHeight="1" x14ac:dyDescent="0.2"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75"/>
      <c r="AU31" s="75"/>
      <c r="AV31" s="75"/>
      <c r="AW31" s="28"/>
    </row>
    <row r="32" spans="1:49" ht="12.95" customHeight="1" x14ac:dyDescent="0.2"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75"/>
      <c r="AU32" s="75"/>
      <c r="AV32" s="75"/>
      <c r="AW32" s="28"/>
    </row>
    <row r="33" spans="35:49" ht="12.95" customHeight="1" x14ac:dyDescent="0.2"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75"/>
      <c r="AU33" s="75"/>
      <c r="AV33" s="75"/>
      <c r="AW33" s="28"/>
    </row>
  </sheetData>
  <sheetProtection password="CF80" sheet="1" objects="1" scenarios="1"/>
  <sortState xmlns:xlrd2="http://schemas.microsoft.com/office/spreadsheetml/2017/richdata2" ref="B4:O9">
    <sortCondition ref="B4:B9"/>
  </sortState>
  <mergeCells count="6">
    <mergeCell ref="Q2:Q3"/>
    <mergeCell ref="B2:B3"/>
    <mergeCell ref="C2:K2"/>
    <mergeCell ref="L2:N2"/>
    <mergeCell ref="O2:O3"/>
    <mergeCell ref="P2:P3"/>
  </mergeCells>
  <phoneticPr fontId="31" type="noConversion"/>
  <conditionalFormatting sqref="C4:P4 C12:F16 D7:F7 C8:D8 G5:G17 I5:I17">
    <cfRule type="expression" dxfId="22919" priority="1013" stopIfTrue="1">
      <formula>$B4=""</formula>
    </cfRule>
    <cfRule type="cellIs" dxfId="22918" priority="1014" stopIfTrue="1" operator="equal">
      <formula>""</formula>
    </cfRule>
  </conditionalFormatting>
  <conditionalFormatting sqref="C4:F4">
    <cfRule type="expression" dxfId="22917" priority="1011" stopIfTrue="1">
      <formula>$B4=""</formula>
    </cfRule>
    <cfRule type="cellIs" dxfId="22916" priority="1012" stopIfTrue="1" operator="equal">
      <formula>""</formula>
    </cfRule>
  </conditionalFormatting>
  <conditionalFormatting sqref="C4:F4">
    <cfRule type="expression" dxfId="22915" priority="1009" stopIfTrue="1">
      <formula>$B4=""</formula>
    </cfRule>
    <cfRule type="cellIs" dxfId="22914" priority="1010" stopIfTrue="1" operator="equal">
      <formula>""</formula>
    </cfRule>
  </conditionalFormatting>
  <conditionalFormatting sqref="C4:F4">
    <cfRule type="expression" dxfId="22913" priority="1007" stopIfTrue="1">
      <formula>$B4=""</formula>
    </cfRule>
    <cfRule type="cellIs" dxfId="22912" priority="1008" stopIfTrue="1" operator="equal">
      <formula>""</formula>
    </cfRule>
  </conditionalFormatting>
  <conditionalFormatting sqref="C4:F4">
    <cfRule type="expression" dxfId="22911" priority="1005" stopIfTrue="1">
      <formula>$B4=""</formula>
    </cfRule>
    <cfRule type="cellIs" dxfId="22910" priority="1006" stopIfTrue="1" operator="equal">
      <formula>""</formula>
    </cfRule>
  </conditionalFormatting>
  <conditionalFormatting sqref="N4:P4">
    <cfRule type="expression" dxfId="22909" priority="1003" stopIfTrue="1">
      <formula>$B4=""</formula>
    </cfRule>
    <cfRule type="cellIs" dxfId="22908" priority="1004" stopIfTrue="1" operator="equal">
      <formula>""</formula>
    </cfRule>
  </conditionalFormatting>
  <conditionalFormatting sqref="N4:P4">
    <cfRule type="expression" dxfId="22907" priority="1001" stopIfTrue="1">
      <formula>$B4=""</formula>
    </cfRule>
    <cfRule type="cellIs" dxfId="22906" priority="1002" stopIfTrue="1" operator="equal">
      <formula>""</formula>
    </cfRule>
  </conditionalFormatting>
  <conditionalFormatting sqref="N4:P4">
    <cfRule type="expression" dxfId="22905" priority="999" stopIfTrue="1">
      <formula>$B4=""</formula>
    </cfRule>
    <cfRule type="cellIs" dxfId="22904" priority="1000" stopIfTrue="1" operator="equal">
      <formula>""</formula>
    </cfRule>
  </conditionalFormatting>
  <conditionalFormatting sqref="C4:F4">
    <cfRule type="expression" dxfId="22903" priority="997" stopIfTrue="1">
      <formula>$B4=""</formula>
    </cfRule>
    <cfRule type="cellIs" dxfId="22902" priority="998" stopIfTrue="1" operator="equal">
      <formula>""</formula>
    </cfRule>
  </conditionalFormatting>
  <conditionalFormatting sqref="C4:F4">
    <cfRule type="expression" dxfId="22901" priority="995" stopIfTrue="1">
      <formula>$B4=""</formula>
    </cfRule>
    <cfRule type="cellIs" dxfId="22900" priority="996" stopIfTrue="1" operator="equal">
      <formula>""</formula>
    </cfRule>
  </conditionalFormatting>
  <conditionalFormatting sqref="C4:F4">
    <cfRule type="expression" dxfId="22899" priority="993" stopIfTrue="1">
      <formula>$B4=""</formula>
    </cfRule>
    <cfRule type="cellIs" dxfId="22898" priority="994" stopIfTrue="1" operator="equal">
      <formula>""</formula>
    </cfRule>
  </conditionalFormatting>
  <conditionalFormatting sqref="C4:F4">
    <cfRule type="expression" dxfId="22897" priority="991" stopIfTrue="1">
      <formula>$B4=""</formula>
    </cfRule>
    <cfRule type="cellIs" dxfId="22896" priority="992" stopIfTrue="1" operator="equal">
      <formula>""</formula>
    </cfRule>
  </conditionalFormatting>
  <conditionalFormatting sqref="M4">
    <cfRule type="expression" dxfId="22895" priority="989" stopIfTrue="1">
      <formula>$B4=""</formula>
    </cfRule>
    <cfRule type="cellIs" dxfId="22894" priority="990" stopIfTrue="1" operator="equal">
      <formula>""</formula>
    </cfRule>
  </conditionalFormatting>
  <conditionalFormatting sqref="M4">
    <cfRule type="expression" dxfId="22893" priority="987" stopIfTrue="1">
      <formula>$B4=""</formula>
    </cfRule>
    <cfRule type="cellIs" dxfId="22892" priority="988" stopIfTrue="1" operator="equal">
      <formula>""</formula>
    </cfRule>
  </conditionalFormatting>
  <conditionalFormatting sqref="M4">
    <cfRule type="expression" dxfId="22891" priority="985" stopIfTrue="1">
      <formula>$B4=""</formula>
    </cfRule>
    <cfRule type="cellIs" dxfId="22890" priority="986" stopIfTrue="1" operator="equal">
      <formula>""</formula>
    </cfRule>
  </conditionalFormatting>
  <conditionalFormatting sqref="M4">
    <cfRule type="expression" dxfId="22889" priority="983" stopIfTrue="1">
      <formula>$B4=""</formula>
    </cfRule>
    <cfRule type="cellIs" dxfId="22888" priority="984" stopIfTrue="1" operator="equal">
      <formula>""</formula>
    </cfRule>
  </conditionalFormatting>
  <conditionalFormatting sqref="J4:L4 N4:P4">
    <cfRule type="expression" dxfId="22887" priority="981" stopIfTrue="1">
      <formula>$B4=""</formula>
    </cfRule>
    <cfRule type="cellIs" dxfId="22886" priority="982" stopIfTrue="1" operator="equal">
      <formula>""</formula>
    </cfRule>
  </conditionalFormatting>
  <conditionalFormatting sqref="J4:L4 N4:P4">
    <cfRule type="expression" dxfId="22885" priority="979" stopIfTrue="1">
      <formula>$B4=""</formula>
    </cfRule>
    <cfRule type="cellIs" dxfId="22884" priority="980" stopIfTrue="1" operator="equal">
      <formula>""</formula>
    </cfRule>
  </conditionalFormatting>
  <conditionalFormatting sqref="J4:L4 N4:P4">
    <cfRule type="expression" dxfId="22883" priority="977" stopIfTrue="1">
      <formula>$B4=""</formula>
    </cfRule>
    <cfRule type="cellIs" dxfId="22882" priority="978" stopIfTrue="1" operator="equal">
      <formula>""</formula>
    </cfRule>
  </conditionalFormatting>
  <conditionalFormatting sqref="J4:L4 N4:P4">
    <cfRule type="expression" dxfId="22881" priority="975" stopIfTrue="1">
      <formula>$B4=""</formula>
    </cfRule>
    <cfRule type="cellIs" dxfId="22880" priority="976" stopIfTrue="1" operator="equal">
      <formula>""</formula>
    </cfRule>
  </conditionalFormatting>
  <conditionalFormatting sqref="G4:G17">
    <cfRule type="expression" dxfId="22879" priority="973" stopIfTrue="1">
      <formula>$B4=""</formula>
    </cfRule>
    <cfRule type="cellIs" dxfId="22878" priority="974" stopIfTrue="1" operator="equal">
      <formula>""</formula>
    </cfRule>
  </conditionalFormatting>
  <conditionalFormatting sqref="G4:G17">
    <cfRule type="expression" dxfId="22877" priority="971" stopIfTrue="1">
      <formula>$B4=""</formula>
    </cfRule>
    <cfRule type="cellIs" dxfId="22876" priority="972" stopIfTrue="1" operator="equal">
      <formula>""</formula>
    </cfRule>
  </conditionalFormatting>
  <conditionalFormatting sqref="G4:G17">
    <cfRule type="expression" dxfId="22875" priority="969" stopIfTrue="1">
      <formula>$B4=""</formula>
    </cfRule>
    <cfRule type="cellIs" dxfId="22874" priority="970" stopIfTrue="1" operator="equal">
      <formula>""</formula>
    </cfRule>
  </conditionalFormatting>
  <conditionalFormatting sqref="C17:F17">
    <cfRule type="expression" dxfId="22873" priority="965" stopIfTrue="1">
      <formula>$B17=""</formula>
    </cfRule>
    <cfRule type="cellIs" dxfId="22872" priority="966" stopIfTrue="1" operator="equal">
      <formula>""</formula>
    </cfRule>
  </conditionalFormatting>
  <conditionalFormatting sqref="M12">
    <cfRule type="expression" dxfId="22871" priority="657" stopIfTrue="1">
      <formula>$B12=""</formula>
    </cfRule>
    <cfRule type="cellIs" dxfId="22870" priority="658" stopIfTrue="1" operator="equal">
      <formula>""</formula>
    </cfRule>
  </conditionalFormatting>
  <conditionalFormatting sqref="K12:L12 N12">
    <cfRule type="expression" dxfId="22869" priority="655" stopIfTrue="1">
      <formula>$B12=""</formula>
    </cfRule>
    <cfRule type="cellIs" dxfId="22868" priority="656" stopIfTrue="1" operator="equal">
      <formula>""</formula>
    </cfRule>
  </conditionalFormatting>
  <conditionalFormatting sqref="K12:L12 N12">
    <cfRule type="expression" dxfId="22867" priority="653" stopIfTrue="1">
      <formula>$B12=""</formula>
    </cfRule>
    <cfRule type="cellIs" dxfId="22866" priority="654" stopIfTrue="1" operator="equal">
      <formula>""</formula>
    </cfRule>
  </conditionalFormatting>
  <conditionalFormatting sqref="J12:P12">
    <cfRule type="expression" dxfId="22865" priority="651" stopIfTrue="1">
      <formula>$B12=""</formula>
    </cfRule>
    <cfRule type="cellIs" dxfId="22864" priority="652" stopIfTrue="1" operator="equal">
      <formula>""</formula>
    </cfRule>
  </conditionalFormatting>
  <conditionalFormatting sqref="M12">
    <cfRule type="expression" dxfId="22863" priority="649" stopIfTrue="1">
      <formula>$B12=""</formula>
    </cfRule>
    <cfRule type="cellIs" dxfId="22862" priority="650" stopIfTrue="1" operator="equal">
      <formula>""</formula>
    </cfRule>
  </conditionalFormatting>
  <conditionalFormatting sqref="M12">
    <cfRule type="expression" dxfId="22861" priority="647" stopIfTrue="1">
      <formula>$B12=""</formula>
    </cfRule>
    <cfRule type="cellIs" dxfId="22860" priority="648" stopIfTrue="1" operator="equal">
      <formula>""</formula>
    </cfRule>
  </conditionalFormatting>
  <conditionalFormatting sqref="O12">
    <cfRule type="expression" dxfId="22859" priority="645" stopIfTrue="1">
      <formula>$B12=""</formula>
    </cfRule>
    <cfRule type="cellIs" dxfId="22858" priority="646" stopIfTrue="1" operator="equal">
      <formula>""</formula>
    </cfRule>
  </conditionalFormatting>
  <conditionalFormatting sqref="O12">
    <cfRule type="expression" dxfId="22857" priority="643" stopIfTrue="1">
      <formula>$B12=""</formula>
    </cfRule>
    <cfRule type="cellIs" dxfId="22856" priority="644" stopIfTrue="1" operator="equal">
      <formula>""</formula>
    </cfRule>
  </conditionalFormatting>
  <conditionalFormatting sqref="O12">
    <cfRule type="expression" dxfId="22855" priority="641" stopIfTrue="1">
      <formula>$B12=""</formula>
    </cfRule>
    <cfRule type="cellIs" dxfId="22854" priority="642" stopIfTrue="1" operator="equal">
      <formula>""</formula>
    </cfRule>
  </conditionalFormatting>
  <conditionalFormatting sqref="O12">
    <cfRule type="expression" dxfId="22853" priority="639" stopIfTrue="1">
      <formula>$B12=""</formula>
    </cfRule>
    <cfRule type="cellIs" dxfId="22852" priority="640" stopIfTrue="1" operator="equal">
      <formula>""</formula>
    </cfRule>
  </conditionalFormatting>
  <conditionalFormatting sqref="O12">
    <cfRule type="expression" dxfId="22851" priority="637" stopIfTrue="1">
      <formula>$B12=""</formula>
    </cfRule>
    <cfRule type="cellIs" dxfId="22850" priority="638" stopIfTrue="1" operator="equal">
      <formula>""</formula>
    </cfRule>
  </conditionalFormatting>
  <conditionalFormatting sqref="O12">
    <cfRule type="expression" dxfId="22849" priority="635" stopIfTrue="1">
      <formula>$B12=""</formula>
    </cfRule>
    <cfRule type="cellIs" dxfId="22848" priority="636" stopIfTrue="1" operator="equal">
      <formula>""</formula>
    </cfRule>
  </conditionalFormatting>
  <conditionalFormatting sqref="O12">
    <cfRule type="expression" dxfId="22847" priority="631" stopIfTrue="1">
      <formula>$B12=""</formula>
    </cfRule>
    <cfRule type="cellIs" dxfId="22846" priority="632" stopIfTrue="1" operator="equal">
      <formula>""</formula>
    </cfRule>
  </conditionalFormatting>
  <conditionalFormatting sqref="M13">
    <cfRule type="expression" dxfId="22845" priority="629" stopIfTrue="1">
      <formula>$B13=""</formula>
    </cfRule>
    <cfRule type="cellIs" dxfId="22844" priority="630" stopIfTrue="1" operator="equal">
      <formula>""</formula>
    </cfRule>
  </conditionalFormatting>
  <conditionalFormatting sqref="K13:L13 N13">
    <cfRule type="expression" dxfId="22843" priority="627" stopIfTrue="1">
      <formula>$B13=""</formula>
    </cfRule>
    <cfRule type="cellIs" dxfId="22842" priority="628" stopIfTrue="1" operator="equal">
      <formula>""</formula>
    </cfRule>
  </conditionalFormatting>
  <conditionalFormatting sqref="K13:L13 N13">
    <cfRule type="expression" dxfId="22841" priority="625" stopIfTrue="1">
      <formula>$B13=""</formula>
    </cfRule>
    <cfRule type="cellIs" dxfId="22840" priority="626" stopIfTrue="1" operator="equal">
      <formula>""</formula>
    </cfRule>
  </conditionalFormatting>
  <conditionalFormatting sqref="J13:P13">
    <cfRule type="expression" dxfId="22839" priority="623" stopIfTrue="1">
      <formula>$B13=""</formula>
    </cfRule>
    <cfRule type="cellIs" dxfId="22838" priority="624" stopIfTrue="1" operator="equal">
      <formula>""</formula>
    </cfRule>
  </conditionalFormatting>
  <conditionalFormatting sqref="M13">
    <cfRule type="expression" dxfId="22837" priority="621" stopIfTrue="1">
      <formula>$B13=""</formula>
    </cfRule>
    <cfRule type="cellIs" dxfId="22836" priority="622" stopIfTrue="1" operator="equal">
      <formula>""</formula>
    </cfRule>
  </conditionalFormatting>
  <conditionalFormatting sqref="M13">
    <cfRule type="expression" dxfId="22835" priority="619" stopIfTrue="1">
      <formula>$B13=""</formula>
    </cfRule>
    <cfRule type="cellIs" dxfId="22834" priority="620" stopIfTrue="1" operator="equal">
      <formula>""</formula>
    </cfRule>
  </conditionalFormatting>
  <conditionalFormatting sqref="O13">
    <cfRule type="expression" dxfId="22833" priority="617" stopIfTrue="1">
      <formula>$B13=""</formula>
    </cfRule>
    <cfRule type="cellIs" dxfId="22832" priority="618" stopIfTrue="1" operator="equal">
      <formula>""</formula>
    </cfRule>
  </conditionalFormatting>
  <conditionalFormatting sqref="Q4">
    <cfRule type="expression" dxfId="22831" priority="837" stopIfTrue="1">
      <formula>$B4=""</formula>
    </cfRule>
    <cfRule type="cellIs" dxfId="22830" priority="838" stopIfTrue="1" operator="equal">
      <formula>""</formula>
    </cfRule>
  </conditionalFormatting>
  <conditionalFormatting sqref="Q4">
    <cfRule type="expression" dxfId="22829" priority="835" stopIfTrue="1">
      <formula>$B4=""</formula>
    </cfRule>
    <cfRule type="cellIs" dxfId="22828" priority="836" stopIfTrue="1" operator="equal">
      <formula>""</formula>
    </cfRule>
  </conditionalFormatting>
  <conditionalFormatting sqref="Q4">
    <cfRule type="expression" dxfId="22827" priority="833" stopIfTrue="1">
      <formula>$B4=""</formula>
    </cfRule>
    <cfRule type="cellIs" dxfId="22826" priority="834" stopIfTrue="1" operator="equal">
      <formula>""</formula>
    </cfRule>
  </conditionalFormatting>
  <conditionalFormatting sqref="Q4">
    <cfRule type="expression" dxfId="22825" priority="831" stopIfTrue="1">
      <formula>$B4=""</formula>
    </cfRule>
    <cfRule type="cellIs" dxfId="22824" priority="832" stopIfTrue="1" operator="equal">
      <formula>""</formula>
    </cfRule>
  </conditionalFormatting>
  <conditionalFormatting sqref="Q4">
    <cfRule type="expression" dxfId="22823" priority="829" stopIfTrue="1">
      <formula>$B4=""</formula>
    </cfRule>
    <cfRule type="cellIs" dxfId="22822" priority="830" stopIfTrue="1" operator="equal">
      <formula>""</formula>
    </cfRule>
  </conditionalFormatting>
  <conditionalFormatting sqref="Q4">
    <cfRule type="expression" dxfId="22821" priority="827" stopIfTrue="1">
      <formula>$B4=""</formula>
    </cfRule>
    <cfRule type="cellIs" dxfId="22820" priority="828" stopIfTrue="1" operator="equal">
      <formula>""</formula>
    </cfRule>
  </conditionalFormatting>
  <conditionalFormatting sqref="Q4">
    <cfRule type="expression" dxfId="22819" priority="825" stopIfTrue="1">
      <formula>$B4=""</formula>
    </cfRule>
    <cfRule type="cellIs" dxfId="22818" priority="826" stopIfTrue="1" operator="equal">
      <formula>""</formula>
    </cfRule>
  </conditionalFormatting>
  <conditionalFormatting sqref="Q4">
    <cfRule type="expression" dxfId="22817" priority="823" stopIfTrue="1">
      <formula>$B4=""</formula>
    </cfRule>
    <cfRule type="cellIs" dxfId="22816" priority="824" stopIfTrue="1" operator="equal">
      <formula>""</formula>
    </cfRule>
  </conditionalFormatting>
  <conditionalFormatting sqref="H12">
    <cfRule type="expression" dxfId="22815" priority="809" stopIfTrue="1">
      <formula>$B12=""</formula>
    </cfRule>
    <cfRule type="cellIs" dxfId="22814" priority="810" stopIfTrue="1" operator="equal">
      <formula>""</formula>
    </cfRule>
  </conditionalFormatting>
  <conditionalFormatting sqref="H13">
    <cfRule type="expression" dxfId="22813" priority="807" stopIfTrue="1">
      <formula>$B13=""</formula>
    </cfRule>
    <cfRule type="cellIs" dxfId="22812" priority="808" stopIfTrue="1" operator="equal">
      <formula>""</formula>
    </cfRule>
  </conditionalFormatting>
  <conditionalFormatting sqref="H14">
    <cfRule type="expression" dxfId="22811" priority="805" stopIfTrue="1">
      <formula>$B14=""</formula>
    </cfRule>
    <cfRule type="cellIs" dxfId="22810" priority="806" stopIfTrue="1" operator="equal">
      <formula>""</formula>
    </cfRule>
  </conditionalFormatting>
  <conditionalFormatting sqref="H15">
    <cfRule type="expression" dxfId="22809" priority="803" stopIfTrue="1">
      <formula>$B15=""</formula>
    </cfRule>
    <cfRule type="cellIs" dxfId="22808" priority="804" stopIfTrue="1" operator="equal">
      <formula>""</formula>
    </cfRule>
  </conditionalFormatting>
  <conditionalFormatting sqref="H16">
    <cfRule type="expression" dxfId="22807" priority="801" stopIfTrue="1">
      <formula>$B16=""</formula>
    </cfRule>
    <cfRule type="cellIs" dxfId="22806" priority="802" stopIfTrue="1" operator="equal">
      <formula>""</formula>
    </cfRule>
  </conditionalFormatting>
  <conditionalFormatting sqref="H17">
    <cfRule type="expression" dxfId="22805" priority="799" stopIfTrue="1">
      <formula>$B17=""</formula>
    </cfRule>
    <cfRule type="cellIs" dxfId="22804" priority="800" stopIfTrue="1" operator="equal">
      <formula>""</formula>
    </cfRule>
  </conditionalFormatting>
  <conditionalFormatting sqref="O12">
    <cfRule type="expression" dxfId="22803" priority="633" stopIfTrue="1">
      <formula>$B12=""</formula>
    </cfRule>
    <cfRule type="cellIs" dxfId="22802" priority="634" stopIfTrue="1" operator="equal">
      <formula>""</formula>
    </cfRule>
  </conditionalFormatting>
  <conditionalFormatting sqref="O13">
    <cfRule type="expression" dxfId="22801" priority="615" stopIfTrue="1">
      <formula>$B13=""</formula>
    </cfRule>
    <cfRule type="cellIs" dxfId="22800" priority="616" stopIfTrue="1" operator="equal">
      <formula>""</formula>
    </cfRule>
  </conditionalFormatting>
  <conditionalFormatting sqref="O13">
    <cfRule type="expression" dxfId="22799" priority="613" stopIfTrue="1">
      <formula>$B13=""</formula>
    </cfRule>
    <cfRule type="cellIs" dxfId="22798" priority="614" stopIfTrue="1" operator="equal">
      <formula>""</formula>
    </cfRule>
  </conditionalFormatting>
  <conditionalFormatting sqref="O13">
    <cfRule type="expression" dxfId="22797" priority="611" stopIfTrue="1">
      <formula>$B13=""</formula>
    </cfRule>
    <cfRule type="cellIs" dxfId="22796" priority="612" stopIfTrue="1" operator="equal">
      <formula>""</formula>
    </cfRule>
  </conditionalFormatting>
  <conditionalFormatting sqref="O13">
    <cfRule type="expression" dxfId="22795" priority="609" stopIfTrue="1">
      <formula>$B13=""</formula>
    </cfRule>
    <cfRule type="cellIs" dxfId="22794" priority="610" stopIfTrue="1" operator="equal">
      <formula>""</formula>
    </cfRule>
  </conditionalFormatting>
  <conditionalFormatting sqref="O13">
    <cfRule type="expression" dxfId="22793" priority="607" stopIfTrue="1">
      <formula>$B13=""</formula>
    </cfRule>
    <cfRule type="cellIs" dxfId="22792" priority="608" stopIfTrue="1" operator="equal">
      <formula>""</formula>
    </cfRule>
  </conditionalFormatting>
  <conditionalFormatting sqref="O13">
    <cfRule type="expression" dxfId="22791" priority="605" stopIfTrue="1">
      <formula>$B13=""</formula>
    </cfRule>
    <cfRule type="cellIs" dxfId="22790" priority="606" stopIfTrue="1" operator="equal">
      <formula>""</formula>
    </cfRule>
  </conditionalFormatting>
  <conditionalFormatting sqref="O13">
    <cfRule type="expression" dxfId="22789" priority="603" stopIfTrue="1">
      <formula>$B13=""</formula>
    </cfRule>
    <cfRule type="cellIs" dxfId="22788" priority="604" stopIfTrue="1" operator="equal">
      <formula>""</formula>
    </cfRule>
  </conditionalFormatting>
  <conditionalFormatting sqref="M14">
    <cfRule type="expression" dxfId="22787" priority="601" stopIfTrue="1">
      <formula>$B14=""</formula>
    </cfRule>
    <cfRule type="cellIs" dxfId="22786" priority="602" stopIfTrue="1" operator="equal">
      <formula>""</formula>
    </cfRule>
  </conditionalFormatting>
  <conditionalFormatting sqref="K14:L14 N14">
    <cfRule type="expression" dxfId="22785" priority="599" stopIfTrue="1">
      <formula>$B14=""</formula>
    </cfRule>
    <cfRule type="cellIs" dxfId="22784" priority="600" stopIfTrue="1" operator="equal">
      <formula>""</formula>
    </cfRule>
  </conditionalFormatting>
  <conditionalFormatting sqref="K14:L14 N14">
    <cfRule type="expression" dxfId="22783" priority="597" stopIfTrue="1">
      <formula>$B14=""</formula>
    </cfRule>
    <cfRule type="cellIs" dxfId="22782" priority="598" stopIfTrue="1" operator="equal">
      <formula>""</formula>
    </cfRule>
  </conditionalFormatting>
  <conditionalFormatting sqref="M14">
    <cfRule type="expression" dxfId="22781" priority="593" stopIfTrue="1">
      <formula>$B14=""</formula>
    </cfRule>
    <cfRule type="cellIs" dxfId="22780" priority="594" stopIfTrue="1" operator="equal">
      <formula>""</formula>
    </cfRule>
  </conditionalFormatting>
  <conditionalFormatting sqref="M14">
    <cfRule type="expression" dxfId="22779" priority="591" stopIfTrue="1">
      <formula>$B14=""</formula>
    </cfRule>
    <cfRule type="cellIs" dxfId="22778" priority="592" stopIfTrue="1" operator="equal">
      <formula>""</formula>
    </cfRule>
  </conditionalFormatting>
  <conditionalFormatting sqref="O14">
    <cfRule type="expression" dxfId="22777" priority="589" stopIfTrue="1">
      <formula>$B14=""</formula>
    </cfRule>
    <cfRule type="cellIs" dxfId="22776" priority="590" stopIfTrue="1" operator="equal">
      <formula>""</formula>
    </cfRule>
  </conditionalFormatting>
  <conditionalFormatting sqref="O14">
    <cfRule type="expression" dxfId="22775" priority="587" stopIfTrue="1">
      <formula>$B14=""</formula>
    </cfRule>
    <cfRule type="cellIs" dxfId="22774" priority="588" stopIfTrue="1" operator="equal">
      <formula>""</formula>
    </cfRule>
  </conditionalFormatting>
  <conditionalFormatting sqref="O14">
    <cfRule type="expression" dxfId="22773" priority="585" stopIfTrue="1">
      <formula>$B14=""</formula>
    </cfRule>
    <cfRule type="cellIs" dxfId="22772" priority="586" stopIfTrue="1" operator="equal">
      <formula>""</formula>
    </cfRule>
  </conditionalFormatting>
  <conditionalFormatting sqref="O14">
    <cfRule type="expression" dxfId="22771" priority="583" stopIfTrue="1">
      <formula>$B14=""</formula>
    </cfRule>
    <cfRule type="cellIs" dxfId="22770" priority="584" stopIfTrue="1" operator="equal">
      <formula>""</formula>
    </cfRule>
  </conditionalFormatting>
  <conditionalFormatting sqref="O14">
    <cfRule type="expression" dxfId="22769" priority="581" stopIfTrue="1">
      <formula>$B14=""</formula>
    </cfRule>
    <cfRule type="cellIs" dxfId="22768" priority="582" stopIfTrue="1" operator="equal">
      <formula>""</formula>
    </cfRule>
  </conditionalFormatting>
  <conditionalFormatting sqref="O14">
    <cfRule type="expression" dxfId="22767" priority="579" stopIfTrue="1">
      <formula>$B14=""</formula>
    </cfRule>
    <cfRule type="cellIs" dxfId="22766" priority="580" stopIfTrue="1" operator="equal">
      <formula>""</formula>
    </cfRule>
  </conditionalFormatting>
  <conditionalFormatting sqref="O14">
    <cfRule type="expression" dxfId="22765" priority="577" stopIfTrue="1">
      <formula>$B14=""</formula>
    </cfRule>
    <cfRule type="cellIs" dxfId="22764" priority="578" stopIfTrue="1" operator="equal">
      <formula>""</formula>
    </cfRule>
  </conditionalFormatting>
  <conditionalFormatting sqref="O14">
    <cfRule type="expression" dxfId="22763" priority="575" stopIfTrue="1">
      <formula>$B14=""</formula>
    </cfRule>
    <cfRule type="cellIs" dxfId="22762" priority="576" stopIfTrue="1" operator="equal">
      <formula>""</formula>
    </cfRule>
  </conditionalFormatting>
  <conditionalFormatting sqref="J14:P14">
    <cfRule type="expression" dxfId="22761" priority="595" stopIfTrue="1">
      <formula>$B14=""</formula>
    </cfRule>
    <cfRule type="cellIs" dxfId="22760" priority="596" stopIfTrue="1" operator="equal">
      <formula>""</formula>
    </cfRule>
  </conditionalFormatting>
  <conditionalFormatting sqref="M15">
    <cfRule type="expression" dxfId="22759" priority="573" stopIfTrue="1">
      <formula>$B15=""</formula>
    </cfRule>
    <cfRule type="cellIs" dxfId="22758" priority="574" stopIfTrue="1" operator="equal">
      <formula>""</formula>
    </cfRule>
  </conditionalFormatting>
  <conditionalFormatting sqref="K15:L15 N15">
    <cfRule type="expression" dxfId="22757" priority="571" stopIfTrue="1">
      <formula>$B15=""</formula>
    </cfRule>
    <cfRule type="cellIs" dxfId="22756" priority="572" stopIfTrue="1" operator="equal">
      <formula>""</formula>
    </cfRule>
  </conditionalFormatting>
  <conditionalFormatting sqref="K15:L15 N15">
    <cfRule type="expression" dxfId="22755" priority="569" stopIfTrue="1">
      <formula>$B15=""</formula>
    </cfRule>
    <cfRule type="cellIs" dxfId="22754" priority="570" stopIfTrue="1" operator="equal">
      <formula>""</formula>
    </cfRule>
  </conditionalFormatting>
  <conditionalFormatting sqref="M15">
    <cfRule type="expression" dxfId="22753" priority="565" stopIfTrue="1">
      <formula>$B15=""</formula>
    </cfRule>
    <cfRule type="cellIs" dxfId="22752" priority="566" stopIfTrue="1" operator="equal">
      <formula>""</formula>
    </cfRule>
  </conditionalFormatting>
  <conditionalFormatting sqref="M15">
    <cfRule type="expression" dxfId="22751" priority="563" stopIfTrue="1">
      <formula>$B15=""</formula>
    </cfRule>
    <cfRule type="cellIs" dxfId="22750" priority="564" stopIfTrue="1" operator="equal">
      <formula>""</formula>
    </cfRule>
  </conditionalFormatting>
  <conditionalFormatting sqref="O15">
    <cfRule type="expression" dxfId="22749" priority="561" stopIfTrue="1">
      <formula>$B15=""</formula>
    </cfRule>
    <cfRule type="cellIs" dxfId="22748" priority="562" stopIfTrue="1" operator="equal">
      <formula>""</formula>
    </cfRule>
  </conditionalFormatting>
  <conditionalFormatting sqref="O15">
    <cfRule type="expression" dxfId="22747" priority="559" stopIfTrue="1">
      <formula>$B15=""</formula>
    </cfRule>
    <cfRule type="cellIs" dxfId="22746" priority="560" stopIfTrue="1" operator="equal">
      <formula>""</formula>
    </cfRule>
  </conditionalFormatting>
  <conditionalFormatting sqref="O15">
    <cfRule type="expression" dxfId="22745" priority="557" stopIfTrue="1">
      <formula>$B15=""</formula>
    </cfRule>
    <cfRule type="cellIs" dxfId="22744" priority="558" stopIfTrue="1" operator="equal">
      <formula>""</formula>
    </cfRule>
  </conditionalFormatting>
  <conditionalFormatting sqref="O15">
    <cfRule type="expression" dxfId="22743" priority="555" stopIfTrue="1">
      <formula>$B15=""</formula>
    </cfRule>
    <cfRule type="cellIs" dxfId="22742" priority="556" stopIfTrue="1" operator="equal">
      <formula>""</formula>
    </cfRule>
  </conditionalFormatting>
  <conditionalFormatting sqref="O15">
    <cfRule type="expression" dxfId="22741" priority="553" stopIfTrue="1">
      <formula>$B15=""</formula>
    </cfRule>
    <cfRule type="cellIs" dxfId="22740" priority="554" stopIfTrue="1" operator="equal">
      <formula>""</formula>
    </cfRule>
  </conditionalFormatting>
  <conditionalFormatting sqref="O15">
    <cfRule type="expression" dxfId="22739" priority="551" stopIfTrue="1">
      <formula>$B15=""</formula>
    </cfRule>
    <cfRule type="cellIs" dxfId="22738" priority="552" stopIfTrue="1" operator="equal">
      <formula>""</formula>
    </cfRule>
  </conditionalFormatting>
  <conditionalFormatting sqref="O15">
    <cfRule type="expression" dxfId="22737" priority="549" stopIfTrue="1">
      <formula>$B15=""</formula>
    </cfRule>
    <cfRule type="cellIs" dxfId="22736" priority="550" stopIfTrue="1" operator="equal">
      <formula>""</formula>
    </cfRule>
  </conditionalFormatting>
  <conditionalFormatting sqref="O15">
    <cfRule type="expression" dxfId="22735" priority="547" stopIfTrue="1">
      <formula>$B15=""</formula>
    </cfRule>
    <cfRule type="cellIs" dxfId="22734" priority="548" stopIfTrue="1" operator="equal">
      <formula>""</formula>
    </cfRule>
  </conditionalFormatting>
  <conditionalFormatting sqref="J15:P15">
    <cfRule type="expression" dxfId="22733" priority="567" stopIfTrue="1">
      <formula>$B15=""</formula>
    </cfRule>
    <cfRule type="cellIs" dxfId="22732" priority="568" stopIfTrue="1" operator="equal">
      <formula>""</formula>
    </cfRule>
  </conditionalFormatting>
  <conditionalFormatting sqref="M16">
    <cfRule type="expression" dxfId="22731" priority="545" stopIfTrue="1">
      <formula>$B16=""</formula>
    </cfRule>
    <cfRule type="cellIs" dxfId="22730" priority="546" stopIfTrue="1" operator="equal">
      <formula>""</formula>
    </cfRule>
  </conditionalFormatting>
  <conditionalFormatting sqref="K16:L16 N16">
    <cfRule type="expression" dxfId="22729" priority="543" stopIfTrue="1">
      <formula>$B16=""</formula>
    </cfRule>
    <cfRule type="cellIs" dxfId="22728" priority="544" stopIfTrue="1" operator="equal">
      <formula>""</formula>
    </cfRule>
  </conditionalFormatting>
  <conditionalFormatting sqref="K16:L16 N16">
    <cfRule type="expression" dxfId="22727" priority="541" stopIfTrue="1">
      <formula>$B16=""</formula>
    </cfRule>
    <cfRule type="cellIs" dxfId="22726" priority="542" stopIfTrue="1" operator="equal">
      <formula>""</formula>
    </cfRule>
  </conditionalFormatting>
  <conditionalFormatting sqref="M16">
    <cfRule type="expression" dxfId="22725" priority="537" stopIfTrue="1">
      <formula>$B16=""</formula>
    </cfRule>
    <cfRule type="cellIs" dxfId="22724" priority="538" stopIfTrue="1" operator="equal">
      <formula>""</formula>
    </cfRule>
  </conditionalFormatting>
  <conditionalFormatting sqref="M16">
    <cfRule type="expression" dxfId="22723" priority="535" stopIfTrue="1">
      <formula>$B16=""</formula>
    </cfRule>
    <cfRule type="cellIs" dxfId="22722" priority="536" stopIfTrue="1" operator="equal">
      <formula>""</formula>
    </cfRule>
  </conditionalFormatting>
  <conditionalFormatting sqref="O16">
    <cfRule type="expression" dxfId="22721" priority="533" stopIfTrue="1">
      <formula>$B16=""</formula>
    </cfRule>
    <cfRule type="cellIs" dxfId="22720" priority="534" stopIfTrue="1" operator="equal">
      <formula>""</formula>
    </cfRule>
  </conditionalFormatting>
  <conditionalFormatting sqref="O16">
    <cfRule type="expression" dxfId="22719" priority="531" stopIfTrue="1">
      <formula>$B16=""</formula>
    </cfRule>
    <cfRule type="cellIs" dxfId="22718" priority="532" stopIfTrue="1" operator="equal">
      <formula>""</formula>
    </cfRule>
  </conditionalFormatting>
  <conditionalFormatting sqref="O16">
    <cfRule type="expression" dxfId="22717" priority="529" stopIfTrue="1">
      <formula>$B16=""</formula>
    </cfRule>
    <cfRule type="cellIs" dxfId="22716" priority="530" stopIfTrue="1" operator="equal">
      <formula>""</formula>
    </cfRule>
  </conditionalFormatting>
  <conditionalFormatting sqref="O16">
    <cfRule type="expression" dxfId="22715" priority="527" stopIfTrue="1">
      <formula>$B16=""</formula>
    </cfRule>
    <cfRule type="cellIs" dxfId="22714" priority="528" stopIfTrue="1" operator="equal">
      <formula>""</formula>
    </cfRule>
  </conditionalFormatting>
  <conditionalFormatting sqref="O16">
    <cfRule type="expression" dxfId="22713" priority="525" stopIfTrue="1">
      <formula>$B16=""</formula>
    </cfRule>
    <cfRule type="cellIs" dxfId="22712" priority="526" stopIfTrue="1" operator="equal">
      <formula>""</formula>
    </cfRule>
  </conditionalFormatting>
  <conditionalFormatting sqref="O16">
    <cfRule type="expression" dxfId="22711" priority="523" stopIfTrue="1">
      <formula>$B16=""</formula>
    </cfRule>
    <cfRule type="cellIs" dxfId="22710" priority="524" stopIfTrue="1" operator="equal">
      <formula>""</formula>
    </cfRule>
  </conditionalFormatting>
  <conditionalFormatting sqref="O16">
    <cfRule type="expression" dxfId="22709" priority="521" stopIfTrue="1">
      <formula>$B16=""</formula>
    </cfRule>
    <cfRule type="cellIs" dxfId="22708" priority="522" stopIfTrue="1" operator="equal">
      <formula>""</formula>
    </cfRule>
  </conditionalFormatting>
  <conditionalFormatting sqref="O16">
    <cfRule type="expression" dxfId="22707" priority="519" stopIfTrue="1">
      <formula>$B16=""</formula>
    </cfRule>
    <cfRule type="cellIs" dxfId="22706" priority="520" stopIfTrue="1" operator="equal">
      <formula>""</formula>
    </cfRule>
  </conditionalFormatting>
  <conditionalFormatting sqref="J16:P16">
    <cfRule type="expression" dxfId="22705" priority="539" stopIfTrue="1">
      <formula>$B16=""</formula>
    </cfRule>
    <cfRule type="cellIs" dxfId="22704" priority="540" stopIfTrue="1" operator="equal">
      <formula>""</formula>
    </cfRule>
  </conditionalFormatting>
  <conditionalFormatting sqref="M17">
    <cfRule type="expression" dxfId="22703" priority="517" stopIfTrue="1">
      <formula>$B17=""</formula>
    </cfRule>
    <cfRule type="cellIs" dxfId="22702" priority="518" stopIfTrue="1" operator="equal">
      <formula>""</formula>
    </cfRule>
  </conditionalFormatting>
  <conditionalFormatting sqref="K17:L17 N17">
    <cfRule type="expression" dxfId="22701" priority="515" stopIfTrue="1">
      <formula>$B17=""</formula>
    </cfRule>
    <cfRule type="cellIs" dxfId="22700" priority="516" stopIfTrue="1" operator="equal">
      <formula>""</formula>
    </cfRule>
  </conditionalFormatting>
  <conditionalFormatting sqref="K17:L17 N17">
    <cfRule type="expression" dxfId="22699" priority="513" stopIfTrue="1">
      <formula>$B17=""</formula>
    </cfRule>
    <cfRule type="cellIs" dxfId="22698" priority="514" stopIfTrue="1" operator="equal">
      <formula>""</formula>
    </cfRule>
  </conditionalFormatting>
  <conditionalFormatting sqref="M17">
    <cfRule type="expression" dxfId="22697" priority="509" stopIfTrue="1">
      <formula>$B17=""</formula>
    </cfRule>
    <cfRule type="cellIs" dxfId="22696" priority="510" stopIfTrue="1" operator="equal">
      <formula>""</formula>
    </cfRule>
  </conditionalFormatting>
  <conditionalFormatting sqref="M17">
    <cfRule type="expression" dxfId="22695" priority="507" stopIfTrue="1">
      <formula>$B17=""</formula>
    </cfRule>
    <cfRule type="cellIs" dxfId="22694" priority="508" stopIfTrue="1" operator="equal">
      <formula>""</formula>
    </cfRule>
  </conditionalFormatting>
  <conditionalFormatting sqref="O17">
    <cfRule type="expression" dxfId="22693" priority="505" stopIfTrue="1">
      <formula>$B17=""</formula>
    </cfRule>
    <cfRule type="cellIs" dxfId="22692" priority="506" stopIfTrue="1" operator="equal">
      <formula>""</formula>
    </cfRule>
  </conditionalFormatting>
  <conditionalFormatting sqref="O17">
    <cfRule type="expression" dxfId="22691" priority="503" stopIfTrue="1">
      <formula>$B17=""</formula>
    </cfRule>
    <cfRule type="cellIs" dxfId="22690" priority="504" stopIfTrue="1" operator="equal">
      <formula>""</formula>
    </cfRule>
  </conditionalFormatting>
  <conditionalFormatting sqref="O17">
    <cfRule type="expression" dxfId="22689" priority="501" stopIfTrue="1">
      <formula>$B17=""</formula>
    </cfRule>
    <cfRule type="cellIs" dxfId="22688" priority="502" stopIfTrue="1" operator="equal">
      <formula>""</formula>
    </cfRule>
  </conditionalFormatting>
  <conditionalFormatting sqref="O17">
    <cfRule type="expression" dxfId="22687" priority="499" stopIfTrue="1">
      <formula>$B17=""</formula>
    </cfRule>
    <cfRule type="cellIs" dxfId="22686" priority="500" stopIfTrue="1" operator="equal">
      <formula>""</formula>
    </cfRule>
  </conditionalFormatting>
  <conditionalFormatting sqref="O17">
    <cfRule type="expression" dxfId="22685" priority="497" stopIfTrue="1">
      <formula>$B17=""</formula>
    </cfRule>
    <cfRule type="cellIs" dxfId="22684" priority="498" stopIfTrue="1" operator="equal">
      <formula>""</formula>
    </cfRule>
  </conditionalFormatting>
  <conditionalFormatting sqref="O17">
    <cfRule type="expression" dxfId="22683" priority="495" stopIfTrue="1">
      <formula>$B17=""</formula>
    </cfRule>
    <cfRule type="cellIs" dxfId="22682" priority="496" stopIfTrue="1" operator="equal">
      <formula>""</formula>
    </cfRule>
  </conditionalFormatting>
  <conditionalFormatting sqref="O17">
    <cfRule type="expression" dxfId="22681" priority="493" stopIfTrue="1">
      <formula>$B17=""</formula>
    </cfRule>
    <cfRule type="cellIs" dxfId="22680" priority="494" stopIfTrue="1" operator="equal">
      <formula>""</formula>
    </cfRule>
  </conditionalFormatting>
  <conditionalFormatting sqref="O17">
    <cfRule type="expression" dxfId="22679" priority="491" stopIfTrue="1">
      <formula>$B17=""</formula>
    </cfRule>
    <cfRule type="cellIs" dxfId="22678" priority="492" stopIfTrue="1" operator="equal">
      <formula>""</formula>
    </cfRule>
  </conditionalFormatting>
  <conditionalFormatting sqref="J17:P17">
    <cfRule type="expression" dxfId="22677" priority="511" stopIfTrue="1">
      <formula>$B17=""</formula>
    </cfRule>
    <cfRule type="cellIs" dxfId="22676" priority="512" stopIfTrue="1" operator="equal">
      <formula>""</formula>
    </cfRule>
  </conditionalFormatting>
  <conditionalFormatting sqref="C9:D9">
    <cfRule type="expression" dxfId="22675" priority="489" stopIfTrue="1">
      <formula>$B9=""</formula>
    </cfRule>
    <cfRule type="cellIs" dxfId="22674" priority="490" stopIfTrue="1" operator="equal">
      <formula>""</formula>
    </cfRule>
  </conditionalFormatting>
  <conditionalFormatting sqref="H7 H9">
    <cfRule type="expression" dxfId="22673" priority="481" stopIfTrue="1">
      <formula>$B7=""</formula>
    </cfRule>
    <cfRule type="cellIs" dxfId="22672" priority="482" stopIfTrue="1" operator="equal">
      <formula>""</formula>
    </cfRule>
  </conditionalFormatting>
  <conditionalFormatting sqref="H8">
    <cfRule type="expression" dxfId="22671" priority="479" stopIfTrue="1">
      <formula>$B8=""</formula>
    </cfRule>
    <cfRule type="cellIs" dxfId="22670" priority="480" stopIfTrue="1" operator="equal">
      <formula>""</formula>
    </cfRule>
  </conditionalFormatting>
  <conditionalFormatting sqref="M7 M9">
    <cfRule type="expression" dxfId="22669" priority="477" stopIfTrue="1">
      <formula>$B7=""</formula>
    </cfRule>
    <cfRule type="cellIs" dxfId="22668" priority="478" stopIfTrue="1" operator="equal">
      <formula>""</formula>
    </cfRule>
  </conditionalFormatting>
  <conditionalFormatting sqref="L7 L9 N7 N9">
    <cfRule type="expression" dxfId="22667" priority="475" stopIfTrue="1">
      <formula>$B7=""</formula>
    </cfRule>
    <cfRule type="cellIs" dxfId="22666" priority="476" stopIfTrue="1" operator="equal">
      <formula>""</formula>
    </cfRule>
  </conditionalFormatting>
  <conditionalFormatting sqref="L7 L9 N7 N9">
    <cfRule type="expression" dxfId="22665" priority="473" stopIfTrue="1">
      <formula>$B7=""</formula>
    </cfRule>
    <cfRule type="cellIs" dxfId="22664" priority="474" stopIfTrue="1" operator="equal">
      <formula>""</formula>
    </cfRule>
  </conditionalFormatting>
  <conditionalFormatting sqref="M7 M9">
    <cfRule type="expression" dxfId="22663" priority="469" stopIfTrue="1">
      <formula>$B7=""</formula>
    </cfRule>
    <cfRule type="cellIs" dxfId="22662" priority="470" stopIfTrue="1" operator="equal">
      <formula>""</formula>
    </cfRule>
  </conditionalFormatting>
  <conditionalFormatting sqref="M7 M9">
    <cfRule type="expression" dxfId="22661" priority="467" stopIfTrue="1">
      <formula>$B7=""</formula>
    </cfRule>
    <cfRule type="cellIs" dxfId="22660" priority="468" stopIfTrue="1" operator="equal">
      <formula>""</formula>
    </cfRule>
  </conditionalFormatting>
  <conditionalFormatting sqref="O9 O7">
    <cfRule type="expression" dxfId="22659" priority="465" stopIfTrue="1">
      <formula>$B7=""</formula>
    </cfRule>
    <cfRule type="cellIs" dxfId="22658" priority="466" stopIfTrue="1" operator="equal">
      <formula>""</formula>
    </cfRule>
  </conditionalFormatting>
  <conditionalFormatting sqref="O9 O7">
    <cfRule type="expression" dxfId="22657" priority="463" stopIfTrue="1">
      <formula>$B7=""</formula>
    </cfRule>
    <cfRule type="cellIs" dxfId="22656" priority="464" stopIfTrue="1" operator="equal">
      <formula>""</formula>
    </cfRule>
  </conditionalFormatting>
  <conditionalFormatting sqref="O9 O7">
    <cfRule type="expression" dxfId="22655" priority="461" stopIfTrue="1">
      <formula>$B7=""</formula>
    </cfRule>
    <cfRule type="cellIs" dxfId="22654" priority="462" stopIfTrue="1" operator="equal">
      <formula>""</formula>
    </cfRule>
  </conditionalFormatting>
  <conditionalFormatting sqref="O9 O7">
    <cfRule type="expression" dxfId="22653" priority="459" stopIfTrue="1">
      <formula>$B7=""</formula>
    </cfRule>
    <cfRule type="cellIs" dxfId="22652" priority="460" stopIfTrue="1" operator="equal">
      <formula>""</formula>
    </cfRule>
  </conditionalFormatting>
  <conditionalFormatting sqref="O9 O7">
    <cfRule type="expression" dxfId="22651" priority="457" stopIfTrue="1">
      <formula>$B7=""</formula>
    </cfRule>
    <cfRule type="cellIs" dxfId="22650" priority="458" stopIfTrue="1" operator="equal">
      <formula>""</formula>
    </cfRule>
  </conditionalFormatting>
  <conditionalFormatting sqref="O9 O7">
    <cfRule type="expression" dxfId="22649" priority="455" stopIfTrue="1">
      <formula>$B7=""</formula>
    </cfRule>
    <cfRule type="cellIs" dxfId="22648" priority="456" stopIfTrue="1" operator="equal">
      <formula>""</formula>
    </cfRule>
  </conditionalFormatting>
  <conditionalFormatting sqref="O9 O7">
    <cfRule type="expression" dxfId="22647" priority="453" stopIfTrue="1">
      <formula>$B7=""</formula>
    </cfRule>
    <cfRule type="cellIs" dxfId="22646" priority="454" stopIfTrue="1" operator="equal">
      <formula>""</formula>
    </cfRule>
  </conditionalFormatting>
  <conditionalFormatting sqref="O9 O7">
    <cfRule type="expression" dxfId="22645" priority="451" stopIfTrue="1">
      <formula>$B7=""</formula>
    </cfRule>
    <cfRule type="cellIs" dxfId="22644" priority="452" stopIfTrue="1" operator="equal">
      <formula>""</formula>
    </cfRule>
  </conditionalFormatting>
  <conditionalFormatting sqref="J7 J9 L7:P7 L9:P9">
    <cfRule type="expression" dxfId="22643" priority="471" stopIfTrue="1">
      <formula>$B7=""</formula>
    </cfRule>
    <cfRule type="cellIs" dxfId="22642" priority="472" stopIfTrue="1" operator="equal">
      <formula>""</formula>
    </cfRule>
  </conditionalFormatting>
  <conditionalFormatting sqref="M8">
    <cfRule type="expression" dxfId="22641" priority="449" stopIfTrue="1">
      <formula>$B8=""</formula>
    </cfRule>
    <cfRule type="cellIs" dxfId="22640" priority="450" stopIfTrue="1" operator="equal">
      <formula>""</formula>
    </cfRule>
  </conditionalFormatting>
  <conditionalFormatting sqref="L8 N8">
    <cfRule type="expression" dxfId="22639" priority="447" stopIfTrue="1">
      <formula>$B8=""</formula>
    </cfRule>
    <cfRule type="cellIs" dxfId="22638" priority="448" stopIfTrue="1" operator="equal">
      <formula>""</formula>
    </cfRule>
  </conditionalFormatting>
  <conditionalFormatting sqref="L8 N8">
    <cfRule type="expression" dxfId="22637" priority="445" stopIfTrue="1">
      <formula>$B8=""</formula>
    </cfRule>
    <cfRule type="cellIs" dxfId="22636" priority="446" stopIfTrue="1" operator="equal">
      <formula>""</formula>
    </cfRule>
  </conditionalFormatting>
  <conditionalFormatting sqref="M8">
    <cfRule type="expression" dxfId="22635" priority="441" stopIfTrue="1">
      <formula>$B8=""</formula>
    </cfRule>
    <cfRule type="cellIs" dxfId="22634" priority="442" stopIfTrue="1" operator="equal">
      <formula>""</formula>
    </cfRule>
  </conditionalFormatting>
  <conditionalFormatting sqref="M8">
    <cfRule type="expression" dxfId="22633" priority="439" stopIfTrue="1">
      <formula>$B8=""</formula>
    </cfRule>
    <cfRule type="cellIs" dxfId="22632" priority="440" stopIfTrue="1" operator="equal">
      <formula>""</formula>
    </cfRule>
  </conditionalFormatting>
  <conditionalFormatting sqref="O8">
    <cfRule type="expression" dxfId="22631" priority="437" stopIfTrue="1">
      <formula>$B8=""</formula>
    </cfRule>
    <cfRule type="cellIs" dxfId="22630" priority="438" stopIfTrue="1" operator="equal">
      <formula>""</formula>
    </cfRule>
  </conditionalFormatting>
  <conditionalFormatting sqref="O8">
    <cfRule type="expression" dxfId="22629" priority="435" stopIfTrue="1">
      <formula>$B8=""</formula>
    </cfRule>
    <cfRule type="cellIs" dxfId="22628" priority="436" stopIfTrue="1" operator="equal">
      <formula>""</formula>
    </cfRule>
  </conditionalFormatting>
  <conditionalFormatting sqref="O8">
    <cfRule type="expression" dxfId="22627" priority="433" stopIfTrue="1">
      <formula>$B8=""</formula>
    </cfRule>
    <cfRule type="cellIs" dxfId="22626" priority="434" stopIfTrue="1" operator="equal">
      <formula>""</formula>
    </cfRule>
  </conditionalFormatting>
  <conditionalFormatting sqref="O8">
    <cfRule type="expression" dxfId="22625" priority="431" stopIfTrue="1">
      <formula>$B8=""</formula>
    </cfRule>
    <cfRule type="cellIs" dxfId="22624" priority="432" stopIfTrue="1" operator="equal">
      <formula>""</formula>
    </cfRule>
  </conditionalFormatting>
  <conditionalFormatting sqref="O8">
    <cfRule type="expression" dxfId="22623" priority="429" stopIfTrue="1">
      <formula>$B8=""</formula>
    </cfRule>
    <cfRule type="cellIs" dxfId="22622" priority="430" stopIfTrue="1" operator="equal">
      <formula>""</formula>
    </cfRule>
  </conditionalFormatting>
  <conditionalFormatting sqref="O8">
    <cfRule type="expression" dxfId="22621" priority="427" stopIfTrue="1">
      <formula>$B8=""</formula>
    </cfRule>
    <cfRule type="cellIs" dxfId="22620" priority="428" stopIfTrue="1" operator="equal">
      <formula>""</formula>
    </cfRule>
  </conditionalFormatting>
  <conditionalFormatting sqref="O8">
    <cfRule type="expression" dxfId="22619" priority="425" stopIfTrue="1">
      <formula>$B8=""</formula>
    </cfRule>
    <cfRule type="cellIs" dxfId="22618" priority="426" stopIfTrue="1" operator="equal">
      <formula>""</formula>
    </cfRule>
  </conditionalFormatting>
  <conditionalFormatting sqref="O8">
    <cfRule type="expression" dxfId="22617" priority="423" stopIfTrue="1">
      <formula>$B8=""</formula>
    </cfRule>
    <cfRule type="cellIs" dxfId="22616" priority="424" stopIfTrue="1" operator="equal">
      <formula>""</formula>
    </cfRule>
  </conditionalFormatting>
  <conditionalFormatting sqref="J8 L8:P8">
    <cfRule type="expression" dxfId="22615" priority="443" stopIfTrue="1">
      <formula>$B8=""</formula>
    </cfRule>
    <cfRule type="cellIs" dxfId="22614" priority="444" stopIfTrue="1" operator="equal">
      <formula>""</formula>
    </cfRule>
  </conditionalFormatting>
  <conditionalFormatting sqref="P9">
    <cfRule type="expression" dxfId="22613" priority="421" stopIfTrue="1">
      <formula>$B9=""</formula>
    </cfRule>
    <cfRule type="cellIs" dxfId="22612" priority="422" stopIfTrue="1" operator="equal">
      <formula>""</formula>
    </cfRule>
  </conditionalFormatting>
  <conditionalFormatting sqref="P9">
    <cfRule type="expression" dxfId="22611" priority="419" stopIfTrue="1">
      <formula>$B9=""</formula>
    </cfRule>
    <cfRule type="cellIs" dxfId="22610" priority="420" stopIfTrue="1" operator="equal">
      <formula>""</formula>
    </cfRule>
  </conditionalFormatting>
  <conditionalFormatting sqref="P9">
    <cfRule type="expression" dxfId="22609" priority="417" stopIfTrue="1">
      <formula>$B9=""</formula>
    </cfRule>
    <cfRule type="cellIs" dxfId="22608" priority="418" stopIfTrue="1" operator="equal">
      <formula>""</formula>
    </cfRule>
  </conditionalFormatting>
  <conditionalFormatting sqref="P9">
    <cfRule type="expression" dxfId="22607" priority="415" stopIfTrue="1">
      <formula>$B9=""</formula>
    </cfRule>
    <cfRule type="cellIs" dxfId="22606" priority="416" stopIfTrue="1" operator="equal">
      <formula>""</formula>
    </cfRule>
  </conditionalFormatting>
  <conditionalFormatting sqref="P9">
    <cfRule type="expression" dxfId="22605" priority="413" stopIfTrue="1">
      <formula>$B9=""</formula>
    </cfRule>
    <cfRule type="cellIs" dxfId="22604" priority="414" stopIfTrue="1" operator="equal">
      <formula>""</formula>
    </cfRule>
  </conditionalFormatting>
  <conditionalFormatting sqref="P9">
    <cfRule type="expression" dxfId="22603" priority="411" stopIfTrue="1">
      <formula>$B9=""</formula>
    </cfRule>
    <cfRule type="cellIs" dxfId="22602" priority="412" stopIfTrue="1" operator="equal">
      <formula>""</formula>
    </cfRule>
  </conditionalFormatting>
  <conditionalFormatting sqref="P9">
    <cfRule type="expression" dxfId="22601" priority="409" stopIfTrue="1">
      <formula>$B9=""</formula>
    </cfRule>
    <cfRule type="cellIs" dxfId="22600" priority="410" stopIfTrue="1" operator="equal">
      <formula>""</formula>
    </cfRule>
  </conditionalFormatting>
  <conditionalFormatting sqref="P9">
    <cfRule type="expression" dxfId="22599" priority="407" stopIfTrue="1">
      <formula>$B9=""</formula>
    </cfRule>
    <cfRule type="cellIs" dxfId="22598" priority="408" stopIfTrue="1" operator="equal">
      <formula>""</formula>
    </cfRule>
  </conditionalFormatting>
  <conditionalFormatting sqref="K7:K10">
    <cfRule type="expression" dxfId="22597" priority="257" stopIfTrue="1">
      <formula>$B7=""</formula>
    </cfRule>
    <cfRule type="cellIs" dxfId="22596" priority="258" stopIfTrue="1" operator="equal">
      <formula>""</formula>
    </cfRule>
  </conditionalFormatting>
  <conditionalFormatting sqref="K7:K10">
    <cfRule type="expression" dxfId="22595" priority="255" stopIfTrue="1">
      <formula>$B7=""</formula>
    </cfRule>
    <cfRule type="cellIs" dxfId="22594" priority="256" stopIfTrue="1" operator="equal">
      <formula>""</formula>
    </cfRule>
  </conditionalFormatting>
  <conditionalFormatting sqref="K7:K10">
    <cfRule type="expression" dxfId="22593" priority="253" stopIfTrue="1">
      <formula>$B7=""</formula>
    </cfRule>
    <cfRule type="cellIs" dxfId="22592" priority="254" stopIfTrue="1" operator="equal">
      <formula>""</formula>
    </cfRule>
  </conditionalFormatting>
  <conditionalFormatting sqref="F8">
    <cfRule type="expression" dxfId="22591" priority="251" stopIfTrue="1">
      <formula>$B8=""</formula>
    </cfRule>
    <cfRule type="cellIs" dxfId="22590" priority="252" stopIfTrue="1" operator="equal">
      <formula>""</formula>
    </cfRule>
  </conditionalFormatting>
  <conditionalFormatting sqref="F9">
    <cfRule type="expression" dxfId="22589" priority="249" stopIfTrue="1">
      <formula>$B9=""</formula>
    </cfRule>
    <cfRule type="cellIs" dxfId="22588" priority="250" stopIfTrue="1" operator="equal">
      <formula>""</formula>
    </cfRule>
  </conditionalFormatting>
  <conditionalFormatting sqref="E8:E9">
    <cfRule type="expression" dxfId="22587" priority="247" stopIfTrue="1">
      <formula>$B8=""</formula>
    </cfRule>
    <cfRule type="cellIs" dxfId="22586" priority="248" stopIfTrue="1" operator="equal">
      <formula>""</formula>
    </cfRule>
  </conditionalFormatting>
  <conditionalFormatting sqref="C11:F11">
    <cfRule type="expression" dxfId="22585" priority="245" stopIfTrue="1">
      <formula>$B11=""</formula>
    </cfRule>
    <cfRule type="cellIs" dxfId="22584" priority="246" stopIfTrue="1" operator="equal">
      <formula>""</formula>
    </cfRule>
  </conditionalFormatting>
  <conditionalFormatting sqref="H11">
    <cfRule type="expression" dxfId="22583" priority="237" stopIfTrue="1">
      <formula>$B11=""</formula>
    </cfRule>
    <cfRule type="cellIs" dxfId="22582" priority="238" stopIfTrue="1" operator="equal">
      <formula>""</formula>
    </cfRule>
  </conditionalFormatting>
  <conditionalFormatting sqref="M11">
    <cfRule type="expression" dxfId="22581" priority="235" stopIfTrue="1">
      <formula>$B11=""</formula>
    </cfRule>
    <cfRule type="cellIs" dxfId="22580" priority="236" stopIfTrue="1" operator="equal">
      <formula>""</formula>
    </cfRule>
  </conditionalFormatting>
  <conditionalFormatting sqref="L11 N11">
    <cfRule type="expression" dxfId="22579" priority="233" stopIfTrue="1">
      <formula>$B11=""</formula>
    </cfRule>
    <cfRule type="cellIs" dxfId="22578" priority="234" stopIfTrue="1" operator="equal">
      <formula>""</formula>
    </cfRule>
  </conditionalFormatting>
  <conditionalFormatting sqref="L11 N11">
    <cfRule type="expression" dxfId="22577" priority="231" stopIfTrue="1">
      <formula>$B11=""</formula>
    </cfRule>
    <cfRule type="cellIs" dxfId="22576" priority="232" stopIfTrue="1" operator="equal">
      <formula>""</formula>
    </cfRule>
  </conditionalFormatting>
  <conditionalFormatting sqref="M11">
    <cfRule type="expression" dxfId="22575" priority="227" stopIfTrue="1">
      <formula>$B11=""</formula>
    </cfRule>
    <cfRule type="cellIs" dxfId="22574" priority="228" stopIfTrue="1" operator="equal">
      <formula>""</formula>
    </cfRule>
  </conditionalFormatting>
  <conditionalFormatting sqref="M11">
    <cfRule type="expression" dxfId="22573" priority="225" stopIfTrue="1">
      <formula>$B11=""</formula>
    </cfRule>
    <cfRule type="cellIs" dxfId="22572" priority="226" stopIfTrue="1" operator="equal">
      <formula>""</formula>
    </cfRule>
  </conditionalFormatting>
  <conditionalFormatting sqref="O11">
    <cfRule type="expression" dxfId="22571" priority="223" stopIfTrue="1">
      <formula>$B11=""</formula>
    </cfRule>
    <cfRule type="cellIs" dxfId="22570" priority="224" stopIfTrue="1" operator="equal">
      <formula>""</formula>
    </cfRule>
  </conditionalFormatting>
  <conditionalFormatting sqref="O11">
    <cfRule type="expression" dxfId="22569" priority="221" stopIfTrue="1">
      <formula>$B11=""</formula>
    </cfRule>
    <cfRule type="cellIs" dxfId="22568" priority="222" stopIfTrue="1" operator="equal">
      <formula>""</formula>
    </cfRule>
  </conditionalFormatting>
  <conditionalFormatting sqref="O11">
    <cfRule type="expression" dxfId="22567" priority="219" stopIfTrue="1">
      <formula>$B11=""</formula>
    </cfRule>
    <cfRule type="cellIs" dxfId="22566" priority="220" stopIfTrue="1" operator="equal">
      <formula>""</formula>
    </cfRule>
  </conditionalFormatting>
  <conditionalFormatting sqref="O11">
    <cfRule type="expression" dxfId="22565" priority="217" stopIfTrue="1">
      <formula>$B11=""</formula>
    </cfRule>
    <cfRule type="cellIs" dxfId="22564" priority="218" stopIfTrue="1" operator="equal">
      <formula>""</formula>
    </cfRule>
  </conditionalFormatting>
  <conditionalFormatting sqref="O11">
    <cfRule type="expression" dxfId="22563" priority="215" stopIfTrue="1">
      <formula>$B11=""</formula>
    </cfRule>
    <cfRule type="cellIs" dxfId="22562" priority="216" stopIfTrue="1" operator="equal">
      <formula>""</formula>
    </cfRule>
  </conditionalFormatting>
  <conditionalFormatting sqref="O11">
    <cfRule type="expression" dxfId="22561" priority="213" stopIfTrue="1">
      <formula>$B11=""</formula>
    </cfRule>
    <cfRule type="cellIs" dxfId="22560" priority="214" stopIfTrue="1" operator="equal">
      <formula>""</formula>
    </cfRule>
  </conditionalFormatting>
  <conditionalFormatting sqref="O11">
    <cfRule type="expression" dxfId="22559" priority="211" stopIfTrue="1">
      <formula>$B11=""</formula>
    </cfRule>
    <cfRule type="cellIs" dxfId="22558" priority="212" stopIfTrue="1" operator="equal">
      <formula>""</formula>
    </cfRule>
  </conditionalFormatting>
  <conditionalFormatting sqref="O11">
    <cfRule type="expression" dxfId="22557" priority="209" stopIfTrue="1">
      <formula>$B11=""</formula>
    </cfRule>
    <cfRule type="cellIs" dxfId="22556" priority="210" stopIfTrue="1" operator="equal">
      <formula>""</formula>
    </cfRule>
  </conditionalFormatting>
  <conditionalFormatting sqref="J11 L11:P11">
    <cfRule type="expression" dxfId="22555" priority="229" stopIfTrue="1">
      <formula>$B11=""</formula>
    </cfRule>
    <cfRule type="cellIs" dxfId="22554" priority="230" stopIfTrue="1" operator="equal">
      <formula>""</formula>
    </cfRule>
  </conditionalFormatting>
  <conditionalFormatting sqref="C10:F10">
    <cfRule type="expression" dxfId="22553" priority="207" stopIfTrue="1">
      <formula>$B10=""</formula>
    </cfRule>
    <cfRule type="cellIs" dxfId="22552" priority="208" stopIfTrue="1" operator="equal">
      <formula>""</formula>
    </cfRule>
  </conditionalFormatting>
  <conditionalFormatting sqref="H10">
    <cfRule type="expression" dxfId="22551" priority="205" stopIfTrue="1">
      <formula>$B10=""</formula>
    </cfRule>
    <cfRule type="cellIs" dxfId="22550" priority="206" stopIfTrue="1" operator="equal">
      <formula>""</formula>
    </cfRule>
  </conditionalFormatting>
  <conditionalFormatting sqref="M10">
    <cfRule type="expression" dxfId="22549" priority="203" stopIfTrue="1">
      <formula>$B10=""</formula>
    </cfRule>
    <cfRule type="cellIs" dxfId="22548" priority="204" stopIfTrue="1" operator="equal">
      <formula>""</formula>
    </cfRule>
  </conditionalFormatting>
  <conditionalFormatting sqref="L10 N10">
    <cfRule type="expression" dxfId="22547" priority="201" stopIfTrue="1">
      <formula>$B10=""</formula>
    </cfRule>
    <cfRule type="cellIs" dxfId="22546" priority="202" stopIfTrue="1" operator="equal">
      <formula>""</formula>
    </cfRule>
  </conditionalFormatting>
  <conditionalFormatting sqref="L10 N10">
    <cfRule type="expression" dxfId="22545" priority="199" stopIfTrue="1">
      <formula>$B10=""</formula>
    </cfRule>
    <cfRule type="cellIs" dxfId="22544" priority="200" stopIfTrue="1" operator="equal">
      <formula>""</formula>
    </cfRule>
  </conditionalFormatting>
  <conditionalFormatting sqref="M10">
    <cfRule type="expression" dxfId="22543" priority="195" stopIfTrue="1">
      <formula>$B10=""</formula>
    </cfRule>
    <cfRule type="cellIs" dxfId="22542" priority="196" stopIfTrue="1" operator="equal">
      <formula>""</formula>
    </cfRule>
  </conditionalFormatting>
  <conditionalFormatting sqref="M10">
    <cfRule type="expression" dxfId="22541" priority="193" stopIfTrue="1">
      <formula>$B10=""</formula>
    </cfRule>
    <cfRule type="cellIs" dxfId="22540" priority="194" stopIfTrue="1" operator="equal">
      <formula>""</formula>
    </cfRule>
  </conditionalFormatting>
  <conditionalFormatting sqref="O10">
    <cfRule type="expression" dxfId="22539" priority="191" stopIfTrue="1">
      <formula>$B10=""</formula>
    </cfRule>
    <cfRule type="cellIs" dxfId="22538" priority="192" stopIfTrue="1" operator="equal">
      <formula>""</formula>
    </cfRule>
  </conditionalFormatting>
  <conditionalFormatting sqref="O10">
    <cfRule type="expression" dxfId="22537" priority="189" stopIfTrue="1">
      <formula>$B10=""</formula>
    </cfRule>
    <cfRule type="cellIs" dxfId="22536" priority="190" stopIfTrue="1" operator="equal">
      <formula>""</formula>
    </cfRule>
  </conditionalFormatting>
  <conditionalFormatting sqref="O10">
    <cfRule type="expression" dxfId="22535" priority="187" stopIfTrue="1">
      <formula>$B10=""</formula>
    </cfRule>
    <cfRule type="cellIs" dxfId="22534" priority="188" stopIfTrue="1" operator="equal">
      <formula>""</formula>
    </cfRule>
  </conditionalFormatting>
  <conditionalFormatting sqref="O10">
    <cfRule type="expression" dxfId="22533" priority="185" stopIfTrue="1">
      <formula>$B10=""</formula>
    </cfRule>
    <cfRule type="cellIs" dxfId="22532" priority="186" stopIfTrue="1" operator="equal">
      <formula>""</formula>
    </cfRule>
  </conditionalFormatting>
  <conditionalFormatting sqref="O10">
    <cfRule type="expression" dxfId="22531" priority="183" stopIfTrue="1">
      <formula>$B10=""</formula>
    </cfRule>
    <cfRule type="cellIs" dxfId="22530" priority="184" stopIfTrue="1" operator="equal">
      <formula>""</formula>
    </cfRule>
  </conditionalFormatting>
  <conditionalFormatting sqref="O10">
    <cfRule type="expression" dxfId="22529" priority="181" stopIfTrue="1">
      <formula>$B10=""</formula>
    </cfRule>
    <cfRule type="cellIs" dxfId="22528" priority="182" stopIfTrue="1" operator="equal">
      <formula>""</formula>
    </cfRule>
  </conditionalFormatting>
  <conditionalFormatting sqref="O10">
    <cfRule type="expression" dxfId="22527" priority="179" stopIfTrue="1">
      <formula>$B10=""</formula>
    </cfRule>
    <cfRule type="cellIs" dxfId="22526" priority="180" stopIfTrue="1" operator="equal">
      <formula>""</formula>
    </cfRule>
  </conditionalFormatting>
  <conditionalFormatting sqref="O10">
    <cfRule type="expression" dxfId="22525" priority="177" stopIfTrue="1">
      <formula>$B10=""</formula>
    </cfRule>
    <cfRule type="cellIs" dxfId="22524" priority="178" stopIfTrue="1" operator="equal">
      <formula>""</formula>
    </cfRule>
  </conditionalFormatting>
  <conditionalFormatting sqref="J10 L10:P10">
    <cfRule type="expression" dxfId="22523" priority="197" stopIfTrue="1">
      <formula>$B10=""</formula>
    </cfRule>
    <cfRule type="cellIs" dxfId="22522" priority="198" stopIfTrue="1" operator="equal">
      <formula>""</formula>
    </cfRule>
  </conditionalFormatting>
  <conditionalFormatting sqref="K11">
    <cfRule type="expression" dxfId="22521" priority="175" stopIfTrue="1">
      <formula>$B11=""</formula>
    </cfRule>
    <cfRule type="cellIs" dxfId="22520" priority="176" stopIfTrue="1" operator="equal">
      <formula>""</formula>
    </cfRule>
  </conditionalFormatting>
  <conditionalFormatting sqref="K11">
    <cfRule type="expression" dxfId="22519" priority="173" stopIfTrue="1">
      <formula>$B11=""</formula>
    </cfRule>
    <cfRule type="cellIs" dxfId="22518" priority="174" stopIfTrue="1" operator="equal">
      <formula>""</formula>
    </cfRule>
  </conditionalFormatting>
  <conditionalFormatting sqref="K11">
    <cfRule type="expression" dxfId="22517" priority="171" stopIfTrue="1">
      <formula>$B11=""</formula>
    </cfRule>
    <cfRule type="cellIs" dxfId="22516" priority="172" stopIfTrue="1" operator="equal">
      <formula>""</formula>
    </cfRule>
  </conditionalFormatting>
  <conditionalFormatting sqref="C6:F6">
    <cfRule type="expression" dxfId="22515" priority="169" stopIfTrue="1">
      <formula>$B6=""</formula>
    </cfRule>
    <cfRule type="cellIs" dxfId="22514" priority="170" stopIfTrue="1" operator="equal">
      <formula>""</formula>
    </cfRule>
  </conditionalFormatting>
  <conditionalFormatting sqref="H6">
    <cfRule type="expression" dxfId="22513" priority="161" stopIfTrue="1">
      <formula>$B6=""</formula>
    </cfRule>
    <cfRule type="cellIs" dxfId="22512" priority="162" stopIfTrue="1" operator="equal">
      <formula>""</formula>
    </cfRule>
  </conditionalFormatting>
  <conditionalFormatting sqref="M6">
    <cfRule type="expression" dxfId="22511" priority="159" stopIfTrue="1">
      <formula>$B6=""</formula>
    </cfRule>
    <cfRule type="cellIs" dxfId="22510" priority="160" stopIfTrue="1" operator="equal">
      <formula>""</formula>
    </cfRule>
  </conditionalFormatting>
  <conditionalFormatting sqref="L6 N6">
    <cfRule type="expression" dxfId="22509" priority="157" stopIfTrue="1">
      <formula>$B6=""</formula>
    </cfRule>
    <cfRule type="cellIs" dxfId="22508" priority="158" stopIfTrue="1" operator="equal">
      <formula>""</formula>
    </cfRule>
  </conditionalFormatting>
  <conditionalFormatting sqref="L6 N6">
    <cfRule type="expression" dxfId="22507" priority="155" stopIfTrue="1">
      <formula>$B6=""</formula>
    </cfRule>
    <cfRule type="cellIs" dxfId="22506" priority="156" stopIfTrue="1" operator="equal">
      <formula>""</formula>
    </cfRule>
  </conditionalFormatting>
  <conditionalFormatting sqref="M6">
    <cfRule type="expression" dxfId="22505" priority="151" stopIfTrue="1">
      <formula>$B6=""</formula>
    </cfRule>
    <cfRule type="cellIs" dxfId="22504" priority="152" stopIfTrue="1" operator="equal">
      <formula>""</formula>
    </cfRule>
  </conditionalFormatting>
  <conditionalFormatting sqref="M6">
    <cfRule type="expression" dxfId="22503" priority="149" stopIfTrue="1">
      <formula>$B6=""</formula>
    </cfRule>
    <cfRule type="cellIs" dxfId="22502" priority="150" stopIfTrue="1" operator="equal">
      <formula>""</formula>
    </cfRule>
  </conditionalFormatting>
  <conditionalFormatting sqref="O6">
    <cfRule type="expression" dxfId="22501" priority="147" stopIfTrue="1">
      <formula>$B6=""</formula>
    </cfRule>
    <cfRule type="cellIs" dxfId="22500" priority="148" stopIfTrue="1" operator="equal">
      <formula>""</formula>
    </cfRule>
  </conditionalFormatting>
  <conditionalFormatting sqref="O6">
    <cfRule type="expression" dxfId="22499" priority="145" stopIfTrue="1">
      <formula>$B6=""</formula>
    </cfRule>
    <cfRule type="cellIs" dxfId="22498" priority="146" stopIfTrue="1" operator="equal">
      <formula>""</formula>
    </cfRule>
  </conditionalFormatting>
  <conditionalFormatting sqref="O6">
    <cfRule type="expression" dxfId="22497" priority="143" stopIfTrue="1">
      <formula>$B6=""</formula>
    </cfRule>
    <cfRule type="cellIs" dxfId="22496" priority="144" stopIfTrue="1" operator="equal">
      <formula>""</formula>
    </cfRule>
  </conditionalFormatting>
  <conditionalFormatting sqref="O6">
    <cfRule type="expression" dxfId="22495" priority="141" stopIfTrue="1">
      <formula>$B6=""</formula>
    </cfRule>
    <cfRule type="cellIs" dxfId="22494" priority="142" stopIfTrue="1" operator="equal">
      <formula>""</formula>
    </cfRule>
  </conditionalFormatting>
  <conditionalFormatting sqref="O6">
    <cfRule type="expression" dxfId="22493" priority="139" stopIfTrue="1">
      <formula>$B6=""</formula>
    </cfRule>
    <cfRule type="cellIs" dxfId="22492" priority="140" stopIfTrue="1" operator="equal">
      <formula>""</formula>
    </cfRule>
  </conditionalFormatting>
  <conditionalFormatting sqref="O6">
    <cfRule type="expression" dxfId="22491" priority="137" stopIfTrue="1">
      <formula>$B6=""</formula>
    </cfRule>
    <cfRule type="cellIs" dxfId="22490" priority="138" stopIfTrue="1" operator="equal">
      <formula>""</formula>
    </cfRule>
  </conditionalFormatting>
  <conditionalFormatting sqref="O6">
    <cfRule type="expression" dxfId="22489" priority="135" stopIfTrue="1">
      <formula>$B6=""</formula>
    </cfRule>
    <cfRule type="cellIs" dxfId="22488" priority="136" stopIfTrue="1" operator="equal">
      <formula>""</formula>
    </cfRule>
  </conditionalFormatting>
  <conditionalFormatting sqref="O6">
    <cfRule type="expression" dxfId="22487" priority="133" stopIfTrue="1">
      <formula>$B6=""</formula>
    </cfRule>
    <cfRule type="cellIs" dxfId="22486" priority="134" stopIfTrue="1" operator="equal">
      <formula>""</formula>
    </cfRule>
  </conditionalFormatting>
  <conditionalFormatting sqref="J6 L6:P6">
    <cfRule type="expression" dxfId="22485" priority="153" stopIfTrue="1">
      <formula>$B6=""</formula>
    </cfRule>
    <cfRule type="cellIs" dxfId="22484" priority="154" stopIfTrue="1" operator="equal">
      <formula>""</formula>
    </cfRule>
  </conditionalFormatting>
  <conditionalFormatting sqref="K6">
    <cfRule type="expression" dxfId="22483" priority="99" stopIfTrue="1">
      <formula>$B6=""</formula>
    </cfRule>
    <cfRule type="cellIs" dxfId="22482" priority="100" stopIfTrue="1" operator="equal">
      <formula>""</formula>
    </cfRule>
  </conditionalFormatting>
  <conditionalFormatting sqref="K6">
    <cfRule type="expression" dxfId="22481" priority="97" stopIfTrue="1">
      <formula>$B6=""</formula>
    </cfRule>
    <cfRule type="cellIs" dxfId="22480" priority="98" stopIfTrue="1" operator="equal">
      <formula>""</formula>
    </cfRule>
  </conditionalFormatting>
  <conditionalFormatting sqref="K6">
    <cfRule type="expression" dxfId="22479" priority="95" stopIfTrue="1">
      <formula>$B6=""</formula>
    </cfRule>
    <cfRule type="cellIs" dxfId="22478" priority="96" stopIfTrue="1" operator="equal">
      <formula>""</formula>
    </cfRule>
  </conditionalFormatting>
  <conditionalFormatting sqref="C5:F5">
    <cfRule type="expression" dxfId="22477" priority="39" stopIfTrue="1">
      <formula>$B5=""</formula>
    </cfRule>
    <cfRule type="cellIs" dxfId="22476" priority="40" stopIfTrue="1" operator="equal">
      <formula>""</formula>
    </cfRule>
  </conditionalFormatting>
  <conditionalFormatting sqref="H5">
    <cfRule type="expression" dxfId="22475" priority="37" stopIfTrue="1">
      <formula>$B5=""</formula>
    </cfRule>
    <cfRule type="cellIs" dxfId="22474" priority="38" stopIfTrue="1" operator="equal">
      <formula>""</formula>
    </cfRule>
  </conditionalFormatting>
  <conditionalFormatting sqref="M5">
    <cfRule type="expression" dxfId="22473" priority="35" stopIfTrue="1">
      <formula>$B5=""</formula>
    </cfRule>
    <cfRule type="cellIs" dxfId="22472" priority="36" stopIfTrue="1" operator="equal">
      <formula>""</formula>
    </cfRule>
  </conditionalFormatting>
  <conditionalFormatting sqref="L5 N5">
    <cfRule type="expression" dxfId="22471" priority="33" stopIfTrue="1">
      <formula>$B5=""</formula>
    </cfRule>
    <cfRule type="cellIs" dxfId="22470" priority="34" stopIfTrue="1" operator="equal">
      <formula>""</formula>
    </cfRule>
  </conditionalFormatting>
  <conditionalFormatting sqref="L5 N5">
    <cfRule type="expression" dxfId="22469" priority="31" stopIfTrue="1">
      <formula>$B5=""</formula>
    </cfRule>
    <cfRule type="cellIs" dxfId="22468" priority="32" stopIfTrue="1" operator="equal">
      <formula>""</formula>
    </cfRule>
  </conditionalFormatting>
  <conditionalFormatting sqref="M5">
    <cfRule type="expression" dxfId="22467" priority="27" stopIfTrue="1">
      <formula>$B5=""</formula>
    </cfRule>
    <cfRule type="cellIs" dxfId="22466" priority="28" stopIfTrue="1" operator="equal">
      <formula>""</formula>
    </cfRule>
  </conditionalFormatting>
  <conditionalFormatting sqref="M5">
    <cfRule type="expression" dxfId="22465" priority="25" stopIfTrue="1">
      <formula>$B5=""</formula>
    </cfRule>
    <cfRule type="cellIs" dxfId="22464" priority="26" stopIfTrue="1" operator="equal">
      <formula>""</formula>
    </cfRule>
  </conditionalFormatting>
  <conditionalFormatting sqref="O5">
    <cfRule type="expression" dxfId="22463" priority="23" stopIfTrue="1">
      <formula>$B5=""</formula>
    </cfRule>
    <cfRule type="cellIs" dxfId="22462" priority="24" stopIfTrue="1" operator="equal">
      <formula>""</formula>
    </cfRule>
  </conditionalFormatting>
  <conditionalFormatting sqref="O5">
    <cfRule type="expression" dxfId="22461" priority="21" stopIfTrue="1">
      <formula>$B5=""</formula>
    </cfRule>
    <cfRule type="cellIs" dxfId="22460" priority="22" stopIfTrue="1" operator="equal">
      <formula>""</formula>
    </cfRule>
  </conditionalFormatting>
  <conditionalFormatting sqref="O5">
    <cfRule type="expression" dxfId="22459" priority="19" stopIfTrue="1">
      <formula>$B5=""</formula>
    </cfRule>
    <cfRule type="cellIs" dxfId="22458" priority="20" stopIfTrue="1" operator="equal">
      <formula>""</formula>
    </cfRule>
  </conditionalFormatting>
  <conditionalFormatting sqref="O5">
    <cfRule type="expression" dxfId="22457" priority="17" stopIfTrue="1">
      <formula>$B5=""</formula>
    </cfRule>
    <cfRule type="cellIs" dxfId="22456" priority="18" stopIfTrue="1" operator="equal">
      <formula>""</formula>
    </cfRule>
  </conditionalFormatting>
  <conditionalFormatting sqref="O5">
    <cfRule type="expression" dxfId="22455" priority="15" stopIfTrue="1">
      <formula>$B5=""</formula>
    </cfRule>
    <cfRule type="cellIs" dxfId="22454" priority="16" stopIfTrue="1" operator="equal">
      <formula>""</formula>
    </cfRule>
  </conditionalFormatting>
  <conditionalFormatting sqref="O5">
    <cfRule type="expression" dxfId="22453" priority="13" stopIfTrue="1">
      <formula>$B5=""</formula>
    </cfRule>
    <cfRule type="cellIs" dxfId="22452" priority="14" stopIfTrue="1" operator="equal">
      <formula>""</formula>
    </cfRule>
  </conditionalFormatting>
  <conditionalFormatting sqref="O5">
    <cfRule type="expression" dxfId="22451" priority="11" stopIfTrue="1">
      <formula>$B5=""</formula>
    </cfRule>
    <cfRule type="cellIs" dxfId="22450" priority="12" stopIfTrue="1" operator="equal">
      <formula>""</formula>
    </cfRule>
  </conditionalFormatting>
  <conditionalFormatting sqref="O5">
    <cfRule type="expression" dxfId="22449" priority="9" stopIfTrue="1">
      <formula>$B5=""</formula>
    </cfRule>
    <cfRule type="cellIs" dxfId="22448" priority="10" stopIfTrue="1" operator="equal">
      <formula>""</formula>
    </cfRule>
  </conditionalFormatting>
  <conditionalFormatting sqref="J5 L5:P5">
    <cfRule type="expression" dxfId="22447" priority="29" stopIfTrue="1">
      <formula>$B5=""</formula>
    </cfRule>
    <cfRule type="cellIs" dxfId="22446" priority="30" stopIfTrue="1" operator="equal">
      <formula>""</formula>
    </cfRule>
  </conditionalFormatting>
  <conditionalFormatting sqref="K5">
    <cfRule type="expression" dxfId="22445" priority="7" stopIfTrue="1">
      <formula>$B5=""</formula>
    </cfRule>
    <cfRule type="cellIs" dxfId="22444" priority="8" stopIfTrue="1" operator="equal">
      <formula>""</formula>
    </cfRule>
  </conditionalFormatting>
  <conditionalFormatting sqref="K5">
    <cfRule type="expression" dxfId="22443" priority="5" stopIfTrue="1">
      <formula>$B5=""</formula>
    </cfRule>
    <cfRule type="cellIs" dxfId="22442" priority="6" stopIfTrue="1" operator="equal">
      <formula>""</formula>
    </cfRule>
  </conditionalFormatting>
  <conditionalFormatting sqref="K5">
    <cfRule type="expression" dxfId="22441" priority="3" stopIfTrue="1">
      <formula>$B5=""</formula>
    </cfRule>
    <cfRule type="cellIs" dxfId="22440" priority="4" stopIfTrue="1" operator="equal">
      <formula>""</formula>
    </cfRule>
  </conditionalFormatting>
  <conditionalFormatting sqref="C7">
    <cfRule type="expression" dxfId="22439" priority="1" stopIfTrue="1">
      <formula>$B7=""</formula>
    </cfRule>
    <cfRule type="cellIs" dxfId="22438" priority="2" stopIfTrue="1" operator="equal">
      <formula>""</formula>
    </cfRule>
  </conditionalFormatting>
  <dataValidations xWindow="494" yWindow="774" count="6">
    <dataValidation type="whole" allowBlank="1" showInputMessage="1" showErrorMessage="1" errorTitle="WELL TEST DATA" error="Value must be a whole number.  Text is not permitted." sqref="O17:P17 J13:J17 D17:E17 D6:E8 D10:E11 J5:J8 J10:J11" xr:uid="{00000000-0002-0000-0100-000000000000}">
      <formula1>0</formula1>
      <formula2>50000</formula2>
    </dataValidation>
    <dataValidation type="decimal" allowBlank="1" showInputMessage="1" showErrorMessage="1" errorTitle="WELL TEST DATA" error="Must be a value between 0 and 24" sqref="K17 K6:K8 K10:K11" xr:uid="{00000000-0002-0000-0100-000001000000}">
      <formula1>0</formula1>
      <formula2>24</formula2>
    </dataValidation>
    <dataValidation type="decimal" allowBlank="1" showInputMessage="1" showErrorMessage="1" promptTitle="GAS VOLUME" prompt="Decimal &gt;=0" sqref="H13:H17 H5:H6 H8 H10:H11" xr:uid="{00000000-0002-0000-0100-000002000000}">
      <formula1>0</formula1>
      <formula2>1000000</formula2>
    </dataValidation>
    <dataValidation type="decimal" allowBlank="1" showInputMessage="1" showErrorMessage="1" errorTitle="BS&amp;W" error="Value must be a number between 0 and 100" sqref="F17 F9:F11 F6:F7" xr:uid="{00000000-0002-0000-0100-000003000000}">
      <formula1>0</formula1>
      <formula2>100</formula2>
    </dataValidation>
    <dataValidation type="list" allowBlank="1" showInputMessage="1" showErrorMessage="1" errorTitle="CHOKE SIZE" error="Please select the choke size from the dropdown list." sqref="C17 C6:C8 C10:C11" xr:uid="{00000000-0002-0000-0100-000004000000}">
      <formula1>CHOKE</formula1>
    </dataValidation>
    <dataValidation type="list" allowBlank="1" showInputMessage="1" showErrorMessage="1" errorTitle="WELL NAME" error="You have entered a well that is not on the master well list.  Please select the well name from the dropdown." sqref="B13:B17 B5:B8 B10:B11" xr:uid="{00000000-0002-0000-0100-000005000000}">
      <formula1>WELL_NAME</formula1>
    </dataValidation>
  </dataValidations>
  <printOptions horizontalCentered="1"/>
  <pageMargins left="0.43307086614173229" right="0.43307086614173229" top="0.6692913385826772" bottom="0.55118110236220474" header="0.39370078740157483" footer="0.23622047244094491"/>
  <pageSetup paperSize="9" scale="76" orientation="landscape" r:id="rId1"/>
  <headerFooter alignWithMargins="0">
    <oddHeader>&amp;C&amp;"Verdana,Bold"&amp;12DAILY PRODUCTION REPORT - QARUN FIELDS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32" r:id="rId4" name="Button 1440">
              <controlPr defaultSize="0" print="0" autoFill="0" autoPict="0" macro="[0]!TEST_TO_DATAINPUT">
                <anchor>
                  <from>
                    <xdr:col>12</xdr:col>
                    <xdr:colOff>47625</xdr:colOff>
                    <xdr:row>0</xdr:row>
                    <xdr:rowOff>38100</xdr:rowOff>
                  </from>
                  <to>
                    <xdr:col>13</xdr:col>
                    <xdr:colOff>514350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B1:DO301"/>
  <sheetViews>
    <sheetView showGridLines="0" zoomScaleNormal="100" zoomScaleSheetLayoutView="100" workbookViewId="0">
      <pane xSplit="4" ySplit="5" topLeftCell="E72" activePane="bottomRight" state="frozen"/>
      <selection activeCell="F45" sqref="F45"/>
      <selection pane="topRight" activeCell="F45" sqref="F45"/>
      <selection pane="bottomLeft" activeCell="F45" sqref="F45"/>
      <selection pane="bottomRight" activeCell="F45" sqref="F45"/>
    </sheetView>
  </sheetViews>
  <sheetFormatPr defaultRowHeight="12.95" customHeight="1" x14ac:dyDescent="0.2"/>
  <cols>
    <col min="1" max="1" width="2.7109375" customWidth="1"/>
    <col min="2" max="2" width="17.7109375" customWidth="1"/>
    <col min="3" max="3" width="16.7109375" customWidth="1"/>
    <col min="4" max="4" width="14.85546875" customWidth="1"/>
    <col min="5" max="5" width="9" customWidth="1"/>
    <col min="6" max="6" width="9.5703125" customWidth="1"/>
    <col min="7" max="7" width="48.5703125" bestFit="1" customWidth="1"/>
    <col min="8" max="11" width="8.140625" style="91" customWidth="1"/>
    <col min="12" max="12" width="9.7109375" style="91" customWidth="1"/>
    <col min="13" max="13" width="12.5703125" style="91" customWidth="1"/>
    <col min="14" max="16" width="8.140625" style="91" customWidth="1"/>
    <col min="17" max="17" width="9.7109375" style="91" customWidth="1"/>
    <col min="18" max="18" width="12.140625" style="91" bestFit="1" customWidth="1"/>
    <col min="19" max="22" width="7.28515625" style="91" customWidth="1"/>
    <col min="23" max="23" width="6.42578125" customWidth="1"/>
    <col min="24" max="26" width="5.7109375" customWidth="1"/>
    <col min="27" max="31" width="7.140625" customWidth="1"/>
    <col min="32" max="32" width="15.7109375" style="91" customWidth="1"/>
    <col min="33" max="33" width="17.5703125" style="91" customWidth="1"/>
    <col min="34" max="34" width="8.140625" style="91" customWidth="1"/>
    <col min="35" max="35" width="17" customWidth="1"/>
    <col min="36" max="37" width="9.85546875" customWidth="1"/>
    <col min="38" max="38" width="10.85546875" customWidth="1"/>
    <col min="39" max="40" width="9.85546875" customWidth="1"/>
    <col min="41" max="41" width="60.140625" bestFit="1" customWidth="1"/>
    <col min="42" max="45" width="16.85546875" customWidth="1"/>
    <col min="89" max="89" width="16.85546875" customWidth="1"/>
    <col min="90" max="90" width="12.42578125" customWidth="1"/>
    <col min="91" max="92" width="10.140625" customWidth="1"/>
    <col min="93" max="98" width="6.42578125" customWidth="1"/>
    <col min="100" max="100" width="14.5703125" customWidth="1"/>
    <col min="101" max="101" width="12.42578125" customWidth="1"/>
    <col min="102" max="102" width="16.85546875" customWidth="1"/>
    <col min="117" max="117" width="33.28515625" customWidth="1"/>
    <col min="118" max="118" width="12" customWidth="1"/>
    <col min="119" max="119" width="19.42578125" style="176" customWidth="1"/>
    <col min="120" max="120" width="4.42578125" customWidth="1"/>
    <col min="121" max="121" width="23.42578125" customWidth="1"/>
    <col min="122" max="122" width="12.5703125" customWidth="1"/>
    <col min="123" max="123" width="13.28515625" customWidth="1"/>
    <col min="124" max="124" width="11.5703125" customWidth="1"/>
  </cols>
  <sheetData>
    <row r="1" spans="2:119" s="8" customFormat="1" ht="30" customHeight="1" thickBot="1" x14ac:dyDescent="0.25">
      <c r="B1" s="4" t="s">
        <v>11</v>
      </c>
      <c r="C1" s="4"/>
      <c r="D1" s="5"/>
      <c r="E1" s="201">
        <f>SUMIF(WSTATUS,"=SI",HOURS)</f>
        <v>0</v>
      </c>
      <c r="F1" s="7"/>
      <c r="G1" s="7"/>
      <c r="H1" s="120"/>
      <c r="I1" s="120"/>
      <c r="J1" s="200"/>
      <c r="K1" s="120"/>
      <c r="L1" s="120"/>
      <c r="M1" s="120"/>
      <c r="N1" s="1073">
        <f>REPDATE</f>
        <v>46278</v>
      </c>
      <c r="O1" s="1073"/>
      <c r="P1" s="1073"/>
      <c r="Q1" s="212"/>
      <c r="R1" s="212"/>
      <c r="S1" s="88"/>
      <c r="T1" s="88"/>
      <c r="U1" s="88"/>
      <c r="V1" s="88"/>
      <c r="W1" s="5"/>
      <c r="X1" s="6"/>
      <c r="Y1" s="6"/>
      <c r="Z1" s="6"/>
      <c r="AA1" s="6"/>
      <c r="AB1" s="6"/>
      <c r="AC1" s="6"/>
      <c r="AD1" s="6"/>
      <c r="AE1" s="6"/>
      <c r="AF1" s="88"/>
      <c r="AG1" s="88"/>
      <c r="AH1" s="120"/>
      <c r="AI1" s="6"/>
      <c r="AJ1" s="4" t="s">
        <v>174</v>
      </c>
      <c r="AK1" s="6"/>
      <c r="AL1" s="6"/>
      <c r="AM1" s="6"/>
      <c r="CP1" s="9"/>
      <c r="CQ1" s="10"/>
      <c r="CR1" s="10"/>
      <c r="CS1" s="10"/>
      <c r="DM1" s="166"/>
      <c r="DN1" s="166"/>
      <c r="DO1" s="175"/>
    </row>
    <row r="2" spans="2:119" s="167" customFormat="1" ht="18" customHeight="1" x14ac:dyDescent="0.2">
      <c r="B2" s="1052" t="s">
        <v>6</v>
      </c>
      <c r="C2" s="1055" t="s">
        <v>5</v>
      </c>
      <c r="D2" s="1057" t="s">
        <v>12</v>
      </c>
      <c r="E2" s="1062" t="str">
        <f>IF(E1&gt;0,"CHECK HRS","HRS ONLINE")</f>
        <v>HRS ONLINE</v>
      </c>
      <c r="F2" s="1059" t="s">
        <v>113</v>
      </c>
      <c r="G2" s="1057" t="s">
        <v>117</v>
      </c>
      <c r="H2" s="1059" t="s">
        <v>13</v>
      </c>
      <c r="I2" s="1059" t="s">
        <v>14</v>
      </c>
      <c r="J2" s="1059" t="s">
        <v>84</v>
      </c>
      <c r="K2" s="1059" t="s">
        <v>85</v>
      </c>
      <c r="L2" s="1065" t="s">
        <v>517</v>
      </c>
      <c r="M2" s="1068" t="s">
        <v>86</v>
      </c>
      <c r="N2" s="1069"/>
      <c r="O2" s="1069"/>
      <c r="P2" s="1070"/>
      <c r="Q2" s="1055" t="s">
        <v>41</v>
      </c>
      <c r="R2" s="1055" t="s">
        <v>228</v>
      </c>
      <c r="S2" s="1068" t="s">
        <v>167</v>
      </c>
      <c r="T2" s="1069"/>
      <c r="U2" s="1069"/>
      <c r="V2" s="1070"/>
      <c r="W2" s="1059" t="s">
        <v>15</v>
      </c>
      <c r="X2" s="1086" t="s">
        <v>622</v>
      </c>
      <c r="Y2" s="1087"/>
      <c r="Z2" s="1087"/>
      <c r="AA2" s="1087"/>
      <c r="AB2" s="1087"/>
      <c r="AC2" s="1087"/>
      <c r="AD2" s="1087"/>
      <c r="AE2" s="1088"/>
      <c r="AF2" s="1055" t="s">
        <v>469</v>
      </c>
      <c r="AG2" s="1055" t="s">
        <v>465</v>
      </c>
      <c r="AH2" s="1059" t="s">
        <v>163</v>
      </c>
      <c r="AI2" s="1094" t="s">
        <v>87</v>
      </c>
      <c r="AJ2" s="1095"/>
      <c r="AK2" s="1095"/>
      <c r="AL2" s="1095"/>
      <c r="AM2" s="1095"/>
      <c r="AN2" s="1096"/>
      <c r="AO2" s="1080" t="s">
        <v>34</v>
      </c>
      <c r="AP2" s="1097" t="s">
        <v>783</v>
      </c>
      <c r="AQ2" s="1098"/>
      <c r="AR2" s="1099" t="s">
        <v>784</v>
      </c>
      <c r="AS2" s="1100"/>
      <c r="CT2" s="168"/>
      <c r="CV2" s="1077" t="s">
        <v>60</v>
      </c>
      <c r="CW2" s="1047" t="s">
        <v>18</v>
      </c>
      <c r="CX2" s="1040" t="s">
        <v>6</v>
      </c>
      <c r="CY2" s="1046" t="s">
        <v>13</v>
      </c>
      <c r="CZ2" s="1040" t="s">
        <v>14</v>
      </c>
      <c r="DA2" s="1047" t="s">
        <v>236</v>
      </c>
      <c r="DB2" s="1043" t="s">
        <v>17</v>
      </c>
      <c r="DC2" s="1043" t="s">
        <v>164</v>
      </c>
      <c r="DD2" s="1043" t="s">
        <v>165</v>
      </c>
      <c r="DE2" s="1046" t="s">
        <v>166</v>
      </c>
      <c r="DF2" s="1046" t="s">
        <v>159</v>
      </c>
      <c r="DG2" s="1046" t="s">
        <v>232</v>
      </c>
      <c r="DH2" s="1046" t="s">
        <v>233</v>
      </c>
      <c r="DI2" s="1046" t="s">
        <v>234</v>
      </c>
      <c r="DJ2" s="1046" t="s">
        <v>235</v>
      </c>
      <c r="DK2" s="1043" t="s">
        <v>238</v>
      </c>
      <c r="DL2" s="1043" t="s">
        <v>12</v>
      </c>
      <c r="DM2" s="1043" t="s">
        <v>117</v>
      </c>
      <c r="DN2" s="1046" t="s">
        <v>218</v>
      </c>
      <c r="DO2" s="1049" t="s">
        <v>7</v>
      </c>
    </row>
    <row r="3" spans="2:119" s="167" customFormat="1" ht="21.75" customHeight="1" x14ac:dyDescent="0.2">
      <c r="B3" s="1053"/>
      <c r="C3" s="1056"/>
      <c r="D3" s="1056"/>
      <c r="E3" s="1063"/>
      <c r="F3" s="1060"/>
      <c r="G3" s="1056"/>
      <c r="H3" s="1060"/>
      <c r="I3" s="1060"/>
      <c r="J3" s="1060"/>
      <c r="K3" s="1060"/>
      <c r="L3" s="1060"/>
      <c r="M3" s="1091"/>
      <c r="N3" s="1092"/>
      <c r="O3" s="1092"/>
      <c r="P3" s="1093"/>
      <c r="Q3" s="1056"/>
      <c r="R3" s="1056"/>
      <c r="S3" s="560"/>
      <c r="T3" s="561"/>
      <c r="U3" s="561"/>
      <c r="V3" s="562"/>
      <c r="W3" s="1060"/>
      <c r="X3" s="1083" t="s">
        <v>16</v>
      </c>
      <c r="Y3" s="1084"/>
      <c r="Z3" s="1085"/>
      <c r="AA3" s="1089" t="s">
        <v>235</v>
      </c>
      <c r="AB3" s="515" t="s">
        <v>618</v>
      </c>
      <c r="AC3" s="515" t="s">
        <v>619</v>
      </c>
      <c r="AD3" s="515" t="s">
        <v>620</v>
      </c>
      <c r="AE3" s="516" t="s">
        <v>621</v>
      </c>
      <c r="AF3" s="1056"/>
      <c r="AG3" s="1056"/>
      <c r="AH3" s="1060"/>
      <c r="AI3" s="1091"/>
      <c r="AJ3" s="1092"/>
      <c r="AK3" s="1092"/>
      <c r="AL3" s="1092"/>
      <c r="AM3" s="1092"/>
      <c r="AN3" s="1093"/>
      <c r="AO3" s="1081"/>
      <c r="AP3" s="1101" t="s">
        <v>785</v>
      </c>
      <c r="AQ3" s="1071" t="s">
        <v>786</v>
      </c>
      <c r="AR3" s="1074" t="s">
        <v>787</v>
      </c>
      <c r="AS3" s="1075" t="s">
        <v>786</v>
      </c>
      <c r="CT3" s="168"/>
      <c r="CV3" s="1078"/>
      <c r="CW3" s="1044"/>
      <c r="CX3" s="1041"/>
      <c r="CY3" s="1041"/>
      <c r="CZ3" s="1041"/>
      <c r="DA3" s="1044"/>
      <c r="DB3" s="1044"/>
      <c r="DC3" s="1044"/>
      <c r="DD3" s="1044"/>
      <c r="DE3" s="1041"/>
      <c r="DF3" s="1041"/>
      <c r="DG3" s="1041"/>
      <c r="DH3" s="1041"/>
      <c r="DI3" s="1041"/>
      <c r="DJ3" s="1041"/>
      <c r="DK3" s="1044"/>
      <c r="DL3" s="1044"/>
      <c r="DM3" s="1044"/>
      <c r="DN3" s="1041"/>
      <c r="DO3" s="1050"/>
    </row>
    <row r="4" spans="2:119" s="167" customFormat="1" ht="19.899999999999999" customHeight="1" x14ac:dyDescent="0.2">
      <c r="B4" s="1054"/>
      <c r="C4" s="1056"/>
      <c r="D4" s="1058"/>
      <c r="E4" s="1064"/>
      <c r="F4" s="1058"/>
      <c r="G4" s="1058"/>
      <c r="H4" s="1061"/>
      <c r="I4" s="1061"/>
      <c r="J4" s="1061"/>
      <c r="K4" s="1061"/>
      <c r="L4" s="1066"/>
      <c r="M4" s="563" t="s">
        <v>18</v>
      </c>
      <c r="N4" s="563" t="s">
        <v>20</v>
      </c>
      <c r="O4" s="563" t="s">
        <v>1</v>
      </c>
      <c r="P4" s="563" t="s">
        <v>110</v>
      </c>
      <c r="Q4" s="1067"/>
      <c r="R4" s="1067"/>
      <c r="S4" s="563" t="s">
        <v>164</v>
      </c>
      <c r="T4" s="563" t="s">
        <v>165</v>
      </c>
      <c r="U4" s="563" t="s">
        <v>166</v>
      </c>
      <c r="V4" s="563" t="s">
        <v>159</v>
      </c>
      <c r="W4" s="1061"/>
      <c r="X4" s="564">
        <v>1</v>
      </c>
      <c r="Y4" s="565">
        <v>2</v>
      </c>
      <c r="Z4" s="565">
        <v>3</v>
      </c>
      <c r="AA4" s="1090"/>
      <c r="AB4" s="517" t="s">
        <v>158</v>
      </c>
      <c r="AC4" s="517" t="s">
        <v>158</v>
      </c>
      <c r="AD4" s="517" t="s">
        <v>2</v>
      </c>
      <c r="AE4" s="518" t="s">
        <v>2</v>
      </c>
      <c r="AF4" s="1067"/>
      <c r="AG4" s="1067"/>
      <c r="AH4" s="1061" t="s">
        <v>19</v>
      </c>
      <c r="AI4" s="563" t="s">
        <v>18</v>
      </c>
      <c r="AJ4" s="563" t="s">
        <v>0</v>
      </c>
      <c r="AK4" s="566" t="s">
        <v>88</v>
      </c>
      <c r="AL4" s="567" t="s">
        <v>466</v>
      </c>
      <c r="AM4" s="567" t="s">
        <v>30</v>
      </c>
      <c r="AN4" s="568" t="s">
        <v>50</v>
      </c>
      <c r="AO4" s="1082"/>
      <c r="AP4" s="1102"/>
      <c r="AQ4" s="1072"/>
      <c r="AR4" s="1074"/>
      <c r="AS4" s="1076"/>
      <c r="CT4" s="169"/>
      <c r="CU4" s="569">
        <v>9</v>
      </c>
      <c r="CV4" s="1079"/>
      <c r="CW4" s="1042"/>
      <c r="CX4" s="1042"/>
      <c r="CY4" s="1045"/>
      <c r="CZ4" s="1048"/>
      <c r="DA4" s="1048"/>
      <c r="DB4" s="1045"/>
      <c r="DC4" s="1045"/>
      <c r="DD4" s="1045"/>
      <c r="DE4" s="1045"/>
      <c r="DF4" s="1045"/>
      <c r="DG4" s="1045"/>
      <c r="DH4" s="1045"/>
      <c r="DI4" s="1045"/>
      <c r="DJ4" s="1045"/>
      <c r="DK4" s="1045"/>
      <c r="DL4" s="1045"/>
      <c r="DM4" s="1045"/>
      <c r="DN4" s="1045"/>
      <c r="DO4" s="1051"/>
    </row>
    <row r="5" spans="2:119" s="3" customFormat="1" ht="19.899999999999999" hidden="1" customHeight="1" x14ac:dyDescent="0.2">
      <c r="B5" s="21"/>
      <c r="C5" s="170"/>
      <c r="D5" s="11"/>
      <c r="E5" s="117"/>
      <c r="F5" s="85">
        <f t="shared" ref="F5:F73" si="0">IF(OR(WSTATUS="T&amp;A",DTCAUSE="PUMP OFF MODE",DTCAUSE="UNDER LOAD"),0,BOPD/24*(24-HOURS))</f>
        <v>0</v>
      </c>
      <c r="G5" s="97"/>
      <c r="H5" s="116"/>
      <c r="I5" s="115"/>
      <c r="J5" s="115"/>
      <c r="K5" s="115"/>
      <c r="L5" s="115"/>
      <c r="M5" s="115"/>
      <c r="N5" s="116"/>
      <c r="O5" s="798" t="str">
        <f>IFERROR(IF(OR(B5="",N5=""),"",Q5-N5),"")</f>
        <v/>
      </c>
      <c r="P5" s="116"/>
      <c r="Q5" s="116"/>
      <c r="R5" s="116"/>
      <c r="S5" s="118"/>
      <c r="T5" s="118"/>
      <c r="U5" s="116"/>
      <c r="V5" s="116"/>
      <c r="W5" s="115"/>
      <c r="X5" s="116"/>
      <c r="Y5" s="116"/>
      <c r="Z5" s="115"/>
      <c r="AA5" s="112"/>
      <c r="AB5" s="112"/>
      <c r="AC5" s="112"/>
      <c r="AD5" s="112"/>
      <c r="AE5" s="112"/>
      <c r="AF5" s="112"/>
      <c r="AG5" s="112"/>
      <c r="AH5" s="117"/>
      <c r="AI5" s="114"/>
      <c r="AJ5" s="12"/>
      <c r="AK5" s="14"/>
      <c r="AL5" s="14"/>
      <c r="AM5" s="500">
        <f t="shared" ref="AM5:AM73" si="1">IF(BFPD=0,0,BFPD*(1-BSW/100))</f>
        <v>0</v>
      </c>
      <c r="AN5" s="14"/>
      <c r="AO5" s="132"/>
      <c r="AP5" s="887"/>
      <c r="AQ5" s="888" t="str">
        <f ca="1">IF(AP5="","",IF(OR(D5="SI",D5="T&amp;A"),DATEDIF(0,(NOW()-AP5),"Y")&amp;", "&amp;DATEDIF(0,(NOW()-AP5),"YM")&amp; ", "&amp;DATEDIF(0,(NOW()-AP5),"MD"),""))</f>
        <v/>
      </c>
      <c r="AR5" s="889"/>
      <c r="AS5" s="890" t="str">
        <f ca="1">IF(AR5="","",IF(OR(D5="ESP",D5="F",D5="SRP"),DATEDIF(0,(NOW()-AR5),"Y")&amp;", "&amp;DATEDIF(0,(NOW()-AR5),"YM")&amp; ", "&amp;DATEDIF(0,(NOW()-AR5),"MD"),""))</f>
        <v/>
      </c>
      <c r="CU5" s="31"/>
      <c r="CV5" s="177" t="s">
        <v>116</v>
      </c>
      <c r="CW5" s="65">
        <f t="shared" ref="CW5:CW116" si="2">REPORTDATE-1</f>
        <v>46277</v>
      </c>
      <c r="CX5" s="66" t="str">
        <f>$CU$4&amp;B5</f>
        <v>9</v>
      </c>
      <c r="CY5" s="67">
        <f>H5</f>
        <v>0</v>
      </c>
      <c r="CZ5" s="67">
        <f>I5</f>
        <v>0</v>
      </c>
      <c r="DA5" s="67">
        <f>K5</f>
        <v>0</v>
      </c>
      <c r="DB5" s="67">
        <f>E5</f>
        <v>0</v>
      </c>
      <c r="DC5" s="67">
        <f>S5</f>
        <v>0</v>
      </c>
      <c r="DD5" s="67">
        <f>T5</f>
        <v>0</v>
      </c>
      <c r="DE5" s="67">
        <f>U5</f>
        <v>0</v>
      </c>
      <c r="DF5" s="67">
        <f>V5</f>
        <v>0</v>
      </c>
      <c r="DG5" s="67">
        <f>X5</f>
        <v>0</v>
      </c>
      <c r="DH5" s="67">
        <f>Y5</f>
        <v>0</v>
      </c>
      <c r="DI5" s="67">
        <f>Z5</f>
        <v>0</v>
      </c>
      <c r="DJ5" s="67">
        <f>AA5</f>
        <v>0</v>
      </c>
      <c r="DK5" s="67">
        <f>AH5</f>
        <v>0</v>
      </c>
      <c r="DL5" s="67" t="str">
        <f>IF(DB5=0,"SI",D5)</f>
        <v>SI</v>
      </c>
      <c r="DM5" s="182" t="str">
        <f>IF(G5="","",G5)</f>
        <v/>
      </c>
      <c r="DN5" s="67">
        <f t="shared" ref="DN5:DN73" si="3">BOPD/24*HOURS</f>
        <v>0</v>
      </c>
      <c r="DO5" s="178" t="str">
        <f t="shared" ref="DO5" si="4">IF(OR(D5="SI",D5="T&amp;A",B5=""),"",VLOOKUP(B5,WELL_FIELD,2))</f>
        <v/>
      </c>
    </row>
    <row r="6" spans="2:119" s="3" customFormat="1" ht="19.899999999999999" customHeight="1" x14ac:dyDescent="0.2">
      <c r="B6" s="100" t="s">
        <v>244</v>
      </c>
      <c r="C6" s="171" t="s">
        <v>22</v>
      </c>
      <c r="D6" s="101" t="s">
        <v>4</v>
      </c>
      <c r="E6" s="124">
        <v>24</v>
      </c>
      <c r="F6" s="85">
        <f t="shared" si="0"/>
        <v>0</v>
      </c>
      <c r="G6" s="97"/>
      <c r="H6" s="122">
        <v>128</v>
      </c>
      <c r="I6" s="123">
        <v>120</v>
      </c>
      <c r="J6" s="123"/>
      <c r="K6" s="123"/>
      <c r="L6" s="115">
        <v>200</v>
      </c>
      <c r="M6" s="373">
        <v>46248</v>
      </c>
      <c r="N6" s="13" t="s">
        <v>781</v>
      </c>
      <c r="O6" s="798" t="str">
        <f t="shared" ref="O6:O69" si="5">IFERROR(IF(OR(B6="",N6=""),"",Q6-N6),"")</f>
        <v/>
      </c>
      <c r="P6" s="122" t="s">
        <v>775</v>
      </c>
      <c r="Q6" s="122">
        <v>4905</v>
      </c>
      <c r="R6" s="122" t="s">
        <v>765</v>
      </c>
      <c r="S6" s="125"/>
      <c r="T6" s="125"/>
      <c r="U6" s="122"/>
      <c r="V6" s="122"/>
      <c r="W6" s="123">
        <v>0</v>
      </c>
      <c r="X6" s="122">
        <v>19</v>
      </c>
      <c r="Y6" s="122">
        <v>19</v>
      </c>
      <c r="Z6" s="122">
        <v>19</v>
      </c>
      <c r="AA6" s="126">
        <v>50</v>
      </c>
      <c r="AB6" s="750">
        <v>563</v>
      </c>
      <c r="AC6" s="750"/>
      <c r="AD6" s="750">
        <v>168</v>
      </c>
      <c r="AE6" s="750">
        <v>193</v>
      </c>
      <c r="AF6" s="112" t="s">
        <v>599</v>
      </c>
      <c r="AG6" s="117"/>
      <c r="AH6" s="14">
        <v>94.9</v>
      </c>
      <c r="AI6" s="127">
        <v>46256</v>
      </c>
      <c r="AJ6" s="128">
        <v>1047</v>
      </c>
      <c r="AK6" s="14">
        <v>94.9</v>
      </c>
      <c r="AL6" s="12">
        <v>25500</v>
      </c>
      <c r="AM6" s="500">
        <f t="shared" si="1"/>
        <v>53.396999999999935</v>
      </c>
      <c r="AN6" s="181"/>
      <c r="AO6" s="893" t="s">
        <v>794</v>
      </c>
      <c r="AP6" s="887"/>
      <c r="AQ6" s="891" t="str">
        <f ca="1">IF(AP6="","",IF(OR(D6="SI",D6="T&amp;A"),DATEDIF(0,(NOW()-AP6),"Y")&amp;", "&amp;DATEDIF(0,(NOW()-AP6),"YM")&amp; ", "&amp;DATEDIF(0,(NOW()-AP6),"MD"),""))</f>
        <v/>
      </c>
      <c r="AR6" s="889">
        <v>46055</v>
      </c>
      <c r="AS6" s="892" t="str">
        <f ca="1">IF(AR6="","",IF(OR(D6="ESP",D6="F",D6="SRP"),DATEDIF(0,(NOW()-AR6),"Y")&amp;", "&amp;DATEDIF(0,(NOW()-AR6),"YM")&amp; ", "&amp;DATEDIF(0,(NOW()-AR6),"MD"),""))</f>
        <v>0, 7, 10</v>
      </c>
      <c r="CU6" s="31"/>
      <c r="CV6" s="177" t="s">
        <v>116</v>
      </c>
      <c r="CW6" s="65">
        <f t="shared" si="2"/>
        <v>46277</v>
      </c>
      <c r="CX6" s="66" t="str">
        <f t="shared" ref="CX6:CX69" si="6">$CU$4&amp;B6</f>
        <v>9EBAH-C-02</v>
      </c>
      <c r="CY6" s="67">
        <f t="shared" ref="CY6:CY69" si="7">H6</f>
        <v>128</v>
      </c>
      <c r="CZ6" s="67">
        <f t="shared" ref="CZ6:CZ69" si="8">I6</f>
        <v>120</v>
      </c>
      <c r="DA6" s="67">
        <f t="shared" ref="DA6:DA69" si="9">K6</f>
        <v>0</v>
      </c>
      <c r="DB6" s="67">
        <f t="shared" ref="DB6:DB69" si="10">E6</f>
        <v>24</v>
      </c>
      <c r="DC6" s="67">
        <f t="shared" ref="DC6:DC69" si="11">S6</f>
        <v>0</v>
      </c>
      <c r="DD6" s="67">
        <f t="shared" ref="DD6:DD69" si="12">T6</f>
        <v>0</v>
      </c>
      <c r="DE6" s="67">
        <f t="shared" ref="DE6:DE69" si="13">U6</f>
        <v>0</v>
      </c>
      <c r="DF6" s="67">
        <f t="shared" ref="DF6:DF69" si="14">V6</f>
        <v>0</v>
      </c>
      <c r="DG6" s="67">
        <f t="shared" ref="DG6:DG69" si="15">X6</f>
        <v>19</v>
      </c>
      <c r="DH6" s="67">
        <f t="shared" ref="DH6:DH69" si="16">Y6</f>
        <v>19</v>
      </c>
      <c r="DI6" s="67">
        <f t="shared" ref="DI6:DI69" si="17">Z6</f>
        <v>19</v>
      </c>
      <c r="DJ6" s="67">
        <f t="shared" ref="DJ6:DJ69" si="18">AA6</f>
        <v>50</v>
      </c>
      <c r="DK6" s="67">
        <f t="shared" ref="DK6:DK69" si="19">AH6</f>
        <v>94.9</v>
      </c>
      <c r="DL6" s="67" t="str">
        <f t="shared" ref="DL6:DL69" si="20">IF(DB6=0,"SI",D6)</f>
        <v>ESP</v>
      </c>
      <c r="DM6" s="182" t="str">
        <f t="shared" ref="DM6:DM69" si="21">IF(G6="","",G6)</f>
        <v/>
      </c>
      <c r="DN6" s="67">
        <f t="shared" si="3"/>
        <v>53.396999999999935</v>
      </c>
      <c r="DO6" s="178" t="str">
        <f t="shared" ref="DO6:DO69" si="22">IF(OR(D6="SI",D6="T&amp;A",B6=""),"",VLOOKUP(B6,WELL_FIELD,2))</f>
        <v>EAST BAHAREA C</v>
      </c>
    </row>
    <row r="7" spans="2:119" s="3" customFormat="1" ht="18" customHeight="1" x14ac:dyDescent="0.2">
      <c r="B7" s="100" t="s">
        <v>369</v>
      </c>
      <c r="C7" s="171" t="s">
        <v>22</v>
      </c>
      <c r="D7" s="101" t="s">
        <v>4</v>
      </c>
      <c r="E7" s="124">
        <v>24</v>
      </c>
      <c r="F7" s="85">
        <f t="shared" si="0"/>
        <v>0</v>
      </c>
      <c r="G7" s="97"/>
      <c r="H7" s="122">
        <v>96</v>
      </c>
      <c r="I7" s="123">
        <v>300</v>
      </c>
      <c r="J7" s="123"/>
      <c r="K7" s="123">
        <v>100</v>
      </c>
      <c r="L7" s="115">
        <v>400</v>
      </c>
      <c r="M7" s="373">
        <v>46248</v>
      </c>
      <c r="N7" s="13" t="s">
        <v>781</v>
      </c>
      <c r="O7" s="798" t="str">
        <f t="shared" si="5"/>
        <v/>
      </c>
      <c r="P7" s="122" t="s">
        <v>775</v>
      </c>
      <c r="Q7" s="122">
        <v>4813</v>
      </c>
      <c r="R7" s="122" t="s">
        <v>443</v>
      </c>
      <c r="S7" s="125"/>
      <c r="T7" s="125"/>
      <c r="U7" s="122"/>
      <c r="V7" s="122"/>
      <c r="W7" s="123"/>
      <c r="X7" s="122">
        <v>21</v>
      </c>
      <c r="Y7" s="122">
        <v>21</v>
      </c>
      <c r="Z7" s="122">
        <v>21</v>
      </c>
      <c r="AA7" s="126">
        <v>50</v>
      </c>
      <c r="AB7" s="519"/>
      <c r="AC7" s="519"/>
      <c r="AD7" s="519"/>
      <c r="AE7" s="519"/>
      <c r="AF7" s="112" t="s">
        <v>599</v>
      </c>
      <c r="AG7" s="117" t="s">
        <v>556</v>
      </c>
      <c r="AH7" s="14">
        <v>94.7</v>
      </c>
      <c r="AI7" s="114">
        <v>46255</v>
      </c>
      <c r="AJ7" s="128">
        <v>960</v>
      </c>
      <c r="AK7" s="14">
        <v>94.7</v>
      </c>
      <c r="AL7" s="12">
        <v>25300</v>
      </c>
      <c r="AM7" s="500">
        <f t="shared" si="1"/>
        <v>50.879999999999939</v>
      </c>
      <c r="AN7" s="181"/>
      <c r="AO7" s="893" t="s">
        <v>791</v>
      </c>
      <c r="AP7" s="887">
        <v>46149</v>
      </c>
      <c r="AQ7" s="891" t="str">
        <f t="shared" ref="AQ7:AQ70" ca="1" si="23">IF(AP7="","",IF(OR(D7="SI",D7="T&amp;A"),DATEDIF(0,(NOW()-AP7),"Y")&amp;", "&amp;DATEDIF(0,(NOW()-AP7),"YM")&amp; ", "&amp;DATEDIF(0,(NOW()-AP7),"MD"),""))</f>
        <v/>
      </c>
      <c r="AR7" s="889"/>
      <c r="AS7" s="892" t="str">
        <f t="shared" ref="AS7:AS70" ca="1" si="24">IF(AR7="","",IF(OR(D7="ESP",D7="F",D7="SRP"),DATEDIF(0,(NOW()-AR7),"Y")&amp;", "&amp;DATEDIF(0,(NOW()-AR7),"YM")&amp; ", "&amp;DATEDIF(0,(NOW()-AR7),"MD"),""))</f>
        <v/>
      </c>
      <c r="CU7" s="31"/>
      <c r="CV7" s="177" t="s">
        <v>116</v>
      </c>
      <c r="CW7" s="65">
        <f t="shared" si="2"/>
        <v>46277</v>
      </c>
      <c r="CX7" s="66" t="str">
        <f t="shared" si="6"/>
        <v>9EBAH-C-04</v>
      </c>
      <c r="CY7" s="67">
        <f t="shared" si="7"/>
        <v>96</v>
      </c>
      <c r="CZ7" s="67">
        <f t="shared" si="8"/>
        <v>300</v>
      </c>
      <c r="DA7" s="67">
        <f t="shared" si="9"/>
        <v>100</v>
      </c>
      <c r="DB7" s="67">
        <f t="shared" si="10"/>
        <v>24</v>
      </c>
      <c r="DC7" s="67">
        <f t="shared" si="11"/>
        <v>0</v>
      </c>
      <c r="DD7" s="67">
        <f t="shared" si="12"/>
        <v>0</v>
      </c>
      <c r="DE7" s="67">
        <f t="shared" si="13"/>
        <v>0</v>
      </c>
      <c r="DF7" s="67">
        <f t="shared" si="14"/>
        <v>0</v>
      </c>
      <c r="DG7" s="67">
        <f t="shared" si="15"/>
        <v>21</v>
      </c>
      <c r="DH7" s="67">
        <f t="shared" si="16"/>
        <v>21</v>
      </c>
      <c r="DI7" s="67">
        <f t="shared" si="17"/>
        <v>21</v>
      </c>
      <c r="DJ7" s="67">
        <f t="shared" si="18"/>
        <v>50</v>
      </c>
      <c r="DK7" s="67">
        <f t="shared" si="19"/>
        <v>94.7</v>
      </c>
      <c r="DL7" s="67" t="str">
        <f t="shared" si="20"/>
        <v>ESP</v>
      </c>
      <c r="DM7" s="182" t="str">
        <f t="shared" si="21"/>
        <v/>
      </c>
      <c r="DN7" s="67">
        <f t="shared" si="3"/>
        <v>50.879999999999939</v>
      </c>
      <c r="DO7" s="178" t="str">
        <f t="shared" si="22"/>
        <v>EAST BAHAREA C</v>
      </c>
    </row>
    <row r="8" spans="2:119" s="3" customFormat="1" ht="16.7" customHeight="1" x14ac:dyDescent="0.2">
      <c r="B8" s="100" t="s">
        <v>243</v>
      </c>
      <c r="C8" s="171" t="s">
        <v>22</v>
      </c>
      <c r="D8" s="101" t="s">
        <v>21</v>
      </c>
      <c r="E8" s="124">
        <v>0</v>
      </c>
      <c r="F8" s="85">
        <f t="shared" si="0"/>
        <v>9.8399999999999856</v>
      </c>
      <c r="G8" s="97" t="s">
        <v>755</v>
      </c>
      <c r="H8" s="122">
        <v>128</v>
      </c>
      <c r="I8" s="123">
        <v>130</v>
      </c>
      <c r="J8" s="123"/>
      <c r="K8" s="123">
        <v>129</v>
      </c>
      <c r="L8" s="115">
        <v>100</v>
      </c>
      <c r="M8" s="373">
        <v>45881</v>
      </c>
      <c r="N8" s="13">
        <v>3757</v>
      </c>
      <c r="O8" s="798">
        <f t="shared" si="5"/>
        <v>1057</v>
      </c>
      <c r="P8" s="122">
        <v>0</v>
      </c>
      <c r="Q8" s="122">
        <v>4814</v>
      </c>
      <c r="R8" s="122" t="s">
        <v>230</v>
      </c>
      <c r="S8" s="125">
        <v>2.25</v>
      </c>
      <c r="T8" s="125">
        <v>5.5</v>
      </c>
      <c r="U8" s="122">
        <v>168</v>
      </c>
      <c r="V8" s="122">
        <v>980</v>
      </c>
      <c r="W8" s="123"/>
      <c r="X8" s="122"/>
      <c r="Y8" s="122"/>
      <c r="Z8" s="123"/>
      <c r="AA8" s="126"/>
      <c r="AB8" s="519"/>
      <c r="AC8" s="519"/>
      <c r="AD8" s="519"/>
      <c r="AE8" s="519"/>
      <c r="AF8" s="112" t="s">
        <v>599</v>
      </c>
      <c r="AG8" s="117"/>
      <c r="AH8" s="14">
        <v>95.2</v>
      </c>
      <c r="AI8" s="114">
        <v>45232</v>
      </c>
      <c r="AJ8" s="128">
        <v>205</v>
      </c>
      <c r="AK8" s="14">
        <v>95.2</v>
      </c>
      <c r="AL8" s="12">
        <v>18350</v>
      </c>
      <c r="AM8" s="500">
        <f t="shared" si="1"/>
        <v>9.8399999999999856</v>
      </c>
      <c r="AN8" s="181"/>
      <c r="AO8" s="893"/>
      <c r="AP8" s="887">
        <v>45245</v>
      </c>
      <c r="AQ8" s="891" t="str">
        <f t="shared" ca="1" si="23"/>
        <v>2, 9, 29</v>
      </c>
      <c r="AR8" s="889"/>
      <c r="AS8" s="892" t="str">
        <f t="shared" ca="1" si="24"/>
        <v/>
      </c>
      <c r="CU8" s="31"/>
      <c r="CV8" s="177" t="s">
        <v>116</v>
      </c>
      <c r="CW8" s="65">
        <f t="shared" si="2"/>
        <v>46277</v>
      </c>
      <c r="CX8" s="66" t="str">
        <f t="shared" si="6"/>
        <v>9EBAH-C-05</v>
      </c>
      <c r="CY8" s="67">
        <f t="shared" si="7"/>
        <v>128</v>
      </c>
      <c r="CZ8" s="67">
        <f t="shared" si="8"/>
        <v>130</v>
      </c>
      <c r="DA8" s="67">
        <f t="shared" si="9"/>
        <v>129</v>
      </c>
      <c r="DB8" s="67">
        <f t="shared" si="10"/>
        <v>0</v>
      </c>
      <c r="DC8" s="67">
        <f t="shared" si="11"/>
        <v>2.25</v>
      </c>
      <c r="DD8" s="67">
        <f t="shared" si="12"/>
        <v>5.5</v>
      </c>
      <c r="DE8" s="67">
        <f t="shared" si="13"/>
        <v>168</v>
      </c>
      <c r="DF8" s="67">
        <f t="shared" si="14"/>
        <v>980</v>
      </c>
      <c r="DG8" s="67">
        <f t="shared" si="15"/>
        <v>0</v>
      </c>
      <c r="DH8" s="67">
        <f t="shared" si="16"/>
        <v>0</v>
      </c>
      <c r="DI8" s="67">
        <f t="shared" si="17"/>
        <v>0</v>
      </c>
      <c r="DJ8" s="67">
        <f t="shared" si="18"/>
        <v>0</v>
      </c>
      <c r="DK8" s="67">
        <f t="shared" si="19"/>
        <v>95.2</v>
      </c>
      <c r="DL8" s="67" t="str">
        <f t="shared" si="20"/>
        <v>SI</v>
      </c>
      <c r="DM8" s="182" t="str">
        <f t="shared" si="21"/>
        <v>Downhole Problem</v>
      </c>
      <c r="DN8" s="67">
        <f t="shared" si="3"/>
        <v>0</v>
      </c>
      <c r="DO8" s="178" t="str">
        <f t="shared" si="22"/>
        <v/>
      </c>
    </row>
    <row r="9" spans="2:119" s="3" customFormat="1" ht="16.7" customHeight="1" x14ac:dyDescent="0.2">
      <c r="B9" s="100" t="s">
        <v>246</v>
      </c>
      <c r="C9" s="171" t="s">
        <v>22</v>
      </c>
      <c r="D9" s="101" t="s">
        <v>21</v>
      </c>
      <c r="E9" s="124">
        <v>0</v>
      </c>
      <c r="F9" s="85">
        <f t="shared" si="0"/>
        <v>13.749749999999995</v>
      </c>
      <c r="G9" s="97" t="s">
        <v>873</v>
      </c>
      <c r="H9" s="122">
        <v>128</v>
      </c>
      <c r="I9" s="123">
        <v>100</v>
      </c>
      <c r="J9" s="123"/>
      <c r="K9" s="123">
        <v>134</v>
      </c>
      <c r="L9" s="115"/>
      <c r="M9" s="373">
        <v>45949</v>
      </c>
      <c r="N9" s="13" t="s">
        <v>775</v>
      </c>
      <c r="O9" s="798" t="str">
        <f t="shared" si="5"/>
        <v/>
      </c>
      <c r="P9" s="122">
        <v>700</v>
      </c>
      <c r="Q9" s="122">
        <v>4907</v>
      </c>
      <c r="R9" s="122" t="s">
        <v>771</v>
      </c>
      <c r="S9" s="125"/>
      <c r="T9" s="125"/>
      <c r="U9" s="122"/>
      <c r="V9" s="122"/>
      <c r="W9" s="123"/>
      <c r="X9" s="122">
        <v>22</v>
      </c>
      <c r="Y9" s="122">
        <v>22</v>
      </c>
      <c r="Z9" s="122">
        <v>22</v>
      </c>
      <c r="AA9" s="126">
        <v>52</v>
      </c>
      <c r="AB9" s="519"/>
      <c r="AC9" s="519"/>
      <c r="AD9" s="519"/>
      <c r="AE9" s="519"/>
      <c r="AF9" s="112" t="s">
        <v>599</v>
      </c>
      <c r="AG9" s="117"/>
      <c r="AH9" s="14">
        <v>99.7</v>
      </c>
      <c r="AI9" s="127">
        <v>45900</v>
      </c>
      <c r="AJ9" s="128">
        <v>567</v>
      </c>
      <c r="AK9" s="14">
        <v>97.575000000000003</v>
      </c>
      <c r="AL9" s="12">
        <v>22500</v>
      </c>
      <c r="AM9" s="500">
        <f t="shared" si="1"/>
        <v>13.749749999999997</v>
      </c>
      <c r="AN9" s="181"/>
      <c r="AO9" s="893"/>
      <c r="AP9" s="887"/>
      <c r="AQ9" s="891" t="str">
        <f t="shared" ca="1" si="23"/>
        <v/>
      </c>
      <c r="AR9" s="889">
        <v>45436</v>
      </c>
      <c r="AS9" s="892" t="str">
        <f t="shared" ca="1" si="24"/>
        <v/>
      </c>
      <c r="CU9" s="31"/>
      <c r="CV9" s="177" t="s">
        <v>116</v>
      </c>
      <c r="CW9" s="65">
        <f t="shared" si="2"/>
        <v>46277</v>
      </c>
      <c r="CX9" s="66" t="str">
        <f t="shared" si="6"/>
        <v>9EBAH-C-06</v>
      </c>
      <c r="CY9" s="67">
        <f t="shared" si="7"/>
        <v>128</v>
      </c>
      <c r="CZ9" s="67">
        <f t="shared" si="8"/>
        <v>100</v>
      </c>
      <c r="DA9" s="67">
        <f t="shared" si="9"/>
        <v>134</v>
      </c>
      <c r="DB9" s="67">
        <f t="shared" si="10"/>
        <v>0</v>
      </c>
      <c r="DC9" s="67">
        <f t="shared" si="11"/>
        <v>0</v>
      </c>
      <c r="DD9" s="67">
        <f t="shared" si="12"/>
        <v>0</v>
      </c>
      <c r="DE9" s="67">
        <f t="shared" si="13"/>
        <v>0</v>
      </c>
      <c r="DF9" s="67">
        <f t="shared" si="14"/>
        <v>0</v>
      </c>
      <c r="DG9" s="67">
        <f t="shared" si="15"/>
        <v>22</v>
      </c>
      <c r="DH9" s="67">
        <f t="shared" si="16"/>
        <v>22</v>
      </c>
      <c r="DI9" s="67">
        <f t="shared" si="17"/>
        <v>22</v>
      </c>
      <c r="DJ9" s="67">
        <f t="shared" si="18"/>
        <v>52</v>
      </c>
      <c r="DK9" s="67">
        <f t="shared" si="19"/>
        <v>99.7</v>
      </c>
      <c r="DL9" s="67" t="str">
        <f t="shared" si="20"/>
        <v>SI</v>
      </c>
      <c r="DM9" s="182" t="str">
        <f t="shared" si="21"/>
        <v>No Production</v>
      </c>
      <c r="DN9" s="67">
        <f t="shared" si="3"/>
        <v>0</v>
      </c>
      <c r="DO9" s="178" t="str">
        <f t="shared" si="22"/>
        <v/>
      </c>
    </row>
    <row r="10" spans="2:119" s="3" customFormat="1" ht="16.7" customHeight="1" x14ac:dyDescent="0.2">
      <c r="B10" s="100" t="s">
        <v>300</v>
      </c>
      <c r="C10" s="171" t="s">
        <v>22</v>
      </c>
      <c r="D10" s="101" t="s">
        <v>4</v>
      </c>
      <c r="E10" s="124">
        <v>24</v>
      </c>
      <c r="F10" s="85">
        <f t="shared" si="0"/>
        <v>0</v>
      </c>
      <c r="G10" s="97"/>
      <c r="H10" s="122">
        <v>128</v>
      </c>
      <c r="I10" s="123">
        <v>80</v>
      </c>
      <c r="J10" s="123"/>
      <c r="K10" s="123">
        <v>63</v>
      </c>
      <c r="L10" s="115">
        <v>420</v>
      </c>
      <c r="M10" s="373">
        <v>46248</v>
      </c>
      <c r="N10" s="13" t="s">
        <v>781</v>
      </c>
      <c r="O10" s="798" t="str">
        <f t="shared" si="5"/>
        <v/>
      </c>
      <c r="P10" s="122" t="s">
        <v>775</v>
      </c>
      <c r="Q10" s="122">
        <v>4860</v>
      </c>
      <c r="R10" s="122">
        <v>1040</v>
      </c>
      <c r="S10" s="125"/>
      <c r="T10" s="125"/>
      <c r="U10" s="122"/>
      <c r="V10" s="122"/>
      <c r="W10" s="123"/>
      <c r="X10" s="122">
        <v>19</v>
      </c>
      <c r="Y10" s="122">
        <v>19</v>
      </c>
      <c r="Z10" s="122">
        <v>19</v>
      </c>
      <c r="AA10" s="126">
        <v>50</v>
      </c>
      <c r="AB10" s="519"/>
      <c r="AC10" s="519"/>
      <c r="AD10" s="519"/>
      <c r="AE10" s="519"/>
      <c r="AF10" s="112" t="s">
        <v>599</v>
      </c>
      <c r="AG10" s="117"/>
      <c r="AH10" s="14">
        <v>89.5</v>
      </c>
      <c r="AI10" s="114">
        <v>46252</v>
      </c>
      <c r="AJ10" s="128">
        <v>400</v>
      </c>
      <c r="AK10" s="14">
        <v>88.25</v>
      </c>
      <c r="AL10" s="12">
        <v>24700</v>
      </c>
      <c r="AM10" s="500">
        <f t="shared" si="1"/>
        <v>47.000000000000021</v>
      </c>
      <c r="AN10" s="181"/>
      <c r="AO10" s="893" t="s">
        <v>791</v>
      </c>
      <c r="AP10" s="887"/>
      <c r="AQ10" s="891" t="str">
        <f t="shared" ca="1" si="23"/>
        <v/>
      </c>
      <c r="AR10" s="889">
        <v>45210</v>
      </c>
      <c r="AS10" s="892" t="str">
        <f t="shared" ca="1" si="24"/>
        <v>2, 11, 3</v>
      </c>
      <c r="CU10" s="31"/>
      <c r="CV10" s="177" t="s">
        <v>116</v>
      </c>
      <c r="CW10" s="65">
        <f t="shared" si="2"/>
        <v>46277</v>
      </c>
      <c r="CX10" s="66" t="str">
        <f t="shared" si="6"/>
        <v>9EBAH-C-07</v>
      </c>
      <c r="CY10" s="67">
        <f t="shared" si="7"/>
        <v>128</v>
      </c>
      <c r="CZ10" s="67">
        <f t="shared" si="8"/>
        <v>80</v>
      </c>
      <c r="DA10" s="67">
        <f t="shared" si="9"/>
        <v>63</v>
      </c>
      <c r="DB10" s="67">
        <f t="shared" si="10"/>
        <v>24</v>
      </c>
      <c r="DC10" s="67">
        <f t="shared" si="11"/>
        <v>0</v>
      </c>
      <c r="DD10" s="67">
        <f t="shared" si="12"/>
        <v>0</v>
      </c>
      <c r="DE10" s="67">
        <f t="shared" si="13"/>
        <v>0</v>
      </c>
      <c r="DF10" s="67">
        <f t="shared" si="14"/>
        <v>0</v>
      </c>
      <c r="DG10" s="67">
        <f t="shared" si="15"/>
        <v>19</v>
      </c>
      <c r="DH10" s="67">
        <f t="shared" si="16"/>
        <v>19</v>
      </c>
      <c r="DI10" s="67">
        <f t="shared" si="17"/>
        <v>19</v>
      </c>
      <c r="DJ10" s="67">
        <f t="shared" si="18"/>
        <v>50</v>
      </c>
      <c r="DK10" s="67">
        <f t="shared" si="19"/>
        <v>89.5</v>
      </c>
      <c r="DL10" s="67" t="str">
        <f t="shared" si="20"/>
        <v>ESP</v>
      </c>
      <c r="DM10" s="182" t="str">
        <f t="shared" si="21"/>
        <v/>
      </c>
      <c r="DN10" s="67">
        <f t="shared" si="3"/>
        <v>47.000000000000021</v>
      </c>
      <c r="DO10" s="178" t="str">
        <f t="shared" si="22"/>
        <v>EAST BAHAREA C</v>
      </c>
    </row>
    <row r="11" spans="2:119" s="3" customFormat="1" ht="16.7" customHeight="1" x14ac:dyDescent="0.2">
      <c r="B11" s="100" t="s">
        <v>245</v>
      </c>
      <c r="C11" s="171" t="s">
        <v>22</v>
      </c>
      <c r="D11" s="101" t="s">
        <v>21</v>
      </c>
      <c r="E11" s="124">
        <v>0</v>
      </c>
      <c r="F11" s="85">
        <f t="shared" si="0"/>
        <v>107.63999999999984</v>
      </c>
      <c r="G11" s="97" t="s">
        <v>757</v>
      </c>
      <c r="H11" s="122">
        <v>128</v>
      </c>
      <c r="I11" s="123">
        <v>100</v>
      </c>
      <c r="J11" s="123"/>
      <c r="K11" s="123">
        <v>125</v>
      </c>
      <c r="L11" s="115"/>
      <c r="M11" s="373">
        <v>45881</v>
      </c>
      <c r="N11" s="13">
        <v>4675</v>
      </c>
      <c r="O11" s="798">
        <f t="shared" si="5"/>
        <v>225</v>
      </c>
      <c r="P11" s="122">
        <v>670</v>
      </c>
      <c r="Q11" s="122">
        <v>4900</v>
      </c>
      <c r="R11" s="122" t="s">
        <v>702</v>
      </c>
      <c r="S11" s="125"/>
      <c r="T11" s="125"/>
      <c r="U11" s="122"/>
      <c r="V11" s="122"/>
      <c r="W11" s="123"/>
      <c r="X11" s="122">
        <v>56</v>
      </c>
      <c r="Y11" s="122">
        <v>56</v>
      </c>
      <c r="Z11" s="123">
        <v>56</v>
      </c>
      <c r="AA11" s="126">
        <v>45</v>
      </c>
      <c r="AB11" s="519"/>
      <c r="AC11" s="519"/>
      <c r="AD11" s="519"/>
      <c r="AE11" s="519"/>
      <c r="AF11" s="112" t="s">
        <v>599</v>
      </c>
      <c r="AG11" s="117" t="s">
        <v>674</v>
      </c>
      <c r="AH11" s="14">
        <v>95.4</v>
      </c>
      <c r="AI11" s="127">
        <v>43960</v>
      </c>
      <c r="AJ11" s="128">
        <v>2340</v>
      </c>
      <c r="AK11" s="14">
        <v>95.4</v>
      </c>
      <c r="AL11" s="12">
        <v>18100</v>
      </c>
      <c r="AM11" s="500">
        <f t="shared" si="1"/>
        <v>107.63999999999983</v>
      </c>
      <c r="AN11" s="181"/>
      <c r="AO11" s="893"/>
      <c r="AP11" s="887">
        <v>44008</v>
      </c>
      <c r="AQ11" s="891" t="str">
        <f t="shared" ca="1" si="23"/>
        <v>6, 2, 19</v>
      </c>
      <c r="AR11" s="889"/>
      <c r="AS11" s="892" t="str">
        <f t="shared" ca="1" si="24"/>
        <v/>
      </c>
      <c r="CU11" s="31"/>
      <c r="CV11" s="177" t="s">
        <v>116</v>
      </c>
      <c r="CW11" s="65">
        <f t="shared" si="2"/>
        <v>46277</v>
      </c>
      <c r="CX11" s="66" t="str">
        <f t="shared" si="6"/>
        <v>9EBAH-C-08</v>
      </c>
      <c r="CY11" s="67">
        <f t="shared" si="7"/>
        <v>128</v>
      </c>
      <c r="CZ11" s="67">
        <f t="shared" si="8"/>
        <v>100</v>
      </c>
      <c r="DA11" s="67">
        <f t="shared" si="9"/>
        <v>125</v>
      </c>
      <c r="DB11" s="67">
        <f t="shared" si="10"/>
        <v>0</v>
      </c>
      <c r="DC11" s="67">
        <f t="shared" si="11"/>
        <v>0</v>
      </c>
      <c r="DD11" s="67">
        <f t="shared" si="12"/>
        <v>0</v>
      </c>
      <c r="DE11" s="67">
        <f t="shared" si="13"/>
        <v>0</v>
      </c>
      <c r="DF11" s="67">
        <f t="shared" si="14"/>
        <v>0</v>
      </c>
      <c r="DG11" s="67">
        <f t="shared" si="15"/>
        <v>56</v>
      </c>
      <c r="DH11" s="67">
        <f t="shared" si="16"/>
        <v>56</v>
      </c>
      <c r="DI11" s="67">
        <f t="shared" si="17"/>
        <v>56</v>
      </c>
      <c r="DJ11" s="67">
        <f t="shared" si="18"/>
        <v>45</v>
      </c>
      <c r="DK11" s="67">
        <f t="shared" si="19"/>
        <v>95.4</v>
      </c>
      <c r="DL11" s="67" t="str">
        <f t="shared" si="20"/>
        <v>SI</v>
      </c>
      <c r="DM11" s="182" t="str">
        <f t="shared" si="21"/>
        <v>Short Circuit</v>
      </c>
      <c r="DN11" s="67">
        <f t="shared" si="3"/>
        <v>0</v>
      </c>
      <c r="DO11" s="178" t="str">
        <f t="shared" si="22"/>
        <v/>
      </c>
    </row>
    <row r="12" spans="2:119" s="3" customFormat="1" ht="16.7" customHeight="1" x14ac:dyDescent="0.2">
      <c r="B12" s="100" t="s">
        <v>247</v>
      </c>
      <c r="C12" s="171" t="s">
        <v>22</v>
      </c>
      <c r="D12" s="101" t="s">
        <v>4</v>
      </c>
      <c r="E12" s="124">
        <v>24</v>
      </c>
      <c r="F12" s="85">
        <f t="shared" si="0"/>
        <v>0</v>
      </c>
      <c r="G12" s="97"/>
      <c r="H12" s="122">
        <v>96</v>
      </c>
      <c r="I12" s="123">
        <v>200</v>
      </c>
      <c r="J12" s="123"/>
      <c r="K12" s="123">
        <v>250</v>
      </c>
      <c r="L12" s="115">
        <v>900</v>
      </c>
      <c r="M12" s="373">
        <v>46234</v>
      </c>
      <c r="N12" s="13">
        <v>180</v>
      </c>
      <c r="O12" s="798">
        <f t="shared" si="5"/>
        <v>4830</v>
      </c>
      <c r="P12" s="122">
        <v>250</v>
      </c>
      <c r="Q12" s="122">
        <v>5010</v>
      </c>
      <c r="R12" s="122" t="s">
        <v>946</v>
      </c>
      <c r="S12" s="125"/>
      <c r="T12" s="125"/>
      <c r="U12" s="122"/>
      <c r="V12" s="122"/>
      <c r="W12" s="123"/>
      <c r="X12" s="122">
        <v>41</v>
      </c>
      <c r="Y12" s="122">
        <v>41</v>
      </c>
      <c r="Z12" s="122">
        <v>41</v>
      </c>
      <c r="AA12" s="126">
        <v>50</v>
      </c>
      <c r="AB12" s="519">
        <v>1103</v>
      </c>
      <c r="AC12" s="519"/>
      <c r="AD12" s="519">
        <v>155</v>
      </c>
      <c r="AE12" s="519">
        <v>204</v>
      </c>
      <c r="AF12" s="112" t="s">
        <v>599</v>
      </c>
      <c r="AG12" s="117"/>
      <c r="AH12" s="14">
        <v>98.6666666666667</v>
      </c>
      <c r="AI12" s="127">
        <v>46277</v>
      </c>
      <c r="AJ12" s="128">
        <v>1700</v>
      </c>
      <c r="AK12" s="14">
        <v>98.5</v>
      </c>
      <c r="AL12" s="12">
        <v>26500</v>
      </c>
      <c r="AM12" s="500">
        <f t="shared" si="1"/>
        <v>25.500000000000021</v>
      </c>
      <c r="AN12" s="181"/>
      <c r="AO12" s="893"/>
      <c r="AP12" s="887">
        <v>45414</v>
      </c>
      <c r="AQ12" s="891" t="str">
        <f t="shared" ca="1" si="23"/>
        <v/>
      </c>
      <c r="AR12" s="889"/>
      <c r="AS12" s="892" t="str">
        <f t="shared" ca="1" si="24"/>
        <v/>
      </c>
      <c r="CU12" s="31"/>
      <c r="CV12" s="177" t="s">
        <v>116</v>
      </c>
      <c r="CW12" s="65">
        <f t="shared" si="2"/>
        <v>46277</v>
      </c>
      <c r="CX12" s="66" t="str">
        <f t="shared" si="6"/>
        <v>9EBAH-C-10</v>
      </c>
      <c r="CY12" s="67">
        <f t="shared" si="7"/>
        <v>96</v>
      </c>
      <c r="CZ12" s="67">
        <f t="shared" si="8"/>
        <v>200</v>
      </c>
      <c r="DA12" s="67">
        <f t="shared" si="9"/>
        <v>250</v>
      </c>
      <c r="DB12" s="67">
        <f t="shared" si="10"/>
        <v>24</v>
      </c>
      <c r="DC12" s="67">
        <f t="shared" si="11"/>
        <v>0</v>
      </c>
      <c r="DD12" s="67">
        <f t="shared" si="12"/>
        <v>0</v>
      </c>
      <c r="DE12" s="67">
        <f t="shared" si="13"/>
        <v>0</v>
      </c>
      <c r="DF12" s="67">
        <f t="shared" si="14"/>
        <v>0</v>
      </c>
      <c r="DG12" s="67">
        <f t="shared" si="15"/>
        <v>41</v>
      </c>
      <c r="DH12" s="67">
        <f t="shared" si="16"/>
        <v>41</v>
      </c>
      <c r="DI12" s="67">
        <f t="shared" si="17"/>
        <v>41</v>
      </c>
      <c r="DJ12" s="67">
        <f t="shared" si="18"/>
        <v>50</v>
      </c>
      <c r="DK12" s="67">
        <f t="shared" si="19"/>
        <v>98.6666666666667</v>
      </c>
      <c r="DL12" s="67" t="str">
        <f t="shared" si="20"/>
        <v>ESP</v>
      </c>
      <c r="DM12" s="182" t="str">
        <f t="shared" si="21"/>
        <v/>
      </c>
      <c r="DN12" s="67">
        <f t="shared" si="3"/>
        <v>25.500000000000021</v>
      </c>
      <c r="DO12" s="178" t="str">
        <f t="shared" si="22"/>
        <v>EAST BAHAREA C</v>
      </c>
    </row>
    <row r="13" spans="2:119" s="3" customFormat="1" ht="16.7" customHeight="1" x14ac:dyDescent="0.2">
      <c r="B13" s="100" t="s">
        <v>296</v>
      </c>
      <c r="C13" s="171" t="s">
        <v>22</v>
      </c>
      <c r="D13" s="101" t="s">
        <v>21</v>
      </c>
      <c r="E13" s="124">
        <v>0</v>
      </c>
      <c r="F13" s="85">
        <f t="shared" si="0"/>
        <v>4.1600000000000037</v>
      </c>
      <c r="G13" s="97" t="s">
        <v>756</v>
      </c>
      <c r="H13" s="122">
        <v>80</v>
      </c>
      <c r="I13" s="123">
        <v>500</v>
      </c>
      <c r="J13" s="123"/>
      <c r="K13" s="123">
        <v>100</v>
      </c>
      <c r="L13" s="115">
        <v>0</v>
      </c>
      <c r="M13" s="373">
        <v>45940</v>
      </c>
      <c r="N13" s="13">
        <v>230</v>
      </c>
      <c r="O13" s="798">
        <f t="shared" si="5"/>
        <v>4757</v>
      </c>
      <c r="P13" s="122">
        <v>230</v>
      </c>
      <c r="Q13" s="122">
        <v>4987</v>
      </c>
      <c r="R13" s="122" t="s">
        <v>707</v>
      </c>
      <c r="S13" s="125"/>
      <c r="T13" s="125"/>
      <c r="U13" s="122"/>
      <c r="V13" s="122"/>
      <c r="W13" s="123"/>
      <c r="X13" s="122">
        <v>17</v>
      </c>
      <c r="Y13" s="122">
        <v>17</v>
      </c>
      <c r="Z13" s="123">
        <v>17</v>
      </c>
      <c r="AA13" s="126">
        <v>50</v>
      </c>
      <c r="AB13" s="519"/>
      <c r="AC13" s="519"/>
      <c r="AD13" s="519"/>
      <c r="AE13" s="519"/>
      <c r="AF13" s="112" t="s">
        <v>599</v>
      </c>
      <c r="AG13" s="117"/>
      <c r="AH13" s="14">
        <v>96.8</v>
      </c>
      <c r="AI13" s="127">
        <v>45153</v>
      </c>
      <c r="AJ13" s="128">
        <v>130</v>
      </c>
      <c r="AK13" s="14">
        <v>96.8</v>
      </c>
      <c r="AL13" s="12">
        <v>28800</v>
      </c>
      <c r="AM13" s="500">
        <f t="shared" si="1"/>
        <v>4.1600000000000037</v>
      </c>
      <c r="AN13" s="181"/>
      <c r="AO13" s="893" t="s">
        <v>937</v>
      </c>
      <c r="AP13" s="887">
        <v>45173</v>
      </c>
      <c r="AQ13" s="891" t="str">
        <f t="shared" ca="1" si="23"/>
        <v>3, 0, 9</v>
      </c>
      <c r="AR13" s="889"/>
      <c r="AS13" s="892" t="str">
        <f t="shared" ca="1" si="24"/>
        <v/>
      </c>
      <c r="CU13" s="31"/>
      <c r="CV13" s="177" t="s">
        <v>116</v>
      </c>
      <c r="CW13" s="65">
        <f t="shared" si="2"/>
        <v>46277</v>
      </c>
      <c r="CX13" s="66" t="str">
        <f t="shared" si="6"/>
        <v>9EBAH-C-11</v>
      </c>
      <c r="CY13" s="67">
        <f t="shared" si="7"/>
        <v>80</v>
      </c>
      <c r="CZ13" s="67">
        <f t="shared" si="8"/>
        <v>500</v>
      </c>
      <c r="DA13" s="67">
        <f t="shared" si="9"/>
        <v>100</v>
      </c>
      <c r="DB13" s="67">
        <f t="shared" si="10"/>
        <v>0</v>
      </c>
      <c r="DC13" s="67">
        <f t="shared" si="11"/>
        <v>0</v>
      </c>
      <c r="DD13" s="67">
        <f t="shared" si="12"/>
        <v>0</v>
      </c>
      <c r="DE13" s="67">
        <f t="shared" si="13"/>
        <v>0</v>
      </c>
      <c r="DF13" s="67">
        <f t="shared" si="14"/>
        <v>0</v>
      </c>
      <c r="DG13" s="67">
        <f t="shared" si="15"/>
        <v>17</v>
      </c>
      <c r="DH13" s="67">
        <f t="shared" si="16"/>
        <v>17</v>
      </c>
      <c r="DI13" s="67">
        <f t="shared" si="17"/>
        <v>17</v>
      </c>
      <c r="DJ13" s="67">
        <f t="shared" si="18"/>
        <v>50</v>
      </c>
      <c r="DK13" s="67">
        <f t="shared" si="19"/>
        <v>96.8</v>
      </c>
      <c r="DL13" s="67" t="str">
        <f t="shared" si="20"/>
        <v>SI</v>
      </c>
      <c r="DM13" s="182" t="str">
        <f t="shared" si="21"/>
        <v>Pump Stuck</v>
      </c>
      <c r="DN13" s="67">
        <f t="shared" si="3"/>
        <v>0</v>
      </c>
      <c r="DO13" s="178" t="str">
        <f t="shared" si="22"/>
        <v/>
      </c>
    </row>
    <row r="14" spans="2:119" s="3" customFormat="1" ht="16.7" customHeight="1" x14ac:dyDescent="0.2">
      <c r="B14" s="100" t="s">
        <v>309</v>
      </c>
      <c r="C14" s="171" t="s">
        <v>22</v>
      </c>
      <c r="D14" s="101" t="s">
        <v>21</v>
      </c>
      <c r="E14" s="124">
        <v>0</v>
      </c>
      <c r="F14" s="85">
        <f t="shared" si="0"/>
        <v>15.199999999999992</v>
      </c>
      <c r="G14" s="97" t="s">
        <v>763</v>
      </c>
      <c r="H14" s="122">
        <v>128</v>
      </c>
      <c r="I14" s="123">
        <v>100</v>
      </c>
      <c r="J14" s="123"/>
      <c r="K14" s="123">
        <v>105</v>
      </c>
      <c r="L14" s="115"/>
      <c r="M14" s="373">
        <v>45881</v>
      </c>
      <c r="N14" s="13">
        <v>2200</v>
      </c>
      <c r="O14" s="798">
        <f t="shared" si="5"/>
        <v>2858</v>
      </c>
      <c r="P14" s="122">
        <v>426</v>
      </c>
      <c r="Q14" s="122">
        <v>5058</v>
      </c>
      <c r="R14" s="122" t="s">
        <v>230</v>
      </c>
      <c r="S14" s="125">
        <v>1.5</v>
      </c>
      <c r="T14" s="125">
        <v>5.6</v>
      </c>
      <c r="U14" s="122">
        <v>168</v>
      </c>
      <c r="V14" s="122">
        <v>987</v>
      </c>
      <c r="W14" s="123"/>
      <c r="X14" s="122"/>
      <c r="Y14" s="122"/>
      <c r="Z14" s="123"/>
      <c r="AA14" s="126">
        <v>50</v>
      </c>
      <c r="AB14" s="519"/>
      <c r="AC14" s="519"/>
      <c r="AD14" s="519"/>
      <c r="AE14" s="519"/>
      <c r="AF14" s="112" t="s">
        <v>599</v>
      </c>
      <c r="AG14" s="117"/>
      <c r="AH14" s="14">
        <v>92.4</v>
      </c>
      <c r="AI14" s="127">
        <v>43454</v>
      </c>
      <c r="AJ14" s="128">
        <v>200</v>
      </c>
      <c r="AK14" s="14">
        <v>92.4</v>
      </c>
      <c r="AL14" s="12">
        <v>15900</v>
      </c>
      <c r="AM14" s="500">
        <f t="shared" si="1"/>
        <v>15.199999999999992</v>
      </c>
      <c r="AN14" s="181"/>
      <c r="AO14" s="893"/>
      <c r="AP14" s="887">
        <v>43496</v>
      </c>
      <c r="AQ14" s="891" t="str">
        <f t="shared" ca="1" si="23"/>
        <v>7, 7, 13</v>
      </c>
      <c r="AR14" s="889"/>
      <c r="AS14" s="892" t="str">
        <f t="shared" ca="1" si="24"/>
        <v/>
      </c>
      <c r="CU14" s="31"/>
      <c r="CV14" s="177" t="s">
        <v>116</v>
      </c>
      <c r="CW14" s="65">
        <f t="shared" si="2"/>
        <v>46277</v>
      </c>
      <c r="CX14" s="66" t="str">
        <f t="shared" si="6"/>
        <v>9EBAH-C-12</v>
      </c>
      <c r="CY14" s="67">
        <f t="shared" si="7"/>
        <v>128</v>
      </c>
      <c r="CZ14" s="67">
        <f t="shared" si="8"/>
        <v>100</v>
      </c>
      <c r="DA14" s="67">
        <f t="shared" si="9"/>
        <v>105</v>
      </c>
      <c r="DB14" s="67">
        <f t="shared" si="10"/>
        <v>0</v>
      </c>
      <c r="DC14" s="67">
        <f t="shared" si="11"/>
        <v>1.5</v>
      </c>
      <c r="DD14" s="67">
        <f t="shared" si="12"/>
        <v>5.6</v>
      </c>
      <c r="DE14" s="67">
        <f t="shared" si="13"/>
        <v>168</v>
      </c>
      <c r="DF14" s="67">
        <f t="shared" si="14"/>
        <v>987</v>
      </c>
      <c r="DG14" s="67">
        <f t="shared" si="15"/>
        <v>0</v>
      </c>
      <c r="DH14" s="67">
        <f t="shared" si="16"/>
        <v>0</v>
      </c>
      <c r="DI14" s="67">
        <f t="shared" si="17"/>
        <v>0</v>
      </c>
      <c r="DJ14" s="67">
        <f t="shared" si="18"/>
        <v>50</v>
      </c>
      <c r="DK14" s="67">
        <f t="shared" si="19"/>
        <v>92.4</v>
      </c>
      <c r="DL14" s="67" t="str">
        <f t="shared" si="20"/>
        <v>SI</v>
      </c>
      <c r="DM14" s="182" t="str">
        <f t="shared" si="21"/>
        <v>No Recovery</v>
      </c>
      <c r="DN14" s="67">
        <f t="shared" si="3"/>
        <v>0</v>
      </c>
      <c r="DO14" s="178" t="str">
        <f t="shared" si="22"/>
        <v/>
      </c>
    </row>
    <row r="15" spans="2:119" s="3" customFormat="1" ht="16.7" customHeight="1" x14ac:dyDescent="0.2">
      <c r="B15" s="100" t="s">
        <v>307</v>
      </c>
      <c r="C15" s="171" t="s">
        <v>22</v>
      </c>
      <c r="D15" s="101" t="s">
        <v>4</v>
      </c>
      <c r="E15" s="124">
        <v>24</v>
      </c>
      <c r="F15" s="85">
        <f t="shared" si="0"/>
        <v>0</v>
      </c>
      <c r="G15" s="97"/>
      <c r="H15" s="122">
        <v>128</v>
      </c>
      <c r="I15" s="123">
        <v>80</v>
      </c>
      <c r="J15" s="123"/>
      <c r="K15" s="123">
        <v>120</v>
      </c>
      <c r="L15" s="115">
        <v>300</v>
      </c>
      <c r="M15" s="373">
        <v>46257</v>
      </c>
      <c r="N15" s="13" t="s">
        <v>775</v>
      </c>
      <c r="O15" s="798" t="str">
        <f t="shared" si="5"/>
        <v/>
      </c>
      <c r="P15" s="122" t="s">
        <v>775</v>
      </c>
      <c r="Q15" s="122">
        <v>5100</v>
      </c>
      <c r="R15" s="122" t="s">
        <v>707</v>
      </c>
      <c r="S15" s="125"/>
      <c r="T15" s="125"/>
      <c r="U15" s="122"/>
      <c r="V15" s="122"/>
      <c r="W15" s="123"/>
      <c r="X15" s="122">
        <v>18</v>
      </c>
      <c r="Y15" s="122">
        <v>18</v>
      </c>
      <c r="Z15" s="122">
        <v>18</v>
      </c>
      <c r="AA15" s="126">
        <v>50</v>
      </c>
      <c r="AB15" s="519"/>
      <c r="AC15" s="519"/>
      <c r="AD15" s="519"/>
      <c r="AE15" s="519"/>
      <c r="AF15" s="112" t="s">
        <v>599</v>
      </c>
      <c r="AG15" s="117"/>
      <c r="AH15" s="14">
        <v>92.8333333333333</v>
      </c>
      <c r="AI15" s="114">
        <v>46257</v>
      </c>
      <c r="AJ15" s="128">
        <v>720</v>
      </c>
      <c r="AK15" s="14">
        <v>92.8333333333333</v>
      </c>
      <c r="AL15" s="12">
        <v>23600</v>
      </c>
      <c r="AM15" s="500">
        <f t="shared" si="1"/>
        <v>51.600000000000236</v>
      </c>
      <c r="AN15" s="181"/>
      <c r="AO15" s="893" t="s">
        <v>799</v>
      </c>
      <c r="AP15" s="887"/>
      <c r="AQ15" s="891" t="str">
        <f t="shared" ca="1" si="23"/>
        <v/>
      </c>
      <c r="AR15" s="889">
        <v>44709</v>
      </c>
      <c r="AS15" s="892" t="str">
        <f t="shared" ca="1" si="24"/>
        <v>4, 3, 17</v>
      </c>
      <c r="CU15" s="31"/>
      <c r="CV15" s="177" t="s">
        <v>116</v>
      </c>
      <c r="CW15" s="65">
        <f t="shared" si="2"/>
        <v>46277</v>
      </c>
      <c r="CX15" s="66" t="str">
        <f t="shared" si="6"/>
        <v>9EBAH-C-13</v>
      </c>
      <c r="CY15" s="67">
        <f t="shared" si="7"/>
        <v>128</v>
      </c>
      <c r="CZ15" s="67">
        <f t="shared" si="8"/>
        <v>80</v>
      </c>
      <c r="DA15" s="67">
        <f t="shared" si="9"/>
        <v>120</v>
      </c>
      <c r="DB15" s="67">
        <f t="shared" si="10"/>
        <v>24</v>
      </c>
      <c r="DC15" s="67">
        <f t="shared" si="11"/>
        <v>0</v>
      </c>
      <c r="DD15" s="67">
        <f t="shared" si="12"/>
        <v>0</v>
      </c>
      <c r="DE15" s="67">
        <f t="shared" si="13"/>
        <v>0</v>
      </c>
      <c r="DF15" s="67">
        <f t="shared" si="14"/>
        <v>0</v>
      </c>
      <c r="DG15" s="67">
        <f t="shared" si="15"/>
        <v>18</v>
      </c>
      <c r="DH15" s="67">
        <f t="shared" si="16"/>
        <v>18</v>
      </c>
      <c r="DI15" s="67">
        <f t="shared" si="17"/>
        <v>18</v>
      </c>
      <c r="DJ15" s="67">
        <f t="shared" si="18"/>
        <v>50</v>
      </c>
      <c r="DK15" s="67">
        <f t="shared" si="19"/>
        <v>92.8333333333333</v>
      </c>
      <c r="DL15" s="67" t="str">
        <f t="shared" si="20"/>
        <v>ESP</v>
      </c>
      <c r="DM15" s="182" t="str">
        <f t="shared" si="21"/>
        <v/>
      </c>
      <c r="DN15" s="67">
        <f t="shared" si="3"/>
        <v>51.600000000000236</v>
      </c>
      <c r="DO15" s="178" t="str">
        <f t="shared" si="22"/>
        <v>EAST BAHAREA C</v>
      </c>
    </row>
    <row r="16" spans="2:119" s="3" customFormat="1" ht="16.7" customHeight="1" x14ac:dyDescent="0.2">
      <c r="B16" s="100" t="s">
        <v>297</v>
      </c>
      <c r="C16" s="171" t="s">
        <v>22</v>
      </c>
      <c r="D16" s="101" t="s">
        <v>21</v>
      </c>
      <c r="E16" s="124">
        <v>0</v>
      </c>
      <c r="F16" s="85">
        <f t="shared" si="0"/>
        <v>36.067999999999998</v>
      </c>
      <c r="G16" s="97" t="s">
        <v>757</v>
      </c>
      <c r="H16" s="122"/>
      <c r="I16" s="123"/>
      <c r="J16" s="123"/>
      <c r="K16" s="123"/>
      <c r="L16" s="115"/>
      <c r="M16" s="373">
        <v>45526</v>
      </c>
      <c r="N16" s="13">
        <v>2924</v>
      </c>
      <c r="O16" s="798">
        <f t="shared" si="5"/>
        <v>2126</v>
      </c>
      <c r="P16" s="122">
        <v>3410</v>
      </c>
      <c r="Q16" s="122">
        <v>5050</v>
      </c>
      <c r="R16" s="122" t="s">
        <v>475</v>
      </c>
      <c r="S16" s="125"/>
      <c r="T16" s="125"/>
      <c r="U16" s="122"/>
      <c r="V16" s="122"/>
      <c r="W16" s="123"/>
      <c r="X16" s="122"/>
      <c r="Y16" s="122"/>
      <c r="Z16" s="123"/>
      <c r="AA16" s="126">
        <v>50</v>
      </c>
      <c r="AB16" s="519"/>
      <c r="AC16" s="519"/>
      <c r="AD16" s="519"/>
      <c r="AE16" s="519"/>
      <c r="AF16" s="112" t="s">
        <v>599</v>
      </c>
      <c r="AG16" s="117"/>
      <c r="AH16" s="14">
        <v>87.3</v>
      </c>
      <c r="AI16" s="127">
        <v>42818</v>
      </c>
      <c r="AJ16" s="128">
        <v>284</v>
      </c>
      <c r="AK16" s="14">
        <v>87.3</v>
      </c>
      <c r="AL16" s="12">
        <v>17661</v>
      </c>
      <c r="AM16" s="500">
        <f t="shared" si="1"/>
        <v>36.067999999999998</v>
      </c>
      <c r="AN16" s="181"/>
      <c r="AO16" s="893"/>
      <c r="AP16" s="887" t="s">
        <v>795</v>
      </c>
      <c r="AQ16" s="891" t="str">
        <f t="shared" ca="1" si="23"/>
        <v>9, 5, 21</v>
      </c>
      <c r="AR16" s="889"/>
      <c r="AS16" s="892" t="str">
        <f t="shared" ca="1" si="24"/>
        <v/>
      </c>
      <c r="CU16" s="31"/>
      <c r="CV16" s="177" t="s">
        <v>116</v>
      </c>
      <c r="CW16" s="65">
        <f t="shared" si="2"/>
        <v>46277</v>
      </c>
      <c r="CX16" s="66" t="str">
        <f t="shared" si="6"/>
        <v>9EBAH-C-14</v>
      </c>
      <c r="CY16" s="67">
        <f t="shared" si="7"/>
        <v>0</v>
      </c>
      <c r="CZ16" s="67">
        <f t="shared" si="8"/>
        <v>0</v>
      </c>
      <c r="DA16" s="67">
        <f t="shared" si="9"/>
        <v>0</v>
      </c>
      <c r="DB16" s="67">
        <f t="shared" si="10"/>
        <v>0</v>
      </c>
      <c r="DC16" s="67">
        <f t="shared" si="11"/>
        <v>0</v>
      </c>
      <c r="DD16" s="67">
        <f t="shared" si="12"/>
        <v>0</v>
      </c>
      <c r="DE16" s="67">
        <f t="shared" si="13"/>
        <v>0</v>
      </c>
      <c r="DF16" s="67">
        <f t="shared" si="14"/>
        <v>0</v>
      </c>
      <c r="DG16" s="67">
        <f t="shared" si="15"/>
        <v>0</v>
      </c>
      <c r="DH16" s="67">
        <f t="shared" si="16"/>
        <v>0</v>
      </c>
      <c r="DI16" s="67">
        <f t="shared" si="17"/>
        <v>0</v>
      </c>
      <c r="DJ16" s="67">
        <f t="shared" si="18"/>
        <v>50</v>
      </c>
      <c r="DK16" s="67">
        <f t="shared" si="19"/>
        <v>87.3</v>
      </c>
      <c r="DL16" s="67" t="str">
        <f t="shared" si="20"/>
        <v>SI</v>
      </c>
      <c r="DM16" s="182" t="str">
        <f t="shared" si="21"/>
        <v>Short Circuit</v>
      </c>
      <c r="DN16" s="67">
        <f t="shared" si="3"/>
        <v>0</v>
      </c>
      <c r="DO16" s="178" t="str">
        <f t="shared" si="22"/>
        <v/>
      </c>
    </row>
    <row r="17" spans="2:119" s="3" customFormat="1" ht="16.7" customHeight="1" x14ac:dyDescent="0.2">
      <c r="B17" s="100" t="s">
        <v>331</v>
      </c>
      <c r="C17" s="171" t="s">
        <v>22</v>
      </c>
      <c r="D17" s="101" t="s">
        <v>21</v>
      </c>
      <c r="E17" s="124">
        <v>0</v>
      </c>
      <c r="F17" s="85">
        <f t="shared" si="0"/>
        <v>14.040000000000013</v>
      </c>
      <c r="G17" s="97" t="s">
        <v>883</v>
      </c>
      <c r="H17" s="122">
        <v>128</v>
      </c>
      <c r="I17" s="123">
        <v>80</v>
      </c>
      <c r="J17" s="123"/>
      <c r="K17" s="123">
        <v>104</v>
      </c>
      <c r="L17" s="115">
        <v>50</v>
      </c>
      <c r="M17" s="373">
        <v>46205</v>
      </c>
      <c r="N17" s="13">
        <v>4082</v>
      </c>
      <c r="O17" s="798">
        <f t="shared" si="5"/>
        <v>818</v>
      </c>
      <c r="P17" s="122">
        <v>1375</v>
      </c>
      <c r="Q17" s="122">
        <v>4900</v>
      </c>
      <c r="R17" s="122" t="s">
        <v>230</v>
      </c>
      <c r="S17" s="125">
        <v>1.75</v>
      </c>
      <c r="T17" s="125">
        <v>5.5</v>
      </c>
      <c r="U17" s="122">
        <v>144</v>
      </c>
      <c r="V17" s="122">
        <v>950</v>
      </c>
      <c r="W17" s="123"/>
      <c r="X17" s="122"/>
      <c r="Y17" s="122"/>
      <c r="Z17" s="123"/>
      <c r="AA17" s="126">
        <v>50</v>
      </c>
      <c r="AB17" s="519"/>
      <c r="AC17" s="519"/>
      <c r="AD17" s="519"/>
      <c r="AE17" s="519"/>
      <c r="AF17" s="112" t="s">
        <v>599</v>
      </c>
      <c r="AG17" s="117"/>
      <c r="AH17" s="14">
        <v>94.8</v>
      </c>
      <c r="AI17" s="127">
        <v>46119</v>
      </c>
      <c r="AJ17" s="128">
        <v>270</v>
      </c>
      <c r="AK17" s="14">
        <v>94.8</v>
      </c>
      <c r="AL17" s="12">
        <v>27120</v>
      </c>
      <c r="AM17" s="500">
        <f t="shared" si="1"/>
        <v>14.040000000000013</v>
      </c>
      <c r="AN17" s="181"/>
      <c r="AO17" s="893"/>
      <c r="AP17" s="887">
        <v>46205</v>
      </c>
      <c r="AQ17" s="891" t="str">
        <f t="shared" ca="1" si="23"/>
        <v>0, 2, 13</v>
      </c>
      <c r="AR17" s="889"/>
      <c r="AS17" s="892" t="str">
        <f t="shared" ca="1" si="24"/>
        <v/>
      </c>
      <c r="CU17" s="31"/>
      <c r="CV17" s="177" t="s">
        <v>116</v>
      </c>
      <c r="CW17" s="65">
        <f t="shared" si="2"/>
        <v>46277</v>
      </c>
      <c r="CX17" s="66" t="str">
        <f t="shared" si="6"/>
        <v>9EBAH-C-16</v>
      </c>
      <c r="CY17" s="67">
        <f t="shared" si="7"/>
        <v>128</v>
      </c>
      <c r="CZ17" s="67">
        <f t="shared" si="8"/>
        <v>80</v>
      </c>
      <c r="DA17" s="67">
        <f t="shared" si="9"/>
        <v>104</v>
      </c>
      <c r="DB17" s="67">
        <f t="shared" si="10"/>
        <v>0</v>
      </c>
      <c r="DC17" s="67">
        <f t="shared" si="11"/>
        <v>1.75</v>
      </c>
      <c r="DD17" s="67">
        <f t="shared" si="12"/>
        <v>5.5</v>
      </c>
      <c r="DE17" s="67">
        <f t="shared" si="13"/>
        <v>144</v>
      </c>
      <c r="DF17" s="67">
        <f t="shared" si="14"/>
        <v>950</v>
      </c>
      <c r="DG17" s="67">
        <f t="shared" si="15"/>
        <v>0</v>
      </c>
      <c r="DH17" s="67">
        <f t="shared" si="16"/>
        <v>0</v>
      </c>
      <c r="DI17" s="67">
        <f t="shared" si="17"/>
        <v>0</v>
      </c>
      <c r="DJ17" s="67">
        <f t="shared" si="18"/>
        <v>50</v>
      </c>
      <c r="DK17" s="67">
        <f t="shared" si="19"/>
        <v>94.8</v>
      </c>
      <c r="DL17" s="67" t="str">
        <f t="shared" si="20"/>
        <v>SI</v>
      </c>
      <c r="DM17" s="182" t="str">
        <f t="shared" si="21"/>
        <v>Parted Rod</v>
      </c>
      <c r="DN17" s="67">
        <f t="shared" si="3"/>
        <v>0</v>
      </c>
      <c r="DO17" s="178" t="str">
        <f t="shared" si="22"/>
        <v/>
      </c>
    </row>
    <row r="18" spans="2:119" s="3" customFormat="1" ht="16.7" customHeight="1" x14ac:dyDescent="0.2">
      <c r="B18" s="100" t="s">
        <v>313</v>
      </c>
      <c r="C18" s="171" t="s">
        <v>22</v>
      </c>
      <c r="D18" s="101" t="s">
        <v>4</v>
      </c>
      <c r="E18" s="124">
        <v>24</v>
      </c>
      <c r="F18" s="85">
        <f t="shared" si="0"/>
        <v>0</v>
      </c>
      <c r="G18" s="97"/>
      <c r="H18" s="122">
        <v>64</v>
      </c>
      <c r="I18" s="123">
        <v>800</v>
      </c>
      <c r="J18" s="123"/>
      <c r="K18" s="123"/>
      <c r="L18" s="115">
        <v>420</v>
      </c>
      <c r="M18" s="373">
        <v>46191</v>
      </c>
      <c r="N18" s="13">
        <v>4410</v>
      </c>
      <c r="O18" s="798">
        <f t="shared" si="5"/>
        <v>597</v>
      </c>
      <c r="P18" s="122"/>
      <c r="Q18" s="122">
        <v>5007</v>
      </c>
      <c r="R18" s="122" t="s">
        <v>714</v>
      </c>
      <c r="S18" s="125"/>
      <c r="T18" s="125"/>
      <c r="U18" s="122"/>
      <c r="V18" s="122"/>
      <c r="W18" s="123">
        <v>0</v>
      </c>
      <c r="X18" s="122">
        <v>30</v>
      </c>
      <c r="Y18" s="122">
        <v>30</v>
      </c>
      <c r="Z18" s="122">
        <v>30</v>
      </c>
      <c r="AA18" s="126">
        <v>50</v>
      </c>
      <c r="AB18" s="519"/>
      <c r="AC18" s="519"/>
      <c r="AD18" s="519"/>
      <c r="AE18" s="519"/>
      <c r="AF18" s="112" t="s">
        <v>599</v>
      </c>
      <c r="AG18" s="117"/>
      <c r="AH18" s="14">
        <v>93.733333333333306</v>
      </c>
      <c r="AI18" s="114">
        <v>46276</v>
      </c>
      <c r="AJ18" s="128">
        <v>970</v>
      </c>
      <c r="AK18" s="14">
        <v>93.733333333333306</v>
      </c>
      <c r="AL18" s="12">
        <v>24700</v>
      </c>
      <c r="AM18" s="500">
        <f t="shared" si="1"/>
        <v>60.786666666666974</v>
      </c>
      <c r="AN18" s="181"/>
      <c r="AO18" s="894" t="s">
        <v>936</v>
      </c>
      <c r="AP18" s="887"/>
      <c r="AQ18" s="891" t="str">
        <f t="shared" ca="1" si="23"/>
        <v/>
      </c>
      <c r="AR18" s="889">
        <v>44866</v>
      </c>
      <c r="AS18" s="892" t="str">
        <f t="shared" ca="1" si="24"/>
        <v>3, 10, 12</v>
      </c>
      <c r="CU18" s="31"/>
      <c r="CV18" s="177" t="s">
        <v>116</v>
      </c>
      <c r="CW18" s="65">
        <f t="shared" si="2"/>
        <v>46277</v>
      </c>
      <c r="CX18" s="66" t="str">
        <f t="shared" si="6"/>
        <v>9EBAH-C-17</v>
      </c>
      <c r="CY18" s="67">
        <f t="shared" si="7"/>
        <v>64</v>
      </c>
      <c r="CZ18" s="67">
        <f t="shared" si="8"/>
        <v>800</v>
      </c>
      <c r="DA18" s="67">
        <f t="shared" si="9"/>
        <v>0</v>
      </c>
      <c r="DB18" s="67">
        <f t="shared" si="10"/>
        <v>24</v>
      </c>
      <c r="DC18" s="67">
        <f t="shared" si="11"/>
        <v>0</v>
      </c>
      <c r="DD18" s="67">
        <f t="shared" si="12"/>
        <v>0</v>
      </c>
      <c r="DE18" s="67">
        <f t="shared" si="13"/>
        <v>0</v>
      </c>
      <c r="DF18" s="67">
        <f t="shared" si="14"/>
        <v>0</v>
      </c>
      <c r="DG18" s="67">
        <f t="shared" si="15"/>
        <v>30</v>
      </c>
      <c r="DH18" s="67">
        <f t="shared" si="16"/>
        <v>30</v>
      </c>
      <c r="DI18" s="67">
        <f t="shared" si="17"/>
        <v>30</v>
      </c>
      <c r="DJ18" s="67">
        <f t="shared" si="18"/>
        <v>50</v>
      </c>
      <c r="DK18" s="67">
        <f t="shared" si="19"/>
        <v>93.733333333333306</v>
      </c>
      <c r="DL18" s="67" t="str">
        <f t="shared" si="20"/>
        <v>ESP</v>
      </c>
      <c r="DM18" s="182" t="str">
        <f t="shared" si="21"/>
        <v/>
      </c>
      <c r="DN18" s="67">
        <f t="shared" si="3"/>
        <v>60.786666666666974</v>
      </c>
      <c r="DO18" s="178" t="str">
        <f t="shared" si="22"/>
        <v>EAST BAHAREA C</v>
      </c>
    </row>
    <row r="19" spans="2:119" s="3" customFormat="1" ht="16.7" customHeight="1" x14ac:dyDescent="0.2">
      <c r="B19" s="100" t="s">
        <v>314</v>
      </c>
      <c r="C19" s="101" t="s">
        <v>22</v>
      </c>
      <c r="D19" s="101" t="s">
        <v>4</v>
      </c>
      <c r="E19" s="124">
        <v>24</v>
      </c>
      <c r="F19" s="85">
        <f t="shared" si="0"/>
        <v>0</v>
      </c>
      <c r="G19" s="97"/>
      <c r="H19" s="122">
        <v>128</v>
      </c>
      <c r="I19" s="123">
        <v>100</v>
      </c>
      <c r="J19" s="123"/>
      <c r="K19" s="123">
        <v>131</v>
      </c>
      <c r="L19" s="115">
        <v>570</v>
      </c>
      <c r="M19" s="373">
        <v>46252</v>
      </c>
      <c r="N19" s="13">
        <v>4443</v>
      </c>
      <c r="O19" s="798">
        <f t="shared" si="5"/>
        <v>647</v>
      </c>
      <c r="P19" s="122"/>
      <c r="Q19" s="122">
        <v>5090</v>
      </c>
      <c r="R19" s="122" t="s">
        <v>707</v>
      </c>
      <c r="S19" s="125"/>
      <c r="T19" s="125"/>
      <c r="U19" s="122"/>
      <c r="V19" s="122"/>
      <c r="W19" s="123"/>
      <c r="X19" s="456">
        <v>24</v>
      </c>
      <c r="Y19" s="456">
        <v>24</v>
      </c>
      <c r="Z19" s="456">
        <v>24</v>
      </c>
      <c r="AA19" s="126">
        <v>50</v>
      </c>
      <c r="AB19" s="519"/>
      <c r="AC19" s="519"/>
      <c r="AD19" s="519"/>
      <c r="AE19" s="519"/>
      <c r="AF19" s="520" t="s">
        <v>599</v>
      </c>
      <c r="AG19" s="117"/>
      <c r="AH19" s="14">
        <v>82</v>
      </c>
      <c r="AI19" s="465">
        <v>46276</v>
      </c>
      <c r="AJ19" s="128">
        <v>240</v>
      </c>
      <c r="AK19" s="14">
        <v>81</v>
      </c>
      <c r="AL19" s="12">
        <v>25300</v>
      </c>
      <c r="AM19" s="500">
        <f t="shared" si="1"/>
        <v>45.599999999999987</v>
      </c>
      <c r="AN19" s="181"/>
      <c r="AO19" s="893" t="s">
        <v>791</v>
      </c>
      <c r="AP19" s="887"/>
      <c r="AQ19" s="891" t="str">
        <f t="shared" ca="1" si="23"/>
        <v/>
      </c>
      <c r="AR19" s="889">
        <v>45302</v>
      </c>
      <c r="AS19" s="892" t="str">
        <f t="shared" ca="1" si="24"/>
        <v>2, 8, 2</v>
      </c>
      <c r="CU19" s="31"/>
      <c r="CV19" s="177" t="s">
        <v>116</v>
      </c>
      <c r="CW19" s="65">
        <f t="shared" si="2"/>
        <v>46277</v>
      </c>
      <c r="CX19" s="66" t="str">
        <f t="shared" si="6"/>
        <v>9EBAH-C-20</v>
      </c>
      <c r="CY19" s="67">
        <f t="shared" si="7"/>
        <v>128</v>
      </c>
      <c r="CZ19" s="67">
        <f t="shared" si="8"/>
        <v>100</v>
      </c>
      <c r="DA19" s="67">
        <f t="shared" si="9"/>
        <v>131</v>
      </c>
      <c r="DB19" s="67">
        <f t="shared" si="10"/>
        <v>24</v>
      </c>
      <c r="DC19" s="67">
        <f t="shared" si="11"/>
        <v>0</v>
      </c>
      <c r="DD19" s="67">
        <f t="shared" si="12"/>
        <v>0</v>
      </c>
      <c r="DE19" s="67">
        <f t="shared" si="13"/>
        <v>0</v>
      </c>
      <c r="DF19" s="67">
        <f t="shared" si="14"/>
        <v>0</v>
      </c>
      <c r="DG19" s="67">
        <f t="shared" si="15"/>
        <v>24</v>
      </c>
      <c r="DH19" s="67">
        <f t="shared" si="16"/>
        <v>24</v>
      </c>
      <c r="DI19" s="67">
        <f t="shared" si="17"/>
        <v>24</v>
      </c>
      <c r="DJ19" s="67">
        <f t="shared" si="18"/>
        <v>50</v>
      </c>
      <c r="DK19" s="67">
        <f t="shared" si="19"/>
        <v>82</v>
      </c>
      <c r="DL19" s="67" t="str">
        <f t="shared" si="20"/>
        <v>ESP</v>
      </c>
      <c r="DM19" s="182" t="str">
        <f t="shared" si="21"/>
        <v/>
      </c>
      <c r="DN19" s="67">
        <f t="shared" si="3"/>
        <v>45.599999999999987</v>
      </c>
      <c r="DO19" s="178" t="str">
        <f t="shared" si="22"/>
        <v>EAST BAHAREA C</v>
      </c>
    </row>
    <row r="20" spans="2:119" s="3" customFormat="1" ht="16.7" customHeight="1" x14ac:dyDescent="0.2">
      <c r="B20" s="739" t="s">
        <v>312</v>
      </c>
      <c r="C20" s="101" t="s">
        <v>22</v>
      </c>
      <c r="D20" s="741" t="s">
        <v>4</v>
      </c>
      <c r="E20" s="124">
        <v>24</v>
      </c>
      <c r="F20" s="85">
        <f t="shared" si="0"/>
        <v>0</v>
      </c>
      <c r="G20" s="97"/>
      <c r="H20" s="744">
        <v>128</v>
      </c>
      <c r="I20" s="745">
        <v>80</v>
      </c>
      <c r="J20" s="745"/>
      <c r="K20" s="745">
        <v>143</v>
      </c>
      <c r="L20" s="750">
        <v>180</v>
      </c>
      <c r="M20" s="746">
        <v>46252</v>
      </c>
      <c r="N20" s="757">
        <v>3700</v>
      </c>
      <c r="O20" s="798">
        <f t="shared" si="5"/>
        <v>1420</v>
      </c>
      <c r="P20" s="744"/>
      <c r="Q20" s="744">
        <v>5120</v>
      </c>
      <c r="R20" s="744" t="s">
        <v>707</v>
      </c>
      <c r="S20" s="748"/>
      <c r="T20" s="748"/>
      <c r="U20" s="744"/>
      <c r="V20" s="744"/>
      <c r="W20" s="745"/>
      <c r="X20" s="744">
        <v>28</v>
      </c>
      <c r="Y20" s="744">
        <v>28</v>
      </c>
      <c r="Z20" s="744">
        <v>28</v>
      </c>
      <c r="AA20" s="749">
        <v>50</v>
      </c>
      <c r="AB20" s="750"/>
      <c r="AC20" s="750"/>
      <c r="AD20" s="750"/>
      <c r="AE20" s="750"/>
      <c r="AF20" s="112" t="s">
        <v>599</v>
      </c>
      <c r="AG20" s="117"/>
      <c r="AH20" s="758">
        <v>92.4</v>
      </c>
      <c r="AI20" s="754">
        <v>46258</v>
      </c>
      <c r="AJ20" s="755">
        <v>965</v>
      </c>
      <c r="AK20" s="758">
        <v>92.4</v>
      </c>
      <c r="AL20" s="725">
        <v>25000</v>
      </c>
      <c r="AM20" s="500">
        <f t="shared" si="1"/>
        <v>73.339999999999961</v>
      </c>
      <c r="AN20" s="756"/>
      <c r="AO20" s="893" t="s">
        <v>791</v>
      </c>
      <c r="AP20" s="887"/>
      <c r="AQ20" s="891" t="str">
        <f t="shared" ca="1" si="23"/>
        <v/>
      </c>
      <c r="AR20" s="889">
        <v>45489</v>
      </c>
      <c r="AS20" s="892" t="str">
        <f t="shared" ca="1" si="24"/>
        <v>2, 1, 27</v>
      </c>
      <c r="CU20" s="31"/>
      <c r="CV20" s="177" t="s">
        <v>116</v>
      </c>
      <c r="CW20" s="65">
        <f t="shared" si="2"/>
        <v>46277</v>
      </c>
      <c r="CX20" s="66" t="str">
        <f t="shared" si="6"/>
        <v>9EBAH-C-23</v>
      </c>
      <c r="CY20" s="67">
        <f t="shared" si="7"/>
        <v>128</v>
      </c>
      <c r="CZ20" s="67">
        <f t="shared" si="8"/>
        <v>80</v>
      </c>
      <c r="DA20" s="67">
        <f t="shared" si="9"/>
        <v>143</v>
      </c>
      <c r="DB20" s="67">
        <f t="shared" si="10"/>
        <v>24</v>
      </c>
      <c r="DC20" s="67">
        <f t="shared" si="11"/>
        <v>0</v>
      </c>
      <c r="DD20" s="67">
        <f t="shared" si="12"/>
        <v>0</v>
      </c>
      <c r="DE20" s="67">
        <f t="shared" si="13"/>
        <v>0</v>
      </c>
      <c r="DF20" s="67">
        <f t="shared" si="14"/>
        <v>0</v>
      </c>
      <c r="DG20" s="67">
        <f t="shared" si="15"/>
        <v>28</v>
      </c>
      <c r="DH20" s="67">
        <f t="shared" si="16"/>
        <v>28</v>
      </c>
      <c r="DI20" s="67">
        <f t="shared" si="17"/>
        <v>28</v>
      </c>
      <c r="DJ20" s="67">
        <f t="shared" si="18"/>
        <v>50</v>
      </c>
      <c r="DK20" s="67">
        <f t="shared" si="19"/>
        <v>92.4</v>
      </c>
      <c r="DL20" s="67" t="str">
        <f t="shared" si="20"/>
        <v>ESP</v>
      </c>
      <c r="DM20" s="182" t="str">
        <f t="shared" si="21"/>
        <v/>
      </c>
      <c r="DN20" s="67">
        <f t="shared" si="3"/>
        <v>73.339999999999961</v>
      </c>
      <c r="DO20" s="178" t="str">
        <f t="shared" si="22"/>
        <v>EAST BAHAREA C</v>
      </c>
    </row>
    <row r="21" spans="2:119" s="3" customFormat="1" ht="16.7" customHeight="1" x14ac:dyDescent="0.2">
      <c r="B21" s="739" t="s">
        <v>710</v>
      </c>
      <c r="C21" s="741" t="s">
        <v>22</v>
      </c>
      <c r="D21" s="741" t="s">
        <v>21</v>
      </c>
      <c r="E21" s="124">
        <v>0</v>
      </c>
      <c r="F21" s="85">
        <f t="shared" si="0"/>
        <v>9.1</v>
      </c>
      <c r="G21" s="97" t="s">
        <v>755</v>
      </c>
      <c r="H21" s="744">
        <v>128</v>
      </c>
      <c r="I21" s="745">
        <v>90</v>
      </c>
      <c r="J21" s="745"/>
      <c r="K21" s="745">
        <v>145</v>
      </c>
      <c r="L21" s="750">
        <v>0</v>
      </c>
      <c r="M21" s="746">
        <v>45526</v>
      </c>
      <c r="N21" s="757" t="s">
        <v>775</v>
      </c>
      <c r="O21" s="798" t="str">
        <f t="shared" si="5"/>
        <v/>
      </c>
      <c r="P21" s="744">
        <v>240</v>
      </c>
      <c r="Q21" s="744">
        <v>5305</v>
      </c>
      <c r="R21" s="744" t="s">
        <v>746</v>
      </c>
      <c r="S21" s="748"/>
      <c r="T21" s="748"/>
      <c r="U21" s="744"/>
      <c r="V21" s="744"/>
      <c r="W21" s="745"/>
      <c r="X21" s="744">
        <v>15</v>
      </c>
      <c r="Y21" s="744">
        <v>15</v>
      </c>
      <c r="Z21" s="745">
        <v>15</v>
      </c>
      <c r="AA21" s="749">
        <v>48</v>
      </c>
      <c r="AB21" s="750"/>
      <c r="AC21" s="750"/>
      <c r="AD21" s="750"/>
      <c r="AE21" s="750"/>
      <c r="AF21" s="112" t="s">
        <v>598</v>
      </c>
      <c r="AG21" s="752"/>
      <c r="AH21" s="758">
        <v>87</v>
      </c>
      <c r="AI21" s="754">
        <v>45301</v>
      </c>
      <c r="AJ21" s="755">
        <v>70</v>
      </c>
      <c r="AK21" s="758">
        <v>87</v>
      </c>
      <c r="AL21" s="725">
        <v>13350</v>
      </c>
      <c r="AM21" s="500">
        <f t="shared" si="1"/>
        <v>9.1</v>
      </c>
      <c r="AN21" s="756"/>
      <c r="AO21" s="893"/>
      <c r="AP21" s="887">
        <v>44573</v>
      </c>
      <c r="AQ21" s="891" t="str">
        <f t="shared" ca="1" si="23"/>
        <v>4, 7, 31</v>
      </c>
      <c r="AR21" s="889"/>
      <c r="AS21" s="892" t="str">
        <f t="shared" ca="1" si="24"/>
        <v/>
      </c>
      <c r="CU21" s="31"/>
      <c r="CV21" s="177" t="s">
        <v>116</v>
      </c>
      <c r="CW21" s="65">
        <f t="shared" si="2"/>
        <v>46277</v>
      </c>
      <c r="CX21" s="66" t="str">
        <f t="shared" si="6"/>
        <v>9EBAH-C-28</v>
      </c>
      <c r="CY21" s="67">
        <f t="shared" si="7"/>
        <v>128</v>
      </c>
      <c r="CZ21" s="67">
        <f t="shared" si="8"/>
        <v>90</v>
      </c>
      <c r="DA21" s="67">
        <f t="shared" si="9"/>
        <v>145</v>
      </c>
      <c r="DB21" s="67">
        <f t="shared" si="10"/>
        <v>0</v>
      </c>
      <c r="DC21" s="67">
        <f t="shared" si="11"/>
        <v>0</v>
      </c>
      <c r="DD21" s="67">
        <f t="shared" si="12"/>
        <v>0</v>
      </c>
      <c r="DE21" s="67">
        <f t="shared" si="13"/>
        <v>0</v>
      </c>
      <c r="DF21" s="67">
        <f t="shared" si="14"/>
        <v>0</v>
      </c>
      <c r="DG21" s="67">
        <f t="shared" si="15"/>
        <v>15</v>
      </c>
      <c r="DH21" s="67">
        <f t="shared" si="16"/>
        <v>15</v>
      </c>
      <c r="DI21" s="67">
        <f t="shared" si="17"/>
        <v>15</v>
      </c>
      <c r="DJ21" s="67">
        <f t="shared" si="18"/>
        <v>48</v>
      </c>
      <c r="DK21" s="67">
        <f t="shared" si="19"/>
        <v>87</v>
      </c>
      <c r="DL21" s="67" t="str">
        <f t="shared" si="20"/>
        <v>SI</v>
      </c>
      <c r="DM21" s="182" t="str">
        <f t="shared" si="21"/>
        <v>Downhole Problem</v>
      </c>
      <c r="DN21" s="67">
        <f t="shared" si="3"/>
        <v>0</v>
      </c>
      <c r="DO21" s="178" t="str">
        <f t="shared" si="22"/>
        <v/>
      </c>
    </row>
    <row r="22" spans="2:119" s="3" customFormat="1" ht="16.7" customHeight="1" x14ac:dyDescent="0.2">
      <c r="B22" s="454" t="s">
        <v>573</v>
      </c>
      <c r="C22" s="455" t="s">
        <v>22</v>
      </c>
      <c r="D22" s="455" t="s">
        <v>21</v>
      </c>
      <c r="E22" s="124">
        <v>0</v>
      </c>
      <c r="F22" s="85">
        <f t="shared" si="0"/>
        <v>18.600000000000016</v>
      </c>
      <c r="G22" s="97" t="s">
        <v>873</v>
      </c>
      <c r="H22" s="456">
        <v>128</v>
      </c>
      <c r="I22" s="457">
        <v>100</v>
      </c>
      <c r="J22" s="457"/>
      <c r="K22" s="457">
        <v>111</v>
      </c>
      <c r="L22" s="458">
        <v>50</v>
      </c>
      <c r="M22" s="459">
        <v>46115</v>
      </c>
      <c r="N22" s="460">
        <v>4330</v>
      </c>
      <c r="O22" s="798">
        <f t="shared" si="5"/>
        <v>670</v>
      </c>
      <c r="P22" s="456">
        <v>1200</v>
      </c>
      <c r="Q22" s="456">
        <v>5000</v>
      </c>
      <c r="R22" s="456" t="s">
        <v>460</v>
      </c>
      <c r="S22" s="461"/>
      <c r="T22" s="461"/>
      <c r="U22" s="456"/>
      <c r="V22" s="456"/>
      <c r="W22" s="457"/>
      <c r="X22" s="456">
        <v>15</v>
      </c>
      <c r="Y22" s="456">
        <v>15</v>
      </c>
      <c r="Z22" s="457">
        <v>15</v>
      </c>
      <c r="AA22" s="462">
        <v>50</v>
      </c>
      <c r="AB22" s="519"/>
      <c r="AC22" s="519"/>
      <c r="AD22" s="519"/>
      <c r="AE22" s="519"/>
      <c r="AF22" s="520" t="s">
        <v>599</v>
      </c>
      <c r="AG22" s="463"/>
      <c r="AH22" s="464">
        <v>94</v>
      </c>
      <c r="AI22" s="465">
        <v>46071</v>
      </c>
      <c r="AJ22" s="466">
        <v>310</v>
      </c>
      <c r="AK22" s="464">
        <v>94</v>
      </c>
      <c r="AL22" s="451">
        <v>24700</v>
      </c>
      <c r="AM22" s="500">
        <f t="shared" si="1"/>
        <v>18.600000000000016</v>
      </c>
      <c r="AN22" s="467"/>
      <c r="AO22" s="893"/>
      <c r="AP22" s="887">
        <v>46124</v>
      </c>
      <c r="AQ22" s="891" t="str">
        <f t="shared" ca="1" si="23"/>
        <v>0, 5, 2</v>
      </c>
      <c r="AR22" s="889"/>
      <c r="AS22" s="892" t="str">
        <f t="shared" ca="1" si="24"/>
        <v/>
      </c>
      <c r="CU22" s="31"/>
      <c r="CV22" s="177" t="s">
        <v>116</v>
      </c>
      <c r="CW22" s="65">
        <f t="shared" si="2"/>
        <v>46277</v>
      </c>
      <c r="CX22" s="66" t="str">
        <f t="shared" si="6"/>
        <v>9EBAH-C-30</v>
      </c>
      <c r="CY22" s="67">
        <f t="shared" si="7"/>
        <v>128</v>
      </c>
      <c r="CZ22" s="67">
        <f t="shared" si="8"/>
        <v>100</v>
      </c>
      <c r="DA22" s="67">
        <f t="shared" si="9"/>
        <v>111</v>
      </c>
      <c r="DB22" s="67">
        <f t="shared" si="10"/>
        <v>0</v>
      </c>
      <c r="DC22" s="67">
        <f t="shared" si="11"/>
        <v>0</v>
      </c>
      <c r="DD22" s="67">
        <f t="shared" si="12"/>
        <v>0</v>
      </c>
      <c r="DE22" s="67">
        <f t="shared" si="13"/>
        <v>0</v>
      </c>
      <c r="DF22" s="67">
        <f t="shared" si="14"/>
        <v>0</v>
      </c>
      <c r="DG22" s="67">
        <f t="shared" si="15"/>
        <v>15</v>
      </c>
      <c r="DH22" s="67">
        <f t="shared" si="16"/>
        <v>15</v>
      </c>
      <c r="DI22" s="67">
        <f t="shared" si="17"/>
        <v>15</v>
      </c>
      <c r="DJ22" s="67">
        <f t="shared" si="18"/>
        <v>50</v>
      </c>
      <c r="DK22" s="67">
        <f t="shared" si="19"/>
        <v>94</v>
      </c>
      <c r="DL22" s="67" t="str">
        <f t="shared" si="20"/>
        <v>SI</v>
      </c>
      <c r="DM22" s="182" t="str">
        <f t="shared" si="21"/>
        <v>No Production</v>
      </c>
      <c r="DN22" s="67">
        <f t="shared" si="3"/>
        <v>0</v>
      </c>
      <c r="DO22" s="178" t="str">
        <f t="shared" si="22"/>
        <v/>
      </c>
    </row>
    <row r="23" spans="2:119" s="3" customFormat="1" ht="16.7" customHeight="1" x14ac:dyDescent="0.2">
      <c r="B23" s="100" t="s">
        <v>478</v>
      </c>
      <c r="C23" s="101" t="s">
        <v>22</v>
      </c>
      <c r="D23" s="101" t="s">
        <v>4</v>
      </c>
      <c r="E23" s="124">
        <v>24</v>
      </c>
      <c r="F23" s="85">
        <f t="shared" si="0"/>
        <v>0</v>
      </c>
      <c r="G23" s="97"/>
      <c r="H23" s="122">
        <v>128</v>
      </c>
      <c r="I23" s="123">
        <v>100</v>
      </c>
      <c r="J23" s="123"/>
      <c r="K23" s="123">
        <v>129</v>
      </c>
      <c r="L23" s="115"/>
      <c r="M23" s="373">
        <v>46252</v>
      </c>
      <c r="N23" s="13">
        <v>3690</v>
      </c>
      <c r="O23" s="798">
        <f t="shared" si="5"/>
        <v>1236</v>
      </c>
      <c r="P23" s="122">
        <v>870</v>
      </c>
      <c r="Q23" s="122">
        <v>4926</v>
      </c>
      <c r="R23" s="122" t="s">
        <v>479</v>
      </c>
      <c r="S23" s="125"/>
      <c r="T23" s="125"/>
      <c r="U23" s="122"/>
      <c r="V23" s="122"/>
      <c r="W23" s="123"/>
      <c r="X23" s="122">
        <v>28</v>
      </c>
      <c r="Y23" s="122">
        <v>28</v>
      </c>
      <c r="Z23" s="123">
        <v>28</v>
      </c>
      <c r="AA23" s="126">
        <v>45</v>
      </c>
      <c r="AB23" s="519"/>
      <c r="AC23" s="519"/>
      <c r="AD23" s="519"/>
      <c r="AE23" s="519"/>
      <c r="AF23" s="520" t="s">
        <v>599</v>
      </c>
      <c r="AG23" s="117"/>
      <c r="AH23" s="14">
        <v>99</v>
      </c>
      <c r="AI23" s="127">
        <v>46277</v>
      </c>
      <c r="AJ23" s="128">
        <v>1537</v>
      </c>
      <c r="AK23" s="14">
        <v>99</v>
      </c>
      <c r="AL23" s="12">
        <v>22500</v>
      </c>
      <c r="AM23" s="500">
        <f t="shared" si="1"/>
        <v>15.370000000000013</v>
      </c>
      <c r="AN23" s="181"/>
      <c r="AO23" s="893"/>
      <c r="AP23" s="887">
        <v>45224</v>
      </c>
      <c r="AQ23" s="891" t="str">
        <f t="shared" ca="1" si="23"/>
        <v/>
      </c>
      <c r="AR23" s="889"/>
      <c r="AS23" s="892" t="str">
        <f t="shared" ca="1" si="24"/>
        <v/>
      </c>
      <c r="CU23" s="31"/>
      <c r="CV23" s="177" t="s">
        <v>116</v>
      </c>
      <c r="CW23" s="65">
        <f t="shared" si="2"/>
        <v>46277</v>
      </c>
      <c r="CX23" s="66" t="str">
        <f t="shared" si="6"/>
        <v>9EBAH-C-32</v>
      </c>
      <c r="CY23" s="67">
        <f t="shared" si="7"/>
        <v>128</v>
      </c>
      <c r="CZ23" s="67">
        <f t="shared" si="8"/>
        <v>100</v>
      </c>
      <c r="DA23" s="67">
        <f t="shared" si="9"/>
        <v>129</v>
      </c>
      <c r="DB23" s="67">
        <f t="shared" si="10"/>
        <v>24</v>
      </c>
      <c r="DC23" s="67">
        <f t="shared" si="11"/>
        <v>0</v>
      </c>
      <c r="DD23" s="67">
        <f t="shared" si="12"/>
        <v>0</v>
      </c>
      <c r="DE23" s="67">
        <f t="shared" si="13"/>
        <v>0</v>
      </c>
      <c r="DF23" s="67">
        <f t="shared" si="14"/>
        <v>0</v>
      </c>
      <c r="DG23" s="67">
        <f t="shared" si="15"/>
        <v>28</v>
      </c>
      <c r="DH23" s="67">
        <f t="shared" si="16"/>
        <v>28</v>
      </c>
      <c r="DI23" s="67">
        <f t="shared" si="17"/>
        <v>28</v>
      </c>
      <c r="DJ23" s="67">
        <f t="shared" si="18"/>
        <v>45</v>
      </c>
      <c r="DK23" s="67">
        <f t="shared" si="19"/>
        <v>99</v>
      </c>
      <c r="DL23" s="67" t="str">
        <f t="shared" si="20"/>
        <v>ESP</v>
      </c>
      <c r="DM23" s="182" t="str">
        <f t="shared" si="21"/>
        <v/>
      </c>
      <c r="DN23" s="67">
        <f t="shared" si="3"/>
        <v>15.370000000000012</v>
      </c>
      <c r="DO23" s="178" t="str">
        <f t="shared" si="22"/>
        <v>EAST BAHAREA C</v>
      </c>
    </row>
    <row r="24" spans="2:119" s="3" customFormat="1" ht="16.7" customHeight="1" x14ac:dyDescent="0.2">
      <c r="B24" s="100" t="s">
        <v>339</v>
      </c>
      <c r="C24" s="101" t="s">
        <v>22</v>
      </c>
      <c r="D24" s="101" t="s">
        <v>21</v>
      </c>
      <c r="E24" s="124">
        <v>0</v>
      </c>
      <c r="F24" s="85">
        <f t="shared" si="0"/>
        <v>9.0090000000000074</v>
      </c>
      <c r="G24" s="97" t="s">
        <v>154</v>
      </c>
      <c r="H24" s="122">
        <v>128</v>
      </c>
      <c r="I24" s="123">
        <v>100</v>
      </c>
      <c r="J24" s="123"/>
      <c r="K24" s="123">
        <v>125</v>
      </c>
      <c r="L24" s="115"/>
      <c r="M24" s="373">
        <v>45885</v>
      </c>
      <c r="N24" s="13">
        <v>1440</v>
      </c>
      <c r="O24" s="798">
        <f t="shared" si="5"/>
        <v>3615</v>
      </c>
      <c r="P24" s="122">
        <v>0</v>
      </c>
      <c r="Q24" s="122">
        <v>5055</v>
      </c>
      <c r="R24" s="122" t="s">
        <v>670</v>
      </c>
      <c r="S24" s="125"/>
      <c r="T24" s="125"/>
      <c r="U24" s="122"/>
      <c r="V24" s="122"/>
      <c r="W24" s="123"/>
      <c r="X24" s="122">
        <v>23</v>
      </c>
      <c r="Y24" s="122">
        <v>23</v>
      </c>
      <c r="Z24" s="123">
        <v>23</v>
      </c>
      <c r="AA24" s="126">
        <v>50</v>
      </c>
      <c r="AB24" s="519"/>
      <c r="AC24" s="519"/>
      <c r="AD24" s="519"/>
      <c r="AE24" s="519"/>
      <c r="AF24" s="520" t="s">
        <v>598</v>
      </c>
      <c r="AG24" s="521"/>
      <c r="AH24" s="14">
        <v>96.1</v>
      </c>
      <c r="AI24" s="127">
        <v>44207</v>
      </c>
      <c r="AJ24" s="128">
        <v>231</v>
      </c>
      <c r="AK24" s="14">
        <v>96.1</v>
      </c>
      <c r="AL24" s="12">
        <v>14276</v>
      </c>
      <c r="AM24" s="500">
        <f t="shared" si="1"/>
        <v>9.0090000000000074</v>
      </c>
      <c r="AN24" s="181"/>
      <c r="AO24" s="893"/>
      <c r="AP24" s="887">
        <v>44254</v>
      </c>
      <c r="AQ24" s="891" t="str">
        <f t="shared" ca="1" si="23"/>
        <v>5, 6, 16</v>
      </c>
      <c r="AR24" s="889"/>
      <c r="AS24" s="892" t="str">
        <f t="shared" ca="1" si="24"/>
        <v/>
      </c>
      <c r="CU24" s="31"/>
      <c r="CV24" s="177" t="s">
        <v>116</v>
      </c>
      <c r="CW24" s="65">
        <f t="shared" si="2"/>
        <v>46277</v>
      </c>
      <c r="CX24" s="66" t="str">
        <f t="shared" si="6"/>
        <v>9EBAH-C-34</v>
      </c>
      <c r="CY24" s="67">
        <f t="shared" si="7"/>
        <v>128</v>
      </c>
      <c r="CZ24" s="67">
        <f t="shared" si="8"/>
        <v>100</v>
      </c>
      <c r="DA24" s="67">
        <f t="shared" si="9"/>
        <v>125</v>
      </c>
      <c r="DB24" s="67">
        <f t="shared" si="10"/>
        <v>0</v>
      </c>
      <c r="DC24" s="67">
        <f t="shared" si="11"/>
        <v>0</v>
      </c>
      <c r="DD24" s="67">
        <f t="shared" si="12"/>
        <v>0</v>
      </c>
      <c r="DE24" s="67">
        <f t="shared" si="13"/>
        <v>0</v>
      </c>
      <c r="DF24" s="67">
        <f t="shared" si="14"/>
        <v>0</v>
      </c>
      <c r="DG24" s="67">
        <f t="shared" si="15"/>
        <v>23</v>
      </c>
      <c r="DH24" s="67">
        <f t="shared" si="16"/>
        <v>23</v>
      </c>
      <c r="DI24" s="67">
        <f t="shared" si="17"/>
        <v>23</v>
      </c>
      <c r="DJ24" s="67">
        <f t="shared" si="18"/>
        <v>50</v>
      </c>
      <c r="DK24" s="67">
        <f t="shared" si="19"/>
        <v>96.1</v>
      </c>
      <c r="DL24" s="67" t="str">
        <f t="shared" si="20"/>
        <v>SI</v>
      </c>
      <c r="DM24" s="182" t="str">
        <f t="shared" si="21"/>
        <v>SHORT CIRCUIT</v>
      </c>
      <c r="DN24" s="67">
        <f t="shared" si="3"/>
        <v>0</v>
      </c>
      <c r="DO24" s="178" t="str">
        <f t="shared" si="22"/>
        <v/>
      </c>
    </row>
    <row r="25" spans="2:119" s="3" customFormat="1" ht="16.7" customHeight="1" x14ac:dyDescent="0.2">
      <c r="B25" s="100" t="s">
        <v>522</v>
      </c>
      <c r="C25" s="101" t="s">
        <v>22</v>
      </c>
      <c r="D25" s="101" t="s">
        <v>4</v>
      </c>
      <c r="E25" s="124">
        <v>24</v>
      </c>
      <c r="F25" s="85">
        <f t="shared" si="0"/>
        <v>0</v>
      </c>
      <c r="G25" s="97"/>
      <c r="H25" s="456">
        <v>128</v>
      </c>
      <c r="I25" s="123">
        <v>80</v>
      </c>
      <c r="J25" s="123"/>
      <c r="K25" s="123">
        <v>104</v>
      </c>
      <c r="L25" s="115">
        <v>0</v>
      </c>
      <c r="M25" s="373">
        <v>46257</v>
      </c>
      <c r="N25" s="13">
        <v>3380</v>
      </c>
      <c r="O25" s="798">
        <f t="shared" si="5"/>
        <v>1767</v>
      </c>
      <c r="P25" s="122"/>
      <c r="Q25" s="122">
        <v>5147</v>
      </c>
      <c r="R25" s="122" t="s">
        <v>462</v>
      </c>
      <c r="S25" s="125"/>
      <c r="T25" s="125"/>
      <c r="U25" s="122"/>
      <c r="V25" s="122"/>
      <c r="W25" s="123"/>
      <c r="X25" s="122">
        <v>17</v>
      </c>
      <c r="Y25" s="122">
        <v>17</v>
      </c>
      <c r="Z25" s="123">
        <v>17</v>
      </c>
      <c r="AA25" s="126">
        <v>50</v>
      </c>
      <c r="AB25" s="519"/>
      <c r="AC25" s="519"/>
      <c r="AD25" s="519"/>
      <c r="AE25" s="519"/>
      <c r="AF25" s="520" t="s">
        <v>599</v>
      </c>
      <c r="AG25" s="117"/>
      <c r="AH25" s="14">
        <v>98</v>
      </c>
      <c r="AI25" s="127">
        <v>46239</v>
      </c>
      <c r="AJ25" s="128">
        <v>1032</v>
      </c>
      <c r="AK25" s="14">
        <v>97.9</v>
      </c>
      <c r="AL25" s="12">
        <v>23260</v>
      </c>
      <c r="AM25" s="500">
        <f t="shared" si="1"/>
        <v>21.671999999999905</v>
      </c>
      <c r="AN25" s="181"/>
      <c r="AO25" s="893"/>
      <c r="AP25" s="887"/>
      <c r="AQ25" s="891" t="str">
        <f t="shared" ca="1" si="23"/>
        <v/>
      </c>
      <c r="AR25" s="889">
        <v>45453</v>
      </c>
      <c r="AS25" s="892" t="str">
        <f t="shared" ca="1" si="24"/>
        <v>2, 3, 4</v>
      </c>
      <c r="CU25" s="31"/>
      <c r="CV25" s="177" t="s">
        <v>116</v>
      </c>
      <c r="CW25" s="65">
        <f t="shared" si="2"/>
        <v>46277</v>
      </c>
      <c r="CX25" s="66" t="str">
        <f t="shared" si="6"/>
        <v>9EBAH-C-38</v>
      </c>
      <c r="CY25" s="67">
        <f t="shared" si="7"/>
        <v>128</v>
      </c>
      <c r="CZ25" s="67">
        <f t="shared" si="8"/>
        <v>80</v>
      </c>
      <c r="DA25" s="67">
        <f t="shared" si="9"/>
        <v>104</v>
      </c>
      <c r="DB25" s="67">
        <f t="shared" si="10"/>
        <v>24</v>
      </c>
      <c r="DC25" s="67">
        <f t="shared" si="11"/>
        <v>0</v>
      </c>
      <c r="DD25" s="67">
        <f t="shared" si="12"/>
        <v>0</v>
      </c>
      <c r="DE25" s="67">
        <f t="shared" si="13"/>
        <v>0</v>
      </c>
      <c r="DF25" s="67">
        <f t="shared" si="14"/>
        <v>0</v>
      </c>
      <c r="DG25" s="67">
        <f t="shared" si="15"/>
        <v>17</v>
      </c>
      <c r="DH25" s="67">
        <f t="shared" si="16"/>
        <v>17</v>
      </c>
      <c r="DI25" s="67">
        <f t="shared" si="17"/>
        <v>17</v>
      </c>
      <c r="DJ25" s="67">
        <f t="shared" si="18"/>
        <v>50</v>
      </c>
      <c r="DK25" s="67">
        <f t="shared" si="19"/>
        <v>98</v>
      </c>
      <c r="DL25" s="67" t="str">
        <f t="shared" si="20"/>
        <v>ESP</v>
      </c>
      <c r="DM25" s="182" t="str">
        <f t="shared" si="21"/>
        <v/>
      </c>
      <c r="DN25" s="67">
        <f t="shared" si="3"/>
        <v>21.671999999999905</v>
      </c>
      <c r="DO25" s="178" t="str">
        <f t="shared" si="22"/>
        <v>EAST BAHAREA C</v>
      </c>
    </row>
    <row r="26" spans="2:119" s="3" customFormat="1" ht="16.7" customHeight="1" x14ac:dyDescent="0.2">
      <c r="B26" s="100" t="s">
        <v>337</v>
      </c>
      <c r="C26" s="171" t="s">
        <v>22</v>
      </c>
      <c r="D26" s="101" t="s">
        <v>4</v>
      </c>
      <c r="E26" s="124">
        <v>24</v>
      </c>
      <c r="F26" s="85">
        <f t="shared" si="0"/>
        <v>0</v>
      </c>
      <c r="G26" s="97"/>
      <c r="H26" s="122">
        <v>128</v>
      </c>
      <c r="I26" s="123">
        <v>90</v>
      </c>
      <c r="J26" s="123"/>
      <c r="K26" s="123">
        <v>150</v>
      </c>
      <c r="L26" s="115">
        <v>350</v>
      </c>
      <c r="M26" s="373">
        <v>46252</v>
      </c>
      <c r="N26" s="13">
        <v>4530</v>
      </c>
      <c r="O26" s="798">
        <f t="shared" si="5"/>
        <v>330</v>
      </c>
      <c r="P26" s="122"/>
      <c r="Q26" s="122">
        <v>4860</v>
      </c>
      <c r="R26" s="122" t="s">
        <v>745</v>
      </c>
      <c r="S26" s="125"/>
      <c r="T26" s="125"/>
      <c r="U26" s="122"/>
      <c r="V26" s="122"/>
      <c r="W26" s="123"/>
      <c r="X26" s="122">
        <v>28</v>
      </c>
      <c r="Y26" s="122">
        <v>28</v>
      </c>
      <c r="Z26" s="122">
        <v>28</v>
      </c>
      <c r="AA26" s="126">
        <v>50</v>
      </c>
      <c r="AB26" s="519"/>
      <c r="AC26" s="519"/>
      <c r="AD26" s="519"/>
      <c r="AE26" s="519"/>
      <c r="AF26" s="520" t="s">
        <v>598</v>
      </c>
      <c r="AG26" s="117"/>
      <c r="AH26" s="14">
        <v>94.6666666666667</v>
      </c>
      <c r="AI26" s="127">
        <v>46236</v>
      </c>
      <c r="AJ26" s="128">
        <v>1342</v>
      </c>
      <c r="AK26" s="14">
        <v>94.6666666666667</v>
      </c>
      <c r="AL26" s="12">
        <v>22820</v>
      </c>
      <c r="AM26" s="500">
        <f t="shared" si="1"/>
        <v>71.573333333332897</v>
      </c>
      <c r="AN26" s="181"/>
      <c r="AO26" s="893" t="s">
        <v>821</v>
      </c>
      <c r="AP26" s="887"/>
      <c r="AQ26" s="891" t="str">
        <f t="shared" ca="1" si="23"/>
        <v/>
      </c>
      <c r="AR26" s="889">
        <v>45947</v>
      </c>
      <c r="AS26" s="892" t="str">
        <f t="shared" ca="1" si="24"/>
        <v>0, 10, 26</v>
      </c>
      <c r="CU26" s="31"/>
      <c r="CV26" s="177" t="s">
        <v>116</v>
      </c>
      <c r="CW26" s="65">
        <f t="shared" si="2"/>
        <v>46277</v>
      </c>
      <c r="CX26" s="66" t="str">
        <f t="shared" si="6"/>
        <v>9EBAH-C-40</v>
      </c>
      <c r="CY26" s="67">
        <f t="shared" si="7"/>
        <v>128</v>
      </c>
      <c r="CZ26" s="67">
        <f t="shared" si="8"/>
        <v>90</v>
      </c>
      <c r="DA26" s="67">
        <f t="shared" si="9"/>
        <v>150</v>
      </c>
      <c r="DB26" s="67">
        <f t="shared" si="10"/>
        <v>24</v>
      </c>
      <c r="DC26" s="67">
        <f t="shared" si="11"/>
        <v>0</v>
      </c>
      <c r="DD26" s="67">
        <f t="shared" si="12"/>
        <v>0</v>
      </c>
      <c r="DE26" s="67">
        <f t="shared" si="13"/>
        <v>0</v>
      </c>
      <c r="DF26" s="67">
        <f t="shared" si="14"/>
        <v>0</v>
      </c>
      <c r="DG26" s="67">
        <f t="shared" si="15"/>
        <v>28</v>
      </c>
      <c r="DH26" s="67">
        <f t="shared" si="16"/>
        <v>28</v>
      </c>
      <c r="DI26" s="67">
        <f t="shared" si="17"/>
        <v>28</v>
      </c>
      <c r="DJ26" s="67">
        <f t="shared" si="18"/>
        <v>50</v>
      </c>
      <c r="DK26" s="67">
        <f t="shared" si="19"/>
        <v>94.6666666666667</v>
      </c>
      <c r="DL26" s="67" t="str">
        <f t="shared" si="20"/>
        <v>ESP</v>
      </c>
      <c r="DM26" s="182" t="str">
        <f t="shared" si="21"/>
        <v/>
      </c>
      <c r="DN26" s="67">
        <f t="shared" si="3"/>
        <v>71.573333333332897</v>
      </c>
      <c r="DO26" s="178" t="str">
        <f t="shared" si="22"/>
        <v>EAST BAHAREA C</v>
      </c>
    </row>
    <row r="27" spans="2:119" s="3" customFormat="1" ht="16.7" customHeight="1" x14ac:dyDescent="0.2">
      <c r="B27" s="100" t="s">
        <v>398</v>
      </c>
      <c r="C27" s="171" t="s">
        <v>22</v>
      </c>
      <c r="D27" s="101" t="s">
        <v>4</v>
      </c>
      <c r="E27" s="124">
        <v>24</v>
      </c>
      <c r="F27" s="85">
        <f t="shared" si="0"/>
        <v>0</v>
      </c>
      <c r="G27" s="97"/>
      <c r="H27" s="122">
        <v>128</v>
      </c>
      <c r="I27" s="123">
        <v>80</v>
      </c>
      <c r="J27" s="123"/>
      <c r="K27" s="123">
        <v>132</v>
      </c>
      <c r="L27" s="115">
        <v>50</v>
      </c>
      <c r="M27" s="373">
        <v>46252</v>
      </c>
      <c r="N27" s="13">
        <v>4680</v>
      </c>
      <c r="O27" s="798">
        <f t="shared" si="5"/>
        <v>220</v>
      </c>
      <c r="P27" s="122"/>
      <c r="Q27" s="122">
        <v>4900</v>
      </c>
      <c r="R27" s="122" t="s">
        <v>446</v>
      </c>
      <c r="S27" s="125"/>
      <c r="T27" s="125"/>
      <c r="U27" s="122"/>
      <c r="V27" s="122"/>
      <c r="W27" s="123"/>
      <c r="X27" s="122">
        <v>19</v>
      </c>
      <c r="Y27" s="122">
        <v>19</v>
      </c>
      <c r="Z27" s="122">
        <v>19</v>
      </c>
      <c r="AA27" s="126">
        <v>50</v>
      </c>
      <c r="AB27" s="519"/>
      <c r="AC27" s="519"/>
      <c r="AD27" s="519"/>
      <c r="AE27" s="519"/>
      <c r="AF27" s="520" t="s">
        <v>749</v>
      </c>
      <c r="AG27" s="117"/>
      <c r="AH27" s="14">
        <v>91.1666666666667</v>
      </c>
      <c r="AI27" s="127">
        <v>46276</v>
      </c>
      <c r="AJ27" s="128">
        <v>580</v>
      </c>
      <c r="AK27" s="14">
        <v>91.1666666666667</v>
      </c>
      <c r="AL27" s="12">
        <v>18400</v>
      </c>
      <c r="AM27" s="500">
        <f t="shared" si="1"/>
        <v>51.233333333333164</v>
      </c>
      <c r="AN27" s="181"/>
      <c r="AO27" s="893" t="s">
        <v>821</v>
      </c>
      <c r="AP27" s="887"/>
      <c r="AQ27" s="891" t="str">
        <f t="shared" ca="1" si="23"/>
        <v/>
      </c>
      <c r="AR27" s="889">
        <v>44638</v>
      </c>
      <c r="AS27" s="892" t="str">
        <f t="shared" ca="1" si="24"/>
        <v>4, 5, 27</v>
      </c>
      <c r="CU27" s="31"/>
      <c r="CV27" s="177" t="s">
        <v>116</v>
      </c>
      <c r="CW27" s="65">
        <f t="shared" si="2"/>
        <v>46277</v>
      </c>
      <c r="CX27" s="66" t="str">
        <f t="shared" si="6"/>
        <v>9EBAH-C-41</v>
      </c>
      <c r="CY27" s="67">
        <f t="shared" si="7"/>
        <v>128</v>
      </c>
      <c r="CZ27" s="67">
        <f t="shared" si="8"/>
        <v>80</v>
      </c>
      <c r="DA27" s="67">
        <f t="shared" si="9"/>
        <v>132</v>
      </c>
      <c r="DB27" s="67">
        <f t="shared" si="10"/>
        <v>24</v>
      </c>
      <c r="DC27" s="67">
        <f t="shared" si="11"/>
        <v>0</v>
      </c>
      <c r="DD27" s="67">
        <f t="shared" si="12"/>
        <v>0</v>
      </c>
      <c r="DE27" s="67">
        <f t="shared" si="13"/>
        <v>0</v>
      </c>
      <c r="DF27" s="67">
        <f t="shared" si="14"/>
        <v>0</v>
      </c>
      <c r="DG27" s="67">
        <f t="shared" si="15"/>
        <v>19</v>
      </c>
      <c r="DH27" s="67">
        <f t="shared" si="16"/>
        <v>19</v>
      </c>
      <c r="DI27" s="67">
        <f t="shared" si="17"/>
        <v>19</v>
      </c>
      <c r="DJ27" s="67">
        <f t="shared" si="18"/>
        <v>50</v>
      </c>
      <c r="DK27" s="67">
        <f t="shared" si="19"/>
        <v>91.1666666666667</v>
      </c>
      <c r="DL27" s="67" t="str">
        <f t="shared" si="20"/>
        <v>ESP</v>
      </c>
      <c r="DM27" s="182" t="str">
        <f t="shared" si="21"/>
        <v/>
      </c>
      <c r="DN27" s="67">
        <f t="shared" si="3"/>
        <v>51.233333333333164</v>
      </c>
      <c r="DO27" s="178" t="str">
        <f t="shared" si="22"/>
        <v>EAST BAHAREA C</v>
      </c>
    </row>
    <row r="28" spans="2:119" s="3" customFormat="1" ht="16.7" customHeight="1" x14ac:dyDescent="0.2">
      <c r="B28" s="100" t="s">
        <v>510</v>
      </c>
      <c r="C28" s="171" t="s">
        <v>22</v>
      </c>
      <c r="D28" s="101" t="s">
        <v>21</v>
      </c>
      <c r="E28" s="124">
        <v>0</v>
      </c>
      <c r="F28" s="85">
        <f t="shared" si="0"/>
        <v>30.396000000000026</v>
      </c>
      <c r="G28" s="97" t="s">
        <v>154</v>
      </c>
      <c r="H28" s="122">
        <v>128</v>
      </c>
      <c r="I28" s="123">
        <v>110</v>
      </c>
      <c r="J28" s="123"/>
      <c r="K28" s="123">
        <v>141</v>
      </c>
      <c r="L28" s="115"/>
      <c r="M28" s="373">
        <v>46233</v>
      </c>
      <c r="N28" s="13">
        <v>3408</v>
      </c>
      <c r="O28" s="798">
        <f t="shared" si="5"/>
        <v>1542</v>
      </c>
      <c r="P28" s="122">
        <v>500</v>
      </c>
      <c r="Q28" s="122">
        <v>4950</v>
      </c>
      <c r="R28" s="122" t="s">
        <v>504</v>
      </c>
      <c r="S28" s="125"/>
      <c r="T28" s="125"/>
      <c r="U28" s="122"/>
      <c r="V28" s="122"/>
      <c r="W28" s="123"/>
      <c r="X28" s="122">
        <v>29</v>
      </c>
      <c r="Y28" s="122">
        <v>29</v>
      </c>
      <c r="Z28" s="123">
        <v>29</v>
      </c>
      <c r="AA28" s="126">
        <v>50</v>
      </c>
      <c r="AB28" s="519"/>
      <c r="AC28" s="519"/>
      <c r="AD28" s="519"/>
      <c r="AE28" s="519"/>
      <c r="AF28" s="112" t="s">
        <v>599</v>
      </c>
      <c r="AG28" s="117"/>
      <c r="AH28" s="14">
        <v>96.6</v>
      </c>
      <c r="AI28" s="127">
        <v>43887</v>
      </c>
      <c r="AJ28" s="128">
        <v>894</v>
      </c>
      <c r="AK28" s="14">
        <v>96.6</v>
      </c>
      <c r="AL28" s="12">
        <v>14276</v>
      </c>
      <c r="AM28" s="500">
        <f t="shared" si="1"/>
        <v>30.396000000000026</v>
      </c>
      <c r="AN28" s="181"/>
      <c r="AO28" s="893"/>
      <c r="AP28" s="887">
        <v>43916</v>
      </c>
      <c r="AQ28" s="891" t="str">
        <f t="shared" ca="1" si="23"/>
        <v>6, 5, 19</v>
      </c>
      <c r="AR28" s="889"/>
      <c r="AS28" s="892" t="str">
        <f t="shared" ca="1" si="24"/>
        <v/>
      </c>
      <c r="CU28" s="31"/>
      <c r="CV28" s="177" t="s">
        <v>116</v>
      </c>
      <c r="CW28" s="65">
        <f t="shared" si="2"/>
        <v>46277</v>
      </c>
      <c r="CX28" s="66" t="str">
        <f t="shared" si="6"/>
        <v>9EBAH-C-43</v>
      </c>
      <c r="CY28" s="67">
        <f t="shared" si="7"/>
        <v>128</v>
      </c>
      <c r="CZ28" s="67">
        <f t="shared" si="8"/>
        <v>110</v>
      </c>
      <c r="DA28" s="67">
        <f t="shared" si="9"/>
        <v>141</v>
      </c>
      <c r="DB28" s="67">
        <f t="shared" si="10"/>
        <v>0</v>
      </c>
      <c r="DC28" s="67">
        <f t="shared" si="11"/>
        <v>0</v>
      </c>
      <c r="DD28" s="67">
        <f t="shared" si="12"/>
        <v>0</v>
      </c>
      <c r="DE28" s="67">
        <f t="shared" si="13"/>
        <v>0</v>
      </c>
      <c r="DF28" s="67">
        <f t="shared" si="14"/>
        <v>0</v>
      </c>
      <c r="DG28" s="67">
        <f t="shared" si="15"/>
        <v>29</v>
      </c>
      <c r="DH28" s="67">
        <f t="shared" si="16"/>
        <v>29</v>
      </c>
      <c r="DI28" s="67">
        <f t="shared" si="17"/>
        <v>29</v>
      </c>
      <c r="DJ28" s="67">
        <f t="shared" si="18"/>
        <v>50</v>
      </c>
      <c r="DK28" s="67">
        <f t="shared" si="19"/>
        <v>96.6</v>
      </c>
      <c r="DL28" s="67" t="str">
        <f t="shared" si="20"/>
        <v>SI</v>
      </c>
      <c r="DM28" s="182" t="str">
        <f t="shared" si="21"/>
        <v>SHORT CIRCUIT</v>
      </c>
      <c r="DN28" s="67">
        <f t="shared" si="3"/>
        <v>0</v>
      </c>
      <c r="DO28" s="178" t="str">
        <f t="shared" si="22"/>
        <v/>
      </c>
    </row>
    <row r="29" spans="2:119" s="3" customFormat="1" ht="16.7" customHeight="1" x14ac:dyDescent="0.2">
      <c r="B29" s="100" t="s">
        <v>577</v>
      </c>
      <c r="C29" s="171" t="s">
        <v>22</v>
      </c>
      <c r="D29" s="101" t="s">
        <v>21</v>
      </c>
      <c r="E29" s="124">
        <v>0</v>
      </c>
      <c r="F29" s="85">
        <f t="shared" si="0"/>
        <v>7.8166666666668476</v>
      </c>
      <c r="G29" s="97" t="s">
        <v>906</v>
      </c>
      <c r="H29" s="122">
        <v>128</v>
      </c>
      <c r="I29" s="123">
        <v>80</v>
      </c>
      <c r="J29" s="123"/>
      <c r="K29" s="123"/>
      <c r="L29" s="115">
        <v>120</v>
      </c>
      <c r="M29" s="373">
        <v>45932</v>
      </c>
      <c r="N29" s="13">
        <v>1968</v>
      </c>
      <c r="O29" s="798">
        <f t="shared" si="5"/>
        <v>3132</v>
      </c>
      <c r="P29" s="122">
        <v>1000</v>
      </c>
      <c r="Q29" s="122">
        <v>5100</v>
      </c>
      <c r="R29" s="122" t="s">
        <v>512</v>
      </c>
      <c r="S29" s="125"/>
      <c r="T29" s="125"/>
      <c r="U29" s="122"/>
      <c r="V29" s="122"/>
      <c r="W29" s="123"/>
      <c r="X29" s="122">
        <v>29</v>
      </c>
      <c r="Y29" s="122">
        <v>29</v>
      </c>
      <c r="Z29" s="122">
        <v>29</v>
      </c>
      <c r="AA29" s="126">
        <v>50</v>
      </c>
      <c r="AB29" s="519"/>
      <c r="AC29" s="519"/>
      <c r="AD29" s="519"/>
      <c r="AE29" s="519"/>
      <c r="AF29" s="112" t="s">
        <v>599</v>
      </c>
      <c r="AG29" s="117"/>
      <c r="AH29" s="14">
        <v>98.3333333333333</v>
      </c>
      <c r="AI29" s="127">
        <v>45897</v>
      </c>
      <c r="AJ29" s="128">
        <v>469</v>
      </c>
      <c r="AK29" s="14">
        <v>98.3333333333333</v>
      </c>
      <c r="AL29" s="12">
        <v>24500</v>
      </c>
      <c r="AM29" s="500">
        <f t="shared" si="1"/>
        <v>7.8166666666668476</v>
      </c>
      <c r="AN29" s="181"/>
      <c r="AO29" s="893"/>
      <c r="AP29" s="887"/>
      <c r="AQ29" s="891" t="str">
        <f t="shared" ca="1" si="23"/>
        <v/>
      </c>
      <c r="AR29" s="889">
        <v>45120</v>
      </c>
      <c r="AS29" s="892" t="str">
        <f t="shared" ca="1" si="24"/>
        <v/>
      </c>
      <c r="CU29" s="31"/>
      <c r="CV29" s="177" t="s">
        <v>116</v>
      </c>
      <c r="CW29" s="65">
        <f t="shared" si="2"/>
        <v>46277</v>
      </c>
      <c r="CX29" s="66" t="str">
        <f t="shared" si="6"/>
        <v>9EBAH-C-44</v>
      </c>
      <c r="CY29" s="67">
        <f t="shared" si="7"/>
        <v>128</v>
      </c>
      <c r="CZ29" s="67">
        <f t="shared" si="8"/>
        <v>80</v>
      </c>
      <c r="DA29" s="67">
        <f t="shared" si="9"/>
        <v>0</v>
      </c>
      <c r="DB29" s="67">
        <f t="shared" si="10"/>
        <v>0</v>
      </c>
      <c r="DC29" s="67">
        <f t="shared" si="11"/>
        <v>0</v>
      </c>
      <c r="DD29" s="67">
        <f t="shared" si="12"/>
        <v>0</v>
      </c>
      <c r="DE29" s="67">
        <f t="shared" si="13"/>
        <v>0</v>
      </c>
      <c r="DF29" s="67">
        <f t="shared" si="14"/>
        <v>0</v>
      </c>
      <c r="DG29" s="67">
        <f t="shared" si="15"/>
        <v>29</v>
      </c>
      <c r="DH29" s="67">
        <f t="shared" si="16"/>
        <v>29</v>
      </c>
      <c r="DI29" s="67">
        <f t="shared" si="17"/>
        <v>29</v>
      </c>
      <c r="DJ29" s="67">
        <f t="shared" si="18"/>
        <v>50</v>
      </c>
      <c r="DK29" s="67">
        <f t="shared" si="19"/>
        <v>98.3333333333333</v>
      </c>
      <c r="DL29" s="67" t="str">
        <f t="shared" si="20"/>
        <v>SI</v>
      </c>
      <c r="DM29" s="182" t="str">
        <f t="shared" si="21"/>
        <v>Short Circuit (ESP DH Electrical)</v>
      </c>
      <c r="DN29" s="67">
        <f t="shared" si="3"/>
        <v>0</v>
      </c>
      <c r="DO29" s="178" t="str">
        <f t="shared" si="22"/>
        <v/>
      </c>
    </row>
    <row r="30" spans="2:119" s="3" customFormat="1" ht="16.7" customHeight="1" x14ac:dyDescent="0.2">
      <c r="B30" s="100" t="s">
        <v>523</v>
      </c>
      <c r="C30" s="171" t="s">
        <v>22</v>
      </c>
      <c r="D30" s="101" t="s">
        <v>21</v>
      </c>
      <c r="E30" s="124">
        <v>0</v>
      </c>
      <c r="F30" s="85">
        <f t="shared" si="0"/>
        <v>4.1999999999999975</v>
      </c>
      <c r="G30" s="97" t="s">
        <v>755</v>
      </c>
      <c r="H30" s="122">
        <v>128</v>
      </c>
      <c r="I30" s="123">
        <v>60</v>
      </c>
      <c r="J30" s="123"/>
      <c r="K30" s="123">
        <v>100</v>
      </c>
      <c r="L30" s="115">
        <v>10</v>
      </c>
      <c r="M30" s="373">
        <v>45969</v>
      </c>
      <c r="N30" s="13">
        <v>4756</v>
      </c>
      <c r="O30" s="798">
        <f t="shared" si="5"/>
        <v>104</v>
      </c>
      <c r="P30" s="122"/>
      <c r="Q30" s="122">
        <v>4860</v>
      </c>
      <c r="R30" s="122" t="s">
        <v>524</v>
      </c>
      <c r="S30" s="125"/>
      <c r="T30" s="125"/>
      <c r="U30" s="122"/>
      <c r="V30" s="122"/>
      <c r="W30" s="123"/>
      <c r="X30" s="122">
        <v>23</v>
      </c>
      <c r="Y30" s="122">
        <v>23</v>
      </c>
      <c r="Z30" s="122">
        <v>23</v>
      </c>
      <c r="AA30" s="126">
        <v>50</v>
      </c>
      <c r="AB30" s="519"/>
      <c r="AC30" s="519"/>
      <c r="AD30" s="519"/>
      <c r="AE30" s="519"/>
      <c r="AF30" s="112" t="s">
        <v>599</v>
      </c>
      <c r="AG30" s="117"/>
      <c r="AH30" s="14">
        <v>93</v>
      </c>
      <c r="AI30" s="127">
        <v>45969</v>
      </c>
      <c r="AJ30" s="128">
        <v>60</v>
      </c>
      <c r="AK30" s="14">
        <v>93</v>
      </c>
      <c r="AL30" s="12">
        <v>15200</v>
      </c>
      <c r="AM30" s="500">
        <f t="shared" si="1"/>
        <v>4.1999999999999975</v>
      </c>
      <c r="AN30" s="181"/>
      <c r="AO30" s="893" t="s">
        <v>821</v>
      </c>
      <c r="AP30" s="887"/>
      <c r="AQ30" s="891" t="str">
        <f t="shared" ca="1" si="23"/>
        <v/>
      </c>
      <c r="AR30" s="889">
        <v>44796</v>
      </c>
      <c r="AS30" s="892" t="str">
        <f t="shared" ca="1" si="24"/>
        <v/>
      </c>
      <c r="CU30" s="31"/>
      <c r="CV30" s="177" t="s">
        <v>116</v>
      </c>
      <c r="CW30" s="65">
        <f t="shared" si="2"/>
        <v>46277</v>
      </c>
      <c r="CX30" s="66" t="str">
        <f t="shared" si="6"/>
        <v>9EBAH-C-45</v>
      </c>
      <c r="CY30" s="67">
        <f t="shared" si="7"/>
        <v>128</v>
      </c>
      <c r="CZ30" s="67">
        <f t="shared" si="8"/>
        <v>60</v>
      </c>
      <c r="DA30" s="67">
        <f t="shared" si="9"/>
        <v>100</v>
      </c>
      <c r="DB30" s="67">
        <f t="shared" si="10"/>
        <v>0</v>
      </c>
      <c r="DC30" s="67">
        <f t="shared" si="11"/>
        <v>0</v>
      </c>
      <c r="DD30" s="67">
        <f t="shared" si="12"/>
        <v>0</v>
      </c>
      <c r="DE30" s="67">
        <f t="shared" si="13"/>
        <v>0</v>
      </c>
      <c r="DF30" s="67">
        <f t="shared" si="14"/>
        <v>0</v>
      </c>
      <c r="DG30" s="67">
        <f t="shared" si="15"/>
        <v>23</v>
      </c>
      <c r="DH30" s="67">
        <f t="shared" si="16"/>
        <v>23</v>
      </c>
      <c r="DI30" s="67">
        <f t="shared" si="17"/>
        <v>23</v>
      </c>
      <c r="DJ30" s="67">
        <f t="shared" si="18"/>
        <v>50</v>
      </c>
      <c r="DK30" s="67">
        <f t="shared" si="19"/>
        <v>93</v>
      </c>
      <c r="DL30" s="67" t="str">
        <f t="shared" si="20"/>
        <v>SI</v>
      </c>
      <c r="DM30" s="182" t="str">
        <f t="shared" si="21"/>
        <v>Downhole Problem</v>
      </c>
      <c r="DN30" s="67">
        <f t="shared" si="3"/>
        <v>0</v>
      </c>
      <c r="DO30" s="178" t="str">
        <f t="shared" si="22"/>
        <v/>
      </c>
    </row>
    <row r="31" spans="2:119" s="3" customFormat="1" ht="16.7" customHeight="1" x14ac:dyDescent="0.2">
      <c r="B31" s="739" t="s">
        <v>731</v>
      </c>
      <c r="C31" s="740" t="s">
        <v>22</v>
      </c>
      <c r="D31" s="741" t="s">
        <v>3</v>
      </c>
      <c r="E31" s="124">
        <v>24</v>
      </c>
      <c r="F31" s="85">
        <f t="shared" si="0"/>
        <v>0</v>
      </c>
      <c r="G31" s="97"/>
      <c r="H31" s="744">
        <v>128</v>
      </c>
      <c r="I31" s="745">
        <v>60</v>
      </c>
      <c r="J31" s="745"/>
      <c r="K31" s="745"/>
      <c r="L31" s="750"/>
      <c r="M31" s="746">
        <v>46233</v>
      </c>
      <c r="N31" s="757">
        <v>2480</v>
      </c>
      <c r="O31" s="798">
        <f t="shared" si="5"/>
        <v>2742</v>
      </c>
      <c r="P31" s="744">
        <v>0</v>
      </c>
      <c r="Q31" s="744">
        <v>5222</v>
      </c>
      <c r="R31" s="744" t="s">
        <v>230</v>
      </c>
      <c r="S31" s="748">
        <v>1.75</v>
      </c>
      <c r="T31" s="748">
        <v>5.5</v>
      </c>
      <c r="U31" s="744">
        <v>144</v>
      </c>
      <c r="V31" s="744">
        <v>950</v>
      </c>
      <c r="W31" s="745"/>
      <c r="X31" s="744"/>
      <c r="Y31" s="744"/>
      <c r="Z31" s="745"/>
      <c r="AA31" s="749">
        <v>50</v>
      </c>
      <c r="AB31" s="750"/>
      <c r="AC31" s="750"/>
      <c r="AD31" s="750"/>
      <c r="AE31" s="750"/>
      <c r="AF31" s="112" t="s">
        <v>599</v>
      </c>
      <c r="AG31" s="752"/>
      <c r="AH31" s="758">
        <v>92.974999999999994</v>
      </c>
      <c r="AI31" s="754">
        <v>46275</v>
      </c>
      <c r="AJ31" s="755">
        <v>192</v>
      </c>
      <c r="AK31" s="758">
        <v>92.974999999999994</v>
      </c>
      <c r="AL31" s="725">
        <v>32220</v>
      </c>
      <c r="AM31" s="500">
        <f t="shared" si="1"/>
        <v>13.488000000000007</v>
      </c>
      <c r="AN31" s="756"/>
      <c r="AO31" s="893"/>
      <c r="AP31" s="887"/>
      <c r="AQ31" s="891" t="str">
        <f t="shared" ca="1" si="23"/>
        <v/>
      </c>
      <c r="AR31" s="889">
        <v>46118</v>
      </c>
      <c r="AS31" s="892" t="str">
        <f t="shared" ca="1" si="24"/>
        <v>0, 5, 8</v>
      </c>
      <c r="CU31" s="31"/>
      <c r="CV31" s="177" t="s">
        <v>116</v>
      </c>
      <c r="CW31" s="65">
        <f t="shared" si="2"/>
        <v>46277</v>
      </c>
      <c r="CX31" s="66" t="str">
        <f t="shared" si="6"/>
        <v>9EBAH-C-62</v>
      </c>
      <c r="CY31" s="67">
        <f t="shared" si="7"/>
        <v>128</v>
      </c>
      <c r="CZ31" s="67">
        <f t="shared" si="8"/>
        <v>60</v>
      </c>
      <c r="DA31" s="67">
        <f t="shared" si="9"/>
        <v>0</v>
      </c>
      <c r="DB31" s="67">
        <f t="shared" si="10"/>
        <v>24</v>
      </c>
      <c r="DC31" s="67">
        <f t="shared" si="11"/>
        <v>1.75</v>
      </c>
      <c r="DD31" s="67">
        <f t="shared" si="12"/>
        <v>5.5</v>
      </c>
      <c r="DE31" s="67">
        <f t="shared" si="13"/>
        <v>144</v>
      </c>
      <c r="DF31" s="67">
        <f t="shared" si="14"/>
        <v>950</v>
      </c>
      <c r="DG31" s="67">
        <f t="shared" si="15"/>
        <v>0</v>
      </c>
      <c r="DH31" s="67">
        <f t="shared" si="16"/>
        <v>0</v>
      </c>
      <c r="DI31" s="67">
        <f t="shared" si="17"/>
        <v>0</v>
      </c>
      <c r="DJ31" s="67">
        <f t="shared" si="18"/>
        <v>50</v>
      </c>
      <c r="DK31" s="67">
        <f t="shared" si="19"/>
        <v>92.974999999999994</v>
      </c>
      <c r="DL31" s="67" t="str">
        <f t="shared" si="20"/>
        <v>SRP</v>
      </c>
      <c r="DM31" s="182" t="str">
        <f t="shared" si="21"/>
        <v/>
      </c>
      <c r="DN31" s="67">
        <f t="shared" si="3"/>
        <v>13.488000000000007</v>
      </c>
      <c r="DO31" s="178" t="str">
        <f t="shared" si="22"/>
        <v>EAST BAHAREA C</v>
      </c>
    </row>
    <row r="32" spans="2:119" s="3" customFormat="1" ht="16.7" customHeight="1" x14ac:dyDescent="0.2">
      <c r="B32" s="100" t="s">
        <v>257</v>
      </c>
      <c r="C32" s="171" t="s">
        <v>22</v>
      </c>
      <c r="D32" s="101" t="s">
        <v>21</v>
      </c>
      <c r="E32" s="124">
        <v>0</v>
      </c>
      <c r="F32" s="85">
        <f t="shared" si="0"/>
        <v>0</v>
      </c>
      <c r="G32" s="97" t="s">
        <v>195</v>
      </c>
      <c r="H32" s="122">
        <v>128</v>
      </c>
      <c r="I32" s="123">
        <v>140</v>
      </c>
      <c r="J32" s="123"/>
      <c r="K32" s="123">
        <v>105</v>
      </c>
      <c r="L32" s="115">
        <v>150</v>
      </c>
      <c r="M32" s="373">
        <v>45515</v>
      </c>
      <c r="N32" s="13">
        <v>744</v>
      </c>
      <c r="O32" s="798">
        <f t="shared" si="5"/>
        <v>4261</v>
      </c>
      <c r="P32" s="122">
        <v>0</v>
      </c>
      <c r="Q32" s="122">
        <v>5005</v>
      </c>
      <c r="R32" s="122" t="s">
        <v>230</v>
      </c>
      <c r="S32" s="125">
        <v>1.75</v>
      </c>
      <c r="T32" s="125">
        <v>5.5</v>
      </c>
      <c r="U32" s="122">
        <v>144</v>
      </c>
      <c r="V32" s="122">
        <v>894</v>
      </c>
      <c r="W32" s="123"/>
      <c r="X32" s="122"/>
      <c r="Y32" s="122"/>
      <c r="Z32" s="123"/>
      <c r="AA32" s="126">
        <v>50</v>
      </c>
      <c r="AB32" s="519"/>
      <c r="AC32" s="519"/>
      <c r="AD32" s="519"/>
      <c r="AE32" s="519"/>
      <c r="AF32" s="112" t="s">
        <v>578</v>
      </c>
      <c r="AG32" s="117"/>
      <c r="AH32" s="14">
        <v>100</v>
      </c>
      <c r="AI32" s="114">
        <v>44280</v>
      </c>
      <c r="AJ32" s="128">
        <v>188</v>
      </c>
      <c r="AK32" s="14">
        <v>100</v>
      </c>
      <c r="AL32" s="12">
        <v>16350</v>
      </c>
      <c r="AM32" s="500">
        <f t="shared" si="1"/>
        <v>0</v>
      </c>
      <c r="AN32" s="181"/>
      <c r="AO32" s="893" t="s">
        <v>937</v>
      </c>
      <c r="AP32" s="887">
        <v>44525</v>
      </c>
      <c r="AQ32" s="891" t="str">
        <f t="shared" ca="1" si="23"/>
        <v>4, 9, 18</v>
      </c>
      <c r="AR32" s="889"/>
      <c r="AS32" s="892" t="str">
        <f t="shared" ca="1" si="24"/>
        <v/>
      </c>
      <c r="CU32" s="31"/>
      <c r="CV32" s="177" t="s">
        <v>116</v>
      </c>
      <c r="CW32" s="65">
        <f t="shared" si="2"/>
        <v>46277</v>
      </c>
      <c r="CX32" s="66" t="str">
        <f t="shared" si="6"/>
        <v>9EBAH-G-01</v>
      </c>
      <c r="CY32" s="67">
        <f t="shared" si="7"/>
        <v>128</v>
      </c>
      <c r="CZ32" s="67">
        <f t="shared" si="8"/>
        <v>140</v>
      </c>
      <c r="DA32" s="67">
        <f t="shared" si="9"/>
        <v>105</v>
      </c>
      <c r="DB32" s="67">
        <f t="shared" si="10"/>
        <v>0</v>
      </c>
      <c r="DC32" s="67">
        <f t="shared" si="11"/>
        <v>1.75</v>
      </c>
      <c r="DD32" s="67">
        <f t="shared" si="12"/>
        <v>5.5</v>
      </c>
      <c r="DE32" s="67">
        <f t="shared" si="13"/>
        <v>144</v>
      </c>
      <c r="DF32" s="67">
        <f t="shared" si="14"/>
        <v>894</v>
      </c>
      <c r="DG32" s="67">
        <f t="shared" si="15"/>
        <v>0</v>
      </c>
      <c r="DH32" s="67">
        <f t="shared" si="16"/>
        <v>0</v>
      </c>
      <c r="DI32" s="67">
        <f t="shared" si="17"/>
        <v>0</v>
      </c>
      <c r="DJ32" s="67">
        <f t="shared" si="18"/>
        <v>50</v>
      </c>
      <c r="DK32" s="67">
        <f t="shared" si="19"/>
        <v>100</v>
      </c>
      <c r="DL32" s="67" t="str">
        <f t="shared" si="20"/>
        <v>SI</v>
      </c>
      <c r="DM32" s="182" t="str">
        <f t="shared" si="21"/>
        <v>OTHER</v>
      </c>
      <c r="DN32" s="67">
        <f t="shared" si="3"/>
        <v>0</v>
      </c>
      <c r="DO32" s="178" t="str">
        <f t="shared" si="22"/>
        <v/>
      </c>
    </row>
    <row r="33" spans="2:119" s="3" customFormat="1" ht="16.7" customHeight="1" x14ac:dyDescent="0.2">
      <c r="B33" s="739" t="s">
        <v>732</v>
      </c>
      <c r="C33" s="740" t="s">
        <v>22</v>
      </c>
      <c r="D33" s="741" t="s">
        <v>3</v>
      </c>
      <c r="E33" s="124">
        <v>24</v>
      </c>
      <c r="F33" s="85">
        <f t="shared" si="0"/>
        <v>0</v>
      </c>
      <c r="G33" s="97"/>
      <c r="H33" s="744">
        <v>128</v>
      </c>
      <c r="I33" s="745">
        <v>100</v>
      </c>
      <c r="J33" s="745"/>
      <c r="K33" s="745"/>
      <c r="L33" s="750">
        <v>150</v>
      </c>
      <c r="M33" s="746">
        <v>46252</v>
      </c>
      <c r="N33" s="757" t="s">
        <v>781</v>
      </c>
      <c r="O33" s="798" t="str">
        <f t="shared" si="5"/>
        <v/>
      </c>
      <c r="P33" s="744"/>
      <c r="Q33" s="744">
        <v>5600</v>
      </c>
      <c r="R33" s="122" t="s">
        <v>230</v>
      </c>
      <c r="S33" s="748">
        <v>1.5</v>
      </c>
      <c r="T33" s="748">
        <v>3</v>
      </c>
      <c r="U33" s="744">
        <v>169</v>
      </c>
      <c r="V33" s="744"/>
      <c r="W33" s="745"/>
      <c r="X33" s="744"/>
      <c r="Y33" s="744"/>
      <c r="Z33" s="745"/>
      <c r="AA33" s="126">
        <v>50</v>
      </c>
      <c r="AB33" s="750"/>
      <c r="AC33" s="750"/>
      <c r="AD33" s="750"/>
      <c r="AE33" s="750"/>
      <c r="AF33" s="112" t="s">
        <v>578</v>
      </c>
      <c r="AG33" s="752"/>
      <c r="AH33" s="758">
        <v>66</v>
      </c>
      <c r="AI33" s="799">
        <v>46274</v>
      </c>
      <c r="AJ33" s="755">
        <v>30</v>
      </c>
      <c r="AK33" s="758">
        <v>66</v>
      </c>
      <c r="AL33" s="725">
        <v>30700</v>
      </c>
      <c r="AM33" s="500">
        <f t="shared" si="1"/>
        <v>10.199999999999999</v>
      </c>
      <c r="AN33" s="756"/>
      <c r="AO33" s="893" t="s">
        <v>793</v>
      </c>
      <c r="AP33" s="887"/>
      <c r="AQ33" s="891" t="str">
        <f t="shared" ca="1" si="23"/>
        <v/>
      </c>
      <c r="AR33" s="889">
        <v>44502</v>
      </c>
      <c r="AS33" s="892" t="str">
        <f t="shared" ca="1" si="24"/>
        <v>4, 10, 10</v>
      </c>
      <c r="CU33" s="31"/>
      <c r="CV33" s="177" t="s">
        <v>116</v>
      </c>
      <c r="CW33" s="65">
        <f t="shared" si="2"/>
        <v>46277</v>
      </c>
      <c r="CX33" s="66" t="str">
        <f t="shared" si="6"/>
        <v>9EBAH-GE-01X</v>
      </c>
      <c r="CY33" s="67">
        <f t="shared" si="7"/>
        <v>128</v>
      </c>
      <c r="CZ33" s="67">
        <f t="shared" si="8"/>
        <v>100</v>
      </c>
      <c r="DA33" s="67">
        <f t="shared" si="9"/>
        <v>0</v>
      </c>
      <c r="DB33" s="67">
        <f t="shared" si="10"/>
        <v>24</v>
      </c>
      <c r="DC33" s="67">
        <f t="shared" si="11"/>
        <v>1.5</v>
      </c>
      <c r="DD33" s="67">
        <f t="shared" si="12"/>
        <v>3</v>
      </c>
      <c r="DE33" s="67">
        <f t="shared" si="13"/>
        <v>169</v>
      </c>
      <c r="DF33" s="67">
        <f t="shared" si="14"/>
        <v>0</v>
      </c>
      <c r="DG33" s="67">
        <f t="shared" si="15"/>
        <v>0</v>
      </c>
      <c r="DH33" s="67">
        <f t="shared" si="16"/>
        <v>0</v>
      </c>
      <c r="DI33" s="67">
        <f t="shared" si="17"/>
        <v>0</v>
      </c>
      <c r="DJ33" s="67">
        <f t="shared" si="18"/>
        <v>50</v>
      </c>
      <c r="DK33" s="67">
        <f t="shared" si="19"/>
        <v>66</v>
      </c>
      <c r="DL33" s="67" t="str">
        <f t="shared" si="20"/>
        <v>SRP</v>
      </c>
      <c r="DM33" s="182" t="str">
        <f t="shared" si="21"/>
        <v/>
      </c>
      <c r="DN33" s="67">
        <f t="shared" si="3"/>
        <v>10.199999999999999</v>
      </c>
      <c r="DO33" s="178" t="str">
        <f t="shared" si="22"/>
        <v>EAST BAHAREA C</v>
      </c>
    </row>
    <row r="34" spans="2:119" s="3" customFormat="1" ht="16.7" customHeight="1" x14ac:dyDescent="0.2">
      <c r="B34" s="100" t="s">
        <v>389</v>
      </c>
      <c r="C34" s="171" t="s">
        <v>22</v>
      </c>
      <c r="D34" s="101" t="s">
        <v>21</v>
      </c>
      <c r="E34" s="124">
        <v>0</v>
      </c>
      <c r="F34" s="85">
        <f t="shared" si="0"/>
        <v>3.6600000000000033</v>
      </c>
      <c r="G34" s="97" t="s">
        <v>193</v>
      </c>
      <c r="H34" s="122"/>
      <c r="I34" s="123"/>
      <c r="J34" s="123"/>
      <c r="K34" s="123"/>
      <c r="L34" s="115"/>
      <c r="M34" s="373">
        <v>45515</v>
      </c>
      <c r="N34" s="13"/>
      <c r="O34" s="798" t="str">
        <f t="shared" si="5"/>
        <v/>
      </c>
      <c r="P34" s="122">
        <v>625</v>
      </c>
      <c r="Q34" s="122">
        <v>5100</v>
      </c>
      <c r="R34" s="122" t="s">
        <v>230</v>
      </c>
      <c r="S34" s="125"/>
      <c r="T34" s="125"/>
      <c r="U34" s="122"/>
      <c r="V34" s="122"/>
      <c r="W34" s="123"/>
      <c r="X34" s="122"/>
      <c r="Y34" s="122"/>
      <c r="Z34" s="123"/>
      <c r="AA34" s="126">
        <v>50</v>
      </c>
      <c r="AB34" s="519"/>
      <c r="AC34" s="519"/>
      <c r="AD34" s="519"/>
      <c r="AE34" s="519"/>
      <c r="AF34" s="112" t="s">
        <v>578</v>
      </c>
      <c r="AG34" s="117"/>
      <c r="AH34" s="14">
        <v>97</v>
      </c>
      <c r="AI34" s="114">
        <v>41943</v>
      </c>
      <c r="AJ34" s="128">
        <v>122</v>
      </c>
      <c r="AK34" s="14">
        <v>97</v>
      </c>
      <c r="AL34" s="12"/>
      <c r="AM34" s="500">
        <f t="shared" si="1"/>
        <v>3.6600000000000033</v>
      </c>
      <c r="AN34" s="181"/>
      <c r="AO34" s="893"/>
      <c r="AP34" s="887">
        <v>41950</v>
      </c>
      <c r="AQ34" s="891" t="str">
        <f t="shared" ca="1" si="23"/>
        <v>11, 10, 6</v>
      </c>
      <c r="AR34" s="889"/>
      <c r="AS34" s="892" t="str">
        <f t="shared" ca="1" si="24"/>
        <v/>
      </c>
      <c r="CU34" s="31"/>
      <c r="CV34" s="177" t="s">
        <v>116</v>
      </c>
      <c r="CW34" s="65">
        <f t="shared" si="2"/>
        <v>46277</v>
      </c>
      <c r="CX34" s="66" t="str">
        <f t="shared" si="6"/>
        <v>9EBAH-G-03</v>
      </c>
      <c r="CY34" s="67">
        <f t="shared" si="7"/>
        <v>0</v>
      </c>
      <c r="CZ34" s="67">
        <f t="shared" si="8"/>
        <v>0</v>
      </c>
      <c r="DA34" s="67">
        <f t="shared" si="9"/>
        <v>0</v>
      </c>
      <c r="DB34" s="67">
        <f t="shared" si="10"/>
        <v>0</v>
      </c>
      <c r="DC34" s="67">
        <f t="shared" si="11"/>
        <v>0</v>
      </c>
      <c r="DD34" s="67">
        <f t="shared" si="12"/>
        <v>0</v>
      </c>
      <c r="DE34" s="67">
        <f t="shared" si="13"/>
        <v>0</v>
      </c>
      <c r="DF34" s="67">
        <f t="shared" si="14"/>
        <v>0</v>
      </c>
      <c r="DG34" s="67">
        <f t="shared" si="15"/>
        <v>0</v>
      </c>
      <c r="DH34" s="67">
        <f t="shared" si="16"/>
        <v>0</v>
      </c>
      <c r="DI34" s="67">
        <f t="shared" si="17"/>
        <v>0</v>
      </c>
      <c r="DJ34" s="67">
        <f t="shared" si="18"/>
        <v>50</v>
      </c>
      <c r="DK34" s="67">
        <f t="shared" si="19"/>
        <v>97</v>
      </c>
      <c r="DL34" s="67" t="str">
        <f t="shared" si="20"/>
        <v>SI</v>
      </c>
      <c r="DM34" s="182" t="str">
        <f t="shared" si="21"/>
        <v>DOWNHOLE PROBLEM</v>
      </c>
      <c r="DN34" s="67">
        <f t="shared" si="3"/>
        <v>0</v>
      </c>
      <c r="DO34" s="178" t="str">
        <f t="shared" si="22"/>
        <v/>
      </c>
    </row>
    <row r="35" spans="2:119" s="3" customFormat="1" ht="16.7" customHeight="1" x14ac:dyDescent="0.2">
      <c r="B35" s="100" t="s">
        <v>464</v>
      </c>
      <c r="C35" s="171" t="s">
        <v>22</v>
      </c>
      <c r="D35" s="101" t="s">
        <v>21</v>
      </c>
      <c r="E35" s="124">
        <v>0</v>
      </c>
      <c r="F35" s="85">
        <f t="shared" si="0"/>
        <v>8.5800000000000072</v>
      </c>
      <c r="G35" s="97" t="s">
        <v>154</v>
      </c>
      <c r="H35" s="122">
        <v>128</v>
      </c>
      <c r="I35" s="123">
        <v>100</v>
      </c>
      <c r="J35" s="123"/>
      <c r="K35" s="123"/>
      <c r="L35" s="115"/>
      <c r="M35" s="373">
        <v>45516</v>
      </c>
      <c r="N35" s="13">
        <v>1400</v>
      </c>
      <c r="O35" s="798">
        <f t="shared" si="5"/>
        <v>4200</v>
      </c>
      <c r="P35" s="122">
        <v>370</v>
      </c>
      <c r="Q35" s="122">
        <v>5600</v>
      </c>
      <c r="R35" s="122" t="s">
        <v>432</v>
      </c>
      <c r="S35" s="125"/>
      <c r="T35" s="125"/>
      <c r="U35" s="122"/>
      <c r="V35" s="122"/>
      <c r="W35" s="123"/>
      <c r="X35" s="122">
        <v>20</v>
      </c>
      <c r="Y35" s="122">
        <v>20</v>
      </c>
      <c r="Z35" s="123">
        <v>20</v>
      </c>
      <c r="AA35" s="126">
        <v>50</v>
      </c>
      <c r="AB35" s="519"/>
      <c r="AC35" s="519"/>
      <c r="AD35" s="519"/>
      <c r="AE35" s="519"/>
      <c r="AF35" s="112" t="s">
        <v>578</v>
      </c>
      <c r="AG35" s="117"/>
      <c r="AH35" s="14">
        <v>97.8</v>
      </c>
      <c r="AI35" s="114">
        <v>44497</v>
      </c>
      <c r="AJ35" s="128">
        <v>390</v>
      </c>
      <c r="AK35" s="14">
        <v>97.8</v>
      </c>
      <c r="AL35" s="12">
        <v>6100</v>
      </c>
      <c r="AM35" s="500">
        <f t="shared" si="1"/>
        <v>8.5800000000000072</v>
      </c>
      <c r="AN35" s="181"/>
      <c r="AO35" s="893"/>
      <c r="AP35" s="887">
        <v>44515</v>
      </c>
      <c r="AQ35" s="891" t="str">
        <f t="shared" ca="1" si="23"/>
        <v>4, 9, 28</v>
      </c>
      <c r="AR35" s="889"/>
      <c r="AS35" s="892" t="str">
        <f t="shared" ca="1" si="24"/>
        <v/>
      </c>
      <c r="CU35" s="31"/>
      <c r="CV35" s="177" t="s">
        <v>116</v>
      </c>
      <c r="CW35" s="65">
        <f t="shared" si="2"/>
        <v>46277</v>
      </c>
      <c r="CX35" s="66" t="str">
        <f t="shared" si="6"/>
        <v>9HEBA-500</v>
      </c>
      <c r="CY35" s="67">
        <f t="shared" si="7"/>
        <v>128</v>
      </c>
      <c r="CZ35" s="67">
        <f t="shared" si="8"/>
        <v>100</v>
      </c>
      <c r="DA35" s="67">
        <f t="shared" si="9"/>
        <v>0</v>
      </c>
      <c r="DB35" s="67">
        <f t="shared" si="10"/>
        <v>0</v>
      </c>
      <c r="DC35" s="67">
        <f t="shared" si="11"/>
        <v>0</v>
      </c>
      <c r="DD35" s="67">
        <f t="shared" si="12"/>
        <v>0</v>
      </c>
      <c r="DE35" s="67">
        <f t="shared" si="13"/>
        <v>0</v>
      </c>
      <c r="DF35" s="67">
        <f t="shared" si="14"/>
        <v>0</v>
      </c>
      <c r="DG35" s="67">
        <f t="shared" si="15"/>
        <v>20</v>
      </c>
      <c r="DH35" s="67">
        <f t="shared" si="16"/>
        <v>20</v>
      </c>
      <c r="DI35" s="67">
        <f t="shared" si="17"/>
        <v>20</v>
      </c>
      <c r="DJ35" s="67">
        <f t="shared" si="18"/>
        <v>50</v>
      </c>
      <c r="DK35" s="67">
        <f t="shared" si="19"/>
        <v>97.8</v>
      </c>
      <c r="DL35" s="67" t="str">
        <f t="shared" si="20"/>
        <v>SI</v>
      </c>
      <c r="DM35" s="182" t="str">
        <f t="shared" si="21"/>
        <v>SHORT CIRCUIT</v>
      </c>
      <c r="DN35" s="67">
        <f t="shared" si="3"/>
        <v>0</v>
      </c>
      <c r="DO35" s="178" t="str">
        <f t="shared" si="22"/>
        <v/>
      </c>
    </row>
    <row r="36" spans="2:119" s="3" customFormat="1" ht="16.7" customHeight="1" x14ac:dyDescent="0.2">
      <c r="B36" s="100" t="s">
        <v>481</v>
      </c>
      <c r="C36" s="171" t="s">
        <v>22</v>
      </c>
      <c r="D36" s="101" t="s">
        <v>21</v>
      </c>
      <c r="E36" s="124">
        <v>0</v>
      </c>
      <c r="F36" s="85">
        <f t="shared" si="0"/>
        <v>0</v>
      </c>
      <c r="G36" s="97" t="s">
        <v>754</v>
      </c>
      <c r="H36" s="122"/>
      <c r="I36" s="123"/>
      <c r="J36" s="123"/>
      <c r="K36" s="123"/>
      <c r="L36" s="115"/>
      <c r="M36" s="373">
        <v>45516</v>
      </c>
      <c r="N36" s="13"/>
      <c r="O36" s="798" t="str">
        <f t="shared" si="5"/>
        <v/>
      </c>
      <c r="P36" s="122">
        <v>570</v>
      </c>
      <c r="Q36" s="122">
        <v>5400</v>
      </c>
      <c r="R36" s="122" t="s">
        <v>230</v>
      </c>
      <c r="S36" s="125">
        <v>1.25</v>
      </c>
      <c r="T36" s="125">
        <v>5.5</v>
      </c>
      <c r="U36" s="122">
        <v>107</v>
      </c>
      <c r="V36" s="122">
        <v>940</v>
      </c>
      <c r="W36" s="123"/>
      <c r="X36" s="122"/>
      <c r="Y36" s="122"/>
      <c r="Z36" s="123"/>
      <c r="AA36" s="126"/>
      <c r="AB36" s="519"/>
      <c r="AC36" s="519"/>
      <c r="AD36" s="519"/>
      <c r="AE36" s="519"/>
      <c r="AF36" s="112" t="s">
        <v>578</v>
      </c>
      <c r="AG36" s="117"/>
      <c r="AH36" s="14">
        <v>100</v>
      </c>
      <c r="AI36" s="114">
        <v>41486</v>
      </c>
      <c r="AJ36" s="128">
        <v>79</v>
      </c>
      <c r="AK36" s="14">
        <v>100</v>
      </c>
      <c r="AL36" s="12"/>
      <c r="AM36" s="500">
        <f t="shared" si="1"/>
        <v>0</v>
      </c>
      <c r="AN36" s="181"/>
      <c r="AO36" s="893" t="s">
        <v>516</v>
      </c>
      <c r="AP36" s="887">
        <v>42014</v>
      </c>
      <c r="AQ36" s="891" t="str">
        <f t="shared" ca="1" si="23"/>
        <v>11, 8, 3</v>
      </c>
      <c r="AR36" s="889"/>
      <c r="AS36" s="892" t="str">
        <f t="shared" ca="1" si="24"/>
        <v/>
      </c>
      <c r="CU36" s="31"/>
      <c r="CV36" s="177" t="s">
        <v>116</v>
      </c>
      <c r="CW36" s="65">
        <f t="shared" si="2"/>
        <v>46277</v>
      </c>
      <c r="CX36" s="66" t="str">
        <f t="shared" si="6"/>
        <v>9HEBA-501</v>
      </c>
      <c r="CY36" s="67">
        <f t="shared" si="7"/>
        <v>0</v>
      </c>
      <c r="CZ36" s="67">
        <f t="shared" si="8"/>
        <v>0</v>
      </c>
      <c r="DA36" s="67">
        <f t="shared" si="9"/>
        <v>0</v>
      </c>
      <c r="DB36" s="67">
        <f t="shared" si="10"/>
        <v>0</v>
      </c>
      <c r="DC36" s="67">
        <f t="shared" si="11"/>
        <v>1.25</v>
      </c>
      <c r="DD36" s="67">
        <f t="shared" si="12"/>
        <v>5.5</v>
      </c>
      <c r="DE36" s="67">
        <f t="shared" si="13"/>
        <v>107</v>
      </c>
      <c r="DF36" s="67">
        <f t="shared" si="14"/>
        <v>940</v>
      </c>
      <c r="DG36" s="67">
        <f t="shared" si="15"/>
        <v>0</v>
      </c>
      <c r="DH36" s="67">
        <f t="shared" si="16"/>
        <v>0</v>
      </c>
      <c r="DI36" s="67">
        <f t="shared" si="17"/>
        <v>0</v>
      </c>
      <c r="DJ36" s="67">
        <f t="shared" si="18"/>
        <v>0</v>
      </c>
      <c r="DK36" s="67">
        <f t="shared" si="19"/>
        <v>100</v>
      </c>
      <c r="DL36" s="67" t="str">
        <f t="shared" si="20"/>
        <v>SI</v>
      </c>
      <c r="DM36" s="182" t="str">
        <f t="shared" si="21"/>
        <v>High Watercut</v>
      </c>
      <c r="DN36" s="67">
        <f t="shared" si="3"/>
        <v>0</v>
      </c>
      <c r="DO36" s="178" t="str">
        <f t="shared" si="22"/>
        <v/>
      </c>
    </row>
    <row r="37" spans="2:119" s="3" customFormat="1" ht="16.7" customHeight="1" x14ac:dyDescent="0.2">
      <c r="B37" s="100" t="s">
        <v>484</v>
      </c>
      <c r="C37" s="100" t="s">
        <v>22</v>
      </c>
      <c r="D37" s="100" t="s">
        <v>21</v>
      </c>
      <c r="E37" s="124">
        <v>0</v>
      </c>
      <c r="F37" s="85">
        <f t="shared" si="0"/>
        <v>11.10000000000001</v>
      </c>
      <c r="G37" s="97" t="s">
        <v>134</v>
      </c>
      <c r="H37" s="122">
        <v>128</v>
      </c>
      <c r="I37" s="123">
        <v>120</v>
      </c>
      <c r="J37" s="123"/>
      <c r="K37" s="123">
        <v>107</v>
      </c>
      <c r="L37" s="115"/>
      <c r="M37" s="373">
        <v>45516</v>
      </c>
      <c r="N37" s="13">
        <v>5454</v>
      </c>
      <c r="O37" s="798">
        <f t="shared" si="5"/>
        <v>146</v>
      </c>
      <c r="P37" s="122">
        <v>0</v>
      </c>
      <c r="Q37" s="122">
        <v>5600</v>
      </c>
      <c r="R37" s="122" t="s">
        <v>231</v>
      </c>
      <c r="S37" s="125"/>
      <c r="T37" s="125"/>
      <c r="U37" s="122"/>
      <c r="V37" s="122"/>
      <c r="W37" s="123"/>
      <c r="X37" s="122">
        <v>31</v>
      </c>
      <c r="Y37" s="122">
        <v>31</v>
      </c>
      <c r="Z37" s="123">
        <v>31</v>
      </c>
      <c r="AA37" s="126">
        <v>50</v>
      </c>
      <c r="AB37" s="519"/>
      <c r="AC37" s="519"/>
      <c r="AD37" s="519"/>
      <c r="AE37" s="519"/>
      <c r="AF37" s="112" t="s">
        <v>578</v>
      </c>
      <c r="AG37" s="117"/>
      <c r="AH37" s="14">
        <v>96.3</v>
      </c>
      <c r="AI37" s="114">
        <v>43276</v>
      </c>
      <c r="AJ37" s="128">
        <v>300</v>
      </c>
      <c r="AK37" s="14">
        <v>96.3</v>
      </c>
      <c r="AL37" s="12"/>
      <c r="AM37" s="500">
        <f t="shared" si="1"/>
        <v>11.10000000000001</v>
      </c>
      <c r="AN37" s="181"/>
      <c r="AO37" s="893"/>
      <c r="AP37" s="887">
        <v>43279</v>
      </c>
      <c r="AQ37" s="891" t="str">
        <f t="shared" ca="1" si="23"/>
        <v>8, 2, 17</v>
      </c>
      <c r="AR37" s="889"/>
      <c r="AS37" s="892" t="str">
        <f t="shared" ca="1" si="24"/>
        <v/>
      </c>
      <c r="CU37" s="31"/>
      <c r="CV37" s="177" t="s">
        <v>116</v>
      </c>
      <c r="CW37" s="65">
        <f t="shared" si="2"/>
        <v>46277</v>
      </c>
      <c r="CX37" s="66" t="str">
        <f t="shared" si="6"/>
        <v>9HEBA-503</v>
      </c>
      <c r="CY37" s="67">
        <f t="shared" si="7"/>
        <v>128</v>
      </c>
      <c r="CZ37" s="67">
        <f t="shared" si="8"/>
        <v>120</v>
      </c>
      <c r="DA37" s="67">
        <f t="shared" si="9"/>
        <v>107</v>
      </c>
      <c r="DB37" s="67">
        <f t="shared" si="10"/>
        <v>0</v>
      </c>
      <c r="DC37" s="67">
        <f t="shared" si="11"/>
        <v>0</v>
      </c>
      <c r="DD37" s="67">
        <f t="shared" si="12"/>
        <v>0</v>
      </c>
      <c r="DE37" s="67">
        <f t="shared" si="13"/>
        <v>0</v>
      </c>
      <c r="DF37" s="67">
        <f t="shared" si="14"/>
        <v>0</v>
      </c>
      <c r="DG37" s="67">
        <f t="shared" si="15"/>
        <v>31</v>
      </c>
      <c r="DH37" s="67">
        <f t="shared" si="16"/>
        <v>31</v>
      </c>
      <c r="DI37" s="67">
        <f t="shared" si="17"/>
        <v>31</v>
      </c>
      <c r="DJ37" s="67">
        <f t="shared" si="18"/>
        <v>50</v>
      </c>
      <c r="DK37" s="67">
        <f t="shared" si="19"/>
        <v>96.3</v>
      </c>
      <c r="DL37" s="67" t="str">
        <f t="shared" si="20"/>
        <v>SI</v>
      </c>
      <c r="DM37" s="182" t="str">
        <f t="shared" si="21"/>
        <v>NO RECOVERY</v>
      </c>
      <c r="DN37" s="67">
        <f t="shared" si="3"/>
        <v>0</v>
      </c>
      <c r="DO37" s="178" t="str">
        <f t="shared" si="22"/>
        <v/>
      </c>
    </row>
    <row r="38" spans="2:119" s="3" customFormat="1" ht="18.75" customHeight="1" x14ac:dyDescent="0.2">
      <c r="B38" s="100" t="s">
        <v>500</v>
      </c>
      <c r="C38" s="338" t="s">
        <v>22</v>
      </c>
      <c r="D38" s="338" t="s">
        <v>21</v>
      </c>
      <c r="E38" s="124">
        <v>0</v>
      </c>
      <c r="F38" s="85">
        <f t="shared" si="0"/>
        <v>1.0500000000000009</v>
      </c>
      <c r="G38" s="97" t="s">
        <v>154</v>
      </c>
      <c r="H38" s="122"/>
      <c r="I38" s="123"/>
      <c r="J38" s="123"/>
      <c r="K38" s="123"/>
      <c r="L38" s="115"/>
      <c r="M38" s="373">
        <v>45516</v>
      </c>
      <c r="N38" s="13"/>
      <c r="O38" s="798" t="str">
        <f t="shared" si="5"/>
        <v/>
      </c>
      <c r="P38" s="122">
        <v>86</v>
      </c>
      <c r="Q38" s="122">
        <v>5638</v>
      </c>
      <c r="R38" s="122" t="s">
        <v>498</v>
      </c>
      <c r="S38" s="125"/>
      <c r="T38" s="125"/>
      <c r="U38" s="122"/>
      <c r="V38" s="122"/>
      <c r="W38" s="123"/>
      <c r="X38" s="122"/>
      <c r="Y38" s="122"/>
      <c r="Z38" s="123"/>
      <c r="AA38" s="126"/>
      <c r="AB38" s="519"/>
      <c r="AC38" s="519"/>
      <c r="AD38" s="519"/>
      <c r="AE38" s="519"/>
      <c r="AF38" s="112" t="s">
        <v>578</v>
      </c>
      <c r="AG38" s="117"/>
      <c r="AH38" s="14">
        <v>97</v>
      </c>
      <c r="AI38" s="114">
        <v>42335</v>
      </c>
      <c r="AJ38" s="128">
        <v>35</v>
      </c>
      <c r="AK38" s="14">
        <v>97</v>
      </c>
      <c r="AL38" s="12"/>
      <c r="AM38" s="500">
        <f t="shared" si="1"/>
        <v>1.0500000000000009</v>
      </c>
      <c r="AN38" s="181"/>
      <c r="AO38" s="893"/>
      <c r="AP38" s="887">
        <v>41161</v>
      </c>
      <c r="AQ38" s="891" t="str">
        <f t="shared" ca="1" si="23"/>
        <v>14, 0, 3</v>
      </c>
      <c r="AR38" s="889"/>
      <c r="AS38" s="892" t="str">
        <f t="shared" ca="1" si="24"/>
        <v/>
      </c>
      <c r="CU38" s="31"/>
      <c r="CV38" s="177" t="s">
        <v>116</v>
      </c>
      <c r="CW38" s="65">
        <f t="shared" si="2"/>
        <v>46277</v>
      </c>
      <c r="CX38" s="66" t="str">
        <f t="shared" si="6"/>
        <v>9HEBA-505</v>
      </c>
      <c r="CY38" s="67">
        <f t="shared" si="7"/>
        <v>0</v>
      </c>
      <c r="CZ38" s="67">
        <f t="shared" si="8"/>
        <v>0</v>
      </c>
      <c r="DA38" s="67">
        <f t="shared" si="9"/>
        <v>0</v>
      </c>
      <c r="DB38" s="67">
        <f t="shared" si="10"/>
        <v>0</v>
      </c>
      <c r="DC38" s="67">
        <f t="shared" si="11"/>
        <v>0</v>
      </c>
      <c r="DD38" s="67">
        <f t="shared" si="12"/>
        <v>0</v>
      </c>
      <c r="DE38" s="67">
        <f t="shared" si="13"/>
        <v>0</v>
      </c>
      <c r="DF38" s="67">
        <f t="shared" si="14"/>
        <v>0</v>
      </c>
      <c r="DG38" s="67">
        <f t="shared" si="15"/>
        <v>0</v>
      </c>
      <c r="DH38" s="67">
        <f t="shared" si="16"/>
        <v>0</v>
      </c>
      <c r="DI38" s="67">
        <f t="shared" si="17"/>
        <v>0</v>
      </c>
      <c r="DJ38" s="67">
        <f t="shared" si="18"/>
        <v>0</v>
      </c>
      <c r="DK38" s="67">
        <f t="shared" si="19"/>
        <v>97</v>
      </c>
      <c r="DL38" s="67" t="str">
        <f t="shared" si="20"/>
        <v>SI</v>
      </c>
      <c r="DM38" s="182" t="str">
        <f t="shared" si="21"/>
        <v>SHORT CIRCUIT</v>
      </c>
      <c r="DN38" s="67">
        <f t="shared" si="3"/>
        <v>0</v>
      </c>
      <c r="DO38" s="178" t="str">
        <f t="shared" si="22"/>
        <v/>
      </c>
    </row>
    <row r="39" spans="2:119" s="3" customFormat="1" ht="16.7" customHeight="1" x14ac:dyDescent="0.2">
      <c r="B39" s="100" t="s">
        <v>404</v>
      </c>
      <c r="C39" s="171" t="s">
        <v>22</v>
      </c>
      <c r="D39" s="101" t="s">
        <v>21</v>
      </c>
      <c r="E39" s="124">
        <v>0</v>
      </c>
      <c r="F39" s="85">
        <f t="shared" si="0"/>
        <v>58.800000000000054</v>
      </c>
      <c r="G39" s="97" t="s">
        <v>757</v>
      </c>
      <c r="H39" s="122">
        <v>96</v>
      </c>
      <c r="I39" s="123">
        <v>100</v>
      </c>
      <c r="J39" s="123"/>
      <c r="K39" s="123"/>
      <c r="L39" s="115"/>
      <c r="M39" s="373">
        <v>45910</v>
      </c>
      <c r="N39" s="13">
        <v>283</v>
      </c>
      <c r="O39" s="798">
        <f t="shared" si="5"/>
        <v>4867</v>
      </c>
      <c r="P39" s="122">
        <v>283</v>
      </c>
      <c r="Q39" s="122">
        <v>5150</v>
      </c>
      <c r="R39" s="122" t="s">
        <v>708</v>
      </c>
      <c r="S39" s="125"/>
      <c r="T39" s="125"/>
      <c r="U39" s="122"/>
      <c r="V39" s="122"/>
      <c r="W39" s="123"/>
      <c r="X39" s="122">
        <v>21</v>
      </c>
      <c r="Y39" s="122">
        <v>20</v>
      </c>
      <c r="Z39" s="123">
        <v>21</v>
      </c>
      <c r="AA39" s="126">
        <v>50</v>
      </c>
      <c r="AB39" s="750"/>
      <c r="AC39" s="750"/>
      <c r="AD39" s="750"/>
      <c r="AE39" s="750"/>
      <c r="AF39" s="112" t="s">
        <v>578</v>
      </c>
      <c r="AG39" s="117"/>
      <c r="AH39" s="14">
        <v>94</v>
      </c>
      <c r="AI39" s="127">
        <v>45131</v>
      </c>
      <c r="AJ39" s="128">
        <v>980</v>
      </c>
      <c r="AK39" s="14">
        <v>94</v>
      </c>
      <c r="AL39" s="12">
        <v>6550</v>
      </c>
      <c r="AM39" s="500">
        <f t="shared" si="1"/>
        <v>58.800000000000054</v>
      </c>
      <c r="AN39" s="181"/>
      <c r="AO39" s="893"/>
      <c r="AP39" s="887">
        <v>45146</v>
      </c>
      <c r="AQ39" s="891" t="str">
        <f t="shared" ca="1" si="23"/>
        <v>3, 1, 5</v>
      </c>
      <c r="AR39" s="889"/>
      <c r="AS39" s="892" t="str">
        <f t="shared" ca="1" si="24"/>
        <v/>
      </c>
      <c r="CU39" s="31"/>
      <c r="CV39" s="177" t="s">
        <v>116</v>
      </c>
      <c r="CW39" s="65">
        <f t="shared" si="2"/>
        <v>46277</v>
      </c>
      <c r="CX39" s="66" t="str">
        <f t="shared" si="6"/>
        <v>9EBAH-G-04</v>
      </c>
      <c r="CY39" s="67">
        <f t="shared" si="7"/>
        <v>96</v>
      </c>
      <c r="CZ39" s="67">
        <f t="shared" si="8"/>
        <v>100</v>
      </c>
      <c r="DA39" s="67">
        <f t="shared" si="9"/>
        <v>0</v>
      </c>
      <c r="DB39" s="67">
        <f t="shared" si="10"/>
        <v>0</v>
      </c>
      <c r="DC39" s="67">
        <f t="shared" si="11"/>
        <v>0</v>
      </c>
      <c r="DD39" s="67">
        <f t="shared" si="12"/>
        <v>0</v>
      </c>
      <c r="DE39" s="67">
        <f t="shared" si="13"/>
        <v>0</v>
      </c>
      <c r="DF39" s="67">
        <f t="shared" si="14"/>
        <v>0</v>
      </c>
      <c r="DG39" s="67">
        <f t="shared" si="15"/>
        <v>21</v>
      </c>
      <c r="DH39" s="67">
        <f t="shared" si="16"/>
        <v>20</v>
      </c>
      <c r="DI39" s="67">
        <f t="shared" si="17"/>
        <v>21</v>
      </c>
      <c r="DJ39" s="67">
        <f t="shared" si="18"/>
        <v>50</v>
      </c>
      <c r="DK39" s="67">
        <f t="shared" si="19"/>
        <v>94</v>
      </c>
      <c r="DL39" s="67" t="str">
        <f t="shared" si="20"/>
        <v>SI</v>
      </c>
      <c r="DM39" s="182" t="str">
        <f t="shared" si="21"/>
        <v>Short Circuit</v>
      </c>
      <c r="DN39" s="67">
        <f t="shared" si="3"/>
        <v>0</v>
      </c>
      <c r="DO39" s="178" t="str">
        <f t="shared" si="22"/>
        <v/>
      </c>
    </row>
    <row r="40" spans="2:119" s="3" customFormat="1" ht="16.7" customHeight="1" x14ac:dyDescent="0.2">
      <c r="B40" s="100" t="s">
        <v>468</v>
      </c>
      <c r="C40" s="171" t="s">
        <v>22</v>
      </c>
      <c r="D40" s="101" t="s">
        <v>21</v>
      </c>
      <c r="E40" s="124">
        <v>0</v>
      </c>
      <c r="F40" s="85">
        <f t="shared" si="0"/>
        <v>14.95</v>
      </c>
      <c r="G40" s="97" t="s">
        <v>873</v>
      </c>
      <c r="H40" s="122">
        <v>128</v>
      </c>
      <c r="I40" s="123">
        <v>100</v>
      </c>
      <c r="J40" s="123"/>
      <c r="K40" s="123"/>
      <c r="L40" s="115">
        <v>0</v>
      </c>
      <c r="M40" s="373">
        <v>45948</v>
      </c>
      <c r="N40" s="13" t="s">
        <v>775</v>
      </c>
      <c r="O40" s="798" t="str">
        <f t="shared" si="5"/>
        <v/>
      </c>
      <c r="P40" s="122">
        <v>1609</v>
      </c>
      <c r="Q40" s="122">
        <v>6200</v>
      </c>
      <c r="R40" s="122" t="s">
        <v>230</v>
      </c>
      <c r="S40" s="125">
        <v>1.5</v>
      </c>
      <c r="T40" s="125">
        <v>5.5</v>
      </c>
      <c r="U40" s="122">
        <v>144</v>
      </c>
      <c r="V40" s="122">
        <v>915</v>
      </c>
      <c r="W40" s="123">
        <v>0</v>
      </c>
      <c r="X40" s="122"/>
      <c r="Y40" s="122"/>
      <c r="Z40" s="123"/>
      <c r="AA40" s="126">
        <v>50</v>
      </c>
      <c r="AB40" s="519"/>
      <c r="AC40" s="519"/>
      <c r="AD40" s="519"/>
      <c r="AE40" s="519"/>
      <c r="AF40" s="112" t="s">
        <v>579</v>
      </c>
      <c r="AG40" s="117"/>
      <c r="AH40" s="14">
        <v>69.25</v>
      </c>
      <c r="AI40" s="465">
        <v>45862</v>
      </c>
      <c r="AJ40" s="128">
        <v>115</v>
      </c>
      <c r="AK40" s="14">
        <v>87</v>
      </c>
      <c r="AL40" s="12">
        <v>19810</v>
      </c>
      <c r="AM40" s="500">
        <f t="shared" si="1"/>
        <v>14.950000000000001</v>
      </c>
      <c r="AN40" s="181"/>
      <c r="AO40" s="893"/>
      <c r="AP40" s="887"/>
      <c r="AQ40" s="891" t="str">
        <f t="shared" ca="1" si="23"/>
        <v/>
      </c>
      <c r="AR40" s="889">
        <v>44482</v>
      </c>
      <c r="AS40" s="892" t="str">
        <f t="shared" ca="1" si="24"/>
        <v/>
      </c>
      <c r="CU40" s="31"/>
      <c r="CV40" s="177" t="s">
        <v>116</v>
      </c>
      <c r="CW40" s="65">
        <f t="shared" si="2"/>
        <v>46277</v>
      </c>
      <c r="CX40" s="66" t="str">
        <f t="shared" si="6"/>
        <v>9HEBA-10</v>
      </c>
      <c r="CY40" s="67">
        <f t="shared" si="7"/>
        <v>128</v>
      </c>
      <c r="CZ40" s="67">
        <f t="shared" si="8"/>
        <v>100</v>
      </c>
      <c r="DA40" s="67">
        <f t="shared" si="9"/>
        <v>0</v>
      </c>
      <c r="DB40" s="67">
        <f t="shared" si="10"/>
        <v>0</v>
      </c>
      <c r="DC40" s="67">
        <f t="shared" si="11"/>
        <v>1.5</v>
      </c>
      <c r="DD40" s="67">
        <f t="shared" si="12"/>
        <v>5.5</v>
      </c>
      <c r="DE40" s="67">
        <f t="shared" si="13"/>
        <v>144</v>
      </c>
      <c r="DF40" s="67">
        <f t="shared" si="14"/>
        <v>915</v>
      </c>
      <c r="DG40" s="67">
        <f t="shared" si="15"/>
        <v>0</v>
      </c>
      <c r="DH40" s="67">
        <f t="shared" si="16"/>
        <v>0</v>
      </c>
      <c r="DI40" s="67">
        <f t="shared" si="17"/>
        <v>0</v>
      </c>
      <c r="DJ40" s="67">
        <f t="shared" si="18"/>
        <v>50</v>
      </c>
      <c r="DK40" s="67">
        <f t="shared" si="19"/>
        <v>69.25</v>
      </c>
      <c r="DL40" s="67" t="str">
        <f t="shared" si="20"/>
        <v>SI</v>
      </c>
      <c r="DM40" s="182" t="str">
        <f t="shared" si="21"/>
        <v>No Production</v>
      </c>
      <c r="DN40" s="67">
        <f t="shared" si="3"/>
        <v>0</v>
      </c>
      <c r="DO40" s="178" t="str">
        <f t="shared" si="22"/>
        <v/>
      </c>
    </row>
    <row r="41" spans="2:119" s="3" customFormat="1" ht="16.7" customHeight="1" x14ac:dyDescent="0.2">
      <c r="B41" s="100" t="s">
        <v>485</v>
      </c>
      <c r="C41" s="171" t="s">
        <v>22</v>
      </c>
      <c r="D41" s="101" t="s">
        <v>21</v>
      </c>
      <c r="E41" s="124">
        <v>0</v>
      </c>
      <c r="F41" s="85">
        <f t="shared" si="0"/>
        <v>19.698</v>
      </c>
      <c r="G41" s="97" t="s">
        <v>873</v>
      </c>
      <c r="H41" s="122">
        <v>128</v>
      </c>
      <c r="I41" s="123">
        <v>100</v>
      </c>
      <c r="J41" s="123"/>
      <c r="K41" s="123">
        <v>106</v>
      </c>
      <c r="L41" s="115"/>
      <c r="M41" s="373">
        <v>46165</v>
      </c>
      <c r="N41" s="13">
        <v>2520</v>
      </c>
      <c r="O41" s="798">
        <f t="shared" si="5"/>
        <v>3669</v>
      </c>
      <c r="P41" s="122"/>
      <c r="Q41" s="122">
        <v>6189</v>
      </c>
      <c r="R41" s="122" t="s">
        <v>230</v>
      </c>
      <c r="S41" s="125">
        <v>1.5</v>
      </c>
      <c r="T41" s="125">
        <v>5.6</v>
      </c>
      <c r="U41" s="122">
        <v>144</v>
      </c>
      <c r="V41" s="122">
        <v>960</v>
      </c>
      <c r="W41" s="123"/>
      <c r="X41" s="122"/>
      <c r="Y41" s="122"/>
      <c r="Z41" s="123"/>
      <c r="AA41" s="126">
        <v>50</v>
      </c>
      <c r="AB41" s="519"/>
      <c r="AC41" s="519"/>
      <c r="AD41" s="519"/>
      <c r="AE41" s="519"/>
      <c r="AF41" s="112" t="s">
        <v>579</v>
      </c>
      <c r="AG41" s="117"/>
      <c r="AH41" s="14">
        <v>86.575000000000003</v>
      </c>
      <c r="AI41" s="127">
        <v>46054</v>
      </c>
      <c r="AJ41" s="128">
        <v>147</v>
      </c>
      <c r="AK41" s="14">
        <v>86.6</v>
      </c>
      <c r="AL41" s="12">
        <v>17000</v>
      </c>
      <c r="AM41" s="500">
        <f t="shared" si="1"/>
        <v>19.698</v>
      </c>
      <c r="AN41" s="181"/>
      <c r="AO41" s="893"/>
      <c r="AP41" s="887">
        <v>46140</v>
      </c>
      <c r="AQ41" s="891" t="str">
        <f t="shared" ca="1" si="23"/>
        <v>0, 4, 17</v>
      </c>
      <c r="AR41" s="889">
        <v>46140</v>
      </c>
      <c r="AS41" s="892" t="str">
        <f t="shared" ca="1" si="24"/>
        <v/>
      </c>
      <c r="CU41" s="31"/>
      <c r="CV41" s="177" t="s">
        <v>116</v>
      </c>
      <c r="CW41" s="65">
        <f t="shared" si="2"/>
        <v>46277</v>
      </c>
      <c r="CX41" s="66" t="str">
        <f t="shared" si="6"/>
        <v>9HEBA-14</v>
      </c>
      <c r="CY41" s="67">
        <f t="shared" si="7"/>
        <v>128</v>
      </c>
      <c r="CZ41" s="67">
        <f t="shared" si="8"/>
        <v>100</v>
      </c>
      <c r="DA41" s="67">
        <f t="shared" si="9"/>
        <v>106</v>
      </c>
      <c r="DB41" s="67">
        <f t="shared" si="10"/>
        <v>0</v>
      </c>
      <c r="DC41" s="67">
        <f t="shared" si="11"/>
        <v>1.5</v>
      </c>
      <c r="DD41" s="67">
        <f t="shared" si="12"/>
        <v>5.6</v>
      </c>
      <c r="DE41" s="67">
        <f t="shared" si="13"/>
        <v>144</v>
      </c>
      <c r="DF41" s="67">
        <f t="shared" si="14"/>
        <v>960</v>
      </c>
      <c r="DG41" s="67">
        <f t="shared" si="15"/>
        <v>0</v>
      </c>
      <c r="DH41" s="67">
        <f t="shared" si="16"/>
        <v>0</v>
      </c>
      <c r="DI41" s="67">
        <f t="shared" si="17"/>
        <v>0</v>
      </c>
      <c r="DJ41" s="67">
        <f t="shared" si="18"/>
        <v>50</v>
      </c>
      <c r="DK41" s="67">
        <f t="shared" si="19"/>
        <v>86.575000000000003</v>
      </c>
      <c r="DL41" s="67" t="str">
        <f t="shared" si="20"/>
        <v>SI</v>
      </c>
      <c r="DM41" s="182" t="str">
        <f t="shared" si="21"/>
        <v>No Production</v>
      </c>
      <c r="DN41" s="67">
        <f t="shared" si="3"/>
        <v>0</v>
      </c>
      <c r="DO41" s="178" t="str">
        <f t="shared" si="22"/>
        <v/>
      </c>
    </row>
    <row r="42" spans="2:119" s="3" customFormat="1" ht="16.7" customHeight="1" x14ac:dyDescent="0.2">
      <c r="B42" s="100" t="s">
        <v>488</v>
      </c>
      <c r="C42" s="171" t="s">
        <v>22</v>
      </c>
      <c r="D42" s="101" t="s">
        <v>21</v>
      </c>
      <c r="E42" s="124">
        <v>0</v>
      </c>
      <c r="F42" s="85">
        <f t="shared" si="0"/>
        <v>8.1600000000000019</v>
      </c>
      <c r="G42" s="97" t="s">
        <v>602</v>
      </c>
      <c r="H42" s="122">
        <v>128</v>
      </c>
      <c r="I42" s="123">
        <v>110</v>
      </c>
      <c r="J42" s="123"/>
      <c r="K42" s="123"/>
      <c r="L42" s="115"/>
      <c r="M42" s="373">
        <v>45399</v>
      </c>
      <c r="N42" s="13">
        <v>4278</v>
      </c>
      <c r="O42" s="798">
        <f t="shared" si="5"/>
        <v>1793</v>
      </c>
      <c r="P42" s="13">
        <v>1765</v>
      </c>
      <c r="Q42" s="122">
        <v>6071</v>
      </c>
      <c r="R42" s="122" t="s">
        <v>230</v>
      </c>
      <c r="S42" s="125">
        <v>1.5</v>
      </c>
      <c r="T42" s="125">
        <v>5.5</v>
      </c>
      <c r="U42" s="122">
        <v>144</v>
      </c>
      <c r="V42" s="122">
        <v>915</v>
      </c>
      <c r="W42" s="123">
        <v>0</v>
      </c>
      <c r="X42" s="122"/>
      <c r="Y42" s="122"/>
      <c r="Z42" s="123"/>
      <c r="AA42" s="126">
        <v>50</v>
      </c>
      <c r="AB42" s="519"/>
      <c r="AC42" s="519"/>
      <c r="AD42" s="519"/>
      <c r="AE42" s="519"/>
      <c r="AF42" s="112" t="s">
        <v>579</v>
      </c>
      <c r="AG42" s="117"/>
      <c r="AH42" s="14">
        <v>83</v>
      </c>
      <c r="AI42" s="127">
        <v>43376</v>
      </c>
      <c r="AJ42" s="128">
        <v>48</v>
      </c>
      <c r="AK42" s="14">
        <v>83</v>
      </c>
      <c r="AL42" s="12"/>
      <c r="AM42" s="500">
        <f t="shared" si="1"/>
        <v>8.1600000000000019</v>
      </c>
      <c r="AN42" s="181"/>
      <c r="AO42" s="893"/>
      <c r="AP42" s="887">
        <v>43391</v>
      </c>
      <c r="AQ42" s="891" t="str">
        <f t="shared" ca="1" si="23"/>
        <v>7, 10, 26</v>
      </c>
      <c r="AR42" s="889"/>
      <c r="AS42" s="892" t="str">
        <f t="shared" ca="1" si="24"/>
        <v/>
      </c>
      <c r="CU42" s="31"/>
      <c r="CV42" s="177" t="s">
        <v>116</v>
      </c>
      <c r="CW42" s="65">
        <f t="shared" si="2"/>
        <v>46277</v>
      </c>
      <c r="CX42" s="66" t="str">
        <f t="shared" si="6"/>
        <v>9HEBA-15</v>
      </c>
      <c r="CY42" s="67">
        <f t="shared" si="7"/>
        <v>128</v>
      </c>
      <c r="CZ42" s="67">
        <f t="shared" si="8"/>
        <v>110</v>
      </c>
      <c r="DA42" s="67">
        <f t="shared" si="9"/>
        <v>0</v>
      </c>
      <c r="DB42" s="67">
        <f t="shared" si="10"/>
        <v>0</v>
      </c>
      <c r="DC42" s="67">
        <f t="shared" si="11"/>
        <v>1.5</v>
      </c>
      <c r="DD42" s="67">
        <f t="shared" si="12"/>
        <v>5.5</v>
      </c>
      <c r="DE42" s="67">
        <f t="shared" si="13"/>
        <v>144</v>
      </c>
      <c r="DF42" s="67">
        <f t="shared" si="14"/>
        <v>915</v>
      </c>
      <c r="DG42" s="67">
        <f t="shared" si="15"/>
        <v>0</v>
      </c>
      <c r="DH42" s="67">
        <f t="shared" si="16"/>
        <v>0</v>
      </c>
      <c r="DI42" s="67">
        <f t="shared" si="17"/>
        <v>0</v>
      </c>
      <c r="DJ42" s="67">
        <f t="shared" si="18"/>
        <v>50</v>
      </c>
      <c r="DK42" s="67">
        <f t="shared" si="19"/>
        <v>83</v>
      </c>
      <c r="DL42" s="67" t="str">
        <f t="shared" si="20"/>
        <v>SI</v>
      </c>
      <c r="DM42" s="182" t="str">
        <f t="shared" si="21"/>
        <v>PUMP STUCK</v>
      </c>
      <c r="DN42" s="67">
        <f t="shared" si="3"/>
        <v>0</v>
      </c>
      <c r="DO42" s="178" t="str">
        <f t="shared" si="22"/>
        <v/>
      </c>
    </row>
    <row r="43" spans="2:119" s="3" customFormat="1" ht="16.7" customHeight="1" x14ac:dyDescent="0.2">
      <c r="B43" s="100" t="s">
        <v>249</v>
      </c>
      <c r="C43" s="171" t="s">
        <v>22</v>
      </c>
      <c r="D43" s="101" t="s">
        <v>21</v>
      </c>
      <c r="E43" s="124">
        <v>0</v>
      </c>
      <c r="F43" s="85">
        <f t="shared" si="0"/>
        <v>18.800000000000018</v>
      </c>
      <c r="G43" s="97" t="s">
        <v>757</v>
      </c>
      <c r="H43" s="122">
        <v>128</v>
      </c>
      <c r="I43" s="123">
        <v>100</v>
      </c>
      <c r="J43" s="123"/>
      <c r="K43" s="123">
        <v>125</v>
      </c>
      <c r="L43" s="115">
        <v>0</v>
      </c>
      <c r="M43" s="373">
        <v>45533</v>
      </c>
      <c r="N43" s="13">
        <v>5700</v>
      </c>
      <c r="O43" s="798">
        <f t="shared" si="5"/>
        <v>210</v>
      </c>
      <c r="P43" s="122">
        <v>3000</v>
      </c>
      <c r="Q43" s="122">
        <v>5910</v>
      </c>
      <c r="R43" s="122" t="s">
        <v>589</v>
      </c>
      <c r="S43" s="125"/>
      <c r="T43" s="125"/>
      <c r="U43" s="122"/>
      <c r="V43" s="122"/>
      <c r="W43" s="123">
        <v>0</v>
      </c>
      <c r="X43" s="122">
        <v>27</v>
      </c>
      <c r="Y43" s="122">
        <v>27</v>
      </c>
      <c r="Z43" s="122">
        <v>27</v>
      </c>
      <c r="AA43" s="126">
        <v>50</v>
      </c>
      <c r="AB43" s="519"/>
      <c r="AC43" s="519"/>
      <c r="AD43" s="519"/>
      <c r="AE43" s="519"/>
      <c r="AF43" s="112" t="s">
        <v>580</v>
      </c>
      <c r="AG43" s="117"/>
      <c r="AH43" s="14">
        <v>95.3333333333333</v>
      </c>
      <c r="AI43" s="127">
        <v>45464</v>
      </c>
      <c r="AJ43" s="128">
        <v>400</v>
      </c>
      <c r="AK43" s="14">
        <v>95.3</v>
      </c>
      <c r="AL43" s="12">
        <v>18700</v>
      </c>
      <c r="AM43" s="500">
        <f t="shared" si="1"/>
        <v>18.800000000000018</v>
      </c>
      <c r="AN43" s="181"/>
      <c r="AO43" s="893" t="s">
        <v>797</v>
      </c>
      <c r="AP43" s="887">
        <v>45469</v>
      </c>
      <c r="AQ43" s="891" t="str">
        <f t="shared" ca="1" si="23"/>
        <v>2, 2, 19</v>
      </c>
      <c r="AR43" s="889"/>
      <c r="AS43" s="892" t="str">
        <f t="shared" ca="1" si="24"/>
        <v/>
      </c>
      <c r="CU43" s="31"/>
      <c r="CV43" s="177" t="s">
        <v>116</v>
      </c>
      <c r="CW43" s="65">
        <f t="shared" si="2"/>
        <v>46277</v>
      </c>
      <c r="CX43" s="66" t="str">
        <f t="shared" si="6"/>
        <v>9HEBA-100</v>
      </c>
      <c r="CY43" s="67">
        <f t="shared" si="7"/>
        <v>128</v>
      </c>
      <c r="CZ43" s="67">
        <f t="shared" si="8"/>
        <v>100</v>
      </c>
      <c r="DA43" s="67">
        <f t="shared" si="9"/>
        <v>125</v>
      </c>
      <c r="DB43" s="67">
        <f t="shared" si="10"/>
        <v>0</v>
      </c>
      <c r="DC43" s="67">
        <f t="shared" si="11"/>
        <v>0</v>
      </c>
      <c r="DD43" s="67">
        <f t="shared" si="12"/>
        <v>0</v>
      </c>
      <c r="DE43" s="67">
        <f t="shared" si="13"/>
        <v>0</v>
      </c>
      <c r="DF43" s="67">
        <f t="shared" si="14"/>
        <v>0</v>
      </c>
      <c r="DG43" s="67">
        <f t="shared" si="15"/>
        <v>27</v>
      </c>
      <c r="DH43" s="67">
        <f t="shared" si="16"/>
        <v>27</v>
      </c>
      <c r="DI43" s="67">
        <f t="shared" si="17"/>
        <v>27</v>
      </c>
      <c r="DJ43" s="67">
        <f t="shared" si="18"/>
        <v>50</v>
      </c>
      <c r="DK43" s="67">
        <f t="shared" si="19"/>
        <v>95.3333333333333</v>
      </c>
      <c r="DL43" s="67" t="str">
        <f t="shared" si="20"/>
        <v>SI</v>
      </c>
      <c r="DM43" s="182" t="str">
        <f t="shared" si="21"/>
        <v>Short Circuit</v>
      </c>
      <c r="DN43" s="67">
        <f t="shared" si="3"/>
        <v>0</v>
      </c>
      <c r="DO43" s="178" t="str">
        <f t="shared" si="22"/>
        <v/>
      </c>
    </row>
    <row r="44" spans="2:119" s="3" customFormat="1" ht="16.7" customHeight="1" x14ac:dyDescent="0.2">
      <c r="B44" s="100" t="s">
        <v>308</v>
      </c>
      <c r="C44" s="171" t="s">
        <v>22</v>
      </c>
      <c r="D44" s="101" t="s">
        <v>21</v>
      </c>
      <c r="E44" s="124">
        <v>0</v>
      </c>
      <c r="F44" s="85">
        <f t="shared" si="0"/>
        <v>3.2000000000000028</v>
      </c>
      <c r="G44" s="97" t="s">
        <v>134</v>
      </c>
      <c r="H44" s="122"/>
      <c r="I44" s="123"/>
      <c r="J44" s="123"/>
      <c r="K44" s="123"/>
      <c r="L44" s="115"/>
      <c r="M44" s="373">
        <v>43505</v>
      </c>
      <c r="N44" s="13"/>
      <c r="O44" s="798" t="str">
        <f t="shared" si="5"/>
        <v/>
      </c>
      <c r="P44" s="122">
        <v>3177</v>
      </c>
      <c r="Q44" s="122">
        <v>6337</v>
      </c>
      <c r="R44" s="122" t="s">
        <v>230</v>
      </c>
      <c r="S44" s="125">
        <v>1.5</v>
      </c>
      <c r="T44" s="125">
        <v>5.5</v>
      </c>
      <c r="U44" s="122">
        <v>102</v>
      </c>
      <c r="V44" s="122">
        <v>950</v>
      </c>
      <c r="W44" s="123"/>
      <c r="X44" s="122"/>
      <c r="Y44" s="122"/>
      <c r="Z44" s="123"/>
      <c r="AA44" s="126"/>
      <c r="AB44" s="519"/>
      <c r="AC44" s="519"/>
      <c r="AD44" s="519"/>
      <c r="AE44" s="519"/>
      <c r="AF44" s="112" t="s">
        <v>581</v>
      </c>
      <c r="AG44" s="117"/>
      <c r="AH44" s="14">
        <v>96</v>
      </c>
      <c r="AI44" s="114">
        <v>42113</v>
      </c>
      <c r="AJ44" s="128">
        <v>80</v>
      </c>
      <c r="AK44" s="14">
        <v>96</v>
      </c>
      <c r="AL44" s="12"/>
      <c r="AM44" s="500">
        <f t="shared" si="1"/>
        <v>3.2000000000000028</v>
      </c>
      <c r="AN44" s="181"/>
      <c r="AO44" s="893"/>
      <c r="AP44" s="887">
        <v>40033</v>
      </c>
      <c r="AQ44" s="891" t="str">
        <f t="shared" ca="1" si="23"/>
        <v>17, 1, 4</v>
      </c>
      <c r="AR44" s="889"/>
      <c r="AS44" s="892" t="str">
        <f t="shared" ca="1" si="24"/>
        <v/>
      </c>
      <c r="CU44" s="31"/>
      <c r="CV44" s="177" t="s">
        <v>116</v>
      </c>
      <c r="CW44" s="65">
        <f t="shared" si="2"/>
        <v>46277</v>
      </c>
      <c r="CX44" s="66" t="str">
        <f t="shared" si="6"/>
        <v>9HEBA-101</v>
      </c>
      <c r="CY44" s="67">
        <f t="shared" si="7"/>
        <v>0</v>
      </c>
      <c r="CZ44" s="67">
        <f t="shared" si="8"/>
        <v>0</v>
      </c>
      <c r="DA44" s="67">
        <f t="shared" si="9"/>
        <v>0</v>
      </c>
      <c r="DB44" s="67">
        <f t="shared" si="10"/>
        <v>0</v>
      </c>
      <c r="DC44" s="67">
        <f t="shared" si="11"/>
        <v>1.5</v>
      </c>
      <c r="DD44" s="67">
        <f t="shared" si="12"/>
        <v>5.5</v>
      </c>
      <c r="DE44" s="67">
        <f t="shared" si="13"/>
        <v>102</v>
      </c>
      <c r="DF44" s="67">
        <f t="shared" si="14"/>
        <v>950</v>
      </c>
      <c r="DG44" s="67">
        <f t="shared" si="15"/>
        <v>0</v>
      </c>
      <c r="DH44" s="67">
        <f t="shared" si="16"/>
        <v>0</v>
      </c>
      <c r="DI44" s="67">
        <f t="shared" si="17"/>
        <v>0</v>
      </c>
      <c r="DJ44" s="67">
        <f t="shared" si="18"/>
        <v>0</v>
      </c>
      <c r="DK44" s="67">
        <f t="shared" si="19"/>
        <v>96</v>
      </c>
      <c r="DL44" s="67" t="str">
        <f t="shared" si="20"/>
        <v>SI</v>
      </c>
      <c r="DM44" s="182" t="str">
        <f t="shared" si="21"/>
        <v>NO RECOVERY</v>
      </c>
      <c r="DN44" s="67">
        <f t="shared" si="3"/>
        <v>0</v>
      </c>
      <c r="DO44" s="178" t="str">
        <f t="shared" si="22"/>
        <v/>
      </c>
    </row>
    <row r="45" spans="2:119" s="3" customFormat="1" ht="16.7" customHeight="1" x14ac:dyDescent="0.2">
      <c r="B45" s="100" t="s">
        <v>327</v>
      </c>
      <c r="C45" s="171" t="s">
        <v>22</v>
      </c>
      <c r="D45" s="101" t="s">
        <v>3</v>
      </c>
      <c r="E45" s="124">
        <v>24</v>
      </c>
      <c r="F45" s="85">
        <f t="shared" si="0"/>
        <v>0</v>
      </c>
      <c r="G45" s="97"/>
      <c r="H45" s="122">
        <v>128</v>
      </c>
      <c r="I45" s="123">
        <v>60</v>
      </c>
      <c r="J45" s="123"/>
      <c r="K45" s="123">
        <v>111</v>
      </c>
      <c r="L45" s="115">
        <v>50</v>
      </c>
      <c r="M45" s="373">
        <v>46165</v>
      </c>
      <c r="N45" s="13">
        <v>5200</v>
      </c>
      <c r="O45" s="798">
        <f t="shared" si="5"/>
        <v>700</v>
      </c>
      <c r="P45" s="122"/>
      <c r="Q45" s="122">
        <v>5900</v>
      </c>
      <c r="R45" s="122" t="s">
        <v>230</v>
      </c>
      <c r="S45" s="125">
        <v>1.75</v>
      </c>
      <c r="T45" s="125">
        <v>6</v>
      </c>
      <c r="U45" s="122">
        <v>140</v>
      </c>
      <c r="V45" s="122">
        <v>940</v>
      </c>
      <c r="W45" s="123"/>
      <c r="X45" s="122"/>
      <c r="Y45" s="122"/>
      <c r="Z45" s="122"/>
      <c r="AA45" s="126"/>
      <c r="AB45" s="519"/>
      <c r="AC45" s="519"/>
      <c r="AD45" s="519"/>
      <c r="AE45" s="519"/>
      <c r="AF45" s="112" t="s">
        <v>582</v>
      </c>
      <c r="AG45" s="117"/>
      <c r="AH45" s="14">
        <v>71.75</v>
      </c>
      <c r="AI45" s="127">
        <v>46274</v>
      </c>
      <c r="AJ45" s="128">
        <v>225</v>
      </c>
      <c r="AK45" s="14">
        <v>71.75</v>
      </c>
      <c r="AL45" s="12">
        <v>15750</v>
      </c>
      <c r="AM45" s="500">
        <f t="shared" si="1"/>
        <v>63.562499999999993</v>
      </c>
      <c r="AN45" s="181"/>
      <c r="AO45" s="893"/>
      <c r="AP45" s="887"/>
      <c r="AQ45" s="891" t="str">
        <f t="shared" ca="1" si="23"/>
        <v/>
      </c>
      <c r="AR45" s="889">
        <v>45975</v>
      </c>
      <c r="AS45" s="892" t="str">
        <f t="shared" ca="1" si="24"/>
        <v>0, 9, 29</v>
      </c>
      <c r="CU45" s="31"/>
      <c r="CV45" s="177" t="s">
        <v>116</v>
      </c>
      <c r="CW45" s="65">
        <f t="shared" si="2"/>
        <v>46277</v>
      </c>
      <c r="CX45" s="66" t="str">
        <f t="shared" si="6"/>
        <v>9HEBA-104</v>
      </c>
      <c r="CY45" s="67">
        <f t="shared" si="7"/>
        <v>128</v>
      </c>
      <c r="CZ45" s="67">
        <f t="shared" si="8"/>
        <v>60</v>
      </c>
      <c r="DA45" s="67">
        <f t="shared" si="9"/>
        <v>111</v>
      </c>
      <c r="DB45" s="67">
        <f t="shared" si="10"/>
        <v>24</v>
      </c>
      <c r="DC45" s="67">
        <f t="shared" si="11"/>
        <v>1.75</v>
      </c>
      <c r="DD45" s="67">
        <f t="shared" si="12"/>
        <v>6</v>
      </c>
      <c r="DE45" s="67">
        <f t="shared" si="13"/>
        <v>140</v>
      </c>
      <c r="DF45" s="67">
        <f t="shared" si="14"/>
        <v>940</v>
      </c>
      <c r="DG45" s="67">
        <f t="shared" si="15"/>
        <v>0</v>
      </c>
      <c r="DH45" s="67">
        <f t="shared" si="16"/>
        <v>0</v>
      </c>
      <c r="DI45" s="67">
        <f t="shared" si="17"/>
        <v>0</v>
      </c>
      <c r="DJ45" s="67">
        <f t="shared" si="18"/>
        <v>0</v>
      </c>
      <c r="DK45" s="67">
        <f t="shared" si="19"/>
        <v>71.75</v>
      </c>
      <c r="DL45" s="67" t="str">
        <f t="shared" si="20"/>
        <v>SRP</v>
      </c>
      <c r="DM45" s="182" t="str">
        <f t="shared" si="21"/>
        <v/>
      </c>
      <c r="DN45" s="67">
        <f t="shared" si="3"/>
        <v>63.562499999999986</v>
      </c>
      <c r="DO45" s="178" t="str">
        <f t="shared" si="22"/>
        <v>HEBA RIDGE</v>
      </c>
    </row>
    <row r="46" spans="2:119" s="3" customFormat="1" ht="16.7" customHeight="1" x14ac:dyDescent="0.2">
      <c r="B46" s="100" t="s">
        <v>329</v>
      </c>
      <c r="C46" s="171" t="s">
        <v>22</v>
      </c>
      <c r="D46" s="101" t="s">
        <v>21</v>
      </c>
      <c r="E46" s="124">
        <v>0</v>
      </c>
      <c r="F46" s="85">
        <f t="shared" si="0"/>
        <v>18.049999999999994</v>
      </c>
      <c r="G46" s="97" t="s">
        <v>134</v>
      </c>
      <c r="H46" s="122">
        <v>128</v>
      </c>
      <c r="I46" s="123">
        <v>70</v>
      </c>
      <c r="J46" s="123"/>
      <c r="K46" s="123">
        <v>87</v>
      </c>
      <c r="L46" s="115"/>
      <c r="M46" s="373">
        <v>45972</v>
      </c>
      <c r="N46" s="13">
        <v>5650</v>
      </c>
      <c r="O46" s="798">
        <f t="shared" si="5"/>
        <v>200</v>
      </c>
      <c r="P46" s="122">
        <v>2200</v>
      </c>
      <c r="Q46" s="122">
        <v>5850</v>
      </c>
      <c r="R46" s="122" t="s">
        <v>455</v>
      </c>
      <c r="S46" s="125"/>
      <c r="T46" s="125"/>
      <c r="U46" s="122"/>
      <c r="V46" s="122"/>
      <c r="W46" s="123"/>
      <c r="X46" s="122">
        <v>13</v>
      </c>
      <c r="Y46" s="122">
        <v>13</v>
      </c>
      <c r="Z46" s="123">
        <v>13</v>
      </c>
      <c r="AA46" s="126">
        <v>50</v>
      </c>
      <c r="AB46" s="519"/>
      <c r="AC46" s="519"/>
      <c r="AD46" s="519"/>
      <c r="AE46" s="519"/>
      <c r="AF46" s="112" t="s">
        <v>580</v>
      </c>
      <c r="AG46" s="117"/>
      <c r="AH46" s="14">
        <v>81</v>
      </c>
      <c r="AI46" s="114">
        <v>43515</v>
      </c>
      <c r="AJ46" s="128">
        <v>95</v>
      </c>
      <c r="AK46" s="14">
        <v>81</v>
      </c>
      <c r="AL46" s="12">
        <v>16100</v>
      </c>
      <c r="AM46" s="500">
        <f t="shared" si="1"/>
        <v>18.049999999999994</v>
      </c>
      <c r="AN46" s="181"/>
      <c r="AO46" s="893"/>
      <c r="AP46" s="887">
        <v>43563</v>
      </c>
      <c r="AQ46" s="891" t="str">
        <f t="shared" ca="1" si="23"/>
        <v>7, 5, 7</v>
      </c>
      <c r="AR46" s="889"/>
      <c r="AS46" s="892" t="str">
        <f t="shared" ca="1" si="24"/>
        <v/>
      </c>
      <c r="CU46" s="31"/>
      <c r="CV46" s="177" t="s">
        <v>116</v>
      </c>
      <c r="CW46" s="65">
        <f t="shared" si="2"/>
        <v>46277</v>
      </c>
      <c r="CX46" s="66" t="str">
        <f t="shared" si="6"/>
        <v>9HEBA-107</v>
      </c>
      <c r="CY46" s="67">
        <f t="shared" si="7"/>
        <v>128</v>
      </c>
      <c r="CZ46" s="67">
        <f t="shared" si="8"/>
        <v>70</v>
      </c>
      <c r="DA46" s="67">
        <f t="shared" si="9"/>
        <v>87</v>
      </c>
      <c r="DB46" s="67">
        <f t="shared" si="10"/>
        <v>0</v>
      </c>
      <c r="DC46" s="67">
        <f t="shared" si="11"/>
        <v>0</v>
      </c>
      <c r="DD46" s="67">
        <f t="shared" si="12"/>
        <v>0</v>
      </c>
      <c r="DE46" s="67">
        <f t="shared" si="13"/>
        <v>0</v>
      </c>
      <c r="DF46" s="67">
        <f t="shared" si="14"/>
        <v>0</v>
      </c>
      <c r="DG46" s="67">
        <f t="shared" si="15"/>
        <v>13</v>
      </c>
      <c r="DH46" s="67">
        <f t="shared" si="16"/>
        <v>13</v>
      </c>
      <c r="DI46" s="67">
        <f t="shared" si="17"/>
        <v>13</v>
      </c>
      <c r="DJ46" s="67">
        <f t="shared" si="18"/>
        <v>50</v>
      </c>
      <c r="DK46" s="67">
        <f t="shared" si="19"/>
        <v>81</v>
      </c>
      <c r="DL46" s="67" t="str">
        <f t="shared" si="20"/>
        <v>SI</v>
      </c>
      <c r="DM46" s="182" t="str">
        <f t="shared" si="21"/>
        <v>NO RECOVERY</v>
      </c>
      <c r="DN46" s="67">
        <f t="shared" si="3"/>
        <v>0</v>
      </c>
      <c r="DO46" s="178" t="str">
        <f t="shared" si="22"/>
        <v/>
      </c>
    </row>
    <row r="47" spans="2:119" s="3" customFormat="1" ht="16.7" customHeight="1" x14ac:dyDescent="0.2">
      <c r="B47" s="100" t="s">
        <v>345</v>
      </c>
      <c r="C47" s="171" t="s">
        <v>22</v>
      </c>
      <c r="D47" s="101" t="s">
        <v>21</v>
      </c>
      <c r="E47" s="124">
        <v>0</v>
      </c>
      <c r="F47" s="85">
        <f t="shared" si="0"/>
        <v>9.7599999999999945</v>
      </c>
      <c r="G47" s="97" t="s">
        <v>602</v>
      </c>
      <c r="H47" s="122">
        <v>128</v>
      </c>
      <c r="I47" s="123">
        <v>80</v>
      </c>
      <c r="J47" s="123"/>
      <c r="K47" s="123"/>
      <c r="L47" s="115"/>
      <c r="M47" s="373">
        <v>44371</v>
      </c>
      <c r="N47" s="13">
        <v>5782</v>
      </c>
      <c r="O47" s="798">
        <f t="shared" si="5"/>
        <v>306</v>
      </c>
      <c r="P47" s="122">
        <v>2667</v>
      </c>
      <c r="Q47" s="122">
        <v>6088</v>
      </c>
      <c r="R47" s="122" t="s">
        <v>230</v>
      </c>
      <c r="S47" s="125">
        <v>1.5</v>
      </c>
      <c r="T47" s="125">
        <v>5.5</v>
      </c>
      <c r="U47" s="122">
        <v>144</v>
      </c>
      <c r="V47" s="122">
        <v>950</v>
      </c>
      <c r="W47" s="123">
        <v>0</v>
      </c>
      <c r="X47" s="122"/>
      <c r="Y47" s="122"/>
      <c r="Z47" s="122"/>
      <c r="AA47" s="126">
        <v>50</v>
      </c>
      <c r="AB47" s="519"/>
      <c r="AC47" s="519"/>
      <c r="AD47" s="519"/>
      <c r="AE47" s="519"/>
      <c r="AF47" s="112" t="s">
        <v>581</v>
      </c>
      <c r="AG47" s="117"/>
      <c r="AH47" s="14">
        <v>92</v>
      </c>
      <c r="AI47" s="127">
        <v>43303</v>
      </c>
      <c r="AJ47" s="128">
        <v>122</v>
      </c>
      <c r="AK47" s="14">
        <v>92</v>
      </c>
      <c r="AL47" s="12">
        <v>16400</v>
      </c>
      <c r="AM47" s="500">
        <f t="shared" si="1"/>
        <v>9.7599999999999945</v>
      </c>
      <c r="AN47" s="181"/>
      <c r="AO47" s="893"/>
      <c r="AP47" s="887">
        <v>43391</v>
      </c>
      <c r="AQ47" s="891" t="str">
        <f t="shared" ca="1" si="23"/>
        <v>7, 10, 26</v>
      </c>
      <c r="AR47" s="889"/>
      <c r="AS47" s="892" t="str">
        <f t="shared" ca="1" si="24"/>
        <v/>
      </c>
      <c r="CU47" s="31"/>
      <c r="CV47" s="177" t="s">
        <v>116</v>
      </c>
      <c r="CW47" s="65">
        <f t="shared" si="2"/>
        <v>46277</v>
      </c>
      <c r="CX47" s="66" t="str">
        <f t="shared" si="6"/>
        <v>9HEBA-109</v>
      </c>
      <c r="CY47" s="67">
        <f t="shared" si="7"/>
        <v>128</v>
      </c>
      <c r="CZ47" s="67">
        <f t="shared" si="8"/>
        <v>80</v>
      </c>
      <c r="DA47" s="67">
        <f t="shared" si="9"/>
        <v>0</v>
      </c>
      <c r="DB47" s="67">
        <f t="shared" si="10"/>
        <v>0</v>
      </c>
      <c r="DC47" s="67">
        <f t="shared" si="11"/>
        <v>1.5</v>
      </c>
      <c r="DD47" s="67">
        <f t="shared" si="12"/>
        <v>5.5</v>
      </c>
      <c r="DE47" s="67">
        <f t="shared" si="13"/>
        <v>144</v>
      </c>
      <c r="DF47" s="67">
        <f t="shared" si="14"/>
        <v>950</v>
      </c>
      <c r="DG47" s="67">
        <f t="shared" si="15"/>
        <v>0</v>
      </c>
      <c r="DH47" s="67">
        <f t="shared" si="16"/>
        <v>0</v>
      </c>
      <c r="DI47" s="67">
        <f t="shared" si="17"/>
        <v>0</v>
      </c>
      <c r="DJ47" s="67">
        <f t="shared" si="18"/>
        <v>50</v>
      </c>
      <c r="DK47" s="67">
        <f t="shared" si="19"/>
        <v>92</v>
      </c>
      <c r="DL47" s="67" t="str">
        <f t="shared" si="20"/>
        <v>SI</v>
      </c>
      <c r="DM47" s="182" t="str">
        <f t="shared" si="21"/>
        <v>PUMP STUCK</v>
      </c>
      <c r="DN47" s="67">
        <f t="shared" si="3"/>
        <v>0</v>
      </c>
      <c r="DO47" s="178" t="str">
        <f t="shared" si="22"/>
        <v/>
      </c>
    </row>
    <row r="48" spans="2:119" s="3" customFormat="1" ht="16.7" customHeight="1" x14ac:dyDescent="0.2">
      <c r="B48" s="100" t="s">
        <v>361</v>
      </c>
      <c r="C48" s="171" t="s">
        <v>22</v>
      </c>
      <c r="D48" s="101" t="s">
        <v>21</v>
      </c>
      <c r="E48" s="124">
        <v>0</v>
      </c>
      <c r="F48" s="85">
        <f t="shared" si="0"/>
        <v>7.8000000000000007</v>
      </c>
      <c r="G48" s="97" t="s">
        <v>193</v>
      </c>
      <c r="H48" s="122">
        <v>128</v>
      </c>
      <c r="I48" s="123">
        <v>80</v>
      </c>
      <c r="J48" s="123"/>
      <c r="K48" s="123">
        <v>100</v>
      </c>
      <c r="L48" s="115"/>
      <c r="M48" s="373">
        <v>43505</v>
      </c>
      <c r="N48" s="13">
        <v>4877</v>
      </c>
      <c r="O48" s="798">
        <f t="shared" si="5"/>
        <v>1643</v>
      </c>
      <c r="P48" s="122">
        <v>2719</v>
      </c>
      <c r="Q48" s="122">
        <v>6520</v>
      </c>
      <c r="R48" s="122" t="s">
        <v>230</v>
      </c>
      <c r="S48" s="125">
        <v>1.5</v>
      </c>
      <c r="T48" s="125">
        <v>6.9</v>
      </c>
      <c r="U48" s="122">
        <v>102</v>
      </c>
      <c r="V48" s="122">
        <v>950</v>
      </c>
      <c r="W48" s="123">
        <v>0</v>
      </c>
      <c r="X48" s="122"/>
      <c r="Y48" s="122"/>
      <c r="Z48" s="123"/>
      <c r="AA48" s="126">
        <v>50</v>
      </c>
      <c r="AB48" s="519"/>
      <c r="AC48" s="519"/>
      <c r="AD48" s="519"/>
      <c r="AE48" s="519"/>
      <c r="AF48" s="112" t="s">
        <v>581</v>
      </c>
      <c r="AG48" s="117"/>
      <c r="AH48" s="14">
        <v>87</v>
      </c>
      <c r="AI48" s="114">
        <v>43278</v>
      </c>
      <c r="AJ48" s="128">
        <v>60</v>
      </c>
      <c r="AK48" s="14">
        <v>87</v>
      </c>
      <c r="AL48" s="12">
        <v>14100</v>
      </c>
      <c r="AM48" s="500">
        <f t="shared" si="1"/>
        <v>7.8000000000000007</v>
      </c>
      <c r="AN48" s="181"/>
      <c r="AO48" s="893"/>
      <c r="AP48" s="887">
        <v>43290</v>
      </c>
      <c r="AQ48" s="891" t="str">
        <f t="shared" ca="1" si="23"/>
        <v>8, 2, 6</v>
      </c>
      <c r="AR48" s="889"/>
      <c r="AS48" s="892" t="str">
        <f t="shared" ca="1" si="24"/>
        <v/>
      </c>
      <c r="CU48" s="31"/>
      <c r="CV48" s="177" t="s">
        <v>116</v>
      </c>
      <c r="CW48" s="65">
        <f t="shared" si="2"/>
        <v>46277</v>
      </c>
      <c r="CX48" s="66" t="str">
        <f t="shared" si="6"/>
        <v>9HEBA-113</v>
      </c>
      <c r="CY48" s="67">
        <f t="shared" si="7"/>
        <v>128</v>
      </c>
      <c r="CZ48" s="67">
        <f t="shared" si="8"/>
        <v>80</v>
      </c>
      <c r="DA48" s="67">
        <f t="shared" si="9"/>
        <v>100</v>
      </c>
      <c r="DB48" s="67">
        <f t="shared" si="10"/>
        <v>0</v>
      </c>
      <c r="DC48" s="67">
        <f t="shared" si="11"/>
        <v>1.5</v>
      </c>
      <c r="DD48" s="67">
        <f t="shared" si="12"/>
        <v>6.9</v>
      </c>
      <c r="DE48" s="67">
        <f t="shared" si="13"/>
        <v>102</v>
      </c>
      <c r="DF48" s="67">
        <f t="shared" si="14"/>
        <v>950</v>
      </c>
      <c r="DG48" s="67">
        <f t="shared" si="15"/>
        <v>0</v>
      </c>
      <c r="DH48" s="67">
        <f t="shared" si="16"/>
        <v>0</v>
      </c>
      <c r="DI48" s="67">
        <f t="shared" si="17"/>
        <v>0</v>
      </c>
      <c r="DJ48" s="67">
        <f t="shared" si="18"/>
        <v>50</v>
      </c>
      <c r="DK48" s="67">
        <f t="shared" si="19"/>
        <v>87</v>
      </c>
      <c r="DL48" s="67" t="str">
        <f t="shared" si="20"/>
        <v>SI</v>
      </c>
      <c r="DM48" s="182" t="str">
        <f t="shared" si="21"/>
        <v>DOWNHOLE PROBLEM</v>
      </c>
      <c r="DN48" s="67">
        <f t="shared" si="3"/>
        <v>0</v>
      </c>
      <c r="DO48" s="178" t="str">
        <f t="shared" si="22"/>
        <v/>
      </c>
    </row>
    <row r="49" spans="2:119" s="3" customFormat="1" ht="16.7" customHeight="1" x14ac:dyDescent="0.2">
      <c r="B49" s="100" t="s">
        <v>463</v>
      </c>
      <c r="C49" s="171" t="s">
        <v>22</v>
      </c>
      <c r="D49" s="101" t="s">
        <v>21</v>
      </c>
      <c r="E49" s="124">
        <v>0</v>
      </c>
      <c r="F49" s="85">
        <f t="shared" si="0"/>
        <v>13.5</v>
      </c>
      <c r="G49" s="97" t="s">
        <v>134</v>
      </c>
      <c r="H49" s="122"/>
      <c r="I49" s="123"/>
      <c r="J49" s="123"/>
      <c r="K49" s="123"/>
      <c r="L49" s="115"/>
      <c r="M49" s="373">
        <v>45533</v>
      </c>
      <c r="N49" s="13"/>
      <c r="O49" s="798" t="str">
        <f t="shared" si="5"/>
        <v/>
      </c>
      <c r="P49" s="122">
        <v>0</v>
      </c>
      <c r="Q49" s="122">
        <v>5850</v>
      </c>
      <c r="R49" s="122" t="s">
        <v>230</v>
      </c>
      <c r="S49" s="125">
        <v>1.25</v>
      </c>
      <c r="T49" s="125">
        <v>5.5</v>
      </c>
      <c r="U49" s="122">
        <v>67</v>
      </c>
      <c r="V49" s="122">
        <v>950</v>
      </c>
      <c r="W49" s="123"/>
      <c r="X49" s="122"/>
      <c r="Y49" s="122"/>
      <c r="Z49" s="123"/>
      <c r="AA49" s="126"/>
      <c r="AB49" s="519"/>
      <c r="AC49" s="519"/>
      <c r="AD49" s="519"/>
      <c r="AE49" s="519"/>
      <c r="AF49" s="112" t="s">
        <v>580</v>
      </c>
      <c r="AG49" s="117"/>
      <c r="AH49" s="14">
        <v>50</v>
      </c>
      <c r="AI49" s="114">
        <v>41562</v>
      </c>
      <c r="AJ49" s="128">
        <v>27</v>
      </c>
      <c r="AK49" s="14">
        <v>50</v>
      </c>
      <c r="AL49" s="12"/>
      <c r="AM49" s="500">
        <f t="shared" si="1"/>
        <v>13.5</v>
      </c>
      <c r="AN49" s="181"/>
      <c r="AO49" s="893"/>
      <c r="AP49" s="887">
        <v>41626</v>
      </c>
      <c r="AQ49" s="891" t="str">
        <f t="shared" ca="1" si="23"/>
        <v>12, 8, 25</v>
      </c>
      <c r="AR49" s="889"/>
      <c r="AS49" s="892" t="str">
        <f t="shared" ca="1" si="24"/>
        <v/>
      </c>
      <c r="CU49" s="31"/>
      <c r="CV49" s="177" t="s">
        <v>116</v>
      </c>
      <c r="CW49" s="65">
        <f t="shared" si="2"/>
        <v>46277</v>
      </c>
      <c r="CX49" s="66" t="str">
        <f t="shared" si="6"/>
        <v>9HEBA-121</v>
      </c>
      <c r="CY49" s="67">
        <f t="shared" si="7"/>
        <v>0</v>
      </c>
      <c r="CZ49" s="67">
        <f t="shared" si="8"/>
        <v>0</v>
      </c>
      <c r="DA49" s="67">
        <f t="shared" si="9"/>
        <v>0</v>
      </c>
      <c r="DB49" s="67">
        <f t="shared" si="10"/>
        <v>0</v>
      </c>
      <c r="DC49" s="67">
        <f t="shared" si="11"/>
        <v>1.25</v>
      </c>
      <c r="DD49" s="67">
        <f t="shared" si="12"/>
        <v>5.5</v>
      </c>
      <c r="DE49" s="67">
        <f t="shared" si="13"/>
        <v>67</v>
      </c>
      <c r="DF49" s="67">
        <f t="shared" si="14"/>
        <v>950</v>
      </c>
      <c r="DG49" s="67">
        <f t="shared" si="15"/>
        <v>0</v>
      </c>
      <c r="DH49" s="67">
        <f t="shared" si="16"/>
        <v>0</v>
      </c>
      <c r="DI49" s="67">
        <f t="shared" si="17"/>
        <v>0</v>
      </c>
      <c r="DJ49" s="67">
        <f t="shared" si="18"/>
        <v>0</v>
      </c>
      <c r="DK49" s="67">
        <f t="shared" si="19"/>
        <v>50</v>
      </c>
      <c r="DL49" s="67" t="str">
        <f t="shared" si="20"/>
        <v>SI</v>
      </c>
      <c r="DM49" s="182" t="str">
        <f t="shared" si="21"/>
        <v>NO RECOVERY</v>
      </c>
      <c r="DN49" s="67">
        <f t="shared" si="3"/>
        <v>0</v>
      </c>
      <c r="DO49" s="178" t="str">
        <f t="shared" si="22"/>
        <v/>
      </c>
    </row>
    <row r="50" spans="2:119" s="3" customFormat="1" ht="16.7" customHeight="1" x14ac:dyDescent="0.2">
      <c r="B50" s="100" t="s">
        <v>457</v>
      </c>
      <c r="C50" s="171" t="s">
        <v>22</v>
      </c>
      <c r="D50" s="101" t="s">
        <v>21</v>
      </c>
      <c r="E50" s="124">
        <v>0</v>
      </c>
      <c r="F50" s="85">
        <f t="shared" si="0"/>
        <v>4.3200000000000038</v>
      </c>
      <c r="G50" s="97" t="s">
        <v>754</v>
      </c>
      <c r="H50" s="122"/>
      <c r="I50" s="123"/>
      <c r="J50" s="123"/>
      <c r="K50" s="123"/>
      <c r="L50" s="115"/>
      <c r="M50" s="373">
        <v>43730</v>
      </c>
      <c r="N50" s="13"/>
      <c r="O50" s="798" t="str">
        <f t="shared" si="5"/>
        <v/>
      </c>
      <c r="P50" s="122">
        <v>2313</v>
      </c>
      <c r="Q50" s="122">
        <v>6270</v>
      </c>
      <c r="R50" s="122" t="s">
        <v>230</v>
      </c>
      <c r="S50" s="125"/>
      <c r="T50" s="125"/>
      <c r="U50" s="122"/>
      <c r="V50" s="122"/>
      <c r="W50" s="123"/>
      <c r="X50" s="122"/>
      <c r="Y50" s="122"/>
      <c r="Z50" s="123"/>
      <c r="AA50" s="126"/>
      <c r="AB50" s="519"/>
      <c r="AC50" s="519"/>
      <c r="AD50" s="519"/>
      <c r="AE50" s="519"/>
      <c r="AF50" s="112"/>
      <c r="AG50" s="117"/>
      <c r="AH50" s="14">
        <v>98</v>
      </c>
      <c r="AI50" s="127">
        <v>41159</v>
      </c>
      <c r="AJ50" s="128">
        <v>216</v>
      </c>
      <c r="AK50" s="14">
        <v>98</v>
      </c>
      <c r="AL50" s="12"/>
      <c r="AM50" s="500">
        <f t="shared" si="1"/>
        <v>4.3200000000000038</v>
      </c>
      <c r="AN50" s="181"/>
      <c r="AO50" s="893" t="s">
        <v>558</v>
      </c>
      <c r="AP50" s="887">
        <v>41262</v>
      </c>
      <c r="AQ50" s="891" t="str">
        <f t="shared" ca="1" si="23"/>
        <v>13, 8, 24</v>
      </c>
      <c r="AR50" s="889"/>
      <c r="AS50" s="892" t="str">
        <f t="shared" ca="1" si="24"/>
        <v/>
      </c>
      <c r="CU50" s="31"/>
      <c r="CV50" s="177" t="s">
        <v>116</v>
      </c>
      <c r="CW50" s="65">
        <f t="shared" si="2"/>
        <v>46277</v>
      </c>
      <c r="CX50" s="66" t="str">
        <f t="shared" si="6"/>
        <v>9HEBA-126</v>
      </c>
      <c r="CY50" s="67">
        <f t="shared" si="7"/>
        <v>0</v>
      </c>
      <c r="CZ50" s="67">
        <f t="shared" si="8"/>
        <v>0</v>
      </c>
      <c r="DA50" s="67">
        <f t="shared" si="9"/>
        <v>0</v>
      </c>
      <c r="DB50" s="67">
        <f t="shared" si="10"/>
        <v>0</v>
      </c>
      <c r="DC50" s="67">
        <f t="shared" si="11"/>
        <v>0</v>
      </c>
      <c r="DD50" s="67">
        <f t="shared" si="12"/>
        <v>0</v>
      </c>
      <c r="DE50" s="67">
        <f t="shared" si="13"/>
        <v>0</v>
      </c>
      <c r="DF50" s="67">
        <f t="shared" si="14"/>
        <v>0</v>
      </c>
      <c r="DG50" s="67">
        <f t="shared" si="15"/>
        <v>0</v>
      </c>
      <c r="DH50" s="67">
        <f t="shared" si="16"/>
        <v>0</v>
      </c>
      <c r="DI50" s="67">
        <f t="shared" si="17"/>
        <v>0</v>
      </c>
      <c r="DJ50" s="67">
        <f t="shared" si="18"/>
        <v>0</v>
      </c>
      <c r="DK50" s="67">
        <f t="shared" si="19"/>
        <v>98</v>
      </c>
      <c r="DL50" s="67" t="str">
        <f t="shared" si="20"/>
        <v>SI</v>
      </c>
      <c r="DM50" s="182" t="str">
        <f t="shared" si="21"/>
        <v>High Watercut</v>
      </c>
      <c r="DN50" s="67">
        <f t="shared" si="3"/>
        <v>0</v>
      </c>
      <c r="DO50" s="178" t="str">
        <f t="shared" si="22"/>
        <v/>
      </c>
    </row>
    <row r="51" spans="2:119" s="3" customFormat="1" ht="16.7" customHeight="1" x14ac:dyDescent="0.2">
      <c r="B51" s="100" t="s">
        <v>461</v>
      </c>
      <c r="C51" s="171" t="s">
        <v>22</v>
      </c>
      <c r="D51" s="101" t="s">
        <v>21</v>
      </c>
      <c r="E51" s="124">
        <v>0</v>
      </c>
      <c r="F51" s="85">
        <f t="shared" si="0"/>
        <v>0</v>
      </c>
      <c r="G51" s="97" t="s">
        <v>754</v>
      </c>
      <c r="H51" s="122"/>
      <c r="I51" s="123"/>
      <c r="J51" s="123"/>
      <c r="K51" s="123"/>
      <c r="L51" s="115"/>
      <c r="M51" s="373">
        <v>43521</v>
      </c>
      <c r="N51" s="13"/>
      <c r="O51" s="798" t="str">
        <f t="shared" si="5"/>
        <v/>
      </c>
      <c r="P51" s="122">
        <v>301</v>
      </c>
      <c r="Q51" s="122">
        <v>5900</v>
      </c>
      <c r="R51" s="122" t="s">
        <v>509</v>
      </c>
      <c r="S51" s="125"/>
      <c r="T51" s="125"/>
      <c r="U51" s="122"/>
      <c r="V51" s="122"/>
      <c r="W51" s="123"/>
      <c r="X51" s="122"/>
      <c r="Y51" s="122"/>
      <c r="Z51" s="122"/>
      <c r="AA51" s="126"/>
      <c r="AB51" s="519"/>
      <c r="AC51" s="519"/>
      <c r="AD51" s="519"/>
      <c r="AE51" s="519"/>
      <c r="AF51" s="112"/>
      <c r="AG51" s="117"/>
      <c r="AH51" s="14">
        <v>100</v>
      </c>
      <c r="AI51" s="114">
        <v>41291</v>
      </c>
      <c r="AJ51" s="128">
        <v>2064</v>
      </c>
      <c r="AK51" s="14">
        <v>100</v>
      </c>
      <c r="AL51" s="12"/>
      <c r="AM51" s="500">
        <f t="shared" si="1"/>
        <v>0</v>
      </c>
      <c r="AN51" s="181"/>
      <c r="AO51" s="893"/>
      <c r="AP51" s="887">
        <v>41330</v>
      </c>
      <c r="AQ51" s="891" t="str">
        <f t="shared" ca="1" si="23"/>
        <v>13, 6, 18</v>
      </c>
      <c r="AR51" s="889"/>
      <c r="AS51" s="892" t="str">
        <f t="shared" ca="1" si="24"/>
        <v/>
      </c>
      <c r="CU51" s="31"/>
      <c r="CV51" s="177" t="s">
        <v>116</v>
      </c>
      <c r="CW51" s="65">
        <f t="shared" si="2"/>
        <v>46277</v>
      </c>
      <c r="CX51" s="66" t="str">
        <f t="shared" si="6"/>
        <v>9HEBA-127</v>
      </c>
      <c r="CY51" s="67">
        <f t="shared" si="7"/>
        <v>0</v>
      </c>
      <c r="CZ51" s="67">
        <f t="shared" si="8"/>
        <v>0</v>
      </c>
      <c r="DA51" s="67">
        <f t="shared" si="9"/>
        <v>0</v>
      </c>
      <c r="DB51" s="67">
        <f t="shared" si="10"/>
        <v>0</v>
      </c>
      <c r="DC51" s="67">
        <f t="shared" si="11"/>
        <v>0</v>
      </c>
      <c r="DD51" s="67">
        <f t="shared" si="12"/>
        <v>0</v>
      </c>
      <c r="DE51" s="67">
        <f t="shared" si="13"/>
        <v>0</v>
      </c>
      <c r="DF51" s="67">
        <f t="shared" si="14"/>
        <v>0</v>
      </c>
      <c r="DG51" s="67">
        <f t="shared" si="15"/>
        <v>0</v>
      </c>
      <c r="DH51" s="67">
        <f t="shared" si="16"/>
        <v>0</v>
      </c>
      <c r="DI51" s="67">
        <f t="shared" si="17"/>
        <v>0</v>
      </c>
      <c r="DJ51" s="67">
        <f t="shared" si="18"/>
        <v>0</v>
      </c>
      <c r="DK51" s="67">
        <f t="shared" si="19"/>
        <v>100</v>
      </c>
      <c r="DL51" s="67" t="str">
        <f t="shared" si="20"/>
        <v>SI</v>
      </c>
      <c r="DM51" s="182" t="str">
        <f t="shared" si="21"/>
        <v>High Watercut</v>
      </c>
      <c r="DN51" s="67">
        <f t="shared" si="3"/>
        <v>0</v>
      </c>
      <c r="DO51" s="178" t="str">
        <f t="shared" si="22"/>
        <v/>
      </c>
    </row>
    <row r="52" spans="2:119" s="3" customFormat="1" ht="16.7" customHeight="1" x14ac:dyDescent="0.2">
      <c r="B52" s="100" t="s">
        <v>458</v>
      </c>
      <c r="C52" s="171" t="s">
        <v>22</v>
      </c>
      <c r="D52" s="101" t="s">
        <v>21</v>
      </c>
      <c r="E52" s="124">
        <v>0</v>
      </c>
      <c r="F52" s="85">
        <f t="shared" si="0"/>
        <v>9.659999999999993</v>
      </c>
      <c r="G52" s="97" t="s">
        <v>134</v>
      </c>
      <c r="H52" s="122"/>
      <c r="I52" s="123"/>
      <c r="J52" s="123"/>
      <c r="K52" s="123"/>
      <c r="L52" s="115"/>
      <c r="M52" s="373">
        <v>42681</v>
      </c>
      <c r="N52" s="13"/>
      <c r="O52" s="798" t="str">
        <f t="shared" si="5"/>
        <v/>
      </c>
      <c r="P52" s="122">
        <v>3087</v>
      </c>
      <c r="Q52" s="122">
        <v>5668</v>
      </c>
      <c r="R52" s="122" t="s">
        <v>230</v>
      </c>
      <c r="S52" s="125">
        <v>1.5</v>
      </c>
      <c r="T52" s="125"/>
      <c r="U52" s="122"/>
      <c r="V52" s="122">
        <v>950</v>
      </c>
      <c r="W52" s="123"/>
      <c r="X52" s="122"/>
      <c r="Y52" s="122"/>
      <c r="Z52" s="123"/>
      <c r="AA52" s="126"/>
      <c r="AB52" s="519"/>
      <c r="AC52" s="519"/>
      <c r="AD52" s="519"/>
      <c r="AE52" s="519"/>
      <c r="AF52" s="112" t="s">
        <v>580</v>
      </c>
      <c r="AG52" s="117"/>
      <c r="AH52" s="14">
        <v>93</v>
      </c>
      <c r="AI52" s="114">
        <v>41681</v>
      </c>
      <c r="AJ52" s="128">
        <v>138</v>
      </c>
      <c r="AK52" s="14">
        <v>93</v>
      </c>
      <c r="AL52" s="12"/>
      <c r="AM52" s="500">
        <f t="shared" si="1"/>
        <v>9.659999999999993</v>
      </c>
      <c r="AN52" s="181"/>
      <c r="AO52" s="893"/>
      <c r="AP52" s="887">
        <v>41727</v>
      </c>
      <c r="AQ52" s="891" t="str">
        <f t="shared" ca="1" si="23"/>
        <v>12, 5, 16</v>
      </c>
      <c r="AR52" s="889"/>
      <c r="AS52" s="892" t="str">
        <f t="shared" ca="1" si="24"/>
        <v/>
      </c>
      <c r="CU52" s="31"/>
      <c r="CV52" s="177" t="s">
        <v>116</v>
      </c>
      <c r="CW52" s="65">
        <f t="shared" si="2"/>
        <v>46277</v>
      </c>
      <c r="CX52" s="66" t="str">
        <f t="shared" si="6"/>
        <v>9HEBA-128</v>
      </c>
      <c r="CY52" s="67">
        <f t="shared" si="7"/>
        <v>0</v>
      </c>
      <c r="CZ52" s="67">
        <f t="shared" si="8"/>
        <v>0</v>
      </c>
      <c r="DA52" s="67">
        <f t="shared" si="9"/>
        <v>0</v>
      </c>
      <c r="DB52" s="67">
        <f t="shared" si="10"/>
        <v>0</v>
      </c>
      <c r="DC52" s="67">
        <f t="shared" si="11"/>
        <v>1.5</v>
      </c>
      <c r="DD52" s="67">
        <f t="shared" si="12"/>
        <v>0</v>
      </c>
      <c r="DE52" s="67">
        <f t="shared" si="13"/>
        <v>0</v>
      </c>
      <c r="DF52" s="67">
        <f t="shared" si="14"/>
        <v>950</v>
      </c>
      <c r="DG52" s="67">
        <f t="shared" si="15"/>
        <v>0</v>
      </c>
      <c r="DH52" s="67">
        <f t="shared" si="16"/>
        <v>0</v>
      </c>
      <c r="DI52" s="67">
        <f t="shared" si="17"/>
        <v>0</v>
      </c>
      <c r="DJ52" s="67">
        <f t="shared" si="18"/>
        <v>0</v>
      </c>
      <c r="DK52" s="67">
        <f t="shared" si="19"/>
        <v>93</v>
      </c>
      <c r="DL52" s="67" t="str">
        <f t="shared" si="20"/>
        <v>SI</v>
      </c>
      <c r="DM52" s="182" t="str">
        <f t="shared" si="21"/>
        <v>NO RECOVERY</v>
      </c>
      <c r="DN52" s="67">
        <f t="shared" si="3"/>
        <v>0</v>
      </c>
      <c r="DO52" s="178" t="str">
        <f t="shared" si="22"/>
        <v/>
      </c>
    </row>
    <row r="53" spans="2:119" s="3" customFormat="1" ht="15" customHeight="1" x14ac:dyDescent="0.2">
      <c r="B53" s="100" t="s">
        <v>459</v>
      </c>
      <c r="C53" s="171" t="s">
        <v>22</v>
      </c>
      <c r="D53" s="101" t="s">
        <v>21</v>
      </c>
      <c r="E53" s="124">
        <v>0</v>
      </c>
      <c r="F53" s="85">
        <f t="shared" si="0"/>
        <v>8.1600000000000072</v>
      </c>
      <c r="G53" s="97" t="s">
        <v>761</v>
      </c>
      <c r="H53" s="122">
        <v>128</v>
      </c>
      <c r="I53" s="123">
        <v>120</v>
      </c>
      <c r="J53" s="123"/>
      <c r="K53" s="123"/>
      <c r="L53" s="115"/>
      <c r="M53" s="373">
        <v>45533</v>
      </c>
      <c r="N53" s="13">
        <v>5570</v>
      </c>
      <c r="O53" s="798">
        <f t="shared" si="5"/>
        <v>188</v>
      </c>
      <c r="P53" s="122">
        <v>1758</v>
      </c>
      <c r="Q53" s="122">
        <v>5758</v>
      </c>
      <c r="R53" s="122" t="s">
        <v>230</v>
      </c>
      <c r="S53" s="125">
        <v>1.75</v>
      </c>
      <c r="T53" s="125">
        <v>6.2</v>
      </c>
      <c r="U53" s="122">
        <v>146</v>
      </c>
      <c r="V53" s="122">
        <v>975</v>
      </c>
      <c r="W53" s="123"/>
      <c r="X53" s="122"/>
      <c r="Y53" s="122"/>
      <c r="Z53" s="123"/>
      <c r="AA53" s="126">
        <v>50</v>
      </c>
      <c r="AB53" s="519"/>
      <c r="AC53" s="519"/>
      <c r="AD53" s="519"/>
      <c r="AE53" s="519"/>
      <c r="AF53" s="112" t="s">
        <v>580</v>
      </c>
      <c r="AG53" s="117"/>
      <c r="AH53" s="14">
        <v>96</v>
      </c>
      <c r="AI53" s="114">
        <v>44504</v>
      </c>
      <c r="AJ53" s="128">
        <v>204</v>
      </c>
      <c r="AK53" s="14">
        <v>96</v>
      </c>
      <c r="AL53" s="12">
        <v>9202</v>
      </c>
      <c r="AM53" s="500">
        <f t="shared" si="1"/>
        <v>8.1600000000000072</v>
      </c>
      <c r="AN53" s="181"/>
      <c r="AO53" s="893"/>
      <c r="AP53" s="887">
        <v>44534</v>
      </c>
      <c r="AQ53" s="891" t="str">
        <f t="shared" ca="1" si="23"/>
        <v>4, 9, 9</v>
      </c>
      <c r="AR53" s="889"/>
      <c r="AS53" s="892" t="str">
        <f t="shared" ca="1" si="24"/>
        <v/>
      </c>
      <c r="CU53" s="31"/>
      <c r="CV53" s="177" t="s">
        <v>116</v>
      </c>
      <c r="CW53" s="65">
        <f t="shared" si="2"/>
        <v>46277</v>
      </c>
      <c r="CX53" s="66" t="str">
        <f t="shared" si="6"/>
        <v>9HEBA-129</v>
      </c>
      <c r="CY53" s="67">
        <f t="shared" si="7"/>
        <v>128</v>
      </c>
      <c r="CZ53" s="67">
        <f t="shared" si="8"/>
        <v>120</v>
      </c>
      <c r="DA53" s="67">
        <f t="shared" si="9"/>
        <v>0</v>
      </c>
      <c r="DB53" s="67">
        <f t="shared" si="10"/>
        <v>0</v>
      </c>
      <c r="DC53" s="67">
        <f t="shared" si="11"/>
        <v>1.75</v>
      </c>
      <c r="DD53" s="67">
        <f t="shared" si="12"/>
        <v>6.2</v>
      </c>
      <c r="DE53" s="67">
        <f t="shared" si="13"/>
        <v>146</v>
      </c>
      <c r="DF53" s="67">
        <f t="shared" si="14"/>
        <v>975</v>
      </c>
      <c r="DG53" s="67">
        <f t="shared" si="15"/>
        <v>0</v>
      </c>
      <c r="DH53" s="67">
        <f t="shared" si="16"/>
        <v>0</v>
      </c>
      <c r="DI53" s="67">
        <f t="shared" si="17"/>
        <v>0</v>
      </c>
      <c r="DJ53" s="67">
        <f t="shared" si="18"/>
        <v>50</v>
      </c>
      <c r="DK53" s="67">
        <f t="shared" si="19"/>
        <v>96</v>
      </c>
      <c r="DL53" s="67" t="str">
        <f t="shared" si="20"/>
        <v>SI</v>
      </c>
      <c r="DM53" s="182" t="str">
        <f t="shared" si="21"/>
        <v>Rod Parted</v>
      </c>
      <c r="DN53" s="67">
        <f t="shared" si="3"/>
        <v>0</v>
      </c>
      <c r="DO53" s="178" t="str">
        <f t="shared" si="22"/>
        <v/>
      </c>
    </row>
    <row r="54" spans="2:119" s="3" customFormat="1" ht="15" customHeight="1" x14ac:dyDescent="0.2">
      <c r="B54" s="100" t="s">
        <v>453</v>
      </c>
      <c r="C54" s="171" t="s">
        <v>22</v>
      </c>
      <c r="D54" s="101" t="s">
        <v>21</v>
      </c>
      <c r="E54" s="124">
        <v>0</v>
      </c>
      <c r="F54" s="85">
        <f t="shared" si="0"/>
        <v>4</v>
      </c>
      <c r="G54" s="97" t="s">
        <v>134</v>
      </c>
      <c r="H54" s="122"/>
      <c r="I54" s="123"/>
      <c r="J54" s="123"/>
      <c r="K54" s="123"/>
      <c r="L54" s="115"/>
      <c r="M54" s="373"/>
      <c r="N54" s="13"/>
      <c r="O54" s="798" t="str">
        <f t="shared" si="5"/>
        <v/>
      </c>
      <c r="P54" s="122">
        <v>3848</v>
      </c>
      <c r="Q54" s="122">
        <v>5850</v>
      </c>
      <c r="R54" s="122" t="s">
        <v>230</v>
      </c>
      <c r="S54" s="125">
        <v>1.5</v>
      </c>
      <c r="T54" s="125">
        <v>5.5</v>
      </c>
      <c r="U54" s="122">
        <v>106</v>
      </c>
      <c r="V54" s="122">
        <v>950</v>
      </c>
      <c r="W54" s="123"/>
      <c r="X54" s="122"/>
      <c r="Y54" s="122"/>
      <c r="Z54" s="123"/>
      <c r="AA54" s="126">
        <v>50</v>
      </c>
      <c r="AB54" s="519"/>
      <c r="AC54" s="519"/>
      <c r="AD54" s="519"/>
      <c r="AE54" s="519"/>
      <c r="AF54" s="112" t="s">
        <v>580</v>
      </c>
      <c r="AG54" s="117"/>
      <c r="AH54" s="14">
        <v>50</v>
      </c>
      <c r="AI54" s="127">
        <v>42491</v>
      </c>
      <c r="AJ54" s="128">
        <v>8</v>
      </c>
      <c r="AK54" s="14">
        <v>50</v>
      </c>
      <c r="AL54" s="12"/>
      <c r="AM54" s="500">
        <f t="shared" si="1"/>
        <v>4</v>
      </c>
      <c r="AN54" s="181"/>
      <c r="AO54" s="893"/>
      <c r="AP54" s="887">
        <v>42548</v>
      </c>
      <c r="AQ54" s="891" t="str">
        <f t="shared" ca="1" si="23"/>
        <v>10, 2, 18</v>
      </c>
      <c r="AR54" s="889"/>
      <c r="AS54" s="892" t="str">
        <f t="shared" ca="1" si="24"/>
        <v/>
      </c>
      <c r="CU54" s="31"/>
      <c r="CV54" s="177" t="s">
        <v>116</v>
      </c>
      <c r="CW54" s="65">
        <f t="shared" si="2"/>
        <v>46277</v>
      </c>
      <c r="CX54" s="66" t="str">
        <f t="shared" si="6"/>
        <v>9HEBA-131</v>
      </c>
      <c r="CY54" s="67">
        <f t="shared" si="7"/>
        <v>0</v>
      </c>
      <c r="CZ54" s="67">
        <f t="shared" si="8"/>
        <v>0</v>
      </c>
      <c r="DA54" s="67">
        <f t="shared" si="9"/>
        <v>0</v>
      </c>
      <c r="DB54" s="67">
        <f t="shared" si="10"/>
        <v>0</v>
      </c>
      <c r="DC54" s="67">
        <f t="shared" si="11"/>
        <v>1.5</v>
      </c>
      <c r="DD54" s="67">
        <f t="shared" si="12"/>
        <v>5.5</v>
      </c>
      <c r="DE54" s="67">
        <f t="shared" si="13"/>
        <v>106</v>
      </c>
      <c r="DF54" s="67">
        <f t="shared" si="14"/>
        <v>950</v>
      </c>
      <c r="DG54" s="67">
        <f t="shared" si="15"/>
        <v>0</v>
      </c>
      <c r="DH54" s="67">
        <f t="shared" si="16"/>
        <v>0</v>
      </c>
      <c r="DI54" s="67">
        <f t="shared" si="17"/>
        <v>0</v>
      </c>
      <c r="DJ54" s="67">
        <f t="shared" si="18"/>
        <v>50</v>
      </c>
      <c r="DK54" s="67">
        <f t="shared" si="19"/>
        <v>50</v>
      </c>
      <c r="DL54" s="67" t="str">
        <f t="shared" si="20"/>
        <v>SI</v>
      </c>
      <c r="DM54" s="182" t="str">
        <f t="shared" si="21"/>
        <v>NO RECOVERY</v>
      </c>
      <c r="DN54" s="67">
        <f t="shared" si="3"/>
        <v>0</v>
      </c>
      <c r="DO54" s="178" t="str">
        <f t="shared" si="22"/>
        <v/>
      </c>
    </row>
    <row r="55" spans="2:119" s="3" customFormat="1" ht="16.7" customHeight="1" x14ac:dyDescent="0.2">
      <c r="B55" s="100" t="s">
        <v>490</v>
      </c>
      <c r="C55" s="171" t="s">
        <v>22</v>
      </c>
      <c r="D55" s="101" t="s">
        <v>21</v>
      </c>
      <c r="E55" s="124">
        <v>0</v>
      </c>
      <c r="F55" s="85">
        <f t="shared" si="0"/>
        <v>35.200000000000117</v>
      </c>
      <c r="G55" s="97" t="s">
        <v>761</v>
      </c>
      <c r="H55" s="122">
        <v>40</v>
      </c>
      <c r="I55" s="123">
        <v>300</v>
      </c>
      <c r="J55" s="123"/>
      <c r="K55" s="123">
        <v>104</v>
      </c>
      <c r="L55" s="115">
        <v>40</v>
      </c>
      <c r="M55" s="373">
        <v>46077</v>
      </c>
      <c r="N55" s="13">
        <v>5660</v>
      </c>
      <c r="O55" s="798">
        <f t="shared" si="5"/>
        <v>340</v>
      </c>
      <c r="P55" s="122"/>
      <c r="Q55" s="122">
        <v>6000</v>
      </c>
      <c r="R55" s="122" t="s">
        <v>230</v>
      </c>
      <c r="S55" s="125">
        <v>1.75</v>
      </c>
      <c r="T55" s="125">
        <v>5.5</v>
      </c>
      <c r="U55" s="122">
        <v>169</v>
      </c>
      <c r="V55" s="122">
        <v>950</v>
      </c>
      <c r="W55" s="123"/>
      <c r="X55" s="122"/>
      <c r="Y55" s="122"/>
      <c r="Z55" s="123"/>
      <c r="AA55" s="126">
        <v>50</v>
      </c>
      <c r="AB55" s="519"/>
      <c r="AC55" s="519"/>
      <c r="AD55" s="519"/>
      <c r="AE55" s="519"/>
      <c r="AF55" s="112" t="s">
        <v>582</v>
      </c>
      <c r="AG55" s="117"/>
      <c r="AH55" s="14">
        <v>89.3333333333333</v>
      </c>
      <c r="AI55" s="114">
        <v>46077</v>
      </c>
      <c r="AJ55" s="128">
        <v>330</v>
      </c>
      <c r="AK55" s="14">
        <v>89.3333333333333</v>
      </c>
      <c r="AL55" s="12">
        <v>16000</v>
      </c>
      <c r="AM55" s="500">
        <f t="shared" si="1"/>
        <v>35.200000000000117</v>
      </c>
      <c r="AN55" s="181"/>
      <c r="AO55" s="893"/>
      <c r="AP55" s="887">
        <v>46120</v>
      </c>
      <c r="AQ55" s="891" t="str">
        <f t="shared" ca="1" si="23"/>
        <v>0, 5, 6</v>
      </c>
      <c r="AR55" s="889"/>
      <c r="AS55" s="892" t="str">
        <f t="shared" ca="1" si="24"/>
        <v/>
      </c>
      <c r="CU55" s="31"/>
      <c r="CV55" s="177" t="s">
        <v>116</v>
      </c>
      <c r="CW55" s="65">
        <f t="shared" si="2"/>
        <v>46277</v>
      </c>
      <c r="CX55" s="66" t="str">
        <f t="shared" si="6"/>
        <v>9HEBA-132</v>
      </c>
      <c r="CY55" s="67">
        <f t="shared" si="7"/>
        <v>40</v>
      </c>
      <c r="CZ55" s="67">
        <f t="shared" si="8"/>
        <v>300</v>
      </c>
      <c r="DA55" s="67">
        <f t="shared" si="9"/>
        <v>104</v>
      </c>
      <c r="DB55" s="67">
        <f t="shared" si="10"/>
        <v>0</v>
      </c>
      <c r="DC55" s="67">
        <f t="shared" si="11"/>
        <v>1.75</v>
      </c>
      <c r="DD55" s="67">
        <f t="shared" si="12"/>
        <v>5.5</v>
      </c>
      <c r="DE55" s="67">
        <f t="shared" si="13"/>
        <v>169</v>
      </c>
      <c r="DF55" s="67">
        <f t="shared" si="14"/>
        <v>950</v>
      </c>
      <c r="DG55" s="67">
        <f t="shared" si="15"/>
        <v>0</v>
      </c>
      <c r="DH55" s="67">
        <f t="shared" si="16"/>
        <v>0</v>
      </c>
      <c r="DI55" s="67">
        <f t="shared" si="17"/>
        <v>0</v>
      </c>
      <c r="DJ55" s="67">
        <f t="shared" si="18"/>
        <v>50</v>
      </c>
      <c r="DK55" s="67">
        <f t="shared" si="19"/>
        <v>89.3333333333333</v>
      </c>
      <c r="DL55" s="67" t="str">
        <f t="shared" si="20"/>
        <v>SI</v>
      </c>
      <c r="DM55" s="182" t="str">
        <f t="shared" si="21"/>
        <v>Rod Parted</v>
      </c>
      <c r="DN55" s="67">
        <f t="shared" si="3"/>
        <v>0</v>
      </c>
      <c r="DO55" s="178" t="str">
        <f t="shared" si="22"/>
        <v/>
      </c>
    </row>
    <row r="56" spans="2:119" s="3" customFormat="1" ht="16.7" customHeight="1" x14ac:dyDescent="0.2">
      <c r="B56" s="100" t="s">
        <v>496</v>
      </c>
      <c r="C56" s="171" t="s">
        <v>22</v>
      </c>
      <c r="D56" s="101" t="s">
        <v>21</v>
      </c>
      <c r="E56" s="124">
        <v>0</v>
      </c>
      <c r="F56" s="85">
        <f t="shared" si="0"/>
        <v>13.759999999999993</v>
      </c>
      <c r="G56" s="97" t="s">
        <v>134</v>
      </c>
      <c r="H56" s="122">
        <v>128</v>
      </c>
      <c r="I56" s="123">
        <v>90</v>
      </c>
      <c r="J56" s="123"/>
      <c r="K56" s="123">
        <v>132</v>
      </c>
      <c r="L56" s="115">
        <v>60</v>
      </c>
      <c r="M56" s="373">
        <v>46123</v>
      </c>
      <c r="N56" s="13">
        <v>3557</v>
      </c>
      <c r="O56" s="798">
        <f t="shared" si="5"/>
        <v>2273</v>
      </c>
      <c r="P56" s="122"/>
      <c r="Q56" s="122">
        <v>5830</v>
      </c>
      <c r="R56" s="122" t="s">
        <v>460</v>
      </c>
      <c r="S56" s="125"/>
      <c r="T56" s="125">
        <v>6.2</v>
      </c>
      <c r="U56" s="122">
        <v>144</v>
      </c>
      <c r="V56" s="122"/>
      <c r="W56" s="123"/>
      <c r="X56" s="122"/>
      <c r="Y56" s="122"/>
      <c r="Z56" s="123"/>
      <c r="AA56" s="126"/>
      <c r="AB56" s="519"/>
      <c r="AC56" s="519"/>
      <c r="AD56" s="519"/>
      <c r="AE56" s="519"/>
      <c r="AF56" s="112" t="s">
        <v>580</v>
      </c>
      <c r="AG56" s="117"/>
      <c r="AH56" s="14">
        <v>92</v>
      </c>
      <c r="AI56" s="114">
        <v>46068</v>
      </c>
      <c r="AJ56" s="128">
        <v>172</v>
      </c>
      <c r="AK56" s="14">
        <v>92</v>
      </c>
      <c r="AL56" s="12">
        <v>8620</v>
      </c>
      <c r="AM56" s="500">
        <f t="shared" si="1"/>
        <v>13.759999999999993</v>
      </c>
      <c r="AN56" s="181"/>
      <c r="AO56" s="893"/>
      <c r="AP56" s="887">
        <v>46122</v>
      </c>
      <c r="AQ56" s="891" t="str">
        <f t="shared" ca="1" si="23"/>
        <v>0, 5, 4</v>
      </c>
      <c r="AR56" s="889"/>
      <c r="AS56" s="892" t="str">
        <f t="shared" ca="1" si="24"/>
        <v/>
      </c>
      <c r="CU56" s="31"/>
      <c r="CV56" s="177" t="s">
        <v>116</v>
      </c>
      <c r="CW56" s="65">
        <f t="shared" si="2"/>
        <v>46277</v>
      </c>
      <c r="CX56" s="66" t="str">
        <f t="shared" si="6"/>
        <v>9HEBA-133</v>
      </c>
      <c r="CY56" s="67">
        <f t="shared" si="7"/>
        <v>128</v>
      </c>
      <c r="CZ56" s="67">
        <f t="shared" si="8"/>
        <v>90</v>
      </c>
      <c r="DA56" s="67">
        <f t="shared" si="9"/>
        <v>132</v>
      </c>
      <c r="DB56" s="67">
        <f t="shared" si="10"/>
        <v>0</v>
      </c>
      <c r="DC56" s="67">
        <f t="shared" si="11"/>
        <v>0</v>
      </c>
      <c r="DD56" s="67">
        <f t="shared" si="12"/>
        <v>6.2</v>
      </c>
      <c r="DE56" s="67">
        <f t="shared" si="13"/>
        <v>144</v>
      </c>
      <c r="DF56" s="67">
        <f t="shared" si="14"/>
        <v>0</v>
      </c>
      <c r="DG56" s="67">
        <f t="shared" si="15"/>
        <v>0</v>
      </c>
      <c r="DH56" s="67">
        <f t="shared" si="16"/>
        <v>0</v>
      </c>
      <c r="DI56" s="67">
        <f t="shared" si="17"/>
        <v>0</v>
      </c>
      <c r="DJ56" s="67">
        <f t="shared" si="18"/>
        <v>0</v>
      </c>
      <c r="DK56" s="67">
        <f t="shared" si="19"/>
        <v>92</v>
      </c>
      <c r="DL56" s="67" t="str">
        <f t="shared" si="20"/>
        <v>SI</v>
      </c>
      <c r="DM56" s="182" t="str">
        <f t="shared" si="21"/>
        <v>NO RECOVERY</v>
      </c>
      <c r="DN56" s="67">
        <f t="shared" si="3"/>
        <v>0</v>
      </c>
      <c r="DO56" s="178" t="str">
        <f t="shared" si="22"/>
        <v/>
      </c>
    </row>
    <row r="57" spans="2:119" s="3" customFormat="1" ht="16.7" customHeight="1" x14ac:dyDescent="0.2">
      <c r="B57" s="100" t="s">
        <v>250</v>
      </c>
      <c r="C57" s="171" t="s">
        <v>22</v>
      </c>
      <c r="D57" s="101" t="s">
        <v>21</v>
      </c>
      <c r="E57" s="124">
        <v>0</v>
      </c>
      <c r="F57" s="85">
        <f t="shared" si="0"/>
        <v>0</v>
      </c>
      <c r="G57" s="97" t="s">
        <v>942</v>
      </c>
      <c r="H57" s="122">
        <v>64</v>
      </c>
      <c r="I57" s="123">
        <v>850</v>
      </c>
      <c r="J57" s="123"/>
      <c r="K57" s="123"/>
      <c r="L57" s="115"/>
      <c r="M57" s="373">
        <v>45877</v>
      </c>
      <c r="N57" s="13">
        <v>982</v>
      </c>
      <c r="O57" s="798">
        <f t="shared" si="5"/>
        <v>4918</v>
      </c>
      <c r="P57" s="122">
        <v>1868</v>
      </c>
      <c r="Q57" s="122">
        <v>5900</v>
      </c>
      <c r="R57" s="122" t="s">
        <v>443</v>
      </c>
      <c r="S57" s="125"/>
      <c r="T57" s="125"/>
      <c r="U57" s="122"/>
      <c r="V57" s="122"/>
      <c r="W57" s="123"/>
      <c r="X57" s="122">
        <v>26</v>
      </c>
      <c r="Y57" s="122">
        <v>26</v>
      </c>
      <c r="Z57" s="122">
        <v>26</v>
      </c>
      <c r="AA57" s="126">
        <v>50</v>
      </c>
      <c r="AB57" s="519"/>
      <c r="AC57" s="519"/>
      <c r="AD57" s="519"/>
      <c r="AE57" s="519"/>
      <c r="AF57" s="112" t="s">
        <v>583</v>
      </c>
      <c r="AG57" s="117"/>
      <c r="AH57" s="14">
        <v>100</v>
      </c>
      <c r="AI57" s="127">
        <v>43596</v>
      </c>
      <c r="AJ57" s="128">
        <v>1420</v>
      </c>
      <c r="AK57" s="14">
        <v>100</v>
      </c>
      <c r="AL57" s="12">
        <v>30500</v>
      </c>
      <c r="AM57" s="500">
        <f t="shared" si="1"/>
        <v>0</v>
      </c>
      <c r="AN57" s="181"/>
      <c r="AO57" s="893" t="s">
        <v>728</v>
      </c>
      <c r="AP57" s="887">
        <v>43611</v>
      </c>
      <c r="AQ57" s="891" t="str">
        <f t="shared" ca="1" si="23"/>
        <v>7, 3, 20</v>
      </c>
      <c r="AR57" s="889"/>
      <c r="AS57" s="892" t="str">
        <f t="shared" ca="1" si="24"/>
        <v/>
      </c>
      <c r="CU57" s="31"/>
      <c r="CV57" s="177" t="s">
        <v>116</v>
      </c>
      <c r="CW57" s="65">
        <f t="shared" si="2"/>
        <v>46277</v>
      </c>
      <c r="CX57" s="66" t="str">
        <f t="shared" si="6"/>
        <v>9HEBA-200</v>
      </c>
      <c r="CY57" s="67">
        <f t="shared" si="7"/>
        <v>64</v>
      </c>
      <c r="CZ57" s="67">
        <f t="shared" si="8"/>
        <v>850</v>
      </c>
      <c r="DA57" s="67">
        <f t="shared" si="9"/>
        <v>0</v>
      </c>
      <c r="DB57" s="67">
        <f t="shared" si="10"/>
        <v>0</v>
      </c>
      <c r="DC57" s="67">
        <f t="shared" si="11"/>
        <v>0</v>
      </c>
      <c r="DD57" s="67">
        <f t="shared" si="12"/>
        <v>0</v>
      </c>
      <c r="DE57" s="67">
        <f t="shared" si="13"/>
        <v>0</v>
      </c>
      <c r="DF57" s="67">
        <f t="shared" si="14"/>
        <v>0</v>
      </c>
      <c r="DG57" s="67">
        <f t="shared" si="15"/>
        <v>26</v>
      </c>
      <c r="DH57" s="67">
        <f t="shared" si="16"/>
        <v>26</v>
      </c>
      <c r="DI57" s="67">
        <f t="shared" si="17"/>
        <v>26</v>
      </c>
      <c r="DJ57" s="67">
        <f t="shared" si="18"/>
        <v>50</v>
      </c>
      <c r="DK57" s="67">
        <f t="shared" si="19"/>
        <v>100</v>
      </c>
      <c r="DL57" s="67" t="str">
        <f t="shared" si="20"/>
        <v>SI</v>
      </c>
      <c r="DM57" s="182" t="str">
        <f t="shared" si="21"/>
        <v xml:space="preserve">CASING LEAKING &amp; High Watercut </v>
      </c>
      <c r="DN57" s="67">
        <f t="shared" si="3"/>
        <v>0</v>
      </c>
      <c r="DO57" s="178" t="str">
        <f t="shared" si="22"/>
        <v/>
      </c>
    </row>
    <row r="58" spans="2:119" s="3" customFormat="1" ht="16.7" customHeight="1" x14ac:dyDescent="0.2">
      <c r="B58" s="100" t="s">
        <v>301</v>
      </c>
      <c r="C58" s="171" t="s">
        <v>22</v>
      </c>
      <c r="D58" s="101" t="s">
        <v>21</v>
      </c>
      <c r="E58" s="124">
        <v>0</v>
      </c>
      <c r="F58" s="85">
        <f t="shared" si="0"/>
        <v>3.4999999999999973</v>
      </c>
      <c r="G58" s="906" t="s">
        <v>943</v>
      </c>
      <c r="H58" s="122"/>
      <c r="I58" s="123"/>
      <c r="J58" s="123"/>
      <c r="K58" s="123"/>
      <c r="L58" s="115"/>
      <c r="M58" s="373">
        <v>44660</v>
      </c>
      <c r="N58" s="13"/>
      <c r="O58" s="798" t="str">
        <f t="shared" si="5"/>
        <v/>
      </c>
      <c r="P58" s="122">
        <v>2240</v>
      </c>
      <c r="Q58" s="122">
        <v>5800</v>
      </c>
      <c r="R58" s="122" t="s">
        <v>230</v>
      </c>
      <c r="S58" s="125">
        <v>1.75</v>
      </c>
      <c r="T58" s="125">
        <v>5.5</v>
      </c>
      <c r="U58" s="122">
        <v>168</v>
      </c>
      <c r="V58" s="122">
        <v>950</v>
      </c>
      <c r="W58" s="123"/>
      <c r="X58" s="122"/>
      <c r="Y58" s="122"/>
      <c r="Z58" s="123"/>
      <c r="AA58" s="126"/>
      <c r="AB58" s="519"/>
      <c r="AC58" s="519"/>
      <c r="AD58" s="519"/>
      <c r="AE58" s="519"/>
      <c r="AF58" s="112" t="s">
        <v>583</v>
      </c>
      <c r="AG58" s="117"/>
      <c r="AH58" s="14">
        <v>93</v>
      </c>
      <c r="AI58" s="127">
        <v>41960</v>
      </c>
      <c r="AJ58" s="128">
        <v>50</v>
      </c>
      <c r="AK58" s="14">
        <v>93</v>
      </c>
      <c r="AL58" s="12"/>
      <c r="AM58" s="500">
        <f t="shared" si="1"/>
        <v>3.4999999999999973</v>
      </c>
      <c r="AN58" s="181"/>
      <c r="AO58" s="893" t="s">
        <v>572</v>
      </c>
      <c r="AP58" s="887">
        <v>41967</v>
      </c>
      <c r="AQ58" s="891" t="str">
        <f t="shared" ca="1" si="23"/>
        <v>11, 9, 20</v>
      </c>
      <c r="AR58" s="889"/>
      <c r="AS58" s="892" t="str">
        <f t="shared" ca="1" si="24"/>
        <v/>
      </c>
      <c r="CU58" s="31"/>
      <c r="CV58" s="177" t="s">
        <v>116</v>
      </c>
      <c r="CW58" s="65">
        <f t="shared" si="2"/>
        <v>46277</v>
      </c>
      <c r="CX58" s="66" t="str">
        <f t="shared" si="6"/>
        <v>9HEBA-202</v>
      </c>
      <c r="CY58" s="67">
        <f t="shared" si="7"/>
        <v>0</v>
      </c>
      <c r="CZ58" s="67">
        <f t="shared" si="8"/>
        <v>0</v>
      </c>
      <c r="DA58" s="67">
        <f t="shared" si="9"/>
        <v>0</v>
      </c>
      <c r="DB58" s="67">
        <f t="shared" si="10"/>
        <v>0</v>
      </c>
      <c r="DC58" s="67">
        <f t="shared" si="11"/>
        <v>1.75</v>
      </c>
      <c r="DD58" s="67">
        <f t="shared" si="12"/>
        <v>5.5</v>
      </c>
      <c r="DE58" s="67">
        <f t="shared" si="13"/>
        <v>168</v>
      </c>
      <c r="DF58" s="67">
        <f t="shared" si="14"/>
        <v>950</v>
      </c>
      <c r="DG58" s="67">
        <f t="shared" si="15"/>
        <v>0</v>
      </c>
      <c r="DH58" s="67">
        <f t="shared" si="16"/>
        <v>0</v>
      </c>
      <c r="DI58" s="67">
        <f t="shared" si="17"/>
        <v>0</v>
      </c>
      <c r="DJ58" s="67">
        <f t="shared" si="18"/>
        <v>0</v>
      </c>
      <c r="DK58" s="67">
        <f t="shared" si="19"/>
        <v>93</v>
      </c>
      <c r="DL58" s="67" t="str">
        <f t="shared" si="20"/>
        <v>SI</v>
      </c>
      <c r="DM58" s="182" t="str">
        <f t="shared" si="21"/>
        <v>As office request</v>
      </c>
      <c r="DN58" s="67">
        <f t="shared" si="3"/>
        <v>0</v>
      </c>
      <c r="DO58" s="178" t="str">
        <f t="shared" si="22"/>
        <v/>
      </c>
    </row>
    <row r="59" spans="2:119" s="3" customFormat="1" ht="16.7" customHeight="1" x14ac:dyDescent="0.2">
      <c r="B59" s="100" t="s">
        <v>303</v>
      </c>
      <c r="C59" s="171" t="s">
        <v>22</v>
      </c>
      <c r="D59" s="101" t="s">
        <v>4</v>
      </c>
      <c r="E59" s="124">
        <v>24</v>
      </c>
      <c r="F59" s="85">
        <f t="shared" si="0"/>
        <v>0</v>
      </c>
      <c r="G59" s="97"/>
      <c r="H59" s="122">
        <v>50</v>
      </c>
      <c r="I59" s="123">
        <v>300</v>
      </c>
      <c r="J59" s="123"/>
      <c r="K59" s="123">
        <v>149</v>
      </c>
      <c r="L59" s="115">
        <v>40</v>
      </c>
      <c r="M59" s="373">
        <v>46275</v>
      </c>
      <c r="N59" s="13">
        <v>5800</v>
      </c>
      <c r="O59" s="798">
        <f t="shared" si="5"/>
        <v>200</v>
      </c>
      <c r="P59" s="122"/>
      <c r="Q59" s="122">
        <v>6000</v>
      </c>
      <c r="R59" s="122" t="s">
        <v>769</v>
      </c>
      <c r="S59" s="125"/>
      <c r="T59" s="125"/>
      <c r="U59" s="122"/>
      <c r="V59" s="122"/>
      <c r="W59" s="123">
        <v>0</v>
      </c>
      <c r="X59" s="122">
        <v>35</v>
      </c>
      <c r="Y59" s="122">
        <v>35</v>
      </c>
      <c r="Z59" s="123">
        <v>35</v>
      </c>
      <c r="AA59" s="126">
        <v>50</v>
      </c>
      <c r="AB59" s="519"/>
      <c r="AC59" s="519"/>
      <c r="AD59" s="519"/>
      <c r="AE59" s="519"/>
      <c r="AF59" s="112" t="s">
        <v>583</v>
      </c>
      <c r="AG59" s="117"/>
      <c r="AH59" s="14">
        <v>98.3333333333333</v>
      </c>
      <c r="AI59" s="114">
        <v>46274</v>
      </c>
      <c r="AJ59" s="128">
        <v>585</v>
      </c>
      <c r="AK59" s="14">
        <v>94.7</v>
      </c>
      <c r="AL59" s="12">
        <v>15850</v>
      </c>
      <c r="AM59" s="500">
        <f t="shared" si="1"/>
        <v>31.004999999999963</v>
      </c>
      <c r="AN59" s="181"/>
      <c r="AO59" s="893" t="s">
        <v>945</v>
      </c>
      <c r="AP59" s="887"/>
      <c r="AQ59" s="891" t="str">
        <f t="shared" ca="1" si="23"/>
        <v/>
      </c>
      <c r="AR59" s="889">
        <v>44875</v>
      </c>
      <c r="AS59" s="892" t="str">
        <f t="shared" ca="1" si="24"/>
        <v>3, 10, 3</v>
      </c>
      <c r="CU59" s="31"/>
      <c r="CV59" s="177" t="s">
        <v>116</v>
      </c>
      <c r="CW59" s="65">
        <f t="shared" si="2"/>
        <v>46277</v>
      </c>
      <c r="CX59" s="66" t="str">
        <f t="shared" si="6"/>
        <v>9HEBA-203</v>
      </c>
      <c r="CY59" s="67">
        <f t="shared" si="7"/>
        <v>50</v>
      </c>
      <c r="CZ59" s="67">
        <f t="shared" si="8"/>
        <v>300</v>
      </c>
      <c r="DA59" s="67">
        <f t="shared" si="9"/>
        <v>149</v>
      </c>
      <c r="DB59" s="67">
        <f t="shared" si="10"/>
        <v>24</v>
      </c>
      <c r="DC59" s="67">
        <f t="shared" si="11"/>
        <v>0</v>
      </c>
      <c r="DD59" s="67">
        <f t="shared" si="12"/>
        <v>0</v>
      </c>
      <c r="DE59" s="67">
        <f t="shared" si="13"/>
        <v>0</v>
      </c>
      <c r="DF59" s="67">
        <f t="shared" si="14"/>
        <v>0</v>
      </c>
      <c r="DG59" s="67">
        <f t="shared" si="15"/>
        <v>35</v>
      </c>
      <c r="DH59" s="67">
        <f t="shared" si="16"/>
        <v>35</v>
      </c>
      <c r="DI59" s="67">
        <f t="shared" si="17"/>
        <v>35</v>
      </c>
      <c r="DJ59" s="67">
        <f t="shared" si="18"/>
        <v>50</v>
      </c>
      <c r="DK59" s="67">
        <f t="shared" si="19"/>
        <v>98.3333333333333</v>
      </c>
      <c r="DL59" s="67" t="str">
        <f t="shared" si="20"/>
        <v>ESP</v>
      </c>
      <c r="DM59" s="182" t="str">
        <f t="shared" si="21"/>
        <v/>
      </c>
      <c r="DN59" s="67">
        <f t="shared" si="3"/>
        <v>31.004999999999967</v>
      </c>
      <c r="DO59" s="178" t="str">
        <f t="shared" si="22"/>
        <v>HEBA RIDGE</v>
      </c>
    </row>
    <row r="60" spans="2:119" s="3" customFormat="1" ht="16.7" customHeight="1" x14ac:dyDescent="0.2">
      <c r="B60" s="739" t="s">
        <v>304</v>
      </c>
      <c r="C60" s="740" t="s">
        <v>24</v>
      </c>
      <c r="D60" s="741" t="s">
        <v>4</v>
      </c>
      <c r="E60" s="124">
        <v>24</v>
      </c>
      <c r="F60" s="85">
        <f t="shared" si="0"/>
        <v>0</v>
      </c>
      <c r="G60" s="97"/>
      <c r="H60" s="744">
        <v>30</v>
      </c>
      <c r="I60" s="745">
        <v>100</v>
      </c>
      <c r="J60" s="745"/>
      <c r="K60" s="745"/>
      <c r="L60" s="750">
        <v>200</v>
      </c>
      <c r="M60" s="746">
        <v>46275</v>
      </c>
      <c r="N60" s="757">
        <v>3075</v>
      </c>
      <c r="O60" s="798">
        <f t="shared" si="5"/>
        <v>2696</v>
      </c>
      <c r="P60" s="744">
        <v>550</v>
      </c>
      <c r="Q60" s="744">
        <v>5771</v>
      </c>
      <c r="R60" s="744" t="s">
        <v>743</v>
      </c>
      <c r="S60" s="748"/>
      <c r="T60" s="748"/>
      <c r="U60" s="744"/>
      <c r="V60" s="744"/>
      <c r="W60" s="745"/>
      <c r="X60" s="744">
        <v>69</v>
      </c>
      <c r="Y60" s="744">
        <v>69</v>
      </c>
      <c r="Z60" s="744">
        <v>69</v>
      </c>
      <c r="AA60" s="749">
        <v>53</v>
      </c>
      <c r="AB60" s="750">
        <v>728</v>
      </c>
      <c r="AC60" s="750">
        <v>729</v>
      </c>
      <c r="AD60" s="750">
        <v>188</v>
      </c>
      <c r="AE60" s="750">
        <v>234</v>
      </c>
      <c r="AF60" s="112" t="s">
        <v>583</v>
      </c>
      <c r="AG60" s="752" t="s">
        <v>744</v>
      </c>
      <c r="AH60" s="758">
        <v>99</v>
      </c>
      <c r="AI60" s="114">
        <v>46269</v>
      </c>
      <c r="AJ60" s="755">
        <v>7900</v>
      </c>
      <c r="AK60" s="758">
        <v>99</v>
      </c>
      <c r="AL60" s="725">
        <v>4500</v>
      </c>
      <c r="AM60" s="500">
        <f t="shared" si="1"/>
        <v>79.000000000000071</v>
      </c>
      <c r="AN60" s="756"/>
      <c r="AO60" s="893" t="s">
        <v>790</v>
      </c>
      <c r="AP60" s="887"/>
      <c r="AQ60" s="891" t="str">
        <f t="shared" ca="1" si="23"/>
        <v/>
      </c>
      <c r="AR60" s="889">
        <v>45140</v>
      </c>
      <c r="AS60" s="892" t="str">
        <f t="shared" ca="1" si="24"/>
        <v>3, 1, 11</v>
      </c>
      <c r="CU60" s="31"/>
      <c r="CV60" s="177" t="s">
        <v>116</v>
      </c>
      <c r="CW60" s="65">
        <f t="shared" si="2"/>
        <v>46277</v>
      </c>
      <c r="CX60" s="66" t="str">
        <f t="shared" si="6"/>
        <v>9HEBA-204</v>
      </c>
      <c r="CY60" s="67">
        <f t="shared" si="7"/>
        <v>30</v>
      </c>
      <c r="CZ60" s="67">
        <f t="shared" si="8"/>
        <v>100</v>
      </c>
      <c r="DA60" s="67">
        <f t="shared" si="9"/>
        <v>0</v>
      </c>
      <c r="DB60" s="67">
        <f t="shared" si="10"/>
        <v>24</v>
      </c>
      <c r="DC60" s="67">
        <f t="shared" si="11"/>
        <v>0</v>
      </c>
      <c r="DD60" s="67">
        <f t="shared" si="12"/>
        <v>0</v>
      </c>
      <c r="DE60" s="67">
        <f t="shared" si="13"/>
        <v>0</v>
      </c>
      <c r="DF60" s="67">
        <f t="shared" si="14"/>
        <v>0</v>
      </c>
      <c r="DG60" s="67">
        <f t="shared" si="15"/>
        <v>69</v>
      </c>
      <c r="DH60" s="67">
        <f t="shared" si="16"/>
        <v>69</v>
      </c>
      <c r="DI60" s="67">
        <f t="shared" si="17"/>
        <v>69</v>
      </c>
      <c r="DJ60" s="67">
        <f t="shared" si="18"/>
        <v>53</v>
      </c>
      <c r="DK60" s="67">
        <f t="shared" si="19"/>
        <v>99</v>
      </c>
      <c r="DL60" s="67" t="str">
        <f t="shared" si="20"/>
        <v>ESP</v>
      </c>
      <c r="DM60" s="182" t="str">
        <f t="shared" si="21"/>
        <v/>
      </c>
      <c r="DN60" s="67">
        <f t="shared" si="3"/>
        <v>79.000000000000071</v>
      </c>
      <c r="DO60" s="178" t="str">
        <f t="shared" si="22"/>
        <v>HEBA RIDGE</v>
      </c>
    </row>
    <row r="61" spans="2:119" s="3" customFormat="1" ht="16.7" customHeight="1" x14ac:dyDescent="0.2">
      <c r="B61" s="100" t="s">
        <v>364</v>
      </c>
      <c r="C61" s="171" t="s">
        <v>22</v>
      </c>
      <c r="D61" s="101" t="s">
        <v>21</v>
      </c>
      <c r="E61" s="124">
        <v>0</v>
      </c>
      <c r="F61" s="85">
        <f t="shared" si="0"/>
        <v>4.7999999999999972</v>
      </c>
      <c r="G61" s="97" t="s">
        <v>134</v>
      </c>
      <c r="H61" s="122">
        <v>128</v>
      </c>
      <c r="I61" s="123">
        <v>100</v>
      </c>
      <c r="J61" s="123"/>
      <c r="K61" s="123"/>
      <c r="L61" s="115"/>
      <c r="M61" s="373">
        <v>45128</v>
      </c>
      <c r="N61" s="13">
        <v>1980</v>
      </c>
      <c r="O61" s="798">
        <f t="shared" si="5"/>
        <v>4020</v>
      </c>
      <c r="P61" s="122">
        <v>1888</v>
      </c>
      <c r="Q61" s="122">
        <v>6000</v>
      </c>
      <c r="R61" s="122" t="s">
        <v>230</v>
      </c>
      <c r="S61" s="125">
        <v>2.25</v>
      </c>
      <c r="T61" s="125">
        <v>5.5</v>
      </c>
      <c r="U61" s="122">
        <v>124</v>
      </c>
      <c r="V61" s="122">
        <v>950</v>
      </c>
      <c r="W61" s="123">
        <v>0</v>
      </c>
      <c r="X61" s="122"/>
      <c r="Y61" s="122"/>
      <c r="Z61" s="123"/>
      <c r="AA61" s="126">
        <v>50</v>
      </c>
      <c r="AB61" s="519"/>
      <c r="AC61" s="519"/>
      <c r="AD61" s="519"/>
      <c r="AE61" s="519"/>
      <c r="AF61" s="112" t="s">
        <v>584</v>
      </c>
      <c r="AG61" s="117"/>
      <c r="AH61" s="14">
        <v>92</v>
      </c>
      <c r="AI61" s="114">
        <v>45100</v>
      </c>
      <c r="AJ61" s="128">
        <v>60</v>
      </c>
      <c r="AK61" s="14">
        <v>92</v>
      </c>
      <c r="AL61" s="12"/>
      <c r="AM61" s="500">
        <f t="shared" si="1"/>
        <v>4.7999999999999972</v>
      </c>
      <c r="AN61" s="181"/>
      <c r="AO61" s="893"/>
      <c r="AP61" s="887">
        <v>45129</v>
      </c>
      <c r="AQ61" s="891" t="str">
        <f t="shared" ca="1" si="23"/>
        <v>3, 1, 22</v>
      </c>
      <c r="AR61" s="889"/>
      <c r="AS61" s="892" t="str">
        <f t="shared" ca="1" si="24"/>
        <v/>
      </c>
      <c r="CU61" s="31"/>
      <c r="CV61" s="177" t="s">
        <v>116</v>
      </c>
      <c r="CW61" s="65">
        <f t="shared" si="2"/>
        <v>46277</v>
      </c>
      <c r="CX61" s="66" t="str">
        <f t="shared" si="6"/>
        <v>9HEBA-206</v>
      </c>
      <c r="CY61" s="67">
        <f t="shared" si="7"/>
        <v>128</v>
      </c>
      <c r="CZ61" s="67">
        <f t="shared" si="8"/>
        <v>100</v>
      </c>
      <c r="DA61" s="67">
        <f t="shared" si="9"/>
        <v>0</v>
      </c>
      <c r="DB61" s="67">
        <f t="shared" si="10"/>
        <v>0</v>
      </c>
      <c r="DC61" s="67">
        <f t="shared" si="11"/>
        <v>2.25</v>
      </c>
      <c r="DD61" s="67">
        <f t="shared" si="12"/>
        <v>5.5</v>
      </c>
      <c r="DE61" s="67">
        <f t="shared" si="13"/>
        <v>124</v>
      </c>
      <c r="DF61" s="67">
        <f t="shared" si="14"/>
        <v>950</v>
      </c>
      <c r="DG61" s="67">
        <f t="shared" si="15"/>
        <v>0</v>
      </c>
      <c r="DH61" s="67">
        <f t="shared" si="16"/>
        <v>0</v>
      </c>
      <c r="DI61" s="67">
        <f t="shared" si="17"/>
        <v>0</v>
      </c>
      <c r="DJ61" s="67">
        <f t="shared" si="18"/>
        <v>50</v>
      </c>
      <c r="DK61" s="67">
        <f t="shared" si="19"/>
        <v>92</v>
      </c>
      <c r="DL61" s="67" t="str">
        <f t="shared" si="20"/>
        <v>SI</v>
      </c>
      <c r="DM61" s="182" t="str">
        <f t="shared" si="21"/>
        <v>NO RECOVERY</v>
      </c>
      <c r="DN61" s="67">
        <f t="shared" si="3"/>
        <v>0</v>
      </c>
      <c r="DO61" s="178" t="str">
        <f t="shared" si="22"/>
        <v/>
      </c>
    </row>
    <row r="62" spans="2:119" s="3" customFormat="1" ht="16.7" customHeight="1" x14ac:dyDescent="0.2">
      <c r="B62" s="100" t="s">
        <v>434</v>
      </c>
      <c r="C62" s="101" t="s">
        <v>22</v>
      </c>
      <c r="D62" s="101" t="s">
        <v>21</v>
      </c>
      <c r="E62" s="124">
        <v>0</v>
      </c>
      <c r="F62" s="85">
        <f t="shared" si="0"/>
        <v>9.6959999999999855</v>
      </c>
      <c r="G62" s="97" t="s">
        <v>193</v>
      </c>
      <c r="H62" s="122">
        <v>128</v>
      </c>
      <c r="I62" s="123">
        <v>120</v>
      </c>
      <c r="J62" s="123"/>
      <c r="K62" s="123"/>
      <c r="L62" s="115"/>
      <c r="M62" s="373">
        <v>45536</v>
      </c>
      <c r="N62" s="13">
        <v>4108</v>
      </c>
      <c r="O62" s="798">
        <f t="shared" si="5"/>
        <v>1900</v>
      </c>
      <c r="P62" s="122">
        <v>550</v>
      </c>
      <c r="Q62" s="122">
        <v>6008</v>
      </c>
      <c r="R62" s="122" t="s">
        <v>230</v>
      </c>
      <c r="S62" s="125">
        <v>1.5</v>
      </c>
      <c r="T62" s="125">
        <v>6.2</v>
      </c>
      <c r="U62" s="122">
        <v>144</v>
      </c>
      <c r="V62" s="122">
        <v>915</v>
      </c>
      <c r="W62" s="123"/>
      <c r="X62" s="122"/>
      <c r="Y62" s="122"/>
      <c r="Z62" s="123"/>
      <c r="AA62" s="126">
        <v>50</v>
      </c>
      <c r="AB62" s="519"/>
      <c r="AC62" s="519"/>
      <c r="AD62" s="519"/>
      <c r="AE62" s="519"/>
      <c r="AF62" s="112" t="s">
        <v>584</v>
      </c>
      <c r="AG62" s="117"/>
      <c r="AH62" s="14">
        <v>95.2</v>
      </c>
      <c r="AI62" s="127">
        <v>43269</v>
      </c>
      <c r="AJ62" s="128">
        <v>202</v>
      </c>
      <c r="AK62" s="14">
        <v>95.2</v>
      </c>
      <c r="AL62" s="12">
        <v>16300</v>
      </c>
      <c r="AM62" s="500">
        <f t="shared" si="1"/>
        <v>9.6959999999999855</v>
      </c>
      <c r="AN62" s="181"/>
      <c r="AO62" s="893" t="s">
        <v>725</v>
      </c>
      <c r="AP62" s="887">
        <v>43325</v>
      </c>
      <c r="AQ62" s="891" t="str">
        <f t="shared" ca="1" si="23"/>
        <v>8, 0, 31</v>
      </c>
      <c r="AR62" s="889"/>
      <c r="AS62" s="892" t="str">
        <f t="shared" ca="1" si="24"/>
        <v/>
      </c>
      <c r="CU62" s="31"/>
      <c r="CV62" s="177" t="s">
        <v>116</v>
      </c>
      <c r="CW62" s="65">
        <f t="shared" si="2"/>
        <v>46277</v>
      </c>
      <c r="CX62" s="66" t="str">
        <f t="shared" si="6"/>
        <v>9HEBA-207</v>
      </c>
      <c r="CY62" s="67">
        <f t="shared" si="7"/>
        <v>128</v>
      </c>
      <c r="CZ62" s="67">
        <f t="shared" si="8"/>
        <v>120</v>
      </c>
      <c r="DA62" s="67">
        <f t="shared" si="9"/>
        <v>0</v>
      </c>
      <c r="DB62" s="67">
        <f t="shared" si="10"/>
        <v>0</v>
      </c>
      <c r="DC62" s="67">
        <f t="shared" si="11"/>
        <v>1.5</v>
      </c>
      <c r="DD62" s="67">
        <f t="shared" si="12"/>
        <v>6.2</v>
      </c>
      <c r="DE62" s="67">
        <f t="shared" si="13"/>
        <v>144</v>
      </c>
      <c r="DF62" s="67">
        <f t="shared" si="14"/>
        <v>915</v>
      </c>
      <c r="DG62" s="67">
        <f t="shared" si="15"/>
        <v>0</v>
      </c>
      <c r="DH62" s="67">
        <f t="shared" si="16"/>
        <v>0</v>
      </c>
      <c r="DI62" s="67">
        <f t="shared" si="17"/>
        <v>0</v>
      </c>
      <c r="DJ62" s="67">
        <f t="shared" si="18"/>
        <v>50</v>
      </c>
      <c r="DK62" s="67">
        <f t="shared" si="19"/>
        <v>95.2</v>
      </c>
      <c r="DL62" s="67" t="str">
        <f t="shared" si="20"/>
        <v>SI</v>
      </c>
      <c r="DM62" s="182" t="str">
        <f t="shared" si="21"/>
        <v>DOWNHOLE PROBLEM</v>
      </c>
      <c r="DN62" s="67">
        <f t="shared" si="3"/>
        <v>0</v>
      </c>
      <c r="DO62" s="178" t="str">
        <f t="shared" si="22"/>
        <v/>
      </c>
    </row>
    <row r="63" spans="2:119" s="3" customFormat="1" ht="16.7" customHeight="1" x14ac:dyDescent="0.2">
      <c r="B63" s="100" t="s">
        <v>325</v>
      </c>
      <c r="C63" s="101" t="s">
        <v>22</v>
      </c>
      <c r="D63" s="101" t="s">
        <v>4</v>
      </c>
      <c r="E63" s="124">
        <v>24</v>
      </c>
      <c r="F63" s="85">
        <f t="shared" si="0"/>
        <v>0</v>
      </c>
      <c r="G63" s="97"/>
      <c r="H63" s="122">
        <v>128</v>
      </c>
      <c r="I63" s="123">
        <v>100</v>
      </c>
      <c r="J63" s="123"/>
      <c r="K63" s="123"/>
      <c r="L63" s="115">
        <v>50</v>
      </c>
      <c r="M63" s="373">
        <v>46275</v>
      </c>
      <c r="N63" s="13">
        <v>5600</v>
      </c>
      <c r="O63" s="798">
        <f t="shared" si="5"/>
        <v>250</v>
      </c>
      <c r="P63" s="122"/>
      <c r="Q63" s="122">
        <v>5850</v>
      </c>
      <c r="R63" s="122" t="s">
        <v>229</v>
      </c>
      <c r="S63" s="125"/>
      <c r="T63" s="125"/>
      <c r="U63" s="122"/>
      <c r="V63" s="122"/>
      <c r="W63" s="123"/>
      <c r="X63" s="122">
        <v>30</v>
      </c>
      <c r="Y63" s="122">
        <v>30</v>
      </c>
      <c r="Z63" s="122">
        <v>30</v>
      </c>
      <c r="AA63" s="126">
        <v>50</v>
      </c>
      <c r="AB63" s="519"/>
      <c r="AC63" s="519"/>
      <c r="AD63" s="519"/>
      <c r="AE63" s="519"/>
      <c r="AF63" s="112" t="s">
        <v>584</v>
      </c>
      <c r="AG63" s="117"/>
      <c r="AH63" s="14">
        <v>74</v>
      </c>
      <c r="AI63" s="114">
        <v>46271</v>
      </c>
      <c r="AJ63" s="128">
        <v>258</v>
      </c>
      <c r="AK63" s="14">
        <v>70</v>
      </c>
      <c r="AL63" s="12">
        <v>17326</v>
      </c>
      <c r="AM63" s="500">
        <f t="shared" si="1"/>
        <v>77.400000000000006</v>
      </c>
      <c r="AN63" s="181"/>
      <c r="AO63" s="893" t="s">
        <v>796</v>
      </c>
      <c r="AP63" s="887"/>
      <c r="AQ63" s="891" t="str">
        <f t="shared" ca="1" si="23"/>
        <v/>
      </c>
      <c r="AR63" s="889">
        <v>43134</v>
      </c>
      <c r="AS63" s="892" t="str">
        <f t="shared" ca="1" si="24"/>
        <v>8, 7, 9</v>
      </c>
      <c r="CU63" s="31"/>
      <c r="CV63" s="177" t="s">
        <v>116</v>
      </c>
      <c r="CW63" s="65">
        <f t="shared" si="2"/>
        <v>46277</v>
      </c>
      <c r="CX63" s="66" t="str">
        <f t="shared" si="6"/>
        <v>9HEBA-212</v>
      </c>
      <c r="CY63" s="67">
        <f t="shared" si="7"/>
        <v>128</v>
      </c>
      <c r="CZ63" s="67">
        <f t="shared" si="8"/>
        <v>100</v>
      </c>
      <c r="DA63" s="67">
        <f t="shared" si="9"/>
        <v>0</v>
      </c>
      <c r="DB63" s="67">
        <f t="shared" si="10"/>
        <v>24</v>
      </c>
      <c r="DC63" s="67">
        <f t="shared" si="11"/>
        <v>0</v>
      </c>
      <c r="DD63" s="67">
        <f t="shared" si="12"/>
        <v>0</v>
      </c>
      <c r="DE63" s="67">
        <f t="shared" si="13"/>
        <v>0</v>
      </c>
      <c r="DF63" s="67">
        <f t="shared" si="14"/>
        <v>0</v>
      </c>
      <c r="DG63" s="67">
        <f t="shared" si="15"/>
        <v>30</v>
      </c>
      <c r="DH63" s="67">
        <f t="shared" si="16"/>
        <v>30</v>
      </c>
      <c r="DI63" s="67">
        <f t="shared" si="17"/>
        <v>30</v>
      </c>
      <c r="DJ63" s="67">
        <f t="shared" si="18"/>
        <v>50</v>
      </c>
      <c r="DK63" s="67">
        <f t="shared" si="19"/>
        <v>74</v>
      </c>
      <c r="DL63" s="67" t="str">
        <f t="shared" si="20"/>
        <v>ESP</v>
      </c>
      <c r="DM63" s="182" t="str">
        <f t="shared" si="21"/>
        <v/>
      </c>
      <c r="DN63" s="67">
        <f t="shared" si="3"/>
        <v>77.400000000000006</v>
      </c>
      <c r="DO63" s="178" t="str">
        <f t="shared" si="22"/>
        <v>HEBA RIDGE</v>
      </c>
    </row>
    <row r="64" spans="2:119" s="3" customFormat="1" ht="16.7" customHeight="1" x14ac:dyDescent="0.2">
      <c r="B64" s="100" t="s">
        <v>397</v>
      </c>
      <c r="C64" s="171" t="s">
        <v>22</v>
      </c>
      <c r="D64" s="101" t="s">
        <v>21</v>
      </c>
      <c r="E64" s="124">
        <v>0</v>
      </c>
      <c r="F64" s="85">
        <f t="shared" si="0"/>
        <v>7.7350000000000065</v>
      </c>
      <c r="G64" s="97" t="s">
        <v>763</v>
      </c>
      <c r="H64" s="122">
        <v>128</v>
      </c>
      <c r="I64" s="123">
        <v>100</v>
      </c>
      <c r="J64" s="123"/>
      <c r="K64" s="123"/>
      <c r="L64" s="115"/>
      <c r="M64" s="373">
        <v>45058</v>
      </c>
      <c r="N64" s="13">
        <v>2718</v>
      </c>
      <c r="O64" s="798">
        <f t="shared" si="5"/>
        <v>3300</v>
      </c>
      <c r="P64" s="122">
        <v>2022</v>
      </c>
      <c r="Q64" s="122">
        <v>6018</v>
      </c>
      <c r="R64" s="122" t="s">
        <v>230</v>
      </c>
      <c r="S64" s="125">
        <v>1.75</v>
      </c>
      <c r="T64" s="125">
        <v>6.2</v>
      </c>
      <c r="U64" s="122">
        <v>126</v>
      </c>
      <c r="V64" s="122">
        <v>950</v>
      </c>
      <c r="W64" s="123">
        <v>20</v>
      </c>
      <c r="X64" s="122"/>
      <c r="Y64" s="122"/>
      <c r="Z64" s="123"/>
      <c r="AA64" s="126">
        <v>50</v>
      </c>
      <c r="AB64" s="519"/>
      <c r="AC64" s="519"/>
      <c r="AD64" s="519"/>
      <c r="AE64" s="519"/>
      <c r="AF64" s="112" t="s">
        <v>585</v>
      </c>
      <c r="AG64" s="117"/>
      <c r="AH64" s="14">
        <v>96.5</v>
      </c>
      <c r="AI64" s="114">
        <v>45039</v>
      </c>
      <c r="AJ64" s="128">
        <v>221</v>
      </c>
      <c r="AK64" s="14">
        <v>96.5</v>
      </c>
      <c r="AL64" s="12">
        <v>15250</v>
      </c>
      <c r="AM64" s="500">
        <f t="shared" si="1"/>
        <v>7.7350000000000065</v>
      </c>
      <c r="AN64" s="181"/>
      <c r="AO64" s="893"/>
      <c r="AP64" s="887">
        <v>45053</v>
      </c>
      <c r="AQ64" s="891" t="str">
        <f t="shared" ca="1" si="23"/>
        <v>3, 4, 9</v>
      </c>
      <c r="AR64" s="889"/>
      <c r="AS64" s="892" t="str">
        <f t="shared" ca="1" si="24"/>
        <v/>
      </c>
      <c r="CU64" s="31"/>
      <c r="CV64" s="177" t="s">
        <v>116</v>
      </c>
      <c r="CW64" s="65">
        <f t="shared" si="2"/>
        <v>46277</v>
      </c>
      <c r="CX64" s="66" t="str">
        <f t="shared" si="6"/>
        <v>9HEBA-217</v>
      </c>
      <c r="CY64" s="67">
        <f t="shared" si="7"/>
        <v>128</v>
      </c>
      <c r="CZ64" s="67">
        <f t="shared" si="8"/>
        <v>100</v>
      </c>
      <c r="DA64" s="67">
        <f t="shared" si="9"/>
        <v>0</v>
      </c>
      <c r="DB64" s="67">
        <f t="shared" si="10"/>
        <v>0</v>
      </c>
      <c r="DC64" s="67">
        <f t="shared" si="11"/>
        <v>1.75</v>
      </c>
      <c r="DD64" s="67">
        <f t="shared" si="12"/>
        <v>6.2</v>
      </c>
      <c r="DE64" s="67">
        <f t="shared" si="13"/>
        <v>126</v>
      </c>
      <c r="DF64" s="67">
        <f t="shared" si="14"/>
        <v>950</v>
      </c>
      <c r="DG64" s="67">
        <f t="shared" si="15"/>
        <v>0</v>
      </c>
      <c r="DH64" s="67">
        <f t="shared" si="16"/>
        <v>0</v>
      </c>
      <c r="DI64" s="67">
        <f t="shared" si="17"/>
        <v>0</v>
      </c>
      <c r="DJ64" s="67">
        <f t="shared" si="18"/>
        <v>50</v>
      </c>
      <c r="DK64" s="67">
        <f t="shared" si="19"/>
        <v>96.5</v>
      </c>
      <c r="DL64" s="67" t="str">
        <f t="shared" si="20"/>
        <v>SI</v>
      </c>
      <c r="DM64" s="182" t="str">
        <f t="shared" si="21"/>
        <v>No Recovery</v>
      </c>
      <c r="DN64" s="67">
        <f t="shared" si="3"/>
        <v>0</v>
      </c>
      <c r="DO64" s="178" t="str">
        <f t="shared" si="22"/>
        <v/>
      </c>
    </row>
    <row r="65" spans="2:119" s="3" customFormat="1" ht="16.7" customHeight="1" x14ac:dyDescent="0.2">
      <c r="B65" s="335" t="s">
        <v>387</v>
      </c>
      <c r="C65" s="101" t="s">
        <v>22</v>
      </c>
      <c r="D65" s="101" t="s">
        <v>3</v>
      </c>
      <c r="E65" s="124">
        <v>24</v>
      </c>
      <c r="F65" s="85">
        <f t="shared" si="0"/>
        <v>0</v>
      </c>
      <c r="G65" s="97"/>
      <c r="H65" s="122">
        <v>128</v>
      </c>
      <c r="I65" s="123">
        <v>200</v>
      </c>
      <c r="J65" s="123"/>
      <c r="K65" s="123"/>
      <c r="L65" s="115">
        <v>300</v>
      </c>
      <c r="M65" s="373">
        <v>46250</v>
      </c>
      <c r="N65" s="13">
        <v>4810</v>
      </c>
      <c r="O65" s="798">
        <f t="shared" si="5"/>
        <v>1190</v>
      </c>
      <c r="P65" s="122"/>
      <c r="Q65" s="122">
        <v>6000</v>
      </c>
      <c r="R65" s="122" t="s">
        <v>230</v>
      </c>
      <c r="S65" s="125">
        <v>1.75</v>
      </c>
      <c r="T65" s="125">
        <v>6</v>
      </c>
      <c r="U65" s="122">
        <v>126</v>
      </c>
      <c r="V65" s="122">
        <v>950</v>
      </c>
      <c r="W65" s="123"/>
      <c r="X65" s="122"/>
      <c r="Y65" s="122"/>
      <c r="Z65" s="123"/>
      <c r="AA65" s="126">
        <v>50</v>
      </c>
      <c r="AB65" s="519"/>
      <c r="AC65" s="519"/>
      <c r="AD65" s="519"/>
      <c r="AE65" s="519"/>
      <c r="AF65" s="112" t="s">
        <v>585</v>
      </c>
      <c r="AG65" s="117"/>
      <c r="AH65" s="14">
        <v>72.900000000000006</v>
      </c>
      <c r="AI65" s="127">
        <v>46271</v>
      </c>
      <c r="AJ65" s="128">
        <v>166</v>
      </c>
      <c r="AK65" s="14">
        <v>72.900000000000006</v>
      </c>
      <c r="AL65" s="12">
        <v>14480</v>
      </c>
      <c r="AM65" s="500">
        <f t="shared" si="1"/>
        <v>44.985999999999983</v>
      </c>
      <c r="AN65" s="181"/>
      <c r="AO65" s="893" t="s">
        <v>788</v>
      </c>
      <c r="AP65" s="887"/>
      <c r="AQ65" s="891" t="str">
        <f t="shared" ca="1" si="23"/>
        <v/>
      </c>
      <c r="AR65" s="889">
        <v>45785</v>
      </c>
      <c r="AS65" s="892" t="str">
        <f t="shared" ca="1" si="24"/>
        <v>1, 4, 7</v>
      </c>
      <c r="CU65" s="31"/>
      <c r="CV65" s="177" t="s">
        <v>116</v>
      </c>
      <c r="CW65" s="65">
        <f t="shared" si="2"/>
        <v>46277</v>
      </c>
      <c r="CX65" s="66" t="str">
        <f t="shared" si="6"/>
        <v>9HEBA-219</v>
      </c>
      <c r="CY65" s="67">
        <f t="shared" si="7"/>
        <v>128</v>
      </c>
      <c r="CZ65" s="67">
        <f t="shared" si="8"/>
        <v>200</v>
      </c>
      <c r="DA65" s="67">
        <f t="shared" si="9"/>
        <v>0</v>
      </c>
      <c r="DB65" s="67">
        <f t="shared" si="10"/>
        <v>24</v>
      </c>
      <c r="DC65" s="67">
        <f t="shared" si="11"/>
        <v>1.75</v>
      </c>
      <c r="DD65" s="67">
        <f t="shared" si="12"/>
        <v>6</v>
      </c>
      <c r="DE65" s="67">
        <f t="shared" si="13"/>
        <v>126</v>
      </c>
      <c r="DF65" s="67">
        <f t="shared" si="14"/>
        <v>950</v>
      </c>
      <c r="DG65" s="67">
        <f t="shared" si="15"/>
        <v>0</v>
      </c>
      <c r="DH65" s="67">
        <f t="shared" si="16"/>
        <v>0</v>
      </c>
      <c r="DI65" s="67">
        <f t="shared" si="17"/>
        <v>0</v>
      </c>
      <c r="DJ65" s="67">
        <f t="shared" si="18"/>
        <v>50</v>
      </c>
      <c r="DK65" s="67">
        <f t="shared" si="19"/>
        <v>72.900000000000006</v>
      </c>
      <c r="DL65" s="67" t="str">
        <f t="shared" si="20"/>
        <v>SRP</v>
      </c>
      <c r="DM65" s="182" t="str">
        <f t="shared" si="21"/>
        <v/>
      </c>
      <c r="DN65" s="67">
        <f t="shared" si="3"/>
        <v>44.985999999999983</v>
      </c>
      <c r="DO65" s="178" t="str">
        <f t="shared" si="22"/>
        <v>HEBA RIDGE</v>
      </c>
    </row>
    <row r="66" spans="2:119" s="3" customFormat="1" ht="16.7" customHeight="1" x14ac:dyDescent="0.2">
      <c r="B66" s="100" t="s">
        <v>429</v>
      </c>
      <c r="C66" s="101" t="s">
        <v>22</v>
      </c>
      <c r="D66" s="101" t="s">
        <v>21</v>
      </c>
      <c r="E66" s="124">
        <v>0</v>
      </c>
      <c r="F66" s="85">
        <f t="shared" si="0"/>
        <v>21.33000000000002</v>
      </c>
      <c r="G66" s="97" t="s">
        <v>757</v>
      </c>
      <c r="H66" s="122">
        <v>128</v>
      </c>
      <c r="I66" s="123">
        <v>100</v>
      </c>
      <c r="J66" s="123"/>
      <c r="K66" s="123"/>
      <c r="L66" s="115">
        <v>18</v>
      </c>
      <c r="M66" s="373">
        <v>45480</v>
      </c>
      <c r="N66" s="13">
        <v>5504</v>
      </c>
      <c r="O66" s="798">
        <f t="shared" si="5"/>
        <v>494</v>
      </c>
      <c r="P66" s="122">
        <v>927</v>
      </c>
      <c r="Q66" s="122">
        <v>5998</v>
      </c>
      <c r="R66" s="122" t="s">
        <v>707</v>
      </c>
      <c r="S66" s="125"/>
      <c r="T66" s="125"/>
      <c r="U66" s="122"/>
      <c r="V66" s="122"/>
      <c r="W66" s="123"/>
      <c r="X66" s="122">
        <v>33</v>
      </c>
      <c r="Y66" s="122">
        <v>33</v>
      </c>
      <c r="Z66" s="123">
        <v>33</v>
      </c>
      <c r="AA66" s="126">
        <v>49</v>
      </c>
      <c r="AB66" s="519"/>
      <c r="AC66" s="519"/>
      <c r="AD66" s="519"/>
      <c r="AE66" s="519"/>
      <c r="AF66" s="112" t="s">
        <v>586</v>
      </c>
      <c r="AG66" s="117"/>
      <c r="AH66" s="14">
        <v>92.1</v>
      </c>
      <c r="AI66" s="127">
        <v>45387</v>
      </c>
      <c r="AJ66" s="128">
        <v>270</v>
      </c>
      <c r="AK66" s="14">
        <v>92.1</v>
      </c>
      <c r="AL66" s="12"/>
      <c r="AM66" s="500">
        <f t="shared" si="1"/>
        <v>21.33000000000002</v>
      </c>
      <c r="AN66" s="181"/>
      <c r="AO66" s="893"/>
      <c r="AP66" s="887">
        <v>45387</v>
      </c>
      <c r="AQ66" s="891" t="str">
        <f t="shared" ca="1" si="23"/>
        <v>2, 5, 9</v>
      </c>
      <c r="AR66" s="889"/>
      <c r="AS66" s="892" t="str">
        <f t="shared" ca="1" si="24"/>
        <v/>
      </c>
      <c r="CU66" s="31"/>
      <c r="CV66" s="177" t="s">
        <v>116</v>
      </c>
      <c r="CW66" s="65">
        <f t="shared" si="2"/>
        <v>46277</v>
      </c>
      <c r="CX66" s="66" t="str">
        <f t="shared" si="6"/>
        <v>9HEBA-223</v>
      </c>
      <c r="CY66" s="67">
        <f t="shared" si="7"/>
        <v>128</v>
      </c>
      <c r="CZ66" s="67">
        <f t="shared" si="8"/>
        <v>100</v>
      </c>
      <c r="DA66" s="67">
        <f t="shared" si="9"/>
        <v>0</v>
      </c>
      <c r="DB66" s="67">
        <f t="shared" si="10"/>
        <v>0</v>
      </c>
      <c r="DC66" s="67">
        <f t="shared" si="11"/>
        <v>0</v>
      </c>
      <c r="DD66" s="67">
        <f t="shared" si="12"/>
        <v>0</v>
      </c>
      <c r="DE66" s="67">
        <f t="shared" si="13"/>
        <v>0</v>
      </c>
      <c r="DF66" s="67">
        <f t="shared" si="14"/>
        <v>0</v>
      </c>
      <c r="DG66" s="67">
        <f t="shared" si="15"/>
        <v>33</v>
      </c>
      <c r="DH66" s="67">
        <f t="shared" si="16"/>
        <v>33</v>
      </c>
      <c r="DI66" s="67">
        <f t="shared" si="17"/>
        <v>33</v>
      </c>
      <c r="DJ66" s="67">
        <f t="shared" si="18"/>
        <v>49</v>
      </c>
      <c r="DK66" s="67">
        <f t="shared" si="19"/>
        <v>92.1</v>
      </c>
      <c r="DL66" s="67" t="str">
        <f t="shared" si="20"/>
        <v>SI</v>
      </c>
      <c r="DM66" s="182" t="str">
        <f t="shared" si="21"/>
        <v>Short Circuit</v>
      </c>
      <c r="DN66" s="67">
        <f t="shared" si="3"/>
        <v>0</v>
      </c>
      <c r="DO66" s="178" t="str">
        <f t="shared" si="22"/>
        <v/>
      </c>
    </row>
    <row r="67" spans="2:119" s="3" customFormat="1" ht="16.7" customHeight="1" x14ac:dyDescent="0.2">
      <c r="B67" s="100" t="s">
        <v>326</v>
      </c>
      <c r="C67" s="171" t="s">
        <v>22</v>
      </c>
      <c r="D67" s="101" t="s">
        <v>21</v>
      </c>
      <c r="E67" s="124">
        <v>0</v>
      </c>
      <c r="F67" s="85">
        <f t="shared" si="0"/>
        <v>7.5000000000000071</v>
      </c>
      <c r="G67" s="97" t="s">
        <v>761</v>
      </c>
      <c r="H67" s="122">
        <v>128</v>
      </c>
      <c r="I67" s="123">
        <v>100</v>
      </c>
      <c r="J67" s="123"/>
      <c r="K67" s="123"/>
      <c r="L67" s="115"/>
      <c r="M67" s="373">
        <v>46088</v>
      </c>
      <c r="N67" s="13">
        <v>2972</v>
      </c>
      <c r="O67" s="798">
        <f t="shared" si="5"/>
        <v>3022</v>
      </c>
      <c r="P67" s="122">
        <v>0</v>
      </c>
      <c r="Q67" s="122">
        <v>5994</v>
      </c>
      <c r="R67" s="122" t="s">
        <v>230</v>
      </c>
      <c r="S67" s="125">
        <v>1.75</v>
      </c>
      <c r="T67" s="125">
        <v>5.6</v>
      </c>
      <c r="U67" s="122">
        <v>144</v>
      </c>
      <c r="V67" s="122">
        <v>894</v>
      </c>
      <c r="W67" s="123"/>
      <c r="X67" s="122"/>
      <c r="Y67" s="122"/>
      <c r="Z67" s="123"/>
      <c r="AA67" s="126"/>
      <c r="AB67" s="519"/>
      <c r="AC67" s="519"/>
      <c r="AD67" s="519"/>
      <c r="AE67" s="519"/>
      <c r="AF67" s="112" t="s">
        <v>583</v>
      </c>
      <c r="AG67" s="117"/>
      <c r="AH67" s="14">
        <v>97</v>
      </c>
      <c r="AI67" s="114">
        <v>44755</v>
      </c>
      <c r="AJ67" s="128">
        <v>250</v>
      </c>
      <c r="AK67" s="14">
        <v>97</v>
      </c>
      <c r="AL67" s="12"/>
      <c r="AM67" s="500">
        <f t="shared" si="1"/>
        <v>7.5000000000000071</v>
      </c>
      <c r="AN67" s="181"/>
      <c r="AO67" s="893"/>
      <c r="AP67" s="887">
        <v>44882</v>
      </c>
      <c r="AQ67" s="891" t="str">
        <f t="shared" ca="1" si="23"/>
        <v>3, 9, 27</v>
      </c>
      <c r="AR67" s="889"/>
      <c r="AS67" s="892" t="str">
        <f t="shared" ca="1" si="24"/>
        <v/>
      </c>
      <c r="CU67" s="31"/>
      <c r="CV67" s="177" t="s">
        <v>116</v>
      </c>
      <c r="CW67" s="65">
        <f t="shared" si="2"/>
        <v>46277</v>
      </c>
      <c r="CX67" s="66" t="str">
        <f t="shared" si="6"/>
        <v>9HEBA-226</v>
      </c>
      <c r="CY67" s="67">
        <f t="shared" si="7"/>
        <v>128</v>
      </c>
      <c r="CZ67" s="67">
        <f t="shared" si="8"/>
        <v>100</v>
      </c>
      <c r="DA67" s="67">
        <f t="shared" si="9"/>
        <v>0</v>
      </c>
      <c r="DB67" s="67">
        <f t="shared" si="10"/>
        <v>0</v>
      </c>
      <c r="DC67" s="67">
        <f t="shared" si="11"/>
        <v>1.75</v>
      </c>
      <c r="DD67" s="67">
        <f t="shared" si="12"/>
        <v>5.6</v>
      </c>
      <c r="DE67" s="67">
        <f t="shared" si="13"/>
        <v>144</v>
      </c>
      <c r="DF67" s="67">
        <f t="shared" si="14"/>
        <v>894</v>
      </c>
      <c r="DG67" s="67">
        <f t="shared" si="15"/>
        <v>0</v>
      </c>
      <c r="DH67" s="67">
        <f t="shared" si="16"/>
        <v>0</v>
      </c>
      <c r="DI67" s="67">
        <f t="shared" si="17"/>
        <v>0</v>
      </c>
      <c r="DJ67" s="67">
        <f t="shared" si="18"/>
        <v>0</v>
      </c>
      <c r="DK67" s="67">
        <f t="shared" si="19"/>
        <v>97</v>
      </c>
      <c r="DL67" s="67" t="str">
        <f t="shared" si="20"/>
        <v>SI</v>
      </c>
      <c r="DM67" s="182" t="str">
        <f t="shared" si="21"/>
        <v>Rod Parted</v>
      </c>
      <c r="DN67" s="67">
        <f t="shared" si="3"/>
        <v>0</v>
      </c>
      <c r="DO67" s="178" t="str">
        <f t="shared" si="22"/>
        <v/>
      </c>
    </row>
    <row r="68" spans="2:119" s="3" customFormat="1" ht="16.7" customHeight="1" x14ac:dyDescent="0.2">
      <c r="B68" s="100" t="s">
        <v>344</v>
      </c>
      <c r="C68" s="171" t="s">
        <v>22</v>
      </c>
      <c r="D68" s="101" t="s">
        <v>21</v>
      </c>
      <c r="E68" s="124">
        <v>0</v>
      </c>
      <c r="F68" s="85">
        <f t="shared" si="0"/>
        <v>0</v>
      </c>
      <c r="G68" s="97" t="s">
        <v>154</v>
      </c>
      <c r="H68" s="122"/>
      <c r="I68" s="123"/>
      <c r="J68" s="123"/>
      <c r="K68" s="123"/>
      <c r="L68" s="115"/>
      <c r="M68" s="373">
        <v>44659</v>
      </c>
      <c r="N68" s="115"/>
      <c r="O68" s="798" t="str">
        <f t="shared" si="5"/>
        <v/>
      </c>
      <c r="P68" s="122">
        <v>0</v>
      </c>
      <c r="Q68" s="122">
        <v>6100</v>
      </c>
      <c r="R68" s="122" t="s">
        <v>460</v>
      </c>
      <c r="S68" s="125"/>
      <c r="T68" s="125"/>
      <c r="U68" s="122"/>
      <c r="V68" s="122"/>
      <c r="W68" s="123">
        <v>0</v>
      </c>
      <c r="X68" s="122">
        <v>17</v>
      </c>
      <c r="Y68" s="122">
        <v>15</v>
      </c>
      <c r="Z68" s="122">
        <v>15</v>
      </c>
      <c r="AA68" s="126">
        <v>50</v>
      </c>
      <c r="AB68" s="519"/>
      <c r="AC68" s="519"/>
      <c r="AD68" s="519"/>
      <c r="AE68" s="519"/>
      <c r="AF68" s="112" t="s">
        <v>583</v>
      </c>
      <c r="AG68" s="117"/>
      <c r="AH68" s="14">
        <v>100</v>
      </c>
      <c r="AI68" s="114">
        <v>42750</v>
      </c>
      <c r="AJ68" s="128">
        <v>100</v>
      </c>
      <c r="AK68" s="14">
        <v>100</v>
      </c>
      <c r="AL68" s="12">
        <v>18400</v>
      </c>
      <c r="AM68" s="500">
        <f t="shared" si="1"/>
        <v>0</v>
      </c>
      <c r="AN68" s="181"/>
      <c r="AO68" s="893"/>
      <c r="AP68" s="887">
        <v>42766</v>
      </c>
      <c r="AQ68" s="891" t="str">
        <f t="shared" ca="1" si="23"/>
        <v>9, 7, 12</v>
      </c>
      <c r="AR68" s="889"/>
      <c r="AS68" s="892" t="str">
        <f t="shared" ca="1" si="24"/>
        <v/>
      </c>
      <c r="CU68" s="31"/>
      <c r="CV68" s="177" t="s">
        <v>116</v>
      </c>
      <c r="CW68" s="65">
        <f t="shared" si="2"/>
        <v>46277</v>
      </c>
      <c r="CX68" s="66" t="str">
        <f t="shared" si="6"/>
        <v>9HEBA-227</v>
      </c>
      <c r="CY68" s="67">
        <f t="shared" si="7"/>
        <v>0</v>
      </c>
      <c r="CZ68" s="67">
        <f t="shared" si="8"/>
        <v>0</v>
      </c>
      <c r="DA68" s="67">
        <f t="shared" si="9"/>
        <v>0</v>
      </c>
      <c r="DB68" s="67">
        <f t="shared" si="10"/>
        <v>0</v>
      </c>
      <c r="DC68" s="67">
        <f t="shared" si="11"/>
        <v>0</v>
      </c>
      <c r="DD68" s="67">
        <f t="shared" si="12"/>
        <v>0</v>
      </c>
      <c r="DE68" s="67">
        <f t="shared" si="13"/>
        <v>0</v>
      </c>
      <c r="DF68" s="67">
        <f t="shared" si="14"/>
        <v>0</v>
      </c>
      <c r="DG68" s="67">
        <f t="shared" si="15"/>
        <v>17</v>
      </c>
      <c r="DH68" s="67">
        <f t="shared" si="16"/>
        <v>15</v>
      </c>
      <c r="DI68" s="67">
        <f t="shared" si="17"/>
        <v>15</v>
      </c>
      <c r="DJ68" s="67">
        <f t="shared" si="18"/>
        <v>50</v>
      </c>
      <c r="DK68" s="67">
        <f t="shared" si="19"/>
        <v>100</v>
      </c>
      <c r="DL68" s="67" t="str">
        <f t="shared" si="20"/>
        <v>SI</v>
      </c>
      <c r="DM68" s="182" t="str">
        <f t="shared" si="21"/>
        <v>SHORT CIRCUIT</v>
      </c>
      <c r="DN68" s="67">
        <f t="shared" si="3"/>
        <v>0</v>
      </c>
      <c r="DO68" s="178" t="str">
        <f t="shared" si="22"/>
        <v/>
      </c>
    </row>
    <row r="69" spans="2:119" s="3" customFormat="1" ht="16.7" customHeight="1" x14ac:dyDescent="0.2">
      <c r="B69" s="100" t="s">
        <v>428</v>
      </c>
      <c r="C69" s="171" t="s">
        <v>22</v>
      </c>
      <c r="D69" s="101" t="s">
        <v>21</v>
      </c>
      <c r="E69" s="124">
        <v>0</v>
      </c>
      <c r="F69" s="85">
        <f t="shared" si="0"/>
        <v>15.435000000000002</v>
      </c>
      <c r="G69" s="97" t="s">
        <v>755</v>
      </c>
      <c r="H69" s="122">
        <v>80</v>
      </c>
      <c r="I69" s="123">
        <v>150</v>
      </c>
      <c r="J69" s="123"/>
      <c r="K69" s="123"/>
      <c r="L69" s="115"/>
      <c r="M69" s="373">
        <v>45474</v>
      </c>
      <c r="N69" s="13">
        <v>5409</v>
      </c>
      <c r="O69" s="798">
        <f t="shared" si="5"/>
        <v>382</v>
      </c>
      <c r="P69" s="122" t="s">
        <v>775</v>
      </c>
      <c r="Q69" s="122">
        <v>5791</v>
      </c>
      <c r="R69" s="122" t="s">
        <v>524</v>
      </c>
      <c r="S69" s="125"/>
      <c r="T69" s="125"/>
      <c r="U69" s="122"/>
      <c r="V69" s="122"/>
      <c r="W69" s="123">
        <v>0</v>
      </c>
      <c r="X69" s="122">
        <v>13</v>
      </c>
      <c r="Y69" s="122">
        <v>13</v>
      </c>
      <c r="Z69" s="123">
        <v>13</v>
      </c>
      <c r="AA69" s="126">
        <v>50</v>
      </c>
      <c r="AB69" s="519"/>
      <c r="AC69" s="519"/>
      <c r="AD69" s="519"/>
      <c r="AE69" s="519"/>
      <c r="AF69" s="112" t="s">
        <v>583</v>
      </c>
      <c r="AG69" s="117"/>
      <c r="AH69" s="14">
        <v>85.3</v>
      </c>
      <c r="AI69" s="127">
        <v>45140</v>
      </c>
      <c r="AJ69" s="128">
        <v>105</v>
      </c>
      <c r="AK69" s="14">
        <v>85.3</v>
      </c>
      <c r="AL69" s="12">
        <v>26500</v>
      </c>
      <c r="AM69" s="500">
        <f t="shared" si="1"/>
        <v>15.435000000000002</v>
      </c>
      <c r="AN69" s="181"/>
      <c r="AO69" s="893"/>
      <c r="AP69" s="887">
        <v>45154</v>
      </c>
      <c r="AQ69" s="891" t="str">
        <f t="shared" ca="1" si="23"/>
        <v>3, 0, 28</v>
      </c>
      <c r="AR69" s="889"/>
      <c r="AS69" s="892" t="str">
        <f t="shared" ca="1" si="24"/>
        <v/>
      </c>
      <c r="CU69" s="31"/>
      <c r="CV69" s="177" t="s">
        <v>116</v>
      </c>
      <c r="CW69" s="65">
        <f t="shared" si="2"/>
        <v>46277</v>
      </c>
      <c r="CX69" s="66" t="str">
        <f t="shared" si="6"/>
        <v>9HEBA-228</v>
      </c>
      <c r="CY69" s="67">
        <f t="shared" si="7"/>
        <v>80</v>
      </c>
      <c r="CZ69" s="67">
        <f t="shared" si="8"/>
        <v>150</v>
      </c>
      <c r="DA69" s="67">
        <f t="shared" si="9"/>
        <v>0</v>
      </c>
      <c r="DB69" s="67">
        <f t="shared" si="10"/>
        <v>0</v>
      </c>
      <c r="DC69" s="67">
        <f t="shared" si="11"/>
        <v>0</v>
      </c>
      <c r="DD69" s="67">
        <f t="shared" si="12"/>
        <v>0</v>
      </c>
      <c r="DE69" s="67">
        <f t="shared" si="13"/>
        <v>0</v>
      </c>
      <c r="DF69" s="67">
        <f t="shared" si="14"/>
        <v>0</v>
      </c>
      <c r="DG69" s="67">
        <f t="shared" si="15"/>
        <v>13</v>
      </c>
      <c r="DH69" s="67">
        <f t="shared" si="16"/>
        <v>13</v>
      </c>
      <c r="DI69" s="67">
        <f t="shared" si="17"/>
        <v>13</v>
      </c>
      <c r="DJ69" s="67">
        <f t="shared" si="18"/>
        <v>50</v>
      </c>
      <c r="DK69" s="67">
        <f t="shared" si="19"/>
        <v>85.3</v>
      </c>
      <c r="DL69" s="67" t="str">
        <f t="shared" si="20"/>
        <v>SI</v>
      </c>
      <c r="DM69" s="182" t="str">
        <f t="shared" si="21"/>
        <v>Downhole Problem</v>
      </c>
      <c r="DN69" s="67">
        <f t="shared" si="3"/>
        <v>0</v>
      </c>
      <c r="DO69" s="178" t="str">
        <f t="shared" si="22"/>
        <v/>
      </c>
    </row>
    <row r="70" spans="2:119" s="3" customFormat="1" ht="16.7" customHeight="1" x14ac:dyDescent="0.2">
      <c r="B70" s="100" t="s">
        <v>367</v>
      </c>
      <c r="C70" s="171" t="s">
        <v>22</v>
      </c>
      <c r="D70" s="101" t="s">
        <v>21</v>
      </c>
      <c r="E70" s="124">
        <v>0</v>
      </c>
      <c r="F70" s="85">
        <f t="shared" si="0"/>
        <v>0</v>
      </c>
      <c r="G70" s="97" t="s">
        <v>763</v>
      </c>
      <c r="H70" s="122">
        <v>128</v>
      </c>
      <c r="I70" s="123">
        <v>100</v>
      </c>
      <c r="J70" s="123"/>
      <c r="K70" s="123"/>
      <c r="L70" s="115"/>
      <c r="M70" s="373">
        <v>45203</v>
      </c>
      <c r="N70" s="13">
        <v>3882</v>
      </c>
      <c r="O70" s="798">
        <f t="shared" ref="O70:O116" si="25">IFERROR(IF(OR(B70="",N70=""),"",Q70-N70),"")</f>
        <v>2083</v>
      </c>
      <c r="P70" s="122">
        <v>2962</v>
      </c>
      <c r="Q70" s="122">
        <v>5965</v>
      </c>
      <c r="R70" s="122" t="s">
        <v>230</v>
      </c>
      <c r="S70" s="125">
        <v>2.25</v>
      </c>
      <c r="T70" s="125">
        <v>6.1</v>
      </c>
      <c r="U70" s="122">
        <v>168</v>
      </c>
      <c r="V70" s="122">
        <v>894</v>
      </c>
      <c r="W70" s="123">
        <v>0</v>
      </c>
      <c r="X70" s="122"/>
      <c r="Y70" s="122"/>
      <c r="Z70" s="123"/>
      <c r="AA70" s="126">
        <v>50</v>
      </c>
      <c r="AB70" s="519"/>
      <c r="AC70" s="519"/>
      <c r="AD70" s="519"/>
      <c r="AE70" s="519"/>
      <c r="AF70" s="112" t="s">
        <v>586</v>
      </c>
      <c r="AG70" s="117"/>
      <c r="AH70" s="14">
        <v>95.6</v>
      </c>
      <c r="AI70" s="127">
        <v>45203</v>
      </c>
      <c r="AJ70" s="128">
        <v>0</v>
      </c>
      <c r="AK70" s="14">
        <v>95.6</v>
      </c>
      <c r="AL70" s="12">
        <v>17500</v>
      </c>
      <c r="AM70" s="500">
        <f t="shared" si="1"/>
        <v>0</v>
      </c>
      <c r="AN70" s="181"/>
      <c r="AO70" s="893"/>
      <c r="AP70" s="887">
        <v>45203</v>
      </c>
      <c r="AQ70" s="891" t="str">
        <f t="shared" ca="1" si="23"/>
        <v>2, 11, 10</v>
      </c>
      <c r="AR70" s="889"/>
      <c r="AS70" s="892" t="str">
        <f t="shared" ca="1" si="24"/>
        <v/>
      </c>
      <c r="CU70" s="31"/>
      <c r="CV70" s="177" t="s">
        <v>116</v>
      </c>
      <c r="CW70" s="65">
        <f t="shared" si="2"/>
        <v>46277</v>
      </c>
      <c r="CX70" s="66" t="str">
        <f t="shared" ref="CX70:CX116" si="26">$CU$4&amp;B70</f>
        <v>9HEBA-232</v>
      </c>
      <c r="CY70" s="67">
        <f t="shared" ref="CY70:CY116" si="27">H70</f>
        <v>128</v>
      </c>
      <c r="CZ70" s="67">
        <f t="shared" ref="CZ70:CZ116" si="28">I70</f>
        <v>100</v>
      </c>
      <c r="DA70" s="67">
        <f t="shared" ref="DA70:DA116" si="29">K70</f>
        <v>0</v>
      </c>
      <c r="DB70" s="67">
        <f t="shared" ref="DB70:DB116" si="30">E70</f>
        <v>0</v>
      </c>
      <c r="DC70" s="67">
        <f t="shared" ref="DC70:DC116" si="31">S70</f>
        <v>2.25</v>
      </c>
      <c r="DD70" s="67">
        <f t="shared" ref="DD70:DD116" si="32">T70</f>
        <v>6.1</v>
      </c>
      <c r="DE70" s="67">
        <f t="shared" ref="DE70:DE116" si="33">U70</f>
        <v>168</v>
      </c>
      <c r="DF70" s="67">
        <f t="shared" ref="DF70:DF116" si="34">V70</f>
        <v>894</v>
      </c>
      <c r="DG70" s="67">
        <f t="shared" ref="DG70:DG116" si="35">X70</f>
        <v>0</v>
      </c>
      <c r="DH70" s="67">
        <f t="shared" ref="DH70:DH116" si="36">Y70</f>
        <v>0</v>
      </c>
      <c r="DI70" s="67">
        <f t="shared" ref="DI70:DI116" si="37">Z70</f>
        <v>0</v>
      </c>
      <c r="DJ70" s="67">
        <f t="shared" ref="DJ70:DJ116" si="38">AA70</f>
        <v>50</v>
      </c>
      <c r="DK70" s="67">
        <f t="shared" ref="DK70:DK116" si="39">AH70</f>
        <v>95.6</v>
      </c>
      <c r="DL70" s="67" t="str">
        <f t="shared" ref="DL70:DL116" si="40">IF(DB70=0,"SI",D70)</f>
        <v>SI</v>
      </c>
      <c r="DM70" s="182" t="str">
        <f t="shared" ref="DM70:DM116" si="41">IF(G70="","",G70)</f>
        <v>No Recovery</v>
      </c>
      <c r="DN70" s="67">
        <f t="shared" si="3"/>
        <v>0</v>
      </c>
      <c r="DO70" s="178" t="str">
        <f t="shared" ref="DO70:DO116" si="42">IF(OR(D70="SI",D70="T&amp;A",B70=""),"",VLOOKUP(B70,WELL_FIELD,2))</f>
        <v/>
      </c>
    </row>
    <row r="71" spans="2:119" s="3" customFormat="1" ht="16.7" customHeight="1" x14ac:dyDescent="0.2">
      <c r="B71" s="100" t="s">
        <v>377</v>
      </c>
      <c r="C71" s="171" t="s">
        <v>22</v>
      </c>
      <c r="D71" s="101" t="s">
        <v>21</v>
      </c>
      <c r="E71" s="124">
        <v>0</v>
      </c>
      <c r="F71" s="85">
        <f t="shared" si="0"/>
        <v>0</v>
      </c>
      <c r="G71" s="97" t="s">
        <v>134</v>
      </c>
      <c r="H71" s="122">
        <v>128</v>
      </c>
      <c r="I71" s="123">
        <v>100</v>
      </c>
      <c r="J71" s="123"/>
      <c r="K71" s="123"/>
      <c r="L71" s="115"/>
      <c r="M71" s="373">
        <v>46261</v>
      </c>
      <c r="N71" s="13"/>
      <c r="O71" s="798" t="str">
        <f t="shared" si="25"/>
        <v/>
      </c>
      <c r="P71" s="122">
        <v>660</v>
      </c>
      <c r="Q71" s="122">
        <v>5950</v>
      </c>
      <c r="R71" s="122" t="s">
        <v>479</v>
      </c>
      <c r="S71" s="125"/>
      <c r="T71" s="125"/>
      <c r="U71" s="122"/>
      <c r="V71" s="122"/>
      <c r="W71" s="123"/>
      <c r="X71" s="122">
        <v>45</v>
      </c>
      <c r="Y71" s="122">
        <v>45</v>
      </c>
      <c r="Z71" s="123">
        <v>45</v>
      </c>
      <c r="AA71" s="126">
        <v>50</v>
      </c>
      <c r="AB71" s="519"/>
      <c r="AC71" s="519"/>
      <c r="AD71" s="519"/>
      <c r="AE71" s="519"/>
      <c r="AF71" s="112" t="s">
        <v>584</v>
      </c>
      <c r="AG71" s="117"/>
      <c r="AH71" s="14">
        <v>100</v>
      </c>
      <c r="AI71" s="127">
        <v>43340</v>
      </c>
      <c r="AJ71" s="128">
        <v>2500</v>
      </c>
      <c r="AK71" s="14">
        <v>100</v>
      </c>
      <c r="AL71" s="12">
        <v>16036</v>
      </c>
      <c r="AM71" s="500">
        <f t="shared" si="1"/>
        <v>0</v>
      </c>
      <c r="AN71" s="181"/>
      <c r="AO71" s="893" t="s">
        <v>711</v>
      </c>
      <c r="AP71" s="887">
        <v>43340</v>
      </c>
      <c r="AQ71" s="891" t="str">
        <f t="shared" ref="AQ71:AQ116" ca="1" si="43">IF(AP71="","",IF(OR(D71="SI",D71="T&amp;A"),DATEDIF(0,(NOW()-AP71),"Y")&amp;", "&amp;DATEDIF(0,(NOW()-AP71),"YM")&amp; ", "&amp;DATEDIF(0,(NOW()-AP71),"MD"),""))</f>
        <v>8, 0, 16</v>
      </c>
      <c r="AR71" s="889"/>
      <c r="AS71" s="892" t="str">
        <f t="shared" ref="AS71:AS116" ca="1" si="44">IF(AR71="","",IF(OR(D71="ESP",D71="F",D71="SRP"),DATEDIF(0,(NOW()-AR71),"Y")&amp;", "&amp;DATEDIF(0,(NOW()-AR71),"YM")&amp; ", "&amp;DATEDIF(0,(NOW()-AR71),"MD"),""))</f>
        <v/>
      </c>
      <c r="CU71" s="31"/>
      <c r="CV71" s="177" t="s">
        <v>116</v>
      </c>
      <c r="CW71" s="65">
        <f t="shared" si="2"/>
        <v>46277</v>
      </c>
      <c r="CX71" s="66" t="str">
        <f t="shared" si="26"/>
        <v>9HEBA-237</v>
      </c>
      <c r="CY71" s="67">
        <f t="shared" si="27"/>
        <v>128</v>
      </c>
      <c r="CZ71" s="67">
        <f t="shared" si="28"/>
        <v>100</v>
      </c>
      <c r="DA71" s="67">
        <f t="shared" si="29"/>
        <v>0</v>
      </c>
      <c r="DB71" s="67">
        <f t="shared" si="30"/>
        <v>0</v>
      </c>
      <c r="DC71" s="67">
        <f t="shared" si="31"/>
        <v>0</v>
      </c>
      <c r="DD71" s="67">
        <f t="shared" si="32"/>
        <v>0</v>
      </c>
      <c r="DE71" s="67">
        <f t="shared" si="33"/>
        <v>0</v>
      </c>
      <c r="DF71" s="67">
        <f t="shared" si="34"/>
        <v>0</v>
      </c>
      <c r="DG71" s="67">
        <f t="shared" si="35"/>
        <v>45</v>
      </c>
      <c r="DH71" s="67">
        <f t="shared" si="36"/>
        <v>45</v>
      </c>
      <c r="DI71" s="67">
        <f t="shared" si="37"/>
        <v>45</v>
      </c>
      <c r="DJ71" s="67">
        <f t="shared" si="38"/>
        <v>50</v>
      </c>
      <c r="DK71" s="67">
        <f t="shared" si="39"/>
        <v>100</v>
      </c>
      <c r="DL71" s="67" t="str">
        <f t="shared" si="40"/>
        <v>SI</v>
      </c>
      <c r="DM71" s="182" t="str">
        <f t="shared" si="41"/>
        <v>NO RECOVERY</v>
      </c>
      <c r="DN71" s="67">
        <f t="shared" si="3"/>
        <v>0</v>
      </c>
      <c r="DO71" s="178" t="str">
        <f t="shared" si="42"/>
        <v/>
      </c>
    </row>
    <row r="72" spans="2:119" s="3" customFormat="1" ht="16.7" customHeight="1" x14ac:dyDescent="0.2">
      <c r="B72" s="100" t="s">
        <v>489</v>
      </c>
      <c r="C72" s="171" t="s">
        <v>22</v>
      </c>
      <c r="D72" s="101" t="s">
        <v>21</v>
      </c>
      <c r="E72" s="124">
        <v>0</v>
      </c>
      <c r="F72" s="85">
        <f t="shared" si="0"/>
        <v>26.099999999999994</v>
      </c>
      <c r="G72" s="97" t="s">
        <v>134</v>
      </c>
      <c r="H72" s="122"/>
      <c r="I72" s="123"/>
      <c r="J72" s="123"/>
      <c r="K72" s="123"/>
      <c r="L72" s="115"/>
      <c r="M72" s="373">
        <v>45536</v>
      </c>
      <c r="N72" s="13"/>
      <c r="O72" s="798" t="str">
        <f t="shared" si="25"/>
        <v/>
      </c>
      <c r="P72" s="122">
        <v>453</v>
      </c>
      <c r="Q72" s="122">
        <v>6200</v>
      </c>
      <c r="R72" s="122" t="s">
        <v>475</v>
      </c>
      <c r="S72" s="125"/>
      <c r="T72" s="125"/>
      <c r="U72" s="122"/>
      <c r="V72" s="122"/>
      <c r="W72" s="123"/>
      <c r="X72" s="122"/>
      <c r="Y72" s="122"/>
      <c r="Z72" s="123"/>
      <c r="AA72" s="126">
        <v>50</v>
      </c>
      <c r="AB72" s="519"/>
      <c r="AC72" s="519"/>
      <c r="AD72" s="519"/>
      <c r="AE72" s="519"/>
      <c r="AF72" s="112" t="s">
        <v>584</v>
      </c>
      <c r="AG72" s="117"/>
      <c r="AH72" s="14">
        <v>91</v>
      </c>
      <c r="AI72" s="127">
        <v>42359</v>
      </c>
      <c r="AJ72" s="128">
        <v>290</v>
      </c>
      <c r="AK72" s="14">
        <v>91</v>
      </c>
      <c r="AL72" s="12"/>
      <c r="AM72" s="500">
        <f t="shared" si="1"/>
        <v>26.099999999999991</v>
      </c>
      <c r="AN72" s="181"/>
      <c r="AO72" s="893"/>
      <c r="AP72" s="887">
        <v>43188</v>
      </c>
      <c r="AQ72" s="891" t="str">
        <f t="shared" ca="1" si="43"/>
        <v>8, 5, 16</v>
      </c>
      <c r="AR72" s="889"/>
      <c r="AS72" s="892" t="str">
        <f t="shared" ca="1" si="44"/>
        <v/>
      </c>
      <c r="CU72" s="31"/>
      <c r="CV72" s="177" t="s">
        <v>116</v>
      </c>
      <c r="CW72" s="65">
        <f t="shared" si="2"/>
        <v>46277</v>
      </c>
      <c r="CX72" s="66" t="str">
        <f t="shared" si="26"/>
        <v>9HEBA-238</v>
      </c>
      <c r="CY72" s="67">
        <f t="shared" si="27"/>
        <v>0</v>
      </c>
      <c r="CZ72" s="67">
        <f t="shared" si="28"/>
        <v>0</v>
      </c>
      <c r="DA72" s="67">
        <f t="shared" si="29"/>
        <v>0</v>
      </c>
      <c r="DB72" s="67">
        <f t="shared" si="30"/>
        <v>0</v>
      </c>
      <c r="DC72" s="67">
        <f t="shared" si="31"/>
        <v>0</v>
      </c>
      <c r="DD72" s="67">
        <f t="shared" si="32"/>
        <v>0</v>
      </c>
      <c r="DE72" s="67">
        <f t="shared" si="33"/>
        <v>0</v>
      </c>
      <c r="DF72" s="67">
        <f t="shared" si="34"/>
        <v>0</v>
      </c>
      <c r="DG72" s="67">
        <f t="shared" si="35"/>
        <v>0</v>
      </c>
      <c r="DH72" s="67">
        <f t="shared" si="36"/>
        <v>0</v>
      </c>
      <c r="DI72" s="67">
        <f t="shared" si="37"/>
        <v>0</v>
      </c>
      <c r="DJ72" s="67">
        <f t="shared" si="38"/>
        <v>50</v>
      </c>
      <c r="DK72" s="67">
        <f t="shared" si="39"/>
        <v>91</v>
      </c>
      <c r="DL72" s="67" t="str">
        <f t="shared" si="40"/>
        <v>SI</v>
      </c>
      <c r="DM72" s="182" t="str">
        <f t="shared" si="41"/>
        <v>NO RECOVERY</v>
      </c>
      <c r="DN72" s="67">
        <f t="shared" si="3"/>
        <v>0</v>
      </c>
      <c r="DO72" s="178" t="str">
        <f t="shared" si="42"/>
        <v/>
      </c>
    </row>
    <row r="73" spans="2:119" s="3" customFormat="1" ht="16.7" customHeight="1" x14ac:dyDescent="0.2">
      <c r="B73" s="100" t="s">
        <v>501</v>
      </c>
      <c r="C73" s="171" t="s">
        <v>22</v>
      </c>
      <c r="D73" s="101" t="s">
        <v>4</v>
      </c>
      <c r="E73" s="124">
        <v>24</v>
      </c>
      <c r="F73" s="85">
        <f t="shared" si="0"/>
        <v>0</v>
      </c>
      <c r="G73" s="97"/>
      <c r="H73" s="122">
        <v>128</v>
      </c>
      <c r="I73" s="123">
        <v>60</v>
      </c>
      <c r="J73" s="123"/>
      <c r="K73" s="123"/>
      <c r="L73" s="115">
        <v>150</v>
      </c>
      <c r="M73" s="373">
        <v>46250</v>
      </c>
      <c r="N73" s="13">
        <v>3380</v>
      </c>
      <c r="O73" s="798">
        <f t="shared" si="25"/>
        <v>2685</v>
      </c>
      <c r="P73" s="122"/>
      <c r="Q73" s="122">
        <v>6065</v>
      </c>
      <c r="R73" s="122" t="s">
        <v>765</v>
      </c>
      <c r="S73" s="125"/>
      <c r="T73" s="125"/>
      <c r="U73" s="122"/>
      <c r="V73" s="122"/>
      <c r="W73" s="123">
        <v>0</v>
      </c>
      <c r="X73" s="122">
        <v>34</v>
      </c>
      <c r="Y73" s="122">
        <v>34</v>
      </c>
      <c r="Z73" s="122">
        <v>34</v>
      </c>
      <c r="AA73" s="126">
        <v>50</v>
      </c>
      <c r="AB73" s="519"/>
      <c r="AC73" s="519"/>
      <c r="AD73" s="519"/>
      <c r="AE73" s="519"/>
      <c r="AF73" s="112" t="s">
        <v>584</v>
      </c>
      <c r="AG73" s="117"/>
      <c r="AH73" s="14">
        <v>93.4</v>
      </c>
      <c r="AI73" s="127">
        <v>46271</v>
      </c>
      <c r="AJ73" s="128">
        <v>819</v>
      </c>
      <c r="AK73" s="14">
        <v>93.4</v>
      </c>
      <c r="AL73" s="12">
        <v>13580</v>
      </c>
      <c r="AM73" s="500">
        <f t="shared" si="1"/>
        <v>54.053999999999959</v>
      </c>
      <c r="AN73" s="181"/>
      <c r="AO73" s="893" t="s">
        <v>821</v>
      </c>
      <c r="AP73" s="887"/>
      <c r="AQ73" s="891" t="str">
        <f t="shared" ca="1" si="43"/>
        <v/>
      </c>
      <c r="AR73" s="889">
        <v>44790</v>
      </c>
      <c r="AS73" s="892" t="str">
        <f t="shared" ca="1" si="44"/>
        <v>4, 0, 27</v>
      </c>
      <c r="CU73" s="31"/>
      <c r="CV73" s="177" t="s">
        <v>116</v>
      </c>
      <c r="CW73" s="65">
        <f t="shared" si="2"/>
        <v>46277</v>
      </c>
      <c r="CX73" s="66" t="str">
        <f t="shared" si="26"/>
        <v>9HEBA-239</v>
      </c>
      <c r="CY73" s="67">
        <f t="shared" si="27"/>
        <v>128</v>
      </c>
      <c r="CZ73" s="67">
        <f t="shared" si="28"/>
        <v>60</v>
      </c>
      <c r="DA73" s="67">
        <f t="shared" si="29"/>
        <v>0</v>
      </c>
      <c r="DB73" s="67">
        <f t="shared" si="30"/>
        <v>24</v>
      </c>
      <c r="DC73" s="67">
        <f t="shared" si="31"/>
        <v>0</v>
      </c>
      <c r="DD73" s="67">
        <f t="shared" si="32"/>
        <v>0</v>
      </c>
      <c r="DE73" s="67">
        <f t="shared" si="33"/>
        <v>0</v>
      </c>
      <c r="DF73" s="67">
        <f t="shared" si="34"/>
        <v>0</v>
      </c>
      <c r="DG73" s="67">
        <f t="shared" si="35"/>
        <v>34</v>
      </c>
      <c r="DH73" s="67">
        <f t="shared" si="36"/>
        <v>34</v>
      </c>
      <c r="DI73" s="67">
        <f t="shared" si="37"/>
        <v>34</v>
      </c>
      <c r="DJ73" s="67">
        <f t="shared" si="38"/>
        <v>50</v>
      </c>
      <c r="DK73" s="67">
        <f t="shared" si="39"/>
        <v>93.4</v>
      </c>
      <c r="DL73" s="67" t="str">
        <f t="shared" si="40"/>
        <v>ESP</v>
      </c>
      <c r="DM73" s="182" t="str">
        <f t="shared" si="41"/>
        <v/>
      </c>
      <c r="DN73" s="67">
        <f t="shared" si="3"/>
        <v>54.053999999999959</v>
      </c>
      <c r="DO73" s="178" t="str">
        <f t="shared" si="42"/>
        <v>HEBA RIDGE</v>
      </c>
    </row>
    <row r="74" spans="2:119" s="3" customFormat="1" ht="16.7" customHeight="1" x14ac:dyDescent="0.2">
      <c r="B74" s="100" t="s">
        <v>499</v>
      </c>
      <c r="C74" s="171" t="s">
        <v>22</v>
      </c>
      <c r="D74" s="101" t="s">
        <v>21</v>
      </c>
      <c r="E74" s="124">
        <v>0</v>
      </c>
      <c r="F74" s="85">
        <f t="shared" ref="F74:F116" si="45">IF(OR(WSTATUS="T&amp;A",DTCAUSE="PUMP OFF MODE",DTCAUSE="UNDER LOAD"),0,BOPD/24*(24-HOURS))</f>
        <v>0</v>
      </c>
      <c r="G74" s="97" t="s">
        <v>754</v>
      </c>
      <c r="H74" s="122">
        <v>128</v>
      </c>
      <c r="I74" s="123">
        <v>120</v>
      </c>
      <c r="J74" s="123"/>
      <c r="K74" s="123">
        <v>118</v>
      </c>
      <c r="L74" s="115"/>
      <c r="M74" s="373">
        <v>45536</v>
      </c>
      <c r="N74" s="13"/>
      <c r="O74" s="798" t="str">
        <f t="shared" si="25"/>
        <v/>
      </c>
      <c r="P74" s="122">
        <v>450</v>
      </c>
      <c r="Q74" s="122">
        <v>5950</v>
      </c>
      <c r="R74" s="122" t="s">
        <v>576</v>
      </c>
      <c r="S74" s="125"/>
      <c r="T74" s="125"/>
      <c r="U74" s="122"/>
      <c r="V74" s="122"/>
      <c r="W74" s="123"/>
      <c r="X74" s="122">
        <v>58</v>
      </c>
      <c r="Y74" s="122">
        <v>58</v>
      </c>
      <c r="Z74" s="123">
        <v>58</v>
      </c>
      <c r="AA74" s="126">
        <v>50</v>
      </c>
      <c r="AB74" s="519"/>
      <c r="AC74" s="519"/>
      <c r="AD74" s="519"/>
      <c r="AE74" s="519"/>
      <c r="AF74" s="112" t="s">
        <v>583</v>
      </c>
      <c r="AG74" s="117"/>
      <c r="AH74" s="14">
        <v>100</v>
      </c>
      <c r="AI74" s="114">
        <v>43539</v>
      </c>
      <c r="AJ74" s="128">
        <v>1503</v>
      </c>
      <c r="AK74" s="14">
        <v>100</v>
      </c>
      <c r="AL74" s="12">
        <v>18150</v>
      </c>
      <c r="AM74" s="500">
        <f t="shared" ref="AM74:AM116" si="46">IF(BFPD=0,0,BFPD*(1-BSW/100))</f>
        <v>0</v>
      </c>
      <c r="AN74" s="181"/>
      <c r="AO74" s="893" t="s">
        <v>726</v>
      </c>
      <c r="AP74" s="887">
        <v>43576</v>
      </c>
      <c r="AQ74" s="891" t="str">
        <f t="shared" ca="1" si="43"/>
        <v>7, 4, 25</v>
      </c>
      <c r="AR74" s="889"/>
      <c r="AS74" s="892" t="str">
        <f t="shared" ca="1" si="44"/>
        <v/>
      </c>
      <c r="CU74" s="31"/>
      <c r="CV74" s="177" t="s">
        <v>116</v>
      </c>
      <c r="CW74" s="65">
        <f t="shared" si="2"/>
        <v>46277</v>
      </c>
      <c r="CX74" s="66" t="str">
        <f t="shared" si="26"/>
        <v>9HEBA-240</v>
      </c>
      <c r="CY74" s="67">
        <f t="shared" si="27"/>
        <v>128</v>
      </c>
      <c r="CZ74" s="67">
        <f t="shared" si="28"/>
        <v>120</v>
      </c>
      <c r="DA74" s="67">
        <f t="shared" si="29"/>
        <v>118</v>
      </c>
      <c r="DB74" s="67">
        <f t="shared" si="30"/>
        <v>0</v>
      </c>
      <c r="DC74" s="67">
        <f t="shared" si="31"/>
        <v>0</v>
      </c>
      <c r="DD74" s="67">
        <f t="shared" si="32"/>
        <v>0</v>
      </c>
      <c r="DE74" s="67">
        <f t="shared" si="33"/>
        <v>0</v>
      </c>
      <c r="DF74" s="67">
        <f t="shared" si="34"/>
        <v>0</v>
      </c>
      <c r="DG74" s="67">
        <f t="shared" si="35"/>
        <v>58</v>
      </c>
      <c r="DH74" s="67">
        <f t="shared" si="36"/>
        <v>58</v>
      </c>
      <c r="DI74" s="67">
        <f t="shared" si="37"/>
        <v>58</v>
      </c>
      <c r="DJ74" s="67">
        <f t="shared" si="38"/>
        <v>50</v>
      </c>
      <c r="DK74" s="67">
        <f t="shared" si="39"/>
        <v>100</v>
      </c>
      <c r="DL74" s="67" t="str">
        <f t="shared" si="40"/>
        <v>SI</v>
      </c>
      <c r="DM74" s="182" t="str">
        <f t="shared" si="41"/>
        <v>High Watercut</v>
      </c>
      <c r="DN74" s="67">
        <f t="shared" ref="DN74:DN116" si="47">BOPD/24*HOURS</f>
        <v>0</v>
      </c>
      <c r="DO74" s="178" t="str">
        <f t="shared" si="42"/>
        <v/>
      </c>
    </row>
    <row r="75" spans="2:119" s="3" customFormat="1" ht="16.7" customHeight="1" x14ac:dyDescent="0.2">
      <c r="B75" s="100" t="s">
        <v>467</v>
      </c>
      <c r="C75" s="171" t="s">
        <v>22</v>
      </c>
      <c r="D75" s="101" t="s">
        <v>4</v>
      </c>
      <c r="E75" s="124">
        <v>24</v>
      </c>
      <c r="F75" s="85">
        <f t="shared" si="45"/>
        <v>0</v>
      </c>
      <c r="G75" s="97"/>
      <c r="H75" s="122">
        <v>50</v>
      </c>
      <c r="I75" s="123">
        <v>300</v>
      </c>
      <c r="J75" s="123"/>
      <c r="K75" s="123">
        <v>159</v>
      </c>
      <c r="L75" s="115"/>
      <c r="M75" s="373">
        <v>46250</v>
      </c>
      <c r="N75" s="13">
        <v>3900</v>
      </c>
      <c r="O75" s="798">
        <f t="shared" si="25"/>
        <v>2000</v>
      </c>
      <c r="P75" s="122">
        <v>3900</v>
      </c>
      <c r="Q75" s="122">
        <v>5900</v>
      </c>
      <c r="R75" s="122" t="s">
        <v>707</v>
      </c>
      <c r="S75" s="125"/>
      <c r="T75" s="125"/>
      <c r="U75" s="122"/>
      <c r="V75" s="122"/>
      <c r="W75" s="123"/>
      <c r="X75" s="122">
        <v>19</v>
      </c>
      <c r="Y75" s="122">
        <v>19</v>
      </c>
      <c r="Z75" s="123">
        <v>19</v>
      </c>
      <c r="AA75" s="126">
        <v>50</v>
      </c>
      <c r="AB75" s="519">
        <v>294</v>
      </c>
      <c r="AC75" s="519"/>
      <c r="AD75" s="519">
        <v>182</v>
      </c>
      <c r="AE75" s="519">
        <v>229</v>
      </c>
      <c r="AF75" s="112" t="s">
        <v>583</v>
      </c>
      <c r="AG75" s="117"/>
      <c r="AH75" s="14">
        <v>94</v>
      </c>
      <c r="AI75" s="127">
        <v>46264</v>
      </c>
      <c r="AJ75" s="128">
        <v>495</v>
      </c>
      <c r="AK75" s="14">
        <v>94</v>
      </c>
      <c r="AL75" s="12">
        <v>16000</v>
      </c>
      <c r="AM75" s="500">
        <f t="shared" si="46"/>
        <v>29.700000000000028</v>
      </c>
      <c r="AN75" s="181"/>
      <c r="AO75" s="893"/>
      <c r="AP75" s="887"/>
      <c r="AQ75" s="891" t="str">
        <f t="shared" ca="1" si="43"/>
        <v/>
      </c>
      <c r="AR75" s="889">
        <v>45967</v>
      </c>
      <c r="AS75" s="892" t="str">
        <f t="shared" ca="1" si="44"/>
        <v>0, 10, 6</v>
      </c>
      <c r="CU75" s="31"/>
      <c r="CV75" s="177" t="s">
        <v>116</v>
      </c>
      <c r="CW75" s="65">
        <f t="shared" si="2"/>
        <v>46277</v>
      </c>
      <c r="CX75" s="66" t="str">
        <f t="shared" si="26"/>
        <v>9HEBA-241</v>
      </c>
      <c r="CY75" s="67">
        <f t="shared" si="27"/>
        <v>50</v>
      </c>
      <c r="CZ75" s="67">
        <f t="shared" si="28"/>
        <v>300</v>
      </c>
      <c r="DA75" s="67">
        <f t="shared" si="29"/>
        <v>159</v>
      </c>
      <c r="DB75" s="67">
        <f t="shared" si="30"/>
        <v>24</v>
      </c>
      <c r="DC75" s="67">
        <f t="shared" si="31"/>
        <v>0</v>
      </c>
      <c r="DD75" s="67">
        <f t="shared" si="32"/>
        <v>0</v>
      </c>
      <c r="DE75" s="67">
        <f t="shared" si="33"/>
        <v>0</v>
      </c>
      <c r="DF75" s="67">
        <f t="shared" si="34"/>
        <v>0</v>
      </c>
      <c r="DG75" s="67">
        <f t="shared" si="35"/>
        <v>19</v>
      </c>
      <c r="DH75" s="67">
        <f t="shared" si="36"/>
        <v>19</v>
      </c>
      <c r="DI75" s="67">
        <f t="shared" si="37"/>
        <v>19</v>
      </c>
      <c r="DJ75" s="67">
        <f t="shared" si="38"/>
        <v>50</v>
      </c>
      <c r="DK75" s="67">
        <f t="shared" si="39"/>
        <v>94</v>
      </c>
      <c r="DL75" s="67" t="str">
        <f t="shared" si="40"/>
        <v>ESP</v>
      </c>
      <c r="DM75" s="182" t="str">
        <f t="shared" si="41"/>
        <v/>
      </c>
      <c r="DN75" s="67">
        <f t="shared" si="47"/>
        <v>29.700000000000028</v>
      </c>
      <c r="DO75" s="178" t="str">
        <f t="shared" si="42"/>
        <v>HEBA RIDGE</v>
      </c>
    </row>
    <row r="76" spans="2:119" s="3" customFormat="1" ht="16.7" customHeight="1" x14ac:dyDescent="0.2">
      <c r="B76" s="100" t="s">
        <v>541</v>
      </c>
      <c r="C76" s="171" t="s">
        <v>22</v>
      </c>
      <c r="D76" s="101" t="s">
        <v>4</v>
      </c>
      <c r="E76" s="124">
        <v>24</v>
      </c>
      <c r="F76" s="85">
        <f t="shared" si="45"/>
        <v>0</v>
      </c>
      <c r="G76" s="97"/>
      <c r="H76" s="122">
        <v>128</v>
      </c>
      <c r="I76" s="123">
        <v>100</v>
      </c>
      <c r="J76" s="123"/>
      <c r="K76" s="123"/>
      <c r="L76" s="115">
        <v>10</v>
      </c>
      <c r="M76" s="373">
        <v>46257</v>
      </c>
      <c r="N76" s="13">
        <v>4400</v>
      </c>
      <c r="O76" s="798">
        <f t="shared" si="25"/>
        <v>1553</v>
      </c>
      <c r="P76" s="122">
        <v>573</v>
      </c>
      <c r="Q76" s="122">
        <v>5953</v>
      </c>
      <c r="R76" s="122" t="s">
        <v>800</v>
      </c>
      <c r="S76" s="125"/>
      <c r="T76" s="125"/>
      <c r="U76" s="122"/>
      <c r="V76" s="122"/>
      <c r="W76" s="123"/>
      <c r="X76" s="122">
        <v>18</v>
      </c>
      <c r="Y76" s="122">
        <v>18</v>
      </c>
      <c r="Z76" s="122">
        <v>18</v>
      </c>
      <c r="AA76" s="126">
        <v>48</v>
      </c>
      <c r="AB76" s="519">
        <v>218</v>
      </c>
      <c r="AC76" s="519"/>
      <c r="AD76" s="519">
        <v>185</v>
      </c>
      <c r="AE76" s="519">
        <v>234</v>
      </c>
      <c r="AF76" s="112" t="s">
        <v>586</v>
      </c>
      <c r="AG76" s="117"/>
      <c r="AH76" s="14">
        <v>93.5</v>
      </c>
      <c r="AI76" s="114">
        <v>46273</v>
      </c>
      <c r="AJ76" s="128">
        <v>390</v>
      </c>
      <c r="AK76" s="14">
        <v>93.7</v>
      </c>
      <c r="AL76" s="12">
        <v>15700</v>
      </c>
      <c r="AM76" s="500">
        <f t="shared" si="46"/>
        <v>24.569999999999979</v>
      </c>
      <c r="AN76" s="181"/>
      <c r="AO76" s="893" t="s">
        <v>821</v>
      </c>
      <c r="AP76" s="887"/>
      <c r="AQ76" s="891" t="str">
        <f t="shared" ca="1" si="43"/>
        <v/>
      </c>
      <c r="AR76" s="889">
        <v>45961</v>
      </c>
      <c r="AS76" s="892" t="str">
        <f t="shared" ca="1" si="44"/>
        <v>0, 10, 12</v>
      </c>
      <c r="CU76" s="31"/>
      <c r="CV76" s="177" t="s">
        <v>116</v>
      </c>
      <c r="CW76" s="65">
        <f t="shared" si="2"/>
        <v>46277</v>
      </c>
      <c r="CX76" s="66" t="str">
        <f t="shared" si="26"/>
        <v>9HEBA-242</v>
      </c>
      <c r="CY76" s="67">
        <f t="shared" si="27"/>
        <v>128</v>
      </c>
      <c r="CZ76" s="67">
        <f t="shared" si="28"/>
        <v>100</v>
      </c>
      <c r="DA76" s="67">
        <f t="shared" si="29"/>
        <v>0</v>
      </c>
      <c r="DB76" s="67">
        <f t="shared" si="30"/>
        <v>24</v>
      </c>
      <c r="DC76" s="67">
        <f t="shared" si="31"/>
        <v>0</v>
      </c>
      <c r="DD76" s="67">
        <f t="shared" si="32"/>
        <v>0</v>
      </c>
      <c r="DE76" s="67">
        <f t="shared" si="33"/>
        <v>0</v>
      </c>
      <c r="DF76" s="67">
        <f t="shared" si="34"/>
        <v>0</v>
      </c>
      <c r="DG76" s="67">
        <f t="shared" si="35"/>
        <v>18</v>
      </c>
      <c r="DH76" s="67">
        <f t="shared" si="36"/>
        <v>18</v>
      </c>
      <c r="DI76" s="67">
        <f t="shared" si="37"/>
        <v>18</v>
      </c>
      <c r="DJ76" s="67">
        <f t="shared" si="38"/>
        <v>48</v>
      </c>
      <c r="DK76" s="67">
        <f t="shared" si="39"/>
        <v>93.5</v>
      </c>
      <c r="DL76" s="67" t="str">
        <f t="shared" si="40"/>
        <v>ESP</v>
      </c>
      <c r="DM76" s="182" t="str">
        <f t="shared" si="41"/>
        <v/>
      </c>
      <c r="DN76" s="67">
        <f t="shared" si="47"/>
        <v>24.569999999999979</v>
      </c>
      <c r="DO76" s="178" t="str">
        <f t="shared" si="42"/>
        <v>HEBA RIDGE</v>
      </c>
    </row>
    <row r="77" spans="2:119" s="3" customFormat="1" ht="16.7" customHeight="1" x14ac:dyDescent="0.2">
      <c r="B77" s="335" t="s">
        <v>495</v>
      </c>
      <c r="C77" s="171" t="s">
        <v>22</v>
      </c>
      <c r="D77" s="101" t="s">
        <v>21</v>
      </c>
      <c r="E77" s="124">
        <v>0</v>
      </c>
      <c r="F77" s="85">
        <f t="shared" si="45"/>
        <v>3.8400000000000034</v>
      </c>
      <c r="G77" s="97" t="s">
        <v>193</v>
      </c>
      <c r="H77" s="122"/>
      <c r="I77" s="123"/>
      <c r="J77" s="123"/>
      <c r="K77" s="123"/>
      <c r="L77" s="115"/>
      <c r="M77" s="373">
        <v>45531</v>
      </c>
      <c r="N77" s="13"/>
      <c r="O77" s="798" t="str">
        <f t="shared" si="25"/>
        <v/>
      </c>
      <c r="P77" s="122">
        <v>980</v>
      </c>
      <c r="Q77" s="122">
        <v>6021</v>
      </c>
      <c r="R77" s="122" t="s">
        <v>230</v>
      </c>
      <c r="S77" s="125">
        <v>1.75</v>
      </c>
      <c r="T77" s="125">
        <v>5.5</v>
      </c>
      <c r="U77" s="122">
        <v>106</v>
      </c>
      <c r="V77" s="122">
        <v>950</v>
      </c>
      <c r="W77" s="123">
        <v>0</v>
      </c>
      <c r="X77" s="122"/>
      <c r="Y77" s="122"/>
      <c r="Z77" s="123"/>
      <c r="AA77" s="126">
        <v>50</v>
      </c>
      <c r="AB77" s="519"/>
      <c r="AC77" s="519"/>
      <c r="AD77" s="519"/>
      <c r="AE77" s="519"/>
      <c r="AF77" s="112" t="s">
        <v>586</v>
      </c>
      <c r="AG77" s="117"/>
      <c r="AH77" s="14">
        <v>98</v>
      </c>
      <c r="AI77" s="127">
        <v>42049</v>
      </c>
      <c r="AJ77" s="128">
        <v>192</v>
      </c>
      <c r="AK77" s="14">
        <v>98</v>
      </c>
      <c r="AL77" s="12"/>
      <c r="AM77" s="500">
        <f t="shared" si="46"/>
        <v>3.8400000000000034</v>
      </c>
      <c r="AN77" s="181"/>
      <c r="AO77" s="893"/>
      <c r="AP77" s="887">
        <v>42061</v>
      </c>
      <c r="AQ77" s="891" t="str">
        <f t="shared" ca="1" si="43"/>
        <v>11, 6, 18</v>
      </c>
      <c r="AR77" s="889"/>
      <c r="AS77" s="892" t="str">
        <f t="shared" ca="1" si="44"/>
        <v/>
      </c>
      <c r="CU77" s="31"/>
      <c r="CV77" s="177" t="s">
        <v>116</v>
      </c>
      <c r="CW77" s="65">
        <f t="shared" si="2"/>
        <v>46277</v>
      </c>
      <c r="CX77" s="66" t="str">
        <f t="shared" si="26"/>
        <v>9HEBA-243</v>
      </c>
      <c r="CY77" s="67">
        <f t="shared" si="27"/>
        <v>0</v>
      </c>
      <c r="CZ77" s="67">
        <f t="shared" si="28"/>
        <v>0</v>
      </c>
      <c r="DA77" s="67">
        <f t="shared" si="29"/>
        <v>0</v>
      </c>
      <c r="DB77" s="67">
        <f t="shared" si="30"/>
        <v>0</v>
      </c>
      <c r="DC77" s="67">
        <f t="shared" si="31"/>
        <v>1.75</v>
      </c>
      <c r="DD77" s="67">
        <f t="shared" si="32"/>
        <v>5.5</v>
      </c>
      <c r="DE77" s="67">
        <f t="shared" si="33"/>
        <v>106</v>
      </c>
      <c r="DF77" s="67">
        <f t="shared" si="34"/>
        <v>950</v>
      </c>
      <c r="DG77" s="67">
        <f t="shared" si="35"/>
        <v>0</v>
      </c>
      <c r="DH77" s="67">
        <f t="shared" si="36"/>
        <v>0</v>
      </c>
      <c r="DI77" s="67">
        <f t="shared" si="37"/>
        <v>0</v>
      </c>
      <c r="DJ77" s="67">
        <f t="shared" si="38"/>
        <v>50</v>
      </c>
      <c r="DK77" s="67">
        <f t="shared" si="39"/>
        <v>98</v>
      </c>
      <c r="DL77" s="67" t="str">
        <f t="shared" si="40"/>
        <v>SI</v>
      </c>
      <c r="DM77" s="182" t="str">
        <f t="shared" si="41"/>
        <v>DOWNHOLE PROBLEM</v>
      </c>
      <c r="DN77" s="67">
        <f t="shared" si="47"/>
        <v>0</v>
      </c>
      <c r="DO77" s="178" t="str">
        <f t="shared" si="42"/>
        <v/>
      </c>
    </row>
    <row r="78" spans="2:119" s="3" customFormat="1" ht="16.7" customHeight="1" x14ac:dyDescent="0.2">
      <c r="B78" s="335" t="s">
        <v>506</v>
      </c>
      <c r="C78" s="101" t="s">
        <v>22</v>
      </c>
      <c r="D78" s="101" t="s">
        <v>21</v>
      </c>
      <c r="E78" s="124">
        <v>0</v>
      </c>
      <c r="F78" s="85">
        <f t="shared" si="45"/>
        <v>5.2000000000000046</v>
      </c>
      <c r="G78" s="97" t="s">
        <v>134</v>
      </c>
      <c r="H78" s="122"/>
      <c r="I78" s="123"/>
      <c r="J78" s="123"/>
      <c r="K78" s="123"/>
      <c r="L78" s="115"/>
      <c r="M78" s="373">
        <v>44659</v>
      </c>
      <c r="N78" s="13"/>
      <c r="O78" s="798" t="str">
        <f t="shared" si="25"/>
        <v/>
      </c>
      <c r="P78" s="122">
        <v>0</v>
      </c>
      <c r="Q78" s="122">
        <v>6000</v>
      </c>
      <c r="R78" s="122" t="s">
        <v>462</v>
      </c>
      <c r="S78" s="125"/>
      <c r="T78" s="125"/>
      <c r="U78" s="122"/>
      <c r="V78" s="122"/>
      <c r="W78" s="123"/>
      <c r="X78" s="122"/>
      <c r="Y78" s="122"/>
      <c r="Z78" s="123"/>
      <c r="AA78" s="126">
        <v>50</v>
      </c>
      <c r="AB78" s="519"/>
      <c r="AC78" s="519"/>
      <c r="AD78" s="519"/>
      <c r="AE78" s="519"/>
      <c r="AF78" s="112" t="s">
        <v>583</v>
      </c>
      <c r="AG78" s="117"/>
      <c r="AH78" s="14">
        <v>98</v>
      </c>
      <c r="AI78" s="127">
        <v>42210</v>
      </c>
      <c r="AJ78" s="128">
        <v>260</v>
      </c>
      <c r="AK78" s="14">
        <v>98</v>
      </c>
      <c r="AL78" s="12"/>
      <c r="AM78" s="500">
        <f t="shared" si="46"/>
        <v>5.2000000000000046</v>
      </c>
      <c r="AN78" s="181"/>
      <c r="AO78" s="893"/>
      <c r="AP78" s="887">
        <v>42228</v>
      </c>
      <c r="AQ78" s="891" t="str">
        <f t="shared" ca="1" si="43"/>
        <v>11, 1, 1</v>
      </c>
      <c r="AR78" s="889"/>
      <c r="AS78" s="892" t="str">
        <f t="shared" ca="1" si="44"/>
        <v/>
      </c>
      <c r="CU78" s="31"/>
      <c r="CV78" s="177" t="s">
        <v>116</v>
      </c>
      <c r="CW78" s="65">
        <f t="shared" si="2"/>
        <v>46277</v>
      </c>
      <c r="CX78" s="66" t="str">
        <f t="shared" si="26"/>
        <v>9HEBA-244</v>
      </c>
      <c r="CY78" s="67">
        <f t="shared" si="27"/>
        <v>0</v>
      </c>
      <c r="CZ78" s="67">
        <f t="shared" si="28"/>
        <v>0</v>
      </c>
      <c r="DA78" s="67">
        <f t="shared" si="29"/>
        <v>0</v>
      </c>
      <c r="DB78" s="67">
        <f t="shared" si="30"/>
        <v>0</v>
      </c>
      <c r="DC78" s="67">
        <f t="shared" si="31"/>
        <v>0</v>
      </c>
      <c r="DD78" s="67">
        <f t="shared" si="32"/>
        <v>0</v>
      </c>
      <c r="DE78" s="67">
        <f t="shared" si="33"/>
        <v>0</v>
      </c>
      <c r="DF78" s="67">
        <f t="shared" si="34"/>
        <v>0</v>
      </c>
      <c r="DG78" s="67">
        <f t="shared" si="35"/>
        <v>0</v>
      </c>
      <c r="DH78" s="67">
        <f t="shared" si="36"/>
        <v>0</v>
      </c>
      <c r="DI78" s="67">
        <f t="shared" si="37"/>
        <v>0</v>
      </c>
      <c r="DJ78" s="67">
        <f t="shared" si="38"/>
        <v>50</v>
      </c>
      <c r="DK78" s="67">
        <f t="shared" si="39"/>
        <v>98</v>
      </c>
      <c r="DL78" s="67" t="str">
        <f t="shared" si="40"/>
        <v>SI</v>
      </c>
      <c r="DM78" s="182" t="str">
        <f t="shared" si="41"/>
        <v>NO RECOVERY</v>
      </c>
      <c r="DN78" s="67">
        <f t="shared" si="47"/>
        <v>0</v>
      </c>
      <c r="DO78" s="178" t="str">
        <f t="shared" si="42"/>
        <v/>
      </c>
    </row>
    <row r="79" spans="2:119" s="3" customFormat="1" ht="16.7" customHeight="1" x14ac:dyDescent="0.2">
      <c r="B79" s="335" t="s">
        <v>454</v>
      </c>
      <c r="C79" s="101" t="s">
        <v>22</v>
      </c>
      <c r="D79" s="101" t="s">
        <v>3</v>
      </c>
      <c r="E79" s="124">
        <v>24</v>
      </c>
      <c r="F79" s="85">
        <f t="shared" si="45"/>
        <v>0</v>
      </c>
      <c r="G79" s="97"/>
      <c r="H79" s="122">
        <v>128</v>
      </c>
      <c r="I79" s="123">
        <v>100</v>
      </c>
      <c r="J79" s="123"/>
      <c r="K79" s="123"/>
      <c r="L79" s="115"/>
      <c r="M79" s="373"/>
      <c r="N79" s="13"/>
      <c r="O79" s="798" t="str">
        <f t="shared" si="25"/>
        <v/>
      </c>
      <c r="P79" s="122"/>
      <c r="Q79" s="122">
        <v>5590</v>
      </c>
      <c r="R79" s="122" t="s">
        <v>230</v>
      </c>
      <c r="S79" s="125">
        <v>1.75</v>
      </c>
      <c r="T79" s="125">
        <v>5.5</v>
      </c>
      <c r="U79" s="122">
        <v>144</v>
      </c>
      <c r="V79" s="122">
        <v>975</v>
      </c>
      <c r="W79" s="123"/>
      <c r="X79" s="122"/>
      <c r="Y79" s="122"/>
      <c r="Z79" s="123"/>
      <c r="AA79" s="126">
        <v>50</v>
      </c>
      <c r="AB79" s="519"/>
      <c r="AC79" s="519"/>
      <c r="AD79" s="519"/>
      <c r="AE79" s="519"/>
      <c r="AF79" s="112" t="s">
        <v>583</v>
      </c>
      <c r="AG79" s="117"/>
      <c r="AH79" s="14">
        <v>80</v>
      </c>
      <c r="AI79" s="127">
        <v>46273</v>
      </c>
      <c r="AJ79" s="128">
        <v>160</v>
      </c>
      <c r="AK79" s="14">
        <v>80</v>
      </c>
      <c r="AL79" s="12">
        <v>23100</v>
      </c>
      <c r="AM79" s="500">
        <f t="shared" si="46"/>
        <v>31.999999999999993</v>
      </c>
      <c r="AN79" s="181"/>
      <c r="AO79" s="893"/>
      <c r="AP79" s="887">
        <v>46124</v>
      </c>
      <c r="AQ79" s="891" t="str">
        <f t="shared" ca="1" si="43"/>
        <v/>
      </c>
      <c r="AR79" s="889"/>
      <c r="AS79" s="892" t="str">
        <f t="shared" ca="1" si="44"/>
        <v/>
      </c>
      <c r="CU79" s="31"/>
      <c r="CV79" s="177" t="s">
        <v>116</v>
      </c>
      <c r="CW79" s="65">
        <f t="shared" si="2"/>
        <v>46277</v>
      </c>
      <c r="CX79" s="66" t="str">
        <f t="shared" si="26"/>
        <v>9HEBA-245</v>
      </c>
      <c r="CY79" s="67">
        <f t="shared" si="27"/>
        <v>128</v>
      </c>
      <c r="CZ79" s="67">
        <f t="shared" si="28"/>
        <v>100</v>
      </c>
      <c r="DA79" s="67">
        <f t="shared" si="29"/>
        <v>0</v>
      </c>
      <c r="DB79" s="67">
        <f t="shared" si="30"/>
        <v>24</v>
      </c>
      <c r="DC79" s="67">
        <f t="shared" si="31"/>
        <v>1.75</v>
      </c>
      <c r="DD79" s="67">
        <f t="shared" si="32"/>
        <v>5.5</v>
      </c>
      <c r="DE79" s="67">
        <f t="shared" si="33"/>
        <v>144</v>
      </c>
      <c r="DF79" s="67">
        <f t="shared" si="34"/>
        <v>975</v>
      </c>
      <c r="DG79" s="67">
        <f t="shared" si="35"/>
        <v>0</v>
      </c>
      <c r="DH79" s="67">
        <f t="shared" si="36"/>
        <v>0</v>
      </c>
      <c r="DI79" s="67">
        <f t="shared" si="37"/>
        <v>0</v>
      </c>
      <c r="DJ79" s="67">
        <f t="shared" si="38"/>
        <v>50</v>
      </c>
      <c r="DK79" s="67">
        <f t="shared" si="39"/>
        <v>80</v>
      </c>
      <c r="DL79" s="67" t="str">
        <f t="shared" si="40"/>
        <v>SRP</v>
      </c>
      <c r="DM79" s="182" t="str">
        <f t="shared" si="41"/>
        <v/>
      </c>
      <c r="DN79" s="67">
        <f t="shared" si="47"/>
        <v>31.999999999999993</v>
      </c>
      <c r="DO79" s="178" t="str">
        <f t="shared" si="42"/>
        <v>HEBA RIDGE</v>
      </c>
    </row>
    <row r="80" spans="2:119" s="3" customFormat="1" ht="16.7" customHeight="1" x14ac:dyDescent="0.2">
      <c r="B80" s="335" t="s">
        <v>511</v>
      </c>
      <c r="C80" s="101" t="s">
        <v>22</v>
      </c>
      <c r="D80" s="101" t="s">
        <v>21</v>
      </c>
      <c r="E80" s="124">
        <v>0</v>
      </c>
      <c r="F80" s="85">
        <f t="shared" si="45"/>
        <v>37.851000000000035</v>
      </c>
      <c r="G80" s="97" t="s">
        <v>757</v>
      </c>
      <c r="H80" s="122">
        <v>128</v>
      </c>
      <c r="I80" s="123">
        <v>100</v>
      </c>
      <c r="J80" s="123"/>
      <c r="K80" s="123"/>
      <c r="L80" s="115"/>
      <c r="M80" s="373">
        <v>45763</v>
      </c>
      <c r="N80" s="13">
        <v>4680</v>
      </c>
      <c r="O80" s="798">
        <f t="shared" si="25"/>
        <v>1230</v>
      </c>
      <c r="P80" s="122">
        <v>350</v>
      </c>
      <c r="Q80" s="122">
        <v>5910</v>
      </c>
      <c r="R80" s="122" t="s">
        <v>509</v>
      </c>
      <c r="S80" s="125"/>
      <c r="T80" s="125"/>
      <c r="U80" s="122"/>
      <c r="V80" s="122"/>
      <c r="W80" s="123"/>
      <c r="X80" s="122">
        <v>37</v>
      </c>
      <c r="Y80" s="122">
        <v>37</v>
      </c>
      <c r="Z80" s="123">
        <v>37</v>
      </c>
      <c r="AA80" s="126">
        <v>50</v>
      </c>
      <c r="AB80" s="519"/>
      <c r="AC80" s="519"/>
      <c r="AD80" s="519"/>
      <c r="AE80" s="519"/>
      <c r="AF80" s="112" t="s">
        <v>584</v>
      </c>
      <c r="AG80" s="117"/>
      <c r="AH80" s="14">
        <v>96.3</v>
      </c>
      <c r="AI80" s="127">
        <v>44866</v>
      </c>
      <c r="AJ80" s="128">
        <v>1023</v>
      </c>
      <c r="AK80" s="14">
        <v>96.3</v>
      </c>
      <c r="AL80" s="12">
        <v>12200</v>
      </c>
      <c r="AM80" s="500">
        <f t="shared" si="46"/>
        <v>37.851000000000035</v>
      </c>
      <c r="AN80" s="181"/>
      <c r="AO80" s="893"/>
      <c r="AP80" s="887">
        <v>44890</v>
      </c>
      <c r="AQ80" s="891" t="str">
        <f t="shared" ca="1" si="43"/>
        <v>3, 9, 19</v>
      </c>
      <c r="AR80" s="889"/>
      <c r="AS80" s="892" t="str">
        <f t="shared" ca="1" si="44"/>
        <v/>
      </c>
      <c r="CU80" s="31"/>
      <c r="CV80" s="177" t="s">
        <v>116</v>
      </c>
      <c r="CW80" s="65">
        <f t="shared" si="2"/>
        <v>46277</v>
      </c>
      <c r="CX80" s="66" t="str">
        <f t="shared" si="26"/>
        <v>9HEBA-246</v>
      </c>
      <c r="CY80" s="67">
        <f t="shared" si="27"/>
        <v>128</v>
      </c>
      <c r="CZ80" s="67">
        <f t="shared" si="28"/>
        <v>100</v>
      </c>
      <c r="DA80" s="67">
        <f t="shared" si="29"/>
        <v>0</v>
      </c>
      <c r="DB80" s="67">
        <f t="shared" si="30"/>
        <v>0</v>
      </c>
      <c r="DC80" s="67">
        <f t="shared" si="31"/>
        <v>0</v>
      </c>
      <c r="DD80" s="67">
        <f t="shared" si="32"/>
        <v>0</v>
      </c>
      <c r="DE80" s="67">
        <f t="shared" si="33"/>
        <v>0</v>
      </c>
      <c r="DF80" s="67">
        <f t="shared" si="34"/>
        <v>0</v>
      </c>
      <c r="DG80" s="67">
        <f t="shared" si="35"/>
        <v>37</v>
      </c>
      <c r="DH80" s="67">
        <f t="shared" si="36"/>
        <v>37</v>
      </c>
      <c r="DI80" s="67">
        <f t="shared" si="37"/>
        <v>37</v>
      </c>
      <c r="DJ80" s="67">
        <f t="shared" si="38"/>
        <v>50</v>
      </c>
      <c r="DK80" s="67">
        <f t="shared" si="39"/>
        <v>96.3</v>
      </c>
      <c r="DL80" s="67" t="str">
        <f t="shared" si="40"/>
        <v>SI</v>
      </c>
      <c r="DM80" s="182" t="str">
        <f t="shared" si="41"/>
        <v>Short Circuit</v>
      </c>
      <c r="DN80" s="67">
        <f t="shared" si="47"/>
        <v>0</v>
      </c>
      <c r="DO80" s="178" t="str">
        <f t="shared" si="42"/>
        <v/>
      </c>
    </row>
    <row r="81" spans="2:119" s="3" customFormat="1" ht="17.25" customHeight="1" x14ac:dyDescent="0.2">
      <c r="B81" s="335" t="s">
        <v>493</v>
      </c>
      <c r="C81" s="101" t="s">
        <v>22</v>
      </c>
      <c r="D81" s="101" t="s">
        <v>21</v>
      </c>
      <c r="E81" s="124">
        <v>0</v>
      </c>
      <c r="F81" s="85">
        <f t="shared" si="45"/>
        <v>15.300000000000036</v>
      </c>
      <c r="G81" s="97" t="s">
        <v>755</v>
      </c>
      <c r="H81" s="122">
        <v>64</v>
      </c>
      <c r="I81" s="123">
        <v>1300</v>
      </c>
      <c r="J81" s="123"/>
      <c r="K81" s="123"/>
      <c r="L81" s="115"/>
      <c r="M81" s="373">
        <v>46141</v>
      </c>
      <c r="N81" s="13">
        <v>1730</v>
      </c>
      <c r="O81" s="798">
        <f t="shared" si="25"/>
        <v>4046</v>
      </c>
      <c r="P81" s="122">
        <v>1430</v>
      </c>
      <c r="Q81" s="122">
        <v>5776</v>
      </c>
      <c r="R81" s="122" t="s">
        <v>703</v>
      </c>
      <c r="S81" s="125"/>
      <c r="T81" s="125"/>
      <c r="U81" s="122"/>
      <c r="V81" s="122"/>
      <c r="W81" s="123"/>
      <c r="X81" s="122">
        <v>38</v>
      </c>
      <c r="Y81" s="122">
        <v>38</v>
      </c>
      <c r="Z81" s="122">
        <v>38</v>
      </c>
      <c r="AA81" s="126">
        <v>44</v>
      </c>
      <c r="AB81" s="750">
        <v>398</v>
      </c>
      <c r="AC81" s="750">
        <v>397</v>
      </c>
      <c r="AD81" s="750">
        <v>177</v>
      </c>
      <c r="AE81" s="750">
        <v>198</v>
      </c>
      <c r="AF81" s="112" t="s">
        <v>584</v>
      </c>
      <c r="AG81" s="117"/>
      <c r="AH81" s="14">
        <v>96.94</v>
      </c>
      <c r="AI81" s="127">
        <v>46139</v>
      </c>
      <c r="AJ81" s="128">
        <v>500</v>
      </c>
      <c r="AK81" s="14">
        <v>96.94</v>
      </c>
      <c r="AL81" s="12">
        <v>27200</v>
      </c>
      <c r="AM81" s="500">
        <f t="shared" si="46"/>
        <v>15.300000000000036</v>
      </c>
      <c r="AN81" s="181"/>
      <c r="AO81" s="893"/>
      <c r="AP81" s="887">
        <v>46189</v>
      </c>
      <c r="AQ81" s="891" t="str">
        <f t="shared" ca="1" si="43"/>
        <v>0, 2, 29</v>
      </c>
      <c r="AR81" s="889"/>
      <c r="AS81" s="892" t="str">
        <f t="shared" ca="1" si="44"/>
        <v/>
      </c>
      <c r="CU81" s="31"/>
      <c r="CV81" s="177" t="s">
        <v>116</v>
      </c>
      <c r="CW81" s="65">
        <f t="shared" si="2"/>
        <v>46277</v>
      </c>
      <c r="CX81" s="66" t="str">
        <f t="shared" si="26"/>
        <v>9HEBA-247</v>
      </c>
      <c r="CY81" s="67">
        <f t="shared" si="27"/>
        <v>64</v>
      </c>
      <c r="CZ81" s="67">
        <f t="shared" si="28"/>
        <v>1300</v>
      </c>
      <c r="DA81" s="67">
        <f t="shared" si="29"/>
        <v>0</v>
      </c>
      <c r="DB81" s="67">
        <f t="shared" si="30"/>
        <v>0</v>
      </c>
      <c r="DC81" s="67">
        <f t="shared" si="31"/>
        <v>0</v>
      </c>
      <c r="DD81" s="67">
        <f t="shared" si="32"/>
        <v>0</v>
      </c>
      <c r="DE81" s="67">
        <f t="shared" si="33"/>
        <v>0</v>
      </c>
      <c r="DF81" s="67">
        <f t="shared" si="34"/>
        <v>0</v>
      </c>
      <c r="DG81" s="67">
        <f t="shared" si="35"/>
        <v>38</v>
      </c>
      <c r="DH81" s="67">
        <f t="shared" si="36"/>
        <v>38</v>
      </c>
      <c r="DI81" s="67">
        <f t="shared" si="37"/>
        <v>38</v>
      </c>
      <c r="DJ81" s="67">
        <f t="shared" si="38"/>
        <v>44</v>
      </c>
      <c r="DK81" s="67">
        <f t="shared" si="39"/>
        <v>96.94</v>
      </c>
      <c r="DL81" s="67" t="str">
        <f t="shared" si="40"/>
        <v>SI</v>
      </c>
      <c r="DM81" s="182" t="str">
        <f t="shared" si="41"/>
        <v>Downhole Problem</v>
      </c>
      <c r="DN81" s="67">
        <f t="shared" si="47"/>
        <v>0</v>
      </c>
      <c r="DO81" s="178" t="str">
        <f t="shared" si="42"/>
        <v/>
      </c>
    </row>
    <row r="82" spans="2:119" s="3" customFormat="1" ht="16.7" customHeight="1" x14ac:dyDescent="0.2">
      <c r="B82" s="335" t="s">
        <v>553</v>
      </c>
      <c r="C82" s="354" t="s">
        <v>22</v>
      </c>
      <c r="D82" s="354" t="s">
        <v>21</v>
      </c>
      <c r="E82" s="124">
        <v>0</v>
      </c>
      <c r="F82" s="85">
        <f t="shared" si="45"/>
        <v>14.400000000000013</v>
      </c>
      <c r="G82" s="97" t="s">
        <v>944</v>
      </c>
      <c r="H82" s="356">
        <v>128</v>
      </c>
      <c r="I82" s="357">
        <v>180</v>
      </c>
      <c r="J82" s="357"/>
      <c r="K82" s="357">
        <v>143</v>
      </c>
      <c r="L82" s="115">
        <v>120</v>
      </c>
      <c r="M82" s="373">
        <v>46261</v>
      </c>
      <c r="N82" s="13">
        <v>586</v>
      </c>
      <c r="O82" s="798">
        <f t="shared" si="25"/>
        <v>5464</v>
      </c>
      <c r="P82" s="356">
        <v>1020</v>
      </c>
      <c r="Q82" s="356">
        <v>6050</v>
      </c>
      <c r="R82" s="122" t="s">
        <v>707</v>
      </c>
      <c r="S82" s="358"/>
      <c r="T82" s="358"/>
      <c r="U82" s="356"/>
      <c r="V82" s="356"/>
      <c r="W82" s="357"/>
      <c r="X82" s="122">
        <v>25</v>
      </c>
      <c r="Y82" s="122">
        <v>25</v>
      </c>
      <c r="Z82" s="122">
        <v>25</v>
      </c>
      <c r="AA82" s="359">
        <v>53</v>
      </c>
      <c r="AB82" s="519"/>
      <c r="AC82" s="519"/>
      <c r="AD82" s="519"/>
      <c r="AE82" s="519"/>
      <c r="AF82" s="112" t="s">
        <v>585</v>
      </c>
      <c r="AG82" s="117"/>
      <c r="AH82" s="14">
        <v>99.5</v>
      </c>
      <c r="AI82" s="127">
        <v>45417</v>
      </c>
      <c r="AJ82" s="361">
        <v>1440</v>
      </c>
      <c r="AK82" s="14">
        <v>99</v>
      </c>
      <c r="AL82" s="12">
        <v>28400</v>
      </c>
      <c r="AM82" s="500">
        <f t="shared" si="46"/>
        <v>14.400000000000013</v>
      </c>
      <c r="AN82" s="362"/>
      <c r="AO82" s="893"/>
      <c r="AP82" s="887">
        <v>45420</v>
      </c>
      <c r="AQ82" s="891" t="str">
        <f t="shared" ca="1" si="43"/>
        <v>2, 4, 7</v>
      </c>
      <c r="AR82" s="889"/>
      <c r="AS82" s="892" t="str">
        <f t="shared" ca="1" si="44"/>
        <v/>
      </c>
      <c r="CU82" s="31"/>
      <c r="CV82" s="177" t="s">
        <v>116</v>
      </c>
      <c r="CW82" s="65">
        <f t="shared" si="2"/>
        <v>46277</v>
      </c>
      <c r="CX82" s="66" t="str">
        <f t="shared" si="26"/>
        <v>9HEBA-251</v>
      </c>
      <c r="CY82" s="67">
        <f t="shared" si="27"/>
        <v>128</v>
      </c>
      <c r="CZ82" s="67">
        <f t="shared" si="28"/>
        <v>180</v>
      </c>
      <c r="DA82" s="67">
        <f t="shared" si="29"/>
        <v>143</v>
      </c>
      <c r="DB82" s="67">
        <f t="shared" si="30"/>
        <v>0</v>
      </c>
      <c r="DC82" s="67">
        <f t="shared" si="31"/>
        <v>0</v>
      </c>
      <c r="DD82" s="67">
        <f t="shared" si="32"/>
        <v>0</v>
      </c>
      <c r="DE82" s="67">
        <f t="shared" si="33"/>
        <v>0</v>
      </c>
      <c r="DF82" s="67">
        <f t="shared" si="34"/>
        <v>0</v>
      </c>
      <c r="DG82" s="67">
        <f t="shared" si="35"/>
        <v>25</v>
      </c>
      <c r="DH82" s="67">
        <f t="shared" si="36"/>
        <v>25</v>
      </c>
      <c r="DI82" s="67">
        <f t="shared" si="37"/>
        <v>25</v>
      </c>
      <c r="DJ82" s="67">
        <f t="shared" si="38"/>
        <v>53</v>
      </c>
      <c r="DK82" s="67">
        <f t="shared" si="39"/>
        <v>99.5</v>
      </c>
      <c r="DL82" s="67" t="str">
        <f t="shared" si="40"/>
        <v>SI</v>
      </c>
      <c r="DM82" s="182" t="str">
        <f t="shared" si="41"/>
        <v>High Watercut &amp; High H2S (7500 ppm)</v>
      </c>
      <c r="DN82" s="67">
        <f t="shared" si="47"/>
        <v>0</v>
      </c>
      <c r="DO82" s="178" t="str">
        <f t="shared" si="42"/>
        <v/>
      </c>
    </row>
    <row r="83" spans="2:119" s="3" customFormat="1" ht="16.7" customHeight="1" x14ac:dyDescent="0.2">
      <c r="B83" s="335" t="s">
        <v>450</v>
      </c>
      <c r="C83" s="101" t="s">
        <v>22</v>
      </c>
      <c r="D83" s="101" t="s">
        <v>21</v>
      </c>
      <c r="E83" s="124">
        <v>0</v>
      </c>
      <c r="F83" s="85">
        <f t="shared" si="45"/>
        <v>2.4849999999999985</v>
      </c>
      <c r="G83" s="97" t="s">
        <v>941</v>
      </c>
      <c r="H83" s="122">
        <v>128</v>
      </c>
      <c r="I83" s="123">
        <v>80</v>
      </c>
      <c r="J83" s="123"/>
      <c r="K83" s="123">
        <v>138</v>
      </c>
      <c r="L83" s="115"/>
      <c r="M83" s="373">
        <v>44662</v>
      </c>
      <c r="N83" s="13">
        <v>3913</v>
      </c>
      <c r="O83" s="798">
        <f t="shared" si="25"/>
        <v>1987</v>
      </c>
      <c r="P83" s="122">
        <v>668</v>
      </c>
      <c r="Q83" s="122">
        <v>5900</v>
      </c>
      <c r="R83" s="122" t="s">
        <v>446</v>
      </c>
      <c r="S83" s="125"/>
      <c r="T83" s="125"/>
      <c r="U83" s="122"/>
      <c r="V83" s="122"/>
      <c r="W83" s="123">
        <v>0</v>
      </c>
      <c r="X83" s="122">
        <v>25</v>
      </c>
      <c r="Y83" s="122">
        <v>24</v>
      </c>
      <c r="Z83" s="123">
        <v>25</v>
      </c>
      <c r="AA83" s="126">
        <v>50</v>
      </c>
      <c r="AB83" s="519"/>
      <c r="AC83" s="519"/>
      <c r="AD83" s="519"/>
      <c r="AE83" s="519"/>
      <c r="AF83" s="112" t="s">
        <v>584</v>
      </c>
      <c r="AG83" s="117"/>
      <c r="AH83" s="14">
        <v>98.58</v>
      </c>
      <c r="AI83" s="114">
        <v>43591</v>
      </c>
      <c r="AJ83" s="128">
        <v>175</v>
      </c>
      <c r="AK83" s="14">
        <v>98.58</v>
      </c>
      <c r="AL83" s="12">
        <v>11673</v>
      </c>
      <c r="AM83" s="500">
        <f t="shared" si="46"/>
        <v>2.4849999999999985</v>
      </c>
      <c r="AN83" s="181"/>
      <c r="AO83" s="893"/>
      <c r="AP83" s="887">
        <v>43631</v>
      </c>
      <c r="AQ83" s="891" t="str">
        <f t="shared" ca="1" si="43"/>
        <v>7, 2, 31</v>
      </c>
      <c r="AR83" s="889"/>
      <c r="AS83" s="892" t="str">
        <f t="shared" ca="1" si="44"/>
        <v/>
      </c>
      <c r="CU83" s="31"/>
      <c r="CV83" s="177" t="s">
        <v>116</v>
      </c>
      <c r="CW83" s="65">
        <f t="shared" si="2"/>
        <v>46277</v>
      </c>
      <c r="CX83" s="66" t="str">
        <f t="shared" si="26"/>
        <v>9HEBA-252</v>
      </c>
      <c r="CY83" s="67">
        <f t="shared" si="27"/>
        <v>128</v>
      </c>
      <c r="CZ83" s="67">
        <f t="shared" si="28"/>
        <v>80</v>
      </c>
      <c r="DA83" s="67">
        <f t="shared" si="29"/>
        <v>138</v>
      </c>
      <c r="DB83" s="67">
        <f t="shared" si="30"/>
        <v>0</v>
      </c>
      <c r="DC83" s="67">
        <f t="shared" si="31"/>
        <v>0</v>
      </c>
      <c r="DD83" s="67">
        <f t="shared" si="32"/>
        <v>0</v>
      </c>
      <c r="DE83" s="67">
        <f t="shared" si="33"/>
        <v>0</v>
      </c>
      <c r="DF83" s="67">
        <f t="shared" si="34"/>
        <v>0</v>
      </c>
      <c r="DG83" s="67">
        <f t="shared" si="35"/>
        <v>25</v>
      </c>
      <c r="DH83" s="67">
        <f t="shared" si="36"/>
        <v>24</v>
      </c>
      <c r="DI83" s="67">
        <f t="shared" si="37"/>
        <v>25</v>
      </c>
      <c r="DJ83" s="67">
        <f t="shared" si="38"/>
        <v>50</v>
      </c>
      <c r="DK83" s="67">
        <f t="shared" si="39"/>
        <v>98.58</v>
      </c>
      <c r="DL83" s="67" t="str">
        <f t="shared" si="40"/>
        <v>SI</v>
      </c>
      <c r="DM83" s="182" t="str">
        <f t="shared" si="41"/>
        <v>FISHING FAILED</v>
      </c>
      <c r="DN83" s="67">
        <f t="shared" si="47"/>
        <v>0</v>
      </c>
      <c r="DO83" s="178" t="str">
        <f t="shared" si="42"/>
        <v/>
      </c>
    </row>
    <row r="84" spans="2:119" s="3" customFormat="1" ht="16.7" customHeight="1" x14ac:dyDescent="0.2">
      <c r="B84" s="335" t="s">
        <v>520</v>
      </c>
      <c r="C84" s="101" t="s">
        <v>22</v>
      </c>
      <c r="D84" s="101" t="s">
        <v>21</v>
      </c>
      <c r="E84" s="124">
        <v>0</v>
      </c>
      <c r="F84" s="85">
        <f t="shared" si="45"/>
        <v>12.27600000000001</v>
      </c>
      <c r="G84" s="97" t="s">
        <v>756</v>
      </c>
      <c r="H84" s="122">
        <v>128</v>
      </c>
      <c r="I84" s="123">
        <v>100</v>
      </c>
      <c r="J84" s="123"/>
      <c r="K84" s="123"/>
      <c r="L84" s="115"/>
      <c r="M84" s="373">
        <v>45474</v>
      </c>
      <c r="N84" s="13">
        <v>5750</v>
      </c>
      <c r="O84" s="798">
        <f t="shared" si="25"/>
        <v>240</v>
      </c>
      <c r="P84" s="122">
        <v>2047</v>
      </c>
      <c r="Q84" s="122">
        <v>5990</v>
      </c>
      <c r="R84" s="122" t="s">
        <v>446</v>
      </c>
      <c r="S84" s="125"/>
      <c r="T84" s="125"/>
      <c r="U84" s="122"/>
      <c r="V84" s="122"/>
      <c r="W84" s="123"/>
      <c r="X84" s="122">
        <v>16</v>
      </c>
      <c r="Y84" s="122">
        <v>16</v>
      </c>
      <c r="Z84" s="123">
        <v>16</v>
      </c>
      <c r="AA84" s="126">
        <v>50</v>
      </c>
      <c r="AB84" s="519"/>
      <c r="AC84" s="519"/>
      <c r="AD84" s="519"/>
      <c r="AE84" s="519"/>
      <c r="AF84" s="112" t="s">
        <v>584</v>
      </c>
      <c r="AG84" s="117"/>
      <c r="AH84" s="14">
        <v>93.8</v>
      </c>
      <c r="AI84" s="114">
        <v>44976</v>
      </c>
      <c r="AJ84" s="128">
        <v>198</v>
      </c>
      <c r="AK84" s="14">
        <v>93.8</v>
      </c>
      <c r="AL84" s="12">
        <v>17000</v>
      </c>
      <c r="AM84" s="500">
        <f t="shared" si="46"/>
        <v>12.27600000000001</v>
      </c>
      <c r="AN84" s="181"/>
      <c r="AO84" s="893"/>
      <c r="AP84" s="887">
        <v>45133</v>
      </c>
      <c r="AQ84" s="891" t="str">
        <f t="shared" ca="1" si="43"/>
        <v>3, 1, 18</v>
      </c>
      <c r="AR84" s="889"/>
      <c r="AS84" s="892" t="str">
        <f t="shared" ca="1" si="44"/>
        <v/>
      </c>
      <c r="CU84" s="31"/>
      <c r="CV84" s="177" t="s">
        <v>116</v>
      </c>
      <c r="CW84" s="65">
        <f t="shared" si="2"/>
        <v>46277</v>
      </c>
      <c r="CX84" s="66" t="str">
        <f t="shared" si="26"/>
        <v>9HEBA-253</v>
      </c>
      <c r="CY84" s="67">
        <f t="shared" si="27"/>
        <v>128</v>
      </c>
      <c r="CZ84" s="67">
        <f t="shared" si="28"/>
        <v>100</v>
      </c>
      <c r="DA84" s="67">
        <f t="shared" si="29"/>
        <v>0</v>
      </c>
      <c r="DB84" s="67">
        <f t="shared" si="30"/>
        <v>0</v>
      </c>
      <c r="DC84" s="67">
        <f t="shared" si="31"/>
        <v>0</v>
      </c>
      <c r="DD84" s="67">
        <f t="shared" si="32"/>
        <v>0</v>
      </c>
      <c r="DE84" s="67">
        <f t="shared" si="33"/>
        <v>0</v>
      </c>
      <c r="DF84" s="67">
        <f t="shared" si="34"/>
        <v>0</v>
      </c>
      <c r="DG84" s="67">
        <f t="shared" si="35"/>
        <v>16</v>
      </c>
      <c r="DH84" s="67">
        <f t="shared" si="36"/>
        <v>16</v>
      </c>
      <c r="DI84" s="67">
        <f t="shared" si="37"/>
        <v>16</v>
      </c>
      <c r="DJ84" s="67">
        <f t="shared" si="38"/>
        <v>50</v>
      </c>
      <c r="DK84" s="67">
        <f t="shared" si="39"/>
        <v>93.8</v>
      </c>
      <c r="DL84" s="67" t="str">
        <f t="shared" si="40"/>
        <v>SI</v>
      </c>
      <c r="DM84" s="182" t="str">
        <f t="shared" si="41"/>
        <v>Pump Stuck</v>
      </c>
      <c r="DN84" s="67">
        <f t="shared" si="47"/>
        <v>0</v>
      </c>
      <c r="DO84" s="178" t="str">
        <f t="shared" si="42"/>
        <v/>
      </c>
    </row>
    <row r="85" spans="2:119" s="3" customFormat="1" ht="16.7" customHeight="1" x14ac:dyDescent="0.2">
      <c r="B85" s="100" t="s">
        <v>515</v>
      </c>
      <c r="C85" s="171" t="s">
        <v>22</v>
      </c>
      <c r="D85" s="101" t="s">
        <v>21</v>
      </c>
      <c r="E85" s="124">
        <v>0</v>
      </c>
      <c r="F85" s="85">
        <f t="shared" si="45"/>
        <v>14.041000000000015</v>
      </c>
      <c r="G85" s="97" t="s">
        <v>154</v>
      </c>
      <c r="H85" s="122">
        <v>128</v>
      </c>
      <c r="I85" s="123">
        <v>100</v>
      </c>
      <c r="J85" s="123"/>
      <c r="K85" s="123"/>
      <c r="L85" s="115"/>
      <c r="M85" s="373">
        <v>45474</v>
      </c>
      <c r="N85" s="13">
        <v>2663</v>
      </c>
      <c r="O85" s="798">
        <f t="shared" si="25"/>
        <v>3387</v>
      </c>
      <c r="P85" s="122">
        <v>0</v>
      </c>
      <c r="Q85" s="122">
        <v>6050</v>
      </c>
      <c r="R85" s="116" t="s">
        <v>462</v>
      </c>
      <c r="S85" s="125"/>
      <c r="T85" s="125"/>
      <c r="U85" s="122"/>
      <c r="V85" s="122"/>
      <c r="W85" s="123"/>
      <c r="X85" s="122">
        <v>34</v>
      </c>
      <c r="Y85" s="122">
        <v>34</v>
      </c>
      <c r="Z85" s="123">
        <v>34</v>
      </c>
      <c r="AA85" s="126">
        <v>50</v>
      </c>
      <c r="AB85" s="519"/>
      <c r="AC85" s="519"/>
      <c r="AD85" s="519"/>
      <c r="AE85" s="519"/>
      <c r="AF85" s="112" t="s">
        <v>584</v>
      </c>
      <c r="AG85" s="117"/>
      <c r="AH85" s="14">
        <v>98.1</v>
      </c>
      <c r="AI85" s="114">
        <v>44208</v>
      </c>
      <c r="AJ85" s="128">
        <v>739</v>
      </c>
      <c r="AK85" s="14">
        <v>98.1</v>
      </c>
      <c r="AL85" s="12"/>
      <c r="AM85" s="500">
        <f t="shared" si="46"/>
        <v>14.041000000000013</v>
      </c>
      <c r="AN85" s="181"/>
      <c r="AO85" s="893"/>
      <c r="AP85" s="887">
        <v>44191</v>
      </c>
      <c r="AQ85" s="891" t="str">
        <f t="shared" ca="1" si="43"/>
        <v>5, 8, 17</v>
      </c>
      <c r="AR85" s="889"/>
      <c r="AS85" s="892" t="str">
        <f t="shared" ca="1" si="44"/>
        <v/>
      </c>
      <c r="CU85" s="31"/>
      <c r="CV85" s="177" t="s">
        <v>116</v>
      </c>
      <c r="CW85" s="65">
        <f t="shared" si="2"/>
        <v>46277</v>
      </c>
      <c r="CX85" s="66" t="str">
        <f t="shared" si="26"/>
        <v>9HEBA-254</v>
      </c>
      <c r="CY85" s="67">
        <f t="shared" si="27"/>
        <v>128</v>
      </c>
      <c r="CZ85" s="67">
        <f t="shared" si="28"/>
        <v>100</v>
      </c>
      <c r="DA85" s="67">
        <f t="shared" si="29"/>
        <v>0</v>
      </c>
      <c r="DB85" s="67">
        <f t="shared" si="30"/>
        <v>0</v>
      </c>
      <c r="DC85" s="67">
        <f t="shared" si="31"/>
        <v>0</v>
      </c>
      <c r="DD85" s="67">
        <f t="shared" si="32"/>
        <v>0</v>
      </c>
      <c r="DE85" s="67">
        <f t="shared" si="33"/>
        <v>0</v>
      </c>
      <c r="DF85" s="67">
        <f t="shared" si="34"/>
        <v>0</v>
      </c>
      <c r="DG85" s="67">
        <f t="shared" si="35"/>
        <v>34</v>
      </c>
      <c r="DH85" s="67">
        <f t="shared" si="36"/>
        <v>34</v>
      </c>
      <c r="DI85" s="67">
        <f t="shared" si="37"/>
        <v>34</v>
      </c>
      <c r="DJ85" s="67">
        <f t="shared" si="38"/>
        <v>50</v>
      </c>
      <c r="DK85" s="67">
        <f t="shared" si="39"/>
        <v>98.1</v>
      </c>
      <c r="DL85" s="67" t="str">
        <f t="shared" si="40"/>
        <v>SI</v>
      </c>
      <c r="DM85" s="182" t="str">
        <f t="shared" si="41"/>
        <v>SHORT CIRCUIT</v>
      </c>
      <c r="DN85" s="67">
        <f t="shared" si="47"/>
        <v>0</v>
      </c>
      <c r="DO85" s="178" t="str">
        <f t="shared" si="42"/>
        <v/>
      </c>
    </row>
    <row r="86" spans="2:119" s="3" customFormat="1" ht="16.7" customHeight="1" x14ac:dyDescent="0.2">
      <c r="B86" s="100" t="s">
        <v>503</v>
      </c>
      <c r="C86" s="171" t="s">
        <v>22</v>
      </c>
      <c r="D86" s="101" t="s">
        <v>21</v>
      </c>
      <c r="E86" s="124">
        <v>0</v>
      </c>
      <c r="F86" s="85">
        <f t="shared" si="45"/>
        <v>12.120000000000012</v>
      </c>
      <c r="G86" s="97" t="s">
        <v>154</v>
      </c>
      <c r="H86" s="122">
        <v>128</v>
      </c>
      <c r="I86" s="123">
        <v>100</v>
      </c>
      <c r="J86" s="123"/>
      <c r="K86" s="123">
        <v>129</v>
      </c>
      <c r="L86" s="115"/>
      <c r="M86" s="373">
        <v>45532</v>
      </c>
      <c r="N86" s="13">
        <v>5600</v>
      </c>
      <c r="O86" s="798">
        <f t="shared" si="25"/>
        <v>300</v>
      </c>
      <c r="P86" s="122">
        <v>1490</v>
      </c>
      <c r="Q86" s="122">
        <v>5900</v>
      </c>
      <c r="R86" s="122" t="s">
        <v>460</v>
      </c>
      <c r="S86" s="125"/>
      <c r="T86" s="125"/>
      <c r="U86" s="122"/>
      <c r="V86" s="122"/>
      <c r="W86" s="123"/>
      <c r="X86" s="122">
        <v>14</v>
      </c>
      <c r="Y86" s="122">
        <v>14</v>
      </c>
      <c r="Z86" s="123">
        <v>14</v>
      </c>
      <c r="AA86" s="126">
        <v>50</v>
      </c>
      <c r="AB86" s="519"/>
      <c r="AC86" s="519"/>
      <c r="AD86" s="519"/>
      <c r="AE86" s="519"/>
      <c r="AF86" s="112" t="s">
        <v>586</v>
      </c>
      <c r="AG86" s="117"/>
      <c r="AH86" s="14">
        <v>83.6666666666667</v>
      </c>
      <c r="AI86" s="114">
        <v>45007</v>
      </c>
      <c r="AJ86" s="128">
        <v>303</v>
      </c>
      <c r="AK86" s="14">
        <v>96</v>
      </c>
      <c r="AL86" s="12">
        <v>18450</v>
      </c>
      <c r="AM86" s="500">
        <f t="shared" si="46"/>
        <v>12.120000000000012</v>
      </c>
      <c r="AN86" s="181"/>
      <c r="AO86" s="893"/>
      <c r="AP86" s="887">
        <v>45023</v>
      </c>
      <c r="AQ86" s="891" t="str">
        <f t="shared" ca="1" si="43"/>
        <v>3, 5, 8</v>
      </c>
      <c r="AR86" s="889"/>
      <c r="AS86" s="892" t="str">
        <f t="shared" ca="1" si="44"/>
        <v/>
      </c>
      <c r="CU86" s="31"/>
      <c r="CV86" s="177" t="s">
        <v>116</v>
      </c>
      <c r="CW86" s="65">
        <f t="shared" si="2"/>
        <v>46277</v>
      </c>
      <c r="CX86" s="66" t="str">
        <f t="shared" si="26"/>
        <v>9HEBA-255</v>
      </c>
      <c r="CY86" s="67">
        <f t="shared" si="27"/>
        <v>128</v>
      </c>
      <c r="CZ86" s="67">
        <f t="shared" si="28"/>
        <v>100</v>
      </c>
      <c r="DA86" s="67">
        <f t="shared" si="29"/>
        <v>129</v>
      </c>
      <c r="DB86" s="67">
        <f t="shared" si="30"/>
        <v>0</v>
      </c>
      <c r="DC86" s="67">
        <f t="shared" si="31"/>
        <v>0</v>
      </c>
      <c r="DD86" s="67">
        <f t="shared" si="32"/>
        <v>0</v>
      </c>
      <c r="DE86" s="67">
        <f t="shared" si="33"/>
        <v>0</v>
      </c>
      <c r="DF86" s="67">
        <f t="shared" si="34"/>
        <v>0</v>
      </c>
      <c r="DG86" s="67">
        <f t="shared" si="35"/>
        <v>14</v>
      </c>
      <c r="DH86" s="67">
        <f t="shared" si="36"/>
        <v>14</v>
      </c>
      <c r="DI86" s="67">
        <f t="shared" si="37"/>
        <v>14</v>
      </c>
      <c r="DJ86" s="67">
        <f t="shared" si="38"/>
        <v>50</v>
      </c>
      <c r="DK86" s="67">
        <f t="shared" si="39"/>
        <v>83.6666666666667</v>
      </c>
      <c r="DL86" s="67" t="str">
        <f t="shared" si="40"/>
        <v>SI</v>
      </c>
      <c r="DM86" s="182" t="str">
        <f t="shared" si="41"/>
        <v>SHORT CIRCUIT</v>
      </c>
      <c r="DN86" s="67">
        <f t="shared" si="47"/>
        <v>0</v>
      </c>
      <c r="DO86" s="178" t="str">
        <f t="shared" si="42"/>
        <v/>
      </c>
    </row>
    <row r="87" spans="2:119" s="3" customFormat="1" ht="16.7" customHeight="1" x14ac:dyDescent="0.2">
      <c r="B87" s="100" t="s">
        <v>550</v>
      </c>
      <c r="C87" s="171" t="s">
        <v>22</v>
      </c>
      <c r="D87" s="101" t="s">
        <v>21</v>
      </c>
      <c r="E87" s="124">
        <v>0</v>
      </c>
      <c r="F87" s="85">
        <f t="shared" si="45"/>
        <v>0</v>
      </c>
      <c r="G87" s="905" t="s">
        <v>942</v>
      </c>
      <c r="H87" s="122">
        <v>128</v>
      </c>
      <c r="I87" s="123">
        <v>100</v>
      </c>
      <c r="J87" s="123"/>
      <c r="K87" s="123"/>
      <c r="L87" s="115">
        <v>600</v>
      </c>
      <c r="M87" s="373">
        <v>46159</v>
      </c>
      <c r="N87" s="13">
        <v>1000</v>
      </c>
      <c r="O87" s="798">
        <f t="shared" si="25"/>
        <v>4925</v>
      </c>
      <c r="P87" s="122">
        <v>840</v>
      </c>
      <c r="Q87" s="122">
        <v>5925</v>
      </c>
      <c r="R87" s="116" t="s">
        <v>733</v>
      </c>
      <c r="S87" s="125"/>
      <c r="T87" s="125"/>
      <c r="U87" s="122"/>
      <c r="V87" s="122"/>
      <c r="W87" s="123"/>
      <c r="X87" s="122">
        <v>27</v>
      </c>
      <c r="Y87" s="122">
        <v>27</v>
      </c>
      <c r="Z87" s="123">
        <v>27</v>
      </c>
      <c r="AA87" s="126">
        <v>50</v>
      </c>
      <c r="AB87" s="519"/>
      <c r="AC87" s="519"/>
      <c r="AD87" s="519"/>
      <c r="AE87" s="519"/>
      <c r="AF87" s="520" t="s">
        <v>586</v>
      </c>
      <c r="AG87" s="117"/>
      <c r="AH87" s="14">
        <v>100</v>
      </c>
      <c r="AI87" s="114">
        <v>46040</v>
      </c>
      <c r="AJ87" s="128">
        <v>960</v>
      </c>
      <c r="AK87" s="14">
        <v>100</v>
      </c>
      <c r="AL87" s="12">
        <v>30000</v>
      </c>
      <c r="AM87" s="500">
        <f t="shared" si="46"/>
        <v>0</v>
      </c>
      <c r="AN87" s="181"/>
      <c r="AO87" s="893" t="s">
        <v>792</v>
      </c>
      <c r="AP87" s="887">
        <v>46051</v>
      </c>
      <c r="AQ87" s="891" t="str">
        <f t="shared" ca="1" si="43"/>
        <v>0, 7, 14</v>
      </c>
      <c r="AR87" s="889">
        <v>44536</v>
      </c>
      <c r="AS87" s="892" t="str">
        <f t="shared" ca="1" si="44"/>
        <v/>
      </c>
      <c r="CU87" s="31"/>
      <c r="CV87" s="177" t="s">
        <v>116</v>
      </c>
      <c r="CW87" s="65">
        <f t="shared" si="2"/>
        <v>46277</v>
      </c>
      <c r="CX87" s="66" t="str">
        <f t="shared" si="26"/>
        <v>9HEBA-256</v>
      </c>
      <c r="CY87" s="67">
        <f t="shared" si="27"/>
        <v>128</v>
      </c>
      <c r="CZ87" s="67">
        <f t="shared" si="28"/>
        <v>100</v>
      </c>
      <c r="DA87" s="67">
        <f t="shared" si="29"/>
        <v>0</v>
      </c>
      <c r="DB87" s="67">
        <f t="shared" si="30"/>
        <v>0</v>
      </c>
      <c r="DC87" s="67">
        <f t="shared" si="31"/>
        <v>0</v>
      </c>
      <c r="DD87" s="67">
        <f t="shared" si="32"/>
        <v>0</v>
      </c>
      <c r="DE87" s="67">
        <f t="shared" si="33"/>
        <v>0</v>
      </c>
      <c r="DF87" s="67">
        <f t="shared" si="34"/>
        <v>0</v>
      </c>
      <c r="DG87" s="67">
        <f t="shared" si="35"/>
        <v>27</v>
      </c>
      <c r="DH87" s="67">
        <f t="shared" si="36"/>
        <v>27</v>
      </c>
      <c r="DI87" s="67">
        <f t="shared" si="37"/>
        <v>27</v>
      </c>
      <c r="DJ87" s="67">
        <f t="shared" si="38"/>
        <v>50</v>
      </c>
      <c r="DK87" s="67">
        <f t="shared" si="39"/>
        <v>100</v>
      </c>
      <c r="DL87" s="67" t="str">
        <f t="shared" si="40"/>
        <v>SI</v>
      </c>
      <c r="DM87" s="182" t="str">
        <f t="shared" si="41"/>
        <v xml:space="preserve">CASING LEAKING &amp; High Watercut </v>
      </c>
      <c r="DN87" s="67">
        <f t="shared" si="47"/>
        <v>0</v>
      </c>
      <c r="DO87" s="178" t="str">
        <f t="shared" si="42"/>
        <v/>
      </c>
    </row>
    <row r="88" spans="2:119" s="3" customFormat="1" ht="16.7" customHeight="1" x14ac:dyDescent="0.2">
      <c r="B88" s="100" t="s">
        <v>551</v>
      </c>
      <c r="C88" s="353" t="s">
        <v>22</v>
      </c>
      <c r="D88" s="354" t="s">
        <v>21</v>
      </c>
      <c r="E88" s="124">
        <v>0</v>
      </c>
      <c r="F88" s="85">
        <f t="shared" si="45"/>
        <v>9.5500000000000078</v>
      </c>
      <c r="G88" s="97" t="s">
        <v>757</v>
      </c>
      <c r="H88" s="356">
        <v>128</v>
      </c>
      <c r="I88" s="357">
        <v>45</v>
      </c>
      <c r="J88" s="357"/>
      <c r="K88" s="357"/>
      <c r="L88" s="115"/>
      <c r="M88" s="373">
        <v>45532</v>
      </c>
      <c r="N88" s="13">
        <v>5626</v>
      </c>
      <c r="O88" s="798">
        <f t="shared" si="25"/>
        <v>474</v>
      </c>
      <c r="P88" s="356">
        <v>814</v>
      </c>
      <c r="Q88" s="356">
        <v>6100</v>
      </c>
      <c r="R88" s="116" t="s">
        <v>707</v>
      </c>
      <c r="S88" s="358"/>
      <c r="T88" s="358"/>
      <c r="U88" s="356"/>
      <c r="V88" s="356"/>
      <c r="W88" s="357"/>
      <c r="X88" s="356">
        <v>20</v>
      </c>
      <c r="Y88" s="356">
        <v>20</v>
      </c>
      <c r="Z88" s="357">
        <v>20</v>
      </c>
      <c r="AA88" s="359">
        <v>50</v>
      </c>
      <c r="AB88" s="519"/>
      <c r="AC88" s="519"/>
      <c r="AD88" s="519"/>
      <c r="AE88" s="519"/>
      <c r="AF88" s="112" t="s">
        <v>584</v>
      </c>
      <c r="AG88" s="117"/>
      <c r="AH88" s="14">
        <v>97.5</v>
      </c>
      <c r="AI88" s="114">
        <v>44809</v>
      </c>
      <c r="AJ88" s="361">
        <v>382</v>
      </c>
      <c r="AK88" s="14">
        <v>97.5</v>
      </c>
      <c r="AL88" s="12">
        <v>14695</v>
      </c>
      <c r="AM88" s="500">
        <f t="shared" si="46"/>
        <v>9.5500000000000078</v>
      </c>
      <c r="AN88" s="362"/>
      <c r="AO88" s="893"/>
      <c r="AP88" s="887">
        <v>44758</v>
      </c>
      <c r="AQ88" s="891" t="str">
        <f t="shared" ca="1" si="43"/>
        <v>4, 1, 28</v>
      </c>
      <c r="AR88" s="889"/>
      <c r="AS88" s="892" t="str">
        <f t="shared" ca="1" si="44"/>
        <v/>
      </c>
      <c r="CU88" s="31"/>
      <c r="CV88" s="177" t="s">
        <v>116</v>
      </c>
      <c r="CW88" s="65">
        <f t="shared" si="2"/>
        <v>46277</v>
      </c>
      <c r="CX88" s="66" t="str">
        <f t="shared" si="26"/>
        <v>9HEBA-257</v>
      </c>
      <c r="CY88" s="67">
        <f t="shared" si="27"/>
        <v>128</v>
      </c>
      <c r="CZ88" s="67">
        <f t="shared" si="28"/>
        <v>45</v>
      </c>
      <c r="DA88" s="67">
        <f t="shared" si="29"/>
        <v>0</v>
      </c>
      <c r="DB88" s="67">
        <f t="shared" si="30"/>
        <v>0</v>
      </c>
      <c r="DC88" s="67">
        <f t="shared" si="31"/>
        <v>0</v>
      </c>
      <c r="DD88" s="67">
        <f t="shared" si="32"/>
        <v>0</v>
      </c>
      <c r="DE88" s="67">
        <f t="shared" si="33"/>
        <v>0</v>
      </c>
      <c r="DF88" s="67">
        <f t="shared" si="34"/>
        <v>0</v>
      </c>
      <c r="DG88" s="67">
        <f t="shared" si="35"/>
        <v>20</v>
      </c>
      <c r="DH88" s="67">
        <f t="shared" si="36"/>
        <v>20</v>
      </c>
      <c r="DI88" s="67">
        <f t="shared" si="37"/>
        <v>20</v>
      </c>
      <c r="DJ88" s="67">
        <f t="shared" si="38"/>
        <v>50</v>
      </c>
      <c r="DK88" s="67">
        <f t="shared" si="39"/>
        <v>97.5</v>
      </c>
      <c r="DL88" s="67" t="str">
        <f t="shared" si="40"/>
        <v>SI</v>
      </c>
      <c r="DM88" s="182" t="str">
        <f t="shared" si="41"/>
        <v>Short Circuit</v>
      </c>
      <c r="DN88" s="67">
        <f t="shared" si="47"/>
        <v>0</v>
      </c>
      <c r="DO88" s="178" t="str">
        <f t="shared" si="42"/>
        <v/>
      </c>
    </row>
    <row r="89" spans="2:119" s="3" customFormat="1" ht="16.7" customHeight="1" x14ac:dyDescent="0.2">
      <c r="B89" s="100" t="s">
        <v>445</v>
      </c>
      <c r="C89" s="171" t="s">
        <v>22</v>
      </c>
      <c r="D89" s="101" t="s">
        <v>4</v>
      </c>
      <c r="E89" s="124">
        <v>24</v>
      </c>
      <c r="F89" s="85">
        <f t="shared" si="45"/>
        <v>0</v>
      </c>
      <c r="G89" s="97"/>
      <c r="H89" s="122">
        <v>50</v>
      </c>
      <c r="I89" s="123">
        <v>80</v>
      </c>
      <c r="J89" s="123"/>
      <c r="K89" s="123"/>
      <c r="L89" s="115">
        <v>400</v>
      </c>
      <c r="M89" s="373">
        <v>46217</v>
      </c>
      <c r="N89" s="13">
        <v>4864</v>
      </c>
      <c r="O89" s="798">
        <f t="shared" si="25"/>
        <v>1236</v>
      </c>
      <c r="P89" s="122" t="s">
        <v>775</v>
      </c>
      <c r="Q89" s="122">
        <v>6100</v>
      </c>
      <c r="R89" s="744" t="s">
        <v>771</v>
      </c>
      <c r="S89" s="125"/>
      <c r="T89" s="125"/>
      <c r="U89" s="122"/>
      <c r="V89" s="122"/>
      <c r="W89" s="123"/>
      <c r="X89" s="122">
        <v>28</v>
      </c>
      <c r="Y89" s="122">
        <v>28</v>
      </c>
      <c r="Z89" s="122">
        <v>28</v>
      </c>
      <c r="AA89" s="126">
        <v>50</v>
      </c>
      <c r="AB89" s="519">
        <v>662</v>
      </c>
      <c r="AC89" s="519">
        <v>662</v>
      </c>
      <c r="AD89" s="519">
        <v>181</v>
      </c>
      <c r="AE89" s="519">
        <v>255</v>
      </c>
      <c r="AF89" s="112" t="s">
        <v>586</v>
      </c>
      <c r="AG89" s="117"/>
      <c r="AH89" s="14">
        <v>95</v>
      </c>
      <c r="AI89" s="114">
        <v>46272</v>
      </c>
      <c r="AJ89" s="128">
        <v>784</v>
      </c>
      <c r="AK89" s="14">
        <v>95</v>
      </c>
      <c r="AL89" s="12">
        <v>14800</v>
      </c>
      <c r="AM89" s="500">
        <f t="shared" si="46"/>
        <v>39.200000000000031</v>
      </c>
      <c r="AN89" s="181"/>
      <c r="AO89" s="893" t="s">
        <v>798</v>
      </c>
      <c r="AP89" s="887">
        <v>45703</v>
      </c>
      <c r="AQ89" s="891" t="str">
        <f t="shared" ca="1" si="43"/>
        <v/>
      </c>
      <c r="AR89" s="889">
        <v>46103</v>
      </c>
      <c r="AS89" s="892" t="str">
        <f t="shared" ca="1" si="44"/>
        <v>0, 5, 23</v>
      </c>
      <c r="CU89" s="31"/>
      <c r="CV89" s="177" t="s">
        <v>116</v>
      </c>
      <c r="CW89" s="65">
        <f t="shared" si="2"/>
        <v>46277</v>
      </c>
      <c r="CX89" s="66" t="str">
        <f t="shared" si="26"/>
        <v>9HEBA-300</v>
      </c>
      <c r="CY89" s="67">
        <f t="shared" si="27"/>
        <v>50</v>
      </c>
      <c r="CZ89" s="67">
        <f t="shared" si="28"/>
        <v>80</v>
      </c>
      <c r="DA89" s="67">
        <f t="shared" si="29"/>
        <v>0</v>
      </c>
      <c r="DB89" s="67">
        <f t="shared" si="30"/>
        <v>24</v>
      </c>
      <c r="DC89" s="67">
        <f t="shared" si="31"/>
        <v>0</v>
      </c>
      <c r="DD89" s="67">
        <f t="shared" si="32"/>
        <v>0</v>
      </c>
      <c r="DE89" s="67">
        <f t="shared" si="33"/>
        <v>0</v>
      </c>
      <c r="DF89" s="67">
        <f t="shared" si="34"/>
        <v>0</v>
      </c>
      <c r="DG89" s="67">
        <f t="shared" si="35"/>
        <v>28</v>
      </c>
      <c r="DH89" s="67">
        <f t="shared" si="36"/>
        <v>28</v>
      </c>
      <c r="DI89" s="67">
        <f t="shared" si="37"/>
        <v>28</v>
      </c>
      <c r="DJ89" s="67">
        <f t="shared" si="38"/>
        <v>50</v>
      </c>
      <c r="DK89" s="67">
        <f t="shared" si="39"/>
        <v>95</v>
      </c>
      <c r="DL89" s="67" t="str">
        <f t="shared" si="40"/>
        <v>ESP</v>
      </c>
      <c r="DM89" s="182" t="str">
        <f t="shared" si="41"/>
        <v/>
      </c>
      <c r="DN89" s="67">
        <f t="shared" si="47"/>
        <v>39.200000000000031</v>
      </c>
      <c r="DO89" s="178" t="str">
        <f t="shared" si="42"/>
        <v>HEBA RIDGE</v>
      </c>
    </row>
    <row r="90" spans="2:119" s="3" customFormat="1" ht="16.7" customHeight="1" x14ac:dyDescent="0.2">
      <c r="B90" s="100" t="s">
        <v>456</v>
      </c>
      <c r="C90" s="171" t="s">
        <v>22</v>
      </c>
      <c r="D90" s="101" t="s">
        <v>21</v>
      </c>
      <c r="E90" s="124">
        <v>0</v>
      </c>
      <c r="F90" s="85">
        <f t="shared" si="45"/>
        <v>0</v>
      </c>
      <c r="G90" s="97" t="s">
        <v>754</v>
      </c>
      <c r="H90" s="122">
        <v>128</v>
      </c>
      <c r="I90" s="123">
        <v>120</v>
      </c>
      <c r="J90" s="123"/>
      <c r="K90" s="123"/>
      <c r="L90" s="115"/>
      <c r="M90" s="373">
        <v>45518</v>
      </c>
      <c r="N90" s="13">
        <v>664</v>
      </c>
      <c r="O90" s="798">
        <f t="shared" si="25"/>
        <v>5129</v>
      </c>
      <c r="P90" s="122">
        <v>580</v>
      </c>
      <c r="Q90" s="122">
        <v>5793</v>
      </c>
      <c r="R90" s="122" t="s">
        <v>707</v>
      </c>
      <c r="S90" s="125"/>
      <c r="T90" s="125"/>
      <c r="U90" s="122"/>
      <c r="V90" s="122"/>
      <c r="W90" s="123"/>
      <c r="X90" s="122">
        <v>16</v>
      </c>
      <c r="Y90" s="122">
        <v>16</v>
      </c>
      <c r="Z90" s="123">
        <v>16</v>
      </c>
      <c r="AA90" s="126">
        <v>50</v>
      </c>
      <c r="AB90" s="519"/>
      <c r="AC90" s="519"/>
      <c r="AD90" s="519"/>
      <c r="AE90" s="519"/>
      <c r="AF90" s="112" t="s">
        <v>586</v>
      </c>
      <c r="AG90" s="117"/>
      <c r="AH90" s="14">
        <v>100</v>
      </c>
      <c r="AI90" s="127">
        <v>43930</v>
      </c>
      <c r="AJ90" s="128">
        <v>1017</v>
      </c>
      <c r="AK90" s="14">
        <v>100</v>
      </c>
      <c r="AL90" s="12">
        <v>28000</v>
      </c>
      <c r="AM90" s="500">
        <f t="shared" si="46"/>
        <v>0</v>
      </c>
      <c r="AN90" s="181"/>
      <c r="AO90" s="893"/>
      <c r="AP90" s="887">
        <v>43931</v>
      </c>
      <c r="AQ90" s="891" t="str">
        <f t="shared" ca="1" si="43"/>
        <v>6, 5, 4</v>
      </c>
      <c r="AR90" s="889"/>
      <c r="AS90" s="892" t="str">
        <f t="shared" ca="1" si="44"/>
        <v/>
      </c>
      <c r="CU90" s="31"/>
      <c r="CV90" s="177" t="s">
        <v>116</v>
      </c>
      <c r="CW90" s="65">
        <f t="shared" si="2"/>
        <v>46277</v>
      </c>
      <c r="CX90" s="66" t="str">
        <f t="shared" si="26"/>
        <v>9HEBA-301</v>
      </c>
      <c r="CY90" s="67">
        <f t="shared" si="27"/>
        <v>128</v>
      </c>
      <c r="CZ90" s="67">
        <f t="shared" si="28"/>
        <v>120</v>
      </c>
      <c r="DA90" s="67">
        <f t="shared" si="29"/>
        <v>0</v>
      </c>
      <c r="DB90" s="67">
        <f t="shared" si="30"/>
        <v>0</v>
      </c>
      <c r="DC90" s="67">
        <f t="shared" si="31"/>
        <v>0</v>
      </c>
      <c r="DD90" s="67">
        <f t="shared" si="32"/>
        <v>0</v>
      </c>
      <c r="DE90" s="67">
        <f t="shared" si="33"/>
        <v>0</v>
      </c>
      <c r="DF90" s="67">
        <f t="shared" si="34"/>
        <v>0</v>
      </c>
      <c r="DG90" s="67">
        <f t="shared" si="35"/>
        <v>16</v>
      </c>
      <c r="DH90" s="67">
        <f t="shared" si="36"/>
        <v>16</v>
      </c>
      <c r="DI90" s="67">
        <f t="shared" si="37"/>
        <v>16</v>
      </c>
      <c r="DJ90" s="67">
        <f t="shared" si="38"/>
        <v>50</v>
      </c>
      <c r="DK90" s="67">
        <f t="shared" si="39"/>
        <v>100</v>
      </c>
      <c r="DL90" s="67" t="str">
        <f t="shared" si="40"/>
        <v>SI</v>
      </c>
      <c r="DM90" s="182" t="str">
        <f t="shared" si="41"/>
        <v>High Watercut</v>
      </c>
      <c r="DN90" s="67">
        <f t="shared" si="47"/>
        <v>0</v>
      </c>
      <c r="DO90" s="178" t="str">
        <f t="shared" si="42"/>
        <v/>
      </c>
    </row>
    <row r="91" spans="2:119" s="3" customFormat="1" ht="16.7" customHeight="1" x14ac:dyDescent="0.2">
      <c r="B91" s="100" t="s">
        <v>507</v>
      </c>
      <c r="C91" s="171" t="s">
        <v>22</v>
      </c>
      <c r="D91" s="101" t="s">
        <v>21</v>
      </c>
      <c r="E91" s="124">
        <v>0</v>
      </c>
      <c r="F91" s="85">
        <f t="shared" si="45"/>
        <v>2.0800000000000018</v>
      </c>
      <c r="G91" s="97" t="s">
        <v>154</v>
      </c>
      <c r="H91" s="122"/>
      <c r="I91" s="123"/>
      <c r="J91" s="123"/>
      <c r="K91" s="123"/>
      <c r="L91" s="115"/>
      <c r="M91" s="373">
        <v>42856</v>
      </c>
      <c r="N91" s="13"/>
      <c r="O91" s="798" t="str">
        <f t="shared" si="25"/>
        <v/>
      </c>
      <c r="P91" s="122">
        <v>0</v>
      </c>
      <c r="Q91" s="122">
        <v>5770</v>
      </c>
      <c r="R91" s="116" t="s">
        <v>229</v>
      </c>
      <c r="S91" s="125"/>
      <c r="T91" s="125"/>
      <c r="U91" s="122"/>
      <c r="V91" s="122"/>
      <c r="W91" s="123"/>
      <c r="X91" s="122"/>
      <c r="Y91" s="122"/>
      <c r="Z91" s="123"/>
      <c r="AA91" s="126">
        <v>50</v>
      </c>
      <c r="AB91" s="519"/>
      <c r="AC91" s="519"/>
      <c r="AD91" s="519"/>
      <c r="AE91" s="519"/>
      <c r="AF91" s="112" t="s">
        <v>586</v>
      </c>
      <c r="AG91" s="117"/>
      <c r="AH91" s="14">
        <v>96</v>
      </c>
      <c r="AI91" s="114">
        <v>42196</v>
      </c>
      <c r="AJ91" s="128">
        <v>52</v>
      </c>
      <c r="AK91" s="14">
        <v>96</v>
      </c>
      <c r="AL91" s="12"/>
      <c r="AM91" s="500">
        <f t="shared" si="46"/>
        <v>2.0800000000000018</v>
      </c>
      <c r="AN91" s="181"/>
      <c r="AO91" s="893"/>
      <c r="AP91" s="887">
        <v>42198</v>
      </c>
      <c r="AQ91" s="891" t="str">
        <f t="shared" ca="1" si="43"/>
        <v>11, 2, 3</v>
      </c>
      <c r="AR91" s="889"/>
      <c r="AS91" s="892" t="str">
        <f t="shared" ca="1" si="44"/>
        <v/>
      </c>
      <c r="CU91" s="31"/>
      <c r="CV91" s="177" t="s">
        <v>116</v>
      </c>
      <c r="CW91" s="65">
        <f t="shared" si="2"/>
        <v>46277</v>
      </c>
      <c r="CX91" s="66" t="str">
        <f t="shared" si="26"/>
        <v>9HEBA-302</v>
      </c>
      <c r="CY91" s="67">
        <f t="shared" si="27"/>
        <v>0</v>
      </c>
      <c r="CZ91" s="67">
        <f t="shared" si="28"/>
        <v>0</v>
      </c>
      <c r="DA91" s="67">
        <f t="shared" si="29"/>
        <v>0</v>
      </c>
      <c r="DB91" s="67">
        <f t="shared" si="30"/>
        <v>0</v>
      </c>
      <c r="DC91" s="67">
        <f t="shared" si="31"/>
        <v>0</v>
      </c>
      <c r="DD91" s="67">
        <f t="shared" si="32"/>
        <v>0</v>
      </c>
      <c r="DE91" s="67">
        <f t="shared" si="33"/>
        <v>0</v>
      </c>
      <c r="DF91" s="67">
        <f t="shared" si="34"/>
        <v>0</v>
      </c>
      <c r="DG91" s="67">
        <f t="shared" si="35"/>
        <v>0</v>
      </c>
      <c r="DH91" s="67">
        <f t="shared" si="36"/>
        <v>0</v>
      </c>
      <c r="DI91" s="67">
        <f t="shared" si="37"/>
        <v>0</v>
      </c>
      <c r="DJ91" s="67">
        <f t="shared" si="38"/>
        <v>50</v>
      </c>
      <c r="DK91" s="67">
        <f t="shared" si="39"/>
        <v>96</v>
      </c>
      <c r="DL91" s="67" t="str">
        <f t="shared" si="40"/>
        <v>SI</v>
      </c>
      <c r="DM91" s="182" t="str">
        <f t="shared" si="41"/>
        <v>SHORT CIRCUIT</v>
      </c>
      <c r="DN91" s="67">
        <f t="shared" si="47"/>
        <v>0</v>
      </c>
      <c r="DO91" s="178" t="str">
        <f t="shared" si="42"/>
        <v/>
      </c>
    </row>
    <row r="92" spans="2:119" s="3" customFormat="1" ht="16.7" customHeight="1" x14ac:dyDescent="0.2">
      <c r="B92" s="100" t="s">
        <v>452</v>
      </c>
      <c r="C92" s="171" t="s">
        <v>22</v>
      </c>
      <c r="D92" s="101" t="s">
        <v>21</v>
      </c>
      <c r="E92" s="124">
        <v>0</v>
      </c>
      <c r="F92" s="85">
        <f t="shared" si="45"/>
        <v>0</v>
      </c>
      <c r="G92" s="97" t="s">
        <v>754</v>
      </c>
      <c r="H92" s="122">
        <v>128</v>
      </c>
      <c r="I92" s="123">
        <v>100</v>
      </c>
      <c r="J92" s="123"/>
      <c r="K92" s="123"/>
      <c r="L92" s="115"/>
      <c r="M92" s="373">
        <v>45518</v>
      </c>
      <c r="N92" s="13">
        <v>520</v>
      </c>
      <c r="O92" s="798">
        <f t="shared" si="25"/>
        <v>5580</v>
      </c>
      <c r="P92" s="122">
        <v>115</v>
      </c>
      <c r="Q92" s="122">
        <v>6100</v>
      </c>
      <c r="R92" s="122" t="s">
        <v>446</v>
      </c>
      <c r="S92" s="125"/>
      <c r="T92" s="125"/>
      <c r="U92" s="122"/>
      <c r="V92" s="122"/>
      <c r="W92" s="123"/>
      <c r="X92" s="122">
        <v>13</v>
      </c>
      <c r="Y92" s="122">
        <v>13</v>
      </c>
      <c r="Z92" s="123">
        <v>13</v>
      </c>
      <c r="AA92" s="126">
        <v>50</v>
      </c>
      <c r="AB92" s="519"/>
      <c r="AC92" s="519"/>
      <c r="AD92" s="519"/>
      <c r="AE92" s="519"/>
      <c r="AF92" s="112" t="s">
        <v>586</v>
      </c>
      <c r="AG92" s="117"/>
      <c r="AH92" s="14">
        <v>100</v>
      </c>
      <c r="AI92" s="127">
        <v>43505</v>
      </c>
      <c r="AJ92" s="128">
        <v>697</v>
      </c>
      <c r="AK92" s="14">
        <v>100</v>
      </c>
      <c r="AL92" s="12">
        <v>6400</v>
      </c>
      <c r="AM92" s="500">
        <f t="shared" si="46"/>
        <v>0</v>
      </c>
      <c r="AN92" s="181"/>
      <c r="AO92" s="893" t="s">
        <v>659</v>
      </c>
      <c r="AP92" s="887">
        <v>43513</v>
      </c>
      <c r="AQ92" s="891" t="str">
        <f t="shared" ca="1" si="43"/>
        <v>7, 6, 27</v>
      </c>
      <c r="AR92" s="889"/>
      <c r="AS92" s="892" t="str">
        <f t="shared" ca="1" si="44"/>
        <v/>
      </c>
      <c r="CU92" s="31"/>
      <c r="CV92" s="177" t="s">
        <v>116</v>
      </c>
      <c r="CW92" s="65">
        <f t="shared" si="2"/>
        <v>46277</v>
      </c>
      <c r="CX92" s="66" t="str">
        <f t="shared" si="26"/>
        <v>9HEBA-303</v>
      </c>
      <c r="CY92" s="67">
        <f t="shared" si="27"/>
        <v>128</v>
      </c>
      <c r="CZ92" s="67">
        <f t="shared" si="28"/>
        <v>100</v>
      </c>
      <c r="DA92" s="67">
        <f t="shared" si="29"/>
        <v>0</v>
      </c>
      <c r="DB92" s="67">
        <f t="shared" si="30"/>
        <v>0</v>
      </c>
      <c r="DC92" s="67">
        <f t="shared" si="31"/>
        <v>0</v>
      </c>
      <c r="DD92" s="67">
        <f t="shared" si="32"/>
        <v>0</v>
      </c>
      <c r="DE92" s="67">
        <f t="shared" si="33"/>
        <v>0</v>
      </c>
      <c r="DF92" s="67">
        <f t="shared" si="34"/>
        <v>0</v>
      </c>
      <c r="DG92" s="67">
        <f t="shared" si="35"/>
        <v>13</v>
      </c>
      <c r="DH92" s="67">
        <f t="shared" si="36"/>
        <v>13</v>
      </c>
      <c r="DI92" s="67">
        <f t="shared" si="37"/>
        <v>13</v>
      </c>
      <c r="DJ92" s="67">
        <f t="shared" si="38"/>
        <v>50</v>
      </c>
      <c r="DK92" s="67">
        <f t="shared" si="39"/>
        <v>100</v>
      </c>
      <c r="DL92" s="67" t="str">
        <f t="shared" si="40"/>
        <v>SI</v>
      </c>
      <c r="DM92" s="182" t="str">
        <f t="shared" si="41"/>
        <v>High Watercut</v>
      </c>
      <c r="DN92" s="67">
        <f t="shared" si="47"/>
        <v>0</v>
      </c>
      <c r="DO92" s="178" t="str">
        <f t="shared" si="42"/>
        <v/>
      </c>
    </row>
    <row r="93" spans="2:119" s="3" customFormat="1" ht="16.7" customHeight="1" x14ac:dyDescent="0.2">
      <c r="B93" s="100" t="s">
        <v>519</v>
      </c>
      <c r="C93" s="171" t="s">
        <v>22</v>
      </c>
      <c r="D93" s="101" t="s">
        <v>21</v>
      </c>
      <c r="E93" s="124">
        <v>0</v>
      </c>
      <c r="F93" s="85">
        <f t="shared" si="45"/>
        <v>2.8600000000000025</v>
      </c>
      <c r="G93" s="97" t="s">
        <v>193</v>
      </c>
      <c r="H93" s="122"/>
      <c r="I93" s="123"/>
      <c r="J93" s="123"/>
      <c r="K93" s="123"/>
      <c r="L93" s="115"/>
      <c r="M93" s="373"/>
      <c r="N93" s="13"/>
      <c r="O93" s="798" t="str">
        <f t="shared" si="25"/>
        <v/>
      </c>
      <c r="P93" s="122">
        <v>702</v>
      </c>
      <c r="Q93" s="122">
        <v>5891</v>
      </c>
      <c r="R93" s="122" t="s">
        <v>230</v>
      </c>
      <c r="S93" s="125">
        <v>1.75</v>
      </c>
      <c r="T93" s="125">
        <v>5.5</v>
      </c>
      <c r="U93" s="122">
        <v>144</v>
      </c>
      <c r="V93" s="122">
        <v>950</v>
      </c>
      <c r="W93" s="123"/>
      <c r="X93" s="122"/>
      <c r="Y93" s="122"/>
      <c r="Z93" s="123"/>
      <c r="AA93" s="126"/>
      <c r="AB93" s="519"/>
      <c r="AC93" s="519"/>
      <c r="AD93" s="519"/>
      <c r="AE93" s="519"/>
      <c r="AF93" s="112" t="s">
        <v>586</v>
      </c>
      <c r="AG93" s="117"/>
      <c r="AH93" s="14">
        <v>98</v>
      </c>
      <c r="AI93" s="127">
        <v>41919</v>
      </c>
      <c r="AJ93" s="128">
        <v>143</v>
      </c>
      <c r="AK93" s="14">
        <v>98</v>
      </c>
      <c r="AL93" s="12"/>
      <c r="AM93" s="500">
        <f t="shared" si="46"/>
        <v>2.8600000000000025</v>
      </c>
      <c r="AN93" s="181"/>
      <c r="AO93" s="893"/>
      <c r="AP93" s="887">
        <v>41897</v>
      </c>
      <c r="AQ93" s="891" t="str">
        <f t="shared" ca="1" si="43"/>
        <v>11, 11, 29</v>
      </c>
      <c r="AR93" s="889"/>
      <c r="AS93" s="892" t="str">
        <f t="shared" ca="1" si="44"/>
        <v/>
      </c>
      <c r="CU93" s="31"/>
      <c r="CV93" s="177" t="s">
        <v>116</v>
      </c>
      <c r="CW93" s="65">
        <f t="shared" si="2"/>
        <v>46277</v>
      </c>
      <c r="CX93" s="66" t="str">
        <f t="shared" si="26"/>
        <v>9HEBA-304</v>
      </c>
      <c r="CY93" s="67">
        <f t="shared" si="27"/>
        <v>0</v>
      </c>
      <c r="CZ93" s="67">
        <f t="shared" si="28"/>
        <v>0</v>
      </c>
      <c r="DA93" s="67">
        <f t="shared" si="29"/>
        <v>0</v>
      </c>
      <c r="DB93" s="67">
        <f t="shared" si="30"/>
        <v>0</v>
      </c>
      <c r="DC93" s="67">
        <f t="shared" si="31"/>
        <v>1.75</v>
      </c>
      <c r="DD93" s="67">
        <f t="shared" si="32"/>
        <v>5.5</v>
      </c>
      <c r="DE93" s="67">
        <f t="shared" si="33"/>
        <v>144</v>
      </c>
      <c r="DF93" s="67">
        <f t="shared" si="34"/>
        <v>950</v>
      </c>
      <c r="DG93" s="67">
        <f t="shared" si="35"/>
        <v>0</v>
      </c>
      <c r="DH93" s="67">
        <f t="shared" si="36"/>
        <v>0</v>
      </c>
      <c r="DI93" s="67">
        <f t="shared" si="37"/>
        <v>0</v>
      </c>
      <c r="DJ93" s="67">
        <f t="shared" si="38"/>
        <v>0</v>
      </c>
      <c r="DK93" s="67">
        <f t="shared" si="39"/>
        <v>98</v>
      </c>
      <c r="DL93" s="67" t="str">
        <f t="shared" si="40"/>
        <v>SI</v>
      </c>
      <c r="DM93" s="182" t="str">
        <f t="shared" si="41"/>
        <v>DOWNHOLE PROBLEM</v>
      </c>
      <c r="DN93" s="67">
        <f t="shared" si="47"/>
        <v>0</v>
      </c>
      <c r="DO93" s="178" t="str">
        <f t="shared" si="42"/>
        <v/>
      </c>
    </row>
    <row r="94" spans="2:119" s="3" customFormat="1" ht="16.7" customHeight="1" x14ac:dyDescent="0.2">
      <c r="B94" s="100" t="s">
        <v>508</v>
      </c>
      <c r="C94" s="171" t="s">
        <v>22</v>
      </c>
      <c r="D94" s="101" t="s">
        <v>21</v>
      </c>
      <c r="E94" s="124">
        <v>0</v>
      </c>
      <c r="F94" s="85">
        <f t="shared" si="45"/>
        <v>4.3600000000000039</v>
      </c>
      <c r="G94" s="97" t="s">
        <v>193</v>
      </c>
      <c r="H94" s="122">
        <v>128</v>
      </c>
      <c r="I94" s="123">
        <v>100</v>
      </c>
      <c r="J94" s="123"/>
      <c r="K94" s="123"/>
      <c r="L94" s="115"/>
      <c r="M94" s="373">
        <v>45518</v>
      </c>
      <c r="N94" s="13">
        <v>4660</v>
      </c>
      <c r="O94" s="798">
        <f t="shared" si="25"/>
        <v>1583</v>
      </c>
      <c r="P94" s="122">
        <v>0</v>
      </c>
      <c r="Q94" s="122">
        <v>6243</v>
      </c>
      <c r="R94" s="122" t="s">
        <v>230</v>
      </c>
      <c r="S94" s="125">
        <v>1.5</v>
      </c>
      <c r="T94" s="125">
        <v>6.2</v>
      </c>
      <c r="U94" s="122">
        <v>144</v>
      </c>
      <c r="V94" s="122">
        <v>940</v>
      </c>
      <c r="W94" s="123"/>
      <c r="X94" s="122"/>
      <c r="Y94" s="122"/>
      <c r="Z94" s="123"/>
      <c r="AA94" s="126">
        <v>50</v>
      </c>
      <c r="AB94" s="519"/>
      <c r="AC94" s="519"/>
      <c r="AD94" s="519"/>
      <c r="AE94" s="519"/>
      <c r="AF94" s="112" t="s">
        <v>586</v>
      </c>
      <c r="AG94" s="117"/>
      <c r="AH94" s="14">
        <v>96</v>
      </c>
      <c r="AI94" s="127">
        <v>43429</v>
      </c>
      <c r="AJ94" s="128">
        <v>109</v>
      </c>
      <c r="AK94" s="14">
        <v>96</v>
      </c>
      <c r="AL94" s="12"/>
      <c r="AM94" s="500">
        <f t="shared" si="46"/>
        <v>4.3600000000000039</v>
      </c>
      <c r="AN94" s="181"/>
      <c r="AO94" s="893"/>
      <c r="AP94" s="887">
        <v>43442</v>
      </c>
      <c r="AQ94" s="891" t="str">
        <f t="shared" ca="1" si="43"/>
        <v>7, 9, 6</v>
      </c>
      <c r="AR94" s="889"/>
      <c r="AS94" s="892" t="str">
        <f t="shared" ca="1" si="44"/>
        <v/>
      </c>
      <c r="CU94" s="31"/>
      <c r="CV94" s="177" t="s">
        <v>116</v>
      </c>
      <c r="CW94" s="65">
        <f t="shared" si="2"/>
        <v>46277</v>
      </c>
      <c r="CX94" s="66" t="str">
        <f t="shared" si="26"/>
        <v>9HEBA-310</v>
      </c>
      <c r="CY94" s="67">
        <f t="shared" si="27"/>
        <v>128</v>
      </c>
      <c r="CZ94" s="67">
        <f t="shared" si="28"/>
        <v>100</v>
      </c>
      <c r="DA94" s="67">
        <f t="shared" si="29"/>
        <v>0</v>
      </c>
      <c r="DB94" s="67">
        <f t="shared" si="30"/>
        <v>0</v>
      </c>
      <c r="DC94" s="67">
        <f t="shared" si="31"/>
        <v>1.5</v>
      </c>
      <c r="DD94" s="67">
        <f t="shared" si="32"/>
        <v>6.2</v>
      </c>
      <c r="DE94" s="67">
        <f t="shared" si="33"/>
        <v>144</v>
      </c>
      <c r="DF94" s="67">
        <f t="shared" si="34"/>
        <v>940</v>
      </c>
      <c r="DG94" s="67">
        <f t="shared" si="35"/>
        <v>0</v>
      </c>
      <c r="DH94" s="67">
        <f t="shared" si="36"/>
        <v>0</v>
      </c>
      <c r="DI94" s="67">
        <f t="shared" si="37"/>
        <v>0</v>
      </c>
      <c r="DJ94" s="67">
        <f t="shared" si="38"/>
        <v>50</v>
      </c>
      <c r="DK94" s="67">
        <f t="shared" si="39"/>
        <v>96</v>
      </c>
      <c r="DL94" s="67" t="str">
        <f t="shared" si="40"/>
        <v>SI</v>
      </c>
      <c r="DM94" s="182" t="str">
        <f t="shared" si="41"/>
        <v>DOWNHOLE PROBLEM</v>
      </c>
      <c r="DN94" s="67">
        <f t="shared" si="47"/>
        <v>0</v>
      </c>
      <c r="DO94" s="178" t="str">
        <f t="shared" si="42"/>
        <v/>
      </c>
    </row>
    <row r="95" spans="2:119" s="3" customFormat="1" ht="16.7" customHeight="1" x14ac:dyDescent="0.2">
      <c r="B95" s="100" t="s">
        <v>513</v>
      </c>
      <c r="C95" s="171" t="s">
        <v>22</v>
      </c>
      <c r="D95" s="101" t="s">
        <v>3</v>
      </c>
      <c r="E95" s="124">
        <v>24</v>
      </c>
      <c r="F95" s="85">
        <f t="shared" si="45"/>
        <v>0</v>
      </c>
      <c r="G95" s="97"/>
      <c r="H95" s="122">
        <v>128</v>
      </c>
      <c r="I95" s="123">
        <v>220</v>
      </c>
      <c r="J95" s="123"/>
      <c r="K95" s="123">
        <v>158</v>
      </c>
      <c r="L95" s="115"/>
      <c r="M95" s="373">
        <v>46217</v>
      </c>
      <c r="N95" s="13">
        <v>3188</v>
      </c>
      <c r="O95" s="798">
        <f t="shared" si="25"/>
        <v>2923</v>
      </c>
      <c r="P95" s="122" t="s">
        <v>781</v>
      </c>
      <c r="Q95" s="122">
        <v>6111</v>
      </c>
      <c r="R95" s="122" t="s">
        <v>230</v>
      </c>
      <c r="S95" s="125">
        <v>1.75</v>
      </c>
      <c r="T95" s="125">
        <v>6.1</v>
      </c>
      <c r="U95" s="122">
        <v>144</v>
      </c>
      <c r="V95" s="122">
        <v>950</v>
      </c>
      <c r="W95" s="123"/>
      <c r="X95" s="122"/>
      <c r="Y95" s="122"/>
      <c r="Z95" s="123"/>
      <c r="AA95" s="126">
        <v>50</v>
      </c>
      <c r="AB95" s="519"/>
      <c r="AC95" s="519"/>
      <c r="AD95" s="519"/>
      <c r="AE95" s="519"/>
      <c r="AF95" s="112" t="s">
        <v>586</v>
      </c>
      <c r="AG95" s="117"/>
      <c r="AH95" s="14">
        <v>75</v>
      </c>
      <c r="AI95" s="114">
        <v>46273</v>
      </c>
      <c r="AJ95" s="128">
        <v>100</v>
      </c>
      <c r="AK95" s="14">
        <v>99</v>
      </c>
      <c r="AL95" s="12">
        <v>17900</v>
      </c>
      <c r="AM95" s="500">
        <f t="shared" si="46"/>
        <v>1.0000000000000009</v>
      </c>
      <c r="AN95" s="181"/>
      <c r="AO95" s="893" t="s">
        <v>789</v>
      </c>
      <c r="AP95" s="887"/>
      <c r="AQ95" s="891" t="str">
        <f t="shared" ca="1" si="43"/>
        <v/>
      </c>
      <c r="AR95" s="889">
        <v>46141</v>
      </c>
      <c r="AS95" s="892" t="str">
        <f t="shared" ca="1" si="44"/>
        <v>0, 4, 16</v>
      </c>
      <c r="CU95" s="31"/>
      <c r="CV95" s="177" t="s">
        <v>116</v>
      </c>
      <c r="CW95" s="65">
        <f t="shared" si="2"/>
        <v>46277</v>
      </c>
      <c r="CX95" s="66" t="str">
        <f t="shared" si="26"/>
        <v>9HEBA-350</v>
      </c>
      <c r="CY95" s="67">
        <f t="shared" si="27"/>
        <v>128</v>
      </c>
      <c r="CZ95" s="67">
        <f t="shared" si="28"/>
        <v>220</v>
      </c>
      <c r="DA95" s="67">
        <f t="shared" si="29"/>
        <v>158</v>
      </c>
      <c r="DB95" s="67">
        <f t="shared" si="30"/>
        <v>24</v>
      </c>
      <c r="DC95" s="67">
        <f t="shared" si="31"/>
        <v>1.75</v>
      </c>
      <c r="DD95" s="67">
        <f t="shared" si="32"/>
        <v>6.1</v>
      </c>
      <c r="DE95" s="67">
        <f t="shared" si="33"/>
        <v>144</v>
      </c>
      <c r="DF95" s="67">
        <f t="shared" si="34"/>
        <v>950</v>
      </c>
      <c r="DG95" s="67">
        <f t="shared" si="35"/>
        <v>0</v>
      </c>
      <c r="DH95" s="67">
        <f t="shared" si="36"/>
        <v>0</v>
      </c>
      <c r="DI95" s="67">
        <f t="shared" si="37"/>
        <v>0</v>
      </c>
      <c r="DJ95" s="67">
        <f t="shared" si="38"/>
        <v>50</v>
      </c>
      <c r="DK95" s="67">
        <f t="shared" si="39"/>
        <v>75</v>
      </c>
      <c r="DL95" s="67" t="str">
        <f t="shared" si="40"/>
        <v>SRP</v>
      </c>
      <c r="DM95" s="182" t="str">
        <f t="shared" si="41"/>
        <v/>
      </c>
      <c r="DN95" s="67">
        <f t="shared" si="47"/>
        <v>1.0000000000000009</v>
      </c>
      <c r="DO95" s="178" t="str">
        <f t="shared" si="42"/>
        <v>HEBA RIDGE</v>
      </c>
    </row>
    <row r="96" spans="2:119" s="3" customFormat="1" ht="16.7" customHeight="1" x14ac:dyDescent="0.2">
      <c r="B96" s="100" t="s">
        <v>518</v>
      </c>
      <c r="C96" s="171" t="s">
        <v>22</v>
      </c>
      <c r="D96" s="101" t="s">
        <v>21</v>
      </c>
      <c r="E96" s="124">
        <v>0</v>
      </c>
      <c r="F96" s="85">
        <f t="shared" si="45"/>
        <v>5.4000000000000048</v>
      </c>
      <c r="G96" s="97" t="s">
        <v>134</v>
      </c>
      <c r="H96" s="122"/>
      <c r="I96" s="123"/>
      <c r="J96" s="123"/>
      <c r="K96" s="123"/>
      <c r="L96" s="115"/>
      <c r="M96" s="373">
        <v>45532</v>
      </c>
      <c r="N96" s="13"/>
      <c r="O96" s="798" t="str">
        <f t="shared" si="25"/>
        <v/>
      </c>
      <c r="P96" s="122">
        <v>1345</v>
      </c>
      <c r="Q96" s="122">
        <v>6200</v>
      </c>
      <c r="R96" s="122" t="s">
        <v>574</v>
      </c>
      <c r="S96" s="125"/>
      <c r="T96" s="125"/>
      <c r="U96" s="122"/>
      <c r="V96" s="122"/>
      <c r="W96" s="123"/>
      <c r="X96" s="122"/>
      <c r="Y96" s="122"/>
      <c r="Z96" s="123"/>
      <c r="AA96" s="126">
        <v>50</v>
      </c>
      <c r="AB96" s="519"/>
      <c r="AC96" s="519"/>
      <c r="AD96" s="519"/>
      <c r="AE96" s="519"/>
      <c r="AF96" s="112" t="s">
        <v>586</v>
      </c>
      <c r="AG96" s="117"/>
      <c r="AH96" s="14">
        <v>98</v>
      </c>
      <c r="AI96" s="114">
        <v>42348</v>
      </c>
      <c r="AJ96" s="128">
        <v>270</v>
      </c>
      <c r="AK96" s="14">
        <v>98</v>
      </c>
      <c r="AL96" s="12"/>
      <c r="AM96" s="500">
        <f t="shared" si="46"/>
        <v>5.4000000000000048</v>
      </c>
      <c r="AN96" s="181"/>
      <c r="AO96" s="893"/>
      <c r="AP96" s="887">
        <v>42369</v>
      </c>
      <c r="AQ96" s="891" t="str">
        <f t="shared" ca="1" si="43"/>
        <v>10, 8, 13</v>
      </c>
      <c r="AR96" s="889"/>
      <c r="AS96" s="892" t="str">
        <f t="shared" ca="1" si="44"/>
        <v/>
      </c>
      <c r="CU96" s="31"/>
      <c r="CV96" s="177" t="s">
        <v>116</v>
      </c>
      <c r="CW96" s="65">
        <f t="shared" si="2"/>
        <v>46277</v>
      </c>
      <c r="CX96" s="66" t="str">
        <f t="shared" si="26"/>
        <v>9HEBA-351</v>
      </c>
      <c r="CY96" s="67">
        <f t="shared" si="27"/>
        <v>0</v>
      </c>
      <c r="CZ96" s="67">
        <f t="shared" si="28"/>
        <v>0</v>
      </c>
      <c r="DA96" s="67">
        <f t="shared" si="29"/>
        <v>0</v>
      </c>
      <c r="DB96" s="67">
        <f t="shared" si="30"/>
        <v>0</v>
      </c>
      <c r="DC96" s="67">
        <f t="shared" si="31"/>
        <v>0</v>
      </c>
      <c r="DD96" s="67">
        <f t="shared" si="32"/>
        <v>0</v>
      </c>
      <c r="DE96" s="67">
        <f t="shared" si="33"/>
        <v>0</v>
      </c>
      <c r="DF96" s="67">
        <f t="shared" si="34"/>
        <v>0</v>
      </c>
      <c r="DG96" s="67">
        <f t="shared" si="35"/>
        <v>0</v>
      </c>
      <c r="DH96" s="67">
        <f t="shared" si="36"/>
        <v>0</v>
      </c>
      <c r="DI96" s="67">
        <f t="shared" si="37"/>
        <v>0</v>
      </c>
      <c r="DJ96" s="67">
        <f t="shared" si="38"/>
        <v>50</v>
      </c>
      <c r="DK96" s="67">
        <f t="shared" si="39"/>
        <v>98</v>
      </c>
      <c r="DL96" s="67" t="str">
        <f t="shared" si="40"/>
        <v>SI</v>
      </c>
      <c r="DM96" s="182" t="str">
        <f t="shared" si="41"/>
        <v>NO RECOVERY</v>
      </c>
      <c r="DN96" s="67">
        <f t="shared" si="47"/>
        <v>0</v>
      </c>
      <c r="DO96" s="178" t="str">
        <f t="shared" si="42"/>
        <v/>
      </c>
    </row>
    <row r="97" spans="2:119" s="3" customFormat="1" ht="16.7" customHeight="1" x14ac:dyDescent="0.2">
      <c r="B97" s="100" t="s">
        <v>302</v>
      </c>
      <c r="C97" s="171" t="s">
        <v>22</v>
      </c>
      <c r="D97" s="101" t="s">
        <v>21</v>
      </c>
      <c r="E97" s="124">
        <v>0</v>
      </c>
      <c r="F97" s="85">
        <f t="shared" si="45"/>
        <v>4.2785000000000153</v>
      </c>
      <c r="G97" s="97" t="s">
        <v>900</v>
      </c>
      <c r="H97" s="122">
        <v>128</v>
      </c>
      <c r="I97" s="123">
        <v>80</v>
      </c>
      <c r="J97" s="123"/>
      <c r="K97" s="123">
        <v>132</v>
      </c>
      <c r="L97" s="115">
        <v>20</v>
      </c>
      <c r="M97" s="373">
        <v>46085</v>
      </c>
      <c r="N97" s="13">
        <v>1570</v>
      </c>
      <c r="O97" s="798">
        <f t="shared" si="25"/>
        <v>4100</v>
      </c>
      <c r="P97" s="122">
        <v>1570</v>
      </c>
      <c r="Q97" s="122">
        <v>5670</v>
      </c>
      <c r="R97" s="122" t="s">
        <v>3</v>
      </c>
      <c r="S97" s="125">
        <v>2.25</v>
      </c>
      <c r="T97" s="125">
        <v>6</v>
      </c>
      <c r="U97" s="122">
        <v>126</v>
      </c>
      <c r="V97" s="122">
        <v>900</v>
      </c>
      <c r="W97" s="123"/>
      <c r="X97" s="122"/>
      <c r="Y97" s="122"/>
      <c r="Z97" s="122"/>
      <c r="AA97" s="126">
        <v>50</v>
      </c>
      <c r="AB97" s="519"/>
      <c r="AC97" s="519"/>
      <c r="AD97" s="519"/>
      <c r="AE97" s="519"/>
      <c r="AF97" s="112" t="s">
        <v>587</v>
      </c>
      <c r="AG97" s="117"/>
      <c r="AH97" s="14">
        <v>98.924999999999997</v>
      </c>
      <c r="AI97" s="127">
        <v>46175</v>
      </c>
      <c r="AJ97" s="128">
        <v>398</v>
      </c>
      <c r="AK97" s="14">
        <v>98.924999999999997</v>
      </c>
      <c r="AL97" s="12">
        <v>5450</v>
      </c>
      <c r="AM97" s="500">
        <f t="shared" si="46"/>
        <v>4.2785000000000153</v>
      </c>
      <c r="AN97" s="181"/>
      <c r="AO97" s="893"/>
      <c r="AP97" s="887"/>
      <c r="AQ97" s="891" t="str">
        <f t="shared" ca="1" si="43"/>
        <v/>
      </c>
      <c r="AR97" s="889">
        <v>45771</v>
      </c>
      <c r="AS97" s="892" t="str">
        <f t="shared" ca="1" si="44"/>
        <v/>
      </c>
      <c r="CU97" s="31"/>
      <c r="CV97" s="177" t="s">
        <v>116</v>
      </c>
      <c r="CW97" s="65">
        <f t="shared" si="2"/>
        <v>46277</v>
      </c>
      <c r="CX97" s="66" t="str">
        <f t="shared" si="26"/>
        <v>9HEBA-401</v>
      </c>
      <c r="CY97" s="67">
        <f t="shared" si="27"/>
        <v>128</v>
      </c>
      <c r="CZ97" s="67">
        <f t="shared" si="28"/>
        <v>80</v>
      </c>
      <c r="DA97" s="67">
        <f t="shared" si="29"/>
        <v>132</v>
      </c>
      <c r="DB97" s="67">
        <f t="shared" si="30"/>
        <v>0</v>
      </c>
      <c r="DC97" s="67">
        <f t="shared" si="31"/>
        <v>2.25</v>
      </c>
      <c r="DD97" s="67">
        <f t="shared" si="32"/>
        <v>6</v>
      </c>
      <c r="DE97" s="67">
        <f t="shared" si="33"/>
        <v>126</v>
      </c>
      <c r="DF97" s="67">
        <f t="shared" si="34"/>
        <v>900</v>
      </c>
      <c r="DG97" s="67">
        <f t="shared" si="35"/>
        <v>0</v>
      </c>
      <c r="DH97" s="67">
        <f t="shared" si="36"/>
        <v>0</v>
      </c>
      <c r="DI97" s="67">
        <f t="shared" si="37"/>
        <v>0</v>
      </c>
      <c r="DJ97" s="67">
        <f t="shared" si="38"/>
        <v>50</v>
      </c>
      <c r="DK97" s="67">
        <f t="shared" si="39"/>
        <v>98.924999999999997</v>
      </c>
      <c r="DL97" s="67" t="str">
        <f t="shared" si="40"/>
        <v>SI</v>
      </c>
      <c r="DM97" s="182" t="str">
        <f t="shared" si="41"/>
        <v>Pumping Unit/Pump Jack (Unplanned)</v>
      </c>
      <c r="DN97" s="67">
        <f t="shared" si="47"/>
        <v>0</v>
      </c>
      <c r="DO97" s="178" t="str">
        <f t="shared" si="42"/>
        <v/>
      </c>
    </row>
    <row r="98" spans="2:119" s="3" customFormat="1" ht="16.7" customHeight="1" x14ac:dyDescent="0.2">
      <c r="B98" s="100" t="s">
        <v>381</v>
      </c>
      <c r="C98" s="171" t="s">
        <v>22</v>
      </c>
      <c r="D98" s="101" t="s">
        <v>21</v>
      </c>
      <c r="E98" s="124">
        <v>0</v>
      </c>
      <c r="F98" s="85">
        <f t="shared" si="45"/>
        <v>0</v>
      </c>
      <c r="G98" s="97" t="s">
        <v>134</v>
      </c>
      <c r="H98" s="122"/>
      <c r="I98" s="123"/>
      <c r="J98" s="123"/>
      <c r="K98" s="123"/>
      <c r="L98" s="115"/>
      <c r="M98" s="373">
        <v>43551</v>
      </c>
      <c r="N98" s="13"/>
      <c r="O98" s="798" t="str">
        <f t="shared" si="25"/>
        <v/>
      </c>
      <c r="P98" s="122">
        <v>570</v>
      </c>
      <c r="Q98" s="122">
        <v>5856</v>
      </c>
      <c r="R98" s="122" t="s">
        <v>524</v>
      </c>
      <c r="S98" s="125"/>
      <c r="T98" s="125"/>
      <c r="U98" s="122"/>
      <c r="V98" s="122"/>
      <c r="W98" s="123"/>
      <c r="X98" s="122"/>
      <c r="Y98" s="122"/>
      <c r="Z98" s="123"/>
      <c r="AA98" s="126">
        <v>50</v>
      </c>
      <c r="AB98" s="519"/>
      <c r="AC98" s="519"/>
      <c r="AD98" s="519"/>
      <c r="AE98" s="519"/>
      <c r="AF98" s="112" t="s">
        <v>587</v>
      </c>
      <c r="AG98" s="117"/>
      <c r="AH98" s="14">
        <v>100</v>
      </c>
      <c r="AI98" s="114">
        <v>42266</v>
      </c>
      <c r="AJ98" s="128">
        <v>671</v>
      </c>
      <c r="AK98" s="14">
        <v>100</v>
      </c>
      <c r="AL98" s="12"/>
      <c r="AM98" s="500">
        <f t="shared" si="46"/>
        <v>0</v>
      </c>
      <c r="AN98" s="181"/>
      <c r="AO98" s="893"/>
      <c r="AP98" s="887">
        <v>42268</v>
      </c>
      <c r="AQ98" s="891" t="str">
        <f t="shared" ca="1" si="43"/>
        <v>10, 11, 23</v>
      </c>
      <c r="AR98" s="889"/>
      <c r="AS98" s="892" t="str">
        <f t="shared" ca="1" si="44"/>
        <v/>
      </c>
      <c r="CU98" s="31"/>
      <c r="CV98" s="177" t="s">
        <v>116</v>
      </c>
      <c r="CW98" s="65">
        <f t="shared" si="2"/>
        <v>46277</v>
      </c>
      <c r="CX98" s="66" t="str">
        <f t="shared" si="26"/>
        <v>9HEBA-403</v>
      </c>
      <c r="CY98" s="67">
        <f t="shared" si="27"/>
        <v>0</v>
      </c>
      <c r="CZ98" s="67">
        <f t="shared" si="28"/>
        <v>0</v>
      </c>
      <c r="DA98" s="67">
        <f t="shared" si="29"/>
        <v>0</v>
      </c>
      <c r="DB98" s="67">
        <f t="shared" si="30"/>
        <v>0</v>
      </c>
      <c r="DC98" s="67">
        <f t="shared" si="31"/>
        <v>0</v>
      </c>
      <c r="DD98" s="67">
        <f t="shared" si="32"/>
        <v>0</v>
      </c>
      <c r="DE98" s="67">
        <f t="shared" si="33"/>
        <v>0</v>
      </c>
      <c r="DF98" s="67">
        <f t="shared" si="34"/>
        <v>0</v>
      </c>
      <c r="DG98" s="67">
        <f t="shared" si="35"/>
        <v>0</v>
      </c>
      <c r="DH98" s="67">
        <f t="shared" si="36"/>
        <v>0</v>
      </c>
      <c r="DI98" s="67">
        <f t="shared" si="37"/>
        <v>0</v>
      </c>
      <c r="DJ98" s="67">
        <f t="shared" si="38"/>
        <v>50</v>
      </c>
      <c r="DK98" s="67">
        <f t="shared" si="39"/>
        <v>100</v>
      </c>
      <c r="DL98" s="67" t="str">
        <f t="shared" si="40"/>
        <v>SI</v>
      </c>
      <c r="DM98" s="182" t="str">
        <f t="shared" si="41"/>
        <v>NO RECOVERY</v>
      </c>
      <c r="DN98" s="67">
        <f t="shared" si="47"/>
        <v>0</v>
      </c>
      <c r="DO98" s="178" t="str">
        <f t="shared" si="42"/>
        <v/>
      </c>
    </row>
    <row r="99" spans="2:119" s="3" customFormat="1" ht="16.7" customHeight="1" x14ac:dyDescent="0.2">
      <c r="B99" s="100" t="s">
        <v>382</v>
      </c>
      <c r="C99" s="171" t="s">
        <v>22</v>
      </c>
      <c r="D99" s="101" t="s">
        <v>4</v>
      </c>
      <c r="E99" s="124">
        <v>24</v>
      </c>
      <c r="F99" s="85">
        <f t="shared" si="45"/>
        <v>0</v>
      </c>
      <c r="G99" s="97"/>
      <c r="H99" s="122">
        <v>128</v>
      </c>
      <c r="I99" s="123">
        <v>100</v>
      </c>
      <c r="J99" s="123"/>
      <c r="K99" s="123">
        <v>143</v>
      </c>
      <c r="L99" s="115">
        <v>250</v>
      </c>
      <c r="M99" s="373">
        <v>46191</v>
      </c>
      <c r="N99" s="13">
        <v>4953</v>
      </c>
      <c r="O99" s="798">
        <f t="shared" si="25"/>
        <v>821</v>
      </c>
      <c r="P99" s="122"/>
      <c r="Q99" s="122">
        <v>5774</v>
      </c>
      <c r="R99" s="122"/>
      <c r="S99" s="125"/>
      <c r="T99" s="125"/>
      <c r="U99" s="122"/>
      <c r="V99" s="122"/>
      <c r="W99" s="123"/>
      <c r="X99" s="122">
        <v>18</v>
      </c>
      <c r="Y99" s="122">
        <v>18</v>
      </c>
      <c r="Z99" s="122">
        <v>18</v>
      </c>
      <c r="AA99" s="126">
        <v>50</v>
      </c>
      <c r="AB99" s="519">
        <v>290</v>
      </c>
      <c r="AC99" s="519">
        <v>291</v>
      </c>
      <c r="AD99" s="519">
        <v>181</v>
      </c>
      <c r="AE99" s="519">
        <v>231</v>
      </c>
      <c r="AF99" s="112" t="s">
        <v>587</v>
      </c>
      <c r="AG99" s="117"/>
      <c r="AH99" s="14">
        <v>95</v>
      </c>
      <c r="AI99" s="127">
        <v>46272</v>
      </c>
      <c r="AJ99" s="128">
        <v>620</v>
      </c>
      <c r="AK99" s="14">
        <v>95</v>
      </c>
      <c r="AL99" s="12">
        <v>15850</v>
      </c>
      <c r="AM99" s="500">
        <f t="shared" si="46"/>
        <v>31.000000000000028</v>
      </c>
      <c r="AN99" s="181"/>
      <c r="AO99" s="893"/>
      <c r="AP99" s="887"/>
      <c r="AQ99" s="891" t="str">
        <f t="shared" ca="1" si="43"/>
        <v/>
      </c>
      <c r="AR99" s="889">
        <v>45979</v>
      </c>
      <c r="AS99" s="892" t="str">
        <f t="shared" ca="1" si="44"/>
        <v>0, 9, 25</v>
      </c>
      <c r="CU99" s="31"/>
      <c r="CV99" s="177" t="s">
        <v>116</v>
      </c>
      <c r="CW99" s="65">
        <f t="shared" si="2"/>
        <v>46277</v>
      </c>
      <c r="CX99" s="66" t="str">
        <f t="shared" si="26"/>
        <v>9HEBA-404</v>
      </c>
      <c r="CY99" s="67">
        <f t="shared" si="27"/>
        <v>128</v>
      </c>
      <c r="CZ99" s="67">
        <f t="shared" si="28"/>
        <v>100</v>
      </c>
      <c r="DA99" s="67">
        <f t="shared" si="29"/>
        <v>143</v>
      </c>
      <c r="DB99" s="67">
        <f t="shared" si="30"/>
        <v>24</v>
      </c>
      <c r="DC99" s="67">
        <f t="shared" si="31"/>
        <v>0</v>
      </c>
      <c r="DD99" s="67">
        <f t="shared" si="32"/>
        <v>0</v>
      </c>
      <c r="DE99" s="67">
        <f t="shared" si="33"/>
        <v>0</v>
      </c>
      <c r="DF99" s="67">
        <f t="shared" si="34"/>
        <v>0</v>
      </c>
      <c r="DG99" s="67">
        <f t="shared" si="35"/>
        <v>18</v>
      </c>
      <c r="DH99" s="67">
        <f t="shared" si="36"/>
        <v>18</v>
      </c>
      <c r="DI99" s="67">
        <f t="shared" si="37"/>
        <v>18</v>
      </c>
      <c r="DJ99" s="67">
        <f t="shared" si="38"/>
        <v>50</v>
      </c>
      <c r="DK99" s="67">
        <f t="shared" si="39"/>
        <v>95</v>
      </c>
      <c r="DL99" s="67" t="str">
        <f t="shared" si="40"/>
        <v>ESP</v>
      </c>
      <c r="DM99" s="182" t="str">
        <f t="shared" si="41"/>
        <v/>
      </c>
      <c r="DN99" s="67">
        <f t="shared" si="47"/>
        <v>31.000000000000028</v>
      </c>
      <c r="DO99" s="178" t="str">
        <f t="shared" si="42"/>
        <v>HEBA RIDGE</v>
      </c>
    </row>
    <row r="100" spans="2:119" s="3" customFormat="1" ht="16.7" customHeight="1" x14ac:dyDescent="0.2">
      <c r="B100" s="100" t="s">
        <v>559</v>
      </c>
      <c r="C100" s="353" t="s">
        <v>22</v>
      </c>
      <c r="D100" s="354" t="s">
        <v>21</v>
      </c>
      <c r="E100" s="124">
        <v>0</v>
      </c>
      <c r="F100" s="85">
        <f t="shared" si="45"/>
        <v>18.840000000000018</v>
      </c>
      <c r="G100" s="905" t="s">
        <v>943</v>
      </c>
      <c r="H100" s="356"/>
      <c r="I100" s="357"/>
      <c r="J100" s="357"/>
      <c r="K100" s="357"/>
      <c r="L100" s="374"/>
      <c r="M100" s="373">
        <v>45680</v>
      </c>
      <c r="N100" s="375"/>
      <c r="O100" s="798" t="str">
        <f t="shared" si="25"/>
        <v/>
      </c>
      <c r="P100" s="356">
        <v>720</v>
      </c>
      <c r="Q100" s="356">
        <v>5796</v>
      </c>
      <c r="R100" s="116" t="s">
        <v>560</v>
      </c>
      <c r="S100" s="358"/>
      <c r="T100" s="358"/>
      <c r="U100" s="356"/>
      <c r="V100" s="356"/>
      <c r="W100" s="357"/>
      <c r="X100" s="356">
        <v>17</v>
      </c>
      <c r="Y100" s="356">
        <v>17</v>
      </c>
      <c r="Z100" s="357">
        <v>17</v>
      </c>
      <c r="AA100" s="126">
        <v>50</v>
      </c>
      <c r="AB100" s="519"/>
      <c r="AC100" s="519"/>
      <c r="AD100" s="519"/>
      <c r="AE100" s="519"/>
      <c r="AF100" s="112" t="s">
        <v>587</v>
      </c>
      <c r="AG100" s="376"/>
      <c r="AH100" s="377">
        <v>97</v>
      </c>
      <c r="AI100" s="360">
        <v>42864</v>
      </c>
      <c r="AJ100" s="361">
        <v>628</v>
      </c>
      <c r="AK100" s="377">
        <v>97</v>
      </c>
      <c r="AL100" s="378">
        <v>8500</v>
      </c>
      <c r="AM100" s="500">
        <f t="shared" si="46"/>
        <v>18.840000000000018</v>
      </c>
      <c r="AN100" s="362"/>
      <c r="AO100" s="893" t="s">
        <v>701</v>
      </c>
      <c r="AP100" s="887">
        <v>42866</v>
      </c>
      <c r="AQ100" s="891" t="str">
        <f t="shared" ca="1" si="43"/>
        <v>9, 4, 4</v>
      </c>
      <c r="AR100" s="889"/>
      <c r="AS100" s="892" t="str">
        <f t="shared" ca="1" si="44"/>
        <v/>
      </c>
      <c r="CU100" s="31"/>
      <c r="CV100" s="177" t="s">
        <v>116</v>
      </c>
      <c r="CW100" s="65">
        <f t="shared" si="2"/>
        <v>46277</v>
      </c>
      <c r="CX100" s="66" t="str">
        <f t="shared" si="26"/>
        <v>9HEBA-408</v>
      </c>
      <c r="CY100" s="67">
        <f t="shared" si="27"/>
        <v>0</v>
      </c>
      <c r="CZ100" s="67">
        <f t="shared" si="28"/>
        <v>0</v>
      </c>
      <c r="DA100" s="67">
        <f t="shared" si="29"/>
        <v>0</v>
      </c>
      <c r="DB100" s="67">
        <f t="shared" si="30"/>
        <v>0</v>
      </c>
      <c r="DC100" s="67">
        <f t="shared" si="31"/>
        <v>0</v>
      </c>
      <c r="DD100" s="67">
        <f t="shared" si="32"/>
        <v>0</v>
      </c>
      <c r="DE100" s="67">
        <f t="shared" si="33"/>
        <v>0</v>
      </c>
      <c r="DF100" s="67">
        <f t="shared" si="34"/>
        <v>0</v>
      </c>
      <c r="DG100" s="67">
        <f t="shared" si="35"/>
        <v>17</v>
      </c>
      <c r="DH100" s="67">
        <f t="shared" si="36"/>
        <v>17</v>
      </c>
      <c r="DI100" s="67">
        <f t="shared" si="37"/>
        <v>17</v>
      </c>
      <c r="DJ100" s="67">
        <f t="shared" si="38"/>
        <v>50</v>
      </c>
      <c r="DK100" s="67">
        <f t="shared" si="39"/>
        <v>97</v>
      </c>
      <c r="DL100" s="67" t="str">
        <f t="shared" si="40"/>
        <v>SI</v>
      </c>
      <c r="DM100" s="182" t="str">
        <f t="shared" si="41"/>
        <v>As office request</v>
      </c>
      <c r="DN100" s="67">
        <f t="shared" si="47"/>
        <v>0</v>
      </c>
      <c r="DO100" s="178" t="str">
        <f t="shared" si="42"/>
        <v/>
      </c>
    </row>
    <row r="101" spans="2:119" s="3" customFormat="1" ht="16.7" customHeight="1" x14ac:dyDescent="0.2">
      <c r="B101" s="100" t="s">
        <v>477</v>
      </c>
      <c r="C101" s="101" t="s">
        <v>22</v>
      </c>
      <c r="D101" s="101" t="s">
        <v>21</v>
      </c>
      <c r="E101" s="124">
        <v>0</v>
      </c>
      <c r="F101" s="85">
        <f t="shared" si="45"/>
        <v>34.32</v>
      </c>
      <c r="G101" s="97" t="s">
        <v>134</v>
      </c>
      <c r="H101" s="122">
        <v>128</v>
      </c>
      <c r="I101" s="123">
        <v>80</v>
      </c>
      <c r="J101" s="123"/>
      <c r="K101" s="123"/>
      <c r="L101" s="115">
        <v>150</v>
      </c>
      <c r="M101" s="373">
        <v>46084</v>
      </c>
      <c r="N101" s="13">
        <v>2600</v>
      </c>
      <c r="O101" s="798">
        <f t="shared" si="25"/>
        <v>3275</v>
      </c>
      <c r="P101" s="122">
        <v>2600</v>
      </c>
      <c r="Q101" s="122">
        <v>5875</v>
      </c>
      <c r="R101" s="122" t="s">
        <v>230</v>
      </c>
      <c r="S101" s="125">
        <v>1.75</v>
      </c>
      <c r="T101" s="125">
        <v>5.5</v>
      </c>
      <c r="U101" s="122">
        <v>126</v>
      </c>
      <c r="V101" s="122">
        <v>942</v>
      </c>
      <c r="W101" s="123"/>
      <c r="X101" s="122"/>
      <c r="Y101" s="122"/>
      <c r="Z101" s="123"/>
      <c r="AA101" s="126">
        <v>50</v>
      </c>
      <c r="AB101" s="519"/>
      <c r="AC101" s="519"/>
      <c r="AD101" s="519"/>
      <c r="AE101" s="519"/>
      <c r="AF101" s="520" t="s">
        <v>587</v>
      </c>
      <c r="AG101" s="117"/>
      <c r="AH101" s="14">
        <v>76</v>
      </c>
      <c r="AI101" s="127">
        <v>46070</v>
      </c>
      <c r="AJ101" s="128">
        <v>132</v>
      </c>
      <c r="AK101" s="14">
        <v>74</v>
      </c>
      <c r="AL101" s="12">
        <v>23078</v>
      </c>
      <c r="AM101" s="500">
        <f t="shared" si="46"/>
        <v>34.32</v>
      </c>
      <c r="AN101" s="181"/>
      <c r="AO101" s="893" t="s">
        <v>792</v>
      </c>
      <c r="AP101" s="887">
        <v>46081</v>
      </c>
      <c r="AQ101" s="891" t="str">
        <f t="shared" ca="1" si="43"/>
        <v>0, 6, 15</v>
      </c>
      <c r="AR101" s="889">
        <v>43165</v>
      </c>
      <c r="AS101" s="892" t="str">
        <f t="shared" ca="1" si="44"/>
        <v/>
      </c>
      <c r="CU101" s="31"/>
      <c r="CV101" s="177" t="s">
        <v>116</v>
      </c>
      <c r="CW101" s="65">
        <f t="shared" si="2"/>
        <v>46277</v>
      </c>
      <c r="CX101" s="66" t="str">
        <f t="shared" si="26"/>
        <v>9HEBA-442</v>
      </c>
      <c r="CY101" s="67">
        <f t="shared" si="27"/>
        <v>128</v>
      </c>
      <c r="CZ101" s="67">
        <f t="shared" si="28"/>
        <v>80</v>
      </c>
      <c r="DA101" s="67">
        <f t="shared" si="29"/>
        <v>0</v>
      </c>
      <c r="DB101" s="67">
        <f t="shared" si="30"/>
        <v>0</v>
      </c>
      <c r="DC101" s="67">
        <f t="shared" si="31"/>
        <v>1.75</v>
      </c>
      <c r="DD101" s="67">
        <f t="shared" si="32"/>
        <v>5.5</v>
      </c>
      <c r="DE101" s="67">
        <f t="shared" si="33"/>
        <v>126</v>
      </c>
      <c r="DF101" s="67">
        <f t="shared" si="34"/>
        <v>942</v>
      </c>
      <c r="DG101" s="67">
        <f t="shared" si="35"/>
        <v>0</v>
      </c>
      <c r="DH101" s="67">
        <f t="shared" si="36"/>
        <v>0</v>
      </c>
      <c r="DI101" s="67">
        <f t="shared" si="37"/>
        <v>0</v>
      </c>
      <c r="DJ101" s="67">
        <f t="shared" si="38"/>
        <v>50</v>
      </c>
      <c r="DK101" s="67">
        <f t="shared" si="39"/>
        <v>76</v>
      </c>
      <c r="DL101" s="67" t="str">
        <f t="shared" si="40"/>
        <v>SI</v>
      </c>
      <c r="DM101" s="182" t="str">
        <f t="shared" si="41"/>
        <v>NO RECOVERY</v>
      </c>
      <c r="DN101" s="67">
        <f t="shared" si="47"/>
        <v>0</v>
      </c>
      <c r="DO101" s="178" t="str">
        <f t="shared" si="42"/>
        <v/>
      </c>
    </row>
    <row r="102" spans="2:119" s="3" customFormat="1" ht="16.7" customHeight="1" x14ac:dyDescent="0.2">
      <c r="B102" s="100" t="s">
        <v>442</v>
      </c>
      <c r="C102" s="101" t="s">
        <v>22</v>
      </c>
      <c r="D102" s="101" t="s">
        <v>21</v>
      </c>
      <c r="E102" s="124">
        <v>0</v>
      </c>
      <c r="F102" s="85">
        <f t="shared" si="45"/>
        <v>22.399999999999995</v>
      </c>
      <c r="G102" s="97" t="s">
        <v>193</v>
      </c>
      <c r="H102" s="122">
        <v>128</v>
      </c>
      <c r="I102" s="123">
        <v>150</v>
      </c>
      <c r="J102" s="123"/>
      <c r="K102" s="123"/>
      <c r="L102" s="115"/>
      <c r="M102" s="373">
        <v>45528</v>
      </c>
      <c r="N102" s="13">
        <v>2552</v>
      </c>
      <c r="O102" s="798">
        <f t="shared" si="25"/>
        <v>3654</v>
      </c>
      <c r="P102" s="122">
        <v>1880</v>
      </c>
      <c r="Q102" s="122">
        <v>6206</v>
      </c>
      <c r="R102" s="122" t="s">
        <v>230</v>
      </c>
      <c r="S102" s="125">
        <v>1.5</v>
      </c>
      <c r="T102" s="125">
        <v>6.2</v>
      </c>
      <c r="U102" s="122">
        <v>126</v>
      </c>
      <c r="V102" s="122">
        <v>950</v>
      </c>
      <c r="W102" s="123"/>
      <c r="X102" s="122"/>
      <c r="Y102" s="122"/>
      <c r="Z102" s="123"/>
      <c r="AA102" s="126">
        <v>50</v>
      </c>
      <c r="AB102" s="519"/>
      <c r="AC102" s="519"/>
      <c r="AD102" s="519"/>
      <c r="AE102" s="519"/>
      <c r="AF102" s="112" t="s">
        <v>588</v>
      </c>
      <c r="AG102" s="117"/>
      <c r="AH102" s="14">
        <v>80</v>
      </c>
      <c r="AI102" s="114">
        <v>43900</v>
      </c>
      <c r="AJ102" s="128">
        <v>112</v>
      </c>
      <c r="AK102" s="14">
        <v>80</v>
      </c>
      <c r="AL102" s="12">
        <v>25200</v>
      </c>
      <c r="AM102" s="500">
        <f t="shared" si="46"/>
        <v>22.399999999999995</v>
      </c>
      <c r="AN102" s="181"/>
      <c r="AO102" s="893"/>
      <c r="AP102" s="887">
        <v>43927</v>
      </c>
      <c r="AQ102" s="891" t="str">
        <f t="shared" ca="1" si="43"/>
        <v>6, 5, 8</v>
      </c>
      <c r="AR102" s="889"/>
      <c r="AS102" s="892" t="str">
        <f t="shared" ca="1" si="44"/>
        <v/>
      </c>
      <c r="CU102" s="31"/>
      <c r="CV102" s="177" t="s">
        <v>116</v>
      </c>
      <c r="CW102" s="65">
        <f t="shared" si="2"/>
        <v>46277</v>
      </c>
      <c r="CX102" s="66" t="str">
        <f t="shared" si="26"/>
        <v>9HEBA-444</v>
      </c>
      <c r="CY102" s="67">
        <f t="shared" si="27"/>
        <v>128</v>
      </c>
      <c r="CZ102" s="67">
        <f t="shared" si="28"/>
        <v>150</v>
      </c>
      <c r="DA102" s="67">
        <f t="shared" si="29"/>
        <v>0</v>
      </c>
      <c r="DB102" s="67">
        <f t="shared" si="30"/>
        <v>0</v>
      </c>
      <c r="DC102" s="67">
        <f t="shared" si="31"/>
        <v>1.5</v>
      </c>
      <c r="DD102" s="67">
        <f t="shared" si="32"/>
        <v>6.2</v>
      </c>
      <c r="DE102" s="67">
        <f t="shared" si="33"/>
        <v>126</v>
      </c>
      <c r="DF102" s="67">
        <f t="shared" si="34"/>
        <v>950</v>
      </c>
      <c r="DG102" s="67">
        <f t="shared" si="35"/>
        <v>0</v>
      </c>
      <c r="DH102" s="67">
        <f t="shared" si="36"/>
        <v>0</v>
      </c>
      <c r="DI102" s="67">
        <f t="shared" si="37"/>
        <v>0</v>
      </c>
      <c r="DJ102" s="67">
        <f t="shared" si="38"/>
        <v>50</v>
      </c>
      <c r="DK102" s="67">
        <f t="shared" si="39"/>
        <v>80</v>
      </c>
      <c r="DL102" s="67" t="str">
        <f t="shared" si="40"/>
        <v>SI</v>
      </c>
      <c r="DM102" s="182" t="str">
        <f t="shared" si="41"/>
        <v>DOWNHOLE PROBLEM</v>
      </c>
      <c r="DN102" s="67">
        <f t="shared" si="47"/>
        <v>0</v>
      </c>
      <c r="DO102" s="178" t="str">
        <f t="shared" si="42"/>
        <v/>
      </c>
    </row>
    <row r="103" spans="2:119" s="3" customFormat="1" ht="16.7" customHeight="1" x14ac:dyDescent="0.2">
      <c r="B103" s="100" t="s">
        <v>380</v>
      </c>
      <c r="C103" s="171" t="s">
        <v>22</v>
      </c>
      <c r="D103" s="101" t="s">
        <v>21</v>
      </c>
      <c r="E103" s="124">
        <v>0</v>
      </c>
      <c r="F103" s="85">
        <f t="shared" si="45"/>
        <v>1.9000000000000017</v>
      </c>
      <c r="G103" s="97" t="s">
        <v>193</v>
      </c>
      <c r="H103" s="122"/>
      <c r="I103" s="123"/>
      <c r="J103" s="123"/>
      <c r="K103" s="123"/>
      <c r="L103" s="115"/>
      <c r="M103" s="373">
        <v>45528</v>
      </c>
      <c r="N103" s="13"/>
      <c r="O103" s="798" t="str">
        <f t="shared" si="25"/>
        <v/>
      </c>
      <c r="P103" s="122">
        <v>710</v>
      </c>
      <c r="Q103" s="122">
        <v>5652</v>
      </c>
      <c r="R103" s="122" t="s">
        <v>230</v>
      </c>
      <c r="S103" s="125">
        <v>1.75</v>
      </c>
      <c r="T103" s="125">
        <v>5.5</v>
      </c>
      <c r="U103" s="122">
        <v>88</v>
      </c>
      <c r="V103" s="122">
        <v>950</v>
      </c>
      <c r="W103" s="123"/>
      <c r="X103" s="122"/>
      <c r="Y103" s="122"/>
      <c r="Z103" s="123"/>
      <c r="AA103" s="126">
        <v>50</v>
      </c>
      <c r="AB103" s="519"/>
      <c r="AC103" s="519"/>
      <c r="AD103" s="519"/>
      <c r="AE103" s="519"/>
      <c r="AF103" s="112" t="s">
        <v>587</v>
      </c>
      <c r="AG103" s="117"/>
      <c r="AH103" s="14">
        <v>99</v>
      </c>
      <c r="AI103" s="114">
        <v>41880</v>
      </c>
      <c r="AJ103" s="128">
        <v>190</v>
      </c>
      <c r="AK103" s="14">
        <v>99</v>
      </c>
      <c r="AL103" s="12"/>
      <c r="AM103" s="500">
        <f t="shared" si="46"/>
        <v>1.9000000000000017</v>
      </c>
      <c r="AN103" s="181"/>
      <c r="AO103" s="893"/>
      <c r="AP103" s="887">
        <v>41918</v>
      </c>
      <c r="AQ103" s="891" t="str">
        <f t="shared" ca="1" si="43"/>
        <v>11, 11, 8</v>
      </c>
      <c r="AR103" s="889"/>
      <c r="AS103" s="892" t="str">
        <f t="shared" ca="1" si="44"/>
        <v/>
      </c>
      <c r="CU103" s="31"/>
      <c r="CV103" s="177" t="s">
        <v>116</v>
      </c>
      <c r="CW103" s="65">
        <f t="shared" si="2"/>
        <v>46277</v>
      </c>
      <c r="CX103" s="66" t="str">
        <f t="shared" si="26"/>
        <v>9HEBA-445</v>
      </c>
      <c r="CY103" s="67">
        <f t="shared" si="27"/>
        <v>0</v>
      </c>
      <c r="CZ103" s="67">
        <f t="shared" si="28"/>
        <v>0</v>
      </c>
      <c r="DA103" s="67">
        <f t="shared" si="29"/>
        <v>0</v>
      </c>
      <c r="DB103" s="67">
        <f t="shared" si="30"/>
        <v>0</v>
      </c>
      <c r="DC103" s="67">
        <f t="shared" si="31"/>
        <v>1.75</v>
      </c>
      <c r="DD103" s="67">
        <f t="shared" si="32"/>
        <v>5.5</v>
      </c>
      <c r="DE103" s="67">
        <f t="shared" si="33"/>
        <v>88</v>
      </c>
      <c r="DF103" s="67">
        <f t="shared" si="34"/>
        <v>950</v>
      </c>
      <c r="DG103" s="67">
        <f t="shared" si="35"/>
        <v>0</v>
      </c>
      <c r="DH103" s="67">
        <f t="shared" si="36"/>
        <v>0</v>
      </c>
      <c r="DI103" s="67">
        <f t="shared" si="37"/>
        <v>0</v>
      </c>
      <c r="DJ103" s="67">
        <f t="shared" si="38"/>
        <v>50</v>
      </c>
      <c r="DK103" s="67">
        <f t="shared" si="39"/>
        <v>99</v>
      </c>
      <c r="DL103" s="67" t="str">
        <f t="shared" si="40"/>
        <v>SI</v>
      </c>
      <c r="DM103" s="182" t="str">
        <f t="shared" si="41"/>
        <v>DOWNHOLE PROBLEM</v>
      </c>
      <c r="DN103" s="67">
        <f t="shared" si="47"/>
        <v>0</v>
      </c>
      <c r="DO103" s="178" t="str">
        <f t="shared" si="42"/>
        <v/>
      </c>
    </row>
    <row r="104" spans="2:119" s="3" customFormat="1" ht="16.7" customHeight="1" x14ac:dyDescent="0.2">
      <c r="B104" s="100" t="s">
        <v>362</v>
      </c>
      <c r="C104" s="101" t="s">
        <v>22</v>
      </c>
      <c r="D104" s="101" t="s">
        <v>21</v>
      </c>
      <c r="E104" s="124">
        <v>0</v>
      </c>
      <c r="F104" s="85">
        <f t="shared" si="45"/>
        <v>1.9000000000000017</v>
      </c>
      <c r="G104" s="97" t="s">
        <v>193</v>
      </c>
      <c r="H104" s="122"/>
      <c r="I104" s="123"/>
      <c r="J104" s="123"/>
      <c r="K104" s="123"/>
      <c r="L104" s="115"/>
      <c r="M104" s="373">
        <v>44993</v>
      </c>
      <c r="N104" s="13"/>
      <c r="O104" s="798" t="str">
        <f t="shared" si="25"/>
        <v/>
      </c>
      <c r="P104" s="122">
        <v>0</v>
      </c>
      <c r="Q104" s="122">
        <v>5919</v>
      </c>
      <c r="R104" s="122" t="s">
        <v>230</v>
      </c>
      <c r="S104" s="125"/>
      <c r="T104" s="125"/>
      <c r="U104" s="122"/>
      <c r="V104" s="122">
        <v>950</v>
      </c>
      <c r="W104" s="123"/>
      <c r="X104" s="122"/>
      <c r="Y104" s="122"/>
      <c r="Z104" s="123"/>
      <c r="AA104" s="126">
        <v>50</v>
      </c>
      <c r="AB104" s="519"/>
      <c r="AC104" s="519"/>
      <c r="AD104" s="519"/>
      <c r="AE104" s="519"/>
      <c r="AF104" s="112" t="s">
        <v>588</v>
      </c>
      <c r="AG104" s="117"/>
      <c r="AH104" s="14">
        <v>98</v>
      </c>
      <c r="AI104" s="127">
        <v>42160</v>
      </c>
      <c r="AJ104" s="128">
        <v>95</v>
      </c>
      <c r="AK104" s="14">
        <v>98</v>
      </c>
      <c r="AL104" s="12"/>
      <c r="AM104" s="500">
        <f t="shared" si="46"/>
        <v>1.9000000000000017</v>
      </c>
      <c r="AN104" s="181"/>
      <c r="AO104" s="893" t="s">
        <v>596</v>
      </c>
      <c r="AP104" s="887">
        <v>42193</v>
      </c>
      <c r="AQ104" s="891" t="str">
        <f t="shared" ca="1" si="43"/>
        <v>11, 2, 8</v>
      </c>
      <c r="AR104" s="889"/>
      <c r="AS104" s="892" t="str">
        <f t="shared" ca="1" si="44"/>
        <v/>
      </c>
      <c r="CU104" s="31"/>
      <c r="CV104" s="177" t="s">
        <v>116</v>
      </c>
      <c r="CW104" s="65">
        <f t="shared" si="2"/>
        <v>46277</v>
      </c>
      <c r="CX104" s="66" t="str">
        <f t="shared" si="26"/>
        <v>9HEBA-448</v>
      </c>
      <c r="CY104" s="67">
        <f t="shared" si="27"/>
        <v>0</v>
      </c>
      <c r="CZ104" s="67">
        <f t="shared" si="28"/>
        <v>0</v>
      </c>
      <c r="DA104" s="67">
        <f t="shared" si="29"/>
        <v>0</v>
      </c>
      <c r="DB104" s="67">
        <f t="shared" si="30"/>
        <v>0</v>
      </c>
      <c r="DC104" s="67">
        <f t="shared" si="31"/>
        <v>0</v>
      </c>
      <c r="DD104" s="67">
        <f t="shared" si="32"/>
        <v>0</v>
      </c>
      <c r="DE104" s="67">
        <f t="shared" si="33"/>
        <v>0</v>
      </c>
      <c r="DF104" s="67">
        <f t="shared" si="34"/>
        <v>950</v>
      </c>
      <c r="DG104" s="67">
        <f t="shared" si="35"/>
        <v>0</v>
      </c>
      <c r="DH104" s="67">
        <f t="shared" si="36"/>
        <v>0</v>
      </c>
      <c r="DI104" s="67">
        <f t="shared" si="37"/>
        <v>0</v>
      </c>
      <c r="DJ104" s="67">
        <f t="shared" si="38"/>
        <v>50</v>
      </c>
      <c r="DK104" s="67">
        <f t="shared" si="39"/>
        <v>98</v>
      </c>
      <c r="DL104" s="67" t="str">
        <f t="shared" si="40"/>
        <v>SI</v>
      </c>
      <c r="DM104" s="182" t="str">
        <f t="shared" si="41"/>
        <v>DOWNHOLE PROBLEM</v>
      </c>
      <c r="DN104" s="67">
        <f t="shared" si="47"/>
        <v>0</v>
      </c>
      <c r="DO104" s="178" t="str">
        <f t="shared" si="42"/>
        <v/>
      </c>
    </row>
    <row r="105" spans="2:119" s="3" customFormat="1" ht="16.7" customHeight="1" x14ac:dyDescent="0.2">
      <c r="B105" s="100" t="s">
        <v>388</v>
      </c>
      <c r="C105" s="171" t="s">
        <v>22</v>
      </c>
      <c r="D105" s="101" t="s">
        <v>21</v>
      </c>
      <c r="E105" s="124">
        <v>0</v>
      </c>
      <c r="F105" s="85">
        <f t="shared" si="45"/>
        <v>12.209999999999997</v>
      </c>
      <c r="G105" s="97" t="s">
        <v>761</v>
      </c>
      <c r="H105" s="122">
        <v>128</v>
      </c>
      <c r="I105" s="123">
        <v>100</v>
      </c>
      <c r="J105" s="123"/>
      <c r="K105" s="123"/>
      <c r="L105" s="115">
        <v>20</v>
      </c>
      <c r="M105" s="373">
        <v>46088</v>
      </c>
      <c r="N105" s="13">
        <v>5600</v>
      </c>
      <c r="O105" s="798">
        <f t="shared" si="25"/>
        <v>304</v>
      </c>
      <c r="P105" s="122">
        <v>5345</v>
      </c>
      <c r="Q105" s="122">
        <v>5904</v>
      </c>
      <c r="R105" s="122" t="s">
        <v>230</v>
      </c>
      <c r="S105" s="125">
        <v>1.75</v>
      </c>
      <c r="T105" s="125">
        <v>5.5</v>
      </c>
      <c r="U105" s="122">
        <v>126</v>
      </c>
      <c r="V105" s="122">
        <v>894</v>
      </c>
      <c r="W105" s="123"/>
      <c r="X105" s="122"/>
      <c r="Y105" s="122"/>
      <c r="Z105" s="123"/>
      <c r="AA105" s="126">
        <v>50</v>
      </c>
      <c r="AB105" s="519"/>
      <c r="AC105" s="519"/>
      <c r="AD105" s="519"/>
      <c r="AE105" s="519"/>
      <c r="AF105" s="112" t="s">
        <v>588</v>
      </c>
      <c r="AG105" s="117"/>
      <c r="AH105" s="14">
        <v>89</v>
      </c>
      <c r="AI105" s="127">
        <v>45418</v>
      </c>
      <c r="AJ105" s="128">
        <v>111</v>
      </c>
      <c r="AK105" s="14">
        <v>89</v>
      </c>
      <c r="AL105" s="12">
        <v>16300</v>
      </c>
      <c r="AM105" s="500">
        <f t="shared" si="46"/>
        <v>12.209999999999999</v>
      </c>
      <c r="AN105" s="181"/>
      <c r="AO105" s="893"/>
      <c r="AP105" s="887">
        <v>45717</v>
      </c>
      <c r="AQ105" s="891" t="str">
        <f t="shared" ca="1" si="43"/>
        <v>1, 6, 14</v>
      </c>
      <c r="AR105" s="889"/>
      <c r="AS105" s="892" t="str">
        <f t="shared" ca="1" si="44"/>
        <v/>
      </c>
      <c r="CU105" s="31"/>
      <c r="CV105" s="177" t="s">
        <v>116</v>
      </c>
      <c r="CW105" s="65">
        <f t="shared" si="2"/>
        <v>46277</v>
      </c>
      <c r="CX105" s="66" t="str">
        <f t="shared" si="26"/>
        <v>9HEBA-449</v>
      </c>
      <c r="CY105" s="67">
        <f t="shared" si="27"/>
        <v>128</v>
      </c>
      <c r="CZ105" s="67">
        <f t="shared" si="28"/>
        <v>100</v>
      </c>
      <c r="DA105" s="67">
        <f t="shared" si="29"/>
        <v>0</v>
      </c>
      <c r="DB105" s="67">
        <f t="shared" si="30"/>
        <v>0</v>
      </c>
      <c r="DC105" s="67">
        <f t="shared" si="31"/>
        <v>1.75</v>
      </c>
      <c r="DD105" s="67">
        <f t="shared" si="32"/>
        <v>5.5</v>
      </c>
      <c r="DE105" s="67">
        <f t="shared" si="33"/>
        <v>126</v>
      </c>
      <c r="DF105" s="67">
        <f t="shared" si="34"/>
        <v>894</v>
      </c>
      <c r="DG105" s="67">
        <f t="shared" si="35"/>
        <v>0</v>
      </c>
      <c r="DH105" s="67">
        <f t="shared" si="36"/>
        <v>0</v>
      </c>
      <c r="DI105" s="67">
        <f t="shared" si="37"/>
        <v>0</v>
      </c>
      <c r="DJ105" s="67">
        <f t="shared" si="38"/>
        <v>50</v>
      </c>
      <c r="DK105" s="67">
        <f t="shared" si="39"/>
        <v>89</v>
      </c>
      <c r="DL105" s="67" t="str">
        <f t="shared" si="40"/>
        <v>SI</v>
      </c>
      <c r="DM105" s="182" t="str">
        <f t="shared" si="41"/>
        <v>Rod Parted</v>
      </c>
      <c r="DN105" s="67">
        <f t="shared" si="47"/>
        <v>0</v>
      </c>
      <c r="DO105" s="178" t="str">
        <f t="shared" si="42"/>
        <v/>
      </c>
    </row>
    <row r="106" spans="2:119" s="3" customFormat="1" ht="16.7" customHeight="1" x14ac:dyDescent="0.2">
      <c r="B106" s="100" t="s">
        <v>334</v>
      </c>
      <c r="C106" s="171" t="s">
        <v>22</v>
      </c>
      <c r="D106" s="101" t="s">
        <v>21</v>
      </c>
      <c r="E106" s="124">
        <v>0</v>
      </c>
      <c r="F106" s="85">
        <f t="shared" si="45"/>
        <v>7.6800000000000015</v>
      </c>
      <c r="G106" s="97" t="s">
        <v>134</v>
      </c>
      <c r="H106" s="122">
        <v>128</v>
      </c>
      <c r="I106" s="123">
        <v>120</v>
      </c>
      <c r="J106" s="123"/>
      <c r="K106" s="123"/>
      <c r="L106" s="115"/>
      <c r="M106" s="373">
        <v>44602</v>
      </c>
      <c r="N106" s="13">
        <v>2492</v>
      </c>
      <c r="O106" s="798">
        <f t="shared" si="25"/>
        <v>3183</v>
      </c>
      <c r="P106" s="122">
        <v>0</v>
      </c>
      <c r="Q106" s="122">
        <v>5675</v>
      </c>
      <c r="R106" s="122" t="s">
        <v>230</v>
      </c>
      <c r="S106" s="125">
        <v>2.25</v>
      </c>
      <c r="T106" s="125">
        <v>6.2</v>
      </c>
      <c r="U106" s="122">
        <v>139</v>
      </c>
      <c r="V106" s="122">
        <v>950</v>
      </c>
      <c r="W106" s="123"/>
      <c r="X106" s="122"/>
      <c r="Y106" s="122"/>
      <c r="Z106" s="123"/>
      <c r="AA106" s="126"/>
      <c r="AB106" s="519"/>
      <c r="AC106" s="519"/>
      <c r="AD106" s="519"/>
      <c r="AE106" s="519"/>
      <c r="AF106" s="112" t="s">
        <v>588</v>
      </c>
      <c r="AG106" s="117"/>
      <c r="AH106" s="14">
        <v>84</v>
      </c>
      <c r="AI106" s="114">
        <v>44586</v>
      </c>
      <c r="AJ106" s="128">
        <v>48</v>
      </c>
      <c r="AK106" s="14">
        <v>84</v>
      </c>
      <c r="AL106" s="12">
        <v>17550</v>
      </c>
      <c r="AM106" s="500">
        <f t="shared" si="46"/>
        <v>7.6800000000000015</v>
      </c>
      <c r="AN106" s="181"/>
      <c r="AO106" s="893"/>
      <c r="AP106" s="887">
        <v>44449</v>
      </c>
      <c r="AQ106" s="891" t="str">
        <f t="shared" ca="1" si="43"/>
        <v>5, 0, 2</v>
      </c>
      <c r="AR106" s="889"/>
      <c r="AS106" s="892" t="str">
        <f t="shared" ca="1" si="44"/>
        <v/>
      </c>
      <c r="CU106" s="31"/>
      <c r="CV106" s="177" t="s">
        <v>116</v>
      </c>
      <c r="CW106" s="65">
        <f t="shared" si="2"/>
        <v>46277</v>
      </c>
      <c r="CX106" s="66" t="str">
        <f t="shared" si="26"/>
        <v>9HEBA-450</v>
      </c>
      <c r="CY106" s="67">
        <f t="shared" si="27"/>
        <v>128</v>
      </c>
      <c r="CZ106" s="67">
        <f t="shared" si="28"/>
        <v>120</v>
      </c>
      <c r="DA106" s="67">
        <f t="shared" si="29"/>
        <v>0</v>
      </c>
      <c r="DB106" s="67">
        <f t="shared" si="30"/>
        <v>0</v>
      </c>
      <c r="DC106" s="67">
        <f t="shared" si="31"/>
        <v>2.25</v>
      </c>
      <c r="DD106" s="67">
        <f t="shared" si="32"/>
        <v>6.2</v>
      </c>
      <c r="DE106" s="67">
        <f t="shared" si="33"/>
        <v>139</v>
      </c>
      <c r="DF106" s="67">
        <f t="shared" si="34"/>
        <v>950</v>
      </c>
      <c r="DG106" s="67">
        <f t="shared" si="35"/>
        <v>0</v>
      </c>
      <c r="DH106" s="67">
        <f t="shared" si="36"/>
        <v>0</v>
      </c>
      <c r="DI106" s="67">
        <f t="shared" si="37"/>
        <v>0</v>
      </c>
      <c r="DJ106" s="67">
        <f t="shared" si="38"/>
        <v>0</v>
      </c>
      <c r="DK106" s="67">
        <f t="shared" si="39"/>
        <v>84</v>
      </c>
      <c r="DL106" s="67" t="str">
        <f t="shared" si="40"/>
        <v>SI</v>
      </c>
      <c r="DM106" s="182" t="str">
        <f t="shared" si="41"/>
        <v>NO RECOVERY</v>
      </c>
      <c r="DN106" s="67">
        <f t="shared" si="47"/>
        <v>0</v>
      </c>
      <c r="DO106" s="178" t="str">
        <f t="shared" si="42"/>
        <v/>
      </c>
    </row>
    <row r="107" spans="2:119" s="3" customFormat="1" ht="16.7" customHeight="1" x14ac:dyDescent="0.2">
      <c r="B107" s="100" t="s">
        <v>542</v>
      </c>
      <c r="C107" s="171" t="s">
        <v>22</v>
      </c>
      <c r="D107" s="101" t="s">
        <v>21</v>
      </c>
      <c r="E107" s="124">
        <v>0</v>
      </c>
      <c r="F107" s="85">
        <f t="shared" si="45"/>
        <v>4.3199999999999985</v>
      </c>
      <c r="G107" s="97" t="s">
        <v>134</v>
      </c>
      <c r="H107" s="122"/>
      <c r="I107" s="123"/>
      <c r="J107" s="123"/>
      <c r="K107" s="123"/>
      <c r="L107" s="115"/>
      <c r="M107" s="373">
        <v>45527</v>
      </c>
      <c r="N107" s="13"/>
      <c r="O107" s="798" t="str">
        <f t="shared" si="25"/>
        <v/>
      </c>
      <c r="P107" s="122">
        <v>3100</v>
      </c>
      <c r="Q107" s="122">
        <v>6215</v>
      </c>
      <c r="R107" s="122" t="s">
        <v>230</v>
      </c>
      <c r="S107" s="125">
        <v>1.5</v>
      </c>
      <c r="T107" s="125">
        <v>5.5</v>
      </c>
      <c r="U107" s="122">
        <v>66</v>
      </c>
      <c r="V107" s="122">
        <v>894</v>
      </c>
      <c r="W107" s="123"/>
      <c r="X107" s="122"/>
      <c r="Y107" s="122"/>
      <c r="Z107" s="123"/>
      <c r="AA107" s="126">
        <v>50</v>
      </c>
      <c r="AB107" s="519"/>
      <c r="AC107" s="519"/>
      <c r="AD107" s="519"/>
      <c r="AE107" s="519"/>
      <c r="AF107" s="112" t="s">
        <v>588</v>
      </c>
      <c r="AG107" s="117"/>
      <c r="AH107" s="14">
        <v>91</v>
      </c>
      <c r="AI107" s="127">
        <v>42201</v>
      </c>
      <c r="AJ107" s="128">
        <v>48</v>
      </c>
      <c r="AK107" s="14">
        <v>91</v>
      </c>
      <c r="AL107" s="12"/>
      <c r="AM107" s="500">
        <f t="shared" si="46"/>
        <v>4.3199999999999985</v>
      </c>
      <c r="AN107" s="181"/>
      <c r="AO107" s="893"/>
      <c r="AP107" s="887">
        <v>42225</v>
      </c>
      <c r="AQ107" s="891" t="str">
        <f t="shared" ca="1" si="43"/>
        <v>11, 1, 4</v>
      </c>
      <c r="AR107" s="889"/>
      <c r="AS107" s="892" t="str">
        <f t="shared" ca="1" si="44"/>
        <v/>
      </c>
      <c r="CU107" s="31"/>
      <c r="CV107" s="177" t="s">
        <v>116</v>
      </c>
      <c r="CW107" s="65">
        <f t="shared" si="2"/>
        <v>46277</v>
      </c>
      <c r="CX107" s="66" t="str">
        <f t="shared" si="26"/>
        <v>9HEBA-451</v>
      </c>
      <c r="CY107" s="67">
        <f t="shared" si="27"/>
        <v>0</v>
      </c>
      <c r="CZ107" s="67">
        <f t="shared" si="28"/>
        <v>0</v>
      </c>
      <c r="DA107" s="67">
        <f t="shared" si="29"/>
        <v>0</v>
      </c>
      <c r="DB107" s="67">
        <f t="shared" si="30"/>
        <v>0</v>
      </c>
      <c r="DC107" s="67">
        <f t="shared" si="31"/>
        <v>1.5</v>
      </c>
      <c r="DD107" s="67">
        <f t="shared" si="32"/>
        <v>5.5</v>
      </c>
      <c r="DE107" s="67">
        <f t="shared" si="33"/>
        <v>66</v>
      </c>
      <c r="DF107" s="67">
        <f t="shared" si="34"/>
        <v>894</v>
      </c>
      <c r="DG107" s="67">
        <f t="shared" si="35"/>
        <v>0</v>
      </c>
      <c r="DH107" s="67">
        <f t="shared" si="36"/>
        <v>0</v>
      </c>
      <c r="DI107" s="67">
        <f t="shared" si="37"/>
        <v>0</v>
      </c>
      <c r="DJ107" s="67">
        <f t="shared" si="38"/>
        <v>50</v>
      </c>
      <c r="DK107" s="67">
        <f t="shared" si="39"/>
        <v>91</v>
      </c>
      <c r="DL107" s="67" t="str">
        <f t="shared" si="40"/>
        <v>SI</v>
      </c>
      <c r="DM107" s="182" t="str">
        <f t="shared" si="41"/>
        <v>NO RECOVERY</v>
      </c>
      <c r="DN107" s="67">
        <f t="shared" si="47"/>
        <v>0</v>
      </c>
      <c r="DO107" s="178" t="str">
        <f t="shared" si="42"/>
        <v/>
      </c>
    </row>
    <row r="108" spans="2:119" s="3" customFormat="1" ht="16.7" customHeight="1" x14ac:dyDescent="0.2">
      <c r="B108" s="100" t="s">
        <v>492</v>
      </c>
      <c r="C108" s="353" t="s">
        <v>22</v>
      </c>
      <c r="D108" s="354" t="s">
        <v>21</v>
      </c>
      <c r="E108" s="355">
        <v>0</v>
      </c>
      <c r="F108" s="85">
        <f t="shared" si="45"/>
        <v>6.300000000000006</v>
      </c>
      <c r="G108" s="97" t="s">
        <v>134</v>
      </c>
      <c r="H108" s="356"/>
      <c r="I108" s="357"/>
      <c r="J108" s="357"/>
      <c r="K108" s="357"/>
      <c r="L108" s="115"/>
      <c r="M108" s="373">
        <v>43566</v>
      </c>
      <c r="N108" s="13"/>
      <c r="O108" s="798" t="str">
        <f t="shared" si="25"/>
        <v/>
      </c>
      <c r="P108" s="356">
        <v>0</v>
      </c>
      <c r="Q108" s="356">
        <v>6000</v>
      </c>
      <c r="R108" s="356" t="s">
        <v>230</v>
      </c>
      <c r="S108" s="358">
        <v>1.75</v>
      </c>
      <c r="T108" s="358">
        <v>5.5</v>
      </c>
      <c r="U108" s="356">
        <v>126</v>
      </c>
      <c r="V108" s="356">
        <v>950</v>
      </c>
      <c r="W108" s="357">
        <v>0</v>
      </c>
      <c r="X108" s="356"/>
      <c r="Y108" s="356"/>
      <c r="Z108" s="357"/>
      <c r="AA108" s="359"/>
      <c r="AB108" s="519"/>
      <c r="AC108" s="519"/>
      <c r="AD108" s="519"/>
      <c r="AE108" s="519"/>
      <c r="AF108" s="112" t="s">
        <v>588</v>
      </c>
      <c r="AG108" s="117"/>
      <c r="AH108" s="14">
        <v>94</v>
      </c>
      <c r="AI108" s="360">
        <v>41974</v>
      </c>
      <c r="AJ108" s="361">
        <v>105</v>
      </c>
      <c r="AK108" s="14">
        <v>94</v>
      </c>
      <c r="AL108" s="12"/>
      <c r="AM108" s="500">
        <f t="shared" si="46"/>
        <v>6.300000000000006</v>
      </c>
      <c r="AN108" s="362"/>
      <c r="AO108" s="893"/>
      <c r="AP108" s="887">
        <v>42013</v>
      </c>
      <c r="AQ108" s="891" t="str">
        <f t="shared" ca="1" si="43"/>
        <v>11, 8, 4</v>
      </c>
      <c r="AR108" s="889"/>
      <c r="AS108" s="892" t="str">
        <f t="shared" ca="1" si="44"/>
        <v/>
      </c>
      <c r="CU108" s="31"/>
      <c r="CV108" s="177" t="s">
        <v>116</v>
      </c>
      <c r="CW108" s="65">
        <f t="shared" si="2"/>
        <v>46277</v>
      </c>
      <c r="CX108" s="66" t="str">
        <f t="shared" si="26"/>
        <v>9HEBA-453</v>
      </c>
      <c r="CY108" s="67">
        <f t="shared" si="27"/>
        <v>0</v>
      </c>
      <c r="CZ108" s="67">
        <f t="shared" si="28"/>
        <v>0</v>
      </c>
      <c r="DA108" s="67">
        <f t="shared" si="29"/>
        <v>0</v>
      </c>
      <c r="DB108" s="67">
        <f t="shared" si="30"/>
        <v>0</v>
      </c>
      <c r="DC108" s="67">
        <f t="shared" si="31"/>
        <v>1.75</v>
      </c>
      <c r="DD108" s="67">
        <f t="shared" si="32"/>
        <v>5.5</v>
      </c>
      <c r="DE108" s="67">
        <f t="shared" si="33"/>
        <v>126</v>
      </c>
      <c r="DF108" s="67">
        <f t="shared" si="34"/>
        <v>950</v>
      </c>
      <c r="DG108" s="67">
        <f t="shared" si="35"/>
        <v>0</v>
      </c>
      <c r="DH108" s="67">
        <f t="shared" si="36"/>
        <v>0</v>
      </c>
      <c r="DI108" s="67">
        <f t="shared" si="37"/>
        <v>0</v>
      </c>
      <c r="DJ108" s="67">
        <f t="shared" si="38"/>
        <v>0</v>
      </c>
      <c r="DK108" s="67">
        <f t="shared" si="39"/>
        <v>94</v>
      </c>
      <c r="DL108" s="67" t="str">
        <f t="shared" si="40"/>
        <v>SI</v>
      </c>
      <c r="DM108" s="182" t="str">
        <f t="shared" si="41"/>
        <v>NO RECOVERY</v>
      </c>
      <c r="DN108" s="67">
        <f t="shared" si="47"/>
        <v>0</v>
      </c>
      <c r="DO108" s="178" t="str">
        <f t="shared" si="42"/>
        <v/>
      </c>
    </row>
    <row r="109" spans="2:119" s="3" customFormat="1" ht="16.7" customHeight="1" x14ac:dyDescent="0.2">
      <c r="B109" s="100" t="s">
        <v>563</v>
      </c>
      <c r="C109" s="353" t="s">
        <v>22</v>
      </c>
      <c r="D109" s="354" t="s">
        <v>21</v>
      </c>
      <c r="E109" s="124">
        <v>0</v>
      </c>
      <c r="F109" s="85">
        <f t="shared" si="45"/>
        <v>1.9600000000000017</v>
      </c>
      <c r="G109" s="97" t="s">
        <v>134</v>
      </c>
      <c r="H109" s="356">
        <v>128</v>
      </c>
      <c r="I109" s="357">
        <v>100</v>
      </c>
      <c r="J109" s="357"/>
      <c r="K109" s="357"/>
      <c r="L109" s="115"/>
      <c r="M109" s="373">
        <v>45527</v>
      </c>
      <c r="N109" s="13"/>
      <c r="O109" s="798" t="str">
        <f t="shared" si="25"/>
        <v/>
      </c>
      <c r="P109" s="356">
        <v>1840</v>
      </c>
      <c r="Q109" s="356">
        <v>5311</v>
      </c>
      <c r="R109" s="356" t="s">
        <v>230</v>
      </c>
      <c r="S109" s="358">
        <v>1.75</v>
      </c>
      <c r="T109" s="358">
        <v>3.6</v>
      </c>
      <c r="U109" s="356">
        <v>168</v>
      </c>
      <c r="V109" s="356"/>
      <c r="W109" s="357"/>
      <c r="X109" s="356"/>
      <c r="Y109" s="356"/>
      <c r="Z109" s="357"/>
      <c r="AA109" s="359">
        <v>50</v>
      </c>
      <c r="AB109" s="519"/>
      <c r="AC109" s="519"/>
      <c r="AD109" s="519"/>
      <c r="AE109" s="519"/>
      <c r="AF109" s="112" t="s">
        <v>588</v>
      </c>
      <c r="AG109" s="117"/>
      <c r="AH109" s="14">
        <v>96</v>
      </c>
      <c r="AI109" s="360">
        <v>43084</v>
      </c>
      <c r="AJ109" s="361">
        <v>49</v>
      </c>
      <c r="AK109" s="14">
        <v>96</v>
      </c>
      <c r="AL109" s="12">
        <v>12400</v>
      </c>
      <c r="AM109" s="500">
        <f t="shared" si="46"/>
        <v>1.9600000000000017</v>
      </c>
      <c r="AN109" s="362"/>
      <c r="AO109" s="893"/>
      <c r="AP109" s="887">
        <v>43109</v>
      </c>
      <c r="AQ109" s="891" t="str">
        <f t="shared" ca="1" si="43"/>
        <v>8, 8, 3</v>
      </c>
      <c r="AR109" s="889"/>
      <c r="AS109" s="892" t="str">
        <f t="shared" ca="1" si="44"/>
        <v/>
      </c>
      <c r="CU109" s="31"/>
      <c r="CV109" s="177" t="s">
        <v>116</v>
      </c>
      <c r="CW109" s="65">
        <f t="shared" si="2"/>
        <v>46277</v>
      </c>
      <c r="CX109" s="66" t="str">
        <f t="shared" si="26"/>
        <v>9HEBA-454</v>
      </c>
      <c r="CY109" s="67">
        <f t="shared" si="27"/>
        <v>128</v>
      </c>
      <c r="CZ109" s="67">
        <f t="shared" si="28"/>
        <v>100</v>
      </c>
      <c r="DA109" s="67">
        <f t="shared" si="29"/>
        <v>0</v>
      </c>
      <c r="DB109" s="67">
        <f t="shared" si="30"/>
        <v>0</v>
      </c>
      <c r="DC109" s="67">
        <f t="shared" si="31"/>
        <v>1.75</v>
      </c>
      <c r="DD109" s="67">
        <f t="shared" si="32"/>
        <v>3.6</v>
      </c>
      <c r="DE109" s="67">
        <f t="shared" si="33"/>
        <v>168</v>
      </c>
      <c r="DF109" s="67">
        <f t="shared" si="34"/>
        <v>0</v>
      </c>
      <c r="DG109" s="67">
        <f t="shared" si="35"/>
        <v>0</v>
      </c>
      <c r="DH109" s="67">
        <f t="shared" si="36"/>
        <v>0</v>
      </c>
      <c r="DI109" s="67">
        <f t="shared" si="37"/>
        <v>0</v>
      </c>
      <c r="DJ109" s="67">
        <f t="shared" si="38"/>
        <v>50</v>
      </c>
      <c r="DK109" s="67">
        <f t="shared" si="39"/>
        <v>96</v>
      </c>
      <c r="DL109" s="67" t="str">
        <f t="shared" si="40"/>
        <v>SI</v>
      </c>
      <c r="DM109" s="182" t="str">
        <f t="shared" si="41"/>
        <v>NO RECOVERY</v>
      </c>
      <c r="DN109" s="67">
        <f t="shared" si="47"/>
        <v>0</v>
      </c>
      <c r="DO109" s="178" t="str">
        <f t="shared" si="42"/>
        <v/>
      </c>
    </row>
    <row r="110" spans="2:119" s="3" customFormat="1" ht="16.7" customHeight="1" x14ac:dyDescent="0.2">
      <c r="B110" s="100" t="s">
        <v>494</v>
      </c>
      <c r="C110" s="353" t="s">
        <v>22</v>
      </c>
      <c r="D110" s="354" t="s">
        <v>21</v>
      </c>
      <c r="E110" s="355">
        <v>0</v>
      </c>
      <c r="F110" s="85">
        <f t="shared" si="45"/>
        <v>4.9599999999999973</v>
      </c>
      <c r="G110" s="97" t="s">
        <v>602</v>
      </c>
      <c r="H110" s="356"/>
      <c r="I110" s="357"/>
      <c r="J110" s="357"/>
      <c r="K110" s="357"/>
      <c r="L110" s="374"/>
      <c r="M110" s="373">
        <v>45527</v>
      </c>
      <c r="N110" s="375"/>
      <c r="O110" s="798" t="str">
        <f t="shared" si="25"/>
        <v/>
      </c>
      <c r="P110" s="356">
        <v>2110</v>
      </c>
      <c r="Q110" s="356">
        <v>5700</v>
      </c>
      <c r="R110" s="356" t="s">
        <v>230</v>
      </c>
      <c r="S110" s="358">
        <v>1.75</v>
      </c>
      <c r="T110" s="358">
        <v>5.5</v>
      </c>
      <c r="U110" s="356">
        <v>168</v>
      </c>
      <c r="V110" s="356">
        <v>975</v>
      </c>
      <c r="W110" s="357"/>
      <c r="X110" s="356"/>
      <c r="Y110" s="356"/>
      <c r="Z110" s="357"/>
      <c r="AA110" s="359"/>
      <c r="AB110" s="519"/>
      <c r="AC110" s="519"/>
      <c r="AD110" s="519"/>
      <c r="AE110" s="519"/>
      <c r="AF110" s="112" t="s">
        <v>588</v>
      </c>
      <c r="AG110" s="376"/>
      <c r="AH110" s="377">
        <v>92</v>
      </c>
      <c r="AI110" s="360">
        <v>42476</v>
      </c>
      <c r="AJ110" s="361">
        <v>62</v>
      </c>
      <c r="AK110" s="377">
        <v>92</v>
      </c>
      <c r="AL110" s="378"/>
      <c r="AM110" s="500">
        <f t="shared" si="46"/>
        <v>4.9599999999999973</v>
      </c>
      <c r="AN110" s="362"/>
      <c r="AO110" s="893" t="s">
        <v>639</v>
      </c>
      <c r="AP110" s="887">
        <v>42484</v>
      </c>
      <c r="AQ110" s="891" t="str">
        <f t="shared" ca="1" si="43"/>
        <v>10, 4, 21</v>
      </c>
      <c r="AR110" s="889"/>
      <c r="AS110" s="892" t="str">
        <f t="shared" ca="1" si="44"/>
        <v/>
      </c>
      <c r="CU110" s="31"/>
      <c r="CV110" s="177" t="s">
        <v>116</v>
      </c>
      <c r="CW110" s="65">
        <f t="shared" si="2"/>
        <v>46277</v>
      </c>
      <c r="CX110" s="66" t="str">
        <f t="shared" si="26"/>
        <v>9HEBA-455</v>
      </c>
      <c r="CY110" s="67">
        <f t="shared" si="27"/>
        <v>0</v>
      </c>
      <c r="CZ110" s="67">
        <f t="shared" si="28"/>
        <v>0</v>
      </c>
      <c r="DA110" s="67">
        <f t="shared" si="29"/>
        <v>0</v>
      </c>
      <c r="DB110" s="67">
        <f t="shared" si="30"/>
        <v>0</v>
      </c>
      <c r="DC110" s="67">
        <f t="shared" si="31"/>
        <v>1.75</v>
      </c>
      <c r="DD110" s="67">
        <f t="shared" si="32"/>
        <v>5.5</v>
      </c>
      <c r="DE110" s="67">
        <f t="shared" si="33"/>
        <v>168</v>
      </c>
      <c r="DF110" s="67">
        <f t="shared" si="34"/>
        <v>975</v>
      </c>
      <c r="DG110" s="67">
        <f t="shared" si="35"/>
        <v>0</v>
      </c>
      <c r="DH110" s="67">
        <f t="shared" si="36"/>
        <v>0</v>
      </c>
      <c r="DI110" s="67">
        <f t="shared" si="37"/>
        <v>0</v>
      </c>
      <c r="DJ110" s="67">
        <f t="shared" si="38"/>
        <v>0</v>
      </c>
      <c r="DK110" s="67">
        <f t="shared" si="39"/>
        <v>92</v>
      </c>
      <c r="DL110" s="67" t="str">
        <f t="shared" si="40"/>
        <v>SI</v>
      </c>
      <c r="DM110" s="182" t="str">
        <f t="shared" si="41"/>
        <v>PUMP STUCK</v>
      </c>
      <c r="DN110" s="67">
        <f t="shared" si="47"/>
        <v>0</v>
      </c>
      <c r="DO110" s="178" t="str">
        <f t="shared" si="42"/>
        <v/>
      </c>
    </row>
    <row r="111" spans="2:119" s="3" customFormat="1" ht="16.7" customHeight="1" x14ac:dyDescent="0.2">
      <c r="B111" s="100" t="s">
        <v>514</v>
      </c>
      <c r="C111" s="353" t="s">
        <v>22</v>
      </c>
      <c r="D111" s="354" t="s">
        <v>21</v>
      </c>
      <c r="E111" s="355">
        <v>0</v>
      </c>
      <c r="F111" s="85">
        <f t="shared" si="45"/>
        <v>13.700000000000014</v>
      </c>
      <c r="G111" s="97" t="s">
        <v>134</v>
      </c>
      <c r="H111" s="356"/>
      <c r="I111" s="357"/>
      <c r="J111" s="357"/>
      <c r="K111" s="357"/>
      <c r="L111" s="115"/>
      <c r="M111" s="373">
        <v>44277</v>
      </c>
      <c r="N111" s="13"/>
      <c r="O111" s="798" t="str">
        <f t="shared" si="25"/>
        <v/>
      </c>
      <c r="P111" s="356">
        <v>0</v>
      </c>
      <c r="Q111" s="356">
        <v>5896</v>
      </c>
      <c r="R111" s="356" t="s">
        <v>512</v>
      </c>
      <c r="S111" s="358"/>
      <c r="T111" s="358"/>
      <c r="U111" s="356"/>
      <c r="V111" s="356"/>
      <c r="W111" s="357"/>
      <c r="X111" s="356"/>
      <c r="Y111" s="356"/>
      <c r="Z111" s="357"/>
      <c r="AA111" s="359">
        <v>50</v>
      </c>
      <c r="AB111" s="519"/>
      <c r="AC111" s="519"/>
      <c r="AD111" s="519"/>
      <c r="AE111" s="519"/>
      <c r="AF111" s="112" t="s">
        <v>588</v>
      </c>
      <c r="AG111" s="117"/>
      <c r="AH111" s="14">
        <v>95</v>
      </c>
      <c r="AI111" s="360">
        <v>42139</v>
      </c>
      <c r="AJ111" s="361">
        <v>274</v>
      </c>
      <c r="AK111" s="14">
        <v>95</v>
      </c>
      <c r="AL111" s="12"/>
      <c r="AM111" s="500">
        <f t="shared" si="46"/>
        <v>13.700000000000012</v>
      </c>
      <c r="AN111" s="362"/>
      <c r="AO111" s="893"/>
      <c r="AP111" s="887">
        <v>42149</v>
      </c>
      <c r="AQ111" s="891" t="str">
        <f t="shared" ca="1" si="43"/>
        <v>11, 3, 21</v>
      </c>
      <c r="AR111" s="889"/>
      <c r="AS111" s="892" t="str">
        <f t="shared" ca="1" si="44"/>
        <v/>
      </c>
      <c r="CU111" s="31"/>
      <c r="CV111" s="177" t="s">
        <v>116</v>
      </c>
      <c r="CW111" s="65">
        <f t="shared" si="2"/>
        <v>46277</v>
      </c>
      <c r="CX111" s="66" t="str">
        <f t="shared" si="26"/>
        <v>9HEBA-457</v>
      </c>
      <c r="CY111" s="67">
        <f t="shared" si="27"/>
        <v>0</v>
      </c>
      <c r="CZ111" s="67">
        <f t="shared" si="28"/>
        <v>0</v>
      </c>
      <c r="DA111" s="67">
        <f t="shared" si="29"/>
        <v>0</v>
      </c>
      <c r="DB111" s="67">
        <f t="shared" si="30"/>
        <v>0</v>
      </c>
      <c r="DC111" s="67">
        <f t="shared" si="31"/>
        <v>0</v>
      </c>
      <c r="DD111" s="67">
        <f t="shared" si="32"/>
        <v>0</v>
      </c>
      <c r="DE111" s="67">
        <f t="shared" si="33"/>
        <v>0</v>
      </c>
      <c r="DF111" s="67">
        <f t="shared" si="34"/>
        <v>0</v>
      </c>
      <c r="DG111" s="67">
        <f t="shared" si="35"/>
        <v>0</v>
      </c>
      <c r="DH111" s="67">
        <f t="shared" si="36"/>
        <v>0</v>
      </c>
      <c r="DI111" s="67">
        <f t="shared" si="37"/>
        <v>0</v>
      </c>
      <c r="DJ111" s="67">
        <f t="shared" si="38"/>
        <v>50</v>
      </c>
      <c r="DK111" s="67">
        <f t="shared" si="39"/>
        <v>95</v>
      </c>
      <c r="DL111" s="67" t="str">
        <f t="shared" si="40"/>
        <v>SI</v>
      </c>
      <c r="DM111" s="182" t="str">
        <f t="shared" si="41"/>
        <v>NO RECOVERY</v>
      </c>
      <c r="DN111" s="67">
        <f t="shared" si="47"/>
        <v>0</v>
      </c>
      <c r="DO111" s="178" t="str">
        <f t="shared" si="42"/>
        <v/>
      </c>
    </row>
    <row r="112" spans="2:119" s="3" customFormat="1" ht="16.7" customHeight="1" x14ac:dyDescent="0.2">
      <c r="B112" s="100" t="s">
        <v>557</v>
      </c>
      <c r="C112" s="171" t="s">
        <v>22</v>
      </c>
      <c r="D112" s="101" t="s">
        <v>21</v>
      </c>
      <c r="E112" s="124">
        <v>0</v>
      </c>
      <c r="F112" s="85">
        <f t="shared" si="45"/>
        <v>19.079999999999977</v>
      </c>
      <c r="G112" s="97" t="s">
        <v>134</v>
      </c>
      <c r="H112" s="122">
        <v>128</v>
      </c>
      <c r="I112" s="123">
        <v>100</v>
      </c>
      <c r="J112" s="123"/>
      <c r="K112" s="123"/>
      <c r="L112" s="115">
        <v>70</v>
      </c>
      <c r="M112" s="373">
        <v>46167</v>
      </c>
      <c r="N112" s="13">
        <v>4100</v>
      </c>
      <c r="O112" s="798">
        <f t="shared" si="25"/>
        <v>1756</v>
      </c>
      <c r="P112" s="122">
        <v>4100</v>
      </c>
      <c r="Q112" s="122">
        <v>5856</v>
      </c>
      <c r="R112" s="122" t="s">
        <v>707</v>
      </c>
      <c r="S112" s="125"/>
      <c r="T112" s="125"/>
      <c r="U112" s="122"/>
      <c r="V112" s="122"/>
      <c r="W112" s="123"/>
      <c r="X112" s="122">
        <v>23</v>
      </c>
      <c r="Y112" s="122">
        <v>23</v>
      </c>
      <c r="Z112" s="122">
        <v>23</v>
      </c>
      <c r="AA112" s="126">
        <v>50</v>
      </c>
      <c r="AB112" s="519"/>
      <c r="AC112" s="519"/>
      <c r="AD112" s="519"/>
      <c r="AE112" s="519"/>
      <c r="AF112" s="112" t="s">
        <v>588</v>
      </c>
      <c r="AG112" s="117" t="s">
        <v>709</v>
      </c>
      <c r="AH112" s="14">
        <v>94.3333333333333</v>
      </c>
      <c r="AI112" s="127">
        <v>46083</v>
      </c>
      <c r="AJ112" s="128">
        <v>360</v>
      </c>
      <c r="AK112" s="14">
        <v>94.7</v>
      </c>
      <c r="AL112" s="12">
        <v>18080</v>
      </c>
      <c r="AM112" s="500">
        <f t="shared" si="46"/>
        <v>19.079999999999977</v>
      </c>
      <c r="AN112" s="181"/>
      <c r="AO112" s="893"/>
      <c r="AP112" s="887">
        <v>46167</v>
      </c>
      <c r="AQ112" s="891" t="str">
        <f t="shared" ca="1" si="43"/>
        <v>0, 3, 20</v>
      </c>
      <c r="AR112" s="889"/>
      <c r="AS112" s="892" t="str">
        <f t="shared" ca="1" si="44"/>
        <v/>
      </c>
      <c r="CU112" s="31"/>
      <c r="CV112" s="177" t="s">
        <v>116</v>
      </c>
      <c r="CW112" s="65">
        <f t="shared" si="2"/>
        <v>46277</v>
      </c>
      <c r="CX112" s="66" t="str">
        <f t="shared" si="26"/>
        <v>9HEBA-461</v>
      </c>
      <c r="CY112" s="67">
        <f t="shared" si="27"/>
        <v>128</v>
      </c>
      <c r="CZ112" s="67">
        <f t="shared" si="28"/>
        <v>100</v>
      </c>
      <c r="DA112" s="67">
        <f t="shared" si="29"/>
        <v>0</v>
      </c>
      <c r="DB112" s="67">
        <f t="shared" si="30"/>
        <v>0</v>
      </c>
      <c r="DC112" s="67">
        <f t="shared" si="31"/>
        <v>0</v>
      </c>
      <c r="DD112" s="67">
        <f t="shared" si="32"/>
        <v>0</v>
      </c>
      <c r="DE112" s="67">
        <f t="shared" si="33"/>
        <v>0</v>
      </c>
      <c r="DF112" s="67">
        <f t="shared" si="34"/>
        <v>0</v>
      </c>
      <c r="DG112" s="67">
        <f t="shared" si="35"/>
        <v>23</v>
      </c>
      <c r="DH112" s="67">
        <f t="shared" si="36"/>
        <v>23</v>
      </c>
      <c r="DI112" s="67">
        <f t="shared" si="37"/>
        <v>23</v>
      </c>
      <c r="DJ112" s="67">
        <f t="shared" si="38"/>
        <v>50</v>
      </c>
      <c r="DK112" s="67">
        <f t="shared" si="39"/>
        <v>94.3333333333333</v>
      </c>
      <c r="DL112" s="67" t="str">
        <f t="shared" si="40"/>
        <v>SI</v>
      </c>
      <c r="DM112" s="182" t="str">
        <f t="shared" si="41"/>
        <v>NO RECOVERY</v>
      </c>
      <c r="DN112" s="67">
        <f t="shared" si="47"/>
        <v>0</v>
      </c>
      <c r="DO112" s="178" t="str">
        <f t="shared" si="42"/>
        <v/>
      </c>
    </row>
    <row r="113" spans="2:119" s="3" customFormat="1" ht="16.7" customHeight="1" x14ac:dyDescent="0.2">
      <c r="B113" s="739" t="s">
        <v>678</v>
      </c>
      <c r="C113" s="740" t="s">
        <v>183</v>
      </c>
      <c r="D113" s="741" t="s">
        <v>4</v>
      </c>
      <c r="E113" s="124">
        <v>24</v>
      </c>
      <c r="F113" s="85">
        <f t="shared" si="45"/>
        <v>0</v>
      </c>
      <c r="G113" s="97"/>
      <c r="H113" s="122">
        <v>128</v>
      </c>
      <c r="I113" s="745">
        <v>50</v>
      </c>
      <c r="J113" s="745"/>
      <c r="K113" s="745"/>
      <c r="L113" s="745"/>
      <c r="M113" s="746">
        <v>45923</v>
      </c>
      <c r="N113" s="747">
        <v>714</v>
      </c>
      <c r="O113" s="798">
        <f t="shared" si="25"/>
        <v>7768</v>
      </c>
      <c r="P113" s="744"/>
      <c r="Q113" s="744">
        <v>8482</v>
      </c>
      <c r="R113" s="744" t="s">
        <v>771</v>
      </c>
      <c r="S113" s="748"/>
      <c r="T113" s="748"/>
      <c r="U113" s="744"/>
      <c r="V113" s="744"/>
      <c r="W113" s="745"/>
      <c r="X113" s="122">
        <v>26</v>
      </c>
      <c r="Y113" s="122">
        <v>26</v>
      </c>
      <c r="Z113" s="122">
        <v>26</v>
      </c>
      <c r="AA113" s="749">
        <v>50</v>
      </c>
      <c r="AB113" s="750">
        <v>2750</v>
      </c>
      <c r="AC113" s="750"/>
      <c r="AD113" s="750">
        <v>212</v>
      </c>
      <c r="AE113" s="750">
        <v>261</v>
      </c>
      <c r="AF113" s="751" t="s">
        <v>770</v>
      </c>
      <c r="AG113" s="752"/>
      <c r="AH113" s="753">
        <v>96</v>
      </c>
      <c r="AI113" s="754">
        <v>46273</v>
      </c>
      <c r="AJ113" s="755">
        <v>950</v>
      </c>
      <c r="AK113" s="753">
        <v>94</v>
      </c>
      <c r="AL113" s="755">
        <v>78800</v>
      </c>
      <c r="AM113" s="500">
        <f t="shared" si="46"/>
        <v>57.00000000000005</v>
      </c>
      <c r="AN113" s="756"/>
      <c r="AO113" s="893"/>
      <c r="AP113" s="887"/>
      <c r="AQ113" s="891" t="str">
        <f t="shared" ca="1" si="43"/>
        <v/>
      </c>
      <c r="AR113" s="889">
        <v>45537</v>
      </c>
      <c r="AS113" s="892" t="str">
        <f t="shared" ca="1" si="44"/>
        <v>2, 0, 10</v>
      </c>
      <c r="CU113" s="31"/>
      <c r="CV113" s="177" t="s">
        <v>116</v>
      </c>
      <c r="CW113" s="65">
        <f t="shared" si="2"/>
        <v>46277</v>
      </c>
      <c r="CX113" s="66" t="str">
        <f t="shared" si="26"/>
        <v>9EBAH-LN01</v>
      </c>
      <c r="CY113" s="67">
        <f t="shared" si="27"/>
        <v>128</v>
      </c>
      <c r="CZ113" s="67">
        <f t="shared" si="28"/>
        <v>50</v>
      </c>
      <c r="DA113" s="67">
        <f t="shared" si="29"/>
        <v>0</v>
      </c>
      <c r="DB113" s="67">
        <f t="shared" si="30"/>
        <v>24</v>
      </c>
      <c r="DC113" s="67">
        <f t="shared" si="31"/>
        <v>0</v>
      </c>
      <c r="DD113" s="67">
        <f t="shared" si="32"/>
        <v>0</v>
      </c>
      <c r="DE113" s="67">
        <f t="shared" si="33"/>
        <v>0</v>
      </c>
      <c r="DF113" s="67">
        <f t="shared" si="34"/>
        <v>0</v>
      </c>
      <c r="DG113" s="67">
        <f t="shared" si="35"/>
        <v>26</v>
      </c>
      <c r="DH113" s="67">
        <f t="shared" si="36"/>
        <v>26</v>
      </c>
      <c r="DI113" s="67">
        <f t="shared" si="37"/>
        <v>26</v>
      </c>
      <c r="DJ113" s="67">
        <f t="shared" si="38"/>
        <v>50</v>
      </c>
      <c r="DK113" s="67">
        <f t="shared" si="39"/>
        <v>96</v>
      </c>
      <c r="DL113" s="67" t="str">
        <f t="shared" si="40"/>
        <v>ESP</v>
      </c>
      <c r="DM113" s="182" t="str">
        <f t="shared" si="41"/>
        <v/>
      </c>
      <c r="DN113" s="67">
        <f t="shared" si="47"/>
        <v>57.000000000000057</v>
      </c>
      <c r="DO113" s="178" t="str">
        <f t="shared" si="42"/>
        <v>EAST BAHAREA LN</v>
      </c>
    </row>
    <row r="114" spans="2:119" s="3" customFormat="1" ht="16.7" customHeight="1" x14ac:dyDescent="0.2">
      <c r="B114" s="739" t="s">
        <v>705</v>
      </c>
      <c r="C114" s="740" t="s">
        <v>22</v>
      </c>
      <c r="D114" s="741" t="s">
        <v>21</v>
      </c>
      <c r="E114" s="124">
        <v>0</v>
      </c>
      <c r="F114" s="85">
        <f t="shared" si="45"/>
        <v>14.212000000000003</v>
      </c>
      <c r="G114" s="97" t="s">
        <v>134</v>
      </c>
      <c r="H114" s="744">
        <v>128</v>
      </c>
      <c r="I114" s="745">
        <v>50</v>
      </c>
      <c r="J114" s="745"/>
      <c r="K114" s="745"/>
      <c r="L114" s="745"/>
      <c r="M114" s="746">
        <v>45941</v>
      </c>
      <c r="N114" s="747">
        <v>6730</v>
      </c>
      <c r="O114" s="798">
        <f t="shared" si="25"/>
        <v>650</v>
      </c>
      <c r="P114" s="744">
        <v>6730</v>
      </c>
      <c r="Q114" s="744">
        <v>7380</v>
      </c>
      <c r="R114" s="744" t="s">
        <v>706</v>
      </c>
      <c r="S114" s="748"/>
      <c r="T114" s="748">
        <v>3.5</v>
      </c>
      <c r="U114" s="744">
        <v>144</v>
      </c>
      <c r="V114" s="744"/>
      <c r="W114" s="745"/>
      <c r="X114" s="744"/>
      <c r="Y114" s="744"/>
      <c r="Z114" s="744"/>
      <c r="AA114" s="749">
        <v>31</v>
      </c>
      <c r="AB114" s="750"/>
      <c r="AC114" s="750"/>
      <c r="AD114" s="750"/>
      <c r="AE114" s="750"/>
      <c r="AF114" s="751" t="s">
        <v>770</v>
      </c>
      <c r="AG114" s="752"/>
      <c r="AH114" s="753">
        <v>90</v>
      </c>
      <c r="AI114" s="754">
        <v>45832</v>
      </c>
      <c r="AJ114" s="755">
        <v>68</v>
      </c>
      <c r="AK114" s="753">
        <v>79.099999999999994</v>
      </c>
      <c r="AL114" s="755">
        <v>86170</v>
      </c>
      <c r="AM114" s="500">
        <f t="shared" si="46"/>
        <v>14.212000000000005</v>
      </c>
      <c r="AN114" s="756"/>
      <c r="AO114" s="893"/>
      <c r="AP114" s="887"/>
      <c r="AQ114" s="891" t="str">
        <f t="shared" ca="1" si="43"/>
        <v/>
      </c>
      <c r="AR114" s="889">
        <v>45503</v>
      </c>
      <c r="AS114" s="892" t="str">
        <f t="shared" ca="1" si="44"/>
        <v/>
      </c>
      <c r="CU114" s="31"/>
      <c r="CV114" s="177" t="s">
        <v>116</v>
      </c>
      <c r="CW114" s="65">
        <f t="shared" si="2"/>
        <v>46277</v>
      </c>
      <c r="CX114" s="66" t="str">
        <f t="shared" si="26"/>
        <v>9EBAH-LN02</v>
      </c>
      <c r="CY114" s="67">
        <f t="shared" si="27"/>
        <v>128</v>
      </c>
      <c r="CZ114" s="67">
        <f t="shared" si="28"/>
        <v>50</v>
      </c>
      <c r="DA114" s="67">
        <f t="shared" si="29"/>
        <v>0</v>
      </c>
      <c r="DB114" s="67">
        <f t="shared" si="30"/>
        <v>0</v>
      </c>
      <c r="DC114" s="67">
        <f t="shared" si="31"/>
        <v>0</v>
      </c>
      <c r="DD114" s="67">
        <f t="shared" si="32"/>
        <v>3.5</v>
      </c>
      <c r="DE114" s="67">
        <f t="shared" si="33"/>
        <v>144</v>
      </c>
      <c r="DF114" s="67">
        <f t="shared" si="34"/>
        <v>0</v>
      </c>
      <c r="DG114" s="67">
        <f t="shared" si="35"/>
        <v>0</v>
      </c>
      <c r="DH114" s="67">
        <f t="shared" si="36"/>
        <v>0</v>
      </c>
      <c r="DI114" s="67">
        <f t="shared" si="37"/>
        <v>0</v>
      </c>
      <c r="DJ114" s="67">
        <f t="shared" si="38"/>
        <v>31</v>
      </c>
      <c r="DK114" s="67">
        <f t="shared" si="39"/>
        <v>90</v>
      </c>
      <c r="DL114" s="67" t="str">
        <f t="shared" si="40"/>
        <v>SI</v>
      </c>
      <c r="DM114" s="182" t="str">
        <f t="shared" si="41"/>
        <v>NO RECOVERY</v>
      </c>
      <c r="DN114" s="67">
        <f t="shared" si="47"/>
        <v>0</v>
      </c>
      <c r="DO114" s="178" t="str">
        <f t="shared" si="42"/>
        <v/>
      </c>
    </row>
    <row r="115" spans="2:119" s="3" customFormat="1" ht="16.7" customHeight="1" x14ac:dyDescent="0.2">
      <c r="B115" s="739"/>
      <c r="C115" s="740"/>
      <c r="D115" s="741"/>
      <c r="E115" s="742"/>
      <c r="F115" s="85">
        <f t="shared" si="45"/>
        <v>0</v>
      </c>
      <c r="G115" s="743"/>
      <c r="H115" s="744"/>
      <c r="I115" s="745"/>
      <c r="J115" s="745"/>
      <c r="K115" s="745"/>
      <c r="L115" s="745"/>
      <c r="M115" s="746"/>
      <c r="N115" s="747"/>
      <c r="O115" s="798" t="str">
        <f t="shared" si="25"/>
        <v/>
      </c>
      <c r="P115" s="744"/>
      <c r="Q115" s="744"/>
      <c r="R115" s="744"/>
      <c r="S115" s="748"/>
      <c r="T115" s="748"/>
      <c r="U115" s="744"/>
      <c r="V115" s="744"/>
      <c r="W115" s="745"/>
      <c r="X115" s="744"/>
      <c r="Y115" s="744"/>
      <c r="Z115" s="745"/>
      <c r="AA115" s="749"/>
      <c r="AB115" s="750"/>
      <c r="AC115" s="750"/>
      <c r="AD115" s="750"/>
      <c r="AE115" s="750"/>
      <c r="AF115" s="751"/>
      <c r="AG115" s="752"/>
      <c r="AH115" s="753"/>
      <c r="AI115" s="754"/>
      <c r="AJ115" s="755"/>
      <c r="AK115" s="753"/>
      <c r="AL115" s="755"/>
      <c r="AM115" s="500">
        <f t="shared" si="46"/>
        <v>0</v>
      </c>
      <c r="AN115" s="756"/>
      <c r="AO115" s="893"/>
      <c r="AP115" s="887"/>
      <c r="AQ115" s="891" t="str">
        <f t="shared" ca="1" si="43"/>
        <v/>
      </c>
      <c r="AR115" s="889"/>
      <c r="AS115" s="892" t="str">
        <f t="shared" ca="1" si="44"/>
        <v/>
      </c>
      <c r="CU115" s="31"/>
      <c r="CV115" s="177" t="s">
        <v>116</v>
      </c>
      <c r="CW115" s="65">
        <f t="shared" si="2"/>
        <v>46277</v>
      </c>
      <c r="CX115" s="66" t="str">
        <f t="shared" si="26"/>
        <v>9</v>
      </c>
      <c r="CY115" s="67">
        <f t="shared" si="27"/>
        <v>0</v>
      </c>
      <c r="CZ115" s="67">
        <f t="shared" si="28"/>
        <v>0</v>
      </c>
      <c r="DA115" s="67">
        <f t="shared" si="29"/>
        <v>0</v>
      </c>
      <c r="DB115" s="67">
        <f t="shared" si="30"/>
        <v>0</v>
      </c>
      <c r="DC115" s="67">
        <f t="shared" si="31"/>
        <v>0</v>
      </c>
      <c r="DD115" s="67">
        <f t="shared" si="32"/>
        <v>0</v>
      </c>
      <c r="DE115" s="67">
        <f t="shared" si="33"/>
        <v>0</v>
      </c>
      <c r="DF115" s="67">
        <f t="shared" si="34"/>
        <v>0</v>
      </c>
      <c r="DG115" s="67">
        <f t="shared" si="35"/>
        <v>0</v>
      </c>
      <c r="DH115" s="67">
        <f t="shared" si="36"/>
        <v>0</v>
      </c>
      <c r="DI115" s="67">
        <f t="shared" si="37"/>
        <v>0</v>
      </c>
      <c r="DJ115" s="67">
        <f t="shared" si="38"/>
        <v>0</v>
      </c>
      <c r="DK115" s="67">
        <f t="shared" si="39"/>
        <v>0</v>
      </c>
      <c r="DL115" s="67" t="str">
        <f t="shared" si="40"/>
        <v>SI</v>
      </c>
      <c r="DM115" s="182" t="str">
        <f t="shared" si="41"/>
        <v/>
      </c>
      <c r="DN115" s="67">
        <f t="shared" si="47"/>
        <v>0</v>
      </c>
      <c r="DO115" s="178" t="str">
        <f t="shared" si="42"/>
        <v/>
      </c>
    </row>
    <row r="116" spans="2:119" s="3" customFormat="1" ht="16.7" customHeight="1" x14ac:dyDescent="0.2">
      <c r="B116" s="832"/>
      <c r="C116" s="847"/>
      <c r="D116" s="848"/>
      <c r="E116" s="849"/>
      <c r="F116" s="85">
        <f t="shared" si="45"/>
        <v>0</v>
      </c>
      <c r="G116" s="850"/>
      <c r="H116" s="851"/>
      <c r="I116" s="852"/>
      <c r="J116" s="852"/>
      <c r="K116" s="852"/>
      <c r="L116" s="852"/>
      <c r="M116" s="853"/>
      <c r="N116" s="854"/>
      <c r="O116" s="798" t="str">
        <f t="shared" si="25"/>
        <v/>
      </c>
      <c r="P116" s="851"/>
      <c r="Q116" s="851"/>
      <c r="R116" s="851"/>
      <c r="S116" s="855"/>
      <c r="T116" s="855"/>
      <c r="U116" s="851"/>
      <c r="V116" s="851"/>
      <c r="W116" s="852"/>
      <c r="X116" s="851"/>
      <c r="Y116" s="851"/>
      <c r="Z116" s="852"/>
      <c r="AA116" s="856"/>
      <c r="AB116" s="852"/>
      <c r="AC116" s="852"/>
      <c r="AD116" s="852"/>
      <c r="AE116" s="852"/>
      <c r="AF116" s="856"/>
      <c r="AG116" s="849"/>
      <c r="AH116" s="857"/>
      <c r="AI116" s="858"/>
      <c r="AJ116" s="859"/>
      <c r="AK116" s="857"/>
      <c r="AL116" s="859"/>
      <c r="AM116" s="500">
        <f t="shared" si="46"/>
        <v>0</v>
      </c>
      <c r="AN116" s="860"/>
      <c r="AO116" s="893"/>
      <c r="AP116" s="887"/>
      <c r="AQ116" s="891" t="str">
        <f t="shared" ca="1" si="43"/>
        <v/>
      </c>
      <c r="AR116" s="889"/>
      <c r="AS116" s="892" t="str">
        <f t="shared" ca="1" si="44"/>
        <v/>
      </c>
      <c r="CU116" s="31"/>
      <c r="CV116" s="177" t="s">
        <v>116</v>
      </c>
      <c r="CW116" s="65">
        <f t="shared" si="2"/>
        <v>46277</v>
      </c>
      <c r="CX116" s="66" t="str">
        <f t="shared" si="26"/>
        <v>9</v>
      </c>
      <c r="CY116" s="67">
        <f t="shared" si="27"/>
        <v>0</v>
      </c>
      <c r="CZ116" s="67">
        <f t="shared" si="28"/>
        <v>0</v>
      </c>
      <c r="DA116" s="67">
        <f t="shared" si="29"/>
        <v>0</v>
      </c>
      <c r="DB116" s="67">
        <f t="shared" si="30"/>
        <v>0</v>
      </c>
      <c r="DC116" s="67">
        <f t="shared" si="31"/>
        <v>0</v>
      </c>
      <c r="DD116" s="67">
        <f t="shared" si="32"/>
        <v>0</v>
      </c>
      <c r="DE116" s="67">
        <f t="shared" si="33"/>
        <v>0</v>
      </c>
      <c r="DF116" s="67">
        <f t="shared" si="34"/>
        <v>0</v>
      </c>
      <c r="DG116" s="67">
        <f t="shared" si="35"/>
        <v>0</v>
      </c>
      <c r="DH116" s="67">
        <f t="shared" si="36"/>
        <v>0</v>
      </c>
      <c r="DI116" s="67">
        <f t="shared" si="37"/>
        <v>0</v>
      </c>
      <c r="DJ116" s="67">
        <f t="shared" si="38"/>
        <v>0</v>
      </c>
      <c r="DK116" s="67">
        <f t="shared" si="39"/>
        <v>0</v>
      </c>
      <c r="DL116" s="67" t="str">
        <f t="shared" si="40"/>
        <v>SI</v>
      </c>
      <c r="DM116" s="182" t="str">
        <f t="shared" si="41"/>
        <v/>
      </c>
      <c r="DN116" s="67">
        <f t="shared" si="47"/>
        <v>0</v>
      </c>
      <c r="DO116" s="178" t="str">
        <f t="shared" si="42"/>
        <v/>
      </c>
    </row>
    <row r="117" spans="2:119" s="1" customFormat="1" ht="16.7" customHeight="1" x14ac:dyDescent="0.2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336"/>
      <c r="AG117" s="336"/>
      <c r="AH117" s="2"/>
      <c r="AI117" s="2"/>
      <c r="AJ117" s="2"/>
      <c r="AK117" s="2"/>
      <c r="AL117" s="2"/>
      <c r="AM117" s="2"/>
      <c r="AN117" s="2"/>
      <c r="AO117" s="2"/>
      <c r="AP117" s="2"/>
      <c r="CV117" s="68"/>
      <c r="CW117" s="69"/>
      <c r="CX117" s="70"/>
      <c r="CY117" s="71"/>
      <c r="CZ117" s="71"/>
      <c r="DA117" s="71"/>
      <c r="DB117" s="71"/>
      <c r="DC117" s="71"/>
      <c r="DD117" s="71"/>
      <c r="DE117" s="71"/>
      <c r="DF117" s="71"/>
      <c r="DG117" s="71"/>
      <c r="DH117" s="71"/>
      <c r="DI117" s="71"/>
      <c r="DJ117" s="71"/>
      <c r="DK117" s="71"/>
      <c r="DL117" s="71"/>
      <c r="DM117" s="71"/>
      <c r="DN117" s="71"/>
      <c r="DO117" s="77" t="str">
        <f t="shared" ref="DO117:DO140" si="48">IF(OR(D117="SI",B117=""),"",VLOOKUP(B117,WELL_FIELD,2))</f>
        <v/>
      </c>
    </row>
    <row r="118" spans="2:119" s="1" customFormat="1" ht="16.7" customHeight="1" x14ac:dyDescent="0.2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336"/>
      <c r="AG118" s="336"/>
      <c r="AH118" s="2"/>
      <c r="AI118" s="2"/>
      <c r="AJ118" s="2"/>
      <c r="AK118" s="2"/>
      <c r="AL118" s="2"/>
      <c r="AM118" s="2"/>
      <c r="AN118" s="2"/>
      <c r="AO118" s="2"/>
      <c r="AP118" s="2"/>
      <c r="CV118" s="68"/>
      <c r="CW118" s="69"/>
      <c r="CX118" s="70"/>
      <c r="CY118" s="71"/>
      <c r="CZ118" s="71"/>
      <c r="DA118" s="71"/>
      <c r="DB118" s="71"/>
      <c r="DC118" s="71"/>
      <c r="DD118" s="71"/>
      <c r="DE118" s="71"/>
      <c r="DF118" s="71"/>
      <c r="DG118" s="71"/>
      <c r="DH118" s="71"/>
      <c r="DI118" s="71"/>
      <c r="DJ118" s="71"/>
      <c r="DK118" s="71"/>
      <c r="DL118" s="71"/>
      <c r="DM118" s="71"/>
      <c r="DN118" s="71"/>
      <c r="DO118" s="77" t="str">
        <f t="shared" si="48"/>
        <v/>
      </c>
    </row>
    <row r="119" spans="2:119" s="1" customFormat="1" ht="16.7" customHeight="1" x14ac:dyDescent="0.2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336"/>
      <c r="AG119" s="336"/>
      <c r="AH119" s="2"/>
      <c r="AI119" s="2"/>
      <c r="AJ119" s="2"/>
      <c r="AK119" s="2"/>
      <c r="AL119" s="2"/>
      <c r="AM119" s="2"/>
      <c r="AN119" s="2"/>
      <c r="AO119" s="2"/>
      <c r="AP119" s="2"/>
      <c r="CV119" s="68"/>
      <c r="CW119" s="69"/>
      <c r="CX119" s="70"/>
      <c r="CY119" s="71"/>
      <c r="CZ119" s="71"/>
      <c r="DA119" s="71"/>
      <c r="DB119" s="71"/>
      <c r="DC119" s="71"/>
      <c r="DD119" s="71"/>
      <c r="DE119" s="71"/>
      <c r="DF119" s="71"/>
      <c r="DG119" s="71"/>
      <c r="DH119" s="71"/>
      <c r="DI119" s="71"/>
      <c r="DJ119" s="71"/>
      <c r="DK119" s="71"/>
      <c r="DL119" s="71"/>
      <c r="DM119" s="71"/>
      <c r="DN119" s="71"/>
      <c r="DO119" s="77" t="str">
        <f t="shared" si="48"/>
        <v/>
      </c>
    </row>
    <row r="120" spans="2:119" s="1" customFormat="1" ht="16.7" customHeight="1" x14ac:dyDescent="0.2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336"/>
      <c r="AG120" s="336"/>
      <c r="AH120" s="2"/>
      <c r="AI120" s="2"/>
      <c r="AJ120" s="2"/>
      <c r="AK120" s="2"/>
      <c r="AL120" s="2"/>
      <c r="AM120" s="2"/>
      <c r="AN120" s="2"/>
      <c r="AO120" s="2"/>
      <c r="AP120" s="2"/>
      <c r="CV120" s="68"/>
      <c r="CW120" s="69"/>
      <c r="CX120" s="70"/>
      <c r="CY120" s="71"/>
      <c r="CZ120" s="71"/>
      <c r="DA120" s="71"/>
      <c r="DB120" s="71"/>
      <c r="DC120" s="71"/>
      <c r="DD120" s="71"/>
      <c r="DE120" s="71"/>
      <c r="DF120" s="71"/>
      <c r="DG120" s="71"/>
      <c r="DH120" s="71"/>
      <c r="DI120" s="71"/>
      <c r="DJ120" s="71"/>
      <c r="DK120" s="71"/>
      <c r="DL120" s="71"/>
      <c r="DM120" s="71"/>
      <c r="DN120" s="71"/>
      <c r="DO120" s="77" t="str">
        <f t="shared" si="48"/>
        <v/>
      </c>
    </row>
    <row r="121" spans="2:119" s="1" customFormat="1" ht="16.7" customHeight="1" x14ac:dyDescent="0.2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336"/>
      <c r="AG121" s="336"/>
      <c r="AH121" s="2"/>
      <c r="AI121" s="2"/>
      <c r="AJ121" s="2"/>
      <c r="AK121" s="2"/>
      <c r="AL121" s="2"/>
      <c r="AM121" s="2"/>
      <c r="AN121" s="2"/>
      <c r="AO121" s="2"/>
      <c r="AP121" s="2"/>
      <c r="CV121" s="68"/>
      <c r="CW121" s="69"/>
      <c r="CX121" s="70"/>
      <c r="CY121" s="71"/>
      <c r="CZ121" s="71"/>
      <c r="DA121" s="71"/>
      <c r="DB121" s="71"/>
      <c r="DC121" s="71"/>
      <c r="DD121" s="71"/>
      <c r="DE121" s="71"/>
      <c r="DF121" s="71"/>
      <c r="DG121" s="71"/>
      <c r="DH121" s="71"/>
      <c r="DI121" s="71"/>
      <c r="DJ121" s="71"/>
      <c r="DK121" s="71"/>
      <c r="DL121" s="71"/>
      <c r="DM121" s="71"/>
      <c r="DN121" s="71"/>
      <c r="DO121" s="77" t="str">
        <f t="shared" si="48"/>
        <v/>
      </c>
    </row>
    <row r="122" spans="2:119" s="1" customFormat="1" ht="16.7" customHeight="1" x14ac:dyDescent="0.2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336"/>
      <c r="AG122" s="336"/>
      <c r="AH122" s="2"/>
      <c r="AI122" s="2"/>
      <c r="AJ122" s="2"/>
      <c r="AK122" s="2"/>
      <c r="AL122" s="2"/>
      <c r="AM122" s="2"/>
      <c r="AN122" s="2"/>
      <c r="AO122" s="2"/>
      <c r="AP122" s="2"/>
      <c r="CV122" s="68"/>
      <c r="CW122" s="69"/>
      <c r="CX122" s="70"/>
      <c r="CY122" s="71"/>
      <c r="CZ122" s="71"/>
      <c r="DA122" s="71"/>
      <c r="DB122" s="71"/>
      <c r="DC122" s="71"/>
      <c r="DD122" s="71"/>
      <c r="DE122" s="71"/>
      <c r="DF122" s="71"/>
      <c r="DG122" s="71"/>
      <c r="DH122" s="71"/>
      <c r="DI122" s="71"/>
      <c r="DJ122" s="71"/>
      <c r="DK122" s="71"/>
      <c r="DL122" s="71"/>
      <c r="DM122" s="71"/>
      <c r="DN122" s="71"/>
      <c r="DO122" s="77" t="str">
        <f t="shared" si="48"/>
        <v/>
      </c>
    </row>
    <row r="123" spans="2:119" s="1" customFormat="1" ht="16.7" customHeight="1" x14ac:dyDescent="0.2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336"/>
      <c r="AG123" s="336"/>
      <c r="AH123" s="2"/>
      <c r="AI123" s="2"/>
      <c r="AJ123" s="2"/>
      <c r="AK123" s="2"/>
      <c r="AL123" s="2"/>
      <c r="AM123" s="2"/>
      <c r="AN123" s="2"/>
      <c r="AO123" s="2"/>
      <c r="AP123" s="2"/>
      <c r="CV123" s="68"/>
      <c r="CW123" s="69"/>
      <c r="CX123" s="70"/>
      <c r="CY123" s="71"/>
      <c r="CZ123" s="71"/>
      <c r="DA123" s="71"/>
      <c r="DB123" s="71"/>
      <c r="DC123" s="71"/>
      <c r="DD123" s="71"/>
      <c r="DE123" s="71"/>
      <c r="DF123" s="71"/>
      <c r="DG123" s="71"/>
      <c r="DH123" s="71"/>
      <c r="DI123" s="71"/>
      <c r="DJ123" s="71"/>
      <c r="DK123" s="71"/>
      <c r="DL123" s="71"/>
      <c r="DM123" s="71"/>
      <c r="DN123" s="71"/>
      <c r="DO123" s="77" t="str">
        <f t="shared" si="48"/>
        <v/>
      </c>
    </row>
    <row r="124" spans="2:119" s="1" customFormat="1" ht="16.7" customHeight="1" x14ac:dyDescent="0.2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336"/>
      <c r="AG124" s="336"/>
      <c r="AH124" s="2"/>
      <c r="AI124" s="2"/>
      <c r="AJ124" s="2"/>
      <c r="AK124" s="2"/>
      <c r="AL124" s="2"/>
      <c r="AM124" s="2"/>
      <c r="AN124" s="2"/>
      <c r="AO124" s="2"/>
      <c r="AP124" s="2"/>
      <c r="CV124" s="68"/>
      <c r="CW124" s="69"/>
      <c r="CX124" s="70"/>
      <c r="CY124" s="71"/>
      <c r="CZ124" s="71"/>
      <c r="DA124" s="71"/>
      <c r="DB124" s="71"/>
      <c r="DC124" s="71"/>
      <c r="DD124" s="71"/>
      <c r="DE124" s="71"/>
      <c r="DF124" s="71"/>
      <c r="DG124" s="71"/>
      <c r="DH124" s="71"/>
      <c r="DI124" s="71"/>
      <c r="DJ124" s="71"/>
      <c r="DK124" s="71"/>
      <c r="DL124" s="71"/>
      <c r="DM124" s="71"/>
      <c r="DN124" s="71"/>
      <c r="DO124" s="77" t="str">
        <f t="shared" si="48"/>
        <v/>
      </c>
    </row>
    <row r="125" spans="2:119" s="1" customFormat="1" ht="16.7" customHeight="1" x14ac:dyDescent="0.2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336"/>
      <c r="AG125" s="336"/>
      <c r="AH125" s="2"/>
      <c r="AI125" s="2"/>
      <c r="AJ125" s="2"/>
      <c r="AK125" s="2"/>
      <c r="AL125" s="2"/>
      <c r="AM125" s="2"/>
      <c r="AN125" s="2"/>
      <c r="AO125" s="2"/>
      <c r="AP125" s="2"/>
      <c r="CV125" s="68"/>
      <c r="CW125" s="69"/>
      <c r="CX125" s="70"/>
      <c r="CY125" s="71"/>
      <c r="CZ125" s="71"/>
      <c r="DA125" s="71"/>
      <c r="DB125" s="71"/>
      <c r="DC125" s="71"/>
      <c r="DD125" s="71"/>
      <c r="DE125" s="71"/>
      <c r="DF125" s="71"/>
      <c r="DG125" s="71"/>
      <c r="DH125" s="71"/>
      <c r="DI125" s="71"/>
      <c r="DJ125" s="71"/>
      <c r="DK125" s="71"/>
      <c r="DL125" s="71"/>
      <c r="DM125" s="71"/>
      <c r="DN125" s="71"/>
      <c r="DO125" s="77" t="str">
        <f t="shared" si="48"/>
        <v/>
      </c>
    </row>
    <row r="126" spans="2:119" s="1" customFormat="1" ht="16.7" customHeight="1" x14ac:dyDescent="0.2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336"/>
      <c r="AG126" s="336"/>
      <c r="AH126" s="2"/>
      <c r="AI126" s="2"/>
      <c r="AJ126" s="2"/>
      <c r="AK126" s="2"/>
      <c r="AL126" s="2"/>
      <c r="AM126" s="2"/>
      <c r="AN126" s="2"/>
      <c r="AO126" s="2"/>
      <c r="AP126" s="2"/>
      <c r="CV126" s="68"/>
      <c r="CW126" s="69"/>
      <c r="CX126" s="70"/>
      <c r="CY126" s="71"/>
      <c r="CZ126" s="71"/>
      <c r="DA126" s="71"/>
      <c r="DB126" s="71"/>
      <c r="DC126" s="71"/>
      <c r="DD126" s="71"/>
      <c r="DE126" s="71"/>
      <c r="DF126" s="71"/>
      <c r="DG126" s="71"/>
      <c r="DH126" s="71"/>
      <c r="DI126" s="71"/>
      <c r="DJ126" s="71"/>
      <c r="DK126" s="71"/>
      <c r="DL126" s="71"/>
      <c r="DM126" s="71"/>
      <c r="DN126" s="71"/>
      <c r="DO126" s="77" t="str">
        <f t="shared" si="48"/>
        <v/>
      </c>
    </row>
    <row r="127" spans="2:119" s="1" customFormat="1" ht="16.7" customHeight="1" x14ac:dyDescent="0.2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336"/>
      <c r="AG127" s="336"/>
      <c r="AH127" s="2"/>
      <c r="AI127" s="2"/>
      <c r="AJ127" s="2"/>
      <c r="AK127" s="2"/>
      <c r="AL127" s="2"/>
      <c r="AM127" s="2"/>
      <c r="AN127" s="2"/>
      <c r="AO127" s="2"/>
      <c r="AP127" s="2"/>
      <c r="CV127" s="68"/>
      <c r="CW127" s="69"/>
      <c r="CX127" s="70"/>
      <c r="CY127" s="71"/>
      <c r="CZ127" s="71"/>
      <c r="DA127" s="71"/>
      <c r="DB127" s="71"/>
      <c r="DC127" s="71"/>
      <c r="DD127" s="71"/>
      <c r="DE127" s="71"/>
      <c r="DF127" s="71"/>
      <c r="DG127" s="71"/>
      <c r="DH127" s="71"/>
      <c r="DI127" s="71"/>
      <c r="DJ127" s="71"/>
      <c r="DK127" s="71"/>
      <c r="DL127" s="71"/>
      <c r="DM127" s="71"/>
      <c r="DN127" s="71"/>
      <c r="DO127" s="77" t="str">
        <f t="shared" si="48"/>
        <v/>
      </c>
    </row>
    <row r="128" spans="2:119" s="1" customFormat="1" ht="16.7" customHeight="1" x14ac:dyDescent="0.2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336"/>
      <c r="AG128" s="336"/>
      <c r="AH128" s="2"/>
      <c r="AI128" s="2"/>
      <c r="AJ128" s="2"/>
      <c r="AK128" s="2"/>
      <c r="AL128" s="2"/>
      <c r="AM128" s="2"/>
      <c r="AN128" s="2"/>
      <c r="AO128" s="2"/>
      <c r="AP128" s="2"/>
      <c r="CV128" s="68"/>
      <c r="CW128" s="69"/>
      <c r="CX128" s="70"/>
      <c r="CY128" s="71"/>
      <c r="CZ128" s="71"/>
      <c r="DA128" s="71"/>
      <c r="DB128" s="71"/>
      <c r="DC128" s="71"/>
      <c r="DD128" s="71"/>
      <c r="DE128" s="71"/>
      <c r="DF128" s="71"/>
      <c r="DG128" s="71"/>
      <c r="DH128" s="71"/>
      <c r="DI128" s="71"/>
      <c r="DJ128" s="71"/>
      <c r="DK128" s="71"/>
      <c r="DL128" s="71"/>
      <c r="DM128" s="71"/>
      <c r="DN128" s="71"/>
      <c r="DO128" s="77" t="str">
        <f t="shared" si="48"/>
        <v/>
      </c>
    </row>
    <row r="129" spans="2:119" s="1" customFormat="1" ht="16.7" customHeight="1" x14ac:dyDescent="0.2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336"/>
      <c r="AG129" s="336"/>
      <c r="AH129" s="2"/>
      <c r="AI129" s="2"/>
      <c r="AJ129" s="2"/>
      <c r="AK129" s="2"/>
      <c r="AL129" s="2"/>
      <c r="AM129" s="2"/>
      <c r="AN129" s="2"/>
      <c r="AO129" s="2"/>
      <c r="AP129" s="2"/>
      <c r="CV129" s="68"/>
      <c r="CW129" s="69"/>
      <c r="CX129" s="70"/>
      <c r="CY129" s="71"/>
      <c r="CZ129" s="71"/>
      <c r="DA129" s="71"/>
      <c r="DB129" s="71"/>
      <c r="DC129" s="71"/>
      <c r="DD129" s="71"/>
      <c r="DE129" s="71"/>
      <c r="DF129" s="71"/>
      <c r="DG129" s="71"/>
      <c r="DH129" s="71"/>
      <c r="DI129" s="71"/>
      <c r="DJ129" s="71"/>
      <c r="DK129" s="71"/>
      <c r="DL129" s="71"/>
      <c r="DM129" s="71"/>
      <c r="DN129" s="71"/>
      <c r="DO129" s="77" t="str">
        <f t="shared" si="48"/>
        <v/>
      </c>
    </row>
    <row r="130" spans="2:119" s="1" customFormat="1" ht="16.7" customHeight="1" x14ac:dyDescent="0.2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336"/>
      <c r="AG130" s="336"/>
      <c r="AH130" s="2"/>
      <c r="AI130" s="2"/>
      <c r="AJ130" s="2"/>
      <c r="AK130" s="2"/>
      <c r="AL130" s="2"/>
      <c r="AM130" s="2"/>
      <c r="AN130" s="2"/>
      <c r="AO130" s="2"/>
      <c r="AP130" s="2"/>
      <c r="CV130" s="68"/>
      <c r="CW130" s="69"/>
      <c r="CX130" s="70"/>
      <c r="CY130" s="71"/>
      <c r="CZ130" s="71"/>
      <c r="DA130" s="71"/>
      <c r="DB130" s="71"/>
      <c r="DC130" s="71"/>
      <c r="DD130" s="71"/>
      <c r="DE130" s="71"/>
      <c r="DF130" s="71"/>
      <c r="DG130" s="71"/>
      <c r="DH130" s="71"/>
      <c r="DI130" s="71"/>
      <c r="DJ130" s="71"/>
      <c r="DK130" s="71"/>
      <c r="DL130" s="71"/>
      <c r="DM130" s="71"/>
      <c r="DN130" s="71"/>
      <c r="DO130" s="77" t="str">
        <f t="shared" si="48"/>
        <v/>
      </c>
    </row>
    <row r="131" spans="2:119" s="1" customFormat="1" ht="16.7" customHeight="1" x14ac:dyDescent="0.2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336"/>
      <c r="AG131" s="336"/>
      <c r="AH131" s="2"/>
      <c r="AI131" s="2"/>
      <c r="AJ131" s="2"/>
      <c r="AK131" s="2"/>
      <c r="AL131" s="2"/>
      <c r="AM131" s="2"/>
      <c r="AN131" s="2"/>
      <c r="AO131" s="2"/>
      <c r="AP131" s="2"/>
      <c r="CV131" s="68"/>
      <c r="CW131" s="69"/>
      <c r="CX131" s="70"/>
      <c r="CY131" s="71"/>
      <c r="CZ131" s="71"/>
      <c r="DA131" s="71"/>
      <c r="DB131" s="71"/>
      <c r="DC131" s="71"/>
      <c r="DD131" s="71"/>
      <c r="DE131" s="71"/>
      <c r="DF131" s="71"/>
      <c r="DG131" s="71"/>
      <c r="DH131" s="71"/>
      <c r="DI131" s="71"/>
      <c r="DJ131" s="71"/>
      <c r="DK131" s="71"/>
      <c r="DL131" s="71"/>
      <c r="DM131" s="71"/>
      <c r="DN131" s="71"/>
      <c r="DO131" s="77" t="str">
        <f t="shared" si="48"/>
        <v/>
      </c>
    </row>
    <row r="132" spans="2:119" s="1" customFormat="1" ht="16.7" customHeight="1" x14ac:dyDescent="0.2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336"/>
      <c r="AG132" s="336"/>
      <c r="AH132" s="2"/>
      <c r="AI132" s="2"/>
      <c r="AJ132" s="2"/>
      <c r="AK132" s="2"/>
      <c r="AL132" s="2"/>
      <c r="AM132" s="2"/>
      <c r="AN132" s="2"/>
      <c r="AO132" s="2"/>
      <c r="AP132" s="2"/>
      <c r="CV132" s="68"/>
      <c r="CW132" s="69"/>
      <c r="CX132" s="70"/>
      <c r="CY132" s="71"/>
      <c r="CZ132" s="71"/>
      <c r="DA132" s="71"/>
      <c r="DB132" s="71"/>
      <c r="DC132" s="71"/>
      <c r="DD132" s="71"/>
      <c r="DE132" s="71"/>
      <c r="DF132" s="71"/>
      <c r="DG132" s="71"/>
      <c r="DH132" s="71"/>
      <c r="DI132" s="71"/>
      <c r="DJ132" s="71"/>
      <c r="DK132" s="71"/>
      <c r="DL132" s="71"/>
      <c r="DM132" s="71"/>
      <c r="DN132" s="71"/>
      <c r="DO132" s="77" t="str">
        <f t="shared" si="48"/>
        <v/>
      </c>
    </row>
    <row r="133" spans="2:119" s="1" customFormat="1" ht="16.7" customHeight="1" x14ac:dyDescent="0.2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336"/>
      <c r="AG133" s="336"/>
      <c r="AH133" s="2"/>
      <c r="AI133" s="2"/>
      <c r="AJ133" s="2"/>
      <c r="AK133" s="2"/>
      <c r="AL133" s="2"/>
      <c r="AM133" s="2"/>
      <c r="AN133" s="2"/>
      <c r="AO133" s="2"/>
      <c r="AP133" s="2"/>
      <c r="CV133" s="68"/>
      <c r="CW133" s="69"/>
      <c r="CX133" s="70"/>
      <c r="CY133" s="71"/>
      <c r="CZ133" s="71"/>
      <c r="DA133" s="71"/>
      <c r="DB133" s="71"/>
      <c r="DC133" s="71"/>
      <c r="DD133" s="71"/>
      <c r="DE133" s="71"/>
      <c r="DF133" s="71"/>
      <c r="DG133" s="71"/>
      <c r="DH133" s="71"/>
      <c r="DI133" s="71"/>
      <c r="DJ133" s="71"/>
      <c r="DK133" s="71"/>
      <c r="DL133" s="71"/>
      <c r="DM133" s="71"/>
      <c r="DN133" s="71"/>
      <c r="DO133" s="77" t="str">
        <f t="shared" si="48"/>
        <v/>
      </c>
    </row>
    <row r="134" spans="2:119" s="1" customFormat="1" ht="16.7" customHeight="1" x14ac:dyDescent="0.2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336"/>
      <c r="AG134" s="336"/>
      <c r="AH134" s="2"/>
      <c r="AI134" s="2"/>
      <c r="AJ134" s="2"/>
      <c r="AK134" s="2"/>
      <c r="AL134" s="2"/>
      <c r="AM134" s="2"/>
      <c r="AN134" s="2"/>
      <c r="AO134" s="2"/>
      <c r="AP134" s="2"/>
      <c r="CV134" s="68"/>
      <c r="CW134" s="69"/>
      <c r="CX134" s="70"/>
      <c r="CY134" s="71"/>
      <c r="CZ134" s="71"/>
      <c r="DA134" s="71"/>
      <c r="DB134" s="71"/>
      <c r="DC134" s="71"/>
      <c r="DD134" s="71"/>
      <c r="DE134" s="71"/>
      <c r="DF134" s="71"/>
      <c r="DG134" s="71"/>
      <c r="DH134" s="71"/>
      <c r="DI134" s="71"/>
      <c r="DJ134" s="71"/>
      <c r="DK134" s="71"/>
      <c r="DL134" s="71"/>
      <c r="DM134" s="71"/>
      <c r="DN134" s="71"/>
      <c r="DO134" s="77" t="str">
        <f t="shared" si="48"/>
        <v/>
      </c>
    </row>
    <row r="135" spans="2:119" s="1" customFormat="1" ht="16.7" customHeight="1" x14ac:dyDescent="0.2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336"/>
      <c r="AG135" s="336"/>
      <c r="AH135" s="2"/>
      <c r="AI135" s="2"/>
      <c r="AJ135" s="2"/>
      <c r="AK135" s="2"/>
      <c r="AL135" s="2"/>
      <c r="AM135" s="2"/>
      <c r="AN135" s="2"/>
      <c r="AO135" s="2"/>
      <c r="AP135" s="2"/>
      <c r="CV135" s="68"/>
      <c r="CW135" s="69"/>
      <c r="CX135" s="70"/>
      <c r="CY135" s="71"/>
      <c r="CZ135" s="71"/>
      <c r="DA135" s="71"/>
      <c r="DB135" s="71"/>
      <c r="DC135" s="71"/>
      <c r="DD135" s="71"/>
      <c r="DE135" s="71"/>
      <c r="DF135" s="71"/>
      <c r="DG135" s="71"/>
      <c r="DH135" s="71"/>
      <c r="DI135" s="71"/>
      <c r="DJ135" s="71"/>
      <c r="DK135" s="71"/>
      <c r="DL135" s="71"/>
      <c r="DM135" s="71"/>
      <c r="DN135" s="71"/>
      <c r="DO135" s="77" t="str">
        <f t="shared" si="48"/>
        <v/>
      </c>
    </row>
    <row r="136" spans="2:119" s="1" customFormat="1" ht="16.7" customHeight="1" x14ac:dyDescent="0.2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336"/>
      <c r="AG136" s="336"/>
      <c r="AH136" s="2"/>
      <c r="AI136" s="2"/>
      <c r="AJ136" s="2"/>
      <c r="AK136" s="2"/>
      <c r="AL136" s="2"/>
      <c r="AM136" s="2"/>
      <c r="AN136" s="2"/>
      <c r="AO136" s="2"/>
      <c r="AP136" s="2"/>
      <c r="CV136" s="68"/>
      <c r="CW136" s="69"/>
      <c r="CX136" s="70"/>
      <c r="CY136" s="71"/>
      <c r="CZ136" s="71"/>
      <c r="DA136" s="71"/>
      <c r="DB136" s="71"/>
      <c r="DC136" s="71"/>
      <c r="DD136" s="71"/>
      <c r="DE136" s="71"/>
      <c r="DF136" s="71"/>
      <c r="DG136" s="71"/>
      <c r="DH136" s="71"/>
      <c r="DI136" s="71"/>
      <c r="DJ136" s="71"/>
      <c r="DK136" s="71"/>
      <c r="DL136" s="71"/>
      <c r="DM136" s="71"/>
      <c r="DN136" s="71"/>
      <c r="DO136" s="77" t="str">
        <f t="shared" si="48"/>
        <v/>
      </c>
    </row>
    <row r="137" spans="2:119" s="1" customFormat="1" ht="16.7" customHeight="1" x14ac:dyDescent="0.2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336"/>
      <c r="AG137" s="336"/>
      <c r="AH137" s="2"/>
      <c r="AI137" s="2"/>
      <c r="AJ137" s="2"/>
      <c r="AK137" s="2"/>
      <c r="AL137" s="2"/>
      <c r="AM137" s="2"/>
      <c r="AN137" s="2"/>
      <c r="AO137" s="2"/>
      <c r="AP137" s="2"/>
      <c r="CV137" s="68"/>
      <c r="CW137" s="69"/>
      <c r="CX137" s="70"/>
      <c r="CY137" s="71"/>
      <c r="CZ137" s="71"/>
      <c r="DA137" s="71"/>
      <c r="DB137" s="71"/>
      <c r="DC137" s="71"/>
      <c r="DD137" s="71"/>
      <c r="DE137" s="71"/>
      <c r="DF137" s="71"/>
      <c r="DG137" s="71"/>
      <c r="DH137" s="71"/>
      <c r="DI137" s="71"/>
      <c r="DJ137" s="71"/>
      <c r="DK137" s="71"/>
      <c r="DL137" s="71"/>
      <c r="DM137" s="71"/>
      <c r="DN137" s="71"/>
      <c r="DO137" s="77" t="str">
        <f t="shared" si="48"/>
        <v/>
      </c>
    </row>
    <row r="138" spans="2:119" s="1" customFormat="1" ht="16.7" customHeight="1" x14ac:dyDescent="0.2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336"/>
      <c r="AG138" s="336"/>
      <c r="AH138" s="2"/>
      <c r="AI138" s="2"/>
      <c r="AJ138" s="2"/>
      <c r="AK138" s="2"/>
      <c r="AL138" s="2"/>
      <c r="AM138" s="2"/>
      <c r="AN138" s="2"/>
      <c r="AO138" s="2"/>
      <c r="AP138" s="2"/>
      <c r="CV138" s="68"/>
      <c r="CW138" s="69"/>
      <c r="CX138" s="70"/>
      <c r="CY138" s="71"/>
      <c r="CZ138" s="71"/>
      <c r="DA138" s="71"/>
      <c r="DB138" s="71"/>
      <c r="DC138" s="71"/>
      <c r="DD138" s="71"/>
      <c r="DE138" s="71"/>
      <c r="DF138" s="71"/>
      <c r="DG138" s="71"/>
      <c r="DH138" s="71"/>
      <c r="DI138" s="71"/>
      <c r="DJ138" s="71"/>
      <c r="DK138" s="71"/>
      <c r="DL138" s="71"/>
      <c r="DM138" s="71"/>
      <c r="DN138" s="71"/>
      <c r="DO138" s="77" t="str">
        <f t="shared" si="48"/>
        <v/>
      </c>
    </row>
    <row r="139" spans="2:119" s="1" customFormat="1" ht="16.7" customHeight="1" x14ac:dyDescent="0.2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336"/>
      <c r="AG139" s="336"/>
      <c r="AH139" s="2"/>
      <c r="AI139" s="2"/>
      <c r="AJ139" s="2"/>
      <c r="AK139" s="2"/>
      <c r="AL139" s="2"/>
      <c r="AM139" s="2"/>
      <c r="AN139" s="2"/>
      <c r="AO139" s="2"/>
      <c r="AP139" s="2"/>
      <c r="CV139" s="68"/>
      <c r="CW139" s="69"/>
      <c r="CX139" s="70"/>
      <c r="CY139" s="71"/>
      <c r="CZ139" s="71"/>
      <c r="DA139" s="71"/>
      <c r="DB139" s="71"/>
      <c r="DC139" s="71"/>
      <c r="DD139" s="71"/>
      <c r="DE139" s="71"/>
      <c r="DF139" s="71"/>
      <c r="DG139" s="71"/>
      <c r="DH139" s="71"/>
      <c r="DI139" s="71"/>
      <c r="DJ139" s="71"/>
      <c r="DK139" s="71"/>
      <c r="DL139" s="71"/>
      <c r="DM139" s="71"/>
      <c r="DN139" s="71"/>
      <c r="DO139" s="77" t="str">
        <f t="shared" si="48"/>
        <v/>
      </c>
    </row>
    <row r="140" spans="2:119" s="1" customFormat="1" ht="16.7" customHeight="1" x14ac:dyDescent="0.2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336"/>
      <c r="AG140" s="336"/>
      <c r="AH140" s="2"/>
      <c r="AI140" s="2"/>
      <c r="AJ140" s="2"/>
      <c r="AK140" s="2"/>
      <c r="AL140" s="2"/>
      <c r="AM140" s="2"/>
      <c r="AN140" s="2"/>
      <c r="AO140" s="2"/>
      <c r="AP140" s="2"/>
      <c r="CV140" s="68"/>
      <c r="CW140" s="69"/>
      <c r="CX140" s="70"/>
      <c r="CY140" s="71"/>
      <c r="CZ140" s="71"/>
      <c r="DA140" s="71"/>
      <c r="DB140" s="71"/>
      <c r="DC140" s="71"/>
      <c r="DD140" s="71"/>
      <c r="DE140" s="71"/>
      <c r="DF140" s="71"/>
      <c r="DG140" s="71"/>
      <c r="DH140" s="71"/>
      <c r="DI140" s="71"/>
      <c r="DJ140" s="71"/>
      <c r="DK140" s="71"/>
      <c r="DL140" s="71"/>
      <c r="DM140" s="71"/>
      <c r="DN140" s="71"/>
      <c r="DO140" s="77" t="str">
        <f t="shared" si="48"/>
        <v/>
      </c>
    </row>
    <row r="141" spans="2:119" s="1" customFormat="1" ht="16.7" customHeight="1" x14ac:dyDescent="0.2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336"/>
      <c r="AG141" s="336"/>
      <c r="AH141" s="2"/>
      <c r="AI141" s="2"/>
      <c r="AJ141" s="2"/>
      <c r="AK141" s="2"/>
      <c r="AL141" s="2"/>
      <c r="AM141" s="2"/>
      <c r="AN141" s="2"/>
      <c r="AO141" s="2"/>
      <c r="AP141" s="2"/>
      <c r="DO141" s="78"/>
    </row>
    <row r="142" spans="2:119" s="1" customFormat="1" ht="16.7" customHeight="1" x14ac:dyDescent="0.2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336"/>
      <c r="AG142" s="336"/>
      <c r="AH142" s="2"/>
      <c r="AI142" s="2"/>
      <c r="AJ142" s="2"/>
      <c r="AK142" s="2"/>
      <c r="AL142" s="2"/>
      <c r="AM142" s="2"/>
      <c r="AN142" s="2"/>
      <c r="AO142" s="2"/>
      <c r="AP142" s="2"/>
      <c r="DO142" s="78"/>
    </row>
    <row r="143" spans="2:119" s="1" customFormat="1" ht="16.7" customHeight="1" x14ac:dyDescent="0.2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336"/>
      <c r="AG143" s="336"/>
      <c r="AH143" s="2"/>
      <c r="AI143" s="2"/>
      <c r="AJ143" s="2"/>
      <c r="AK143" s="2"/>
      <c r="AL143" s="2"/>
      <c r="AM143" s="2"/>
      <c r="AN143" s="2"/>
      <c r="AO143" s="2"/>
      <c r="AP143" s="2"/>
      <c r="DO143" s="78"/>
    </row>
    <row r="144" spans="2:119" s="1" customFormat="1" ht="16.7" customHeight="1" x14ac:dyDescent="0.2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336"/>
      <c r="AG144" s="336"/>
      <c r="AH144" s="2"/>
      <c r="AI144" s="2"/>
      <c r="AJ144" s="2"/>
      <c r="AK144" s="2"/>
      <c r="AL144" s="2"/>
      <c r="AM144" s="2"/>
      <c r="AN144" s="2"/>
      <c r="AO144" s="2"/>
      <c r="AP144" s="2"/>
      <c r="DO144" s="78"/>
    </row>
    <row r="145" spans="2:119" s="1" customFormat="1" ht="16.7" customHeight="1" x14ac:dyDescent="0.2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336"/>
      <c r="AG145" s="336"/>
      <c r="AH145" s="2"/>
      <c r="AI145" s="2"/>
      <c r="AJ145" s="2"/>
      <c r="AK145" s="2"/>
      <c r="AL145" s="2"/>
      <c r="AM145" s="2"/>
      <c r="AN145" s="2"/>
      <c r="AO145" s="2"/>
      <c r="AP145" s="2"/>
      <c r="DO145" s="78"/>
    </row>
    <row r="146" spans="2:119" s="1" customFormat="1" ht="16.7" customHeight="1" x14ac:dyDescent="0.2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336"/>
      <c r="AG146" s="336"/>
      <c r="AH146" s="2"/>
      <c r="AI146" s="2"/>
      <c r="AJ146" s="2"/>
      <c r="AK146" s="2"/>
      <c r="AL146" s="2"/>
      <c r="AM146" s="2"/>
      <c r="AN146" s="2"/>
      <c r="AO146" s="2"/>
      <c r="AP146" s="2"/>
      <c r="DO146" s="78"/>
    </row>
    <row r="147" spans="2:119" s="1" customFormat="1" ht="16.7" customHeight="1" x14ac:dyDescent="0.2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336"/>
      <c r="AG147" s="336"/>
      <c r="AH147" s="2"/>
      <c r="AI147" s="2"/>
      <c r="AJ147" s="2"/>
      <c r="AK147" s="2"/>
      <c r="AL147" s="2"/>
      <c r="AM147" s="2"/>
      <c r="AN147" s="2"/>
      <c r="AO147" s="2"/>
      <c r="AP147" s="2"/>
      <c r="DO147" s="78"/>
    </row>
    <row r="148" spans="2:119" s="1" customFormat="1" ht="16.7" customHeight="1" x14ac:dyDescent="0.2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336"/>
      <c r="AG148" s="336"/>
      <c r="AH148" s="2"/>
      <c r="AI148" s="2"/>
      <c r="AJ148" s="2"/>
      <c r="AK148" s="2"/>
      <c r="AL148" s="2"/>
      <c r="AM148" s="2"/>
      <c r="AN148" s="2"/>
      <c r="AO148" s="2"/>
      <c r="AP148" s="2"/>
      <c r="DO148" s="78"/>
    </row>
    <row r="149" spans="2:119" s="1" customFormat="1" ht="16.7" customHeight="1" x14ac:dyDescent="0.2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336"/>
      <c r="AG149" s="336"/>
      <c r="AH149" s="2"/>
      <c r="AI149" s="2"/>
      <c r="AJ149" s="2"/>
      <c r="AK149" s="2"/>
      <c r="AL149" s="2"/>
      <c r="AM149" s="2"/>
      <c r="AN149" s="2"/>
      <c r="AO149" s="2"/>
      <c r="AP149" s="2"/>
      <c r="DO149" s="78"/>
    </row>
    <row r="150" spans="2:119" s="1" customFormat="1" ht="16.7" customHeight="1" x14ac:dyDescent="0.2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336"/>
      <c r="AG150" s="336"/>
      <c r="AH150" s="2"/>
      <c r="AI150" s="2"/>
      <c r="AJ150" s="2"/>
      <c r="AK150" s="2"/>
      <c r="AL150" s="2"/>
      <c r="AM150" s="2"/>
      <c r="AN150" s="2"/>
      <c r="AO150" s="2"/>
      <c r="AP150" s="2"/>
      <c r="DO150" s="78"/>
    </row>
    <row r="151" spans="2:119" s="1" customFormat="1" ht="16.7" customHeight="1" x14ac:dyDescent="0.2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336"/>
      <c r="AG151" s="336"/>
      <c r="AH151" s="2"/>
      <c r="AI151" s="2"/>
      <c r="AJ151" s="2"/>
      <c r="AK151" s="2"/>
      <c r="AL151" s="2"/>
      <c r="AM151" s="2"/>
      <c r="AN151" s="2"/>
      <c r="AO151" s="2"/>
      <c r="AP151" s="2"/>
      <c r="DO151" s="78"/>
    </row>
    <row r="152" spans="2:119" s="1" customFormat="1" ht="16.7" customHeight="1" x14ac:dyDescent="0.2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336"/>
      <c r="AG152" s="336"/>
      <c r="AH152" s="2"/>
      <c r="AI152" s="2"/>
      <c r="AJ152" s="2"/>
      <c r="AK152" s="2"/>
      <c r="AL152" s="2"/>
      <c r="AM152" s="2"/>
      <c r="AN152" s="2"/>
      <c r="AO152" s="2"/>
      <c r="AP152" s="2"/>
      <c r="DO152" s="78"/>
    </row>
    <row r="153" spans="2:119" s="1" customFormat="1" ht="16.7" customHeight="1" x14ac:dyDescent="0.2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336"/>
      <c r="AG153" s="336"/>
      <c r="AH153" s="2"/>
      <c r="AI153" s="2"/>
      <c r="AJ153" s="2"/>
      <c r="AK153" s="2"/>
      <c r="AL153" s="2"/>
      <c r="AM153" s="2"/>
      <c r="AN153" s="2"/>
      <c r="AO153" s="2"/>
      <c r="AP153" s="2"/>
      <c r="DO153" s="78"/>
    </row>
    <row r="154" spans="2:119" s="1" customFormat="1" ht="16.7" customHeight="1" x14ac:dyDescent="0.2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336"/>
      <c r="AG154" s="336"/>
      <c r="AH154" s="2"/>
      <c r="AI154" s="2"/>
      <c r="AJ154" s="2"/>
      <c r="AK154" s="2"/>
      <c r="AL154" s="2"/>
      <c r="AM154" s="2"/>
      <c r="AN154" s="2"/>
      <c r="AO154" s="2"/>
      <c r="AP154" s="2"/>
      <c r="DO154" s="78"/>
    </row>
    <row r="155" spans="2:119" s="1" customFormat="1" ht="16.7" customHeight="1" x14ac:dyDescent="0.2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336"/>
      <c r="AG155" s="336"/>
      <c r="AH155" s="2"/>
      <c r="AI155" s="2"/>
      <c r="AJ155" s="2"/>
      <c r="AK155" s="2"/>
      <c r="AL155" s="2"/>
      <c r="AM155" s="2"/>
      <c r="AN155" s="2"/>
      <c r="AO155" s="2"/>
      <c r="AP155" s="2"/>
      <c r="DO155" s="78"/>
    </row>
    <row r="156" spans="2:119" s="1" customFormat="1" ht="16.7" customHeight="1" x14ac:dyDescent="0.2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336"/>
      <c r="AG156" s="336"/>
      <c r="AH156" s="2"/>
      <c r="AI156" s="2"/>
      <c r="AJ156" s="2"/>
      <c r="AK156" s="2"/>
      <c r="AL156" s="2"/>
      <c r="AM156" s="2"/>
      <c r="AN156" s="2"/>
      <c r="AO156" s="2"/>
      <c r="AP156" s="2"/>
      <c r="DO156" s="78"/>
    </row>
    <row r="157" spans="2:119" s="1" customFormat="1" ht="16.7" customHeight="1" x14ac:dyDescent="0.2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336"/>
      <c r="AG157" s="336"/>
      <c r="AH157" s="2"/>
      <c r="AI157" s="2"/>
      <c r="AJ157" s="2"/>
      <c r="AK157" s="2"/>
      <c r="AL157" s="2"/>
      <c r="AM157" s="2"/>
      <c r="AN157" s="2"/>
      <c r="AO157" s="2"/>
      <c r="AP157" s="2"/>
      <c r="DO157" s="78"/>
    </row>
    <row r="158" spans="2:119" s="1" customFormat="1" ht="16.7" customHeight="1" x14ac:dyDescent="0.2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336"/>
      <c r="AG158" s="336"/>
      <c r="AH158" s="2"/>
      <c r="AI158" s="2"/>
      <c r="AJ158" s="2"/>
      <c r="AK158" s="2"/>
      <c r="AL158" s="2"/>
      <c r="AM158" s="2"/>
      <c r="AN158" s="2"/>
      <c r="AO158" s="2"/>
      <c r="AP158" s="2"/>
      <c r="DO158" s="78"/>
    </row>
    <row r="159" spans="2:119" s="1" customFormat="1" ht="16.7" customHeight="1" x14ac:dyDescent="0.2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336"/>
      <c r="AG159" s="336"/>
      <c r="AH159" s="2"/>
      <c r="AI159" s="2"/>
      <c r="AJ159" s="2"/>
      <c r="AK159" s="2"/>
      <c r="AL159" s="2"/>
      <c r="AM159" s="2"/>
      <c r="AN159" s="2"/>
      <c r="AO159" s="2"/>
      <c r="AP159" s="2"/>
      <c r="DO159" s="78"/>
    </row>
    <row r="160" spans="2:119" s="1" customFormat="1" ht="16.7" customHeight="1" x14ac:dyDescent="0.2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336"/>
      <c r="AG160" s="336"/>
      <c r="AH160" s="2"/>
      <c r="AI160" s="2"/>
      <c r="AJ160" s="2"/>
      <c r="AK160" s="2"/>
      <c r="AL160" s="2"/>
      <c r="AM160" s="2"/>
      <c r="AN160" s="2"/>
      <c r="AO160" s="2"/>
      <c r="AP160" s="2"/>
      <c r="DO160" s="78"/>
    </row>
    <row r="161" spans="2:119" s="1" customFormat="1" ht="16.7" customHeight="1" x14ac:dyDescent="0.2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336"/>
      <c r="AG161" s="336"/>
      <c r="AH161" s="2"/>
      <c r="AI161" s="2"/>
      <c r="AJ161" s="2"/>
      <c r="AK161" s="2"/>
      <c r="AL161" s="2"/>
      <c r="AM161" s="2"/>
      <c r="AN161" s="2"/>
      <c r="AO161" s="2"/>
      <c r="AP161" s="2"/>
      <c r="DO161" s="78"/>
    </row>
    <row r="162" spans="2:119" s="1" customFormat="1" ht="16.7" customHeight="1" x14ac:dyDescent="0.2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336"/>
      <c r="AG162" s="336"/>
      <c r="AH162" s="2"/>
      <c r="AI162" s="2"/>
      <c r="AJ162" s="2"/>
      <c r="AK162" s="2"/>
      <c r="AL162" s="2"/>
      <c r="AM162" s="2"/>
      <c r="AN162" s="2"/>
      <c r="AO162" s="2"/>
      <c r="AP162" s="2"/>
      <c r="DO162" s="78"/>
    </row>
    <row r="163" spans="2:119" s="1" customFormat="1" ht="16.7" customHeight="1" x14ac:dyDescent="0.2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336"/>
      <c r="AG163" s="336"/>
      <c r="AH163" s="2"/>
      <c r="AI163" s="2"/>
      <c r="AJ163" s="2"/>
      <c r="AK163" s="2"/>
      <c r="AL163" s="2"/>
      <c r="AM163" s="2"/>
      <c r="AN163" s="2"/>
      <c r="AO163" s="2"/>
      <c r="AP163" s="2"/>
      <c r="DO163" s="78"/>
    </row>
    <row r="164" spans="2:119" s="1" customFormat="1" ht="16.7" customHeight="1" x14ac:dyDescent="0.2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336"/>
      <c r="AG164" s="336"/>
      <c r="AH164" s="2"/>
      <c r="AI164" s="2"/>
      <c r="AJ164" s="2"/>
      <c r="AK164" s="2"/>
      <c r="AL164" s="2"/>
      <c r="AM164" s="2"/>
      <c r="AN164" s="2"/>
      <c r="AO164" s="2"/>
      <c r="AP164" s="2"/>
      <c r="DO164" s="78"/>
    </row>
    <row r="165" spans="2:119" s="1" customFormat="1" ht="16.7" customHeight="1" x14ac:dyDescent="0.2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336"/>
      <c r="AG165" s="336"/>
      <c r="AH165" s="2"/>
      <c r="AI165" s="2"/>
      <c r="AJ165" s="2"/>
      <c r="AK165" s="2"/>
      <c r="AL165" s="2"/>
      <c r="AM165" s="2"/>
      <c r="AN165" s="2"/>
      <c r="AO165" s="2"/>
      <c r="AP165" s="2"/>
      <c r="DO165" s="78"/>
    </row>
    <row r="166" spans="2:119" s="1" customFormat="1" ht="16.7" customHeight="1" x14ac:dyDescent="0.2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336"/>
      <c r="AG166" s="336"/>
      <c r="AH166" s="2"/>
      <c r="AI166" s="2"/>
      <c r="AJ166" s="2"/>
      <c r="AK166" s="2"/>
      <c r="AL166" s="2"/>
      <c r="AM166" s="2"/>
      <c r="AN166" s="2"/>
      <c r="AO166" s="2"/>
      <c r="AP166" s="2"/>
      <c r="DO166" s="78"/>
    </row>
    <row r="167" spans="2:119" s="1" customFormat="1" ht="16.7" customHeight="1" x14ac:dyDescent="0.2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336"/>
      <c r="AG167" s="336"/>
      <c r="AH167" s="2"/>
      <c r="AI167" s="2"/>
      <c r="AJ167" s="2"/>
      <c r="AK167" s="2"/>
      <c r="AL167" s="2"/>
      <c r="AM167" s="2"/>
      <c r="AN167" s="2"/>
      <c r="AO167" s="2"/>
      <c r="AP167" s="2"/>
      <c r="DO167" s="78"/>
    </row>
    <row r="168" spans="2:119" s="1" customFormat="1" ht="16.7" customHeight="1" x14ac:dyDescent="0.2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336"/>
      <c r="AG168" s="336"/>
      <c r="AH168" s="2"/>
      <c r="AI168" s="2"/>
      <c r="AJ168" s="2"/>
      <c r="AK168" s="2"/>
      <c r="AL168" s="2"/>
      <c r="AM168" s="2"/>
      <c r="AN168" s="2"/>
      <c r="AO168" s="2"/>
      <c r="AP168" s="2"/>
      <c r="DO168" s="78"/>
    </row>
    <row r="169" spans="2:119" s="1" customFormat="1" ht="16.7" customHeight="1" x14ac:dyDescent="0.2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336"/>
      <c r="AG169" s="336"/>
      <c r="AH169" s="2"/>
      <c r="AI169" s="2"/>
      <c r="AJ169" s="2"/>
      <c r="AK169" s="2"/>
      <c r="AL169" s="2"/>
      <c r="AM169" s="2"/>
      <c r="AN169" s="2"/>
      <c r="AO169" s="2"/>
      <c r="AP169" s="2"/>
      <c r="DO169" s="78"/>
    </row>
    <row r="170" spans="2:119" s="1" customFormat="1" ht="16.7" customHeight="1" x14ac:dyDescent="0.2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336"/>
      <c r="AG170" s="336"/>
      <c r="AH170" s="2"/>
      <c r="AI170" s="2"/>
      <c r="AJ170" s="2"/>
      <c r="AK170" s="2"/>
      <c r="AL170" s="2"/>
      <c r="AM170" s="2"/>
      <c r="AN170" s="2"/>
      <c r="AO170" s="2"/>
      <c r="AP170" s="2"/>
      <c r="DO170" s="78"/>
    </row>
    <row r="171" spans="2:119" s="1" customFormat="1" ht="16.7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336"/>
      <c r="AG171" s="336"/>
      <c r="AH171" s="2"/>
      <c r="AI171" s="2"/>
      <c r="AJ171" s="2"/>
      <c r="AK171" s="2"/>
      <c r="AL171" s="2"/>
      <c r="AM171" s="2"/>
      <c r="AN171" s="2"/>
      <c r="AO171" s="2"/>
      <c r="AP171" s="2"/>
      <c r="DO171" s="78"/>
    </row>
    <row r="172" spans="2:119" s="1" customFormat="1" ht="16.7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336"/>
      <c r="AG172" s="336"/>
      <c r="AH172" s="2"/>
      <c r="AI172" s="2"/>
      <c r="AJ172" s="2"/>
      <c r="AK172" s="2"/>
      <c r="AL172" s="2"/>
      <c r="AM172" s="2"/>
      <c r="AN172" s="2"/>
      <c r="AO172" s="2"/>
      <c r="AP172" s="2"/>
      <c r="DO172" s="78"/>
    </row>
    <row r="173" spans="2:119" s="1" customFormat="1" ht="16.7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336"/>
      <c r="AG173" s="336"/>
      <c r="AH173" s="2"/>
      <c r="AI173" s="2"/>
      <c r="AJ173" s="2"/>
      <c r="AK173" s="2"/>
      <c r="AL173" s="2"/>
      <c r="AM173" s="2"/>
      <c r="AN173" s="2"/>
      <c r="AO173" s="2"/>
      <c r="AP173" s="2"/>
      <c r="DO173" s="78"/>
    </row>
    <row r="174" spans="2:119" s="1" customFormat="1" ht="16.7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336"/>
      <c r="AG174" s="336"/>
      <c r="AH174" s="2"/>
      <c r="AI174" s="2"/>
      <c r="AJ174" s="2"/>
      <c r="AK174" s="2"/>
      <c r="AL174" s="2"/>
      <c r="AM174" s="2"/>
      <c r="AN174" s="2"/>
      <c r="AO174" s="2"/>
      <c r="AP174" s="2"/>
      <c r="DO174" s="78"/>
    </row>
    <row r="175" spans="2:119" s="1" customFormat="1" ht="16.7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336"/>
      <c r="AG175" s="336"/>
      <c r="AH175" s="2"/>
      <c r="AI175" s="2"/>
      <c r="AJ175" s="2"/>
      <c r="AK175" s="2"/>
      <c r="AL175" s="2"/>
      <c r="AM175" s="2"/>
      <c r="AN175" s="2"/>
      <c r="AO175" s="2"/>
      <c r="AP175" s="2"/>
      <c r="DO175" s="78"/>
    </row>
    <row r="176" spans="2:119" s="1" customFormat="1" ht="16.7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336"/>
      <c r="AG176" s="336"/>
      <c r="AH176" s="2"/>
      <c r="AI176" s="2"/>
      <c r="AJ176" s="2"/>
      <c r="AK176" s="2"/>
      <c r="AL176" s="2"/>
      <c r="AM176" s="2"/>
      <c r="AN176" s="2"/>
      <c r="AO176" s="2"/>
      <c r="AP176" s="2"/>
      <c r="DO176" s="78"/>
    </row>
    <row r="177" spans="2:119" s="1" customFormat="1" ht="16.7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336"/>
      <c r="AG177" s="336"/>
      <c r="AH177" s="2"/>
      <c r="AI177" s="2"/>
      <c r="AJ177" s="2"/>
      <c r="AK177" s="2"/>
      <c r="AL177" s="2"/>
      <c r="AM177" s="2"/>
      <c r="AN177" s="2"/>
      <c r="AO177" s="2"/>
      <c r="AP177" s="2"/>
      <c r="DO177" s="78"/>
    </row>
    <row r="178" spans="2:119" s="1" customFormat="1" ht="16.7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336"/>
      <c r="AG178" s="336"/>
      <c r="AH178" s="2"/>
      <c r="AI178" s="2"/>
      <c r="AJ178" s="2"/>
      <c r="AK178" s="2"/>
      <c r="AL178" s="2"/>
      <c r="AM178" s="2"/>
      <c r="AN178" s="2"/>
      <c r="AO178" s="2"/>
      <c r="AP178" s="2"/>
      <c r="DO178" s="78"/>
    </row>
    <row r="179" spans="2:119" s="1" customFormat="1" ht="16.7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336"/>
      <c r="AG179" s="336"/>
      <c r="AH179" s="2"/>
      <c r="AI179" s="2"/>
      <c r="AJ179" s="2"/>
      <c r="AK179" s="2"/>
      <c r="AL179" s="2"/>
      <c r="AM179" s="2"/>
      <c r="AN179" s="2"/>
      <c r="AO179" s="2"/>
      <c r="AP179" s="2"/>
      <c r="DO179" s="78"/>
    </row>
    <row r="180" spans="2:119" s="1" customFormat="1" ht="16.7" customHeight="1" x14ac:dyDescent="0.2">
      <c r="B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336"/>
      <c r="AG180" s="336"/>
      <c r="AH180" s="2"/>
      <c r="AI180" s="2"/>
      <c r="AJ180" s="2"/>
      <c r="AK180" s="2"/>
      <c r="AL180" s="2"/>
      <c r="AM180" s="2"/>
      <c r="AN180" s="2"/>
      <c r="AO180" s="2"/>
      <c r="AP180" s="2"/>
      <c r="DO180" s="78"/>
    </row>
    <row r="181" spans="2:119" s="1" customFormat="1" ht="16.7" customHeight="1" x14ac:dyDescent="0.2">
      <c r="B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336"/>
      <c r="AG181" s="336"/>
      <c r="AH181" s="2"/>
      <c r="AI181" s="2"/>
      <c r="AJ181" s="2"/>
      <c r="AK181" s="2"/>
      <c r="AL181" s="2"/>
      <c r="AM181" s="2"/>
      <c r="AN181" s="2"/>
      <c r="AO181" s="2"/>
      <c r="AP181" s="2"/>
      <c r="DO181" s="78"/>
    </row>
    <row r="182" spans="2:119" s="1" customFormat="1" ht="16.7" customHeight="1" x14ac:dyDescent="0.2">
      <c r="B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336"/>
      <c r="AG182" s="336"/>
      <c r="AH182" s="2"/>
      <c r="AI182" s="2"/>
      <c r="AJ182" s="2"/>
      <c r="AK182" s="2"/>
      <c r="AL182" s="2"/>
      <c r="AM182" s="2"/>
      <c r="AN182" s="2"/>
      <c r="AO182" s="2"/>
      <c r="AP182" s="2"/>
      <c r="DO182" s="78"/>
    </row>
    <row r="183" spans="2:119" s="1" customFormat="1" ht="16.7" customHeight="1" x14ac:dyDescent="0.2">
      <c r="B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336"/>
      <c r="AG183" s="336"/>
      <c r="AH183" s="2"/>
      <c r="AI183" s="2"/>
      <c r="AJ183" s="2"/>
      <c r="AK183" s="2"/>
      <c r="AL183" s="2"/>
      <c r="AM183" s="2"/>
      <c r="AN183" s="2"/>
      <c r="AO183" s="2"/>
      <c r="AP183" s="2"/>
      <c r="DO183" s="78"/>
    </row>
    <row r="184" spans="2:119" s="1" customFormat="1" ht="16.7" customHeight="1" x14ac:dyDescent="0.2">
      <c r="B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336"/>
      <c r="AG184" s="336"/>
      <c r="AH184" s="2"/>
      <c r="AI184" s="2"/>
      <c r="AJ184" s="2"/>
      <c r="AK184" s="2"/>
      <c r="AL184" s="2"/>
      <c r="AM184" s="2"/>
      <c r="AN184" s="2"/>
      <c r="AO184" s="2"/>
      <c r="AP184" s="2"/>
      <c r="DO184" s="78"/>
    </row>
    <row r="185" spans="2:119" s="1" customFormat="1" ht="16.7" customHeight="1" x14ac:dyDescent="0.2">
      <c r="B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336"/>
      <c r="AG185" s="336"/>
      <c r="AH185" s="2"/>
      <c r="AI185" s="2"/>
      <c r="AJ185" s="2"/>
      <c r="AK185" s="2"/>
      <c r="AL185" s="2"/>
      <c r="AM185" s="2"/>
      <c r="AN185" s="2"/>
      <c r="AO185" s="2"/>
      <c r="AP185" s="2"/>
      <c r="DO185" s="78"/>
    </row>
    <row r="186" spans="2:119" s="1" customFormat="1" ht="16.7" customHeight="1" x14ac:dyDescent="0.2">
      <c r="B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336"/>
      <c r="AG186" s="336"/>
      <c r="AH186" s="2"/>
      <c r="AI186" s="2"/>
      <c r="AJ186" s="2"/>
      <c r="AK186" s="2"/>
      <c r="AL186" s="2"/>
      <c r="AM186" s="2"/>
      <c r="AN186" s="2"/>
      <c r="AO186" s="2"/>
      <c r="AP186" s="2"/>
      <c r="DO186" s="78"/>
    </row>
    <row r="187" spans="2:119" s="1" customFormat="1" ht="16.7" customHeight="1" x14ac:dyDescent="0.2">
      <c r="B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336"/>
      <c r="AG187" s="336"/>
      <c r="AH187" s="2"/>
      <c r="AI187" s="2"/>
      <c r="AJ187" s="2"/>
      <c r="AK187" s="2"/>
      <c r="AL187" s="2"/>
      <c r="AM187" s="2"/>
      <c r="AN187" s="2"/>
      <c r="AO187" s="2"/>
      <c r="AP187" s="2"/>
      <c r="DO187" s="78"/>
    </row>
    <row r="188" spans="2:119" s="1" customFormat="1" ht="16.7" customHeight="1" x14ac:dyDescent="0.2">
      <c r="B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336"/>
      <c r="AG188" s="336"/>
      <c r="AH188" s="2"/>
      <c r="AI188" s="2"/>
      <c r="AJ188" s="2"/>
      <c r="AK188" s="2"/>
      <c r="AL188" s="2"/>
      <c r="AM188" s="2"/>
      <c r="AN188" s="2"/>
      <c r="AO188" s="2"/>
      <c r="AP188" s="2"/>
      <c r="DO188" s="78"/>
    </row>
    <row r="189" spans="2:119" s="1" customFormat="1" ht="16.7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336"/>
      <c r="AG189" s="336"/>
      <c r="AH189" s="2"/>
      <c r="AI189" s="2"/>
      <c r="AJ189" s="2"/>
      <c r="AK189" s="2"/>
      <c r="AL189" s="2"/>
      <c r="AM189" s="2"/>
      <c r="AN189" s="2"/>
      <c r="AO189" s="2"/>
      <c r="AP189" s="2"/>
      <c r="DO189" s="78"/>
    </row>
    <row r="190" spans="2:119" s="1" customFormat="1" ht="16.7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336"/>
      <c r="AG190" s="336"/>
      <c r="AH190" s="2"/>
      <c r="AI190" s="2"/>
      <c r="AJ190" s="2"/>
      <c r="AK190" s="2"/>
      <c r="AL190" s="2"/>
      <c r="AM190" s="2"/>
      <c r="AN190" s="2"/>
      <c r="AO190" s="2"/>
      <c r="AP190" s="2"/>
      <c r="DO190" s="78"/>
    </row>
    <row r="191" spans="2:119" s="1" customFormat="1" ht="16.7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336"/>
      <c r="AG191" s="336"/>
      <c r="AH191" s="2"/>
      <c r="AI191" s="2"/>
      <c r="AJ191" s="2"/>
      <c r="AK191" s="2"/>
      <c r="AL191" s="2"/>
      <c r="AM191" s="2"/>
      <c r="AN191" s="2"/>
      <c r="AO191" s="2"/>
      <c r="AP191" s="2"/>
      <c r="DO191" s="78"/>
    </row>
    <row r="192" spans="2:119" s="1" customFormat="1" ht="16.7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336"/>
      <c r="AG192" s="336"/>
      <c r="AH192" s="2"/>
      <c r="AI192" s="2"/>
      <c r="AJ192" s="2"/>
      <c r="AK192" s="2"/>
      <c r="AL192" s="2"/>
      <c r="AM192" s="2"/>
      <c r="AN192" s="2"/>
      <c r="AO192" s="2"/>
      <c r="AP192" s="2"/>
      <c r="DO192" s="78"/>
    </row>
    <row r="193" spans="2:119" s="1" customFormat="1" ht="16.7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336"/>
      <c r="AG193" s="336"/>
      <c r="AH193" s="2"/>
      <c r="AI193" s="2"/>
      <c r="AJ193" s="2"/>
      <c r="AK193" s="2"/>
      <c r="AL193" s="2"/>
      <c r="AM193" s="2"/>
      <c r="AN193" s="2"/>
      <c r="AO193" s="2"/>
      <c r="AP193" s="2"/>
      <c r="DO193" s="78"/>
    </row>
    <row r="194" spans="2:119" s="1" customFormat="1" ht="16.7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336"/>
      <c r="AG194" s="336"/>
      <c r="AH194" s="2"/>
      <c r="AI194" s="2"/>
      <c r="AJ194" s="2"/>
      <c r="AK194" s="2"/>
      <c r="AL194" s="2"/>
      <c r="AM194" s="2"/>
      <c r="AN194" s="2"/>
      <c r="AO194" s="2"/>
      <c r="AP194" s="2"/>
      <c r="DO194" s="78"/>
    </row>
    <row r="195" spans="2:119" s="1" customFormat="1" ht="16.7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336"/>
      <c r="AG195" s="336"/>
      <c r="AH195" s="2"/>
      <c r="AI195" s="2"/>
      <c r="AJ195" s="2"/>
      <c r="AK195" s="2"/>
      <c r="AL195" s="2"/>
      <c r="AM195" s="2"/>
      <c r="AN195" s="2"/>
      <c r="AO195" s="2"/>
      <c r="AP195" s="2"/>
      <c r="DO195" s="78"/>
    </row>
    <row r="196" spans="2:119" s="1" customFormat="1" ht="16.7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336"/>
      <c r="AG196" s="336"/>
      <c r="AH196" s="2"/>
      <c r="AI196" s="2"/>
      <c r="AJ196" s="2"/>
      <c r="AK196" s="2"/>
      <c r="AL196" s="2"/>
      <c r="AM196" s="2"/>
      <c r="AN196" s="2"/>
      <c r="AO196" s="2"/>
      <c r="AP196" s="2"/>
      <c r="DO196" s="78"/>
    </row>
    <row r="197" spans="2:119" s="1" customFormat="1" ht="16.7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336"/>
      <c r="AG197" s="336"/>
      <c r="AH197" s="2"/>
      <c r="AI197" s="2"/>
      <c r="AJ197" s="2"/>
      <c r="AK197" s="2"/>
      <c r="AL197" s="2"/>
      <c r="AM197" s="2"/>
      <c r="AN197" s="2"/>
      <c r="AO197" s="2"/>
      <c r="AP197" s="2"/>
      <c r="DO197" s="78"/>
    </row>
    <row r="198" spans="2:119" s="1" customFormat="1" ht="16.7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336"/>
      <c r="AG198" s="336"/>
      <c r="AH198" s="2"/>
      <c r="AI198" s="2"/>
      <c r="AJ198" s="2"/>
      <c r="AK198" s="2"/>
      <c r="AL198" s="2"/>
      <c r="AM198" s="2"/>
      <c r="AN198" s="2"/>
      <c r="AO198" s="2"/>
      <c r="AP198" s="2"/>
      <c r="DO198" s="78"/>
    </row>
    <row r="199" spans="2:119" s="1" customFormat="1" ht="16.7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336"/>
      <c r="AG199" s="336"/>
      <c r="AH199" s="2"/>
      <c r="AI199" s="2"/>
      <c r="AJ199" s="2"/>
      <c r="AK199" s="2"/>
      <c r="AL199" s="2"/>
      <c r="AM199" s="2"/>
      <c r="AN199" s="2"/>
      <c r="AO199" s="2"/>
      <c r="AP199" s="2"/>
      <c r="DO199" s="78"/>
    </row>
    <row r="200" spans="2:119" s="1" customFormat="1" ht="16.7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15"/>
      <c r="AC200" s="15"/>
      <c r="AD200" s="15"/>
      <c r="AE200" s="15"/>
      <c r="AF200" s="336"/>
      <c r="AG200" s="336"/>
      <c r="AH200" s="2"/>
      <c r="AI200" s="2"/>
      <c r="AJ200" s="2"/>
      <c r="AK200" s="2"/>
      <c r="AL200" s="2"/>
      <c r="AM200" s="2"/>
      <c r="AN200" s="2"/>
      <c r="AO200" s="2"/>
      <c r="AP200" s="2"/>
      <c r="DO200" s="78"/>
    </row>
    <row r="201" spans="2:119" s="1" customFormat="1" ht="16.7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15"/>
      <c r="AC201" s="15"/>
      <c r="AD201" s="15"/>
      <c r="AE201" s="15"/>
      <c r="AF201" s="336"/>
      <c r="AG201" s="336"/>
      <c r="AH201" s="2"/>
      <c r="AI201" s="2"/>
      <c r="AJ201" s="2"/>
      <c r="AK201" s="2"/>
      <c r="AL201" s="2"/>
      <c r="AM201" s="2"/>
      <c r="AN201" s="2"/>
      <c r="AO201" s="2"/>
      <c r="AP201" s="2"/>
      <c r="DO201" s="78"/>
    </row>
    <row r="202" spans="2:119" s="1" customFormat="1" ht="16.7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15"/>
      <c r="AC202" s="15"/>
      <c r="AD202" s="15"/>
      <c r="AE202" s="15"/>
      <c r="AF202" s="336"/>
      <c r="AG202" s="336"/>
      <c r="AH202" s="2"/>
      <c r="AI202" s="2"/>
      <c r="AJ202" s="2"/>
      <c r="AK202" s="2"/>
      <c r="AL202" s="2"/>
      <c r="AM202" s="2"/>
      <c r="AN202" s="2"/>
      <c r="AO202" s="2"/>
      <c r="AP202" s="2"/>
      <c r="DO202" s="78"/>
    </row>
    <row r="203" spans="2:119" s="1" customFormat="1" ht="16.7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15"/>
      <c r="AC203" s="15"/>
      <c r="AD203" s="15"/>
      <c r="AE203" s="15"/>
      <c r="AF203" s="336"/>
      <c r="AG203" s="336"/>
      <c r="AH203" s="2"/>
      <c r="AI203" s="2"/>
      <c r="AJ203" s="2"/>
      <c r="AK203" s="2"/>
      <c r="AL203" s="2"/>
      <c r="AM203" s="2"/>
      <c r="AN203" s="2"/>
      <c r="AO203" s="2"/>
      <c r="AP203" s="2"/>
      <c r="DO203" s="78"/>
    </row>
    <row r="204" spans="2:119" s="1" customFormat="1" ht="16.7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15"/>
      <c r="AC204" s="15"/>
      <c r="AD204" s="15"/>
      <c r="AE204" s="15"/>
      <c r="AF204" s="336"/>
      <c r="AG204" s="336"/>
      <c r="AH204" s="2"/>
      <c r="AI204" s="2"/>
      <c r="AJ204" s="2"/>
      <c r="AK204" s="2"/>
      <c r="AL204" s="2"/>
      <c r="AM204" s="2"/>
      <c r="AN204" s="2"/>
      <c r="AO204" s="2"/>
      <c r="AP204" s="2"/>
      <c r="DO204" s="78"/>
    </row>
    <row r="205" spans="2:119" s="1" customFormat="1" ht="16.7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15"/>
      <c r="AC205" s="15"/>
      <c r="AD205" s="15"/>
      <c r="AE205" s="15"/>
      <c r="AF205" s="336"/>
      <c r="AG205" s="336"/>
      <c r="AH205" s="2"/>
      <c r="AI205" s="2"/>
      <c r="AJ205" s="2"/>
      <c r="AK205" s="2"/>
      <c r="AL205" s="2"/>
      <c r="AM205" s="2"/>
      <c r="AN205" s="2"/>
      <c r="AO205" s="2"/>
      <c r="AP205" s="2"/>
      <c r="DO205" s="78"/>
    </row>
    <row r="206" spans="2:119" s="1" customFormat="1" ht="16.7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15"/>
      <c r="AC206" s="15"/>
      <c r="AD206" s="15"/>
      <c r="AE206" s="15"/>
      <c r="AF206" s="336"/>
      <c r="AG206" s="336"/>
      <c r="AH206" s="2"/>
      <c r="AI206" s="2"/>
      <c r="AJ206" s="2"/>
      <c r="AK206" s="2"/>
      <c r="AL206" s="2"/>
      <c r="AM206" s="2"/>
      <c r="AN206" s="2"/>
      <c r="AO206" s="2"/>
      <c r="AP206" s="2"/>
      <c r="DO206" s="78"/>
    </row>
    <row r="207" spans="2:119" s="1" customFormat="1" ht="16.7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15"/>
      <c r="AC207" s="15"/>
      <c r="AD207" s="15"/>
      <c r="AE207" s="15"/>
      <c r="AF207" s="336"/>
      <c r="AG207" s="336"/>
      <c r="AH207" s="2"/>
      <c r="AI207" s="2"/>
      <c r="AJ207" s="2"/>
      <c r="AK207" s="2"/>
      <c r="AL207" s="2"/>
      <c r="AM207" s="2"/>
      <c r="AN207" s="2"/>
      <c r="AO207" s="2"/>
      <c r="AP207" s="2"/>
      <c r="DO207" s="78"/>
    </row>
    <row r="208" spans="2:119" s="1" customFormat="1" ht="16.7" customHeight="1" x14ac:dyDescent="0.2">
      <c r="B208" s="2"/>
      <c r="C208" s="2"/>
      <c r="D208" s="15"/>
      <c r="E208" s="17"/>
      <c r="F208" s="17"/>
      <c r="G208" s="17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5"/>
      <c r="X208" s="15"/>
      <c r="Y208" s="16"/>
      <c r="Z208" s="15"/>
      <c r="AA208" s="15"/>
      <c r="AB208" s="15"/>
      <c r="AC208" s="15"/>
      <c r="AD208" s="15"/>
      <c r="AE208" s="15"/>
      <c r="AF208" s="119"/>
      <c r="AG208" s="119"/>
      <c r="AH208" s="119"/>
      <c r="AI208" s="15"/>
      <c r="AJ208" s="15"/>
      <c r="AK208" s="15"/>
      <c r="AL208" s="15"/>
      <c r="AM208" s="15"/>
      <c r="AN208" s="15"/>
      <c r="DO208" s="78"/>
    </row>
    <row r="209" spans="2:119" s="1" customFormat="1" ht="16.7" customHeight="1" x14ac:dyDescent="0.2">
      <c r="B209" s="2"/>
      <c r="C209" s="2"/>
      <c r="D209" s="15"/>
      <c r="E209" s="17"/>
      <c r="F209" s="17"/>
      <c r="G209" s="17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5"/>
      <c r="X209" s="15"/>
      <c r="Y209" s="16"/>
      <c r="Z209" s="15"/>
      <c r="AA209" s="15"/>
      <c r="AB209" s="15"/>
      <c r="AC209" s="15"/>
      <c r="AD209" s="15"/>
      <c r="AE209" s="15"/>
      <c r="AF209" s="119"/>
      <c r="AG209" s="119"/>
      <c r="AH209" s="119"/>
      <c r="AI209" s="15"/>
      <c r="AJ209" s="15"/>
      <c r="AK209" s="15"/>
      <c r="AL209" s="15"/>
      <c r="AM209" s="15"/>
      <c r="AN209" s="15"/>
      <c r="DO209" s="78"/>
    </row>
    <row r="210" spans="2:119" s="1" customFormat="1" ht="16.7" customHeight="1" x14ac:dyDescent="0.2">
      <c r="B210" s="2"/>
      <c r="C210" s="2"/>
      <c r="D210" s="15"/>
      <c r="E210" s="17"/>
      <c r="F210" s="17"/>
      <c r="G210" s="17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5"/>
      <c r="X210" s="15"/>
      <c r="Y210" s="16"/>
      <c r="Z210" s="15"/>
      <c r="AA210" s="15"/>
      <c r="AB210" s="15"/>
      <c r="AC210" s="15"/>
      <c r="AD210" s="15"/>
      <c r="AE210" s="15"/>
      <c r="AF210" s="119"/>
      <c r="AG210" s="119"/>
      <c r="AH210" s="119"/>
      <c r="AI210" s="15"/>
      <c r="AJ210" s="15"/>
      <c r="AK210" s="15"/>
      <c r="AL210" s="15"/>
      <c r="AM210" s="15"/>
      <c r="AN210" s="15"/>
      <c r="DO210" s="78"/>
    </row>
    <row r="211" spans="2:119" s="1" customFormat="1" ht="16.7" customHeight="1" x14ac:dyDescent="0.2">
      <c r="B211" s="2"/>
      <c r="C211" s="2"/>
      <c r="D211" s="15"/>
      <c r="E211" s="17"/>
      <c r="F211" s="17"/>
      <c r="G211" s="17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5"/>
      <c r="X211" s="15"/>
      <c r="Y211" s="16"/>
      <c r="Z211" s="15"/>
      <c r="AA211" s="15"/>
      <c r="AB211" s="15"/>
      <c r="AC211" s="15"/>
      <c r="AD211" s="15"/>
      <c r="AE211" s="15"/>
      <c r="AF211" s="119"/>
      <c r="AG211" s="119"/>
      <c r="AH211" s="119"/>
      <c r="AI211" s="15"/>
      <c r="AJ211" s="15"/>
      <c r="AK211" s="15"/>
      <c r="AL211" s="15"/>
      <c r="AM211" s="15"/>
      <c r="AN211" s="15"/>
      <c r="DO211" s="78"/>
    </row>
    <row r="212" spans="2:119" s="1" customFormat="1" ht="16.7" customHeight="1" x14ac:dyDescent="0.2">
      <c r="B212" s="2"/>
      <c r="C212" s="2"/>
      <c r="D212" s="15"/>
      <c r="E212" s="17"/>
      <c r="F212" s="17"/>
      <c r="G212" s="17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5"/>
      <c r="X212" s="15"/>
      <c r="Y212" s="16"/>
      <c r="Z212" s="15"/>
      <c r="AA212" s="15"/>
      <c r="AB212" s="15"/>
      <c r="AC212" s="15"/>
      <c r="AD212" s="15"/>
      <c r="AE212" s="15"/>
      <c r="AF212" s="119"/>
      <c r="AG212" s="119"/>
      <c r="AH212" s="119"/>
      <c r="AI212" s="15"/>
      <c r="AJ212" s="15"/>
      <c r="AK212" s="15"/>
      <c r="AL212" s="15"/>
      <c r="AM212" s="15"/>
      <c r="AN212" s="15"/>
      <c r="DO212" s="78"/>
    </row>
    <row r="213" spans="2:119" s="1" customFormat="1" ht="16.7" customHeight="1" x14ac:dyDescent="0.2">
      <c r="B213" s="2"/>
      <c r="C213" s="2"/>
      <c r="D213" s="15"/>
      <c r="E213" s="17"/>
      <c r="F213" s="17"/>
      <c r="G213" s="17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5"/>
      <c r="X213" s="15"/>
      <c r="Y213" s="16"/>
      <c r="Z213" s="15"/>
      <c r="AA213" s="15"/>
      <c r="AB213" s="15"/>
      <c r="AC213" s="15"/>
      <c r="AD213" s="15"/>
      <c r="AE213" s="15"/>
      <c r="AF213" s="119"/>
      <c r="AG213" s="119"/>
      <c r="AH213" s="119"/>
      <c r="AI213" s="15"/>
      <c r="AJ213" s="15"/>
      <c r="AK213" s="15"/>
      <c r="AL213" s="15"/>
      <c r="AM213" s="15"/>
      <c r="AN213" s="15"/>
      <c r="DO213" s="78"/>
    </row>
    <row r="214" spans="2:119" s="1" customFormat="1" ht="16.7" customHeight="1" x14ac:dyDescent="0.2">
      <c r="B214" s="2"/>
      <c r="C214" s="2"/>
      <c r="D214" s="15"/>
      <c r="E214" s="17"/>
      <c r="F214" s="17"/>
      <c r="G214" s="17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5"/>
      <c r="X214" s="15"/>
      <c r="Y214" s="16"/>
      <c r="Z214" s="15"/>
      <c r="AA214" s="15"/>
      <c r="AB214" s="15"/>
      <c r="AC214" s="15"/>
      <c r="AD214" s="15"/>
      <c r="AE214" s="15"/>
      <c r="AF214" s="119"/>
      <c r="AG214" s="119"/>
      <c r="AH214" s="119"/>
      <c r="AI214" s="15"/>
      <c r="AJ214" s="15"/>
      <c r="AK214" s="15"/>
      <c r="AL214" s="15"/>
      <c r="AM214" s="15"/>
      <c r="AN214" s="15"/>
      <c r="DO214" s="78"/>
    </row>
    <row r="215" spans="2:119" ht="12.95" customHeight="1" x14ac:dyDescent="0.2">
      <c r="B215" s="2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5"/>
      <c r="X215" s="15"/>
      <c r="Y215" s="16"/>
      <c r="Z215" s="15"/>
      <c r="AA215" s="15"/>
      <c r="AB215" s="15"/>
      <c r="AC215" s="15"/>
      <c r="AD215" s="15"/>
      <c r="AE215" s="15"/>
      <c r="AF215" s="119"/>
      <c r="AG215" s="119"/>
      <c r="AH215" s="119"/>
      <c r="AI215" s="15"/>
      <c r="AJ215" s="15"/>
      <c r="AK215" s="15"/>
      <c r="AL215" s="15"/>
      <c r="AM215" s="15"/>
    </row>
    <row r="216" spans="2:119" ht="12.95" customHeight="1" x14ac:dyDescent="0.2">
      <c r="B216" s="2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5"/>
      <c r="X216" s="15"/>
      <c r="Y216" s="16"/>
      <c r="Z216" s="15"/>
      <c r="AA216" s="15"/>
      <c r="AB216" s="15"/>
      <c r="AC216" s="15"/>
      <c r="AD216" s="15"/>
      <c r="AE216" s="15"/>
      <c r="AF216" s="119"/>
      <c r="AG216" s="119"/>
      <c r="AH216" s="119"/>
      <c r="AI216" s="15"/>
      <c r="AJ216" s="15"/>
      <c r="AK216" s="15"/>
      <c r="AL216" s="15"/>
      <c r="AM216" s="15"/>
    </row>
    <row r="217" spans="2:119" ht="12.95" customHeight="1" x14ac:dyDescent="0.2">
      <c r="B217" s="2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5"/>
      <c r="X217" s="15"/>
      <c r="Y217" s="16"/>
      <c r="Z217" s="15"/>
      <c r="AA217" s="15"/>
      <c r="AB217" s="15"/>
      <c r="AC217" s="15"/>
      <c r="AD217" s="15"/>
      <c r="AE217" s="15"/>
      <c r="AF217" s="119"/>
      <c r="AG217" s="119"/>
      <c r="AH217" s="119"/>
      <c r="AI217" s="15"/>
      <c r="AJ217" s="15"/>
      <c r="AK217" s="15"/>
      <c r="AL217" s="15"/>
      <c r="AM217" s="15"/>
    </row>
    <row r="218" spans="2:119" ht="12.95" customHeight="1" x14ac:dyDescent="0.2">
      <c r="B218" s="2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5"/>
      <c r="X218" s="15"/>
      <c r="Y218" s="16"/>
      <c r="Z218" s="15"/>
      <c r="AA218" s="15"/>
      <c r="AB218" s="15"/>
      <c r="AC218" s="15"/>
      <c r="AD218" s="15"/>
      <c r="AE218" s="15"/>
      <c r="AF218" s="119"/>
      <c r="AG218" s="119"/>
      <c r="AH218" s="119"/>
      <c r="AI218" s="15"/>
      <c r="AJ218" s="15"/>
      <c r="AK218" s="15"/>
      <c r="AL218" s="15"/>
      <c r="AM218" s="15"/>
    </row>
    <row r="219" spans="2:119" ht="12.95" customHeight="1" x14ac:dyDescent="0.2">
      <c r="B219" s="2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5"/>
      <c r="X219" s="15"/>
      <c r="Y219" s="16"/>
      <c r="Z219" s="15"/>
      <c r="AA219" s="15"/>
      <c r="AB219" s="15"/>
      <c r="AC219" s="15"/>
      <c r="AD219" s="15"/>
      <c r="AE219" s="15"/>
      <c r="AF219" s="119"/>
      <c r="AG219" s="119"/>
      <c r="AH219" s="119"/>
      <c r="AI219" s="15"/>
      <c r="AJ219" s="15"/>
      <c r="AK219" s="15"/>
      <c r="AL219" s="15"/>
      <c r="AM219" s="15"/>
    </row>
    <row r="220" spans="2:119" ht="12.95" customHeight="1" x14ac:dyDescent="0.2">
      <c r="B220" s="2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5"/>
      <c r="X220" s="15"/>
      <c r="Y220" s="16"/>
      <c r="Z220" s="15"/>
      <c r="AA220" s="15"/>
      <c r="AB220" s="15"/>
      <c r="AC220" s="15"/>
      <c r="AD220" s="15"/>
      <c r="AE220" s="15"/>
      <c r="AF220" s="119"/>
      <c r="AG220" s="119"/>
      <c r="AH220" s="119"/>
      <c r="AI220" s="15"/>
      <c r="AJ220" s="15"/>
      <c r="AK220" s="15"/>
      <c r="AL220" s="15"/>
      <c r="AM220" s="15"/>
      <c r="DO220"/>
    </row>
    <row r="221" spans="2:119" ht="12.95" customHeight="1" x14ac:dyDescent="0.2">
      <c r="B221" s="2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5"/>
      <c r="X221" s="15"/>
      <c r="Y221" s="16"/>
      <c r="Z221" s="15"/>
      <c r="AA221" s="15"/>
      <c r="AB221" s="15"/>
      <c r="AC221" s="15"/>
      <c r="AD221" s="15"/>
      <c r="AE221" s="15"/>
      <c r="AF221" s="119"/>
      <c r="AG221" s="119"/>
      <c r="AH221" s="119"/>
      <c r="AI221" s="15"/>
      <c r="AJ221" s="15"/>
      <c r="AK221" s="15"/>
      <c r="AL221" s="15"/>
      <c r="AM221" s="15"/>
      <c r="DO221"/>
    </row>
    <row r="222" spans="2:119" ht="12.95" customHeight="1" x14ac:dyDescent="0.2">
      <c r="B222" s="2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5"/>
      <c r="X222" s="15"/>
      <c r="Y222" s="16"/>
      <c r="Z222" s="15"/>
      <c r="AA222" s="15"/>
      <c r="AB222" s="15"/>
      <c r="AC222" s="15"/>
      <c r="AD222" s="15"/>
      <c r="AE222" s="15"/>
      <c r="AF222" s="119"/>
      <c r="AG222" s="119"/>
      <c r="AH222" s="119"/>
      <c r="AI222" s="15"/>
      <c r="AJ222" s="15"/>
      <c r="AK222" s="15"/>
      <c r="AL222" s="15"/>
      <c r="AM222" s="15"/>
      <c r="DO222"/>
    </row>
    <row r="223" spans="2:119" ht="12.95" customHeight="1" x14ac:dyDescent="0.2">
      <c r="B223" s="2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5"/>
      <c r="X223" s="15"/>
      <c r="Y223" s="16"/>
      <c r="Z223" s="15"/>
      <c r="AA223" s="15"/>
      <c r="AB223" s="15"/>
      <c r="AC223" s="15"/>
      <c r="AD223" s="15"/>
      <c r="AE223" s="15"/>
      <c r="AF223" s="119"/>
      <c r="AG223" s="119"/>
      <c r="AH223" s="119"/>
      <c r="AI223" s="15"/>
      <c r="AJ223" s="15"/>
      <c r="AK223" s="15"/>
      <c r="AL223" s="15"/>
      <c r="AM223" s="15"/>
      <c r="DO223"/>
    </row>
    <row r="224" spans="2:119" ht="12.95" customHeight="1" x14ac:dyDescent="0.2">
      <c r="B224" s="2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5"/>
      <c r="X224" s="15"/>
      <c r="Y224" s="16"/>
      <c r="Z224" s="15"/>
      <c r="AA224" s="15"/>
      <c r="AB224" s="15"/>
      <c r="AC224" s="15"/>
      <c r="AD224" s="15"/>
      <c r="AE224" s="15"/>
      <c r="AF224" s="119"/>
      <c r="AG224" s="119"/>
      <c r="AH224" s="119"/>
      <c r="AI224" s="15"/>
      <c r="AJ224" s="15"/>
      <c r="AK224" s="15"/>
      <c r="AL224" s="15"/>
      <c r="AM224" s="15"/>
      <c r="DO224"/>
    </row>
    <row r="225" spans="2:119" ht="12.95" customHeight="1" x14ac:dyDescent="0.2">
      <c r="B225" s="2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5"/>
      <c r="X225" s="15"/>
      <c r="Y225" s="16"/>
      <c r="Z225" s="15"/>
      <c r="AA225" s="15"/>
      <c r="AB225" s="15"/>
      <c r="AC225" s="15"/>
      <c r="AD225" s="15"/>
      <c r="AE225" s="15"/>
      <c r="AF225" s="119"/>
      <c r="AG225" s="119"/>
      <c r="AH225" s="119"/>
      <c r="AI225" s="15"/>
      <c r="AJ225" s="15"/>
      <c r="AK225" s="15"/>
      <c r="AL225" s="15"/>
      <c r="AM225" s="15"/>
      <c r="DO225"/>
    </row>
    <row r="226" spans="2:119" ht="12.95" customHeight="1" x14ac:dyDescent="0.2">
      <c r="B226" s="2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5"/>
      <c r="X226" s="15"/>
      <c r="Y226" s="16"/>
      <c r="Z226" s="15"/>
      <c r="AA226" s="15"/>
      <c r="AB226" s="15"/>
      <c r="AC226" s="15"/>
      <c r="AD226" s="15"/>
      <c r="AE226" s="15"/>
      <c r="AF226" s="119"/>
      <c r="AG226" s="119"/>
      <c r="AH226" s="119"/>
      <c r="AI226" s="15"/>
      <c r="AJ226" s="15"/>
      <c r="AK226" s="15"/>
      <c r="AL226" s="15"/>
      <c r="AM226" s="15"/>
      <c r="DO226"/>
    </row>
    <row r="227" spans="2:119" ht="12.95" customHeight="1" x14ac:dyDescent="0.2">
      <c r="B227" s="2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5"/>
      <c r="X227" s="15"/>
      <c r="Y227" s="16"/>
      <c r="Z227" s="15"/>
      <c r="AA227" s="15"/>
      <c r="AB227" s="15"/>
      <c r="AC227" s="15"/>
      <c r="AD227" s="15"/>
      <c r="AE227" s="15"/>
      <c r="AF227" s="119"/>
      <c r="AG227" s="119"/>
      <c r="AH227" s="119"/>
      <c r="AI227" s="15"/>
      <c r="AJ227" s="15"/>
      <c r="AK227" s="15"/>
      <c r="AL227" s="15"/>
      <c r="AM227" s="15"/>
      <c r="DO227"/>
    </row>
    <row r="228" spans="2:119" ht="12.95" customHeight="1" x14ac:dyDescent="0.2">
      <c r="B228" s="2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5"/>
      <c r="X228" s="15"/>
      <c r="Y228" s="16"/>
      <c r="Z228" s="15"/>
      <c r="AA228" s="15"/>
      <c r="AB228" s="15"/>
      <c r="AC228" s="15"/>
      <c r="AD228" s="15"/>
      <c r="AE228" s="15"/>
      <c r="AF228" s="119"/>
      <c r="AG228" s="119"/>
      <c r="AH228" s="119"/>
      <c r="AI228" s="15"/>
      <c r="AJ228" s="15"/>
      <c r="AK228" s="15"/>
      <c r="AL228" s="15"/>
      <c r="AM228" s="15"/>
      <c r="DO228"/>
    </row>
    <row r="229" spans="2:119" ht="12.95" customHeight="1" x14ac:dyDescent="0.2">
      <c r="B229" s="2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5"/>
      <c r="X229" s="15"/>
      <c r="Y229" s="16"/>
      <c r="Z229" s="15"/>
      <c r="AA229" s="15"/>
      <c r="AB229" s="15"/>
      <c r="AC229" s="15"/>
      <c r="AD229" s="15"/>
      <c r="AE229" s="15"/>
      <c r="AF229" s="119"/>
      <c r="AG229" s="119"/>
      <c r="AH229" s="119"/>
      <c r="AI229" s="15"/>
      <c r="AJ229" s="15"/>
      <c r="AK229" s="15"/>
      <c r="AL229" s="15"/>
      <c r="AM229" s="15"/>
      <c r="DO229"/>
    </row>
    <row r="230" spans="2:119" ht="12.95" customHeight="1" x14ac:dyDescent="0.2">
      <c r="B230" s="2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5"/>
      <c r="X230" s="15"/>
      <c r="Y230" s="16"/>
      <c r="Z230" s="15"/>
      <c r="AA230" s="15"/>
      <c r="AB230" s="15"/>
      <c r="AC230" s="15"/>
      <c r="AD230" s="15"/>
      <c r="AE230" s="15"/>
      <c r="AF230" s="119"/>
      <c r="AG230" s="119"/>
      <c r="AH230" s="119"/>
      <c r="AI230" s="15"/>
      <c r="AJ230" s="15"/>
      <c r="AK230" s="15"/>
      <c r="AL230" s="15"/>
      <c r="AM230" s="15"/>
      <c r="DO230"/>
    </row>
    <row r="231" spans="2:119" ht="12.95" customHeight="1" x14ac:dyDescent="0.2">
      <c r="B231" s="2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5"/>
      <c r="X231" s="15"/>
      <c r="Y231" s="16"/>
      <c r="Z231" s="15"/>
      <c r="AA231" s="15"/>
      <c r="AB231" s="15"/>
      <c r="AC231" s="15"/>
      <c r="AD231" s="15"/>
      <c r="AE231" s="15"/>
      <c r="AF231" s="119"/>
      <c r="AG231" s="119"/>
      <c r="AH231" s="119"/>
      <c r="AI231" s="15"/>
      <c r="AJ231" s="15"/>
      <c r="AK231" s="15"/>
      <c r="AL231" s="15"/>
      <c r="AM231" s="15"/>
      <c r="DO231"/>
    </row>
    <row r="232" spans="2:119" ht="12.95" customHeight="1" x14ac:dyDescent="0.2">
      <c r="B232" s="2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5"/>
      <c r="X232" s="15"/>
      <c r="Y232" s="16"/>
      <c r="Z232" s="15"/>
      <c r="AA232" s="15"/>
      <c r="AB232" s="15"/>
      <c r="AC232" s="15"/>
      <c r="AD232" s="15"/>
      <c r="AE232" s="15"/>
      <c r="AF232" s="119"/>
      <c r="AG232" s="119"/>
      <c r="AH232" s="119"/>
      <c r="AI232" s="15"/>
      <c r="AJ232" s="15"/>
      <c r="AK232" s="15"/>
      <c r="AL232" s="15"/>
      <c r="AM232" s="15"/>
      <c r="DO232"/>
    </row>
    <row r="233" spans="2:119" ht="12.95" customHeight="1" x14ac:dyDescent="0.2">
      <c r="B233" s="2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5"/>
      <c r="X233" s="15"/>
      <c r="Y233" s="16"/>
      <c r="Z233" s="15"/>
      <c r="AA233" s="15"/>
      <c r="AB233" s="15"/>
      <c r="AC233" s="15"/>
      <c r="AD233" s="15"/>
      <c r="AE233" s="15"/>
      <c r="AF233" s="119"/>
      <c r="AG233" s="119"/>
      <c r="AH233" s="119"/>
      <c r="AI233" s="15"/>
      <c r="AJ233" s="15"/>
      <c r="AK233" s="15"/>
      <c r="AL233" s="15"/>
      <c r="AM233" s="15"/>
      <c r="DO233"/>
    </row>
    <row r="234" spans="2:119" ht="12.95" customHeight="1" x14ac:dyDescent="0.2">
      <c r="B234" s="2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5"/>
      <c r="X234" s="15"/>
      <c r="Y234" s="16"/>
      <c r="Z234" s="15"/>
      <c r="AA234" s="15"/>
      <c r="AB234" s="15"/>
      <c r="AC234" s="15"/>
      <c r="AD234" s="15"/>
      <c r="AE234" s="15"/>
      <c r="AF234" s="119"/>
      <c r="AG234" s="119"/>
      <c r="AH234" s="119"/>
      <c r="AI234" s="15"/>
      <c r="AJ234" s="15"/>
      <c r="AK234" s="15"/>
      <c r="AL234" s="15"/>
      <c r="AM234" s="15"/>
      <c r="DO234"/>
    </row>
    <row r="235" spans="2:119" ht="12.95" customHeight="1" x14ac:dyDescent="0.2">
      <c r="B235" s="2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5"/>
      <c r="X235" s="15"/>
      <c r="Y235" s="16"/>
      <c r="Z235" s="15"/>
      <c r="AA235" s="15"/>
      <c r="AB235" s="15"/>
      <c r="AC235" s="15"/>
      <c r="AD235" s="15"/>
      <c r="AE235" s="15"/>
      <c r="AF235" s="119"/>
      <c r="AG235" s="119"/>
      <c r="AH235" s="119"/>
      <c r="AI235" s="15"/>
      <c r="AJ235" s="15"/>
      <c r="AK235" s="15"/>
      <c r="AL235" s="15"/>
      <c r="AM235" s="15"/>
      <c r="DO235"/>
    </row>
    <row r="236" spans="2:119" ht="12.95" customHeight="1" x14ac:dyDescent="0.2">
      <c r="B236" s="2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5"/>
      <c r="X236" s="15"/>
      <c r="Y236" s="16"/>
      <c r="Z236" s="15"/>
      <c r="AA236" s="15"/>
      <c r="AB236" s="15"/>
      <c r="AC236" s="15"/>
      <c r="AD236" s="15"/>
      <c r="AE236" s="15"/>
      <c r="AF236" s="119"/>
      <c r="AG236" s="119"/>
      <c r="AH236" s="119"/>
      <c r="AI236" s="15"/>
      <c r="AJ236" s="15"/>
      <c r="AK236" s="15"/>
      <c r="AL236" s="15"/>
      <c r="AM236" s="15"/>
      <c r="DO236"/>
    </row>
    <row r="237" spans="2:119" ht="12.95" customHeight="1" x14ac:dyDescent="0.2">
      <c r="B237" s="2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5"/>
      <c r="X237" s="15"/>
      <c r="Y237" s="16"/>
      <c r="Z237" s="15"/>
      <c r="AA237" s="15"/>
      <c r="AB237" s="15"/>
      <c r="AC237" s="15"/>
      <c r="AD237" s="15"/>
      <c r="AE237" s="15"/>
      <c r="AF237" s="119"/>
      <c r="AG237" s="119"/>
      <c r="AH237" s="119"/>
      <c r="AI237" s="15"/>
      <c r="AJ237" s="15"/>
      <c r="AK237" s="15"/>
      <c r="AL237" s="15"/>
      <c r="AM237" s="15"/>
      <c r="DO237"/>
    </row>
    <row r="238" spans="2:119" ht="12.95" customHeight="1" x14ac:dyDescent="0.2">
      <c r="B238" s="2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5"/>
      <c r="X238" s="15"/>
      <c r="Y238" s="16"/>
      <c r="Z238" s="15"/>
      <c r="AA238" s="15"/>
      <c r="AB238" s="15"/>
      <c r="AC238" s="15"/>
      <c r="AD238" s="15"/>
      <c r="AE238" s="15"/>
      <c r="AF238" s="119"/>
      <c r="AG238" s="119"/>
      <c r="AH238" s="119"/>
      <c r="AI238" s="15"/>
      <c r="AJ238" s="15"/>
      <c r="AK238" s="15"/>
      <c r="AL238" s="15"/>
      <c r="AM238" s="15"/>
      <c r="DO238"/>
    </row>
    <row r="239" spans="2:119" ht="12.95" customHeight="1" x14ac:dyDescent="0.2">
      <c r="B239" s="2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5"/>
      <c r="X239" s="15"/>
      <c r="Y239" s="16"/>
      <c r="Z239" s="15"/>
      <c r="AA239" s="15"/>
      <c r="AB239" s="15"/>
      <c r="AC239" s="15"/>
      <c r="AD239" s="15"/>
      <c r="AE239" s="15"/>
      <c r="AF239" s="119"/>
      <c r="AG239" s="119"/>
      <c r="AH239" s="119"/>
      <c r="AI239" s="15"/>
      <c r="AJ239" s="15"/>
      <c r="AK239" s="15"/>
      <c r="AL239" s="15"/>
      <c r="AM239" s="15"/>
      <c r="DO239"/>
    </row>
    <row r="240" spans="2:119" ht="12.95" customHeight="1" x14ac:dyDescent="0.2">
      <c r="B240" s="2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5"/>
      <c r="X240" s="15"/>
      <c r="Y240" s="16"/>
      <c r="Z240" s="15"/>
      <c r="AA240" s="15"/>
      <c r="AB240" s="15"/>
      <c r="AC240" s="15"/>
      <c r="AD240" s="15"/>
      <c r="AE240" s="15"/>
      <c r="AF240" s="119"/>
      <c r="AG240" s="119"/>
      <c r="AH240" s="119"/>
      <c r="AI240" s="15"/>
      <c r="AJ240" s="15"/>
      <c r="AK240" s="15"/>
      <c r="AL240" s="15"/>
      <c r="AM240" s="15"/>
      <c r="DO240"/>
    </row>
    <row r="241" spans="2:119" ht="12.95" customHeight="1" x14ac:dyDescent="0.2">
      <c r="B241" s="2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5"/>
      <c r="X241" s="15"/>
      <c r="Y241" s="16"/>
      <c r="Z241" s="15"/>
      <c r="AA241" s="15"/>
      <c r="AB241" s="15"/>
      <c r="AC241" s="15"/>
      <c r="AD241" s="15"/>
      <c r="AE241" s="15"/>
      <c r="AF241" s="119"/>
      <c r="AG241" s="119"/>
      <c r="AH241" s="119"/>
      <c r="AI241" s="15"/>
      <c r="AJ241" s="15"/>
      <c r="AK241" s="15"/>
      <c r="AL241" s="15"/>
      <c r="AM241" s="15"/>
      <c r="DO241"/>
    </row>
    <row r="242" spans="2:119" ht="12.95" customHeight="1" x14ac:dyDescent="0.2">
      <c r="B242" s="2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5"/>
      <c r="X242" s="15"/>
      <c r="Y242" s="16"/>
      <c r="Z242" s="15"/>
      <c r="AA242" s="15"/>
      <c r="AB242" s="15"/>
      <c r="AC242" s="15"/>
      <c r="AD242" s="15"/>
      <c r="AE242" s="15"/>
      <c r="AF242" s="119"/>
      <c r="AG242" s="119"/>
      <c r="AH242" s="119"/>
      <c r="AI242" s="15"/>
      <c r="AJ242" s="15"/>
      <c r="AK242" s="15"/>
      <c r="AL242" s="15"/>
      <c r="AM242" s="15"/>
      <c r="DO242"/>
    </row>
    <row r="243" spans="2:119" ht="12.95" customHeight="1" x14ac:dyDescent="0.2">
      <c r="B243" s="2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5"/>
      <c r="X243" s="15"/>
      <c r="Y243" s="16"/>
      <c r="Z243" s="15"/>
      <c r="AA243" s="15"/>
      <c r="AB243" s="15"/>
      <c r="AC243" s="15"/>
      <c r="AD243" s="15"/>
      <c r="AE243" s="15"/>
      <c r="AF243" s="119"/>
      <c r="AG243" s="119"/>
      <c r="AH243" s="119"/>
      <c r="AI243" s="15"/>
      <c r="AJ243" s="15"/>
      <c r="AK243" s="15"/>
      <c r="AL243" s="15"/>
      <c r="AM243" s="15"/>
      <c r="DO243"/>
    </row>
    <row r="244" spans="2:119" ht="12.95" customHeight="1" x14ac:dyDescent="0.2">
      <c r="B244" s="2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5"/>
      <c r="X244" s="15"/>
      <c r="Y244" s="16"/>
      <c r="Z244" s="15"/>
      <c r="AA244" s="15"/>
      <c r="AB244" s="15"/>
      <c r="AC244" s="15"/>
      <c r="AD244" s="15"/>
      <c r="AE244" s="15"/>
      <c r="AF244" s="119"/>
      <c r="AG244" s="119"/>
      <c r="AH244" s="119"/>
      <c r="AI244" s="15"/>
      <c r="AJ244" s="15"/>
      <c r="AK244" s="15"/>
      <c r="AL244" s="15"/>
      <c r="AM244" s="15"/>
      <c r="DO244"/>
    </row>
    <row r="245" spans="2:119" ht="12.95" customHeight="1" x14ac:dyDescent="0.2">
      <c r="B245" s="2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5"/>
      <c r="X245" s="15"/>
      <c r="Y245" s="16"/>
      <c r="Z245" s="15"/>
      <c r="AA245" s="15"/>
      <c r="AB245" s="15"/>
      <c r="AC245" s="15"/>
      <c r="AD245" s="15"/>
      <c r="AE245" s="15"/>
      <c r="AF245" s="119"/>
      <c r="AG245" s="119"/>
      <c r="AH245" s="119"/>
      <c r="AI245" s="15"/>
      <c r="AJ245" s="15"/>
      <c r="AK245" s="15"/>
      <c r="AL245" s="15"/>
      <c r="AM245" s="15"/>
      <c r="DO245"/>
    </row>
    <row r="246" spans="2:119" ht="12.95" customHeight="1" x14ac:dyDescent="0.2">
      <c r="B246" s="2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5"/>
      <c r="X246" s="15"/>
      <c r="Y246" s="16"/>
      <c r="Z246" s="15"/>
      <c r="AA246" s="15"/>
      <c r="AB246" s="15"/>
      <c r="AC246" s="15"/>
      <c r="AD246" s="15"/>
      <c r="AE246" s="15"/>
      <c r="AF246" s="119"/>
      <c r="AG246" s="119"/>
      <c r="AH246" s="119"/>
      <c r="AI246" s="15"/>
      <c r="AJ246" s="15"/>
      <c r="AK246" s="15"/>
      <c r="AL246" s="15"/>
      <c r="AM246" s="15"/>
      <c r="DO246"/>
    </row>
    <row r="247" spans="2:119" ht="12.95" customHeight="1" x14ac:dyDescent="0.2">
      <c r="B247" s="2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5"/>
      <c r="X247" s="15"/>
      <c r="Y247" s="16"/>
      <c r="Z247" s="15"/>
      <c r="AA247" s="15"/>
      <c r="AB247" s="15"/>
      <c r="AC247" s="15"/>
      <c r="AD247" s="15"/>
      <c r="AE247" s="15"/>
      <c r="AF247" s="119"/>
      <c r="AG247" s="119"/>
      <c r="AH247" s="119"/>
      <c r="AI247" s="15"/>
      <c r="AJ247" s="15"/>
      <c r="AK247" s="15"/>
      <c r="AL247" s="15"/>
      <c r="AM247" s="15"/>
      <c r="DO247"/>
    </row>
    <row r="248" spans="2:119" ht="12.95" customHeight="1" x14ac:dyDescent="0.2">
      <c r="B248" s="2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5"/>
      <c r="X248" s="15"/>
      <c r="Y248" s="16"/>
      <c r="Z248" s="15"/>
      <c r="AA248" s="15"/>
      <c r="AB248" s="15"/>
      <c r="AC248" s="15"/>
      <c r="AD248" s="15"/>
      <c r="AE248" s="15"/>
      <c r="AF248" s="119"/>
      <c r="AG248" s="119"/>
      <c r="AH248" s="119"/>
      <c r="AI248" s="15"/>
      <c r="AJ248" s="15"/>
      <c r="AK248" s="15"/>
      <c r="AL248" s="15"/>
      <c r="AM248" s="15"/>
      <c r="DO248"/>
    </row>
    <row r="249" spans="2:119" ht="12.95" customHeight="1" x14ac:dyDescent="0.2">
      <c r="B249" s="2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5"/>
      <c r="X249" s="15"/>
      <c r="Y249" s="16"/>
      <c r="Z249" s="15"/>
      <c r="AA249" s="15"/>
      <c r="AB249" s="15"/>
      <c r="AC249" s="15"/>
      <c r="AD249" s="15"/>
      <c r="AE249" s="15"/>
      <c r="AF249" s="119"/>
      <c r="AG249" s="119"/>
      <c r="AH249" s="119"/>
      <c r="AI249" s="15"/>
      <c r="AJ249" s="15"/>
      <c r="AK249" s="15"/>
      <c r="AL249" s="15"/>
      <c r="AM249" s="15"/>
      <c r="DO249"/>
    </row>
    <row r="250" spans="2:119" ht="12.95" customHeight="1" x14ac:dyDescent="0.2">
      <c r="B250" s="2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5"/>
      <c r="X250" s="15"/>
      <c r="Y250" s="16"/>
      <c r="Z250" s="15"/>
      <c r="AA250" s="15"/>
      <c r="AB250" s="15"/>
      <c r="AC250" s="15"/>
      <c r="AD250" s="15"/>
      <c r="AE250" s="15"/>
      <c r="AF250" s="119"/>
      <c r="AG250" s="119"/>
      <c r="AH250" s="119"/>
      <c r="AI250" s="15"/>
      <c r="AJ250" s="15"/>
      <c r="AK250" s="15"/>
      <c r="AL250" s="15"/>
      <c r="AM250" s="15"/>
      <c r="DO250"/>
    </row>
    <row r="251" spans="2:119" ht="12.95" customHeight="1" x14ac:dyDescent="0.2">
      <c r="B251" s="2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5"/>
      <c r="X251" s="15"/>
      <c r="Y251" s="16"/>
      <c r="Z251" s="15"/>
      <c r="AA251" s="15"/>
      <c r="AB251" s="15"/>
      <c r="AC251" s="15"/>
      <c r="AD251" s="15"/>
      <c r="AE251" s="15"/>
      <c r="AF251" s="119"/>
      <c r="AG251" s="119"/>
      <c r="AH251" s="119"/>
      <c r="AI251" s="15"/>
      <c r="AJ251" s="15"/>
      <c r="AK251" s="15"/>
      <c r="AL251" s="15"/>
      <c r="AM251" s="15"/>
      <c r="DO251"/>
    </row>
    <row r="252" spans="2:119" ht="12.95" customHeight="1" x14ac:dyDescent="0.2">
      <c r="B252" s="2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5"/>
      <c r="X252" s="15"/>
      <c r="Y252" s="16"/>
      <c r="Z252" s="15"/>
      <c r="AA252" s="15"/>
      <c r="AB252" s="15"/>
      <c r="AC252" s="15"/>
      <c r="AD252" s="15"/>
      <c r="AE252" s="15"/>
      <c r="AF252" s="119"/>
      <c r="AG252" s="119"/>
      <c r="AH252" s="119"/>
      <c r="AI252" s="15"/>
      <c r="AJ252" s="15"/>
      <c r="AK252" s="15"/>
      <c r="AL252" s="15"/>
      <c r="AM252" s="15"/>
      <c r="DO252"/>
    </row>
    <row r="253" spans="2:119" ht="12.95" customHeight="1" x14ac:dyDescent="0.2">
      <c r="B253" s="2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5"/>
      <c r="X253" s="15"/>
      <c r="Y253" s="16"/>
      <c r="Z253" s="15"/>
      <c r="AA253" s="15"/>
      <c r="AB253" s="15"/>
      <c r="AC253" s="15"/>
      <c r="AD253" s="15"/>
      <c r="AE253" s="15"/>
      <c r="AF253" s="119"/>
      <c r="AG253" s="119"/>
      <c r="AH253" s="119"/>
      <c r="AI253" s="15"/>
      <c r="AJ253" s="15"/>
      <c r="AK253" s="15"/>
      <c r="AL253" s="15"/>
      <c r="AM253" s="15"/>
      <c r="DO253"/>
    </row>
    <row r="254" spans="2:119" ht="12.95" customHeight="1" x14ac:dyDescent="0.2">
      <c r="B254" s="2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5"/>
      <c r="X254" s="15"/>
      <c r="Y254" s="16"/>
      <c r="Z254" s="15"/>
      <c r="AA254" s="15"/>
      <c r="AB254" s="15"/>
      <c r="AC254" s="15"/>
      <c r="AD254" s="15"/>
      <c r="AE254" s="15"/>
      <c r="AF254" s="119"/>
      <c r="AG254" s="119"/>
      <c r="AH254" s="119"/>
      <c r="AI254" s="15"/>
      <c r="AJ254" s="15"/>
      <c r="AK254" s="15"/>
      <c r="AL254" s="15"/>
      <c r="AM254" s="15"/>
      <c r="DO254"/>
    </row>
    <row r="255" spans="2:119" ht="12.95" customHeight="1" x14ac:dyDescent="0.2">
      <c r="B255" s="2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5"/>
      <c r="X255" s="15"/>
      <c r="Y255" s="16"/>
      <c r="Z255" s="15"/>
      <c r="AA255" s="15"/>
      <c r="AB255" s="15"/>
      <c r="AC255" s="15"/>
      <c r="AD255" s="15"/>
      <c r="AE255" s="15"/>
      <c r="AF255" s="119"/>
      <c r="AG255" s="119"/>
      <c r="AH255" s="119"/>
      <c r="AI255" s="15"/>
      <c r="AJ255" s="15"/>
      <c r="AK255" s="15"/>
      <c r="AL255" s="15"/>
      <c r="AM255" s="15"/>
      <c r="DO255"/>
    </row>
    <row r="256" spans="2:119" ht="12.95" customHeight="1" x14ac:dyDescent="0.2">
      <c r="B256" s="2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5"/>
      <c r="X256" s="15"/>
      <c r="Y256" s="16"/>
      <c r="Z256" s="15"/>
      <c r="AA256" s="15"/>
      <c r="AB256" s="15"/>
      <c r="AC256" s="15"/>
      <c r="AD256" s="15"/>
      <c r="AE256" s="15"/>
      <c r="AF256" s="119"/>
      <c r="AG256" s="119"/>
      <c r="AH256" s="119"/>
      <c r="AI256" s="15"/>
      <c r="AJ256" s="15"/>
      <c r="AK256" s="15"/>
      <c r="AL256" s="15"/>
      <c r="AM256" s="15"/>
      <c r="DO256"/>
    </row>
    <row r="257" spans="2:119" ht="12.95" customHeight="1" x14ac:dyDescent="0.2">
      <c r="B257" s="2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5"/>
      <c r="X257" s="15"/>
      <c r="Y257" s="16"/>
      <c r="Z257" s="15"/>
      <c r="AA257" s="15"/>
      <c r="AB257" s="82"/>
      <c r="AC257" s="82"/>
      <c r="AD257" s="82"/>
      <c r="AE257" s="82"/>
      <c r="AF257" s="119"/>
      <c r="AG257" s="119"/>
      <c r="AH257" s="119"/>
      <c r="AI257" s="15"/>
      <c r="AJ257" s="15"/>
      <c r="AK257" s="15"/>
      <c r="AL257" s="15"/>
      <c r="AM257" s="15"/>
      <c r="DO257"/>
    </row>
    <row r="258" spans="2:119" ht="12.95" customHeight="1" x14ac:dyDescent="0.2">
      <c r="B258" s="2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5"/>
      <c r="X258" s="15"/>
      <c r="Y258" s="16"/>
      <c r="Z258" s="15"/>
      <c r="AA258" s="15"/>
      <c r="AB258" s="82"/>
      <c r="AC258" s="82"/>
      <c r="AD258" s="82"/>
      <c r="AE258" s="82"/>
      <c r="AF258" s="119"/>
      <c r="AG258" s="119"/>
      <c r="AH258" s="119"/>
      <c r="AI258" s="15"/>
      <c r="AJ258" s="15"/>
      <c r="AK258" s="15"/>
      <c r="AL258" s="15"/>
      <c r="AM258" s="15"/>
      <c r="DO258"/>
    </row>
    <row r="259" spans="2:119" ht="12.95" customHeight="1" x14ac:dyDescent="0.2">
      <c r="B259" s="2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5"/>
      <c r="X259" s="15"/>
      <c r="Y259" s="16"/>
      <c r="Z259" s="15"/>
      <c r="AA259" s="15"/>
      <c r="AB259" s="82"/>
      <c r="AC259" s="82"/>
      <c r="AD259" s="82"/>
      <c r="AE259" s="82"/>
      <c r="AF259" s="119"/>
      <c r="AG259" s="119"/>
      <c r="AH259" s="119"/>
      <c r="AI259" s="15"/>
      <c r="AJ259" s="15"/>
      <c r="AK259" s="15"/>
      <c r="AL259" s="15"/>
      <c r="AM259" s="15"/>
      <c r="DO259"/>
    </row>
    <row r="260" spans="2:119" ht="12.95" customHeight="1" x14ac:dyDescent="0.2">
      <c r="B260" s="2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5"/>
      <c r="X260" s="15"/>
      <c r="Y260" s="16"/>
      <c r="Z260" s="15"/>
      <c r="AA260" s="15"/>
      <c r="AB260" s="82"/>
      <c r="AC260" s="82"/>
      <c r="AD260" s="82"/>
      <c r="AE260" s="82"/>
      <c r="AF260" s="119"/>
      <c r="AG260" s="119"/>
      <c r="AH260" s="119"/>
      <c r="AI260" s="15"/>
      <c r="AJ260" s="15"/>
      <c r="AK260" s="15"/>
      <c r="AL260" s="15"/>
      <c r="AM260" s="15"/>
      <c r="DO260"/>
    </row>
    <row r="261" spans="2:119" ht="12.95" customHeight="1" x14ac:dyDescent="0.2">
      <c r="B261" s="2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5"/>
      <c r="X261" s="15"/>
      <c r="Y261" s="16"/>
      <c r="Z261" s="15"/>
      <c r="AA261" s="15"/>
      <c r="AB261" s="82"/>
      <c r="AC261" s="82"/>
      <c r="AD261" s="82"/>
      <c r="AE261" s="82"/>
      <c r="AF261" s="119"/>
      <c r="AG261" s="119"/>
      <c r="AH261" s="119"/>
      <c r="AI261" s="15"/>
      <c r="AJ261" s="15"/>
      <c r="AK261" s="15"/>
      <c r="AL261" s="15"/>
      <c r="AM261" s="15"/>
      <c r="DO261"/>
    </row>
    <row r="262" spans="2:119" ht="12.95" customHeight="1" x14ac:dyDescent="0.2">
      <c r="B262" s="2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5"/>
      <c r="X262" s="15"/>
      <c r="Y262" s="16"/>
      <c r="Z262" s="15"/>
      <c r="AA262" s="15"/>
      <c r="AB262" s="82"/>
      <c r="AC262" s="82"/>
      <c r="AD262" s="82"/>
      <c r="AE262" s="82"/>
      <c r="AF262" s="119"/>
      <c r="AG262" s="119"/>
      <c r="AH262" s="119"/>
      <c r="AI262" s="15"/>
      <c r="AJ262" s="15"/>
      <c r="AK262" s="15"/>
      <c r="AL262" s="15"/>
      <c r="AM262" s="15"/>
      <c r="DO262"/>
    </row>
    <row r="263" spans="2:119" ht="12.95" customHeight="1" x14ac:dyDescent="0.2">
      <c r="B263" s="2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5"/>
      <c r="X263" s="15"/>
      <c r="Y263" s="16"/>
      <c r="Z263" s="15"/>
      <c r="AA263" s="15"/>
      <c r="AB263" s="82"/>
      <c r="AC263" s="82"/>
      <c r="AD263" s="82"/>
      <c r="AE263" s="82"/>
      <c r="AF263" s="119"/>
      <c r="AG263" s="119"/>
      <c r="AH263" s="119"/>
      <c r="AI263" s="15"/>
      <c r="AJ263" s="15"/>
      <c r="AK263" s="15"/>
      <c r="AL263" s="15"/>
      <c r="AM263" s="15"/>
      <c r="DO263"/>
    </row>
    <row r="264" spans="2:119" ht="12.95" customHeight="1" x14ac:dyDescent="0.2">
      <c r="B264" s="2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5"/>
      <c r="X264" s="15"/>
      <c r="Y264" s="16"/>
      <c r="Z264" s="15"/>
      <c r="AA264" s="15"/>
      <c r="AB264" s="82"/>
      <c r="AC264" s="82"/>
      <c r="AD264" s="82"/>
      <c r="AE264" s="82"/>
      <c r="AF264" s="119"/>
      <c r="AG264" s="119"/>
      <c r="AH264" s="119"/>
      <c r="AI264" s="15"/>
      <c r="AJ264" s="15"/>
      <c r="AK264" s="15"/>
      <c r="AL264" s="15"/>
      <c r="AM264" s="15"/>
      <c r="DO264"/>
    </row>
    <row r="265" spans="2:119" ht="12.95" customHeight="1" x14ac:dyDescent="0.2">
      <c r="B265" s="2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82"/>
      <c r="X265" s="82"/>
      <c r="Y265" s="82"/>
      <c r="Z265" s="82"/>
      <c r="AA265" s="82"/>
      <c r="AB265" s="82"/>
      <c r="AC265" s="82"/>
      <c r="AD265" s="82"/>
      <c r="AE265" s="82"/>
      <c r="AF265" s="337"/>
      <c r="AG265" s="337"/>
      <c r="AH265" s="119"/>
      <c r="AI265" s="1"/>
      <c r="AJ265" s="15"/>
      <c r="AK265" s="15"/>
      <c r="AL265" s="15"/>
      <c r="AM265" s="15"/>
      <c r="DO265"/>
    </row>
    <row r="266" spans="2:119" ht="12.95" customHeight="1" x14ac:dyDescent="0.2">
      <c r="B266" s="2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82"/>
      <c r="X266" s="82"/>
      <c r="Y266" s="82"/>
      <c r="Z266" s="82"/>
      <c r="AA266" s="82"/>
      <c r="AB266" s="82"/>
      <c r="AC266" s="82"/>
      <c r="AD266" s="82"/>
      <c r="AE266" s="82"/>
      <c r="AF266" s="337"/>
      <c r="AG266" s="337"/>
      <c r="AH266" s="119"/>
      <c r="AI266" s="1"/>
      <c r="AJ266" s="15"/>
      <c r="AK266" s="15"/>
      <c r="AL266" s="15"/>
      <c r="AM266" s="15"/>
      <c r="DO266"/>
    </row>
    <row r="267" spans="2:119" ht="12.95" customHeight="1" x14ac:dyDescent="0.2">
      <c r="B267" s="1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82"/>
      <c r="X267" s="82"/>
      <c r="Y267" s="82"/>
      <c r="Z267" s="82"/>
      <c r="AA267" s="82"/>
      <c r="AB267" s="82"/>
      <c r="AC267" s="82"/>
      <c r="AD267" s="82"/>
      <c r="AE267" s="82"/>
      <c r="AF267" s="337"/>
      <c r="AG267" s="337"/>
      <c r="AH267" s="119"/>
      <c r="AI267" s="1"/>
      <c r="AJ267" s="15"/>
      <c r="AK267" s="15"/>
      <c r="AL267" s="15"/>
      <c r="AM267" s="15"/>
      <c r="DO267"/>
    </row>
    <row r="268" spans="2:119" ht="12.95" customHeight="1" x14ac:dyDescent="0.2">
      <c r="B268" s="1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82"/>
      <c r="X268" s="82"/>
      <c r="Y268" s="82"/>
      <c r="Z268" s="82"/>
      <c r="AA268" s="82"/>
      <c r="AB268" s="82"/>
      <c r="AC268" s="82"/>
      <c r="AD268" s="82"/>
      <c r="AE268" s="82"/>
      <c r="AF268" s="337"/>
      <c r="AG268" s="337"/>
      <c r="AH268" s="119"/>
      <c r="AI268" s="1"/>
      <c r="AJ268" s="15"/>
      <c r="AK268" s="15"/>
      <c r="AL268" s="15"/>
      <c r="AM268" s="15"/>
      <c r="DO268"/>
    </row>
    <row r="269" spans="2:119" ht="12.95" customHeight="1" x14ac:dyDescent="0.2">
      <c r="B269" s="1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82"/>
      <c r="X269" s="82"/>
      <c r="Y269" s="82"/>
      <c r="Z269" s="82"/>
      <c r="AA269" s="82"/>
      <c r="AB269" s="82"/>
      <c r="AC269" s="82"/>
      <c r="AD269" s="82"/>
      <c r="AE269" s="82"/>
      <c r="AF269" s="337"/>
      <c r="AG269" s="337"/>
      <c r="AH269" s="87"/>
      <c r="AI269" s="1"/>
      <c r="AJ269" s="15"/>
      <c r="AK269" s="15"/>
      <c r="AL269" s="15"/>
      <c r="AM269" s="15"/>
      <c r="DO269"/>
    </row>
    <row r="270" spans="2:119" ht="12.95" customHeight="1" x14ac:dyDescent="0.2">
      <c r="B270" s="1"/>
      <c r="H270" s="119"/>
      <c r="I270" s="121"/>
      <c r="J270" s="87"/>
      <c r="K270" s="87"/>
      <c r="L270" s="87"/>
      <c r="M270" s="87"/>
      <c r="N270" s="119"/>
      <c r="O270" s="119"/>
      <c r="P270" s="119"/>
      <c r="Q270" s="119"/>
      <c r="R270" s="119"/>
      <c r="S270" s="119"/>
      <c r="T270" s="119"/>
      <c r="U270" s="119"/>
      <c r="V270" s="119"/>
      <c r="W270" s="82"/>
      <c r="X270" s="82"/>
      <c r="Y270" s="82"/>
      <c r="Z270" s="82"/>
      <c r="AA270" s="82"/>
      <c r="AB270" s="82"/>
      <c r="AC270" s="82"/>
      <c r="AD270" s="82"/>
      <c r="AE270" s="82"/>
      <c r="AF270" s="337"/>
      <c r="AG270" s="337"/>
      <c r="AH270" s="87"/>
      <c r="AI270" s="15"/>
      <c r="AJ270" s="15"/>
      <c r="AK270" s="15"/>
      <c r="AL270" s="15"/>
      <c r="AM270" s="15"/>
      <c r="DO270"/>
    </row>
    <row r="271" spans="2:119" ht="12.95" customHeight="1" x14ac:dyDescent="0.2">
      <c r="B271" s="1"/>
      <c r="H271" s="119"/>
      <c r="I271" s="121"/>
      <c r="J271" s="87"/>
      <c r="K271" s="87"/>
      <c r="L271" s="87"/>
      <c r="M271" s="87"/>
      <c r="N271" s="119"/>
      <c r="O271" s="119"/>
      <c r="P271" s="119"/>
      <c r="Q271" s="119"/>
      <c r="R271" s="119"/>
      <c r="S271" s="119"/>
      <c r="T271" s="119"/>
      <c r="U271" s="119"/>
      <c r="V271" s="119"/>
      <c r="W271" s="82"/>
      <c r="X271" s="82"/>
      <c r="Y271" s="82"/>
      <c r="Z271" s="82"/>
      <c r="AA271" s="82"/>
      <c r="AB271" s="82"/>
      <c r="AC271" s="82"/>
      <c r="AD271" s="82"/>
      <c r="AE271" s="82"/>
      <c r="AF271" s="337"/>
      <c r="AG271" s="337"/>
      <c r="AH271" s="87"/>
      <c r="AI271" s="15"/>
      <c r="AJ271" s="15"/>
      <c r="AK271" s="15"/>
      <c r="AL271" s="15"/>
      <c r="AM271" s="15"/>
      <c r="DO271"/>
    </row>
    <row r="272" spans="2:119" ht="12.95" customHeight="1" x14ac:dyDescent="0.2">
      <c r="B272" s="1"/>
      <c r="H272" s="119"/>
      <c r="I272" s="121"/>
      <c r="J272" s="87"/>
      <c r="K272" s="87"/>
      <c r="L272" s="87"/>
      <c r="M272" s="87"/>
      <c r="N272" s="119"/>
      <c r="O272" s="119"/>
      <c r="P272" s="119"/>
      <c r="Q272" s="119"/>
      <c r="R272" s="119"/>
      <c r="S272" s="119"/>
      <c r="T272" s="119"/>
      <c r="U272" s="119"/>
      <c r="V272" s="119"/>
      <c r="W272" s="82"/>
      <c r="X272" s="82"/>
      <c r="Y272" s="82"/>
      <c r="Z272" s="82"/>
      <c r="AA272" s="82"/>
      <c r="AB272" s="82"/>
      <c r="AC272" s="82"/>
      <c r="AD272" s="82"/>
      <c r="AE272" s="82"/>
      <c r="AF272" s="337"/>
      <c r="AG272" s="337"/>
      <c r="AH272" s="87"/>
      <c r="AI272" s="15"/>
      <c r="AJ272" s="15"/>
      <c r="AK272" s="15"/>
      <c r="AL272" s="15"/>
      <c r="AM272" s="15"/>
      <c r="DO272"/>
    </row>
    <row r="273" spans="2:119" ht="12.95" customHeight="1" x14ac:dyDescent="0.2">
      <c r="B273" s="1"/>
      <c r="H273" s="119"/>
      <c r="I273" s="121"/>
      <c r="J273" s="87"/>
      <c r="K273" s="87"/>
      <c r="L273" s="87"/>
      <c r="M273" s="87"/>
      <c r="N273" s="119"/>
      <c r="O273" s="119"/>
      <c r="P273" s="119"/>
      <c r="Q273" s="119"/>
      <c r="R273" s="119"/>
      <c r="S273" s="119"/>
      <c r="T273" s="119"/>
      <c r="U273" s="119"/>
      <c r="V273" s="119"/>
      <c r="W273" s="82"/>
      <c r="X273" s="82"/>
      <c r="Y273" s="82"/>
      <c r="Z273" s="82"/>
      <c r="AA273" s="82"/>
      <c r="AB273" s="82"/>
      <c r="AC273" s="82"/>
      <c r="AD273" s="82"/>
      <c r="AE273" s="82"/>
      <c r="AF273" s="337"/>
      <c r="AG273" s="337"/>
      <c r="AH273" s="88"/>
      <c r="AI273" s="15"/>
      <c r="AJ273" s="15"/>
      <c r="AK273" s="15"/>
      <c r="AL273" s="15"/>
      <c r="AM273" s="15"/>
      <c r="DO273"/>
    </row>
    <row r="274" spans="2:119" ht="12.95" customHeight="1" x14ac:dyDescent="0.2">
      <c r="B274" s="1"/>
      <c r="H274" s="119"/>
      <c r="I274" s="121"/>
      <c r="J274" s="88"/>
      <c r="K274" s="88"/>
      <c r="L274" s="88"/>
      <c r="M274" s="88"/>
      <c r="N274" s="119"/>
      <c r="O274" s="119"/>
      <c r="P274" s="119"/>
      <c r="Q274" s="119"/>
      <c r="R274" s="119"/>
      <c r="S274" s="119"/>
      <c r="T274" s="119"/>
      <c r="U274" s="119"/>
      <c r="V274" s="119"/>
      <c r="W274" s="82"/>
      <c r="X274" s="82"/>
      <c r="Y274" s="82"/>
      <c r="Z274" s="82"/>
      <c r="AA274" s="82"/>
      <c r="AB274" s="15"/>
      <c r="AC274" s="15"/>
      <c r="AD274" s="15"/>
      <c r="AE274" s="15"/>
      <c r="AF274" s="337"/>
      <c r="AG274" s="337"/>
      <c r="AH274" s="119"/>
      <c r="AI274" s="15"/>
      <c r="AJ274" s="15"/>
      <c r="AK274" s="15"/>
      <c r="AL274" s="15"/>
      <c r="AM274" s="15"/>
      <c r="DO274"/>
    </row>
    <row r="275" spans="2:119" ht="12.95" customHeight="1" x14ac:dyDescent="0.2">
      <c r="B275" s="1"/>
      <c r="H275" s="119"/>
      <c r="I275" s="121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82"/>
      <c r="X275" s="82"/>
      <c r="Y275" s="82"/>
      <c r="Z275" s="82"/>
      <c r="AA275" s="82"/>
      <c r="AB275" s="15"/>
      <c r="AC275" s="15"/>
      <c r="AD275" s="15"/>
      <c r="AE275" s="15"/>
      <c r="AF275" s="337"/>
      <c r="AG275" s="337"/>
      <c r="AH275" s="119"/>
      <c r="AI275" s="15"/>
      <c r="AJ275" s="15"/>
      <c r="AK275" s="15"/>
      <c r="AL275" s="15"/>
      <c r="AM275" s="15"/>
      <c r="DO275"/>
    </row>
    <row r="276" spans="2:119" ht="12.95" customHeight="1" x14ac:dyDescent="0.2">
      <c r="B276" s="2"/>
      <c r="H276" s="119"/>
      <c r="I276" s="121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82"/>
      <c r="X276" s="82"/>
      <c r="Y276" s="82"/>
      <c r="Z276" s="82"/>
      <c r="AA276" s="82"/>
      <c r="AB276" s="15"/>
      <c r="AC276" s="15"/>
      <c r="AD276" s="15"/>
      <c r="AE276" s="15"/>
      <c r="AF276" s="337"/>
      <c r="AG276" s="337"/>
      <c r="AH276" s="119"/>
      <c r="AI276" s="15"/>
      <c r="AJ276" s="15"/>
      <c r="AK276" s="15"/>
      <c r="AL276" s="15"/>
      <c r="AM276" s="15"/>
      <c r="DO276"/>
    </row>
    <row r="277" spans="2:119" ht="12.95" customHeight="1" x14ac:dyDescent="0.2">
      <c r="B277" s="2"/>
      <c r="H277" s="119"/>
      <c r="I277" s="121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82"/>
      <c r="X277" s="82"/>
      <c r="Y277" s="82"/>
      <c r="Z277" s="82"/>
      <c r="AA277" s="82"/>
      <c r="AB277" s="15"/>
      <c r="AC277" s="15"/>
      <c r="AD277" s="15"/>
      <c r="AE277" s="15"/>
      <c r="AF277" s="337"/>
      <c r="AG277" s="337"/>
      <c r="AH277" s="119"/>
      <c r="AI277" s="15"/>
      <c r="AJ277" s="15"/>
      <c r="AK277" s="15"/>
      <c r="AL277" s="15"/>
      <c r="AM277" s="15"/>
      <c r="DO277"/>
    </row>
    <row r="278" spans="2:119" ht="12.95" customHeight="1" x14ac:dyDescent="0.2">
      <c r="B278" s="2"/>
      <c r="H278" s="119"/>
      <c r="I278" s="121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82"/>
      <c r="X278" s="82"/>
      <c r="Y278" s="82"/>
      <c r="Z278" s="82"/>
      <c r="AA278" s="82"/>
      <c r="AB278" s="15"/>
      <c r="AC278" s="15"/>
      <c r="AD278" s="15"/>
      <c r="AE278" s="15"/>
      <c r="AF278" s="337"/>
      <c r="AG278" s="337"/>
      <c r="AH278" s="119"/>
      <c r="AI278" s="15"/>
      <c r="AJ278" s="15"/>
      <c r="AK278" s="15"/>
      <c r="AL278" s="15"/>
      <c r="AM278" s="15"/>
      <c r="DO278"/>
    </row>
    <row r="279" spans="2:119" ht="12.95" customHeight="1" x14ac:dyDescent="0.2">
      <c r="B279" s="2"/>
      <c r="H279" s="119"/>
      <c r="I279" s="121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82"/>
      <c r="X279" s="82"/>
      <c r="Y279" s="82"/>
      <c r="Z279" s="82"/>
      <c r="AA279" s="82"/>
      <c r="AB279" s="15"/>
      <c r="AC279" s="15"/>
      <c r="AD279" s="15"/>
      <c r="AE279" s="15"/>
      <c r="AF279" s="337"/>
      <c r="AG279" s="337"/>
      <c r="AH279" s="119"/>
      <c r="AI279" s="15"/>
      <c r="AJ279" s="15"/>
      <c r="AK279" s="15"/>
      <c r="AL279" s="15"/>
      <c r="AM279" s="15"/>
      <c r="DO279"/>
    </row>
    <row r="280" spans="2:119" ht="12.95" customHeight="1" x14ac:dyDescent="0.2">
      <c r="B280" s="2"/>
      <c r="H280" s="119"/>
      <c r="I280" s="121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82"/>
      <c r="X280" s="82"/>
      <c r="Y280" s="82"/>
      <c r="Z280" s="82"/>
      <c r="AA280" s="82"/>
      <c r="AB280" s="15"/>
      <c r="AC280" s="15"/>
      <c r="AD280" s="15"/>
      <c r="AE280" s="15"/>
      <c r="AF280" s="337"/>
      <c r="AG280" s="337"/>
      <c r="AH280" s="119"/>
      <c r="AI280" s="15"/>
      <c r="AJ280" s="15"/>
      <c r="AK280" s="15"/>
      <c r="AL280" s="15"/>
      <c r="AM280" s="15"/>
      <c r="DO280"/>
    </row>
    <row r="281" spans="2:119" ht="12.95" customHeight="1" x14ac:dyDescent="0.2">
      <c r="B281" s="2"/>
      <c r="H281" s="119"/>
      <c r="I281" s="121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82"/>
      <c r="X281" s="82"/>
      <c r="Y281" s="82"/>
      <c r="Z281" s="82"/>
      <c r="AA281" s="82"/>
      <c r="AB281" s="15"/>
      <c r="AC281" s="15"/>
      <c r="AD281" s="15"/>
      <c r="AE281" s="15"/>
      <c r="AF281" s="337"/>
      <c r="AG281" s="337"/>
      <c r="AH281" s="119"/>
      <c r="AI281" s="15"/>
      <c r="AJ281" s="15"/>
      <c r="AK281" s="15"/>
      <c r="AL281" s="15"/>
      <c r="AM281" s="15"/>
      <c r="DO281"/>
    </row>
    <row r="282" spans="2:119" ht="12.95" customHeight="1" x14ac:dyDescent="0.2">
      <c r="B282" s="2"/>
      <c r="H282" s="119"/>
      <c r="I282" s="121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5"/>
      <c r="X282" s="15"/>
      <c r="Y282" s="16"/>
      <c r="Z282" s="15"/>
      <c r="AA282" s="15"/>
      <c r="AB282" s="15"/>
      <c r="AC282" s="15"/>
      <c r="AD282" s="15"/>
      <c r="AE282" s="15"/>
      <c r="AF282" s="119"/>
      <c r="AG282" s="119"/>
      <c r="AH282" s="119"/>
      <c r="AI282" s="15"/>
      <c r="AJ282" s="15"/>
      <c r="AK282" s="15"/>
      <c r="AL282" s="15"/>
      <c r="AM282" s="15"/>
      <c r="DO282"/>
    </row>
    <row r="283" spans="2:119" ht="12.95" customHeight="1" x14ac:dyDescent="0.2">
      <c r="B283" s="2"/>
      <c r="H283" s="121"/>
      <c r="I283" s="121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5"/>
      <c r="X283" s="15"/>
      <c r="Y283" s="16"/>
      <c r="Z283" s="15"/>
      <c r="AA283" s="15"/>
      <c r="AB283" s="15"/>
      <c r="AC283" s="15"/>
      <c r="AD283" s="15"/>
      <c r="AE283" s="15"/>
      <c r="AF283" s="119"/>
      <c r="AG283" s="119"/>
      <c r="AH283" s="119"/>
      <c r="AI283" s="15"/>
      <c r="AJ283" s="15"/>
      <c r="AK283" s="15"/>
      <c r="AL283" s="15"/>
      <c r="AM283" s="15"/>
      <c r="DO283"/>
    </row>
    <row r="284" spans="2:119" ht="12.95" customHeight="1" x14ac:dyDescent="0.2">
      <c r="B284" s="2"/>
      <c r="H284" s="121"/>
      <c r="I284" s="121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5"/>
      <c r="X284" s="15"/>
      <c r="Y284" s="16"/>
      <c r="Z284" s="15"/>
      <c r="AA284" s="15"/>
      <c r="AB284" s="15"/>
      <c r="AC284" s="15"/>
      <c r="AD284" s="15"/>
      <c r="AE284" s="15"/>
      <c r="AF284" s="119"/>
      <c r="AG284" s="119"/>
      <c r="AH284" s="119"/>
      <c r="AI284" s="15"/>
      <c r="AJ284" s="15"/>
      <c r="AK284" s="15"/>
      <c r="AL284" s="15"/>
      <c r="AM284" s="15"/>
      <c r="DO284"/>
    </row>
    <row r="285" spans="2:119" ht="12.95" customHeight="1" x14ac:dyDescent="0.2">
      <c r="B285" s="2"/>
      <c r="H285" s="121"/>
      <c r="I285" s="121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5"/>
      <c r="X285" s="15"/>
      <c r="Y285" s="16"/>
      <c r="Z285" s="15"/>
      <c r="AA285" s="15"/>
      <c r="AB285" s="15"/>
      <c r="AC285" s="15"/>
      <c r="AD285" s="15"/>
      <c r="AE285" s="15"/>
      <c r="AF285" s="119"/>
      <c r="AG285" s="119"/>
      <c r="AH285" s="119"/>
      <c r="AI285" s="15"/>
      <c r="AJ285" s="15"/>
      <c r="AK285" s="15"/>
      <c r="AL285" s="15"/>
      <c r="AM285" s="15"/>
      <c r="DO285"/>
    </row>
    <row r="286" spans="2:119" ht="12.95" customHeight="1" x14ac:dyDescent="0.2">
      <c r="B286" s="2"/>
      <c r="H286" s="121"/>
      <c r="I286" s="121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5"/>
      <c r="X286" s="15"/>
      <c r="Y286" s="16"/>
      <c r="Z286" s="15"/>
      <c r="AA286" s="15"/>
      <c r="AB286" s="15"/>
      <c r="AC286" s="15"/>
      <c r="AD286" s="15"/>
      <c r="AE286" s="15"/>
      <c r="AF286" s="119"/>
      <c r="AG286" s="119"/>
      <c r="AH286" s="119"/>
      <c r="AI286" s="15"/>
      <c r="AJ286" s="15"/>
      <c r="AK286" s="15"/>
      <c r="AL286" s="15"/>
      <c r="AM286" s="15"/>
      <c r="DO286"/>
    </row>
    <row r="287" spans="2:119" ht="12.95" customHeight="1" x14ac:dyDescent="0.2">
      <c r="B287" s="2"/>
      <c r="H287" s="121"/>
      <c r="I287" s="121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5"/>
      <c r="X287" s="15"/>
      <c r="Y287" s="16"/>
      <c r="Z287" s="15"/>
      <c r="AA287" s="15"/>
      <c r="AB287" s="15"/>
      <c r="AC287" s="15"/>
      <c r="AD287" s="15"/>
      <c r="AE287" s="15"/>
      <c r="AF287" s="119"/>
      <c r="AG287" s="119"/>
      <c r="AH287" s="119"/>
      <c r="AI287" s="15"/>
      <c r="AJ287" s="15"/>
      <c r="AK287" s="15"/>
      <c r="AL287" s="15"/>
      <c r="AM287" s="15"/>
      <c r="DO287"/>
    </row>
    <row r="288" spans="2:119" ht="12.95" customHeight="1" x14ac:dyDescent="0.2">
      <c r="B288" s="2"/>
      <c r="H288" s="121"/>
      <c r="I288" s="121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5"/>
      <c r="X288" s="15"/>
      <c r="Y288" s="16"/>
      <c r="Z288" s="15"/>
      <c r="AA288" s="15"/>
      <c r="AB288" s="15"/>
      <c r="AC288" s="15"/>
      <c r="AD288" s="15"/>
      <c r="AE288" s="15"/>
      <c r="AF288" s="119"/>
      <c r="AG288" s="119"/>
      <c r="AH288" s="119"/>
      <c r="AI288" s="15"/>
      <c r="AJ288" s="15"/>
      <c r="AK288" s="15"/>
      <c r="AL288" s="15"/>
      <c r="AM288" s="15"/>
      <c r="DO288"/>
    </row>
    <row r="289" spans="2:119" ht="12.95" customHeight="1" x14ac:dyDescent="0.2">
      <c r="B289" s="2"/>
      <c r="H289" s="121"/>
      <c r="I289" s="121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5"/>
      <c r="X289" s="15"/>
      <c r="Y289" s="16"/>
      <c r="Z289" s="15"/>
      <c r="AA289" s="15"/>
      <c r="AB289" s="15"/>
      <c r="AC289" s="15"/>
      <c r="AD289" s="15"/>
      <c r="AE289" s="15"/>
      <c r="AF289" s="119"/>
      <c r="AG289" s="119"/>
      <c r="AH289" s="119"/>
      <c r="AI289" s="15"/>
      <c r="AJ289" s="15"/>
      <c r="AK289" s="15"/>
      <c r="AL289" s="15"/>
      <c r="AM289" s="15"/>
      <c r="DO289"/>
    </row>
    <row r="290" spans="2:119" ht="12.95" customHeight="1" x14ac:dyDescent="0.2">
      <c r="B290" s="2"/>
      <c r="H290" s="121"/>
      <c r="I290" s="121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5"/>
      <c r="X290" s="15"/>
      <c r="Y290" s="16"/>
      <c r="Z290" s="15"/>
      <c r="AA290" s="15"/>
      <c r="AB290" s="15"/>
      <c r="AC290" s="15"/>
      <c r="AD290" s="15"/>
      <c r="AE290" s="15"/>
      <c r="AF290" s="119"/>
      <c r="AG290" s="119"/>
      <c r="AH290" s="119"/>
      <c r="AI290" s="15"/>
      <c r="AJ290" s="15"/>
      <c r="AK290" s="15"/>
      <c r="AL290" s="15"/>
      <c r="AM290" s="15"/>
      <c r="DO290"/>
    </row>
    <row r="291" spans="2:119" ht="12.95" customHeight="1" x14ac:dyDescent="0.2">
      <c r="B291" s="2"/>
      <c r="H291" s="121"/>
      <c r="I291" s="121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5"/>
      <c r="X291" s="15"/>
      <c r="Y291" s="16"/>
      <c r="Z291" s="15"/>
      <c r="AA291" s="15"/>
      <c r="AB291" s="15"/>
      <c r="AC291" s="15"/>
      <c r="AD291" s="15"/>
      <c r="AE291" s="15"/>
      <c r="AF291" s="119"/>
      <c r="AG291" s="119"/>
      <c r="AH291" s="119"/>
      <c r="AI291" s="15"/>
      <c r="AJ291" s="15"/>
      <c r="AK291" s="15"/>
      <c r="AL291" s="15"/>
      <c r="AM291" s="15"/>
      <c r="DO291"/>
    </row>
    <row r="292" spans="2:119" ht="12.95" customHeight="1" x14ac:dyDescent="0.2">
      <c r="B292" s="2"/>
      <c r="H292" s="121"/>
      <c r="I292" s="121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5"/>
      <c r="X292" s="15"/>
      <c r="Y292" s="16"/>
      <c r="Z292" s="15"/>
      <c r="AA292" s="15"/>
      <c r="AF292" s="119"/>
      <c r="AG292" s="119"/>
      <c r="AH292" s="119"/>
      <c r="AI292" s="15"/>
      <c r="AJ292" s="15"/>
      <c r="AK292" s="15"/>
      <c r="AL292" s="15"/>
      <c r="AM292" s="15"/>
      <c r="DO292"/>
    </row>
    <row r="293" spans="2:119" ht="12.95" customHeight="1" x14ac:dyDescent="0.2">
      <c r="B293" s="2"/>
      <c r="H293" s="121"/>
      <c r="I293" s="121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5"/>
      <c r="X293" s="15"/>
      <c r="Y293" s="16"/>
      <c r="Z293" s="15"/>
      <c r="AA293" s="15"/>
      <c r="AF293" s="119"/>
      <c r="AG293" s="119"/>
      <c r="AH293" s="119"/>
      <c r="AI293" s="15"/>
      <c r="AJ293" s="15"/>
      <c r="AK293" s="15"/>
      <c r="AL293" s="15"/>
      <c r="AM293" s="15"/>
      <c r="DO293"/>
    </row>
    <row r="294" spans="2:119" ht="12.95" customHeight="1" x14ac:dyDescent="0.2">
      <c r="B294" s="2"/>
      <c r="H294" s="121"/>
      <c r="I294" s="121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5"/>
      <c r="X294" s="15"/>
      <c r="Y294" s="16"/>
      <c r="Z294" s="15"/>
      <c r="AA294" s="15"/>
      <c r="AF294" s="119"/>
      <c r="AG294" s="119"/>
      <c r="AH294" s="119"/>
      <c r="AI294" s="15"/>
      <c r="AJ294" s="15"/>
      <c r="AK294" s="15"/>
      <c r="AL294" s="15"/>
      <c r="AM294" s="15"/>
      <c r="DO294"/>
    </row>
    <row r="295" spans="2:119" ht="12.95" customHeight="1" x14ac:dyDescent="0.2">
      <c r="B295" s="2"/>
      <c r="H295" s="121"/>
      <c r="I295" s="121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5"/>
      <c r="X295" s="15"/>
      <c r="Y295" s="16"/>
      <c r="Z295" s="15"/>
      <c r="AA295" s="15"/>
      <c r="AF295" s="119"/>
      <c r="AG295" s="119"/>
      <c r="AH295" s="119"/>
      <c r="AI295" s="15"/>
      <c r="AJ295" s="15"/>
      <c r="AK295" s="15"/>
      <c r="AL295" s="15"/>
      <c r="AM295" s="15"/>
      <c r="DO295"/>
    </row>
    <row r="296" spans="2:119" ht="12.95" customHeight="1" x14ac:dyDescent="0.2">
      <c r="B296" s="2"/>
      <c r="H296" s="121"/>
      <c r="I296" s="121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5"/>
      <c r="X296" s="15"/>
      <c r="Y296" s="16"/>
      <c r="Z296" s="15"/>
      <c r="AA296" s="15"/>
      <c r="AF296" s="119"/>
      <c r="AG296" s="119"/>
      <c r="AH296" s="119"/>
      <c r="AI296" s="15"/>
      <c r="AJ296" s="15"/>
      <c r="AK296" s="15"/>
      <c r="AL296" s="15"/>
      <c r="AM296" s="15"/>
      <c r="DO296"/>
    </row>
    <row r="297" spans="2:119" ht="12.95" customHeight="1" x14ac:dyDescent="0.2">
      <c r="B297" s="2"/>
      <c r="H297" s="121"/>
      <c r="I297" s="121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5"/>
      <c r="X297" s="15"/>
      <c r="Y297" s="16"/>
      <c r="Z297" s="15"/>
      <c r="AA297" s="15"/>
      <c r="AF297" s="119"/>
      <c r="AG297" s="119"/>
      <c r="AH297" s="119"/>
      <c r="AI297" s="15"/>
      <c r="AJ297" s="15"/>
      <c r="AK297" s="15"/>
      <c r="AL297" s="15"/>
      <c r="AM297" s="15"/>
      <c r="DO297"/>
    </row>
    <row r="298" spans="2:119" ht="12.95" customHeight="1" x14ac:dyDescent="0.2">
      <c r="B298" s="2"/>
      <c r="H298" s="121"/>
      <c r="I298" s="121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5"/>
      <c r="X298" s="15"/>
      <c r="Y298" s="16"/>
      <c r="Z298" s="15"/>
      <c r="AA298" s="15"/>
      <c r="AF298" s="119"/>
      <c r="AG298" s="119"/>
      <c r="AH298" s="119"/>
      <c r="AI298" s="15"/>
      <c r="AJ298" s="15"/>
      <c r="AK298" s="15"/>
      <c r="AL298" s="15"/>
      <c r="AM298" s="15"/>
      <c r="DO298"/>
    </row>
    <row r="299" spans="2:119" ht="12.95" customHeight="1" x14ac:dyDescent="0.2">
      <c r="B299" s="2"/>
      <c r="H299" s="121"/>
      <c r="I299" s="121"/>
      <c r="J299" s="119"/>
      <c r="K299" s="119"/>
      <c r="L299" s="119"/>
      <c r="M299" s="119"/>
      <c r="N299" s="119"/>
      <c r="O299" s="119"/>
      <c r="P299" s="119"/>
      <c r="Q299" s="119"/>
      <c r="R299" s="119"/>
      <c r="W299" s="15"/>
      <c r="X299" s="15"/>
      <c r="Y299" s="16"/>
      <c r="Z299" s="15"/>
      <c r="AA299" s="15"/>
      <c r="AF299" s="119"/>
      <c r="AG299" s="119"/>
      <c r="AI299" s="15"/>
      <c r="AJ299" s="15"/>
      <c r="AK299" s="15"/>
      <c r="AL299" s="15"/>
      <c r="AM299" s="15"/>
      <c r="DO299"/>
    </row>
    <row r="300" spans="2:119" ht="12.95" customHeight="1" x14ac:dyDescent="0.2">
      <c r="B300" s="2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AH300"/>
      <c r="DO300"/>
    </row>
    <row r="301" spans="2:119" ht="12.95" customHeight="1" x14ac:dyDescent="0.2">
      <c r="B301" s="2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AH301"/>
      <c r="DO301"/>
    </row>
  </sheetData>
  <sheetProtection password="CF80" sheet="1" objects="1" scenarios="1" insertRows="0"/>
  <mergeCells count="51">
    <mergeCell ref="CW2:CW4"/>
    <mergeCell ref="I2:I4"/>
    <mergeCell ref="CV2:CV4"/>
    <mergeCell ref="AO2:AO4"/>
    <mergeCell ref="X3:Z3"/>
    <mergeCell ref="X2:AE2"/>
    <mergeCell ref="AA3:AA4"/>
    <mergeCell ref="AH2:AH4"/>
    <mergeCell ref="AF2:AF4"/>
    <mergeCell ref="M2:P3"/>
    <mergeCell ref="AI2:AN3"/>
    <mergeCell ref="J2:J4"/>
    <mergeCell ref="K2:K4"/>
    <mergeCell ref="AP2:AQ2"/>
    <mergeCell ref="AR2:AS2"/>
    <mergeCell ref="AP3:AP4"/>
    <mergeCell ref="AQ3:AQ4"/>
    <mergeCell ref="N1:P1"/>
    <mergeCell ref="AG2:AG4"/>
    <mergeCell ref="AR3:AR4"/>
    <mergeCell ref="AS3:AS4"/>
    <mergeCell ref="L2:L4"/>
    <mergeCell ref="W2:W4"/>
    <mergeCell ref="Q2:Q4"/>
    <mergeCell ref="R2:R4"/>
    <mergeCell ref="S2:V2"/>
    <mergeCell ref="B2:B4"/>
    <mergeCell ref="C2:C4"/>
    <mergeCell ref="D2:D4"/>
    <mergeCell ref="H2:H4"/>
    <mergeCell ref="E2:E4"/>
    <mergeCell ref="G2:G4"/>
    <mergeCell ref="F2:F4"/>
    <mergeCell ref="DO2:DO4"/>
    <mergeCell ref="CY2:CY4"/>
    <mergeCell ref="DE2:DE4"/>
    <mergeCell ref="DF2:DF4"/>
    <mergeCell ref="DG2:DG4"/>
    <mergeCell ref="DL2:DL4"/>
    <mergeCell ref="DM2:DM4"/>
    <mergeCell ref="DH2:DH4"/>
    <mergeCell ref="CZ2:CZ4"/>
    <mergeCell ref="DB2:DB4"/>
    <mergeCell ref="DK2:DK4"/>
    <mergeCell ref="DN2:DN4"/>
    <mergeCell ref="DI2:DI4"/>
    <mergeCell ref="CX2:CX4"/>
    <mergeCell ref="DD2:DD4"/>
    <mergeCell ref="DJ2:DJ4"/>
    <mergeCell ref="DA2:DA4"/>
    <mergeCell ref="DC2:DC4"/>
  </mergeCells>
  <phoneticPr fontId="31" type="noConversion"/>
  <conditionalFormatting sqref="AH5 Q42:R42 W47:Z48 W51:Z52 W68:Z70 H5:O5 W5:Y5 AM5:AN5 X44:Y44 X7:Y11 W6:W28 AN6:AN28 X22:Y25 W40:W45 X40:Y42 W31:Y39 P5:R28 AJ5:AJ28 W46:Y59 AN30:AN115 AJ30:AJ115 P30:R41 X6:Z6 W74:Y75 W61:Y62 W45:Z45 W64:Y72 W98:Y98 W100:Y113 X13:Y18 X12:Z12 X28:Y28 W99:Z99 W90:Y96 W83:Y88 W82:Z82 W77:Y81 W115:Y115 W114:Z114 X43:Z43 W97:Z97 H6:L28 Y9:Z10 W30:Z30 W60:Z60 H30:L115 P43:R115 W89:Z89 W63:Z65 W73:Z73 W76:Z76 Y81:Z81 Y112:Z113 Y7:Z7 Y15:Z15 Y18:Z18 X26:Z27 F5:F116 AM6:AM116 O6:O116">
    <cfRule type="expression" dxfId="22437" priority="35909" stopIfTrue="1">
      <formula>OR($D5="SI",$D5="T&amp;A")</formula>
    </cfRule>
  </conditionalFormatting>
  <conditionalFormatting sqref="Z5 Z44 Z7:Z11 Z22:Z25 Z31:Z42 Z58:Z59 Z74:Z75 Z61:Z62 Z46:Z56 Z64:Z72 Z98 Z100:Z113 Z13:Z18 Z28 Z90:Z96 Z83:Z88 Z77:Z81 Z115">
    <cfRule type="expression" dxfId="22436" priority="35910" stopIfTrue="1">
      <formula>OR($D5="SI",$D5="T&amp;A")</formula>
    </cfRule>
    <cfRule type="expression" dxfId="22435" priority="35911" stopIfTrue="1">
      <formula>$D5="SRP"</formula>
    </cfRule>
    <cfRule type="expression" dxfId="22434" priority="35912" stopIfTrue="1">
      <formula>$D5="F"</formula>
    </cfRule>
  </conditionalFormatting>
  <conditionalFormatting sqref="S5:V28 S30:V115">
    <cfRule type="expression" dxfId="22433" priority="35918" stopIfTrue="1">
      <formula>OR($D5="SI",$D5="T&amp;A")</formula>
    </cfRule>
    <cfRule type="expression" dxfId="22432" priority="35919" stopIfTrue="1">
      <formula>$D5&lt;&gt;"SRP"</formula>
    </cfRule>
  </conditionalFormatting>
  <conditionalFormatting sqref="AA5:AA28 AF88:AF99 AB5:AG5 AA30:AA115 AF6:AF18 AF30:AF86 AF102:AF115">
    <cfRule type="expression" dxfId="22431" priority="35920" stopIfTrue="1">
      <formula>OR($D5="SI",$D5="T&amp;A")</formula>
    </cfRule>
    <cfRule type="expression" dxfId="22430" priority="35921" stopIfTrue="1">
      <formula>$D5="F"</formula>
    </cfRule>
  </conditionalFormatting>
  <conditionalFormatting sqref="B6:D116">
    <cfRule type="expression" dxfId="22429" priority="35922" stopIfTrue="1">
      <formula>OR($D6="SI",$D6="T&amp;A")</formula>
    </cfRule>
  </conditionalFormatting>
  <conditionalFormatting sqref="G34 G36 G44 G49:G52 G58 G77:G78 G103:G104 G107:G108 G110:G111 G91:G93 G5">
    <cfRule type="expression" dxfId="22428" priority="35923" stopIfTrue="1">
      <formula>OR($D5="SI",$D5="T&amp;A")</formula>
    </cfRule>
    <cfRule type="expression" dxfId="22427" priority="35924" stopIfTrue="1">
      <formula>AND($F5&gt;0,$G5="")</formula>
    </cfRule>
    <cfRule type="expression" dxfId="22426" priority="35925" stopIfTrue="1">
      <formula>AND($F5=0,$G5&lt;&gt;"",$G5&lt;&gt;"PUMP OFF MODE",G5&lt;&gt;"UNDER LOAD")</formula>
    </cfRule>
  </conditionalFormatting>
  <conditionalFormatting sqref="AI102 AI106 AI98:AI100 AI72 AI84 AI48:AI52 AI58 AI5 AI13:AI14 AI87:AI89 AI39 AI60:AI61 AI19 AI21:AI22">
    <cfRule type="expression" dxfId="22425" priority="35926" stopIfTrue="1">
      <formula>AND(NOW()-$AI5&gt;30,$AI5&lt;&gt;"")</formula>
    </cfRule>
    <cfRule type="expression" dxfId="22424" priority="35927" stopIfTrue="1">
      <formula>OR($D5="SI",$D5="T&amp;A")</formula>
    </cfRule>
  </conditionalFormatting>
  <conditionalFormatting sqref="AH116 AG25:AH28 AH24 AG30:AH115 AG6:AH23 AK5:AL115">
    <cfRule type="expression" dxfId="22423" priority="35928" stopIfTrue="1">
      <formula>OR($D5="SI",$D5="T&amp;A")</formula>
    </cfRule>
    <cfRule type="expression" dxfId="22422" priority="35929" stopIfTrue="1">
      <formula>$AH5&lt;&gt;$AK5</formula>
    </cfRule>
  </conditionalFormatting>
  <conditionalFormatting sqref="AN1">
    <cfRule type="cellIs" dxfId="22421" priority="35930" stopIfTrue="1" operator="equal">
      <formula>"'#VALUE!"</formula>
    </cfRule>
  </conditionalFormatting>
  <conditionalFormatting sqref="P42 N6:N28 N30:N41 N43:N115">
    <cfRule type="expression" dxfId="22420" priority="35954" stopIfTrue="1">
      <formula>$B6=""</formula>
    </cfRule>
    <cfRule type="cellIs" dxfId="22419" priority="35955" stopIfTrue="1" operator="equal">
      <formula>""</formula>
    </cfRule>
  </conditionalFormatting>
  <conditionalFormatting sqref="Q101:R105">
    <cfRule type="expression" dxfId="22418" priority="35905" stopIfTrue="1">
      <formula>OR($D101="SI",$D101="T&amp;A")</formula>
    </cfRule>
  </conditionalFormatting>
  <conditionalFormatting sqref="R103">
    <cfRule type="expression" dxfId="22417" priority="35893" stopIfTrue="1">
      <formula>OR($D103="SI",$D103="T&amp;A")</formula>
    </cfRule>
  </conditionalFormatting>
  <conditionalFormatting sqref="R102">
    <cfRule type="expression" dxfId="22416" priority="35889" stopIfTrue="1">
      <formula>OR($D102="SI",$D102="T&amp;A")</formula>
    </cfRule>
  </conditionalFormatting>
  <conditionalFormatting sqref="B37:D38">
    <cfRule type="expression" dxfId="22415" priority="35845" stopIfTrue="1">
      <formula>OR($D37="SI",$D37="T&amp;A")</formula>
    </cfRule>
  </conditionalFormatting>
  <conditionalFormatting sqref="E38">
    <cfRule type="expression" dxfId="22414" priority="35842" stopIfTrue="1">
      <formula>OR($D38="SI",$D38="T&amp;A")</formula>
    </cfRule>
    <cfRule type="expression" dxfId="22413" priority="35843" stopIfTrue="1">
      <formula>AND($D38&lt;&gt;"SI",$E38&lt;24)</formula>
    </cfRule>
    <cfRule type="expression" dxfId="22412" priority="35844" stopIfTrue="1">
      <formula>OR($D38="SI",$D38="T&amp;A")</formula>
    </cfRule>
  </conditionalFormatting>
  <conditionalFormatting sqref="N42">
    <cfRule type="expression" dxfId="22411" priority="35838" stopIfTrue="1">
      <formula>$B42=""</formula>
    </cfRule>
    <cfRule type="cellIs" dxfId="22410" priority="35839" stopIfTrue="1" operator="equal">
      <formula>""</formula>
    </cfRule>
  </conditionalFormatting>
  <conditionalFormatting sqref="R102">
    <cfRule type="expression" dxfId="22409" priority="35797" stopIfTrue="1">
      <formula>OR($D102="SI",$D102="T&amp;A")</formula>
    </cfRule>
  </conditionalFormatting>
  <conditionalFormatting sqref="R101">
    <cfRule type="expression" dxfId="22408" priority="35796" stopIfTrue="1">
      <formula>OR($D101="SI",$D101="T&amp;A")</formula>
    </cfRule>
  </conditionalFormatting>
  <conditionalFormatting sqref="N69">
    <cfRule type="expression" dxfId="22407" priority="35519" stopIfTrue="1">
      <formula>$B69=""</formula>
    </cfRule>
    <cfRule type="cellIs" dxfId="22406" priority="35520" stopIfTrue="1" operator="equal">
      <formula>""</formula>
    </cfRule>
  </conditionalFormatting>
  <conditionalFormatting sqref="N69">
    <cfRule type="expression" dxfId="22405" priority="35516" stopIfTrue="1">
      <formula>$B69=""</formula>
    </cfRule>
    <cfRule type="cellIs" dxfId="22404" priority="35517" stopIfTrue="1" operator="equal">
      <formula>""</formula>
    </cfRule>
  </conditionalFormatting>
  <conditionalFormatting sqref="AI99:AI100">
    <cfRule type="expression" dxfId="22403" priority="35514" stopIfTrue="1">
      <formula>AND(NOW()-$AI99&gt;30,$AI99&lt;&gt;"")</formula>
    </cfRule>
    <cfRule type="expression" dxfId="22402" priority="35515" stopIfTrue="1">
      <formula>OR($D99="SI",$D99="T&amp;A")</formula>
    </cfRule>
  </conditionalFormatting>
  <conditionalFormatting sqref="AI102">
    <cfRule type="expression" dxfId="22401" priority="35465" stopIfTrue="1">
      <formula>AND(NOW()-$AI102&gt;30,$AI102&lt;&gt;"")</formula>
    </cfRule>
    <cfRule type="expression" dxfId="22400" priority="35466" stopIfTrue="1">
      <formula>OR($D102="SI",$D102="T&amp;A")</formula>
    </cfRule>
  </conditionalFormatting>
  <conditionalFormatting sqref="R102">
    <cfRule type="expression" dxfId="22399" priority="35416" stopIfTrue="1">
      <formula>OR($D102="SI",$D102="T&amp;A")</formula>
    </cfRule>
  </conditionalFormatting>
  <conditionalFormatting sqref="R101">
    <cfRule type="expression" dxfId="22398" priority="35415" stopIfTrue="1">
      <formula>OR($D101="SI",$D101="T&amp;A")</formula>
    </cfRule>
  </conditionalFormatting>
  <conditionalFormatting sqref="R101">
    <cfRule type="expression" dxfId="22397" priority="35393" stopIfTrue="1">
      <formula>OR($D101="SI",$D101="T&amp;A")</formula>
    </cfRule>
  </conditionalFormatting>
  <conditionalFormatting sqref="H112:K115">
    <cfRule type="expression" dxfId="22396" priority="35384" stopIfTrue="1">
      <formula>OR($D112="SI",$D112="T&amp;A")</formula>
    </cfRule>
  </conditionalFormatting>
  <conditionalFormatting sqref="E112:E115">
    <cfRule type="expression" dxfId="22395" priority="35385" stopIfTrue="1">
      <formula>OR($D112="SI",$D112="T&amp;A")</formula>
    </cfRule>
    <cfRule type="expression" dxfId="22394" priority="35386" stopIfTrue="1">
      <formula>AND($D112&lt;&gt;"SI",$E112&lt;24)</formula>
    </cfRule>
    <cfRule type="expression" dxfId="22393" priority="35387" stopIfTrue="1">
      <formula>OR($D112="SI",$D112="T&amp;A")</formula>
    </cfRule>
  </conditionalFormatting>
  <conditionalFormatting sqref="B112:D115">
    <cfRule type="expression" dxfId="22392" priority="35388" stopIfTrue="1">
      <formula>OR($D112="SI",$D112="T&amp;A")</formula>
    </cfRule>
  </conditionalFormatting>
  <conditionalFormatting sqref="N68">
    <cfRule type="expression" dxfId="22391" priority="35291" stopIfTrue="1">
      <formula>$B68=""</formula>
    </cfRule>
    <cfRule type="cellIs" dxfId="22390" priority="35292" stopIfTrue="1" operator="equal">
      <formula>""</formula>
    </cfRule>
  </conditionalFormatting>
  <conditionalFormatting sqref="N68">
    <cfRule type="expression" dxfId="22389" priority="35289" stopIfTrue="1">
      <formula>$B68=""</formula>
    </cfRule>
    <cfRule type="cellIs" dxfId="22388" priority="35290" stopIfTrue="1" operator="equal">
      <formula>""</formula>
    </cfRule>
  </conditionalFormatting>
  <conditionalFormatting sqref="AI98">
    <cfRule type="expression" dxfId="22387" priority="35287" stopIfTrue="1">
      <formula>AND(NOW()-$AI98&gt;30,$AI98&lt;&gt;"")</formula>
    </cfRule>
    <cfRule type="expression" dxfId="22386" priority="35288" stopIfTrue="1">
      <formula>OR($D98="SI",$D98="T&amp;A")</formula>
    </cfRule>
  </conditionalFormatting>
  <conditionalFormatting sqref="AI77">
    <cfRule type="expression" dxfId="22385" priority="35108" stopIfTrue="1">
      <formula>AND(NOW()-$AI77&gt;30,$AI77&lt;&gt;"")</formula>
    </cfRule>
    <cfRule type="expression" dxfId="22384" priority="35109" stopIfTrue="1">
      <formula>OR($D77="SI",$D77="T&amp;A")</formula>
    </cfRule>
  </conditionalFormatting>
  <conditionalFormatting sqref="AI102">
    <cfRule type="expression" dxfId="22383" priority="35102" stopIfTrue="1">
      <formula>AND(NOW()-$AI102&gt;30,$AI102&lt;&gt;"")</formula>
    </cfRule>
    <cfRule type="expression" dxfId="22382" priority="35103" stopIfTrue="1">
      <formula>OR($D102="SI",$D102="T&amp;A")</formula>
    </cfRule>
  </conditionalFormatting>
  <conditionalFormatting sqref="AI16">
    <cfRule type="expression" dxfId="22381" priority="34876" stopIfTrue="1">
      <formula>AND(NOW()-$AI16&gt;30,$AI16&lt;&gt;"")</formula>
    </cfRule>
    <cfRule type="expression" dxfId="22380" priority="34877" stopIfTrue="1">
      <formula>OR($D16="SI",$D16="T&amp;A")</formula>
    </cfRule>
  </conditionalFormatting>
  <conditionalFormatting sqref="AI44">
    <cfRule type="expression" dxfId="22379" priority="34780" stopIfTrue="1">
      <formula>AND(NOW()-$AI44&gt;30,$AI44&lt;&gt;"")</formula>
    </cfRule>
    <cfRule type="expression" dxfId="22378" priority="34781" stopIfTrue="1">
      <formula>OR($D44="SI",$D44="T&amp;A")</formula>
    </cfRule>
  </conditionalFormatting>
  <conditionalFormatting sqref="AI46">
    <cfRule type="expression" dxfId="22377" priority="34778" stopIfTrue="1">
      <formula>AND(NOW()-$AI46&gt;30,$AI46&lt;&gt;"")</formula>
    </cfRule>
    <cfRule type="expression" dxfId="22376" priority="34779" stopIfTrue="1">
      <formula>OR($D46="SI",$D46="T&amp;A")</formula>
    </cfRule>
  </conditionalFormatting>
  <conditionalFormatting sqref="AI90">
    <cfRule type="expression" dxfId="22375" priority="34680" stopIfTrue="1">
      <formula>AND(NOW()-$AI90&gt;30,$AI90&lt;&gt;"")</formula>
    </cfRule>
    <cfRule type="expression" dxfId="22374" priority="34681" stopIfTrue="1">
      <formula>OR($D90="SI",$D90="T&amp;A")</formula>
    </cfRule>
  </conditionalFormatting>
  <conditionalFormatting sqref="AI36">
    <cfRule type="expression" dxfId="22373" priority="34645" stopIfTrue="1">
      <formula>AND(NOW()-$AI36&gt;30,$AI36&lt;&gt;"")</formula>
    </cfRule>
    <cfRule type="expression" dxfId="22372" priority="34646" stopIfTrue="1">
      <formula>OR($D36="SI",$D36="T&amp;A")</formula>
    </cfRule>
  </conditionalFormatting>
  <conditionalFormatting sqref="AI32:AI33">
    <cfRule type="expression" dxfId="22371" priority="34278" stopIfTrue="1">
      <formula>AND(NOW()-$AI32&gt;30,$AI32&lt;&gt;"")</formula>
    </cfRule>
    <cfRule type="expression" dxfId="22370" priority="34279" stopIfTrue="1">
      <formula>OR($D32="SI",$D32="T&amp;A")</formula>
    </cfRule>
  </conditionalFormatting>
  <conditionalFormatting sqref="AI35">
    <cfRule type="expression" dxfId="22369" priority="34264" stopIfTrue="1">
      <formula>AND(NOW()-$AI35&gt;30,$AI35&lt;&gt;"")</formula>
    </cfRule>
    <cfRule type="expression" dxfId="22368" priority="34265" stopIfTrue="1">
      <formula>OR($D35="SI",$D35="T&amp;A")</formula>
    </cfRule>
  </conditionalFormatting>
  <conditionalFormatting sqref="AI38">
    <cfRule type="expression" dxfId="22367" priority="34262" stopIfTrue="1">
      <formula>AND(NOW()-$AI38&gt;30,$AI38&lt;&gt;"")</formula>
    </cfRule>
    <cfRule type="expression" dxfId="22366" priority="34263" stopIfTrue="1">
      <formula>OR($D38="SI",$D38="T&amp;A")</formula>
    </cfRule>
  </conditionalFormatting>
  <conditionalFormatting sqref="AI63">
    <cfRule type="expression" dxfId="22365" priority="33555" stopIfTrue="1">
      <formula>AND(NOW()-$AI63&gt;30,$AI63&lt;&gt;"")</formula>
    </cfRule>
    <cfRule type="expression" dxfId="22364" priority="33556" stopIfTrue="1">
      <formula>OR($D63="SI",$D63="T&amp;A")</formula>
    </cfRule>
  </conditionalFormatting>
  <conditionalFormatting sqref="AI11">
    <cfRule type="expression" dxfId="22363" priority="33545" stopIfTrue="1">
      <formula>AND(NOW()-$AI11&gt;30,$AI11&lt;&gt;"")</formula>
    </cfRule>
    <cfRule type="expression" dxfId="22362" priority="33546" stopIfTrue="1">
      <formula>OR($D11="SI",$D11="T&amp;A")</formula>
    </cfRule>
  </conditionalFormatting>
  <conditionalFormatting sqref="AI80">
    <cfRule type="expression" dxfId="22361" priority="32996" stopIfTrue="1">
      <formula>AND(NOW()-$AI80&gt;30,$AI80&lt;&gt;"")</formula>
    </cfRule>
    <cfRule type="expression" dxfId="22360" priority="32997" stopIfTrue="1">
      <formula>OR($D80="SI",$D80="T&amp;A")</formula>
    </cfRule>
  </conditionalFormatting>
  <conditionalFormatting sqref="AI96">
    <cfRule type="expression" dxfId="22359" priority="32957" stopIfTrue="1">
      <formula>AND(NOW()-$AI96&gt;30,$AI96&lt;&gt;"")</formula>
    </cfRule>
    <cfRule type="expression" dxfId="22358" priority="32958" stopIfTrue="1">
      <formula>OR($D96="SI",$D96="T&amp;A")</formula>
    </cfRule>
  </conditionalFormatting>
  <conditionalFormatting sqref="AI17">
    <cfRule type="expression" dxfId="22357" priority="32911" stopIfTrue="1">
      <formula>AND(NOW()-$AI17&gt;30,$AI17&lt;&gt;"")</formula>
    </cfRule>
    <cfRule type="expression" dxfId="22356" priority="32912" stopIfTrue="1">
      <formula>OR($D17="SI",$D17="T&amp;A")</formula>
    </cfRule>
  </conditionalFormatting>
  <conditionalFormatting sqref="AI8">
    <cfRule type="expression" dxfId="22355" priority="32888" stopIfTrue="1">
      <formula>AND(NOW()-$AI8&gt;30,$AI8&lt;&gt;"")</formula>
    </cfRule>
    <cfRule type="expression" dxfId="22354" priority="32889" stopIfTrue="1">
      <formula>OR($D8="SI",$D8="T&amp;A")</formula>
    </cfRule>
  </conditionalFormatting>
  <conditionalFormatting sqref="AI74">
    <cfRule type="expression" dxfId="22353" priority="32884" stopIfTrue="1">
      <formula>AND(NOW()-$AI74&gt;30,$AI74&lt;&gt;"")</formula>
    </cfRule>
    <cfRule type="expression" dxfId="22352" priority="32885" stopIfTrue="1">
      <formula>OR($D74="SI",$D74="T&amp;A")</formula>
    </cfRule>
  </conditionalFormatting>
  <conditionalFormatting sqref="AI37">
    <cfRule type="expression" dxfId="22351" priority="32864" stopIfTrue="1">
      <formula>AND(NOW()-$AI37&gt;30,$AI37&lt;&gt;"")</formula>
    </cfRule>
    <cfRule type="expression" dxfId="22350" priority="32865" stopIfTrue="1">
      <formula>OR($D37="SI",$D37="T&amp;A")</formula>
    </cfRule>
  </conditionalFormatting>
  <conditionalFormatting sqref="AI81:AI82">
    <cfRule type="expression" dxfId="22349" priority="32758" stopIfTrue="1">
      <formula>AND(NOW()-$AI81&gt;30,$AI81&lt;&gt;"")</formula>
    </cfRule>
    <cfRule type="expression" dxfId="22348" priority="32759" stopIfTrue="1">
      <formula>OR($D81="SI",$D81="T&amp;A")</formula>
    </cfRule>
  </conditionalFormatting>
  <conditionalFormatting sqref="AI66">
    <cfRule type="expression" dxfId="22347" priority="32734" stopIfTrue="1">
      <formula>AND(NOW()-$AI66&gt;30,$AI66&lt;&gt;"")</formula>
    </cfRule>
    <cfRule type="expression" dxfId="22346" priority="32735" stopIfTrue="1">
      <formula>OR($D66="SI",$D66="T&amp;A")</formula>
    </cfRule>
  </conditionalFormatting>
  <conditionalFormatting sqref="AI70">
    <cfRule type="expression" dxfId="22345" priority="32732" stopIfTrue="1">
      <formula>AND(NOW()-$AI70&gt;30,$AI70&lt;&gt;"")</formula>
    </cfRule>
    <cfRule type="expression" dxfId="22344" priority="32733" stopIfTrue="1">
      <formula>OR($D70="SI",$D70="T&amp;A")</formula>
    </cfRule>
  </conditionalFormatting>
  <conditionalFormatting sqref="AI92">
    <cfRule type="expression" dxfId="22343" priority="32730" stopIfTrue="1">
      <formula>AND(NOW()-$AI92&gt;30,$AI92&lt;&gt;"")</formula>
    </cfRule>
    <cfRule type="expression" dxfId="22342" priority="32731" stopIfTrue="1">
      <formula>OR($D92="SI",$D92="T&amp;A")</formula>
    </cfRule>
  </conditionalFormatting>
  <conditionalFormatting sqref="AI69">
    <cfRule type="expression" dxfId="22341" priority="32719" stopIfTrue="1">
      <formula>AND(NOW()-$AI69&gt;30,$AI69&lt;&gt;"")</formula>
    </cfRule>
    <cfRule type="expression" dxfId="22340" priority="32720" stopIfTrue="1">
      <formula>OR($D69="SI",$D69="T&amp;A")</formula>
    </cfRule>
  </conditionalFormatting>
  <conditionalFormatting sqref="AI27">
    <cfRule type="expression" dxfId="22339" priority="32709" stopIfTrue="1">
      <formula>AND(NOW()-$AI27&gt;30,$AI27&lt;&gt;"")</formula>
    </cfRule>
    <cfRule type="expression" dxfId="22338" priority="32710" stopIfTrue="1">
      <formula>OR($D27="SI",$D27="T&amp;A")</formula>
    </cfRule>
  </conditionalFormatting>
  <conditionalFormatting sqref="AI15">
    <cfRule type="expression" dxfId="22337" priority="32680" stopIfTrue="1">
      <formula>AND(NOW()-$AI15&gt;30,$AI15&lt;&gt;"")</formula>
    </cfRule>
    <cfRule type="expression" dxfId="22336" priority="32681" stopIfTrue="1">
      <formula>OR($D15="SI",$D15="T&amp;A")</formula>
    </cfRule>
  </conditionalFormatting>
  <conditionalFormatting sqref="R101">
    <cfRule type="expression" dxfId="22335" priority="32673" stopIfTrue="1">
      <formula>OR($D101="SI",$D101="T&amp;A")</formula>
    </cfRule>
  </conditionalFormatting>
  <conditionalFormatting sqref="AI112:AI116">
    <cfRule type="expression" dxfId="22334" priority="32618" stopIfTrue="1">
      <formula>AND(NOW()-$AI112&gt;30,$AI112&lt;&gt;"")</formula>
    </cfRule>
    <cfRule type="expression" dxfId="22333" priority="32619" stopIfTrue="1">
      <formula>OR($D112="SI",$D112="T&amp;A")</formula>
    </cfRule>
  </conditionalFormatting>
  <conditionalFormatting sqref="AI28">
    <cfRule type="expression" dxfId="22332" priority="32597" stopIfTrue="1">
      <formula>AND(NOW()-$AI28&gt;30,$AI28&lt;&gt;"")</formula>
    </cfRule>
    <cfRule type="expression" dxfId="22331" priority="32598" stopIfTrue="1">
      <formula>OR($D28="SI",$D28="T&amp;A")</formula>
    </cfRule>
  </conditionalFormatting>
  <conditionalFormatting sqref="AI43">
    <cfRule type="expression" dxfId="22330" priority="32595" stopIfTrue="1">
      <formula>AND(NOW()-$AI43&gt;30,$AI43&lt;&gt;"")</formula>
    </cfRule>
    <cfRule type="expression" dxfId="22329" priority="32596" stopIfTrue="1">
      <formula>OR($D43="SI",$D43="T&amp;A")</formula>
    </cfRule>
  </conditionalFormatting>
  <conditionalFormatting sqref="AI71">
    <cfRule type="expression" dxfId="22328" priority="32593" stopIfTrue="1">
      <formula>AND(NOW()-$AI71&gt;30,$AI71&lt;&gt;"")</formula>
    </cfRule>
    <cfRule type="expression" dxfId="22327" priority="32594" stopIfTrue="1">
      <formula>OR($D71="SI",$D71="T&amp;A")</formula>
    </cfRule>
  </conditionalFormatting>
  <conditionalFormatting sqref="B30:D31">
    <cfRule type="expression" dxfId="22326" priority="32580" stopIfTrue="1">
      <formula>OR($D30="SI",$D30="T&amp;A")</formula>
    </cfRule>
  </conditionalFormatting>
  <conditionalFormatting sqref="AI54">
    <cfRule type="expression" dxfId="22325" priority="32569" stopIfTrue="1">
      <formula>AND(NOW()-$AI54&gt;30,$AI54&lt;&gt;"")</formula>
    </cfRule>
    <cfRule type="expression" dxfId="22324" priority="32570" stopIfTrue="1">
      <formula>OR($D54="SI",$D54="T&amp;A")</formula>
    </cfRule>
  </conditionalFormatting>
  <conditionalFormatting sqref="AI93">
    <cfRule type="expression" dxfId="22323" priority="32561" stopIfTrue="1">
      <formula>AND(NOW()-$AI93&gt;30,$AI93&lt;&gt;"")</formula>
    </cfRule>
    <cfRule type="expression" dxfId="22322" priority="32562" stopIfTrue="1">
      <formula>OR($D93="SI",$D93="T&amp;A")</formula>
    </cfRule>
  </conditionalFormatting>
  <conditionalFormatting sqref="AI25:AI26">
    <cfRule type="expression" dxfId="22321" priority="32557" stopIfTrue="1">
      <formula>AND(NOW()-$AI25&gt;30,$AI25&lt;&gt;"")</formula>
    </cfRule>
    <cfRule type="expression" dxfId="22320" priority="32558" stopIfTrue="1">
      <formula>OR($D25="SI",$D25="T&amp;A")</formula>
    </cfRule>
  </conditionalFormatting>
  <conditionalFormatting sqref="AI55">
    <cfRule type="expression" dxfId="22319" priority="32553" stopIfTrue="1">
      <formula>AND(NOW()-$AI55&gt;30,$AI55&lt;&gt;"")</formula>
    </cfRule>
    <cfRule type="expression" dxfId="22318" priority="32554" stopIfTrue="1">
      <formula>OR($D55="SI",$D55="T&amp;A")</formula>
    </cfRule>
  </conditionalFormatting>
  <conditionalFormatting sqref="AI76">
    <cfRule type="expression" dxfId="22317" priority="32551" stopIfTrue="1">
      <formula>AND(NOW()-$AI76&gt;30,$AI76&lt;&gt;"")</formula>
    </cfRule>
    <cfRule type="expression" dxfId="22316" priority="32552" stopIfTrue="1">
      <formula>OR($D76="SI",$D76="T&amp;A")</formula>
    </cfRule>
  </conditionalFormatting>
  <conditionalFormatting sqref="AI68">
    <cfRule type="expression" dxfId="22315" priority="32545" stopIfTrue="1">
      <formula>AND(NOW()-$AI68&gt;30,$AI68&lt;&gt;"")</formula>
    </cfRule>
    <cfRule type="expression" dxfId="22314" priority="32546" stopIfTrue="1">
      <formula>OR($D68="SI",$D68="T&amp;A")</formula>
    </cfRule>
  </conditionalFormatting>
  <conditionalFormatting sqref="R103">
    <cfRule type="expression" dxfId="22313" priority="32539" stopIfTrue="1">
      <formula>OR($D103="SI",$D103="T&amp;A")</formula>
    </cfRule>
  </conditionalFormatting>
  <conditionalFormatting sqref="R103">
    <cfRule type="expression" dxfId="22312" priority="32538" stopIfTrue="1">
      <formula>OR($D103="SI",$D103="T&amp;A")</formula>
    </cfRule>
  </conditionalFormatting>
  <conditionalFormatting sqref="R103">
    <cfRule type="expression" dxfId="22311" priority="32537" stopIfTrue="1">
      <formula>OR($D103="SI",$D103="T&amp;A")</formula>
    </cfRule>
  </conditionalFormatting>
  <conditionalFormatting sqref="AI103">
    <cfRule type="expression" dxfId="22310" priority="32535" stopIfTrue="1">
      <formula>AND(NOW()-$AI103&gt;30,$AI103&lt;&gt;"")</formula>
    </cfRule>
    <cfRule type="expression" dxfId="22309" priority="32536" stopIfTrue="1">
      <formula>OR($D103="SI",$D103="T&amp;A")</formula>
    </cfRule>
  </conditionalFormatting>
  <conditionalFormatting sqref="AI7">
    <cfRule type="expression" dxfId="22308" priority="32529" stopIfTrue="1">
      <formula>AND(NOW()-$AI7&gt;30,$AI7&lt;&gt;"")</formula>
    </cfRule>
    <cfRule type="expression" dxfId="22307" priority="32530" stopIfTrue="1">
      <formula>OR($D7="SI",$D7="T&amp;A")</formula>
    </cfRule>
  </conditionalFormatting>
  <conditionalFormatting sqref="AI18">
    <cfRule type="expression" dxfId="22306" priority="32527" stopIfTrue="1">
      <formula>AND(NOW()-$AI18&gt;30,$AI18&lt;&gt;"")</formula>
    </cfRule>
    <cfRule type="expression" dxfId="22305" priority="32528" stopIfTrue="1">
      <formula>OR($D18="SI",$D18="T&amp;A")</formula>
    </cfRule>
  </conditionalFormatting>
  <conditionalFormatting sqref="AI85">
    <cfRule type="expression" dxfId="22304" priority="32525" stopIfTrue="1">
      <formula>AND(NOW()-$AI85&gt;30,$AI85&lt;&gt;"")</formula>
    </cfRule>
    <cfRule type="expression" dxfId="22303" priority="32526" stopIfTrue="1">
      <formula>OR($D85="SI",$D85="T&amp;A")</formula>
    </cfRule>
  </conditionalFormatting>
  <conditionalFormatting sqref="AI78">
    <cfRule type="expression" dxfId="22302" priority="32519" stopIfTrue="1">
      <formula>AND(NOW()-$AI78&gt;30,$AI78&lt;&gt;"")</formula>
    </cfRule>
    <cfRule type="expression" dxfId="22301" priority="32520" stopIfTrue="1">
      <formula>OR($D78="SI",$D78="T&amp;A")</formula>
    </cfRule>
  </conditionalFormatting>
  <conditionalFormatting sqref="AI104">
    <cfRule type="expression" dxfId="22300" priority="32517" stopIfTrue="1">
      <formula>AND(NOW()-$AI104&gt;30,$AI104&lt;&gt;"")</formula>
    </cfRule>
    <cfRule type="expression" dxfId="22299" priority="32518" stopIfTrue="1">
      <formula>OR($D104="SI",$D104="T&amp;A")</formula>
    </cfRule>
  </conditionalFormatting>
  <conditionalFormatting sqref="AI10">
    <cfRule type="expression" dxfId="22298" priority="32507" stopIfTrue="1">
      <formula>AND(NOW()-$AI10&gt;30,$AI10&lt;&gt;"")</formula>
    </cfRule>
    <cfRule type="expression" dxfId="22297" priority="32508" stopIfTrue="1">
      <formula>OR($D10="SI",$D10="T&amp;A")</formula>
    </cfRule>
  </conditionalFormatting>
  <conditionalFormatting sqref="AI83">
    <cfRule type="expression" dxfId="22296" priority="32505" stopIfTrue="1">
      <formula>AND(NOW()-$AI83&gt;30,$AI83&lt;&gt;"")</formula>
    </cfRule>
    <cfRule type="expression" dxfId="22295" priority="32506" stopIfTrue="1">
      <formula>OR($D83="SI",$D83="T&amp;A")</formula>
    </cfRule>
  </conditionalFormatting>
  <conditionalFormatting sqref="AI24">
    <cfRule type="expression" dxfId="22294" priority="32180" stopIfTrue="1">
      <formula>AND(NOW()-$AI24&gt;30,$AI24&lt;&gt;"")</formula>
    </cfRule>
    <cfRule type="expression" dxfId="22293" priority="32181" stopIfTrue="1">
      <formula>OR($D24="SI",$D24="T&amp;A")</formula>
    </cfRule>
  </conditionalFormatting>
  <conditionalFormatting sqref="AI45">
    <cfRule type="expression" dxfId="22292" priority="32178" stopIfTrue="1">
      <formula>AND(NOW()-$AI45&gt;30,$AI45&lt;&gt;"")</formula>
    </cfRule>
    <cfRule type="expression" dxfId="22291" priority="32179" stopIfTrue="1">
      <formula>OR($D45="SI",$D45="T&amp;A")</formula>
    </cfRule>
  </conditionalFormatting>
  <conditionalFormatting sqref="AI107:AI111">
    <cfRule type="expression" dxfId="22290" priority="32176" stopIfTrue="1">
      <formula>AND(NOW()-$AI107&gt;30,$AI107&lt;&gt;"")</formula>
    </cfRule>
    <cfRule type="expression" dxfId="22289" priority="32177" stopIfTrue="1">
      <formula>OR($D107="SI",$D107="T&amp;A")</formula>
    </cfRule>
  </conditionalFormatting>
  <conditionalFormatting sqref="AI23">
    <cfRule type="expression" dxfId="22288" priority="32170" stopIfTrue="1">
      <formula>AND(NOW()-$AI23&gt;30,$AI23&lt;&gt;"")</formula>
    </cfRule>
    <cfRule type="expression" dxfId="22287" priority="32171" stopIfTrue="1">
      <formula>OR($D23="SI",$D23="T&amp;A")</formula>
    </cfRule>
  </conditionalFormatting>
  <conditionalFormatting sqref="AI41:AI42">
    <cfRule type="expression" dxfId="22286" priority="32166" stopIfTrue="1">
      <formula>AND(NOW()-$AI41&gt;30,$AI41&lt;&gt;"")</formula>
    </cfRule>
    <cfRule type="expression" dxfId="22285" priority="32167" stopIfTrue="1">
      <formula>OR($D41="SI",$D41="T&amp;A")</formula>
    </cfRule>
  </conditionalFormatting>
  <conditionalFormatting sqref="AI101">
    <cfRule type="expression" dxfId="22284" priority="32164" stopIfTrue="1">
      <formula>AND(NOW()-$AI101&gt;30,$AI101&lt;&gt;"")</formula>
    </cfRule>
    <cfRule type="expression" dxfId="22283" priority="32165" stopIfTrue="1">
      <formula>OR($D101="SI",$D101="T&amp;A")</formula>
    </cfRule>
  </conditionalFormatting>
  <conditionalFormatting sqref="AI6">
    <cfRule type="expression" dxfId="22282" priority="32158" stopIfTrue="1">
      <formula>AND(NOW()-$AI6&gt;30,$AI6&lt;&gt;"")</formula>
    </cfRule>
    <cfRule type="expression" dxfId="22281" priority="32159" stopIfTrue="1">
      <formula>OR($D6="SI",$D6="T&amp;A")</formula>
    </cfRule>
  </conditionalFormatting>
  <conditionalFormatting sqref="AI34">
    <cfRule type="expression" dxfId="22280" priority="32128" stopIfTrue="1">
      <formula>AND(NOW()-$AI34&gt;30,$AI34&lt;&gt;"")</formula>
    </cfRule>
    <cfRule type="expression" dxfId="22279" priority="32129" stopIfTrue="1">
      <formula>OR($D34="SI",$D34="T&amp;A")</formula>
    </cfRule>
  </conditionalFormatting>
  <conditionalFormatting sqref="AI64">
    <cfRule type="expression" dxfId="22278" priority="32126" stopIfTrue="1">
      <formula>AND(NOW()-$AI64&gt;30,$AI64&lt;&gt;"")</formula>
    </cfRule>
    <cfRule type="expression" dxfId="22277" priority="32127" stopIfTrue="1">
      <formula>OR($D64="SI",$D64="T&amp;A")</formula>
    </cfRule>
  </conditionalFormatting>
  <conditionalFormatting sqref="AI95">
    <cfRule type="expression" dxfId="22276" priority="32122" stopIfTrue="1">
      <formula>AND(NOW()-$AI95&gt;30,$AI95&lt;&gt;"")</formula>
    </cfRule>
    <cfRule type="expression" dxfId="22275" priority="32123" stopIfTrue="1">
      <formula>OR($D95="SI",$D95="T&amp;A")</formula>
    </cfRule>
  </conditionalFormatting>
  <conditionalFormatting sqref="AI91">
    <cfRule type="expression" dxfId="22274" priority="32106" stopIfTrue="1">
      <formula>AND(NOW()-$AI91&gt;30,$AI91&lt;&gt;"")</formula>
    </cfRule>
    <cfRule type="expression" dxfId="22273" priority="32107" stopIfTrue="1">
      <formula>OR($D91="SI",$D91="T&amp;A")</formula>
    </cfRule>
  </conditionalFormatting>
  <conditionalFormatting sqref="AI94">
    <cfRule type="expression" dxfId="22272" priority="32100" stopIfTrue="1">
      <formula>AND(NOW()-$AI94&gt;30,$AI94&lt;&gt;"")</formula>
    </cfRule>
    <cfRule type="expression" dxfId="22271" priority="32101" stopIfTrue="1">
      <formula>OR($D94="SI",$D94="T&amp;A")</formula>
    </cfRule>
  </conditionalFormatting>
  <conditionalFormatting sqref="AI97">
    <cfRule type="expression" dxfId="22270" priority="32098" stopIfTrue="1">
      <formula>AND(NOW()-$AI97&gt;30,$AI97&lt;&gt;"")</formula>
    </cfRule>
    <cfRule type="expression" dxfId="22269" priority="32099" stopIfTrue="1">
      <formula>OR($D97="SI",$D97="T&amp;A")</formula>
    </cfRule>
  </conditionalFormatting>
  <conditionalFormatting sqref="AI62">
    <cfRule type="expression" dxfId="22268" priority="32077" stopIfTrue="1">
      <formula>AND(NOW()-$AI62&gt;30,$AI62&lt;&gt;"")</formula>
    </cfRule>
    <cfRule type="expression" dxfId="22267" priority="32078" stopIfTrue="1">
      <formula>OR($D62="SI",$D62="T&amp;A")</formula>
    </cfRule>
  </conditionalFormatting>
  <conditionalFormatting sqref="AI47">
    <cfRule type="expression" dxfId="22266" priority="32071" stopIfTrue="1">
      <formula>AND(NOW()-$AI47&gt;30,$AI47&lt;&gt;"")</formula>
    </cfRule>
    <cfRule type="expression" dxfId="22265" priority="32072" stopIfTrue="1">
      <formula>OR($D47="SI",$D47="T&amp;A")</formula>
    </cfRule>
  </conditionalFormatting>
  <conditionalFormatting sqref="AI65">
    <cfRule type="expression" dxfId="22264" priority="32069" stopIfTrue="1">
      <formula>AND(NOW()-$AI65&gt;30,$AI65&lt;&gt;"")</formula>
    </cfRule>
    <cfRule type="expression" dxfId="22263" priority="32070" stopIfTrue="1">
      <formula>OR($D65="SI",$D65="T&amp;A")</formula>
    </cfRule>
  </conditionalFormatting>
  <conditionalFormatting sqref="AI75">
    <cfRule type="expression" dxfId="22262" priority="32067" stopIfTrue="1">
      <formula>AND(NOW()-$AI75&gt;30,$AI75&lt;&gt;"")</formula>
    </cfRule>
    <cfRule type="expression" dxfId="22261" priority="32068" stopIfTrue="1">
      <formula>OR($D75="SI",$D75="T&amp;A")</formula>
    </cfRule>
  </conditionalFormatting>
  <conditionalFormatting sqref="AI9">
    <cfRule type="expression" dxfId="22260" priority="32063" stopIfTrue="1">
      <formula>AND(NOW()-$AI9&gt;30,$AI9&lt;&gt;"")</formula>
    </cfRule>
    <cfRule type="expression" dxfId="22259" priority="32064" stopIfTrue="1">
      <formula>OR($D9="SI",$D9="T&amp;A")</formula>
    </cfRule>
  </conditionalFormatting>
  <conditionalFormatting sqref="AI57">
    <cfRule type="expression" dxfId="22258" priority="32061" stopIfTrue="1">
      <formula>AND(NOW()-$AI57&gt;30,$AI57&lt;&gt;"")</formula>
    </cfRule>
    <cfRule type="expression" dxfId="22257" priority="32062" stopIfTrue="1">
      <formula>OR($D57="SI",$D57="T&amp;A")</formula>
    </cfRule>
  </conditionalFormatting>
  <conditionalFormatting sqref="W116:Y116 AJ116 H116:L116 P116:R116 AN116">
    <cfRule type="expression" dxfId="22256" priority="32042" stopIfTrue="1">
      <formula>OR($D116="SI",$D116="T&amp;A")</formula>
    </cfRule>
  </conditionalFormatting>
  <conditionalFormatting sqref="Z116">
    <cfRule type="expression" dxfId="22255" priority="32043" stopIfTrue="1">
      <formula>OR($D116="SI",$D116="T&amp;A")</formula>
    </cfRule>
    <cfRule type="expression" dxfId="22254" priority="32044" stopIfTrue="1">
      <formula>$D116="SRP"</formula>
    </cfRule>
    <cfRule type="expression" dxfId="22253" priority="32045" stopIfTrue="1">
      <formula>$D116="F"</formula>
    </cfRule>
  </conditionalFormatting>
  <conditionalFormatting sqref="E116">
    <cfRule type="expression" dxfId="22252" priority="32046" stopIfTrue="1">
      <formula>OR($D116="SI",$D116="T&amp;A")</formula>
    </cfRule>
    <cfRule type="expression" dxfId="22251" priority="32047" stopIfTrue="1">
      <formula>AND($D116&lt;&gt;"SI",$E116&lt;24)</formula>
    </cfRule>
    <cfRule type="expression" dxfId="22250" priority="32048" stopIfTrue="1">
      <formula>OR($D116="SI",$D116="T&amp;A")</formula>
    </cfRule>
  </conditionalFormatting>
  <conditionalFormatting sqref="S116:V116">
    <cfRule type="expression" dxfId="22249" priority="32049" stopIfTrue="1">
      <formula>OR($D116="SI",$D116="T&amp;A")</formula>
    </cfRule>
    <cfRule type="expression" dxfId="22248" priority="32050" stopIfTrue="1">
      <formula>$D116&lt;&gt;"SRP"</formula>
    </cfRule>
  </conditionalFormatting>
  <conditionalFormatting sqref="AA116">
    <cfRule type="expression" dxfId="22247" priority="32051" stopIfTrue="1">
      <formula>OR($D116="SI",$D116="T&amp;A")</formula>
    </cfRule>
    <cfRule type="expression" dxfId="22246" priority="32052" stopIfTrue="1">
      <formula>$D116="F"</formula>
    </cfRule>
  </conditionalFormatting>
  <conditionalFormatting sqref="B116 D116">
    <cfRule type="expression" dxfId="22245" priority="32053" stopIfTrue="1">
      <formula>OR($D116="SI",$D116="T&amp;A")</formula>
    </cfRule>
  </conditionalFormatting>
  <conditionalFormatting sqref="AK116:AL116">
    <cfRule type="expression" dxfId="22244" priority="32057" stopIfTrue="1">
      <formula>OR($D116="SI",$D116="T&amp;A")</formula>
    </cfRule>
    <cfRule type="expression" dxfId="22243" priority="32058" stopIfTrue="1">
      <formula>$AH116&lt;&gt;$AK116</formula>
    </cfRule>
  </conditionalFormatting>
  <conditionalFormatting sqref="N116">
    <cfRule type="expression" dxfId="22242" priority="32059" stopIfTrue="1">
      <formula>$B116=""</formula>
    </cfRule>
    <cfRule type="cellIs" dxfId="22241" priority="32060" stopIfTrue="1" operator="equal">
      <formula>""</formula>
    </cfRule>
  </conditionalFormatting>
  <conditionalFormatting sqref="M30:M116 M6:M28">
    <cfRule type="expression" dxfId="22240" priority="32016" stopIfTrue="1">
      <formula>AND(NOW()-$M6&gt;30,$M6&lt;&gt;"")</formula>
    </cfRule>
    <cfRule type="expression" dxfId="22239" priority="32017" stopIfTrue="1">
      <formula>OR($D6="SI",$D6="T&amp;A")</formula>
    </cfRule>
  </conditionalFormatting>
  <conditionalFormatting sqref="G49">
    <cfRule type="expression" dxfId="22238" priority="32002" stopIfTrue="1">
      <formula>OR($D49="SI",$D49="T&amp;A")</formula>
    </cfRule>
    <cfRule type="expression" dxfId="22237" priority="32003" stopIfTrue="1">
      <formula>AND($F49&gt;0,$G49="")</formula>
    </cfRule>
    <cfRule type="expression" dxfId="22236" priority="32004" stopIfTrue="1">
      <formula>AND($F49=0,$G49&lt;&gt;"",$G49&lt;&gt;"PUMP OFF MODE",G49&lt;&gt;"UNDER LOAD")</formula>
    </cfRule>
  </conditionalFormatting>
  <conditionalFormatting sqref="G104">
    <cfRule type="expression" dxfId="22235" priority="31999" stopIfTrue="1">
      <formula>OR($D104="SI",$D104="T&amp;A")</formula>
    </cfRule>
    <cfRule type="expression" dxfId="22234" priority="32000" stopIfTrue="1">
      <formula>AND($F104&gt;0,$G104="")</formula>
    </cfRule>
    <cfRule type="expression" dxfId="22233" priority="32001" stopIfTrue="1">
      <formula>AND($F104=0,$G104&lt;&gt;"",$G104&lt;&gt;"PUMP OFF MODE",G104&lt;&gt;"UNDER LOAD")</formula>
    </cfRule>
  </conditionalFormatting>
  <conditionalFormatting sqref="G110:G111">
    <cfRule type="expression" dxfId="22232" priority="31996" stopIfTrue="1">
      <formula>OR($D110="SI",$D110="T&amp;A")</formula>
    </cfRule>
    <cfRule type="expression" dxfId="22231" priority="31997" stopIfTrue="1">
      <formula>AND($F110&gt;0,$G110="")</formula>
    </cfRule>
    <cfRule type="expression" dxfId="22230" priority="31998" stopIfTrue="1">
      <formula>AND($F110=0,$G110&lt;&gt;"",$G110&lt;&gt;"PUMP OFF MODE",G110&lt;&gt;"UNDER LOAD")</formula>
    </cfRule>
  </conditionalFormatting>
  <conditionalFormatting sqref="G111">
    <cfRule type="expression" dxfId="22229" priority="31993" stopIfTrue="1">
      <formula>OR($D111="SI",$D111="T&amp;A")</formula>
    </cfRule>
    <cfRule type="expression" dxfId="22228" priority="31994" stopIfTrue="1">
      <formula>AND($F111&gt;0,$G111="")</formula>
    </cfRule>
    <cfRule type="expression" dxfId="22227" priority="31995" stopIfTrue="1">
      <formula>AND($F111=0,$G111&lt;&gt;"",$G111&lt;&gt;"PUMP OFF MODE",G111&lt;&gt;"UNDER LOAD")</formula>
    </cfRule>
  </conditionalFormatting>
  <conditionalFormatting sqref="G104">
    <cfRule type="expression" dxfId="22226" priority="31987" stopIfTrue="1">
      <formula>OR($D104="SI",$D104="T&amp;A")</formula>
    </cfRule>
    <cfRule type="expression" dxfId="22225" priority="31988" stopIfTrue="1">
      <formula>AND($F104&gt;0,$G104="")</formula>
    </cfRule>
    <cfRule type="expression" dxfId="22224" priority="31989" stopIfTrue="1">
      <formula>AND($F104=0,$G104&lt;&gt;"",$G104&lt;&gt;"PUMP OFF MODE",G104&lt;&gt;"UNDER LOAD")</formula>
    </cfRule>
  </conditionalFormatting>
  <conditionalFormatting sqref="G111">
    <cfRule type="expression" dxfId="22223" priority="31984" stopIfTrue="1">
      <formula>OR($D111="SI",$D111="T&amp;A")</formula>
    </cfRule>
    <cfRule type="expression" dxfId="22222" priority="31985" stopIfTrue="1">
      <formula>AND($F111&gt;0,$G111="")</formula>
    </cfRule>
    <cfRule type="expression" dxfId="22221" priority="31986" stopIfTrue="1">
      <formula>AND($F111=0,$G111&lt;&gt;"",$G111&lt;&gt;"PUMP OFF MODE",G111&lt;&gt;"UNDER LOAD")</formula>
    </cfRule>
  </conditionalFormatting>
  <conditionalFormatting sqref="G103">
    <cfRule type="expression" dxfId="22220" priority="31972" stopIfTrue="1">
      <formula>OR($D103="SI",$D103="T&amp;A")</formula>
    </cfRule>
    <cfRule type="expression" dxfId="22219" priority="31973" stopIfTrue="1">
      <formula>AND($F103&gt;0,$G103="")</formula>
    </cfRule>
    <cfRule type="expression" dxfId="22218" priority="31974" stopIfTrue="1">
      <formula>AND($F103=0,$G103&lt;&gt;"",$G103&lt;&gt;"PUMP OFF MODE",G103&lt;&gt;"UNDER LOAD")</formula>
    </cfRule>
  </conditionalFormatting>
  <conditionalFormatting sqref="G107:G108">
    <cfRule type="expression" dxfId="22217" priority="31969" stopIfTrue="1">
      <formula>OR($D107="SI",$D107="T&amp;A")</formula>
    </cfRule>
    <cfRule type="expression" dxfId="22216" priority="31970" stopIfTrue="1">
      <formula>AND($F107&gt;0,$G107="")</formula>
    </cfRule>
    <cfRule type="expression" dxfId="22215" priority="31971" stopIfTrue="1">
      <formula>AND($F107=0,$G107&lt;&gt;"",$G107&lt;&gt;"PUMP OFF MODE",G107&lt;&gt;"UNDER LOAD")</formula>
    </cfRule>
  </conditionalFormatting>
  <conditionalFormatting sqref="G110:G111">
    <cfRule type="expression" dxfId="22214" priority="31966" stopIfTrue="1">
      <formula>OR($D110="SI",$D110="T&amp;A")</formula>
    </cfRule>
    <cfRule type="expression" dxfId="22213" priority="31967" stopIfTrue="1">
      <formula>AND($F110&gt;0,$G110="")</formula>
    </cfRule>
    <cfRule type="expression" dxfId="22212" priority="31968" stopIfTrue="1">
      <formula>AND($F110=0,$G110&lt;&gt;"",$G110&lt;&gt;"PUMP OFF MODE",G110&lt;&gt;"UNDER LOAD")</formula>
    </cfRule>
  </conditionalFormatting>
  <conditionalFormatting sqref="G103">
    <cfRule type="expression" dxfId="22211" priority="31960" stopIfTrue="1">
      <formula>OR($D103="SI",$D103="T&amp;A")</formula>
    </cfRule>
    <cfRule type="expression" dxfId="22210" priority="31961" stopIfTrue="1">
      <formula>AND($F103&gt;0,$G103="")</formula>
    </cfRule>
    <cfRule type="expression" dxfId="22209" priority="31962" stopIfTrue="1">
      <formula>AND($F103=0,$G103&lt;&gt;"",$G103&lt;&gt;"PUMP OFF MODE",G103&lt;&gt;"UNDER LOAD")</formula>
    </cfRule>
  </conditionalFormatting>
  <conditionalFormatting sqref="G110:G111">
    <cfRule type="expression" dxfId="22208" priority="31957" stopIfTrue="1">
      <formula>OR($D110="SI",$D110="T&amp;A")</formula>
    </cfRule>
    <cfRule type="expression" dxfId="22207" priority="31958" stopIfTrue="1">
      <formula>AND($F110&gt;0,$G110="")</formula>
    </cfRule>
    <cfRule type="expression" dxfId="22206" priority="31959" stopIfTrue="1">
      <formula>AND($F110=0,$G110&lt;&gt;"",$G110&lt;&gt;"PUMP OFF MODE",G110&lt;&gt;"UNDER LOAD")</formula>
    </cfRule>
  </conditionalFormatting>
  <conditionalFormatting sqref="G103">
    <cfRule type="expression" dxfId="22205" priority="31954" stopIfTrue="1">
      <formula>OR($D103="SI",$D103="T&amp;A")</formula>
    </cfRule>
    <cfRule type="expression" dxfId="22204" priority="31955" stopIfTrue="1">
      <formula>AND($F103&gt;0,$G103="")</formula>
    </cfRule>
    <cfRule type="expression" dxfId="22203" priority="31956" stopIfTrue="1">
      <formula>AND($F103=0,$G103&lt;&gt;"",$G103&lt;&gt;"PUMP OFF MODE",G103&lt;&gt;"UNDER LOAD")</formula>
    </cfRule>
  </conditionalFormatting>
  <conditionalFormatting sqref="G103">
    <cfRule type="expression" dxfId="22202" priority="31951" stopIfTrue="1">
      <formula>OR($D103="SI",$D103="T&amp;A")</formula>
    </cfRule>
    <cfRule type="expression" dxfId="22201" priority="31952" stopIfTrue="1">
      <formula>AND($F103&gt;0,$G103="")</formula>
    </cfRule>
    <cfRule type="expression" dxfId="22200" priority="31953" stopIfTrue="1">
      <formula>AND($F103=0,$G103&lt;&gt;"",$G103&lt;&gt;"PUMP OFF MODE",G103&lt;&gt;"UNDER LOAD")</formula>
    </cfRule>
  </conditionalFormatting>
  <conditionalFormatting sqref="G103">
    <cfRule type="expression" dxfId="22199" priority="31948" stopIfTrue="1">
      <formula>OR($D103="SI",$D103="T&amp;A")</formula>
    </cfRule>
    <cfRule type="expression" dxfId="22198" priority="31949" stopIfTrue="1">
      <formula>AND($F103&gt;0,$G103="")</formula>
    </cfRule>
    <cfRule type="expression" dxfId="22197" priority="31950" stopIfTrue="1">
      <formula>AND($F103=0,$G103&lt;&gt;"",$G103&lt;&gt;"PUMP OFF MODE",G103&lt;&gt;"UNDER LOAD")</formula>
    </cfRule>
  </conditionalFormatting>
  <conditionalFormatting sqref="G103">
    <cfRule type="expression" dxfId="22196" priority="31924" stopIfTrue="1">
      <formula>OR($D103="SI",$D103="T&amp;A")</formula>
    </cfRule>
    <cfRule type="expression" dxfId="22195" priority="31925" stopIfTrue="1">
      <formula>AND($F103&gt;0,$G103="")</formula>
    </cfRule>
    <cfRule type="expression" dxfId="22194" priority="31926" stopIfTrue="1">
      <formula>AND($F103=0,$G103&lt;&gt;"",$G103&lt;&gt;"PUMP OFF MODE",G103&lt;&gt;"UNDER LOAD")</formula>
    </cfRule>
  </conditionalFormatting>
  <conditionalFormatting sqref="G103">
    <cfRule type="expression" dxfId="22193" priority="31921" stopIfTrue="1">
      <formula>OR($D103="SI",$D103="T&amp;A")</formula>
    </cfRule>
    <cfRule type="expression" dxfId="22192" priority="31922" stopIfTrue="1">
      <formula>AND($F103&gt;0,$G103="")</formula>
    </cfRule>
    <cfRule type="expression" dxfId="22191" priority="31923" stopIfTrue="1">
      <formula>AND($F103=0,$G103&lt;&gt;"",$G103&lt;&gt;"PUMP OFF MODE",G103&lt;&gt;"UNDER LOAD")</formula>
    </cfRule>
  </conditionalFormatting>
  <conditionalFormatting sqref="G103">
    <cfRule type="expression" dxfId="22190" priority="31918" stopIfTrue="1">
      <formula>OR($D103="SI",$D103="T&amp;A")</formula>
    </cfRule>
    <cfRule type="expression" dxfId="22189" priority="31919" stopIfTrue="1">
      <formula>AND($F103&gt;0,$G103="")</formula>
    </cfRule>
    <cfRule type="expression" dxfId="22188" priority="31920" stopIfTrue="1">
      <formula>AND($F103=0,$G103&lt;&gt;"",$G103&lt;&gt;"PUMP OFF MODE",G103&lt;&gt;"UNDER LOAD")</formula>
    </cfRule>
  </conditionalFormatting>
  <conditionalFormatting sqref="G110:G111">
    <cfRule type="expression" dxfId="22187" priority="31795" stopIfTrue="1">
      <formula>OR($D110="SI",$D110="T&amp;A")</formula>
    </cfRule>
    <cfRule type="expression" dxfId="22186" priority="31796" stopIfTrue="1">
      <formula>AND($F110&gt;0,$G110="")</formula>
    </cfRule>
    <cfRule type="expression" dxfId="22185" priority="31797" stopIfTrue="1">
      <formula>AND($F110=0,$G110&lt;&gt;"",$G110&lt;&gt;"PUMP OFF MODE",G110&lt;&gt;"UNDER LOAD")</formula>
    </cfRule>
  </conditionalFormatting>
  <conditionalFormatting sqref="G110:G111">
    <cfRule type="expression" dxfId="22184" priority="31792" stopIfTrue="1">
      <formula>OR($D110="SI",$D110="T&amp;A")</formula>
    </cfRule>
    <cfRule type="expression" dxfId="22183" priority="31793" stopIfTrue="1">
      <formula>AND($F110&gt;0,$G110="")</formula>
    </cfRule>
    <cfRule type="expression" dxfId="22182" priority="31794" stopIfTrue="1">
      <formula>AND($F110=0,$G110&lt;&gt;"",$G110&lt;&gt;"PUMP OFF MODE",G110&lt;&gt;"UNDER LOAD")</formula>
    </cfRule>
  </conditionalFormatting>
  <conditionalFormatting sqref="G103">
    <cfRule type="expression" dxfId="22181" priority="31789" stopIfTrue="1">
      <formula>OR($D103="SI",$D103="T&amp;A")</formula>
    </cfRule>
    <cfRule type="expression" dxfId="22180" priority="31790" stopIfTrue="1">
      <formula>AND($F103&gt;0,$G103="")</formula>
    </cfRule>
    <cfRule type="expression" dxfId="22179" priority="31791" stopIfTrue="1">
      <formula>AND($F103=0,$G103&lt;&gt;"",$G103&lt;&gt;"PUMP OFF MODE",G103&lt;&gt;"UNDER LOAD")</formula>
    </cfRule>
  </conditionalFormatting>
  <conditionalFormatting sqref="G103">
    <cfRule type="expression" dxfId="22178" priority="31786" stopIfTrue="1">
      <formula>OR($D103="SI",$D103="T&amp;A")</formula>
    </cfRule>
    <cfRule type="expression" dxfId="22177" priority="31787" stopIfTrue="1">
      <formula>AND($F103&gt;0,$G103="")</formula>
    </cfRule>
    <cfRule type="expression" dxfId="22176" priority="31788" stopIfTrue="1">
      <formula>AND($F103=0,$G103&lt;&gt;"",$G103&lt;&gt;"PUMP OFF MODE",G103&lt;&gt;"UNDER LOAD")</formula>
    </cfRule>
  </conditionalFormatting>
  <conditionalFormatting sqref="G103">
    <cfRule type="expression" dxfId="22175" priority="31768" stopIfTrue="1">
      <formula>OR($D103="SI",$D103="T&amp;A")</formula>
    </cfRule>
    <cfRule type="expression" dxfId="22174" priority="31769" stopIfTrue="1">
      <formula>AND($F103&gt;0,$G103="")</formula>
    </cfRule>
    <cfRule type="expression" dxfId="22173" priority="31770" stopIfTrue="1">
      <formula>AND($F103=0,$G103&lt;&gt;"",$G103&lt;&gt;"PUMP OFF MODE",G103&lt;&gt;"UNDER LOAD")</formula>
    </cfRule>
  </conditionalFormatting>
  <conditionalFormatting sqref="G103">
    <cfRule type="expression" dxfId="22172" priority="31765" stopIfTrue="1">
      <formula>OR($D103="SI",$D103="T&amp;A")</formula>
    </cfRule>
    <cfRule type="expression" dxfId="22171" priority="31766" stopIfTrue="1">
      <formula>AND($F103&gt;0,$G103="")</formula>
    </cfRule>
    <cfRule type="expression" dxfId="22170" priority="31767" stopIfTrue="1">
      <formula>AND($F103=0,$G103&lt;&gt;"",$G103&lt;&gt;"PUMP OFF MODE",G103&lt;&gt;"UNDER LOAD")</formula>
    </cfRule>
  </conditionalFormatting>
  <conditionalFormatting sqref="G103">
    <cfRule type="expression" dxfId="22169" priority="31762" stopIfTrue="1">
      <formula>OR($D103="SI",$D103="T&amp;A")</formula>
    </cfRule>
    <cfRule type="expression" dxfId="22168" priority="31763" stopIfTrue="1">
      <formula>AND($F103&gt;0,$G103="")</formula>
    </cfRule>
    <cfRule type="expression" dxfId="22167" priority="31764" stopIfTrue="1">
      <formula>AND($F103=0,$G103&lt;&gt;"",$G103&lt;&gt;"PUMP OFF MODE",G103&lt;&gt;"UNDER LOAD")</formula>
    </cfRule>
  </conditionalFormatting>
  <conditionalFormatting sqref="G103">
    <cfRule type="expression" dxfId="22166" priority="31759" stopIfTrue="1">
      <formula>OR($D103="SI",$D103="T&amp;A")</formula>
    </cfRule>
    <cfRule type="expression" dxfId="22165" priority="31760" stopIfTrue="1">
      <formula>AND($F103&gt;0,$G103="")</formula>
    </cfRule>
    <cfRule type="expression" dxfId="22164" priority="31761" stopIfTrue="1">
      <formula>AND($F103=0,$G103&lt;&gt;"",$G103&lt;&gt;"PUMP OFF MODE",G103&lt;&gt;"UNDER LOAD")</formula>
    </cfRule>
  </conditionalFormatting>
  <conditionalFormatting sqref="G103">
    <cfRule type="expression" dxfId="22163" priority="31756" stopIfTrue="1">
      <formula>OR($D103="SI",$D103="T&amp;A")</formula>
    </cfRule>
    <cfRule type="expression" dxfId="22162" priority="31757" stopIfTrue="1">
      <formula>AND($F103&gt;0,$G103="")</formula>
    </cfRule>
    <cfRule type="expression" dxfId="22161" priority="31758" stopIfTrue="1">
      <formula>AND($F103=0,$G103&lt;&gt;"",$G103&lt;&gt;"PUMP OFF MODE",G103&lt;&gt;"UNDER LOAD")</formula>
    </cfRule>
  </conditionalFormatting>
  <conditionalFormatting sqref="G107:G108">
    <cfRule type="expression" dxfId="22160" priority="31753" stopIfTrue="1">
      <formula>OR($D107="SI",$D107="T&amp;A")</formula>
    </cfRule>
    <cfRule type="expression" dxfId="22159" priority="31754" stopIfTrue="1">
      <formula>AND($F107&gt;0,$G107="")</formula>
    </cfRule>
    <cfRule type="expression" dxfId="22158" priority="31755" stopIfTrue="1">
      <formula>AND($F107=0,$G107&lt;&gt;"",$G107&lt;&gt;"PUMP OFF MODE",G107&lt;&gt;"UNDER LOAD")</formula>
    </cfRule>
  </conditionalFormatting>
  <conditionalFormatting sqref="G107:G108">
    <cfRule type="expression" dxfId="22157" priority="31750" stopIfTrue="1">
      <formula>OR($D107="SI",$D107="T&amp;A")</formula>
    </cfRule>
    <cfRule type="expression" dxfId="22156" priority="31751" stopIfTrue="1">
      <formula>AND($F107&gt;0,$G107="")</formula>
    </cfRule>
    <cfRule type="expression" dxfId="22155" priority="31752" stopIfTrue="1">
      <formula>AND($F107=0,$G107&lt;&gt;"",$G107&lt;&gt;"PUMP OFF MODE",G107&lt;&gt;"UNDER LOAD")</formula>
    </cfRule>
  </conditionalFormatting>
  <conditionalFormatting sqref="G111">
    <cfRule type="expression" dxfId="22154" priority="31747" stopIfTrue="1">
      <formula>OR($D111="SI",$D111="T&amp;A")</formula>
    </cfRule>
    <cfRule type="expression" dxfId="22153" priority="31748" stopIfTrue="1">
      <formula>AND($F111&gt;0,$G111="")</formula>
    </cfRule>
    <cfRule type="expression" dxfId="22152" priority="31749" stopIfTrue="1">
      <formula>AND($F111=0,$G111&lt;&gt;"",$G111&lt;&gt;"PUMP OFF MODE",G111&lt;&gt;"UNDER LOAD")</formula>
    </cfRule>
  </conditionalFormatting>
  <conditionalFormatting sqref="G111">
    <cfRule type="expression" dxfId="22151" priority="31744" stopIfTrue="1">
      <formula>OR($D111="SI",$D111="T&amp;A")</formula>
    </cfRule>
    <cfRule type="expression" dxfId="22150" priority="31745" stopIfTrue="1">
      <formula>AND($F111&gt;0,$G111="")</formula>
    </cfRule>
    <cfRule type="expression" dxfId="22149" priority="31746" stopIfTrue="1">
      <formula>AND($F111=0,$G111&lt;&gt;"",$G111&lt;&gt;"PUMP OFF MODE",G111&lt;&gt;"UNDER LOAD")</formula>
    </cfRule>
  </conditionalFormatting>
  <conditionalFormatting sqref="G111">
    <cfRule type="expression" dxfId="22148" priority="31741" stopIfTrue="1">
      <formula>OR($D111="SI",$D111="T&amp;A")</formula>
    </cfRule>
    <cfRule type="expression" dxfId="22147" priority="31742" stopIfTrue="1">
      <formula>AND($F111&gt;0,$G111="")</formula>
    </cfRule>
    <cfRule type="expression" dxfId="22146" priority="31743" stopIfTrue="1">
      <formula>AND($F111=0,$G111&lt;&gt;"",$G111&lt;&gt;"PUMP OFF MODE",G111&lt;&gt;"UNDER LOAD")</formula>
    </cfRule>
  </conditionalFormatting>
  <conditionalFormatting sqref="G111">
    <cfRule type="expression" dxfId="22145" priority="31738" stopIfTrue="1">
      <formula>OR($D111="SI",$D111="T&amp;A")</formula>
    </cfRule>
    <cfRule type="expression" dxfId="22144" priority="31739" stopIfTrue="1">
      <formula>AND($F111&gt;0,$G111="")</formula>
    </cfRule>
    <cfRule type="expression" dxfId="22143" priority="31740" stopIfTrue="1">
      <formula>AND($F111=0,$G111&lt;&gt;"",$G111&lt;&gt;"PUMP OFF MODE",G111&lt;&gt;"UNDER LOAD")</formula>
    </cfRule>
  </conditionalFormatting>
  <conditionalFormatting sqref="G111">
    <cfRule type="expression" dxfId="22142" priority="31735" stopIfTrue="1">
      <formula>OR($D111="SI",$D111="T&amp;A")</formula>
    </cfRule>
    <cfRule type="expression" dxfId="22141" priority="31736" stopIfTrue="1">
      <formula>AND($F111&gt;0,$G111="")</formula>
    </cfRule>
    <cfRule type="expression" dxfId="22140" priority="31737" stopIfTrue="1">
      <formula>AND($F111=0,$G111&lt;&gt;"",$G111&lt;&gt;"PUMP OFF MODE",G111&lt;&gt;"UNDER LOAD")</formula>
    </cfRule>
  </conditionalFormatting>
  <conditionalFormatting sqref="G110:G111">
    <cfRule type="expression" dxfId="22139" priority="31723" stopIfTrue="1">
      <formula>OR($D110="SI",$D110="T&amp;A")</formula>
    </cfRule>
    <cfRule type="expression" dxfId="22138" priority="31724" stopIfTrue="1">
      <formula>AND($F110&gt;0,$G110="")</formula>
    </cfRule>
    <cfRule type="expression" dxfId="22137" priority="31725" stopIfTrue="1">
      <formula>AND($F110=0,$G110&lt;&gt;"",$G110&lt;&gt;"PUMP OFF MODE",G110&lt;&gt;"UNDER LOAD")</formula>
    </cfRule>
  </conditionalFormatting>
  <conditionalFormatting sqref="G103">
    <cfRule type="expression" dxfId="22136" priority="31729" stopIfTrue="1">
      <formula>OR($D103="SI",$D103="T&amp;A")</formula>
    </cfRule>
    <cfRule type="expression" dxfId="22135" priority="31730" stopIfTrue="1">
      <formula>AND($F103&gt;0,$G103="")</formula>
    </cfRule>
    <cfRule type="expression" dxfId="22134" priority="31731" stopIfTrue="1">
      <formula>AND($F103=0,$G103&lt;&gt;"",$G103&lt;&gt;"PUMP OFF MODE",G103&lt;&gt;"UNDER LOAD")</formula>
    </cfRule>
  </conditionalFormatting>
  <conditionalFormatting sqref="G107:G108">
    <cfRule type="expression" dxfId="22133" priority="31726" stopIfTrue="1">
      <formula>OR($D107="SI",$D107="T&amp;A")</formula>
    </cfRule>
    <cfRule type="expression" dxfId="22132" priority="31727" stopIfTrue="1">
      <formula>AND($F107&gt;0,$G107="")</formula>
    </cfRule>
    <cfRule type="expression" dxfId="22131" priority="31728" stopIfTrue="1">
      <formula>AND($F107=0,$G107&lt;&gt;"",$G107&lt;&gt;"PUMP OFF MODE",G107&lt;&gt;"UNDER LOAD")</formula>
    </cfRule>
  </conditionalFormatting>
  <conditionalFormatting sqref="G103">
    <cfRule type="expression" dxfId="22130" priority="31717" stopIfTrue="1">
      <formula>OR($D103="SI",$D103="T&amp;A")</formula>
    </cfRule>
    <cfRule type="expression" dxfId="22129" priority="31718" stopIfTrue="1">
      <formula>AND($F103&gt;0,$G103="")</formula>
    </cfRule>
    <cfRule type="expression" dxfId="22128" priority="31719" stopIfTrue="1">
      <formula>AND($F103=0,$G103&lt;&gt;"",$G103&lt;&gt;"PUMP OFF MODE",G103&lt;&gt;"UNDER LOAD")</formula>
    </cfRule>
  </conditionalFormatting>
  <conditionalFormatting sqref="G110:G111">
    <cfRule type="expression" dxfId="22127" priority="31714" stopIfTrue="1">
      <formula>OR($D110="SI",$D110="T&amp;A")</formula>
    </cfRule>
    <cfRule type="expression" dxfId="22126" priority="31715" stopIfTrue="1">
      <formula>AND($F110&gt;0,$G110="")</formula>
    </cfRule>
    <cfRule type="expression" dxfId="22125" priority="31716" stopIfTrue="1">
      <formula>AND($F110=0,$G110&lt;&gt;"",$G110&lt;&gt;"PUMP OFF MODE",G110&lt;&gt;"UNDER LOAD")</formula>
    </cfRule>
  </conditionalFormatting>
  <conditionalFormatting sqref="G107:G108">
    <cfRule type="expression" dxfId="22124" priority="31702" stopIfTrue="1">
      <formula>OR($D107="SI",$D107="T&amp;A")</formula>
    </cfRule>
    <cfRule type="expression" dxfId="22123" priority="31703" stopIfTrue="1">
      <formula>AND($F107&gt;0,$G107="")</formula>
    </cfRule>
    <cfRule type="expression" dxfId="22122" priority="31704" stopIfTrue="1">
      <formula>AND($F107=0,$G107&lt;&gt;"",$G107&lt;&gt;"PUMP OFF MODE",G107&lt;&gt;"UNDER LOAD")</formula>
    </cfRule>
  </conditionalFormatting>
  <conditionalFormatting sqref="G107:G108">
    <cfRule type="expression" dxfId="22121" priority="31699" stopIfTrue="1">
      <formula>OR($D107="SI",$D107="T&amp;A")</formula>
    </cfRule>
    <cfRule type="expression" dxfId="22120" priority="31700" stopIfTrue="1">
      <formula>AND($F107&gt;0,$G107="")</formula>
    </cfRule>
    <cfRule type="expression" dxfId="22119" priority="31701" stopIfTrue="1">
      <formula>AND($F107=0,$G107&lt;&gt;"",$G107&lt;&gt;"PUMP OFF MODE",G107&lt;&gt;"UNDER LOAD")</formula>
    </cfRule>
  </conditionalFormatting>
  <conditionalFormatting sqref="G107:G108">
    <cfRule type="expression" dxfId="22118" priority="31690" stopIfTrue="1">
      <formula>OR($D107="SI",$D107="T&amp;A")</formula>
    </cfRule>
    <cfRule type="expression" dxfId="22117" priority="31691" stopIfTrue="1">
      <formula>AND($F107&gt;0,$G107="")</formula>
    </cfRule>
    <cfRule type="expression" dxfId="22116" priority="31692" stopIfTrue="1">
      <formula>AND($F107=0,$G107&lt;&gt;"",$G107&lt;&gt;"PUMP OFF MODE",G107&lt;&gt;"UNDER LOAD")</formula>
    </cfRule>
  </conditionalFormatting>
  <conditionalFormatting sqref="G107:G108">
    <cfRule type="expression" dxfId="22115" priority="31636" stopIfTrue="1">
      <formula>OR($D107="SI",$D107="T&amp;A")</formula>
    </cfRule>
    <cfRule type="expression" dxfId="22114" priority="31637" stopIfTrue="1">
      <formula>AND($F107&gt;0,$G107="")</formula>
    </cfRule>
    <cfRule type="expression" dxfId="22113" priority="31638" stopIfTrue="1">
      <formula>AND($F107=0,$G107&lt;&gt;"",$G107&lt;&gt;"PUMP OFF MODE",G107&lt;&gt;"UNDER LOAD")</formula>
    </cfRule>
  </conditionalFormatting>
  <conditionalFormatting sqref="G107:G108">
    <cfRule type="expression" dxfId="22112" priority="31633" stopIfTrue="1">
      <formula>OR($D107="SI",$D107="T&amp;A")</formula>
    </cfRule>
    <cfRule type="expression" dxfId="22111" priority="31634" stopIfTrue="1">
      <formula>AND($F107&gt;0,$G107="")</formula>
    </cfRule>
    <cfRule type="expression" dxfId="22110" priority="31635" stopIfTrue="1">
      <formula>AND($F107=0,$G107&lt;&gt;"",$G107&lt;&gt;"PUMP OFF MODE",G107&lt;&gt;"UNDER LOAD")</formula>
    </cfRule>
  </conditionalFormatting>
  <conditionalFormatting sqref="G110:G111">
    <cfRule type="expression" dxfId="22109" priority="31591" stopIfTrue="1">
      <formula>OR($D110="SI",$D110="T&amp;A")</formula>
    </cfRule>
    <cfRule type="expression" dxfId="22108" priority="31592" stopIfTrue="1">
      <formula>AND($F110&gt;0,$G110="")</formula>
    </cfRule>
    <cfRule type="expression" dxfId="22107" priority="31593" stopIfTrue="1">
      <formula>AND($F110=0,$G110&lt;&gt;"",$G110&lt;&gt;"PUMP OFF MODE",G110&lt;&gt;"UNDER LOAD")</formula>
    </cfRule>
  </conditionalFormatting>
  <conditionalFormatting sqref="G110:G111">
    <cfRule type="expression" dxfId="22106" priority="31588" stopIfTrue="1">
      <formula>OR($D110="SI",$D110="T&amp;A")</formula>
    </cfRule>
    <cfRule type="expression" dxfId="22105" priority="31589" stopIfTrue="1">
      <formula>AND($F110&gt;0,$G110="")</formula>
    </cfRule>
    <cfRule type="expression" dxfId="22104" priority="31590" stopIfTrue="1">
      <formula>AND($F110=0,$G110&lt;&gt;"",$G110&lt;&gt;"PUMP OFF MODE",G110&lt;&gt;"UNDER LOAD")</formula>
    </cfRule>
  </conditionalFormatting>
  <conditionalFormatting sqref="G107:G108">
    <cfRule type="expression" dxfId="22103" priority="31603" stopIfTrue="1">
      <formula>OR($D107="SI",$D107="T&amp;A")</formula>
    </cfRule>
    <cfRule type="expression" dxfId="22102" priority="31604" stopIfTrue="1">
      <formula>AND($F107&gt;0,$G107="")</formula>
    </cfRule>
    <cfRule type="expression" dxfId="22101" priority="31605" stopIfTrue="1">
      <formula>AND($F107=0,$G107&lt;&gt;"",$G107&lt;&gt;"PUMP OFF MODE",G107&lt;&gt;"UNDER LOAD")</formula>
    </cfRule>
  </conditionalFormatting>
  <conditionalFormatting sqref="G107:G108">
    <cfRule type="expression" dxfId="22100" priority="31600" stopIfTrue="1">
      <formula>OR($D107="SI",$D107="T&amp;A")</formula>
    </cfRule>
    <cfRule type="expression" dxfId="22099" priority="31601" stopIfTrue="1">
      <formula>AND($F107&gt;0,$G107="")</formula>
    </cfRule>
    <cfRule type="expression" dxfId="22098" priority="31602" stopIfTrue="1">
      <formula>AND($F107=0,$G107&lt;&gt;"",$G107&lt;&gt;"PUMP OFF MODE",G107&lt;&gt;"UNDER LOAD")</formula>
    </cfRule>
  </conditionalFormatting>
  <conditionalFormatting sqref="G110:G111">
    <cfRule type="expression" dxfId="22097" priority="31597" stopIfTrue="1">
      <formula>OR($D110="SI",$D110="T&amp;A")</formula>
    </cfRule>
    <cfRule type="expression" dxfId="22096" priority="31598" stopIfTrue="1">
      <formula>AND($F110&gt;0,$G110="")</formula>
    </cfRule>
    <cfRule type="expression" dxfId="22095" priority="31599" stopIfTrue="1">
      <formula>AND($F110=0,$G110&lt;&gt;"",$G110&lt;&gt;"PUMP OFF MODE",G110&lt;&gt;"UNDER LOAD")</formula>
    </cfRule>
  </conditionalFormatting>
  <conditionalFormatting sqref="G110:G111">
    <cfRule type="expression" dxfId="22094" priority="31594" stopIfTrue="1">
      <formula>OR($D110="SI",$D110="T&amp;A")</formula>
    </cfRule>
    <cfRule type="expression" dxfId="22093" priority="31595" stopIfTrue="1">
      <formula>AND($F110&gt;0,$G110="")</formula>
    </cfRule>
    <cfRule type="expression" dxfId="22092" priority="31596" stopIfTrue="1">
      <formula>AND($F110=0,$G110&lt;&gt;"",$G110&lt;&gt;"PUMP OFF MODE",G110&lt;&gt;"UNDER LOAD")</formula>
    </cfRule>
  </conditionalFormatting>
  <conditionalFormatting sqref="G110:G111">
    <cfRule type="expression" dxfId="22091" priority="31585" stopIfTrue="1">
      <formula>OR($D110="SI",$D110="T&amp;A")</formula>
    </cfRule>
    <cfRule type="expression" dxfId="22090" priority="31586" stopIfTrue="1">
      <formula>AND($F110&gt;0,$G110="")</formula>
    </cfRule>
    <cfRule type="expression" dxfId="22089" priority="31587" stopIfTrue="1">
      <formula>AND($F110=0,$G110&lt;&gt;"",$G110&lt;&gt;"PUMP OFF MODE",G110&lt;&gt;"UNDER LOAD")</formula>
    </cfRule>
  </conditionalFormatting>
  <conditionalFormatting sqref="G58">
    <cfRule type="expression" dxfId="22088" priority="31483" stopIfTrue="1">
      <formula>OR($D58="SI",$D58="T&amp;A")</formula>
    </cfRule>
    <cfRule type="expression" dxfId="22087" priority="31484" stopIfTrue="1">
      <formula>AND($F58&gt;0,$G58="")</formula>
    </cfRule>
    <cfRule type="expression" dxfId="22086" priority="31485" stopIfTrue="1">
      <formula>AND($F58=0,$G58&lt;&gt;"",$G58&lt;&gt;"PUMP OFF MODE",G58&lt;&gt;"UNDER LOAD")</formula>
    </cfRule>
  </conditionalFormatting>
  <conditionalFormatting sqref="G58">
    <cfRule type="expression" dxfId="22085" priority="31480" stopIfTrue="1">
      <formula>OR($D58="SI",$D58="T&amp;A")</formula>
    </cfRule>
    <cfRule type="expression" dxfId="22084" priority="31481" stopIfTrue="1">
      <formula>AND($F58&gt;0,$G58="")</formula>
    </cfRule>
    <cfRule type="expression" dxfId="22083" priority="31482" stopIfTrue="1">
      <formula>AND($F58=0,$G58&lt;&gt;"",$G58&lt;&gt;"PUMP OFF MODE",G58&lt;&gt;"UNDER LOAD")</formula>
    </cfRule>
  </conditionalFormatting>
  <conditionalFormatting sqref="G58">
    <cfRule type="expression" dxfId="22082" priority="31477" stopIfTrue="1">
      <formula>OR($D58="SI",$D58="T&amp;A")</formula>
    </cfRule>
    <cfRule type="expression" dxfId="22081" priority="31478" stopIfTrue="1">
      <formula>AND($F58&gt;0,$G58="")</formula>
    </cfRule>
    <cfRule type="expression" dxfId="22080" priority="31479" stopIfTrue="1">
      <formula>AND($F58=0,$G58&lt;&gt;"",$G58&lt;&gt;"PUMP OFF MODE",G58&lt;&gt;"UNDER LOAD")</formula>
    </cfRule>
  </conditionalFormatting>
  <conditionalFormatting sqref="G58">
    <cfRule type="expression" dxfId="22079" priority="31474" stopIfTrue="1">
      <formula>OR($D58="SI",$D58="T&amp;A")</formula>
    </cfRule>
    <cfRule type="expression" dxfId="22078" priority="31475" stopIfTrue="1">
      <formula>AND($F58&gt;0,$G58="")</formula>
    </cfRule>
    <cfRule type="expression" dxfId="22077" priority="31476" stopIfTrue="1">
      <formula>AND($F58=0,$G58&lt;&gt;"",$G58&lt;&gt;"PUMP OFF MODE",G58&lt;&gt;"UNDER LOAD")</formula>
    </cfRule>
  </conditionalFormatting>
  <conditionalFormatting sqref="G58">
    <cfRule type="expression" dxfId="22076" priority="31471" stopIfTrue="1">
      <formula>OR($D58="SI",$D58="T&amp;A")</formula>
    </cfRule>
    <cfRule type="expression" dxfId="22075" priority="31472" stopIfTrue="1">
      <formula>AND($F58&gt;0,$G58="")</formula>
    </cfRule>
    <cfRule type="expression" dxfId="22074" priority="31473" stopIfTrue="1">
      <formula>AND($F58=0,$G58&lt;&gt;"",$G58&lt;&gt;"PUMP OFF MODE",G58&lt;&gt;"UNDER LOAD")</formula>
    </cfRule>
  </conditionalFormatting>
  <conditionalFormatting sqref="G58">
    <cfRule type="expression" dxfId="22073" priority="31468" stopIfTrue="1">
      <formula>OR($D58="SI",$D58="T&amp;A")</formula>
    </cfRule>
    <cfRule type="expression" dxfId="22072" priority="31469" stopIfTrue="1">
      <formula>AND($F58&gt;0,$G58="")</formula>
    </cfRule>
    <cfRule type="expression" dxfId="22071" priority="31470" stopIfTrue="1">
      <formula>AND($F58=0,$G58&lt;&gt;"",$G58&lt;&gt;"PUMP OFF MODE",G58&lt;&gt;"UNDER LOAD")</formula>
    </cfRule>
  </conditionalFormatting>
  <conditionalFormatting sqref="G58">
    <cfRule type="expression" dxfId="22070" priority="31465" stopIfTrue="1">
      <formula>OR($D58="SI",$D58="T&amp;A")</formula>
    </cfRule>
    <cfRule type="expression" dxfId="22069" priority="31466" stopIfTrue="1">
      <formula>AND($F58&gt;0,$G58="")</formula>
    </cfRule>
    <cfRule type="expression" dxfId="22068" priority="31467" stopIfTrue="1">
      <formula>AND($F58=0,$G58&lt;&gt;"",$G58&lt;&gt;"PUMP OFF MODE",G58&lt;&gt;"UNDER LOAD")</formula>
    </cfRule>
  </conditionalFormatting>
  <conditionalFormatting sqref="G58">
    <cfRule type="expression" dxfId="22067" priority="31462" stopIfTrue="1">
      <formula>OR($D58="SI",$D58="T&amp;A")</formula>
    </cfRule>
    <cfRule type="expression" dxfId="22066" priority="31463" stopIfTrue="1">
      <formula>AND($F58&gt;0,$G58="")</formula>
    </cfRule>
    <cfRule type="expression" dxfId="22065" priority="31464" stopIfTrue="1">
      <formula>AND($F58=0,$G58&lt;&gt;"",$G58&lt;&gt;"PUMP OFF MODE",G58&lt;&gt;"UNDER LOAD")</formula>
    </cfRule>
  </conditionalFormatting>
  <conditionalFormatting sqref="G58">
    <cfRule type="expression" dxfId="22064" priority="31459" stopIfTrue="1">
      <formula>OR($D58="SI",$D58="T&amp;A")</formula>
    </cfRule>
    <cfRule type="expression" dxfId="22063" priority="31460" stopIfTrue="1">
      <formula>AND($F58&gt;0,$G58="")</formula>
    </cfRule>
    <cfRule type="expression" dxfId="22062" priority="31461" stopIfTrue="1">
      <formula>AND($F58=0,$G58&lt;&gt;"",$G58&lt;&gt;"PUMP OFF MODE",G58&lt;&gt;"UNDER LOAD")</formula>
    </cfRule>
  </conditionalFormatting>
  <conditionalFormatting sqref="G58">
    <cfRule type="expression" dxfId="22061" priority="31456" stopIfTrue="1">
      <formula>OR($D58="SI",$D58="T&amp;A")</formula>
    </cfRule>
    <cfRule type="expression" dxfId="22060" priority="31457" stopIfTrue="1">
      <formula>AND($F58&gt;0,$G58="")</formula>
    </cfRule>
    <cfRule type="expression" dxfId="22059" priority="31458" stopIfTrue="1">
      <formula>AND($F58=0,$G58&lt;&gt;"",$G58&lt;&gt;"PUMP OFF MODE",G58&lt;&gt;"UNDER LOAD")</formula>
    </cfRule>
  </conditionalFormatting>
  <conditionalFormatting sqref="G58">
    <cfRule type="expression" dxfId="22058" priority="31453" stopIfTrue="1">
      <formula>OR($D58="SI",$D58="T&amp;A")</formula>
    </cfRule>
    <cfRule type="expression" dxfId="22057" priority="31454" stopIfTrue="1">
      <formula>AND($F58&gt;0,$G58="")</formula>
    </cfRule>
    <cfRule type="expression" dxfId="22056" priority="31455" stopIfTrue="1">
      <formula>AND($F58=0,$G58&lt;&gt;"",$G58&lt;&gt;"PUMP OFF MODE",G58&lt;&gt;"UNDER LOAD")</formula>
    </cfRule>
  </conditionalFormatting>
  <conditionalFormatting sqref="G58">
    <cfRule type="expression" dxfId="22055" priority="31450" stopIfTrue="1">
      <formula>OR($D58="SI",$D58="T&amp;A")</formula>
    </cfRule>
    <cfRule type="expression" dxfId="22054" priority="31451" stopIfTrue="1">
      <formula>AND($F58&gt;0,$G58="")</formula>
    </cfRule>
    <cfRule type="expression" dxfId="22053" priority="31452" stopIfTrue="1">
      <formula>AND($F58=0,$G58&lt;&gt;"",$G58&lt;&gt;"PUMP OFF MODE",G58&lt;&gt;"UNDER LOAD")</formula>
    </cfRule>
  </conditionalFormatting>
  <conditionalFormatting sqref="G58">
    <cfRule type="expression" dxfId="22052" priority="31447" stopIfTrue="1">
      <formula>OR($D58="SI",$D58="T&amp;A")</formula>
    </cfRule>
    <cfRule type="expression" dxfId="22051" priority="31448" stopIfTrue="1">
      <formula>AND($F58&gt;0,$G58="")</formula>
    </cfRule>
    <cfRule type="expression" dxfId="22050" priority="31449" stopIfTrue="1">
      <formula>AND($F58=0,$G58&lt;&gt;"",$G58&lt;&gt;"PUMP OFF MODE",G58&lt;&gt;"UNDER LOAD")</formula>
    </cfRule>
  </conditionalFormatting>
  <conditionalFormatting sqref="G58">
    <cfRule type="expression" dxfId="22049" priority="31444" stopIfTrue="1">
      <formula>OR($D58="SI",$D58="T&amp;A")</formula>
    </cfRule>
    <cfRule type="expression" dxfId="22048" priority="31445" stopIfTrue="1">
      <formula>AND($F58&gt;0,$G58="")</formula>
    </cfRule>
    <cfRule type="expression" dxfId="22047" priority="31446" stopIfTrue="1">
      <formula>AND($F58=0,$G58&lt;&gt;"",$G58&lt;&gt;"PUMP OFF MODE",G58&lt;&gt;"UNDER LOAD")</formula>
    </cfRule>
  </conditionalFormatting>
  <conditionalFormatting sqref="G58">
    <cfRule type="expression" dxfId="22046" priority="31441" stopIfTrue="1">
      <formula>OR($D58="SI",$D58="T&amp;A")</formula>
    </cfRule>
    <cfRule type="expression" dxfId="22045" priority="31442" stopIfTrue="1">
      <formula>AND($F58&gt;0,$G58="")</formula>
    </cfRule>
    <cfRule type="expression" dxfId="22044" priority="31443" stopIfTrue="1">
      <formula>AND($F58=0,$G58&lt;&gt;"",$G58&lt;&gt;"PUMP OFF MODE",G58&lt;&gt;"UNDER LOAD")</formula>
    </cfRule>
  </conditionalFormatting>
  <conditionalFormatting sqref="G58">
    <cfRule type="expression" dxfId="22043" priority="31438" stopIfTrue="1">
      <formula>OR($D58="SI",$D58="T&amp;A")</formula>
    </cfRule>
    <cfRule type="expression" dxfId="22042" priority="31439" stopIfTrue="1">
      <formula>AND($F58&gt;0,$G58="")</formula>
    </cfRule>
    <cfRule type="expression" dxfId="22041" priority="31440" stopIfTrue="1">
      <formula>AND($F58=0,$G58&lt;&gt;"",$G58&lt;&gt;"PUMP OFF MODE",G58&lt;&gt;"UNDER LOAD")</formula>
    </cfRule>
  </conditionalFormatting>
  <conditionalFormatting sqref="G58">
    <cfRule type="expression" dxfId="22040" priority="31435" stopIfTrue="1">
      <formula>OR($D58="SI",$D58="T&amp;A")</formula>
    </cfRule>
    <cfRule type="expression" dxfId="22039" priority="31436" stopIfTrue="1">
      <formula>AND($F58&gt;0,$G58="")</formula>
    </cfRule>
    <cfRule type="expression" dxfId="22038" priority="31437" stopIfTrue="1">
      <formula>AND($F58=0,$G58&lt;&gt;"",$G58&lt;&gt;"PUMP OFF MODE",G58&lt;&gt;"UNDER LOAD")</formula>
    </cfRule>
  </conditionalFormatting>
  <conditionalFormatting sqref="G107:G108">
    <cfRule type="expression" dxfId="22037" priority="31432" stopIfTrue="1">
      <formula>OR($D107="SI",$D107="T&amp;A")</formula>
    </cfRule>
    <cfRule type="expression" dxfId="22036" priority="31433" stopIfTrue="1">
      <formula>AND($F107&gt;0,$G107="")</formula>
    </cfRule>
    <cfRule type="expression" dxfId="22035" priority="31434" stopIfTrue="1">
      <formula>AND($F107=0,$G107&lt;&gt;"",$G107&lt;&gt;"PUMP OFF MODE",G107&lt;&gt;"UNDER LOAD")</formula>
    </cfRule>
  </conditionalFormatting>
  <conditionalFormatting sqref="G107:G108">
    <cfRule type="expression" dxfId="22034" priority="31429" stopIfTrue="1">
      <formula>OR($D107="SI",$D107="T&amp;A")</formula>
    </cfRule>
    <cfRule type="expression" dxfId="22033" priority="31430" stopIfTrue="1">
      <formula>AND($F107&gt;0,$G107="")</formula>
    </cfRule>
    <cfRule type="expression" dxfId="22032" priority="31431" stopIfTrue="1">
      <formula>AND($F107=0,$G107&lt;&gt;"",$G107&lt;&gt;"PUMP OFF MODE",G107&lt;&gt;"UNDER LOAD")</formula>
    </cfRule>
  </conditionalFormatting>
  <conditionalFormatting sqref="G107:G108">
    <cfRule type="expression" dxfId="22031" priority="31426" stopIfTrue="1">
      <formula>OR($D107="SI",$D107="T&amp;A")</formula>
    </cfRule>
    <cfRule type="expression" dxfId="22030" priority="31427" stopIfTrue="1">
      <formula>AND($F107&gt;0,$G107="")</formula>
    </cfRule>
    <cfRule type="expression" dxfId="22029" priority="31428" stopIfTrue="1">
      <formula>AND($F107=0,$G107&lt;&gt;"",$G107&lt;&gt;"PUMP OFF MODE",G107&lt;&gt;"UNDER LOAD")</formula>
    </cfRule>
  </conditionalFormatting>
  <conditionalFormatting sqref="G107:G108">
    <cfRule type="expression" dxfId="22028" priority="31423" stopIfTrue="1">
      <formula>OR($D107="SI",$D107="T&amp;A")</formula>
    </cfRule>
    <cfRule type="expression" dxfId="22027" priority="31424" stopIfTrue="1">
      <formula>AND($F107&gt;0,$G107="")</formula>
    </cfRule>
    <cfRule type="expression" dxfId="22026" priority="31425" stopIfTrue="1">
      <formula>AND($F107=0,$G107&lt;&gt;"",$G107&lt;&gt;"PUMP OFF MODE",G107&lt;&gt;"UNDER LOAD")</formula>
    </cfRule>
  </conditionalFormatting>
  <conditionalFormatting sqref="G107:G108">
    <cfRule type="expression" dxfId="22025" priority="31420" stopIfTrue="1">
      <formula>OR($D107="SI",$D107="T&amp;A")</formula>
    </cfRule>
    <cfRule type="expression" dxfId="22024" priority="31421" stopIfTrue="1">
      <formula>AND($F107&gt;0,$G107="")</formula>
    </cfRule>
    <cfRule type="expression" dxfId="22023" priority="31422" stopIfTrue="1">
      <formula>AND($F107=0,$G107&lt;&gt;"",$G107&lt;&gt;"PUMP OFF MODE",G107&lt;&gt;"UNDER LOAD")</formula>
    </cfRule>
  </conditionalFormatting>
  <conditionalFormatting sqref="G107:G108">
    <cfRule type="expression" dxfId="22022" priority="31417" stopIfTrue="1">
      <formula>OR($D107="SI",$D107="T&amp;A")</formula>
    </cfRule>
    <cfRule type="expression" dxfId="22021" priority="31418" stopIfTrue="1">
      <formula>AND($F107&gt;0,$G107="")</formula>
    </cfRule>
    <cfRule type="expression" dxfId="22020" priority="31419" stopIfTrue="1">
      <formula>AND($F107=0,$G107&lt;&gt;"",$G107&lt;&gt;"PUMP OFF MODE",G107&lt;&gt;"UNDER LOAD")</formula>
    </cfRule>
  </conditionalFormatting>
  <conditionalFormatting sqref="G107:G108">
    <cfRule type="expression" dxfId="22019" priority="31414" stopIfTrue="1">
      <formula>OR($D107="SI",$D107="T&amp;A")</formula>
    </cfRule>
    <cfRule type="expression" dxfId="22018" priority="31415" stopIfTrue="1">
      <formula>AND($F107&gt;0,$G107="")</formula>
    </cfRule>
    <cfRule type="expression" dxfId="22017" priority="31416" stopIfTrue="1">
      <formula>AND($F107=0,$G107&lt;&gt;"",$G107&lt;&gt;"PUMP OFF MODE",G107&lt;&gt;"UNDER LOAD")</formula>
    </cfRule>
  </conditionalFormatting>
  <conditionalFormatting sqref="G107:G108">
    <cfRule type="expression" dxfId="22016" priority="31411" stopIfTrue="1">
      <formula>OR($D107="SI",$D107="T&amp;A")</formula>
    </cfRule>
    <cfRule type="expression" dxfId="22015" priority="31412" stopIfTrue="1">
      <formula>AND($F107&gt;0,$G107="")</formula>
    </cfRule>
    <cfRule type="expression" dxfId="22014" priority="31413" stopIfTrue="1">
      <formula>AND($F107=0,$G107&lt;&gt;"",$G107&lt;&gt;"PUMP OFF MODE",G107&lt;&gt;"UNDER LOAD")</formula>
    </cfRule>
  </conditionalFormatting>
  <conditionalFormatting sqref="G107:G108">
    <cfRule type="expression" dxfId="22013" priority="31408" stopIfTrue="1">
      <formula>OR($D107="SI",$D107="T&amp;A")</formula>
    </cfRule>
    <cfRule type="expression" dxfId="22012" priority="31409" stopIfTrue="1">
      <formula>AND($F107&gt;0,$G107="")</formula>
    </cfRule>
    <cfRule type="expression" dxfId="22011" priority="31410" stopIfTrue="1">
      <formula>AND($F107=0,$G107&lt;&gt;"",$G107&lt;&gt;"PUMP OFF MODE",G107&lt;&gt;"UNDER LOAD")</formula>
    </cfRule>
  </conditionalFormatting>
  <conditionalFormatting sqref="G107:G108">
    <cfRule type="expression" dxfId="22010" priority="31405" stopIfTrue="1">
      <formula>OR($D107="SI",$D107="T&amp;A")</formula>
    </cfRule>
    <cfRule type="expression" dxfId="22009" priority="31406" stopIfTrue="1">
      <formula>AND($F107&gt;0,$G107="")</formula>
    </cfRule>
    <cfRule type="expression" dxfId="22008" priority="31407" stopIfTrue="1">
      <formula>AND($F107=0,$G107&lt;&gt;"",$G107&lt;&gt;"PUMP OFF MODE",G107&lt;&gt;"UNDER LOAD")</formula>
    </cfRule>
  </conditionalFormatting>
  <conditionalFormatting sqref="G34">
    <cfRule type="expression" dxfId="22007" priority="31402" stopIfTrue="1">
      <formula>OR($D34="SI",$D34="T&amp;A")</formula>
    </cfRule>
    <cfRule type="expression" dxfId="22006" priority="31403" stopIfTrue="1">
      <formula>AND($F34&gt;0,$G34="")</formula>
    </cfRule>
    <cfRule type="expression" dxfId="22005" priority="31404" stopIfTrue="1">
      <formula>AND($F34=0,$G34&lt;&gt;"",$G34&lt;&gt;"PUMP OFF MODE",G34&lt;&gt;"UNDER LOAD")</formula>
    </cfRule>
  </conditionalFormatting>
  <conditionalFormatting sqref="G34">
    <cfRule type="expression" dxfId="22004" priority="31399" stopIfTrue="1">
      <formula>OR($D34="SI",$D34="T&amp;A")</formula>
    </cfRule>
    <cfRule type="expression" dxfId="22003" priority="31400" stopIfTrue="1">
      <formula>AND($F34&gt;0,$G34="")</formula>
    </cfRule>
    <cfRule type="expression" dxfId="22002" priority="31401" stopIfTrue="1">
      <formula>AND($F34=0,$G34&lt;&gt;"",$G34&lt;&gt;"PUMP OFF MODE",G34&lt;&gt;"UNDER LOAD")</formula>
    </cfRule>
  </conditionalFormatting>
  <conditionalFormatting sqref="G34">
    <cfRule type="expression" dxfId="22001" priority="31396" stopIfTrue="1">
      <formula>OR($D34="SI",$D34="T&amp;A")</formula>
    </cfRule>
    <cfRule type="expression" dxfId="22000" priority="31397" stopIfTrue="1">
      <formula>AND($F34&gt;0,$G34="")</formula>
    </cfRule>
    <cfRule type="expression" dxfId="21999" priority="31398" stopIfTrue="1">
      <formula>AND($F34=0,$G34&lt;&gt;"",$G34&lt;&gt;"PUMP OFF MODE",G34&lt;&gt;"UNDER LOAD")</formula>
    </cfRule>
  </conditionalFormatting>
  <conditionalFormatting sqref="G104">
    <cfRule type="expression" dxfId="21998" priority="31393" stopIfTrue="1">
      <formula>OR($D104="SI",$D104="T&amp;A")</formula>
    </cfRule>
    <cfRule type="expression" dxfId="21997" priority="31394" stopIfTrue="1">
      <formula>AND($F104&gt;0,$G104="")</formula>
    </cfRule>
    <cfRule type="expression" dxfId="21996" priority="31395" stopIfTrue="1">
      <formula>AND($F104=0,$G104&lt;&gt;"",$G104&lt;&gt;"PUMP OFF MODE",G104&lt;&gt;"UNDER LOAD")</formula>
    </cfRule>
  </conditionalFormatting>
  <conditionalFormatting sqref="G104">
    <cfRule type="expression" dxfId="21995" priority="31390" stopIfTrue="1">
      <formula>OR($D104="SI",$D104="T&amp;A")</formula>
    </cfRule>
    <cfRule type="expression" dxfId="21994" priority="31391" stopIfTrue="1">
      <formula>AND($F104&gt;0,$G104="")</formula>
    </cfRule>
    <cfRule type="expression" dxfId="21993" priority="31392" stopIfTrue="1">
      <formula>AND($F104=0,$G104&lt;&gt;"",$G104&lt;&gt;"PUMP OFF MODE",G104&lt;&gt;"UNDER LOAD")</formula>
    </cfRule>
  </conditionalFormatting>
  <conditionalFormatting sqref="G104">
    <cfRule type="expression" dxfId="21992" priority="31387" stopIfTrue="1">
      <formula>OR($D104="SI",$D104="T&amp;A")</formula>
    </cfRule>
    <cfRule type="expression" dxfId="21991" priority="31388" stopIfTrue="1">
      <formula>AND($F104&gt;0,$G104="")</formula>
    </cfRule>
    <cfRule type="expression" dxfId="21990" priority="31389" stopIfTrue="1">
      <formula>AND($F104=0,$G104&lt;&gt;"",$G104&lt;&gt;"PUMP OFF MODE",G104&lt;&gt;"UNDER LOAD")</formula>
    </cfRule>
  </conditionalFormatting>
  <conditionalFormatting sqref="G111">
    <cfRule type="expression" dxfId="21989" priority="31354" stopIfTrue="1">
      <formula>OR($D111="SI",$D111="T&amp;A")</formula>
    </cfRule>
    <cfRule type="expression" dxfId="21988" priority="31355" stopIfTrue="1">
      <formula>AND($F111&gt;0,$G111="")</formula>
    </cfRule>
    <cfRule type="expression" dxfId="21987" priority="31356" stopIfTrue="1">
      <formula>AND($F111=0,$G111&lt;&gt;"",$G111&lt;&gt;"PUMP OFF MODE",G111&lt;&gt;"UNDER LOAD")</formula>
    </cfRule>
  </conditionalFormatting>
  <conditionalFormatting sqref="G111">
    <cfRule type="expression" dxfId="21986" priority="31351" stopIfTrue="1">
      <formula>OR($D111="SI",$D111="T&amp;A")</formula>
    </cfRule>
    <cfRule type="expression" dxfId="21985" priority="31352" stopIfTrue="1">
      <formula>AND($F111&gt;0,$G111="")</formula>
    </cfRule>
    <cfRule type="expression" dxfId="21984" priority="31353" stopIfTrue="1">
      <formula>AND($F111=0,$G111&lt;&gt;"",$G111&lt;&gt;"PUMP OFF MODE",G111&lt;&gt;"UNDER LOAD")</formula>
    </cfRule>
  </conditionalFormatting>
  <conditionalFormatting sqref="G111">
    <cfRule type="expression" dxfId="21983" priority="31348" stopIfTrue="1">
      <formula>OR($D111="SI",$D111="T&amp;A")</formula>
    </cfRule>
    <cfRule type="expression" dxfId="21982" priority="31349" stopIfTrue="1">
      <formula>AND($F111&gt;0,$G111="")</formula>
    </cfRule>
    <cfRule type="expression" dxfId="21981" priority="31350" stopIfTrue="1">
      <formula>AND($F111=0,$G111&lt;&gt;"",$G111&lt;&gt;"PUMP OFF MODE",G111&lt;&gt;"UNDER LOAD")</formula>
    </cfRule>
  </conditionalFormatting>
  <conditionalFormatting sqref="G111">
    <cfRule type="expression" dxfId="21980" priority="31345" stopIfTrue="1">
      <formula>OR($D111="SI",$D111="T&amp;A")</formula>
    </cfRule>
    <cfRule type="expression" dxfId="21979" priority="31346" stopIfTrue="1">
      <formula>AND($F111&gt;0,$G111="")</formula>
    </cfRule>
    <cfRule type="expression" dxfId="21978" priority="31347" stopIfTrue="1">
      <formula>AND($F111=0,$G111&lt;&gt;"",$G111&lt;&gt;"PUMP OFF MODE",G111&lt;&gt;"UNDER LOAD")</formula>
    </cfRule>
  </conditionalFormatting>
  <conditionalFormatting sqref="G111">
    <cfRule type="expression" dxfId="21977" priority="31342" stopIfTrue="1">
      <formula>OR($D111="SI",$D111="T&amp;A")</formula>
    </cfRule>
    <cfRule type="expression" dxfId="21976" priority="31343" stopIfTrue="1">
      <formula>AND($F111&gt;0,$G111="")</formula>
    </cfRule>
    <cfRule type="expression" dxfId="21975" priority="31344" stopIfTrue="1">
      <formula>AND($F111=0,$G111&lt;&gt;"",$G111&lt;&gt;"PUMP OFF MODE",G111&lt;&gt;"UNDER LOAD")</formula>
    </cfRule>
  </conditionalFormatting>
  <conditionalFormatting sqref="G111">
    <cfRule type="expression" dxfId="21974" priority="31339" stopIfTrue="1">
      <formula>OR($D111="SI",$D111="T&amp;A")</formula>
    </cfRule>
    <cfRule type="expression" dxfId="21973" priority="31340" stopIfTrue="1">
      <formula>AND($F111&gt;0,$G111="")</formula>
    </cfRule>
    <cfRule type="expression" dxfId="21972" priority="31341" stopIfTrue="1">
      <formula>AND($F111=0,$G111&lt;&gt;"",$G111&lt;&gt;"PUMP OFF MODE",G111&lt;&gt;"UNDER LOAD")</formula>
    </cfRule>
  </conditionalFormatting>
  <conditionalFormatting sqref="G111">
    <cfRule type="expression" dxfId="21971" priority="31336" stopIfTrue="1">
      <formula>OR($D111="SI",$D111="T&amp;A")</formula>
    </cfRule>
    <cfRule type="expression" dxfId="21970" priority="31337" stopIfTrue="1">
      <formula>AND($F111&gt;0,$G111="")</formula>
    </cfRule>
    <cfRule type="expression" dxfId="21969" priority="31338" stopIfTrue="1">
      <formula>AND($F111=0,$G111&lt;&gt;"",$G111&lt;&gt;"PUMP OFF MODE",G111&lt;&gt;"UNDER LOAD")</formula>
    </cfRule>
  </conditionalFormatting>
  <conditionalFormatting sqref="G111">
    <cfRule type="expression" dxfId="21968" priority="31333" stopIfTrue="1">
      <formula>OR($D111="SI",$D111="T&amp;A")</formula>
    </cfRule>
    <cfRule type="expression" dxfId="21967" priority="31334" stopIfTrue="1">
      <formula>AND($F111&gt;0,$G111="")</formula>
    </cfRule>
    <cfRule type="expression" dxfId="21966" priority="31335" stopIfTrue="1">
      <formula>AND($F111=0,$G111&lt;&gt;"",$G111&lt;&gt;"PUMP OFF MODE",G111&lt;&gt;"UNDER LOAD")</formula>
    </cfRule>
  </conditionalFormatting>
  <conditionalFormatting sqref="G111">
    <cfRule type="expression" dxfId="21965" priority="31330" stopIfTrue="1">
      <formula>OR($D111="SI",$D111="T&amp;A")</formula>
    </cfRule>
    <cfRule type="expression" dxfId="21964" priority="31331" stopIfTrue="1">
      <formula>AND($F111&gt;0,$G111="")</formula>
    </cfRule>
    <cfRule type="expression" dxfId="21963" priority="31332" stopIfTrue="1">
      <formula>AND($F111=0,$G111&lt;&gt;"",$G111&lt;&gt;"PUMP OFF MODE",G111&lt;&gt;"UNDER LOAD")</formula>
    </cfRule>
  </conditionalFormatting>
  <conditionalFormatting sqref="G111">
    <cfRule type="expression" dxfId="21962" priority="31327" stopIfTrue="1">
      <formula>OR($D111="SI",$D111="T&amp;A")</formula>
    </cfRule>
    <cfRule type="expression" dxfId="21961" priority="31328" stopIfTrue="1">
      <formula>AND($F111&gt;0,$G111="")</formula>
    </cfRule>
    <cfRule type="expression" dxfId="21960" priority="31329" stopIfTrue="1">
      <formula>AND($F111=0,$G111&lt;&gt;"",$G111&lt;&gt;"PUMP OFF MODE",G111&lt;&gt;"UNDER LOAD")</formula>
    </cfRule>
  </conditionalFormatting>
  <conditionalFormatting sqref="G111">
    <cfRule type="expression" dxfId="21959" priority="31324" stopIfTrue="1">
      <formula>OR($D111="SI",$D111="T&amp;A")</formula>
    </cfRule>
    <cfRule type="expression" dxfId="21958" priority="31325" stopIfTrue="1">
      <formula>AND($F111&gt;0,$G111="")</formula>
    </cfRule>
    <cfRule type="expression" dxfId="21957" priority="31326" stopIfTrue="1">
      <formula>AND($F111=0,$G111&lt;&gt;"",$G111&lt;&gt;"PUMP OFF MODE",G111&lt;&gt;"UNDER LOAD")</formula>
    </cfRule>
  </conditionalFormatting>
  <conditionalFormatting sqref="G111">
    <cfRule type="expression" dxfId="21956" priority="31321" stopIfTrue="1">
      <formula>OR($D111="SI",$D111="T&amp;A")</formula>
    </cfRule>
    <cfRule type="expression" dxfId="21955" priority="31322" stopIfTrue="1">
      <formula>AND($F111&gt;0,$G111="")</formula>
    </cfRule>
    <cfRule type="expression" dxfId="21954" priority="31323" stopIfTrue="1">
      <formula>AND($F111=0,$G111&lt;&gt;"",$G111&lt;&gt;"PUMP OFF MODE",G111&lt;&gt;"UNDER LOAD")</formula>
    </cfRule>
  </conditionalFormatting>
  <conditionalFormatting sqref="G111">
    <cfRule type="expression" dxfId="21953" priority="31318" stopIfTrue="1">
      <formula>OR($D111="SI",$D111="T&amp;A")</formula>
    </cfRule>
    <cfRule type="expression" dxfId="21952" priority="31319" stopIfTrue="1">
      <formula>AND($F111&gt;0,$G111="")</formula>
    </cfRule>
    <cfRule type="expression" dxfId="21951" priority="31320" stopIfTrue="1">
      <formula>AND($F111=0,$G111&lt;&gt;"",$G111&lt;&gt;"PUMP OFF MODE",G111&lt;&gt;"UNDER LOAD")</formula>
    </cfRule>
  </conditionalFormatting>
  <conditionalFormatting sqref="G111">
    <cfRule type="expression" dxfId="21950" priority="31315" stopIfTrue="1">
      <formula>OR($D111="SI",$D111="T&amp;A")</formula>
    </cfRule>
    <cfRule type="expression" dxfId="21949" priority="31316" stopIfTrue="1">
      <formula>AND($F111&gt;0,$G111="")</formula>
    </cfRule>
    <cfRule type="expression" dxfId="21948" priority="31317" stopIfTrue="1">
      <formula>AND($F111=0,$G111&lt;&gt;"",$G111&lt;&gt;"PUMP OFF MODE",G111&lt;&gt;"UNDER LOAD")</formula>
    </cfRule>
  </conditionalFormatting>
  <conditionalFormatting sqref="G111">
    <cfRule type="expression" dxfId="21947" priority="31312" stopIfTrue="1">
      <formula>OR($D111="SI",$D111="T&amp;A")</formula>
    </cfRule>
    <cfRule type="expression" dxfId="21946" priority="31313" stopIfTrue="1">
      <formula>AND($F111&gt;0,$G111="")</formula>
    </cfRule>
    <cfRule type="expression" dxfId="21945" priority="31314" stopIfTrue="1">
      <formula>AND($F111=0,$G111&lt;&gt;"",$G111&lt;&gt;"PUMP OFF MODE",G111&lt;&gt;"UNDER LOAD")</formula>
    </cfRule>
  </conditionalFormatting>
  <conditionalFormatting sqref="G111">
    <cfRule type="expression" dxfId="21944" priority="31309" stopIfTrue="1">
      <formula>OR($D111="SI",$D111="T&amp;A")</formula>
    </cfRule>
    <cfRule type="expression" dxfId="21943" priority="31310" stopIfTrue="1">
      <formula>AND($F111&gt;0,$G111="")</formula>
    </cfRule>
    <cfRule type="expression" dxfId="21942" priority="31311" stopIfTrue="1">
      <formula>AND($F111=0,$G111&lt;&gt;"",$G111&lt;&gt;"PUMP OFF MODE",G111&lt;&gt;"UNDER LOAD")</formula>
    </cfRule>
  </conditionalFormatting>
  <conditionalFormatting sqref="G111">
    <cfRule type="expression" dxfId="21941" priority="31306" stopIfTrue="1">
      <formula>OR($D111="SI",$D111="T&amp;A")</formula>
    </cfRule>
    <cfRule type="expression" dxfId="21940" priority="31307" stopIfTrue="1">
      <formula>AND($F111&gt;0,$G111="")</formula>
    </cfRule>
    <cfRule type="expression" dxfId="21939" priority="31308" stopIfTrue="1">
      <formula>AND($F111=0,$G111&lt;&gt;"",$G111&lt;&gt;"PUMP OFF MODE",G111&lt;&gt;"UNDER LOAD")</formula>
    </cfRule>
  </conditionalFormatting>
  <conditionalFormatting sqref="G91:G92">
    <cfRule type="expression" dxfId="21938" priority="31063" stopIfTrue="1">
      <formula>OR($D91="SI",$D91="T&amp;A")</formula>
    </cfRule>
    <cfRule type="expression" dxfId="21937" priority="31064" stopIfTrue="1">
      <formula>AND($F91&gt;0,$G91="")</formula>
    </cfRule>
    <cfRule type="expression" dxfId="21936" priority="31065" stopIfTrue="1">
      <formula>AND($F91=0,$G91&lt;&gt;"",$G91&lt;&gt;"PUMP OFF MODE",G91&lt;&gt;"UNDER LOAD")</formula>
    </cfRule>
  </conditionalFormatting>
  <conditionalFormatting sqref="G91:G92">
    <cfRule type="expression" dxfId="21935" priority="31060" stopIfTrue="1">
      <formula>OR($D91="SI",$D91="T&amp;A")</formula>
    </cfRule>
    <cfRule type="expression" dxfId="21934" priority="31061" stopIfTrue="1">
      <formula>AND($F91&gt;0,$G91="")</formula>
    </cfRule>
    <cfRule type="expression" dxfId="21933" priority="31062" stopIfTrue="1">
      <formula>AND($F91=0,$G91&lt;&gt;"",$G91&lt;&gt;"PUMP OFF MODE",G91&lt;&gt;"UNDER LOAD")</formula>
    </cfRule>
  </conditionalFormatting>
  <conditionalFormatting sqref="G91:G92">
    <cfRule type="expression" dxfId="21932" priority="31057" stopIfTrue="1">
      <formula>OR($D91="SI",$D91="T&amp;A")</formula>
    </cfRule>
    <cfRule type="expression" dxfId="21931" priority="31058" stopIfTrue="1">
      <formula>AND($F91&gt;0,$G91="")</formula>
    </cfRule>
    <cfRule type="expression" dxfId="21930" priority="31059" stopIfTrue="1">
      <formula>AND($F91=0,$G91&lt;&gt;"",$G91&lt;&gt;"PUMP OFF MODE",G91&lt;&gt;"UNDER LOAD")</formula>
    </cfRule>
  </conditionalFormatting>
  <conditionalFormatting sqref="G91:G92">
    <cfRule type="expression" dxfId="21929" priority="31054" stopIfTrue="1">
      <formula>OR($D91="SI",$D91="T&amp;A")</formula>
    </cfRule>
    <cfRule type="expression" dxfId="21928" priority="31055" stopIfTrue="1">
      <formula>AND($F91&gt;0,$G91="")</formula>
    </cfRule>
    <cfRule type="expression" dxfId="21927" priority="31056" stopIfTrue="1">
      <formula>AND($F91=0,$G91&lt;&gt;"",$G91&lt;&gt;"PUMP OFF MODE",G91&lt;&gt;"UNDER LOAD")</formula>
    </cfRule>
  </conditionalFormatting>
  <conditionalFormatting sqref="G91:G92">
    <cfRule type="expression" dxfId="21926" priority="31051" stopIfTrue="1">
      <formula>OR($D91="SI",$D91="T&amp;A")</formula>
    </cfRule>
    <cfRule type="expression" dxfId="21925" priority="31052" stopIfTrue="1">
      <formula>AND($F91&gt;0,$G91="")</formula>
    </cfRule>
    <cfRule type="expression" dxfId="21924" priority="31053" stopIfTrue="1">
      <formula>AND($F91=0,$G91&lt;&gt;"",$G91&lt;&gt;"PUMP OFF MODE",G91&lt;&gt;"UNDER LOAD")</formula>
    </cfRule>
  </conditionalFormatting>
  <conditionalFormatting sqref="G91:G92">
    <cfRule type="expression" dxfId="21923" priority="31048" stopIfTrue="1">
      <formula>OR($D91="SI",$D91="T&amp;A")</formula>
    </cfRule>
    <cfRule type="expression" dxfId="21922" priority="31049" stopIfTrue="1">
      <formula>AND($F91&gt;0,$G91="")</formula>
    </cfRule>
    <cfRule type="expression" dxfId="21921" priority="31050" stopIfTrue="1">
      <formula>AND($F91=0,$G91&lt;&gt;"",$G91&lt;&gt;"PUMP OFF MODE",G91&lt;&gt;"UNDER LOAD")</formula>
    </cfRule>
  </conditionalFormatting>
  <conditionalFormatting sqref="G91:G92">
    <cfRule type="expression" dxfId="21920" priority="31045" stopIfTrue="1">
      <formula>OR($D91="SI",$D91="T&amp;A")</formula>
    </cfRule>
    <cfRule type="expression" dxfId="21919" priority="31046" stopIfTrue="1">
      <formula>AND($F91&gt;0,$G91="")</formula>
    </cfRule>
    <cfRule type="expression" dxfId="21918" priority="31047" stopIfTrue="1">
      <formula>AND($F91=0,$G91&lt;&gt;"",$G91&lt;&gt;"PUMP OFF MODE",G91&lt;&gt;"UNDER LOAD")</formula>
    </cfRule>
  </conditionalFormatting>
  <conditionalFormatting sqref="G92:G93">
    <cfRule type="expression" dxfId="21917" priority="31042" stopIfTrue="1">
      <formula>OR($D92="SI",$D92="T&amp;A")</formula>
    </cfRule>
    <cfRule type="expression" dxfId="21916" priority="31043" stopIfTrue="1">
      <formula>AND($F92&gt;0,$G92="")</formula>
    </cfRule>
    <cfRule type="expression" dxfId="21915" priority="31044" stopIfTrue="1">
      <formula>AND($F92=0,$G92&lt;&gt;"",$G92&lt;&gt;"PUMP OFF MODE",G92&lt;&gt;"UNDER LOAD")</formula>
    </cfRule>
  </conditionalFormatting>
  <conditionalFormatting sqref="G92:G93">
    <cfRule type="expression" dxfId="21914" priority="31039" stopIfTrue="1">
      <formula>OR($D92="SI",$D92="T&amp;A")</formula>
    </cfRule>
    <cfRule type="expression" dxfId="21913" priority="31040" stopIfTrue="1">
      <formula>AND($F92&gt;0,$G92="")</formula>
    </cfRule>
    <cfRule type="expression" dxfId="21912" priority="31041" stopIfTrue="1">
      <formula>AND($F92=0,$G92&lt;&gt;"",$G92&lt;&gt;"PUMP OFF MODE",G92&lt;&gt;"UNDER LOAD")</formula>
    </cfRule>
  </conditionalFormatting>
  <conditionalFormatting sqref="G92:G93">
    <cfRule type="expression" dxfId="21911" priority="31036" stopIfTrue="1">
      <formula>OR($D92="SI",$D92="T&amp;A")</formula>
    </cfRule>
    <cfRule type="expression" dxfId="21910" priority="31037" stopIfTrue="1">
      <formula>AND($F92&gt;0,$G92="")</formula>
    </cfRule>
    <cfRule type="expression" dxfId="21909" priority="31038" stopIfTrue="1">
      <formula>AND($F92=0,$G92&lt;&gt;"",$G92&lt;&gt;"PUMP OFF MODE",G92&lt;&gt;"UNDER LOAD")</formula>
    </cfRule>
  </conditionalFormatting>
  <conditionalFormatting sqref="G92:G93">
    <cfRule type="expression" dxfId="21908" priority="31033" stopIfTrue="1">
      <formula>OR($D92="SI",$D92="T&amp;A")</formula>
    </cfRule>
    <cfRule type="expression" dxfId="21907" priority="31034" stopIfTrue="1">
      <formula>AND($F92&gt;0,$G92="")</formula>
    </cfRule>
    <cfRule type="expression" dxfId="21906" priority="31035" stopIfTrue="1">
      <formula>AND($F92=0,$G92&lt;&gt;"",$G92&lt;&gt;"PUMP OFF MODE",G92&lt;&gt;"UNDER LOAD")</formula>
    </cfRule>
  </conditionalFormatting>
  <conditionalFormatting sqref="G92:G93">
    <cfRule type="expression" dxfId="21905" priority="31030" stopIfTrue="1">
      <formula>OR($D92="SI",$D92="T&amp;A")</formula>
    </cfRule>
    <cfRule type="expression" dxfId="21904" priority="31031" stopIfTrue="1">
      <formula>AND($F92&gt;0,$G92="")</formula>
    </cfRule>
    <cfRule type="expression" dxfId="21903" priority="31032" stopIfTrue="1">
      <formula>AND($F92=0,$G92&lt;&gt;"",$G92&lt;&gt;"PUMP OFF MODE",G92&lt;&gt;"UNDER LOAD")</formula>
    </cfRule>
  </conditionalFormatting>
  <conditionalFormatting sqref="G92:G93">
    <cfRule type="expression" dxfId="21902" priority="31027" stopIfTrue="1">
      <formula>OR($D92="SI",$D92="T&amp;A")</formula>
    </cfRule>
    <cfRule type="expression" dxfId="21901" priority="31028" stopIfTrue="1">
      <formula>AND($F92&gt;0,$G92="")</formula>
    </cfRule>
    <cfRule type="expression" dxfId="21900" priority="31029" stopIfTrue="1">
      <formula>AND($F92=0,$G92&lt;&gt;"",$G92&lt;&gt;"PUMP OFF MODE",G92&lt;&gt;"UNDER LOAD")</formula>
    </cfRule>
  </conditionalFormatting>
  <conditionalFormatting sqref="G92:G93">
    <cfRule type="expression" dxfId="21899" priority="31024" stopIfTrue="1">
      <formula>OR($D92="SI",$D92="T&amp;A")</formula>
    </cfRule>
    <cfRule type="expression" dxfId="21898" priority="31025" stopIfTrue="1">
      <formula>AND($F92&gt;0,$G92="")</formula>
    </cfRule>
    <cfRule type="expression" dxfId="21897" priority="31026" stopIfTrue="1">
      <formula>AND($F92=0,$G92&lt;&gt;"",$G92&lt;&gt;"PUMP OFF MODE",G92&lt;&gt;"UNDER LOAD")</formula>
    </cfRule>
  </conditionalFormatting>
  <conditionalFormatting sqref="G91:G92">
    <cfRule type="expression" dxfId="21896" priority="30751" stopIfTrue="1">
      <formula>OR($D91="SI",$D91="T&amp;A")</formula>
    </cfRule>
    <cfRule type="expression" dxfId="21895" priority="30752" stopIfTrue="1">
      <formula>AND($F91&gt;0,$G91="")</formula>
    </cfRule>
    <cfRule type="expression" dxfId="21894" priority="30753" stopIfTrue="1">
      <formula>AND($F91=0,$G91&lt;&gt;"",$G91&lt;&gt;"PUMP OFF MODE",G91&lt;&gt;"UNDER LOAD")</formula>
    </cfRule>
  </conditionalFormatting>
  <conditionalFormatting sqref="G91:G92">
    <cfRule type="expression" dxfId="21893" priority="30748" stopIfTrue="1">
      <formula>OR($D91="SI",$D91="T&amp;A")</formula>
    </cfRule>
    <cfRule type="expression" dxfId="21892" priority="30749" stopIfTrue="1">
      <formula>AND($F91&gt;0,$G91="")</formula>
    </cfRule>
    <cfRule type="expression" dxfId="21891" priority="30750" stopIfTrue="1">
      <formula>AND($F91=0,$G91&lt;&gt;"",$G91&lt;&gt;"PUMP OFF MODE",G91&lt;&gt;"UNDER LOAD")</formula>
    </cfRule>
  </conditionalFormatting>
  <conditionalFormatting sqref="G91:G92">
    <cfRule type="expression" dxfId="21890" priority="30745" stopIfTrue="1">
      <formula>OR($D91="SI",$D91="T&amp;A")</formula>
    </cfRule>
    <cfRule type="expression" dxfId="21889" priority="30746" stopIfTrue="1">
      <formula>AND($F91&gt;0,$G91="")</formula>
    </cfRule>
    <cfRule type="expression" dxfId="21888" priority="30747" stopIfTrue="1">
      <formula>AND($F91=0,$G91&lt;&gt;"",$G91&lt;&gt;"PUMP OFF MODE",G91&lt;&gt;"UNDER LOAD")</formula>
    </cfRule>
  </conditionalFormatting>
  <conditionalFormatting sqref="G91:G92">
    <cfRule type="expression" dxfId="21887" priority="30742" stopIfTrue="1">
      <formula>OR($D91="SI",$D91="T&amp;A")</formula>
    </cfRule>
    <cfRule type="expression" dxfId="21886" priority="30743" stopIfTrue="1">
      <formula>AND($F91&gt;0,$G91="")</formula>
    </cfRule>
    <cfRule type="expression" dxfId="21885" priority="30744" stopIfTrue="1">
      <formula>AND($F91=0,$G91&lt;&gt;"",$G91&lt;&gt;"PUMP OFF MODE",G91&lt;&gt;"UNDER LOAD")</formula>
    </cfRule>
  </conditionalFormatting>
  <conditionalFormatting sqref="G91:G92">
    <cfRule type="expression" dxfId="21884" priority="30739" stopIfTrue="1">
      <formula>OR($D91="SI",$D91="T&amp;A")</formula>
    </cfRule>
    <cfRule type="expression" dxfId="21883" priority="30740" stopIfTrue="1">
      <formula>AND($F91&gt;0,$G91="")</formula>
    </cfRule>
    <cfRule type="expression" dxfId="21882" priority="30741" stopIfTrue="1">
      <formula>AND($F91=0,$G91&lt;&gt;"",$G91&lt;&gt;"PUMP OFF MODE",G91&lt;&gt;"UNDER LOAD")</formula>
    </cfRule>
  </conditionalFormatting>
  <conditionalFormatting sqref="G91:G92">
    <cfRule type="expression" dxfId="21881" priority="30736" stopIfTrue="1">
      <formula>OR($D91="SI",$D91="T&amp;A")</formula>
    </cfRule>
    <cfRule type="expression" dxfId="21880" priority="30737" stopIfTrue="1">
      <formula>AND($F91&gt;0,$G91="")</formula>
    </cfRule>
    <cfRule type="expression" dxfId="21879" priority="30738" stopIfTrue="1">
      <formula>AND($F91=0,$G91&lt;&gt;"",$G91&lt;&gt;"PUMP OFF MODE",G91&lt;&gt;"UNDER LOAD")</formula>
    </cfRule>
  </conditionalFormatting>
  <conditionalFormatting sqref="G91:G92">
    <cfRule type="expression" dxfId="21878" priority="30733" stopIfTrue="1">
      <formula>OR($D91="SI",$D91="T&amp;A")</formula>
    </cfRule>
    <cfRule type="expression" dxfId="21877" priority="30734" stopIfTrue="1">
      <formula>AND($F91&gt;0,$G91="")</formula>
    </cfRule>
    <cfRule type="expression" dxfId="21876" priority="30735" stopIfTrue="1">
      <formula>AND($F91=0,$G91&lt;&gt;"",$G91&lt;&gt;"PUMP OFF MODE",G91&lt;&gt;"UNDER LOAD")</formula>
    </cfRule>
  </conditionalFormatting>
  <conditionalFormatting sqref="G91:G92">
    <cfRule type="expression" dxfId="21875" priority="30730" stopIfTrue="1">
      <formula>OR($D91="SI",$D91="T&amp;A")</formula>
    </cfRule>
    <cfRule type="expression" dxfId="21874" priority="30731" stopIfTrue="1">
      <formula>AND($F91&gt;0,$G91="")</formula>
    </cfRule>
    <cfRule type="expression" dxfId="21873" priority="30732" stopIfTrue="1">
      <formula>AND($F91=0,$G91&lt;&gt;"",$G91&lt;&gt;"PUMP OFF MODE",G91&lt;&gt;"UNDER LOAD")</formula>
    </cfRule>
  </conditionalFormatting>
  <conditionalFormatting sqref="G91:G92">
    <cfRule type="expression" dxfId="21872" priority="30727" stopIfTrue="1">
      <formula>OR($D91="SI",$D91="T&amp;A")</formula>
    </cfRule>
    <cfRule type="expression" dxfId="21871" priority="30728" stopIfTrue="1">
      <formula>AND($F91&gt;0,$G91="")</formula>
    </cfRule>
    <cfRule type="expression" dxfId="21870" priority="30729" stopIfTrue="1">
      <formula>AND($F91=0,$G91&lt;&gt;"",$G91&lt;&gt;"PUMP OFF MODE",G91&lt;&gt;"UNDER LOAD")</formula>
    </cfRule>
  </conditionalFormatting>
  <conditionalFormatting sqref="G91:G92">
    <cfRule type="expression" dxfId="21869" priority="30724" stopIfTrue="1">
      <formula>OR($D91="SI",$D91="T&amp;A")</formula>
    </cfRule>
    <cfRule type="expression" dxfId="21868" priority="30725" stopIfTrue="1">
      <formula>AND($F91&gt;0,$G91="")</formula>
    </cfRule>
    <cfRule type="expression" dxfId="21867" priority="30726" stopIfTrue="1">
      <formula>AND($F91=0,$G91&lt;&gt;"",$G91&lt;&gt;"PUMP OFF MODE",G91&lt;&gt;"UNDER LOAD")</formula>
    </cfRule>
  </conditionalFormatting>
  <conditionalFormatting sqref="G91:G92">
    <cfRule type="expression" dxfId="21866" priority="30721" stopIfTrue="1">
      <formula>OR($D91="SI",$D91="T&amp;A")</formula>
    </cfRule>
    <cfRule type="expression" dxfId="21865" priority="30722" stopIfTrue="1">
      <formula>AND($F91&gt;0,$G91="")</formula>
    </cfRule>
    <cfRule type="expression" dxfId="21864" priority="30723" stopIfTrue="1">
      <formula>AND($F91=0,$G91&lt;&gt;"",$G91&lt;&gt;"PUMP OFF MODE",G91&lt;&gt;"UNDER LOAD")</formula>
    </cfRule>
  </conditionalFormatting>
  <conditionalFormatting sqref="G91:G92">
    <cfRule type="expression" dxfId="21863" priority="30718" stopIfTrue="1">
      <formula>OR($D91="SI",$D91="T&amp;A")</formula>
    </cfRule>
    <cfRule type="expression" dxfId="21862" priority="30719" stopIfTrue="1">
      <formula>AND($F91&gt;0,$G91="")</formula>
    </cfRule>
    <cfRule type="expression" dxfId="21861" priority="30720" stopIfTrue="1">
      <formula>AND($F91=0,$G91&lt;&gt;"",$G91&lt;&gt;"PUMP OFF MODE",G91&lt;&gt;"UNDER LOAD")</formula>
    </cfRule>
  </conditionalFormatting>
  <conditionalFormatting sqref="G91:G92">
    <cfRule type="expression" dxfId="21860" priority="30715" stopIfTrue="1">
      <formula>OR($D91="SI",$D91="T&amp;A")</formula>
    </cfRule>
    <cfRule type="expression" dxfId="21859" priority="30716" stopIfTrue="1">
      <formula>AND($F91&gt;0,$G91="")</formula>
    </cfRule>
    <cfRule type="expression" dxfId="21858" priority="30717" stopIfTrue="1">
      <formula>AND($F91=0,$G91&lt;&gt;"",$G91&lt;&gt;"PUMP OFF MODE",G91&lt;&gt;"UNDER LOAD")</formula>
    </cfRule>
  </conditionalFormatting>
  <conditionalFormatting sqref="G91:G92">
    <cfRule type="expression" dxfId="21857" priority="30712" stopIfTrue="1">
      <formula>OR($D91="SI",$D91="T&amp;A")</formula>
    </cfRule>
    <cfRule type="expression" dxfId="21856" priority="30713" stopIfTrue="1">
      <formula>AND($F91&gt;0,$G91="")</formula>
    </cfRule>
    <cfRule type="expression" dxfId="21855" priority="30714" stopIfTrue="1">
      <formula>AND($F91=0,$G91&lt;&gt;"",$G91&lt;&gt;"PUMP OFF MODE",G91&lt;&gt;"UNDER LOAD")</formula>
    </cfRule>
  </conditionalFormatting>
  <conditionalFormatting sqref="G91:G92">
    <cfRule type="expression" dxfId="21854" priority="30709" stopIfTrue="1">
      <formula>OR($D91="SI",$D91="T&amp;A")</formula>
    </cfRule>
    <cfRule type="expression" dxfId="21853" priority="30710" stopIfTrue="1">
      <formula>AND($F91&gt;0,$G91="")</formula>
    </cfRule>
    <cfRule type="expression" dxfId="21852" priority="30711" stopIfTrue="1">
      <formula>AND($F91=0,$G91&lt;&gt;"",$G91&lt;&gt;"PUMP OFF MODE",G91&lt;&gt;"UNDER LOAD")</formula>
    </cfRule>
  </conditionalFormatting>
  <conditionalFormatting sqref="G91:G92">
    <cfRule type="expression" dxfId="21851" priority="30706" stopIfTrue="1">
      <formula>OR($D91="SI",$D91="T&amp;A")</formula>
    </cfRule>
    <cfRule type="expression" dxfId="21850" priority="30707" stopIfTrue="1">
      <formula>AND($F91&gt;0,$G91="")</formula>
    </cfRule>
    <cfRule type="expression" dxfId="21849" priority="30708" stopIfTrue="1">
      <formula>AND($F91=0,$G91&lt;&gt;"",$G91&lt;&gt;"PUMP OFF MODE",G91&lt;&gt;"UNDER LOAD")</formula>
    </cfRule>
  </conditionalFormatting>
  <conditionalFormatting sqref="G91:G92">
    <cfRule type="expression" dxfId="21848" priority="30703" stopIfTrue="1">
      <formula>OR($D91="SI",$D91="T&amp;A")</formula>
    </cfRule>
    <cfRule type="expression" dxfId="21847" priority="30704" stopIfTrue="1">
      <formula>AND($F91&gt;0,$G91="")</formula>
    </cfRule>
    <cfRule type="expression" dxfId="21846" priority="30705" stopIfTrue="1">
      <formula>AND($F91=0,$G91&lt;&gt;"",$G91&lt;&gt;"PUMP OFF MODE",G91&lt;&gt;"UNDER LOAD")</formula>
    </cfRule>
  </conditionalFormatting>
  <conditionalFormatting sqref="G91:G92">
    <cfRule type="expression" dxfId="21845" priority="30700" stopIfTrue="1">
      <formula>OR($D91="SI",$D91="T&amp;A")</formula>
    </cfRule>
    <cfRule type="expression" dxfId="21844" priority="30701" stopIfTrue="1">
      <formula>AND($F91&gt;0,$G91="")</formula>
    </cfRule>
    <cfRule type="expression" dxfId="21843" priority="30702" stopIfTrue="1">
      <formula>AND($F91=0,$G91&lt;&gt;"",$G91&lt;&gt;"PUMP OFF MODE",G91&lt;&gt;"UNDER LOAD")</formula>
    </cfRule>
  </conditionalFormatting>
  <conditionalFormatting sqref="G91:G92">
    <cfRule type="expression" dxfId="21842" priority="30697" stopIfTrue="1">
      <formula>OR($D91="SI",$D91="T&amp;A")</formula>
    </cfRule>
    <cfRule type="expression" dxfId="21841" priority="30698" stopIfTrue="1">
      <formula>AND($F91&gt;0,$G91="")</formula>
    </cfRule>
    <cfRule type="expression" dxfId="21840" priority="30699" stopIfTrue="1">
      <formula>AND($F91=0,$G91&lt;&gt;"",$G91&lt;&gt;"PUMP OFF MODE",G91&lt;&gt;"UNDER LOAD")</formula>
    </cfRule>
  </conditionalFormatting>
  <conditionalFormatting sqref="G91:G92">
    <cfRule type="expression" dxfId="21839" priority="30694" stopIfTrue="1">
      <formula>OR($D91="SI",$D91="T&amp;A")</formula>
    </cfRule>
    <cfRule type="expression" dxfId="21838" priority="30695" stopIfTrue="1">
      <formula>AND($F91&gt;0,$G91="")</formula>
    </cfRule>
    <cfRule type="expression" dxfId="21837" priority="30696" stopIfTrue="1">
      <formula>AND($F91=0,$G91&lt;&gt;"",$G91&lt;&gt;"PUMP OFF MODE",G91&lt;&gt;"UNDER LOAD")</formula>
    </cfRule>
  </conditionalFormatting>
  <conditionalFormatting sqref="G91:G92">
    <cfRule type="expression" dxfId="21836" priority="30691" stopIfTrue="1">
      <formula>OR($D91="SI",$D91="T&amp;A")</formula>
    </cfRule>
    <cfRule type="expression" dxfId="21835" priority="30692" stopIfTrue="1">
      <formula>AND($F91&gt;0,$G91="")</formula>
    </cfRule>
    <cfRule type="expression" dxfId="21834" priority="30693" stopIfTrue="1">
      <formula>AND($F91=0,$G91&lt;&gt;"",$G91&lt;&gt;"PUMP OFF MODE",G91&lt;&gt;"UNDER LOAD")</formula>
    </cfRule>
  </conditionalFormatting>
  <conditionalFormatting sqref="G91:G92">
    <cfRule type="expression" dxfId="21833" priority="30688" stopIfTrue="1">
      <formula>OR($D91="SI",$D91="T&amp;A")</formula>
    </cfRule>
    <cfRule type="expression" dxfId="21832" priority="30689" stopIfTrue="1">
      <formula>AND($F91&gt;0,$G91="")</formula>
    </cfRule>
    <cfRule type="expression" dxfId="21831" priority="30690" stopIfTrue="1">
      <formula>AND($F91=0,$G91&lt;&gt;"",$G91&lt;&gt;"PUMP OFF MODE",G91&lt;&gt;"UNDER LOAD")</formula>
    </cfRule>
  </conditionalFormatting>
  <conditionalFormatting sqref="G91:G92">
    <cfRule type="expression" dxfId="21830" priority="30685" stopIfTrue="1">
      <formula>OR($D91="SI",$D91="T&amp;A")</formula>
    </cfRule>
    <cfRule type="expression" dxfId="21829" priority="30686" stopIfTrue="1">
      <formula>AND($F91&gt;0,$G91="")</formula>
    </cfRule>
    <cfRule type="expression" dxfId="21828" priority="30687" stopIfTrue="1">
      <formula>AND($F91=0,$G91&lt;&gt;"",$G91&lt;&gt;"PUMP OFF MODE",G91&lt;&gt;"UNDER LOAD")</formula>
    </cfRule>
  </conditionalFormatting>
  <conditionalFormatting sqref="G91:G92">
    <cfRule type="expression" dxfId="21827" priority="30682" stopIfTrue="1">
      <formula>OR($D91="SI",$D91="T&amp;A")</formula>
    </cfRule>
    <cfRule type="expression" dxfId="21826" priority="30683" stopIfTrue="1">
      <formula>AND($F91&gt;0,$G91="")</formula>
    </cfRule>
    <cfRule type="expression" dxfId="21825" priority="30684" stopIfTrue="1">
      <formula>AND($F91=0,$G91&lt;&gt;"",$G91&lt;&gt;"PUMP OFF MODE",G91&lt;&gt;"UNDER LOAD")</formula>
    </cfRule>
  </conditionalFormatting>
  <conditionalFormatting sqref="G91:G92">
    <cfRule type="expression" dxfId="21824" priority="30679" stopIfTrue="1">
      <formula>OR($D91="SI",$D91="T&amp;A")</formula>
    </cfRule>
    <cfRule type="expression" dxfId="21823" priority="30680" stopIfTrue="1">
      <formula>AND($F91&gt;0,$G91="")</formula>
    </cfRule>
    <cfRule type="expression" dxfId="21822" priority="30681" stopIfTrue="1">
      <formula>AND($F91=0,$G91&lt;&gt;"",$G91&lt;&gt;"PUMP OFF MODE",G91&lt;&gt;"UNDER LOAD")</formula>
    </cfRule>
  </conditionalFormatting>
  <conditionalFormatting sqref="G91:G92">
    <cfRule type="expression" dxfId="21821" priority="30676" stopIfTrue="1">
      <formula>OR($D91="SI",$D91="T&amp;A")</formula>
    </cfRule>
    <cfRule type="expression" dxfId="21820" priority="30677" stopIfTrue="1">
      <formula>AND($F91&gt;0,$G91="")</formula>
    </cfRule>
    <cfRule type="expression" dxfId="21819" priority="30678" stopIfTrue="1">
      <formula>AND($F91=0,$G91&lt;&gt;"",$G91&lt;&gt;"PUMP OFF MODE",G91&lt;&gt;"UNDER LOAD")</formula>
    </cfRule>
  </conditionalFormatting>
  <conditionalFormatting sqref="G91:G92">
    <cfRule type="expression" dxfId="21818" priority="30673" stopIfTrue="1">
      <formula>OR($D91="SI",$D91="T&amp;A")</formula>
    </cfRule>
    <cfRule type="expression" dxfId="21817" priority="30674" stopIfTrue="1">
      <formula>AND($F91&gt;0,$G91="")</formula>
    </cfRule>
    <cfRule type="expression" dxfId="21816" priority="30675" stopIfTrue="1">
      <formula>AND($F91=0,$G91&lt;&gt;"",$G91&lt;&gt;"PUMP OFF MODE",G91&lt;&gt;"UNDER LOAD")</formula>
    </cfRule>
  </conditionalFormatting>
  <conditionalFormatting sqref="G91:G92">
    <cfRule type="expression" dxfId="21815" priority="30670" stopIfTrue="1">
      <formula>OR($D91="SI",$D91="T&amp;A")</formula>
    </cfRule>
    <cfRule type="expression" dxfId="21814" priority="30671" stopIfTrue="1">
      <formula>AND($F91&gt;0,$G91="")</formula>
    </cfRule>
    <cfRule type="expression" dxfId="21813" priority="30672" stopIfTrue="1">
      <formula>AND($F91=0,$G91&lt;&gt;"",$G91&lt;&gt;"PUMP OFF MODE",G91&lt;&gt;"UNDER LOAD")</formula>
    </cfRule>
  </conditionalFormatting>
  <conditionalFormatting sqref="G91:G92">
    <cfRule type="expression" dxfId="21812" priority="30667" stopIfTrue="1">
      <formula>OR($D91="SI",$D91="T&amp;A")</formula>
    </cfRule>
    <cfRule type="expression" dxfId="21811" priority="30668" stopIfTrue="1">
      <formula>AND($F91&gt;0,$G91="")</formula>
    </cfRule>
    <cfRule type="expression" dxfId="21810" priority="30669" stopIfTrue="1">
      <formula>AND($F91=0,$G91&lt;&gt;"",$G91&lt;&gt;"PUMP OFF MODE",G91&lt;&gt;"UNDER LOAD")</formula>
    </cfRule>
  </conditionalFormatting>
  <conditionalFormatting sqref="G91:G92">
    <cfRule type="expression" dxfId="21809" priority="30664" stopIfTrue="1">
      <formula>OR($D91="SI",$D91="T&amp;A")</formula>
    </cfRule>
    <cfRule type="expression" dxfId="21808" priority="30665" stopIfTrue="1">
      <formula>AND($F91&gt;0,$G91="")</formula>
    </cfRule>
    <cfRule type="expression" dxfId="21807" priority="30666" stopIfTrue="1">
      <formula>AND($F91=0,$G91&lt;&gt;"",$G91&lt;&gt;"PUMP OFF MODE",G91&lt;&gt;"UNDER LOAD")</formula>
    </cfRule>
  </conditionalFormatting>
  <conditionalFormatting sqref="G91:G92">
    <cfRule type="expression" dxfId="21806" priority="30661" stopIfTrue="1">
      <formula>OR($D91="SI",$D91="T&amp;A")</formula>
    </cfRule>
    <cfRule type="expression" dxfId="21805" priority="30662" stopIfTrue="1">
      <formula>AND($F91&gt;0,$G91="")</formula>
    </cfRule>
    <cfRule type="expression" dxfId="21804" priority="30663" stopIfTrue="1">
      <formula>AND($F91=0,$G91&lt;&gt;"",$G91&lt;&gt;"PUMP OFF MODE",G91&lt;&gt;"UNDER LOAD")</formula>
    </cfRule>
  </conditionalFormatting>
  <conditionalFormatting sqref="G91:G92">
    <cfRule type="expression" dxfId="21803" priority="30658" stopIfTrue="1">
      <formula>OR($D91="SI",$D91="T&amp;A")</formula>
    </cfRule>
    <cfRule type="expression" dxfId="21802" priority="30659" stopIfTrue="1">
      <formula>AND($F91&gt;0,$G91="")</formula>
    </cfRule>
    <cfRule type="expression" dxfId="21801" priority="30660" stopIfTrue="1">
      <formula>AND($F91=0,$G91&lt;&gt;"",$G91&lt;&gt;"PUMP OFF MODE",G91&lt;&gt;"UNDER LOAD")</formula>
    </cfRule>
  </conditionalFormatting>
  <conditionalFormatting sqref="G91:G92">
    <cfRule type="expression" dxfId="21800" priority="30655" stopIfTrue="1">
      <formula>OR($D91="SI",$D91="T&amp;A")</formula>
    </cfRule>
    <cfRule type="expression" dxfId="21799" priority="30656" stopIfTrue="1">
      <formula>AND($F91&gt;0,$G91="")</formula>
    </cfRule>
    <cfRule type="expression" dxfId="21798" priority="30657" stopIfTrue="1">
      <formula>AND($F91=0,$G91&lt;&gt;"",$G91&lt;&gt;"PUMP OFF MODE",G91&lt;&gt;"UNDER LOAD")</formula>
    </cfRule>
  </conditionalFormatting>
  <conditionalFormatting sqref="G92:G93">
    <cfRule type="expression" dxfId="21797" priority="30652" stopIfTrue="1">
      <formula>OR($D92="SI",$D92="T&amp;A")</formula>
    </cfRule>
    <cfRule type="expression" dxfId="21796" priority="30653" stopIfTrue="1">
      <formula>AND($F92&gt;0,$G92="")</formula>
    </cfRule>
    <cfRule type="expression" dxfId="21795" priority="30654" stopIfTrue="1">
      <formula>AND($F92=0,$G92&lt;&gt;"",$G92&lt;&gt;"PUMP OFF MODE",G92&lt;&gt;"UNDER LOAD")</formula>
    </cfRule>
  </conditionalFormatting>
  <conditionalFormatting sqref="G92:G93">
    <cfRule type="expression" dxfId="21794" priority="30649" stopIfTrue="1">
      <formula>OR($D92="SI",$D92="T&amp;A")</formula>
    </cfRule>
    <cfRule type="expression" dxfId="21793" priority="30650" stopIfTrue="1">
      <formula>AND($F92&gt;0,$G92="")</formula>
    </cfRule>
    <cfRule type="expression" dxfId="21792" priority="30651" stopIfTrue="1">
      <formula>AND($F92=0,$G92&lt;&gt;"",$G92&lt;&gt;"PUMP OFF MODE",G92&lt;&gt;"UNDER LOAD")</formula>
    </cfRule>
  </conditionalFormatting>
  <conditionalFormatting sqref="G92:G93">
    <cfRule type="expression" dxfId="21791" priority="30646" stopIfTrue="1">
      <formula>OR($D92="SI",$D92="T&amp;A")</formula>
    </cfRule>
    <cfRule type="expression" dxfId="21790" priority="30647" stopIfTrue="1">
      <formula>AND($F92&gt;0,$G92="")</formula>
    </cfRule>
    <cfRule type="expression" dxfId="21789" priority="30648" stopIfTrue="1">
      <formula>AND($F92=0,$G92&lt;&gt;"",$G92&lt;&gt;"PUMP OFF MODE",G92&lt;&gt;"UNDER LOAD")</formula>
    </cfRule>
  </conditionalFormatting>
  <conditionalFormatting sqref="G92:G93">
    <cfRule type="expression" dxfId="21788" priority="30643" stopIfTrue="1">
      <formula>OR($D92="SI",$D92="T&amp;A")</formula>
    </cfRule>
    <cfRule type="expression" dxfId="21787" priority="30644" stopIfTrue="1">
      <formula>AND($F92&gt;0,$G92="")</formula>
    </cfRule>
    <cfRule type="expression" dxfId="21786" priority="30645" stopIfTrue="1">
      <formula>AND($F92=0,$G92&lt;&gt;"",$G92&lt;&gt;"PUMP OFF MODE",G92&lt;&gt;"UNDER LOAD")</formula>
    </cfRule>
  </conditionalFormatting>
  <conditionalFormatting sqref="G92:G93">
    <cfRule type="expression" dxfId="21785" priority="30640" stopIfTrue="1">
      <formula>OR($D92="SI",$D92="T&amp;A")</formula>
    </cfRule>
    <cfRule type="expression" dxfId="21784" priority="30641" stopIfTrue="1">
      <formula>AND($F92&gt;0,$G92="")</formula>
    </cfRule>
    <cfRule type="expression" dxfId="21783" priority="30642" stopIfTrue="1">
      <formula>AND($F92=0,$G92&lt;&gt;"",$G92&lt;&gt;"PUMP OFF MODE",G92&lt;&gt;"UNDER LOAD")</formula>
    </cfRule>
  </conditionalFormatting>
  <conditionalFormatting sqref="G92:G93">
    <cfRule type="expression" dxfId="21782" priority="30637" stopIfTrue="1">
      <formula>OR($D92="SI",$D92="T&amp;A")</formula>
    </cfRule>
    <cfRule type="expression" dxfId="21781" priority="30638" stopIfTrue="1">
      <formula>AND($F92&gt;0,$G92="")</formula>
    </cfRule>
    <cfRule type="expression" dxfId="21780" priority="30639" stopIfTrue="1">
      <formula>AND($F92=0,$G92&lt;&gt;"",$G92&lt;&gt;"PUMP OFF MODE",G92&lt;&gt;"UNDER LOAD")</formula>
    </cfRule>
  </conditionalFormatting>
  <conditionalFormatting sqref="G92:G93">
    <cfRule type="expression" dxfId="21779" priority="30634" stopIfTrue="1">
      <formula>OR($D92="SI",$D92="T&amp;A")</formula>
    </cfRule>
    <cfRule type="expression" dxfId="21778" priority="30635" stopIfTrue="1">
      <formula>AND($F92&gt;0,$G92="")</formula>
    </cfRule>
    <cfRule type="expression" dxfId="21777" priority="30636" stopIfTrue="1">
      <formula>AND($F92=0,$G92&lt;&gt;"",$G92&lt;&gt;"PUMP OFF MODE",G92&lt;&gt;"UNDER LOAD")</formula>
    </cfRule>
  </conditionalFormatting>
  <conditionalFormatting sqref="G92:G93">
    <cfRule type="expression" dxfId="21776" priority="30631" stopIfTrue="1">
      <formula>OR($D92="SI",$D92="T&amp;A")</formula>
    </cfRule>
    <cfRule type="expression" dxfId="21775" priority="30632" stopIfTrue="1">
      <formula>AND($F92&gt;0,$G92="")</formula>
    </cfRule>
    <cfRule type="expression" dxfId="21774" priority="30633" stopIfTrue="1">
      <formula>AND($F92=0,$G92&lt;&gt;"",$G92&lt;&gt;"PUMP OFF MODE",G92&lt;&gt;"UNDER LOAD")</formula>
    </cfRule>
  </conditionalFormatting>
  <conditionalFormatting sqref="G92:G93">
    <cfRule type="expression" dxfId="21773" priority="30628" stopIfTrue="1">
      <formula>OR($D92="SI",$D92="T&amp;A")</formula>
    </cfRule>
    <cfRule type="expression" dxfId="21772" priority="30629" stopIfTrue="1">
      <formula>AND($F92&gt;0,$G92="")</formula>
    </cfRule>
    <cfRule type="expression" dxfId="21771" priority="30630" stopIfTrue="1">
      <formula>AND($F92=0,$G92&lt;&gt;"",$G92&lt;&gt;"PUMP OFF MODE",G92&lt;&gt;"UNDER LOAD")</formula>
    </cfRule>
  </conditionalFormatting>
  <conditionalFormatting sqref="G92:G93">
    <cfRule type="expression" dxfId="21770" priority="30625" stopIfTrue="1">
      <formula>OR($D92="SI",$D92="T&amp;A")</formula>
    </cfRule>
    <cfRule type="expression" dxfId="21769" priority="30626" stopIfTrue="1">
      <formula>AND($F92&gt;0,$G92="")</formula>
    </cfRule>
    <cfRule type="expression" dxfId="21768" priority="30627" stopIfTrue="1">
      <formula>AND($F92=0,$G92&lt;&gt;"",$G92&lt;&gt;"PUMP OFF MODE",G92&lt;&gt;"UNDER LOAD")</formula>
    </cfRule>
  </conditionalFormatting>
  <conditionalFormatting sqref="G92:G93">
    <cfRule type="expression" dxfId="21767" priority="30622" stopIfTrue="1">
      <formula>OR($D92="SI",$D92="T&amp;A")</formula>
    </cfRule>
    <cfRule type="expression" dxfId="21766" priority="30623" stopIfTrue="1">
      <formula>AND($F92&gt;0,$G92="")</formula>
    </cfRule>
    <cfRule type="expression" dxfId="21765" priority="30624" stopIfTrue="1">
      <formula>AND($F92=0,$G92&lt;&gt;"",$G92&lt;&gt;"PUMP OFF MODE",G92&lt;&gt;"UNDER LOAD")</formula>
    </cfRule>
  </conditionalFormatting>
  <conditionalFormatting sqref="G92:G93">
    <cfRule type="expression" dxfId="21764" priority="30619" stopIfTrue="1">
      <formula>OR($D92="SI",$D92="T&amp;A")</formula>
    </cfRule>
    <cfRule type="expression" dxfId="21763" priority="30620" stopIfTrue="1">
      <formula>AND($F92&gt;0,$G92="")</formula>
    </cfRule>
    <cfRule type="expression" dxfId="21762" priority="30621" stopIfTrue="1">
      <formula>AND($F92=0,$G92&lt;&gt;"",$G92&lt;&gt;"PUMP OFF MODE",G92&lt;&gt;"UNDER LOAD")</formula>
    </cfRule>
  </conditionalFormatting>
  <conditionalFormatting sqref="G92:G93">
    <cfRule type="expression" dxfId="21761" priority="30616" stopIfTrue="1">
      <formula>OR($D92="SI",$D92="T&amp;A")</formula>
    </cfRule>
    <cfRule type="expression" dxfId="21760" priority="30617" stopIfTrue="1">
      <formula>AND($F92&gt;0,$G92="")</formula>
    </cfRule>
    <cfRule type="expression" dxfId="21759" priority="30618" stopIfTrue="1">
      <formula>AND($F92=0,$G92&lt;&gt;"",$G92&lt;&gt;"PUMP OFF MODE",G92&lt;&gt;"UNDER LOAD")</formula>
    </cfRule>
  </conditionalFormatting>
  <conditionalFormatting sqref="G92:G93">
    <cfRule type="expression" dxfId="21758" priority="30613" stopIfTrue="1">
      <formula>OR($D92="SI",$D92="T&amp;A")</formula>
    </cfRule>
    <cfRule type="expression" dxfId="21757" priority="30614" stopIfTrue="1">
      <formula>AND($F92&gt;0,$G92="")</formula>
    </cfRule>
    <cfRule type="expression" dxfId="21756" priority="30615" stopIfTrue="1">
      <formula>AND($F92=0,$G92&lt;&gt;"",$G92&lt;&gt;"PUMP OFF MODE",G92&lt;&gt;"UNDER LOAD")</formula>
    </cfRule>
  </conditionalFormatting>
  <conditionalFormatting sqref="G92:G93">
    <cfRule type="expression" dxfId="21755" priority="30610" stopIfTrue="1">
      <formula>OR($D92="SI",$D92="T&amp;A")</formula>
    </cfRule>
    <cfRule type="expression" dxfId="21754" priority="30611" stopIfTrue="1">
      <formula>AND($F92&gt;0,$G92="")</formula>
    </cfRule>
    <cfRule type="expression" dxfId="21753" priority="30612" stopIfTrue="1">
      <formula>AND($F92=0,$G92&lt;&gt;"",$G92&lt;&gt;"PUMP OFF MODE",G92&lt;&gt;"UNDER LOAD")</formula>
    </cfRule>
  </conditionalFormatting>
  <conditionalFormatting sqref="G92:G93">
    <cfRule type="expression" dxfId="21752" priority="30607" stopIfTrue="1">
      <formula>OR($D92="SI",$D92="T&amp;A")</formula>
    </cfRule>
    <cfRule type="expression" dxfId="21751" priority="30608" stopIfTrue="1">
      <formula>AND($F92&gt;0,$G92="")</formula>
    </cfRule>
    <cfRule type="expression" dxfId="21750" priority="30609" stopIfTrue="1">
      <formula>AND($F92=0,$G92&lt;&gt;"",$G92&lt;&gt;"PUMP OFF MODE",G92&lt;&gt;"UNDER LOAD")</formula>
    </cfRule>
  </conditionalFormatting>
  <conditionalFormatting sqref="G92:G93">
    <cfRule type="expression" dxfId="21749" priority="30604" stopIfTrue="1">
      <formula>OR($D92="SI",$D92="T&amp;A")</formula>
    </cfRule>
    <cfRule type="expression" dxfId="21748" priority="30605" stopIfTrue="1">
      <formula>AND($F92&gt;0,$G92="")</formula>
    </cfRule>
    <cfRule type="expression" dxfId="21747" priority="30606" stopIfTrue="1">
      <formula>AND($F92=0,$G92&lt;&gt;"",$G92&lt;&gt;"PUMP OFF MODE",G92&lt;&gt;"UNDER LOAD")</formula>
    </cfRule>
  </conditionalFormatting>
  <conditionalFormatting sqref="G92:G93">
    <cfRule type="expression" dxfId="21746" priority="30601" stopIfTrue="1">
      <formula>OR($D92="SI",$D92="T&amp;A")</formula>
    </cfRule>
    <cfRule type="expression" dxfId="21745" priority="30602" stopIfTrue="1">
      <formula>AND($F92&gt;0,$G92="")</formula>
    </cfRule>
    <cfRule type="expression" dxfId="21744" priority="30603" stopIfTrue="1">
      <formula>AND($F92=0,$G92&lt;&gt;"",$G92&lt;&gt;"PUMP OFF MODE",G92&lt;&gt;"UNDER LOAD")</formula>
    </cfRule>
  </conditionalFormatting>
  <conditionalFormatting sqref="G92:G93">
    <cfRule type="expression" dxfId="21743" priority="30598" stopIfTrue="1">
      <formula>OR($D92="SI",$D92="T&amp;A")</formula>
    </cfRule>
    <cfRule type="expression" dxfId="21742" priority="30599" stopIfTrue="1">
      <formula>AND($F92&gt;0,$G92="")</formula>
    </cfRule>
    <cfRule type="expression" dxfId="21741" priority="30600" stopIfTrue="1">
      <formula>AND($F92=0,$G92&lt;&gt;"",$G92&lt;&gt;"PUMP OFF MODE",G92&lt;&gt;"UNDER LOAD")</formula>
    </cfRule>
  </conditionalFormatting>
  <conditionalFormatting sqref="G92:G93">
    <cfRule type="expression" dxfId="21740" priority="30595" stopIfTrue="1">
      <formula>OR($D92="SI",$D92="T&amp;A")</formula>
    </cfRule>
    <cfRule type="expression" dxfId="21739" priority="30596" stopIfTrue="1">
      <formula>AND($F92&gt;0,$G92="")</formula>
    </cfRule>
    <cfRule type="expression" dxfId="21738" priority="30597" stopIfTrue="1">
      <formula>AND($F92=0,$G92&lt;&gt;"",$G92&lt;&gt;"PUMP OFF MODE",G92&lt;&gt;"UNDER LOAD")</formula>
    </cfRule>
  </conditionalFormatting>
  <conditionalFormatting sqref="G92:G93">
    <cfRule type="expression" dxfId="21737" priority="30592" stopIfTrue="1">
      <formula>OR($D92="SI",$D92="T&amp;A")</formula>
    </cfRule>
    <cfRule type="expression" dxfId="21736" priority="30593" stopIfTrue="1">
      <formula>AND($F92&gt;0,$G92="")</formula>
    </cfRule>
    <cfRule type="expression" dxfId="21735" priority="30594" stopIfTrue="1">
      <formula>AND($F92=0,$G92&lt;&gt;"",$G92&lt;&gt;"PUMP OFF MODE",G92&lt;&gt;"UNDER LOAD")</formula>
    </cfRule>
  </conditionalFormatting>
  <conditionalFormatting sqref="G92:G93">
    <cfRule type="expression" dxfId="21734" priority="30589" stopIfTrue="1">
      <formula>OR($D92="SI",$D92="T&amp;A")</formula>
    </cfRule>
    <cfRule type="expression" dxfId="21733" priority="30590" stopIfTrue="1">
      <formula>AND($F92&gt;0,$G92="")</formula>
    </cfRule>
    <cfRule type="expression" dxfId="21732" priority="30591" stopIfTrue="1">
      <formula>AND($F92=0,$G92&lt;&gt;"",$G92&lt;&gt;"PUMP OFF MODE",G92&lt;&gt;"UNDER LOAD")</formula>
    </cfRule>
  </conditionalFormatting>
  <conditionalFormatting sqref="G92:G93">
    <cfRule type="expression" dxfId="21731" priority="30586" stopIfTrue="1">
      <formula>OR($D92="SI",$D92="T&amp;A")</formula>
    </cfRule>
    <cfRule type="expression" dxfId="21730" priority="30587" stopIfTrue="1">
      <formula>AND($F92&gt;0,$G92="")</formula>
    </cfRule>
    <cfRule type="expression" dxfId="21729" priority="30588" stopIfTrue="1">
      <formula>AND($F92=0,$G92&lt;&gt;"",$G92&lt;&gt;"PUMP OFF MODE",G92&lt;&gt;"UNDER LOAD")</formula>
    </cfRule>
  </conditionalFormatting>
  <conditionalFormatting sqref="G92:G93">
    <cfRule type="expression" dxfId="21728" priority="30583" stopIfTrue="1">
      <formula>OR($D92="SI",$D92="T&amp;A")</formula>
    </cfRule>
    <cfRule type="expression" dxfId="21727" priority="30584" stopIfTrue="1">
      <formula>AND($F92&gt;0,$G92="")</formula>
    </cfRule>
    <cfRule type="expression" dxfId="21726" priority="30585" stopIfTrue="1">
      <formula>AND($F92=0,$G92&lt;&gt;"",$G92&lt;&gt;"PUMP OFF MODE",G92&lt;&gt;"UNDER LOAD")</formula>
    </cfRule>
  </conditionalFormatting>
  <conditionalFormatting sqref="G92:G93">
    <cfRule type="expression" dxfId="21725" priority="30580" stopIfTrue="1">
      <formula>OR($D92="SI",$D92="T&amp;A")</formula>
    </cfRule>
    <cfRule type="expression" dxfId="21724" priority="30581" stopIfTrue="1">
      <formula>AND($F92&gt;0,$G92="")</formula>
    </cfRule>
    <cfRule type="expression" dxfId="21723" priority="30582" stopIfTrue="1">
      <formula>AND($F92=0,$G92&lt;&gt;"",$G92&lt;&gt;"PUMP OFF MODE",G92&lt;&gt;"UNDER LOAD")</formula>
    </cfRule>
  </conditionalFormatting>
  <conditionalFormatting sqref="G92:G93">
    <cfRule type="expression" dxfId="21722" priority="30577" stopIfTrue="1">
      <formula>OR($D92="SI",$D92="T&amp;A")</formula>
    </cfRule>
    <cfRule type="expression" dxfId="21721" priority="30578" stopIfTrue="1">
      <formula>AND($F92&gt;0,$G92="")</formula>
    </cfRule>
    <cfRule type="expression" dxfId="21720" priority="30579" stopIfTrue="1">
      <formula>AND($F92=0,$G92&lt;&gt;"",$G92&lt;&gt;"PUMP OFF MODE",G92&lt;&gt;"UNDER LOAD")</formula>
    </cfRule>
  </conditionalFormatting>
  <conditionalFormatting sqref="G92:G93">
    <cfRule type="expression" dxfId="21719" priority="30574" stopIfTrue="1">
      <formula>OR($D92="SI",$D92="T&amp;A")</formula>
    </cfRule>
    <cfRule type="expression" dxfId="21718" priority="30575" stopIfTrue="1">
      <formula>AND($F92&gt;0,$G92="")</formula>
    </cfRule>
    <cfRule type="expression" dxfId="21717" priority="30576" stopIfTrue="1">
      <formula>AND($F92=0,$G92&lt;&gt;"",$G92&lt;&gt;"PUMP OFF MODE",G92&lt;&gt;"UNDER LOAD")</formula>
    </cfRule>
  </conditionalFormatting>
  <conditionalFormatting sqref="G92:G93">
    <cfRule type="expression" dxfId="21716" priority="30571" stopIfTrue="1">
      <formula>OR($D92="SI",$D92="T&amp;A")</formula>
    </cfRule>
    <cfRule type="expression" dxfId="21715" priority="30572" stopIfTrue="1">
      <formula>AND($F92&gt;0,$G92="")</formula>
    </cfRule>
    <cfRule type="expression" dxfId="21714" priority="30573" stopIfTrue="1">
      <formula>AND($F92=0,$G92&lt;&gt;"",$G92&lt;&gt;"PUMP OFF MODE",G92&lt;&gt;"UNDER LOAD")</formula>
    </cfRule>
  </conditionalFormatting>
  <conditionalFormatting sqref="G92:G93">
    <cfRule type="expression" dxfId="21713" priority="30568" stopIfTrue="1">
      <formula>OR($D92="SI",$D92="T&amp;A")</formula>
    </cfRule>
    <cfRule type="expression" dxfId="21712" priority="30569" stopIfTrue="1">
      <formula>AND($F92&gt;0,$G92="")</formula>
    </cfRule>
    <cfRule type="expression" dxfId="21711" priority="30570" stopIfTrue="1">
      <formula>AND($F92=0,$G92&lt;&gt;"",$G92&lt;&gt;"PUMP OFF MODE",G92&lt;&gt;"UNDER LOAD")</formula>
    </cfRule>
  </conditionalFormatting>
  <conditionalFormatting sqref="G92:G93">
    <cfRule type="expression" dxfId="21710" priority="30565" stopIfTrue="1">
      <formula>OR($D92="SI",$D92="T&amp;A")</formula>
    </cfRule>
    <cfRule type="expression" dxfId="21709" priority="30566" stopIfTrue="1">
      <formula>AND($F92&gt;0,$G92="")</formula>
    </cfRule>
    <cfRule type="expression" dxfId="21708" priority="30567" stopIfTrue="1">
      <formula>AND($F92=0,$G92&lt;&gt;"",$G92&lt;&gt;"PUMP OFF MODE",G92&lt;&gt;"UNDER LOAD")</formula>
    </cfRule>
  </conditionalFormatting>
  <conditionalFormatting sqref="G92:G93">
    <cfRule type="expression" dxfId="21707" priority="30562" stopIfTrue="1">
      <formula>OR($D92="SI",$D92="T&amp;A")</formula>
    </cfRule>
    <cfRule type="expression" dxfId="21706" priority="30563" stopIfTrue="1">
      <formula>AND($F92&gt;0,$G92="")</formula>
    </cfRule>
    <cfRule type="expression" dxfId="21705" priority="30564" stopIfTrue="1">
      <formula>AND($F92=0,$G92&lt;&gt;"",$G92&lt;&gt;"PUMP OFF MODE",G92&lt;&gt;"UNDER LOAD")</formula>
    </cfRule>
  </conditionalFormatting>
  <conditionalFormatting sqref="G92:G93">
    <cfRule type="expression" dxfId="21704" priority="30559" stopIfTrue="1">
      <formula>OR($D92="SI",$D92="T&amp;A")</formula>
    </cfRule>
    <cfRule type="expression" dxfId="21703" priority="30560" stopIfTrue="1">
      <formula>AND($F92&gt;0,$G92="")</formula>
    </cfRule>
    <cfRule type="expression" dxfId="21702" priority="30561" stopIfTrue="1">
      <formula>AND($F92=0,$G92&lt;&gt;"",$G92&lt;&gt;"PUMP OFF MODE",G92&lt;&gt;"UNDER LOAD")</formula>
    </cfRule>
  </conditionalFormatting>
  <conditionalFormatting sqref="G92:G93">
    <cfRule type="expression" dxfId="21701" priority="30556" stopIfTrue="1">
      <formula>OR($D92="SI",$D92="T&amp;A")</formula>
    </cfRule>
    <cfRule type="expression" dxfId="21700" priority="30557" stopIfTrue="1">
      <formula>AND($F92&gt;0,$G92="")</formula>
    </cfRule>
    <cfRule type="expression" dxfId="21699" priority="30558" stopIfTrue="1">
      <formula>AND($F92=0,$G92&lt;&gt;"",$G92&lt;&gt;"PUMP OFF MODE",G92&lt;&gt;"UNDER LOAD")</formula>
    </cfRule>
  </conditionalFormatting>
  <conditionalFormatting sqref="G92:G93">
    <cfRule type="expression" dxfId="21698" priority="30553" stopIfTrue="1">
      <formula>OR($D92="SI",$D92="T&amp;A")</formula>
    </cfRule>
    <cfRule type="expression" dxfId="21697" priority="30554" stopIfTrue="1">
      <formula>AND($F92&gt;0,$G92="")</formula>
    </cfRule>
    <cfRule type="expression" dxfId="21696" priority="30555" stopIfTrue="1">
      <formula>AND($F92=0,$G92&lt;&gt;"",$G92&lt;&gt;"PUMP OFF MODE",G92&lt;&gt;"UNDER LOAD")</formula>
    </cfRule>
  </conditionalFormatting>
  <conditionalFormatting sqref="G92:G93">
    <cfRule type="expression" dxfId="21695" priority="30550" stopIfTrue="1">
      <formula>OR($D92="SI",$D92="T&amp;A")</formula>
    </cfRule>
    <cfRule type="expression" dxfId="21694" priority="30551" stopIfTrue="1">
      <formula>AND($F92&gt;0,$G92="")</formula>
    </cfRule>
    <cfRule type="expression" dxfId="21693" priority="30552" stopIfTrue="1">
      <formula>AND($F92=0,$G92&lt;&gt;"",$G92&lt;&gt;"PUMP OFF MODE",G92&lt;&gt;"UNDER LOAD")</formula>
    </cfRule>
  </conditionalFormatting>
  <conditionalFormatting sqref="G92:G93">
    <cfRule type="expression" dxfId="21692" priority="30547" stopIfTrue="1">
      <formula>OR($D92="SI",$D92="T&amp;A")</formula>
    </cfRule>
    <cfRule type="expression" dxfId="21691" priority="30548" stopIfTrue="1">
      <formula>AND($F92&gt;0,$G92="")</formula>
    </cfRule>
    <cfRule type="expression" dxfId="21690" priority="30549" stopIfTrue="1">
      <formula>AND($F92=0,$G92&lt;&gt;"",$G92&lt;&gt;"PUMP OFF MODE",G92&lt;&gt;"UNDER LOAD")</formula>
    </cfRule>
  </conditionalFormatting>
  <conditionalFormatting sqref="G92:G93">
    <cfRule type="expression" dxfId="21689" priority="30544" stopIfTrue="1">
      <formula>OR($D92="SI",$D92="T&amp;A")</formula>
    </cfRule>
    <cfRule type="expression" dxfId="21688" priority="30545" stopIfTrue="1">
      <formula>AND($F92&gt;0,$G92="")</formula>
    </cfRule>
    <cfRule type="expression" dxfId="21687" priority="30546" stopIfTrue="1">
      <formula>AND($F92=0,$G92&lt;&gt;"",$G92&lt;&gt;"PUMP OFF MODE",G92&lt;&gt;"UNDER LOAD")</formula>
    </cfRule>
  </conditionalFormatting>
  <conditionalFormatting sqref="G92:G93">
    <cfRule type="expression" dxfId="21686" priority="30541" stopIfTrue="1">
      <formula>OR($D92="SI",$D92="T&amp;A")</formula>
    </cfRule>
    <cfRule type="expression" dxfId="21685" priority="30542" stopIfTrue="1">
      <formula>AND($F92&gt;0,$G92="")</formula>
    </cfRule>
    <cfRule type="expression" dxfId="21684" priority="30543" stopIfTrue="1">
      <formula>AND($F92=0,$G92&lt;&gt;"",$G92&lt;&gt;"PUMP OFF MODE",G92&lt;&gt;"UNDER LOAD")</formula>
    </cfRule>
  </conditionalFormatting>
  <conditionalFormatting sqref="G92:G93">
    <cfRule type="expression" dxfId="21683" priority="30538" stopIfTrue="1">
      <formula>OR($D92="SI",$D92="T&amp;A")</formula>
    </cfRule>
    <cfRule type="expression" dxfId="21682" priority="30539" stopIfTrue="1">
      <formula>AND($F92&gt;0,$G92="")</formula>
    </cfRule>
    <cfRule type="expression" dxfId="21681" priority="30540" stopIfTrue="1">
      <formula>AND($F92=0,$G92&lt;&gt;"",$G92&lt;&gt;"PUMP OFF MODE",G92&lt;&gt;"UNDER LOAD")</formula>
    </cfRule>
  </conditionalFormatting>
  <conditionalFormatting sqref="G92:G93">
    <cfRule type="expression" dxfId="21680" priority="30535" stopIfTrue="1">
      <formula>OR($D92="SI",$D92="T&amp;A")</formula>
    </cfRule>
    <cfRule type="expression" dxfId="21679" priority="30536" stopIfTrue="1">
      <formula>AND($F92&gt;0,$G92="")</formula>
    </cfRule>
    <cfRule type="expression" dxfId="21678" priority="30537" stopIfTrue="1">
      <formula>AND($F92=0,$G92&lt;&gt;"",$G92&lt;&gt;"PUMP OFF MODE",G92&lt;&gt;"UNDER LOAD")</formula>
    </cfRule>
  </conditionalFormatting>
  <conditionalFormatting sqref="G44">
    <cfRule type="expression" dxfId="21677" priority="29923" stopIfTrue="1">
      <formula>OR($D44="SI",$D44="T&amp;A")</formula>
    </cfRule>
    <cfRule type="expression" dxfId="21676" priority="29924" stopIfTrue="1">
      <formula>AND($F44&gt;0,$G44="")</formula>
    </cfRule>
    <cfRule type="expression" dxfId="21675" priority="29925" stopIfTrue="1">
      <formula>AND($F44=0,$G44&lt;&gt;"",$G44&lt;&gt;"PUMP OFF MODE",G44&lt;&gt;"UNDER LOAD")</formula>
    </cfRule>
  </conditionalFormatting>
  <conditionalFormatting sqref="G44">
    <cfRule type="expression" dxfId="21674" priority="29920" stopIfTrue="1">
      <formula>OR($D44="SI",$D44="T&amp;A")</formula>
    </cfRule>
    <cfRule type="expression" dxfId="21673" priority="29921" stopIfTrue="1">
      <formula>AND($F44&gt;0,$G44="")</formula>
    </cfRule>
    <cfRule type="expression" dxfId="21672" priority="29922" stopIfTrue="1">
      <formula>AND($F44=0,$G44&lt;&gt;"",$G44&lt;&gt;"PUMP OFF MODE",G44&lt;&gt;"UNDER LOAD")</formula>
    </cfRule>
  </conditionalFormatting>
  <conditionalFormatting sqref="G44">
    <cfRule type="expression" dxfId="21671" priority="29917" stopIfTrue="1">
      <formula>OR($D44="SI",$D44="T&amp;A")</formula>
    </cfRule>
    <cfRule type="expression" dxfId="21670" priority="29918" stopIfTrue="1">
      <formula>AND($F44&gt;0,$G44="")</formula>
    </cfRule>
    <cfRule type="expression" dxfId="21669" priority="29919" stopIfTrue="1">
      <formula>AND($F44=0,$G44&lt;&gt;"",$G44&lt;&gt;"PUMP OFF MODE",G44&lt;&gt;"UNDER LOAD")</formula>
    </cfRule>
  </conditionalFormatting>
  <conditionalFormatting sqref="G44">
    <cfRule type="expression" dxfId="21668" priority="29914" stopIfTrue="1">
      <formula>OR($D44="SI",$D44="T&amp;A")</formula>
    </cfRule>
    <cfRule type="expression" dxfId="21667" priority="29915" stopIfTrue="1">
      <formula>AND($F44&gt;0,$G44="")</formula>
    </cfRule>
    <cfRule type="expression" dxfId="21666" priority="29916" stopIfTrue="1">
      <formula>AND($F44=0,$G44&lt;&gt;"",$G44&lt;&gt;"PUMP OFF MODE",G44&lt;&gt;"UNDER LOAD")</formula>
    </cfRule>
  </conditionalFormatting>
  <conditionalFormatting sqref="G44">
    <cfRule type="expression" dxfId="21665" priority="29911" stopIfTrue="1">
      <formula>OR($D44="SI",$D44="T&amp;A")</formula>
    </cfRule>
    <cfRule type="expression" dxfId="21664" priority="29912" stopIfTrue="1">
      <formula>AND($F44&gt;0,$G44="")</formula>
    </cfRule>
    <cfRule type="expression" dxfId="21663" priority="29913" stopIfTrue="1">
      <formula>AND($F44=0,$G44&lt;&gt;"",$G44&lt;&gt;"PUMP OFF MODE",G44&lt;&gt;"UNDER LOAD")</formula>
    </cfRule>
  </conditionalFormatting>
  <conditionalFormatting sqref="G44">
    <cfRule type="expression" dxfId="21662" priority="29908" stopIfTrue="1">
      <formula>OR($D44="SI",$D44="T&amp;A")</formula>
    </cfRule>
    <cfRule type="expression" dxfId="21661" priority="29909" stopIfTrue="1">
      <formula>AND($F44&gt;0,$G44="")</formula>
    </cfRule>
    <cfRule type="expression" dxfId="21660" priority="29910" stopIfTrue="1">
      <formula>AND($F44=0,$G44&lt;&gt;"",$G44&lt;&gt;"PUMP OFF MODE",G44&lt;&gt;"UNDER LOAD")</formula>
    </cfRule>
  </conditionalFormatting>
  <conditionalFormatting sqref="G44">
    <cfRule type="expression" dxfId="21659" priority="29905" stopIfTrue="1">
      <formula>OR($D44="SI",$D44="T&amp;A")</formula>
    </cfRule>
    <cfRule type="expression" dxfId="21658" priority="29906" stopIfTrue="1">
      <formula>AND($F44&gt;0,$G44="")</formula>
    </cfRule>
    <cfRule type="expression" dxfId="21657" priority="29907" stopIfTrue="1">
      <formula>AND($F44=0,$G44&lt;&gt;"",$G44&lt;&gt;"PUMP OFF MODE",G44&lt;&gt;"UNDER LOAD")</formula>
    </cfRule>
  </conditionalFormatting>
  <conditionalFormatting sqref="G44">
    <cfRule type="expression" dxfId="21656" priority="29902" stopIfTrue="1">
      <formula>OR($D44="SI",$D44="T&amp;A")</formula>
    </cfRule>
    <cfRule type="expression" dxfId="21655" priority="29903" stopIfTrue="1">
      <formula>AND($F44&gt;0,$G44="")</formula>
    </cfRule>
    <cfRule type="expression" dxfId="21654" priority="29904" stopIfTrue="1">
      <formula>AND($F44=0,$G44&lt;&gt;"",$G44&lt;&gt;"PUMP OFF MODE",G44&lt;&gt;"UNDER LOAD")</formula>
    </cfRule>
  </conditionalFormatting>
  <conditionalFormatting sqref="G44">
    <cfRule type="expression" dxfId="21653" priority="29899" stopIfTrue="1">
      <formula>OR($D44="SI",$D44="T&amp;A")</formula>
    </cfRule>
    <cfRule type="expression" dxfId="21652" priority="29900" stopIfTrue="1">
      <formula>AND($F44&gt;0,$G44="")</formula>
    </cfRule>
    <cfRule type="expression" dxfId="21651" priority="29901" stopIfTrue="1">
      <formula>AND($F44=0,$G44&lt;&gt;"",$G44&lt;&gt;"PUMP OFF MODE",G44&lt;&gt;"UNDER LOAD")</formula>
    </cfRule>
  </conditionalFormatting>
  <conditionalFormatting sqref="G44">
    <cfRule type="expression" dxfId="21650" priority="29896" stopIfTrue="1">
      <formula>OR($D44="SI",$D44="T&amp;A")</formula>
    </cfRule>
    <cfRule type="expression" dxfId="21649" priority="29897" stopIfTrue="1">
      <formula>AND($F44&gt;0,$G44="")</formula>
    </cfRule>
    <cfRule type="expression" dxfId="21648" priority="29898" stopIfTrue="1">
      <formula>AND($F44=0,$G44&lt;&gt;"",$G44&lt;&gt;"PUMP OFF MODE",G44&lt;&gt;"UNDER LOAD")</formula>
    </cfRule>
  </conditionalFormatting>
  <conditionalFormatting sqref="G44">
    <cfRule type="expression" dxfId="21647" priority="29893" stopIfTrue="1">
      <formula>OR($D44="SI",$D44="T&amp;A")</formula>
    </cfRule>
    <cfRule type="expression" dxfId="21646" priority="29894" stopIfTrue="1">
      <formula>AND($F44&gt;0,$G44="")</formula>
    </cfRule>
    <cfRule type="expression" dxfId="21645" priority="29895" stopIfTrue="1">
      <formula>AND($F44=0,$G44&lt;&gt;"",$G44&lt;&gt;"PUMP OFF MODE",G44&lt;&gt;"UNDER LOAD")</formula>
    </cfRule>
  </conditionalFormatting>
  <conditionalFormatting sqref="G44">
    <cfRule type="expression" dxfId="21644" priority="29890" stopIfTrue="1">
      <formula>OR($D44="SI",$D44="T&amp;A")</formula>
    </cfRule>
    <cfRule type="expression" dxfId="21643" priority="29891" stopIfTrue="1">
      <formula>AND($F44&gt;0,$G44="")</formula>
    </cfRule>
    <cfRule type="expression" dxfId="21642" priority="29892" stopIfTrue="1">
      <formula>AND($F44=0,$G44&lt;&gt;"",$G44&lt;&gt;"PUMP OFF MODE",G44&lt;&gt;"UNDER LOAD")</formula>
    </cfRule>
  </conditionalFormatting>
  <conditionalFormatting sqref="G44">
    <cfRule type="expression" dxfId="21641" priority="29887" stopIfTrue="1">
      <formula>OR($D44="SI",$D44="T&amp;A")</formula>
    </cfRule>
    <cfRule type="expression" dxfId="21640" priority="29888" stopIfTrue="1">
      <formula>AND($F44&gt;0,$G44="")</formula>
    </cfRule>
    <cfRule type="expression" dxfId="21639" priority="29889" stopIfTrue="1">
      <formula>AND($F44=0,$G44&lt;&gt;"",$G44&lt;&gt;"PUMP OFF MODE",G44&lt;&gt;"UNDER LOAD")</formula>
    </cfRule>
  </conditionalFormatting>
  <conditionalFormatting sqref="G44">
    <cfRule type="expression" dxfId="21638" priority="29884" stopIfTrue="1">
      <formula>OR($D44="SI",$D44="T&amp;A")</formula>
    </cfRule>
    <cfRule type="expression" dxfId="21637" priority="29885" stopIfTrue="1">
      <formula>AND($F44&gt;0,$G44="")</formula>
    </cfRule>
    <cfRule type="expression" dxfId="21636" priority="29886" stopIfTrue="1">
      <formula>AND($F44=0,$G44&lt;&gt;"",$G44&lt;&gt;"PUMP OFF MODE",G44&lt;&gt;"UNDER LOAD")</formula>
    </cfRule>
  </conditionalFormatting>
  <conditionalFormatting sqref="G44">
    <cfRule type="expression" dxfId="21635" priority="29881" stopIfTrue="1">
      <formula>OR($D44="SI",$D44="T&amp;A")</formula>
    </cfRule>
    <cfRule type="expression" dxfId="21634" priority="29882" stopIfTrue="1">
      <formula>AND($F44&gt;0,$G44="")</formula>
    </cfRule>
    <cfRule type="expression" dxfId="21633" priority="29883" stopIfTrue="1">
      <formula>AND($F44=0,$G44&lt;&gt;"",$G44&lt;&gt;"PUMP OFF MODE",G44&lt;&gt;"UNDER LOAD")</formula>
    </cfRule>
  </conditionalFormatting>
  <conditionalFormatting sqref="G44">
    <cfRule type="expression" dxfId="21632" priority="29878" stopIfTrue="1">
      <formula>OR($D44="SI",$D44="T&amp;A")</formula>
    </cfRule>
    <cfRule type="expression" dxfId="21631" priority="29879" stopIfTrue="1">
      <formula>AND($F44&gt;0,$G44="")</formula>
    </cfRule>
    <cfRule type="expression" dxfId="21630" priority="29880" stopIfTrue="1">
      <formula>AND($F44=0,$G44&lt;&gt;"",$G44&lt;&gt;"PUMP OFF MODE",G44&lt;&gt;"UNDER LOAD")</formula>
    </cfRule>
  </conditionalFormatting>
  <conditionalFormatting sqref="G44">
    <cfRule type="expression" dxfId="21629" priority="29875" stopIfTrue="1">
      <formula>OR($D44="SI",$D44="T&amp;A")</formula>
    </cfRule>
    <cfRule type="expression" dxfId="21628" priority="29876" stopIfTrue="1">
      <formula>AND($F44&gt;0,$G44="")</formula>
    </cfRule>
    <cfRule type="expression" dxfId="21627" priority="29877" stopIfTrue="1">
      <formula>AND($F44=0,$G44&lt;&gt;"",$G44&lt;&gt;"PUMP OFF MODE",G44&lt;&gt;"UNDER LOAD")</formula>
    </cfRule>
  </conditionalFormatting>
  <conditionalFormatting sqref="G58">
    <cfRule type="expression" dxfId="21626" priority="29788" stopIfTrue="1">
      <formula>OR($D58="SI",$D58="T&amp;A")</formula>
    </cfRule>
    <cfRule type="expression" dxfId="21625" priority="29789" stopIfTrue="1">
      <formula>AND($F58&gt;0,$G58="")</formula>
    </cfRule>
    <cfRule type="expression" dxfId="21624" priority="29790" stopIfTrue="1">
      <formula>AND($F58=0,$G58&lt;&gt;"",$G58&lt;&gt;"PUMP OFF MODE",G58&lt;&gt;"UNDER LOAD")</formula>
    </cfRule>
  </conditionalFormatting>
  <conditionalFormatting sqref="G58">
    <cfRule type="expression" dxfId="21623" priority="29785" stopIfTrue="1">
      <formula>OR($D58="SI",$D58="T&amp;A")</formula>
    </cfRule>
    <cfRule type="expression" dxfId="21622" priority="29786" stopIfTrue="1">
      <formula>AND($F58&gt;0,$G58="")</formula>
    </cfRule>
    <cfRule type="expression" dxfId="21621" priority="29787" stopIfTrue="1">
      <formula>AND($F58=0,$G58&lt;&gt;"",$G58&lt;&gt;"PUMP OFF MODE",G58&lt;&gt;"UNDER LOAD")</formula>
    </cfRule>
  </conditionalFormatting>
  <conditionalFormatting sqref="G58">
    <cfRule type="expression" dxfId="21620" priority="29782" stopIfTrue="1">
      <formula>OR($D58="SI",$D58="T&amp;A")</formula>
    </cfRule>
    <cfRule type="expression" dxfId="21619" priority="29783" stopIfTrue="1">
      <formula>AND($F58&gt;0,$G58="")</formula>
    </cfRule>
    <cfRule type="expression" dxfId="21618" priority="29784" stopIfTrue="1">
      <formula>AND($F58=0,$G58&lt;&gt;"",$G58&lt;&gt;"PUMP OFF MODE",G58&lt;&gt;"UNDER LOAD")</formula>
    </cfRule>
  </conditionalFormatting>
  <conditionalFormatting sqref="G58">
    <cfRule type="expression" dxfId="21617" priority="29779" stopIfTrue="1">
      <formula>OR($D58="SI",$D58="T&amp;A")</formula>
    </cfRule>
    <cfRule type="expression" dxfId="21616" priority="29780" stopIfTrue="1">
      <formula>AND($F58&gt;0,$G58="")</formula>
    </cfRule>
    <cfRule type="expression" dxfId="21615" priority="29781" stopIfTrue="1">
      <formula>AND($F58=0,$G58&lt;&gt;"",$G58&lt;&gt;"PUMP OFF MODE",G58&lt;&gt;"UNDER LOAD")</formula>
    </cfRule>
  </conditionalFormatting>
  <conditionalFormatting sqref="G58">
    <cfRule type="expression" dxfId="21614" priority="29776" stopIfTrue="1">
      <formula>OR($D58="SI",$D58="T&amp;A")</formula>
    </cfRule>
    <cfRule type="expression" dxfId="21613" priority="29777" stopIfTrue="1">
      <formula>AND($F58&gt;0,$G58="")</formula>
    </cfRule>
    <cfRule type="expression" dxfId="21612" priority="29778" stopIfTrue="1">
      <formula>AND($F58=0,$G58&lt;&gt;"",$G58&lt;&gt;"PUMP OFF MODE",G58&lt;&gt;"UNDER LOAD")</formula>
    </cfRule>
  </conditionalFormatting>
  <conditionalFormatting sqref="G58">
    <cfRule type="expression" dxfId="21611" priority="29773" stopIfTrue="1">
      <formula>OR($D58="SI",$D58="T&amp;A")</formula>
    </cfRule>
    <cfRule type="expression" dxfId="21610" priority="29774" stopIfTrue="1">
      <formula>AND($F58&gt;0,$G58="")</formula>
    </cfRule>
    <cfRule type="expression" dxfId="21609" priority="29775" stopIfTrue="1">
      <formula>AND($F58=0,$G58&lt;&gt;"",$G58&lt;&gt;"PUMP OFF MODE",G58&lt;&gt;"UNDER LOAD")</formula>
    </cfRule>
  </conditionalFormatting>
  <conditionalFormatting sqref="G58">
    <cfRule type="expression" dxfId="21608" priority="29770" stopIfTrue="1">
      <formula>OR($D58="SI",$D58="T&amp;A")</formula>
    </cfRule>
    <cfRule type="expression" dxfId="21607" priority="29771" stopIfTrue="1">
      <formula>AND($F58&gt;0,$G58="")</formula>
    </cfRule>
    <cfRule type="expression" dxfId="21606" priority="29772" stopIfTrue="1">
      <formula>AND($F58=0,$G58&lt;&gt;"",$G58&lt;&gt;"PUMP OFF MODE",G58&lt;&gt;"UNDER LOAD")</formula>
    </cfRule>
  </conditionalFormatting>
  <conditionalFormatting sqref="G58">
    <cfRule type="expression" dxfId="21605" priority="29767" stopIfTrue="1">
      <formula>OR($D58="SI",$D58="T&amp;A")</formula>
    </cfRule>
    <cfRule type="expression" dxfId="21604" priority="29768" stopIfTrue="1">
      <formula>AND($F58&gt;0,$G58="")</formula>
    </cfRule>
    <cfRule type="expression" dxfId="21603" priority="29769" stopIfTrue="1">
      <formula>AND($F58=0,$G58&lt;&gt;"",$G58&lt;&gt;"PUMP OFF MODE",G58&lt;&gt;"UNDER LOAD")</formula>
    </cfRule>
  </conditionalFormatting>
  <conditionalFormatting sqref="G58">
    <cfRule type="expression" dxfId="21602" priority="29764" stopIfTrue="1">
      <formula>OR($D58="SI",$D58="T&amp;A")</formula>
    </cfRule>
    <cfRule type="expression" dxfId="21601" priority="29765" stopIfTrue="1">
      <formula>AND($F58&gt;0,$G58="")</formula>
    </cfRule>
    <cfRule type="expression" dxfId="21600" priority="29766" stopIfTrue="1">
      <formula>AND($F58=0,$G58&lt;&gt;"",$G58&lt;&gt;"PUMP OFF MODE",G58&lt;&gt;"UNDER LOAD")</formula>
    </cfRule>
  </conditionalFormatting>
  <conditionalFormatting sqref="G58">
    <cfRule type="expression" dxfId="21599" priority="29761" stopIfTrue="1">
      <formula>OR($D58="SI",$D58="T&amp;A")</formula>
    </cfRule>
    <cfRule type="expression" dxfId="21598" priority="29762" stopIfTrue="1">
      <formula>AND($F58&gt;0,$G58="")</formula>
    </cfRule>
    <cfRule type="expression" dxfId="21597" priority="29763" stopIfTrue="1">
      <formula>AND($F58=0,$G58&lt;&gt;"",$G58&lt;&gt;"PUMP OFF MODE",G58&lt;&gt;"UNDER LOAD")</formula>
    </cfRule>
  </conditionalFormatting>
  <conditionalFormatting sqref="G58">
    <cfRule type="expression" dxfId="21596" priority="29758" stopIfTrue="1">
      <formula>OR($D58="SI",$D58="T&amp;A")</formula>
    </cfRule>
    <cfRule type="expression" dxfId="21595" priority="29759" stopIfTrue="1">
      <formula>AND($F58&gt;0,$G58="")</formula>
    </cfRule>
    <cfRule type="expression" dxfId="21594" priority="29760" stopIfTrue="1">
      <formula>AND($F58=0,$G58&lt;&gt;"",$G58&lt;&gt;"PUMP OFF MODE",G58&lt;&gt;"UNDER LOAD")</formula>
    </cfRule>
  </conditionalFormatting>
  <conditionalFormatting sqref="G58">
    <cfRule type="expression" dxfId="21593" priority="29755" stopIfTrue="1">
      <formula>OR($D58="SI",$D58="T&amp;A")</formula>
    </cfRule>
    <cfRule type="expression" dxfId="21592" priority="29756" stopIfTrue="1">
      <formula>AND($F58&gt;0,$G58="")</formula>
    </cfRule>
    <cfRule type="expression" dxfId="21591" priority="29757" stopIfTrue="1">
      <formula>AND($F58=0,$G58&lt;&gt;"",$G58&lt;&gt;"PUMP OFF MODE",G58&lt;&gt;"UNDER LOAD")</formula>
    </cfRule>
  </conditionalFormatting>
  <conditionalFormatting sqref="G58">
    <cfRule type="expression" dxfId="21590" priority="29752" stopIfTrue="1">
      <formula>OR($D58="SI",$D58="T&amp;A")</formula>
    </cfRule>
    <cfRule type="expression" dxfId="21589" priority="29753" stopIfTrue="1">
      <formula>AND($F58&gt;0,$G58="")</formula>
    </cfRule>
    <cfRule type="expression" dxfId="21588" priority="29754" stopIfTrue="1">
      <formula>AND($F58=0,$G58&lt;&gt;"",$G58&lt;&gt;"PUMP OFF MODE",G58&lt;&gt;"UNDER LOAD")</formula>
    </cfRule>
  </conditionalFormatting>
  <conditionalFormatting sqref="G58">
    <cfRule type="expression" dxfId="21587" priority="29749" stopIfTrue="1">
      <formula>OR($D58="SI",$D58="T&amp;A")</formula>
    </cfRule>
    <cfRule type="expression" dxfId="21586" priority="29750" stopIfTrue="1">
      <formula>AND($F58&gt;0,$G58="")</formula>
    </cfRule>
    <cfRule type="expression" dxfId="21585" priority="29751" stopIfTrue="1">
      <formula>AND($F58=0,$G58&lt;&gt;"",$G58&lt;&gt;"PUMP OFF MODE",G58&lt;&gt;"UNDER LOAD")</formula>
    </cfRule>
  </conditionalFormatting>
  <conditionalFormatting sqref="G58">
    <cfRule type="expression" dxfId="21584" priority="29746" stopIfTrue="1">
      <formula>OR($D58="SI",$D58="T&amp;A")</formula>
    </cfRule>
    <cfRule type="expression" dxfId="21583" priority="29747" stopIfTrue="1">
      <formula>AND($F58&gt;0,$G58="")</formula>
    </cfRule>
    <cfRule type="expression" dxfId="21582" priority="29748" stopIfTrue="1">
      <formula>AND($F58=0,$G58&lt;&gt;"",$G58&lt;&gt;"PUMP OFF MODE",G58&lt;&gt;"UNDER LOAD")</formula>
    </cfRule>
  </conditionalFormatting>
  <conditionalFormatting sqref="G58">
    <cfRule type="expression" dxfId="21581" priority="29743" stopIfTrue="1">
      <formula>OR($D58="SI",$D58="T&amp;A")</formula>
    </cfRule>
    <cfRule type="expression" dxfId="21580" priority="29744" stopIfTrue="1">
      <formula>AND($F58&gt;0,$G58="")</formula>
    </cfRule>
    <cfRule type="expression" dxfId="21579" priority="29745" stopIfTrue="1">
      <formula>AND($F58=0,$G58&lt;&gt;"",$G58&lt;&gt;"PUMP OFF MODE",G58&lt;&gt;"UNDER LOAD")</formula>
    </cfRule>
  </conditionalFormatting>
  <conditionalFormatting sqref="G58">
    <cfRule type="expression" dxfId="21578" priority="29740" stopIfTrue="1">
      <formula>OR($D58="SI",$D58="T&amp;A")</formula>
    </cfRule>
    <cfRule type="expression" dxfId="21577" priority="29741" stopIfTrue="1">
      <formula>AND($F58&gt;0,$G58="")</formula>
    </cfRule>
    <cfRule type="expression" dxfId="21576" priority="29742" stopIfTrue="1">
      <formula>AND($F58=0,$G58&lt;&gt;"",$G58&lt;&gt;"PUMP OFF MODE",G58&lt;&gt;"UNDER LOAD")</formula>
    </cfRule>
  </conditionalFormatting>
  <conditionalFormatting sqref="G58">
    <cfRule type="expression" dxfId="21575" priority="29737" stopIfTrue="1">
      <formula>OR($D58="SI",$D58="T&amp;A")</formula>
    </cfRule>
    <cfRule type="expression" dxfId="21574" priority="29738" stopIfTrue="1">
      <formula>AND($F58&gt;0,$G58="")</formula>
    </cfRule>
    <cfRule type="expression" dxfId="21573" priority="29739" stopIfTrue="1">
      <formula>AND($F58=0,$G58&lt;&gt;"",$G58&lt;&gt;"PUMP OFF MODE",G58&lt;&gt;"UNDER LOAD")</formula>
    </cfRule>
  </conditionalFormatting>
  <conditionalFormatting sqref="G58">
    <cfRule type="expression" dxfId="21572" priority="29734" stopIfTrue="1">
      <formula>OR($D58="SI",$D58="T&amp;A")</formula>
    </cfRule>
    <cfRule type="expression" dxfId="21571" priority="29735" stopIfTrue="1">
      <formula>AND($F58&gt;0,$G58="")</formula>
    </cfRule>
    <cfRule type="expression" dxfId="21570" priority="29736" stopIfTrue="1">
      <formula>AND($F58=0,$G58&lt;&gt;"",$G58&lt;&gt;"PUMP OFF MODE",G58&lt;&gt;"UNDER LOAD")</formula>
    </cfRule>
  </conditionalFormatting>
  <conditionalFormatting sqref="G58">
    <cfRule type="expression" dxfId="21569" priority="29731" stopIfTrue="1">
      <formula>OR($D58="SI",$D58="T&amp;A")</formula>
    </cfRule>
    <cfRule type="expression" dxfId="21568" priority="29732" stopIfTrue="1">
      <formula>AND($F58&gt;0,$G58="")</formula>
    </cfRule>
    <cfRule type="expression" dxfId="21567" priority="29733" stopIfTrue="1">
      <formula>AND($F58=0,$G58&lt;&gt;"",$G58&lt;&gt;"PUMP OFF MODE",G58&lt;&gt;"UNDER LOAD")</formula>
    </cfRule>
  </conditionalFormatting>
  <conditionalFormatting sqref="G58">
    <cfRule type="expression" dxfId="21566" priority="29728" stopIfTrue="1">
      <formula>OR($D58="SI",$D58="T&amp;A")</formula>
    </cfRule>
    <cfRule type="expression" dxfId="21565" priority="29729" stopIfTrue="1">
      <formula>AND($F58&gt;0,$G58="")</formula>
    </cfRule>
    <cfRule type="expression" dxfId="21564" priority="29730" stopIfTrue="1">
      <formula>AND($F58=0,$G58&lt;&gt;"",$G58&lt;&gt;"PUMP OFF MODE",G58&lt;&gt;"UNDER LOAD")</formula>
    </cfRule>
  </conditionalFormatting>
  <conditionalFormatting sqref="G58">
    <cfRule type="expression" dxfId="21563" priority="29725" stopIfTrue="1">
      <formula>OR($D58="SI",$D58="T&amp;A")</formula>
    </cfRule>
    <cfRule type="expression" dxfId="21562" priority="29726" stopIfTrue="1">
      <formula>AND($F58&gt;0,$G58="")</formula>
    </cfRule>
    <cfRule type="expression" dxfId="21561" priority="29727" stopIfTrue="1">
      <formula>AND($F58=0,$G58&lt;&gt;"",$G58&lt;&gt;"PUMP OFF MODE",G58&lt;&gt;"UNDER LOAD")</formula>
    </cfRule>
  </conditionalFormatting>
  <conditionalFormatting sqref="G58">
    <cfRule type="expression" dxfId="21560" priority="29722" stopIfTrue="1">
      <formula>OR($D58="SI",$D58="T&amp;A")</formula>
    </cfRule>
    <cfRule type="expression" dxfId="21559" priority="29723" stopIfTrue="1">
      <formula>AND($F58&gt;0,$G58="")</formula>
    </cfRule>
    <cfRule type="expression" dxfId="21558" priority="29724" stopIfTrue="1">
      <formula>AND($F58=0,$G58&lt;&gt;"",$G58&lt;&gt;"PUMP OFF MODE",G58&lt;&gt;"UNDER LOAD")</formula>
    </cfRule>
  </conditionalFormatting>
  <conditionalFormatting sqref="G58">
    <cfRule type="expression" dxfId="21557" priority="29719" stopIfTrue="1">
      <formula>OR($D58="SI",$D58="T&amp;A")</formula>
    </cfRule>
    <cfRule type="expression" dxfId="21556" priority="29720" stopIfTrue="1">
      <formula>AND($F58&gt;0,$G58="")</formula>
    </cfRule>
    <cfRule type="expression" dxfId="21555" priority="29721" stopIfTrue="1">
      <formula>AND($F58=0,$G58&lt;&gt;"",$G58&lt;&gt;"PUMP OFF MODE",G58&lt;&gt;"UNDER LOAD")</formula>
    </cfRule>
  </conditionalFormatting>
  <conditionalFormatting sqref="G58">
    <cfRule type="expression" dxfId="21554" priority="29716" stopIfTrue="1">
      <formula>OR($D58="SI",$D58="T&amp;A")</formula>
    </cfRule>
    <cfRule type="expression" dxfId="21553" priority="29717" stopIfTrue="1">
      <formula>AND($F58&gt;0,$G58="")</formula>
    </cfRule>
    <cfRule type="expression" dxfId="21552" priority="29718" stopIfTrue="1">
      <formula>AND($F58=0,$G58&lt;&gt;"",$G58&lt;&gt;"PUMP OFF MODE",G58&lt;&gt;"UNDER LOAD")</formula>
    </cfRule>
  </conditionalFormatting>
  <conditionalFormatting sqref="G58">
    <cfRule type="expression" dxfId="21551" priority="29713" stopIfTrue="1">
      <formula>OR($D58="SI",$D58="T&amp;A")</formula>
    </cfRule>
    <cfRule type="expression" dxfId="21550" priority="29714" stopIfTrue="1">
      <formula>AND($F58&gt;0,$G58="")</formula>
    </cfRule>
    <cfRule type="expression" dxfId="21549" priority="29715" stopIfTrue="1">
      <formula>AND($F58=0,$G58&lt;&gt;"",$G58&lt;&gt;"PUMP OFF MODE",G58&lt;&gt;"UNDER LOAD")</formula>
    </cfRule>
  </conditionalFormatting>
  <conditionalFormatting sqref="G58">
    <cfRule type="expression" dxfId="21548" priority="29710" stopIfTrue="1">
      <formula>OR($D58="SI",$D58="T&amp;A")</formula>
    </cfRule>
    <cfRule type="expression" dxfId="21547" priority="29711" stopIfTrue="1">
      <formula>AND($F58&gt;0,$G58="")</formula>
    </cfRule>
    <cfRule type="expression" dxfId="21546" priority="29712" stopIfTrue="1">
      <formula>AND($F58=0,$G58&lt;&gt;"",$G58&lt;&gt;"PUMP OFF MODE",G58&lt;&gt;"UNDER LOAD")</formula>
    </cfRule>
  </conditionalFormatting>
  <conditionalFormatting sqref="G58">
    <cfRule type="expression" dxfId="21545" priority="29707" stopIfTrue="1">
      <formula>OR($D58="SI",$D58="T&amp;A")</formula>
    </cfRule>
    <cfRule type="expression" dxfId="21544" priority="29708" stopIfTrue="1">
      <formula>AND($F58&gt;0,$G58="")</formula>
    </cfRule>
    <cfRule type="expression" dxfId="21543" priority="29709" stopIfTrue="1">
      <formula>AND($F58=0,$G58&lt;&gt;"",$G58&lt;&gt;"PUMP OFF MODE",G58&lt;&gt;"UNDER LOAD")</formula>
    </cfRule>
  </conditionalFormatting>
  <conditionalFormatting sqref="G44">
    <cfRule type="expression" dxfId="21542" priority="29692" stopIfTrue="1">
      <formula>OR($D44="SI",$D44="T&amp;A")</formula>
    </cfRule>
    <cfRule type="expression" dxfId="21541" priority="29693" stopIfTrue="1">
      <formula>AND($F44&gt;0,$G44="")</formula>
    </cfRule>
    <cfRule type="expression" dxfId="21540" priority="29694" stopIfTrue="1">
      <formula>AND($F44=0,$G44&lt;&gt;"",$G44&lt;&gt;"PUMP OFF MODE",G44&lt;&gt;"UNDER LOAD")</formula>
    </cfRule>
  </conditionalFormatting>
  <conditionalFormatting sqref="G44">
    <cfRule type="expression" dxfId="21539" priority="29689" stopIfTrue="1">
      <formula>OR($D44="SI",$D44="T&amp;A")</formula>
    </cfRule>
    <cfRule type="expression" dxfId="21538" priority="29690" stopIfTrue="1">
      <formula>AND($F44&gt;0,$G44="")</formula>
    </cfRule>
    <cfRule type="expression" dxfId="21537" priority="29691" stopIfTrue="1">
      <formula>AND($F44=0,$G44&lt;&gt;"",$G44&lt;&gt;"PUMP OFF MODE",G44&lt;&gt;"UNDER LOAD")</formula>
    </cfRule>
  </conditionalFormatting>
  <conditionalFormatting sqref="G44">
    <cfRule type="expression" dxfId="21536" priority="29686" stopIfTrue="1">
      <formula>OR($D44="SI",$D44="T&amp;A")</formula>
    </cfRule>
    <cfRule type="expression" dxfId="21535" priority="29687" stopIfTrue="1">
      <formula>AND($F44&gt;0,$G44="")</formula>
    </cfRule>
    <cfRule type="expression" dxfId="21534" priority="29688" stopIfTrue="1">
      <formula>AND($F44=0,$G44&lt;&gt;"",$G44&lt;&gt;"PUMP OFF MODE",G44&lt;&gt;"UNDER LOAD")</formula>
    </cfRule>
  </conditionalFormatting>
  <conditionalFormatting sqref="G44">
    <cfRule type="expression" dxfId="21533" priority="29683" stopIfTrue="1">
      <formula>OR($D44="SI",$D44="T&amp;A")</formula>
    </cfRule>
    <cfRule type="expression" dxfId="21532" priority="29684" stopIfTrue="1">
      <formula>AND($F44&gt;0,$G44="")</formula>
    </cfRule>
    <cfRule type="expression" dxfId="21531" priority="29685" stopIfTrue="1">
      <formula>AND($F44=0,$G44&lt;&gt;"",$G44&lt;&gt;"PUMP OFF MODE",G44&lt;&gt;"UNDER LOAD")</formula>
    </cfRule>
  </conditionalFormatting>
  <conditionalFormatting sqref="G44">
    <cfRule type="expression" dxfId="21530" priority="29680" stopIfTrue="1">
      <formula>OR($D44="SI",$D44="T&amp;A")</formula>
    </cfRule>
    <cfRule type="expression" dxfId="21529" priority="29681" stopIfTrue="1">
      <formula>AND($F44&gt;0,$G44="")</formula>
    </cfRule>
    <cfRule type="expression" dxfId="21528" priority="29682" stopIfTrue="1">
      <formula>AND($F44=0,$G44&lt;&gt;"",$G44&lt;&gt;"PUMP OFF MODE",G44&lt;&gt;"UNDER LOAD")</formula>
    </cfRule>
  </conditionalFormatting>
  <conditionalFormatting sqref="G44">
    <cfRule type="expression" dxfId="21527" priority="29677" stopIfTrue="1">
      <formula>OR($D44="SI",$D44="T&amp;A")</formula>
    </cfRule>
    <cfRule type="expression" dxfId="21526" priority="29678" stopIfTrue="1">
      <formula>AND($F44&gt;0,$G44="")</formula>
    </cfRule>
    <cfRule type="expression" dxfId="21525" priority="29679" stopIfTrue="1">
      <formula>AND($F44=0,$G44&lt;&gt;"",$G44&lt;&gt;"PUMP OFF MODE",G44&lt;&gt;"UNDER LOAD")</formula>
    </cfRule>
  </conditionalFormatting>
  <conditionalFormatting sqref="G44">
    <cfRule type="expression" dxfId="21524" priority="29674" stopIfTrue="1">
      <formula>OR($D44="SI",$D44="T&amp;A")</formula>
    </cfRule>
    <cfRule type="expression" dxfId="21523" priority="29675" stopIfTrue="1">
      <formula>AND($F44&gt;0,$G44="")</formula>
    </cfRule>
    <cfRule type="expression" dxfId="21522" priority="29676" stopIfTrue="1">
      <formula>AND($F44=0,$G44&lt;&gt;"",$G44&lt;&gt;"PUMP OFF MODE",G44&lt;&gt;"UNDER LOAD")</formula>
    </cfRule>
  </conditionalFormatting>
  <conditionalFormatting sqref="G44">
    <cfRule type="expression" dxfId="21521" priority="29671" stopIfTrue="1">
      <formula>OR($D44="SI",$D44="T&amp;A")</formula>
    </cfRule>
    <cfRule type="expression" dxfId="21520" priority="29672" stopIfTrue="1">
      <formula>AND($F44&gt;0,$G44="")</formula>
    </cfRule>
    <cfRule type="expression" dxfId="21519" priority="29673" stopIfTrue="1">
      <formula>AND($F44=0,$G44&lt;&gt;"",$G44&lt;&gt;"PUMP OFF MODE",G44&lt;&gt;"UNDER LOAD")</formula>
    </cfRule>
  </conditionalFormatting>
  <conditionalFormatting sqref="G44">
    <cfRule type="expression" dxfId="21518" priority="29668" stopIfTrue="1">
      <formula>OR($D44="SI",$D44="T&amp;A")</formula>
    </cfRule>
    <cfRule type="expression" dxfId="21517" priority="29669" stopIfTrue="1">
      <formula>AND($F44&gt;0,$G44="")</formula>
    </cfRule>
    <cfRule type="expression" dxfId="21516" priority="29670" stopIfTrue="1">
      <formula>AND($F44=0,$G44&lt;&gt;"",$G44&lt;&gt;"PUMP OFF MODE",G44&lt;&gt;"UNDER LOAD")</formula>
    </cfRule>
  </conditionalFormatting>
  <conditionalFormatting sqref="G44">
    <cfRule type="expression" dxfId="21515" priority="29665" stopIfTrue="1">
      <formula>OR($D44="SI",$D44="T&amp;A")</formula>
    </cfRule>
    <cfRule type="expression" dxfId="21514" priority="29666" stopIfTrue="1">
      <formula>AND($F44&gt;0,$G44="")</formula>
    </cfRule>
    <cfRule type="expression" dxfId="21513" priority="29667" stopIfTrue="1">
      <formula>AND($F44=0,$G44&lt;&gt;"",$G44&lt;&gt;"PUMP OFF MODE",G44&lt;&gt;"UNDER LOAD")</formula>
    </cfRule>
  </conditionalFormatting>
  <conditionalFormatting sqref="G44">
    <cfRule type="expression" dxfId="21512" priority="29662" stopIfTrue="1">
      <formula>OR($D44="SI",$D44="T&amp;A")</formula>
    </cfRule>
    <cfRule type="expression" dxfId="21511" priority="29663" stopIfTrue="1">
      <formula>AND($F44&gt;0,$G44="")</formula>
    </cfRule>
    <cfRule type="expression" dxfId="21510" priority="29664" stopIfTrue="1">
      <formula>AND($F44=0,$G44&lt;&gt;"",$G44&lt;&gt;"PUMP OFF MODE",G44&lt;&gt;"UNDER LOAD")</formula>
    </cfRule>
  </conditionalFormatting>
  <conditionalFormatting sqref="G44">
    <cfRule type="expression" dxfId="21509" priority="29659" stopIfTrue="1">
      <formula>OR($D44="SI",$D44="T&amp;A")</formula>
    </cfRule>
    <cfRule type="expression" dxfId="21508" priority="29660" stopIfTrue="1">
      <formula>AND($F44&gt;0,$G44="")</formula>
    </cfRule>
    <cfRule type="expression" dxfId="21507" priority="29661" stopIfTrue="1">
      <formula>AND($F44=0,$G44&lt;&gt;"",$G44&lt;&gt;"PUMP OFF MODE",G44&lt;&gt;"UNDER LOAD")</formula>
    </cfRule>
  </conditionalFormatting>
  <conditionalFormatting sqref="G44">
    <cfRule type="expression" dxfId="21506" priority="29656" stopIfTrue="1">
      <formula>OR($D44="SI",$D44="T&amp;A")</formula>
    </cfRule>
    <cfRule type="expression" dxfId="21505" priority="29657" stopIfTrue="1">
      <formula>AND($F44&gt;0,$G44="")</formula>
    </cfRule>
    <cfRule type="expression" dxfId="21504" priority="29658" stopIfTrue="1">
      <formula>AND($F44=0,$G44&lt;&gt;"",$G44&lt;&gt;"PUMP OFF MODE",G44&lt;&gt;"UNDER LOAD")</formula>
    </cfRule>
  </conditionalFormatting>
  <conditionalFormatting sqref="G44">
    <cfRule type="expression" dxfId="21503" priority="29653" stopIfTrue="1">
      <formula>OR($D44="SI",$D44="T&amp;A")</formula>
    </cfRule>
    <cfRule type="expression" dxfId="21502" priority="29654" stopIfTrue="1">
      <formula>AND($F44&gt;0,$G44="")</formula>
    </cfRule>
    <cfRule type="expression" dxfId="21501" priority="29655" stopIfTrue="1">
      <formula>AND($F44=0,$G44&lt;&gt;"",$G44&lt;&gt;"PUMP OFF MODE",G44&lt;&gt;"UNDER LOAD")</formula>
    </cfRule>
  </conditionalFormatting>
  <conditionalFormatting sqref="G93">
    <cfRule type="expression" dxfId="21500" priority="29590" stopIfTrue="1">
      <formula>OR($D93="SI",$D93="T&amp;A")</formula>
    </cfRule>
    <cfRule type="expression" dxfId="21499" priority="29591" stopIfTrue="1">
      <formula>AND($F93&gt;0,$G93="")</formula>
    </cfRule>
    <cfRule type="expression" dxfId="21498" priority="29592" stopIfTrue="1">
      <formula>AND($F93=0,$G93&lt;&gt;"",$G93&lt;&gt;"PUMP OFF MODE",G93&lt;&gt;"UNDER LOAD")</formula>
    </cfRule>
  </conditionalFormatting>
  <conditionalFormatting sqref="G93">
    <cfRule type="expression" dxfId="21497" priority="29587" stopIfTrue="1">
      <formula>OR($D93="SI",$D93="T&amp;A")</formula>
    </cfRule>
    <cfRule type="expression" dxfId="21496" priority="29588" stopIfTrue="1">
      <formula>AND($F93&gt;0,$G93="")</formula>
    </cfRule>
    <cfRule type="expression" dxfId="21495" priority="29589" stopIfTrue="1">
      <formula>AND($F93=0,$G93&lt;&gt;"",$G93&lt;&gt;"PUMP OFF MODE",G93&lt;&gt;"UNDER LOAD")</formula>
    </cfRule>
  </conditionalFormatting>
  <conditionalFormatting sqref="G93">
    <cfRule type="expression" dxfId="21494" priority="29584" stopIfTrue="1">
      <formula>OR($D93="SI",$D93="T&amp;A")</formula>
    </cfRule>
    <cfRule type="expression" dxfId="21493" priority="29585" stopIfTrue="1">
      <formula>AND($F93&gt;0,$G93="")</formula>
    </cfRule>
    <cfRule type="expression" dxfId="21492" priority="29586" stopIfTrue="1">
      <formula>AND($F93=0,$G93&lt;&gt;"",$G93&lt;&gt;"PUMP OFF MODE",G93&lt;&gt;"UNDER LOAD")</formula>
    </cfRule>
  </conditionalFormatting>
  <conditionalFormatting sqref="G93">
    <cfRule type="expression" dxfId="21491" priority="29581" stopIfTrue="1">
      <formula>OR($D93="SI",$D93="T&amp;A")</formula>
    </cfRule>
    <cfRule type="expression" dxfId="21490" priority="29582" stopIfTrue="1">
      <formula>AND($F93&gt;0,$G93="")</formula>
    </cfRule>
    <cfRule type="expression" dxfId="21489" priority="29583" stopIfTrue="1">
      <formula>AND($F93=0,$G93&lt;&gt;"",$G93&lt;&gt;"PUMP OFF MODE",G93&lt;&gt;"UNDER LOAD")</formula>
    </cfRule>
  </conditionalFormatting>
  <conditionalFormatting sqref="G93">
    <cfRule type="expression" dxfId="21488" priority="29578" stopIfTrue="1">
      <formula>OR($D93="SI",$D93="T&amp;A")</formula>
    </cfRule>
    <cfRule type="expression" dxfId="21487" priority="29579" stopIfTrue="1">
      <formula>AND($F93&gt;0,$G93="")</formula>
    </cfRule>
    <cfRule type="expression" dxfId="21486" priority="29580" stopIfTrue="1">
      <formula>AND($F93=0,$G93&lt;&gt;"",$G93&lt;&gt;"PUMP OFF MODE",G93&lt;&gt;"UNDER LOAD")</formula>
    </cfRule>
  </conditionalFormatting>
  <conditionalFormatting sqref="G93">
    <cfRule type="expression" dxfId="21485" priority="29575" stopIfTrue="1">
      <formula>OR($D93="SI",$D93="T&amp;A")</formula>
    </cfRule>
    <cfRule type="expression" dxfId="21484" priority="29576" stopIfTrue="1">
      <formula>AND($F93&gt;0,$G93="")</formula>
    </cfRule>
    <cfRule type="expression" dxfId="21483" priority="29577" stopIfTrue="1">
      <formula>AND($F93=0,$G93&lt;&gt;"",$G93&lt;&gt;"PUMP OFF MODE",G93&lt;&gt;"UNDER LOAD")</formula>
    </cfRule>
  </conditionalFormatting>
  <conditionalFormatting sqref="G93">
    <cfRule type="expression" dxfId="21482" priority="29572" stopIfTrue="1">
      <formula>OR($D93="SI",$D93="T&amp;A")</formula>
    </cfRule>
    <cfRule type="expression" dxfId="21481" priority="29573" stopIfTrue="1">
      <formula>AND($F93&gt;0,$G93="")</formula>
    </cfRule>
    <cfRule type="expression" dxfId="21480" priority="29574" stopIfTrue="1">
      <formula>AND($F93=0,$G93&lt;&gt;"",$G93&lt;&gt;"PUMP OFF MODE",G93&lt;&gt;"UNDER LOAD")</formula>
    </cfRule>
  </conditionalFormatting>
  <conditionalFormatting sqref="G93">
    <cfRule type="expression" dxfId="21479" priority="29569" stopIfTrue="1">
      <formula>OR($D93="SI",$D93="T&amp;A")</formula>
    </cfRule>
    <cfRule type="expression" dxfId="21478" priority="29570" stopIfTrue="1">
      <formula>AND($F93&gt;0,$G93="")</formula>
    </cfRule>
    <cfRule type="expression" dxfId="21477" priority="29571" stopIfTrue="1">
      <formula>AND($F93=0,$G93&lt;&gt;"",$G93&lt;&gt;"PUMP OFF MODE",G93&lt;&gt;"UNDER LOAD")</formula>
    </cfRule>
  </conditionalFormatting>
  <conditionalFormatting sqref="G93">
    <cfRule type="expression" dxfId="21476" priority="29566" stopIfTrue="1">
      <formula>OR($D93="SI",$D93="T&amp;A")</formula>
    </cfRule>
    <cfRule type="expression" dxfId="21475" priority="29567" stopIfTrue="1">
      <formula>AND($F93&gt;0,$G93="")</formula>
    </cfRule>
    <cfRule type="expression" dxfId="21474" priority="29568" stopIfTrue="1">
      <formula>AND($F93=0,$G93&lt;&gt;"",$G93&lt;&gt;"PUMP OFF MODE",G93&lt;&gt;"UNDER LOAD")</formula>
    </cfRule>
  </conditionalFormatting>
  <conditionalFormatting sqref="G93">
    <cfRule type="expression" dxfId="21473" priority="29563" stopIfTrue="1">
      <formula>OR($D93="SI",$D93="T&amp;A")</formula>
    </cfRule>
    <cfRule type="expression" dxfId="21472" priority="29564" stopIfTrue="1">
      <formula>AND($F93&gt;0,$G93="")</formula>
    </cfRule>
    <cfRule type="expression" dxfId="21471" priority="29565" stopIfTrue="1">
      <formula>AND($F93=0,$G93&lt;&gt;"",$G93&lt;&gt;"PUMP OFF MODE",G93&lt;&gt;"UNDER LOAD")</formula>
    </cfRule>
  </conditionalFormatting>
  <conditionalFormatting sqref="G93">
    <cfRule type="expression" dxfId="21470" priority="29560" stopIfTrue="1">
      <formula>OR($D93="SI",$D93="T&amp;A")</formula>
    </cfRule>
    <cfRule type="expression" dxfId="21469" priority="29561" stopIfTrue="1">
      <formula>AND($F93&gt;0,$G93="")</formula>
    </cfRule>
    <cfRule type="expression" dxfId="21468" priority="29562" stopIfTrue="1">
      <formula>AND($F93=0,$G93&lt;&gt;"",$G93&lt;&gt;"PUMP OFF MODE",G93&lt;&gt;"UNDER LOAD")</formula>
    </cfRule>
  </conditionalFormatting>
  <conditionalFormatting sqref="G93">
    <cfRule type="expression" dxfId="21467" priority="29557" stopIfTrue="1">
      <formula>OR($D93="SI",$D93="T&amp;A")</formula>
    </cfRule>
    <cfRule type="expression" dxfId="21466" priority="29558" stopIfTrue="1">
      <formula>AND($F93&gt;0,$G93="")</formula>
    </cfRule>
    <cfRule type="expression" dxfId="21465" priority="29559" stopIfTrue="1">
      <formula>AND($F93=0,$G93&lt;&gt;"",$G93&lt;&gt;"PUMP OFF MODE",G93&lt;&gt;"UNDER LOAD")</formula>
    </cfRule>
  </conditionalFormatting>
  <conditionalFormatting sqref="G93">
    <cfRule type="expression" dxfId="21464" priority="29554" stopIfTrue="1">
      <formula>OR($D93="SI",$D93="T&amp;A")</formula>
    </cfRule>
    <cfRule type="expression" dxfId="21463" priority="29555" stopIfTrue="1">
      <formula>AND($F93&gt;0,$G93="")</formula>
    </cfRule>
    <cfRule type="expression" dxfId="21462" priority="29556" stopIfTrue="1">
      <formula>AND($F93=0,$G93&lt;&gt;"",$G93&lt;&gt;"PUMP OFF MODE",G93&lt;&gt;"UNDER LOAD")</formula>
    </cfRule>
  </conditionalFormatting>
  <conditionalFormatting sqref="G93">
    <cfRule type="expression" dxfId="21461" priority="29551" stopIfTrue="1">
      <formula>OR($D93="SI",$D93="T&amp;A")</formula>
    </cfRule>
    <cfRule type="expression" dxfId="21460" priority="29552" stopIfTrue="1">
      <formula>AND($F93&gt;0,$G93="")</formula>
    </cfRule>
    <cfRule type="expression" dxfId="21459" priority="29553" stopIfTrue="1">
      <formula>AND($F93=0,$G93&lt;&gt;"",$G93&lt;&gt;"PUMP OFF MODE",G93&lt;&gt;"UNDER LOAD")</formula>
    </cfRule>
  </conditionalFormatting>
  <conditionalFormatting sqref="G93">
    <cfRule type="expression" dxfId="21458" priority="29548" stopIfTrue="1">
      <formula>OR($D93="SI",$D93="T&amp;A")</formula>
    </cfRule>
    <cfRule type="expression" dxfId="21457" priority="29549" stopIfTrue="1">
      <formula>AND($F93&gt;0,$G93="")</formula>
    </cfRule>
    <cfRule type="expression" dxfId="21456" priority="29550" stopIfTrue="1">
      <formula>AND($F93=0,$G93&lt;&gt;"",$G93&lt;&gt;"PUMP OFF MODE",G93&lt;&gt;"UNDER LOAD")</formula>
    </cfRule>
  </conditionalFormatting>
  <conditionalFormatting sqref="G93">
    <cfRule type="expression" dxfId="21455" priority="29545" stopIfTrue="1">
      <formula>OR($D93="SI",$D93="T&amp;A")</formula>
    </cfRule>
    <cfRule type="expression" dxfId="21454" priority="29546" stopIfTrue="1">
      <formula>AND($F93&gt;0,$G93="")</formula>
    </cfRule>
    <cfRule type="expression" dxfId="21453" priority="29547" stopIfTrue="1">
      <formula>AND($F93=0,$G93&lt;&gt;"",$G93&lt;&gt;"PUMP OFF MODE",G93&lt;&gt;"UNDER LOAD")</formula>
    </cfRule>
  </conditionalFormatting>
  <conditionalFormatting sqref="G93">
    <cfRule type="expression" dxfId="21452" priority="29542" stopIfTrue="1">
      <formula>OR($D93="SI",$D93="T&amp;A")</formula>
    </cfRule>
    <cfRule type="expression" dxfId="21451" priority="29543" stopIfTrue="1">
      <formula>AND($F93&gt;0,$G93="")</formula>
    </cfRule>
    <cfRule type="expression" dxfId="21450" priority="29544" stopIfTrue="1">
      <formula>AND($F93=0,$G93&lt;&gt;"",$G93&lt;&gt;"PUMP OFF MODE",G93&lt;&gt;"UNDER LOAD")</formula>
    </cfRule>
  </conditionalFormatting>
  <conditionalFormatting sqref="G93">
    <cfRule type="expression" dxfId="21449" priority="29539" stopIfTrue="1">
      <formula>OR($D93="SI",$D93="T&amp;A")</formula>
    </cfRule>
    <cfRule type="expression" dxfId="21448" priority="29540" stopIfTrue="1">
      <formula>AND($F93&gt;0,$G93="")</formula>
    </cfRule>
    <cfRule type="expression" dxfId="21447" priority="29541" stopIfTrue="1">
      <formula>AND($F93=0,$G93&lt;&gt;"",$G93&lt;&gt;"PUMP OFF MODE",G93&lt;&gt;"UNDER LOAD")</formula>
    </cfRule>
  </conditionalFormatting>
  <conditionalFormatting sqref="G93">
    <cfRule type="expression" dxfId="21446" priority="29536" stopIfTrue="1">
      <formula>OR($D93="SI",$D93="T&amp;A")</formula>
    </cfRule>
    <cfRule type="expression" dxfId="21445" priority="29537" stopIfTrue="1">
      <formula>AND($F93&gt;0,$G93="")</formula>
    </cfRule>
    <cfRule type="expression" dxfId="21444" priority="29538" stopIfTrue="1">
      <formula>AND($F93=0,$G93&lt;&gt;"",$G93&lt;&gt;"PUMP OFF MODE",G93&lt;&gt;"UNDER LOAD")</formula>
    </cfRule>
  </conditionalFormatting>
  <conditionalFormatting sqref="G93">
    <cfRule type="expression" dxfId="21443" priority="29533" stopIfTrue="1">
      <formula>OR($D93="SI",$D93="T&amp;A")</formula>
    </cfRule>
    <cfRule type="expression" dxfId="21442" priority="29534" stopIfTrue="1">
      <formula>AND($F93&gt;0,$G93="")</formula>
    </cfRule>
    <cfRule type="expression" dxfId="21441" priority="29535" stopIfTrue="1">
      <formula>AND($F93=0,$G93&lt;&gt;"",$G93&lt;&gt;"PUMP OFF MODE",G93&lt;&gt;"UNDER LOAD")</formula>
    </cfRule>
  </conditionalFormatting>
  <conditionalFormatting sqref="G93">
    <cfRule type="expression" dxfId="21440" priority="29530" stopIfTrue="1">
      <formula>OR($D93="SI",$D93="T&amp;A")</formula>
    </cfRule>
    <cfRule type="expression" dxfId="21439" priority="29531" stopIfTrue="1">
      <formula>AND($F93&gt;0,$G93="")</formula>
    </cfRule>
    <cfRule type="expression" dxfId="21438" priority="29532" stopIfTrue="1">
      <formula>AND($F93=0,$G93&lt;&gt;"",$G93&lt;&gt;"PUMP OFF MODE",G93&lt;&gt;"UNDER LOAD")</formula>
    </cfRule>
  </conditionalFormatting>
  <conditionalFormatting sqref="G93">
    <cfRule type="expression" dxfId="21437" priority="29527" stopIfTrue="1">
      <formula>OR($D93="SI",$D93="T&amp;A")</formula>
    </cfRule>
    <cfRule type="expression" dxfId="21436" priority="29528" stopIfTrue="1">
      <formula>AND($F93&gt;0,$G93="")</formula>
    </cfRule>
    <cfRule type="expression" dxfId="21435" priority="29529" stopIfTrue="1">
      <formula>AND($F93=0,$G93&lt;&gt;"",$G93&lt;&gt;"PUMP OFF MODE",G93&lt;&gt;"UNDER LOAD")</formula>
    </cfRule>
  </conditionalFormatting>
  <conditionalFormatting sqref="G93">
    <cfRule type="expression" dxfId="21434" priority="29524" stopIfTrue="1">
      <formula>OR($D93="SI",$D93="T&amp;A")</formula>
    </cfRule>
    <cfRule type="expression" dxfId="21433" priority="29525" stopIfTrue="1">
      <formula>AND($F93&gt;0,$G93="")</formula>
    </cfRule>
    <cfRule type="expression" dxfId="21432" priority="29526" stopIfTrue="1">
      <formula>AND($F93=0,$G93&lt;&gt;"",$G93&lt;&gt;"PUMP OFF MODE",G93&lt;&gt;"UNDER LOAD")</formula>
    </cfRule>
  </conditionalFormatting>
  <conditionalFormatting sqref="G93">
    <cfRule type="expression" dxfId="21431" priority="29521" stopIfTrue="1">
      <formula>OR($D93="SI",$D93="T&amp;A")</formula>
    </cfRule>
    <cfRule type="expression" dxfId="21430" priority="29522" stopIfTrue="1">
      <formula>AND($F93&gt;0,$G93="")</formula>
    </cfRule>
    <cfRule type="expression" dxfId="21429" priority="29523" stopIfTrue="1">
      <formula>AND($F93=0,$G93&lt;&gt;"",$G93&lt;&gt;"PUMP OFF MODE",G93&lt;&gt;"UNDER LOAD")</formula>
    </cfRule>
  </conditionalFormatting>
  <conditionalFormatting sqref="G93">
    <cfRule type="expression" dxfId="21428" priority="29518" stopIfTrue="1">
      <formula>OR($D93="SI",$D93="T&amp;A")</formula>
    </cfRule>
    <cfRule type="expression" dxfId="21427" priority="29519" stopIfTrue="1">
      <formula>AND($F93&gt;0,$G93="")</formula>
    </cfRule>
    <cfRule type="expression" dxfId="21426" priority="29520" stopIfTrue="1">
      <formula>AND($F93=0,$G93&lt;&gt;"",$G93&lt;&gt;"PUMP OFF MODE",G93&lt;&gt;"UNDER LOAD")</formula>
    </cfRule>
  </conditionalFormatting>
  <conditionalFormatting sqref="G93">
    <cfRule type="expression" dxfId="21425" priority="29515" stopIfTrue="1">
      <formula>OR($D93="SI",$D93="T&amp;A")</formula>
    </cfRule>
    <cfRule type="expression" dxfId="21424" priority="29516" stopIfTrue="1">
      <formula>AND($F93&gt;0,$G93="")</formula>
    </cfRule>
    <cfRule type="expression" dxfId="21423" priority="29517" stopIfTrue="1">
      <formula>AND($F93=0,$G93&lt;&gt;"",$G93&lt;&gt;"PUMP OFF MODE",G93&lt;&gt;"UNDER LOAD")</formula>
    </cfRule>
  </conditionalFormatting>
  <conditionalFormatting sqref="G93">
    <cfRule type="expression" dxfId="21422" priority="29512" stopIfTrue="1">
      <formula>OR($D93="SI",$D93="T&amp;A")</formula>
    </cfRule>
    <cfRule type="expression" dxfId="21421" priority="29513" stopIfTrue="1">
      <formula>AND($F93&gt;0,$G93="")</formula>
    </cfRule>
    <cfRule type="expression" dxfId="21420" priority="29514" stopIfTrue="1">
      <formula>AND($F93=0,$G93&lt;&gt;"",$G93&lt;&gt;"PUMP OFF MODE",G93&lt;&gt;"UNDER LOAD")</formula>
    </cfRule>
  </conditionalFormatting>
  <conditionalFormatting sqref="G93">
    <cfRule type="expression" dxfId="21419" priority="29509" stopIfTrue="1">
      <formula>OR($D93="SI",$D93="T&amp;A")</formula>
    </cfRule>
    <cfRule type="expression" dxfId="21418" priority="29510" stopIfTrue="1">
      <formula>AND($F93&gt;0,$G93="")</formula>
    </cfRule>
    <cfRule type="expression" dxfId="21417" priority="29511" stopIfTrue="1">
      <formula>AND($F93=0,$G93&lt;&gt;"",$G93&lt;&gt;"PUMP OFF MODE",G93&lt;&gt;"UNDER LOAD")</formula>
    </cfRule>
  </conditionalFormatting>
  <conditionalFormatting sqref="G93">
    <cfRule type="expression" dxfId="21416" priority="29506" stopIfTrue="1">
      <formula>OR($D93="SI",$D93="T&amp;A")</formula>
    </cfRule>
    <cfRule type="expression" dxfId="21415" priority="29507" stopIfTrue="1">
      <formula>AND($F93&gt;0,$G93="")</formula>
    </cfRule>
    <cfRule type="expression" dxfId="21414" priority="29508" stopIfTrue="1">
      <formula>AND($F93=0,$G93&lt;&gt;"",$G93&lt;&gt;"PUMP OFF MODE",G93&lt;&gt;"UNDER LOAD")</formula>
    </cfRule>
  </conditionalFormatting>
  <conditionalFormatting sqref="G93">
    <cfRule type="expression" dxfId="21413" priority="29503" stopIfTrue="1">
      <formula>OR($D93="SI",$D93="T&amp;A")</formula>
    </cfRule>
    <cfRule type="expression" dxfId="21412" priority="29504" stopIfTrue="1">
      <formula>AND($F93&gt;0,$G93="")</formula>
    </cfRule>
    <cfRule type="expression" dxfId="21411" priority="29505" stopIfTrue="1">
      <formula>AND($F93=0,$G93&lt;&gt;"",$G93&lt;&gt;"PUMP OFF MODE",G93&lt;&gt;"UNDER LOAD")</formula>
    </cfRule>
  </conditionalFormatting>
  <conditionalFormatting sqref="G93">
    <cfRule type="expression" dxfId="21410" priority="29500" stopIfTrue="1">
      <formula>OR($D93="SI",$D93="T&amp;A")</formula>
    </cfRule>
    <cfRule type="expression" dxfId="21409" priority="29501" stopIfTrue="1">
      <formula>AND($F93&gt;0,$G93="")</formula>
    </cfRule>
    <cfRule type="expression" dxfId="21408" priority="29502" stopIfTrue="1">
      <formula>AND($F93=0,$G93&lt;&gt;"",$G93&lt;&gt;"PUMP OFF MODE",G93&lt;&gt;"UNDER LOAD")</formula>
    </cfRule>
  </conditionalFormatting>
  <conditionalFormatting sqref="G93">
    <cfRule type="expression" dxfId="21407" priority="29497" stopIfTrue="1">
      <formula>OR($D93="SI",$D93="T&amp;A")</formula>
    </cfRule>
    <cfRule type="expression" dxfId="21406" priority="29498" stopIfTrue="1">
      <formula>AND($F93&gt;0,$G93="")</formula>
    </cfRule>
    <cfRule type="expression" dxfId="21405" priority="29499" stopIfTrue="1">
      <formula>AND($F93=0,$G93&lt;&gt;"",$G93&lt;&gt;"PUMP OFF MODE",G93&lt;&gt;"UNDER LOAD")</formula>
    </cfRule>
  </conditionalFormatting>
  <conditionalFormatting sqref="G93">
    <cfRule type="expression" dxfId="21404" priority="29494" stopIfTrue="1">
      <formula>OR($D93="SI",$D93="T&amp;A")</formula>
    </cfRule>
    <cfRule type="expression" dxfId="21403" priority="29495" stopIfTrue="1">
      <formula>AND($F93&gt;0,$G93="")</formula>
    </cfRule>
    <cfRule type="expression" dxfId="21402" priority="29496" stopIfTrue="1">
      <formula>AND($F93=0,$G93&lt;&gt;"",$G93&lt;&gt;"PUMP OFF MODE",G93&lt;&gt;"UNDER LOAD")</formula>
    </cfRule>
  </conditionalFormatting>
  <conditionalFormatting sqref="G93">
    <cfRule type="expression" dxfId="21401" priority="29491" stopIfTrue="1">
      <formula>OR($D93="SI",$D93="T&amp;A")</formula>
    </cfRule>
    <cfRule type="expression" dxfId="21400" priority="29492" stopIfTrue="1">
      <formula>AND($F93&gt;0,$G93="")</formula>
    </cfRule>
    <cfRule type="expression" dxfId="21399" priority="29493" stopIfTrue="1">
      <formula>AND($F93=0,$G93&lt;&gt;"",$G93&lt;&gt;"PUMP OFF MODE",G93&lt;&gt;"UNDER LOAD")</formula>
    </cfRule>
  </conditionalFormatting>
  <conditionalFormatting sqref="G93">
    <cfRule type="expression" dxfId="21398" priority="29488" stopIfTrue="1">
      <formula>OR($D93="SI",$D93="T&amp;A")</formula>
    </cfRule>
    <cfRule type="expression" dxfId="21397" priority="29489" stopIfTrue="1">
      <formula>AND($F93&gt;0,$G93="")</formula>
    </cfRule>
    <cfRule type="expression" dxfId="21396" priority="29490" stopIfTrue="1">
      <formula>AND($F93=0,$G93&lt;&gt;"",$G93&lt;&gt;"PUMP OFF MODE",G93&lt;&gt;"UNDER LOAD")</formula>
    </cfRule>
  </conditionalFormatting>
  <conditionalFormatting sqref="G93">
    <cfRule type="expression" dxfId="21395" priority="29485" stopIfTrue="1">
      <formula>OR($D93="SI",$D93="T&amp;A")</formula>
    </cfRule>
    <cfRule type="expression" dxfId="21394" priority="29486" stopIfTrue="1">
      <formula>AND($F93&gt;0,$G93="")</formula>
    </cfRule>
    <cfRule type="expression" dxfId="21393" priority="29487" stopIfTrue="1">
      <formula>AND($F93=0,$G93&lt;&gt;"",$G93&lt;&gt;"PUMP OFF MODE",G93&lt;&gt;"UNDER LOAD")</formula>
    </cfRule>
  </conditionalFormatting>
  <conditionalFormatting sqref="G93">
    <cfRule type="expression" dxfId="21392" priority="29482" stopIfTrue="1">
      <formula>OR($D93="SI",$D93="T&amp;A")</formula>
    </cfRule>
    <cfRule type="expression" dxfId="21391" priority="29483" stopIfTrue="1">
      <formula>AND($F93&gt;0,$G93="")</formula>
    </cfRule>
    <cfRule type="expression" dxfId="21390" priority="29484" stopIfTrue="1">
      <formula>AND($F93=0,$G93&lt;&gt;"",$G93&lt;&gt;"PUMP OFF MODE",G93&lt;&gt;"UNDER LOAD")</formula>
    </cfRule>
  </conditionalFormatting>
  <conditionalFormatting sqref="G93">
    <cfRule type="expression" dxfId="21389" priority="29479" stopIfTrue="1">
      <formula>OR($D93="SI",$D93="T&amp;A")</formula>
    </cfRule>
    <cfRule type="expression" dxfId="21388" priority="29480" stopIfTrue="1">
      <formula>AND($F93&gt;0,$G93="")</formula>
    </cfRule>
    <cfRule type="expression" dxfId="21387" priority="29481" stopIfTrue="1">
      <formula>AND($F93=0,$G93&lt;&gt;"",$G93&lt;&gt;"PUMP OFF MODE",G93&lt;&gt;"UNDER LOAD")</formula>
    </cfRule>
  </conditionalFormatting>
  <conditionalFormatting sqref="G93">
    <cfRule type="expression" dxfId="21386" priority="29476" stopIfTrue="1">
      <formula>OR($D93="SI",$D93="T&amp;A")</formula>
    </cfRule>
    <cfRule type="expression" dxfId="21385" priority="29477" stopIfTrue="1">
      <formula>AND($F93&gt;0,$G93="")</formula>
    </cfRule>
    <cfRule type="expression" dxfId="21384" priority="29478" stopIfTrue="1">
      <formula>AND($F93=0,$G93&lt;&gt;"",$G93&lt;&gt;"PUMP OFF MODE",G93&lt;&gt;"UNDER LOAD")</formula>
    </cfRule>
  </conditionalFormatting>
  <conditionalFormatting sqref="G93">
    <cfRule type="expression" dxfId="21383" priority="29473" stopIfTrue="1">
      <formula>OR($D93="SI",$D93="T&amp;A")</formula>
    </cfRule>
    <cfRule type="expression" dxfId="21382" priority="29474" stopIfTrue="1">
      <formula>AND($F93&gt;0,$G93="")</formula>
    </cfRule>
    <cfRule type="expression" dxfId="21381" priority="29475" stopIfTrue="1">
      <formula>AND($F93=0,$G93&lt;&gt;"",$G93&lt;&gt;"PUMP OFF MODE",G93&lt;&gt;"UNDER LOAD")</formula>
    </cfRule>
  </conditionalFormatting>
  <conditionalFormatting sqref="G93">
    <cfRule type="expression" dxfId="21380" priority="29470" stopIfTrue="1">
      <formula>OR($D93="SI",$D93="T&amp;A")</formula>
    </cfRule>
    <cfRule type="expression" dxfId="21379" priority="29471" stopIfTrue="1">
      <formula>AND($F93&gt;0,$G93="")</formula>
    </cfRule>
    <cfRule type="expression" dxfId="21378" priority="29472" stopIfTrue="1">
      <formula>AND($F93=0,$G93&lt;&gt;"",$G93&lt;&gt;"PUMP OFF MODE",G93&lt;&gt;"UNDER LOAD")</formula>
    </cfRule>
  </conditionalFormatting>
  <conditionalFormatting sqref="G93">
    <cfRule type="expression" dxfId="21377" priority="29467" stopIfTrue="1">
      <formula>OR($D93="SI",$D93="T&amp;A")</formula>
    </cfRule>
    <cfRule type="expression" dxfId="21376" priority="29468" stopIfTrue="1">
      <formula>AND($F93&gt;0,$G93="")</formula>
    </cfRule>
    <cfRule type="expression" dxfId="21375" priority="29469" stopIfTrue="1">
      <formula>AND($F93=0,$G93&lt;&gt;"",$G93&lt;&gt;"PUMP OFF MODE",G93&lt;&gt;"UNDER LOAD")</formula>
    </cfRule>
  </conditionalFormatting>
  <conditionalFormatting sqref="G93">
    <cfRule type="expression" dxfId="21374" priority="29464" stopIfTrue="1">
      <formula>OR($D93="SI",$D93="T&amp;A")</formula>
    </cfRule>
    <cfRule type="expression" dxfId="21373" priority="29465" stopIfTrue="1">
      <formula>AND($F93&gt;0,$G93="")</formula>
    </cfRule>
    <cfRule type="expression" dxfId="21372" priority="29466" stopIfTrue="1">
      <formula>AND($F93=0,$G93&lt;&gt;"",$G93&lt;&gt;"PUMP OFF MODE",G93&lt;&gt;"UNDER LOAD")</formula>
    </cfRule>
  </conditionalFormatting>
  <conditionalFormatting sqref="G93">
    <cfRule type="expression" dxfId="21371" priority="29461" stopIfTrue="1">
      <formula>OR($D93="SI",$D93="T&amp;A")</formula>
    </cfRule>
    <cfRule type="expression" dxfId="21370" priority="29462" stopIfTrue="1">
      <formula>AND($F93&gt;0,$G93="")</formula>
    </cfRule>
    <cfRule type="expression" dxfId="21369" priority="29463" stopIfTrue="1">
      <formula>AND($F93=0,$G93&lt;&gt;"",$G93&lt;&gt;"PUMP OFF MODE",G93&lt;&gt;"UNDER LOAD")</formula>
    </cfRule>
  </conditionalFormatting>
  <conditionalFormatting sqref="G93">
    <cfRule type="expression" dxfId="21368" priority="29458" stopIfTrue="1">
      <formula>OR($D93="SI",$D93="T&amp;A")</formula>
    </cfRule>
    <cfRule type="expression" dxfId="21367" priority="29459" stopIfTrue="1">
      <formula>AND($F93&gt;0,$G93="")</formula>
    </cfRule>
    <cfRule type="expression" dxfId="21366" priority="29460" stopIfTrue="1">
      <formula>AND($F93=0,$G93&lt;&gt;"",$G93&lt;&gt;"PUMP OFF MODE",G93&lt;&gt;"UNDER LOAD")</formula>
    </cfRule>
  </conditionalFormatting>
  <conditionalFormatting sqref="G93">
    <cfRule type="expression" dxfId="21365" priority="29455" stopIfTrue="1">
      <formula>OR($D93="SI",$D93="T&amp;A")</formula>
    </cfRule>
    <cfRule type="expression" dxfId="21364" priority="29456" stopIfTrue="1">
      <formula>AND($F93&gt;0,$G93="")</formula>
    </cfRule>
    <cfRule type="expression" dxfId="21363" priority="29457" stopIfTrue="1">
      <formula>AND($F93=0,$G93&lt;&gt;"",$G93&lt;&gt;"PUMP OFF MODE",G93&lt;&gt;"UNDER LOAD")</formula>
    </cfRule>
  </conditionalFormatting>
  <conditionalFormatting sqref="G93">
    <cfRule type="expression" dxfId="21362" priority="29452" stopIfTrue="1">
      <formula>OR($D93="SI",$D93="T&amp;A")</formula>
    </cfRule>
    <cfRule type="expression" dxfId="21361" priority="29453" stopIfTrue="1">
      <formula>AND($F93&gt;0,$G93="")</formula>
    </cfRule>
    <cfRule type="expression" dxfId="21360" priority="29454" stopIfTrue="1">
      <formula>AND($F93=0,$G93&lt;&gt;"",$G93&lt;&gt;"PUMP OFF MODE",G93&lt;&gt;"UNDER LOAD")</formula>
    </cfRule>
  </conditionalFormatting>
  <conditionalFormatting sqref="G91:G93">
    <cfRule type="expression" dxfId="21359" priority="29053" stopIfTrue="1">
      <formula>OR($D91="SI",$D91="T&amp;A")</formula>
    </cfRule>
    <cfRule type="expression" dxfId="21358" priority="29054" stopIfTrue="1">
      <formula>AND($F91&gt;0,$G91="")</formula>
    </cfRule>
    <cfRule type="expression" dxfId="21357" priority="29055" stopIfTrue="1">
      <formula>AND($F91=0,$G91&lt;&gt;"",$G91&lt;&gt;"PUMP OFF MODE",G91&lt;&gt;"UNDER LOAD")</formula>
    </cfRule>
  </conditionalFormatting>
  <conditionalFormatting sqref="G91:G93">
    <cfRule type="expression" dxfId="21356" priority="29050" stopIfTrue="1">
      <formula>OR($D91="SI",$D91="T&amp;A")</formula>
    </cfRule>
    <cfRule type="expression" dxfId="21355" priority="29051" stopIfTrue="1">
      <formula>AND($F91&gt;0,$G91="")</formula>
    </cfRule>
    <cfRule type="expression" dxfId="21354" priority="29052" stopIfTrue="1">
      <formula>AND($F91=0,$G91&lt;&gt;"",$G91&lt;&gt;"PUMP OFF MODE",G91&lt;&gt;"UNDER LOAD")</formula>
    </cfRule>
  </conditionalFormatting>
  <conditionalFormatting sqref="G91:G93">
    <cfRule type="expression" dxfId="21353" priority="29047" stopIfTrue="1">
      <formula>OR($D91="SI",$D91="T&amp;A")</formula>
    </cfRule>
    <cfRule type="expression" dxfId="21352" priority="29048" stopIfTrue="1">
      <formula>AND($F91&gt;0,$G91="")</formula>
    </cfRule>
    <cfRule type="expression" dxfId="21351" priority="29049" stopIfTrue="1">
      <formula>AND($F91=0,$G91&lt;&gt;"",$G91&lt;&gt;"PUMP OFF MODE",G91&lt;&gt;"UNDER LOAD")</formula>
    </cfRule>
  </conditionalFormatting>
  <conditionalFormatting sqref="G91:G93">
    <cfRule type="expression" dxfId="21350" priority="29044" stopIfTrue="1">
      <formula>OR($D91="SI",$D91="T&amp;A")</formula>
    </cfRule>
    <cfRule type="expression" dxfId="21349" priority="29045" stopIfTrue="1">
      <formula>AND($F91&gt;0,$G91="")</formula>
    </cfRule>
    <cfRule type="expression" dxfId="21348" priority="29046" stopIfTrue="1">
      <formula>AND($F91=0,$G91&lt;&gt;"",$G91&lt;&gt;"PUMP OFF MODE",G91&lt;&gt;"UNDER LOAD")</formula>
    </cfRule>
  </conditionalFormatting>
  <conditionalFormatting sqref="G91:G93">
    <cfRule type="expression" dxfId="21347" priority="29041" stopIfTrue="1">
      <formula>OR($D91="SI",$D91="T&amp;A")</formula>
    </cfRule>
    <cfRule type="expression" dxfId="21346" priority="29042" stopIfTrue="1">
      <formula>AND($F91&gt;0,$G91="")</formula>
    </cfRule>
    <cfRule type="expression" dxfId="21345" priority="29043" stopIfTrue="1">
      <formula>AND($F91=0,$G91&lt;&gt;"",$G91&lt;&gt;"PUMP OFF MODE",G91&lt;&gt;"UNDER LOAD")</formula>
    </cfRule>
  </conditionalFormatting>
  <conditionalFormatting sqref="G91:G93">
    <cfRule type="expression" dxfId="21344" priority="29038" stopIfTrue="1">
      <formula>OR($D91="SI",$D91="T&amp;A")</formula>
    </cfRule>
    <cfRule type="expression" dxfId="21343" priority="29039" stopIfTrue="1">
      <formula>AND($F91&gt;0,$G91="")</formula>
    </cfRule>
    <cfRule type="expression" dxfId="21342" priority="29040" stopIfTrue="1">
      <formula>AND($F91=0,$G91&lt;&gt;"",$G91&lt;&gt;"PUMP OFF MODE",G91&lt;&gt;"UNDER LOAD")</formula>
    </cfRule>
  </conditionalFormatting>
  <conditionalFormatting sqref="G91:G93">
    <cfRule type="expression" dxfId="21341" priority="29035" stopIfTrue="1">
      <formula>OR($D91="SI",$D91="T&amp;A")</formula>
    </cfRule>
    <cfRule type="expression" dxfId="21340" priority="29036" stopIfTrue="1">
      <formula>AND($F91&gt;0,$G91="")</formula>
    </cfRule>
    <cfRule type="expression" dxfId="21339" priority="29037" stopIfTrue="1">
      <formula>AND($F91=0,$G91&lt;&gt;"",$G91&lt;&gt;"PUMP OFF MODE",G91&lt;&gt;"UNDER LOAD")</formula>
    </cfRule>
  </conditionalFormatting>
  <conditionalFormatting sqref="G91:G93">
    <cfRule type="expression" dxfId="21338" priority="29032" stopIfTrue="1">
      <formula>OR($D91="SI",$D91="T&amp;A")</formula>
    </cfRule>
    <cfRule type="expression" dxfId="21337" priority="29033" stopIfTrue="1">
      <formula>AND($F91&gt;0,$G91="")</formula>
    </cfRule>
    <cfRule type="expression" dxfId="21336" priority="29034" stopIfTrue="1">
      <formula>AND($F91=0,$G91&lt;&gt;"",$G91&lt;&gt;"PUMP OFF MODE",G91&lt;&gt;"UNDER LOAD")</formula>
    </cfRule>
  </conditionalFormatting>
  <conditionalFormatting sqref="G91:G93">
    <cfRule type="expression" dxfId="21335" priority="29029" stopIfTrue="1">
      <formula>OR($D91="SI",$D91="T&amp;A")</formula>
    </cfRule>
    <cfRule type="expression" dxfId="21334" priority="29030" stopIfTrue="1">
      <formula>AND($F91&gt;0,$G91="")</formula>
    </cfRule>
    <cfRule type="expression" dxfId="21333" priority="29031" stopIfTrue="1">
      <formula>AND($F91=0,$G91&lt;&gt;"",$G91&lt;&gt;"PUMP OFF MODE",G91&lt;&gt;"UNDER LOAD")</formula>
    </cfRule>
  </conditionalFormatting>
  <conditionalFormatting sqref="G91:G93">
    <cfRule type="expression" dxfId="21332" priority="29026" stopIfTrue="1">
      <formula>OR($D91="SI",$D91="T&amp;A")</formula>
    </cfRule>
    <cfRule type="expression" dxfId="21331" priority="29027" stopIfTrue="1">
      <formula>AND($F91&gt;0,$G91="")</formula>
    </cfRule>
    <cfRule type="expression" dxfId="21330" priority="29028" stopIfTrue="1">
      <formula>AND($F91=0,$G91&lt;&gt;"",$G91&lt;&gt;"PUMP OFF MODE",G91&lt;&gt;"UNDER LOAD")</formula>
    </cfRule>
  </conditionalFormatting>
  <conditionalFormatting sqref="G91:G93">
    <cfRule type="expression" dxfId="21329" priority="29023" stopIfTrue="1">
      <formula>OR($D91="SI",$D91="T&amp;A")</formula>
    </cfRule>
    <cfRule type="expression" dxfId="21328" priority="29024" stopIfTrue="1">
      <formula>AND($F91&gt;0,$G91="")</formula>
    </cfRule>
    <cfRule type="expression" dxfId="21327" priority="29025" stopIfTrue="1">
      <formula>AND($F91=0,$G91&lt;&gt;"",$G91&lt;&gt;"PUMP OFF MODE",G91&lt;&gt;"UNDER LOAD")</formula>
    </cfRule>
  </conditionalFormatting>
  <conditionalFormatting sqref="G91:G93">
    <cfRule type="expression" dxfId="21326" priority="29020" stopIfTrue="1">
      <formula>OR($D91="SI",$D91="T&amp;A")</formula>
    </cfRule>
    <cfRule type="expression" dxfId="21325" priority="29021" stopIfTrue="1">
      <formula>AND($F91&gt;0,$G91="")</formula>
    </cfRule>
    <cfRule type="expression" dxfId="21324" priority="29022" stopIfTrue="1">
      <formula>AND($F91=0,$G91&lt;&gt;"",$G91&lt;&gt;"PUMP OFF MODE",G91&lt;&gt;"UNDER LOAD")</formula>
    </cfRule>
  </conditionalFormatting>
  <conditionalFormatting sqref="G91:G93">
    <cfRule type="expression" dxfId="21323" priority="29017" stopIfTrue="1">
      <formula>OR($D91="SI",$D91="T&amp;A")</formula>
    </cfRule>
    <cfRule type="expression" dxfId="21322" priority="29018" stopIfTrue="1">
      <formula>AND($F91&gt;0,$G91="")</formula>
    </cfRule>
    <cfRule type="expression" dxfId="21321" priority="29019" stopIfTrue="1">
      <formula>AND($F91=0,$G91&lt;&gt;"",$G91&lt;&gt;"PUMP OFF MODE",G91&lt;&gt;"UNDER LOAD")</formula>
    </cfRule>
  </conditionalFormatting>
  <conditionalFormatting sqref="G91:G93">
    <cfRule type="expression" dxfId="21320" priority="29014" stopIfTrue="1">
      <formula>OR($D91="SI",$D91="T&amp;A")</formula>
    </cfRule>
    <cfRule type="expression" dxfId="21319" priority="29015" stopIfTrue="1">
      <formula>AND($F91&gt;0,$G91="")</formula>
    </cfRule>
    <cfRule type="expression" dxfId="21318" priority="29016" stopIfTrue="1">
      <formula>AND($F91=0,$G91&lt;&gt;"",$G91&lt;&gt;"PUMP OFF MODE",G91&lt;&gt;"UNDER LOAD")</formula>
    </cfRule>
  </conditionalFormatting>
  <conditionalFormatting sqref="G91:G93">
    <cfRule type="expression" dxfId="21317" priority="29011" stopIfTrue="1">
      <formula>OR($D91="SI",$D91="T&amp;A")</formula>
    </cfRule>
    <cfRule type="expression" dxfId="21316" priority="29012" stopIfTrue="1">
      <formula>AND($F91&gt;0,$G91="")</formula>
    </cfRule>
    <cfRule type="expression" dxfId="21315" priority="29013" stopIfTrue="1">
      <formula>AND($F91=0,$G91&lt;&gt;"",$G91&lt;&gt;"PUMP OFF MODE",G91&lt;&gt;"UNDER LOAD")</formula>
    </cfRule>
  </conditionalFormatting>
  <conditionalFormatting sqref="G91:G93">
    <cfRule type="expression" dxfId="21314" priority="29008" stopIfTrue="1">
      <formula>OR($D91="SI",$D91="T&amp;A")</formula>
    </cfRule>
    <cfRule type="expression" dxfId="21313" priority="29009" stopIfTrue="1">
      <formula>AND($F91&gt;0,$G91="")</formula>
    </cfRule>
    <cfRule type="expression" dxfId="21312" priority="29010" stopIfTrue="1">
      <formula>AND($F91=0,$G91&lt;&gt;"",$G91&lt;&gt;"PUMP OFF MODE",G91&lt;&gt;"UNDER LOAD")</formula>
    </cfRule>
  </conditionalFormatting>
  <conditionalFormatting sqref="G91:G93">
    <cfRule type="expression" dxfId="21311" priority="29005" stopIfTrue="1">
      <formula>OR($D91="SI",$D91="T&amp;A")</formula>
    </cfRule>
    <cfRule type="expression" dxfId="21310" priority="29006" stopIfTrue="1">
      <formula>AND($F91&gt;0,$G91="")</formula>
    </cfRule>
    <cfRule type="expression" dxfId="21309" priority="29007" stopIfTrue="1">
      <formula>AND($F91=0,$G91&lt;&gt;"",$G91&lt;&gt;"PUMP OFF MODE",G91&lt;&gt;"UNDER LOAD")</formula>
    </cfRule>
  </conditionalFormatting>
  <conditionalFormatting sqref="G91:G93">
    <cfRule type="expression" dxfId="21308" priority="29002" stopIfTrue="1">
      <formula>OR($D91="SI",$D91="T&amp;A")</formula>
    </cfRule>
    <cfRule type="expression" dxfId="21307" priority="29003" stopIfTrue="1">
      <formula>AND($F91&gt;0,$G91="")</formula>
    </cfRule>
    <cfRule type="expression" dxfId="21306" priority="29004" stopIfTrue="1">
      <formula>AND($F91=0,$G91&lt;&gt;"",$G91&lt;&gt;"PUMP OFF MODE",G91&lt;&gt;"UNDER LOAD")</formula>
    </cfRule>
  </conditionalFormatting>
  <conditionalFormatting sqref="G91:G93">
    <cfRule type="expression" dxfId="21305" priority="28999" stopIfTrue="1">
      <formula>OR($D91="SI",$D91="T&amp;A")</formula>
    </cfRule>
    <cfRule type="expression" dxfId="21304" priority="29000" stopIfTrue="1">
      <formula>AND($F91&gt;0,$G91="")</formula>
    </cfRule>
    <cfRule type="expression" dxfId="21303" priority="29001" stopIfTrue="1">
      <formula>AND($F91=0,$G91&lt;&gt;"",$G91&lt;&gt;"PUMP OFF MODE",G91&lt;&gt;"UNDER LOAD")</formula>
    </cfRule>
  </conditionalFormatting>
  <conditionalFormatting sqref="G91:G93">
    <cfRule type="expression" dxfId="21302" priority="28996" stopIfTrue="1">
      <formula>OR($D91="SI",$D91="T&amp;A")</formula>
    </cfRule>
    <cfRule type="expression" dxfId="21301" priority="28997" stopIfTrue="1">
      <formula>AND($F91&gt;0,$G91="")</formula>
    </cfRule>
    <cfRule type="expression" dxfId="21300" priority="28998" stopIfTrue="1">
      <formula>AND($F91=0,$G91&lt;&gt;"",$G91&lt;&gt;"PUMP OFF MODE",G91&lt;&gt;"UNDER LOAD")</formula>
    </cfRule>
  </conditionalFormatting>
  <conditionalFormatting sqref="G91:G93">
    <cfRule type="expression" dxfId="21299" priority="28993" stopIfTrue="1">
      <formula>OR($D91="SI",$D91="T&amp;A")</formula>
    </cfRule>
    <cfRule type="expression" dxfId="21298" priority="28994" stopIfTrue="1">
      <formula>AND($F91&gt;0,$G91="")</formula>
    </cfRule>
    <cfRule type="expression" dxfId="21297" priority="28995" stopIfTrue="1">
      <formula>AND($F91=0,$G91&lt;&gt;"",$G91&lt;&gt;"PUMP OFF MODE",G91&lt;&gt;"UNDER LOAD")</formula>
    </cfRule>
  </conditionalFormatting>
  <conditionalFormatting sqref="G91:G93">
    <cfRule type="expression" dxfId="21296" priority="28990" stopIfTrue="1">
      <formula>OR($D91="SI",$D91="T&amp;A")</formula>
    </cfRule>
    <cfRule type="expression" dxfId="21295" priority="28991" stopIfTrue="1">
      <formula>AND($F91&gt;0,$G91="")</formula>
    </cfRule>
    <cfRule type="expression" dxfId="21294" priority="28992" stopIfTrue="1">
      <formula>AND($F91=0,$G91&lt;&gt;"",$G91&lt;&gt;"PUMP OFF MODE",G91&lt;&gt;"UNDER LOAD")</formula>
    </cfRule>
  </conditionalFormatting>
  <conditionalFormatting sqref="G91:G93">
    <cfRule type="expression" dxfId="21293" priority="28987" stopIfTrue="1">
      <formula>OR($D91="SI",$D91="T&amp;A")</formula>
    </cfRule>
    <cfRule type="expression" dxfId="21292" priority="28988" stopIfTrue="1">
      <formula>AND($F91&gt;0,$G91="")</formula>
    </cfRule>
    <cfRule type="expression" dxfId="21291" priority="28989" stopIfTrue="1">
      <formula>AND($F91=0,$G91&lt;&gt;"",$G91&lt;&gt;"PUMP OFF MODE",G91&lt;&gt;"UNDER LOAD")</formula>
    </cfRule>
  </conditionalFormatting>
  <conditionalFormatting sqref="G91:G93">
    <cfRule type="expression" dxfId="21290" priority="28984" stopIfTrue="1">
      <formula>OR($D91="SI",$D91="T&amp;A")</formula>
    </cfRule>
    <cfRule type="expression" dxfId="21289" priority="28985" stopIfTrue="1">
      <formula>AND($F91&gt;0,$G91="")</formula>
    </cfRule>
    <cfRule type="expression" dxfId="21288" priority="28986" stopIfTrue="1">
      <formula>AND($F91=0,$G91&lt;&gt;"",$G91&lt;&gt;"PUMP OFF MODE",G91&lt;&gt;"UNDER LOAD")</formula>
    </cfRule>
  </conditionalFormatting>
  <conditionalFormatting sqref="G91:G93">
    <cfRule type="expression" dxfId="21287" priority="28981" stopIfTrue="1">
      <formula>OR($D91="SI",$D91="T&amp;A")</formula>
    </cfRule>
    <cfRule type="expression" dxfId="21286" priority="28982" stopIfTrue="1">
      <formula>AND($F91&gt;0,$G91="")</formula>
    </cfRule>
    <cfRule type="expression" dxfId="21285" priority="28983" stopIfTrue="1">
      <formula>AND($F91=0,$G91&lt;&gt;"",$G91&lt;&gt;"PUMP OFF MODE",G91&lt;&gt;"UNDER LOAD")</formula>
    </cfRule>
  </conditionalFormatting>
  <conditionalFormatting sqref="G91:G93">
    <cfRule type="expression" dxfId="21284" priority="28978" stopIfTrue="1">
      <formula>OR($D91="SI",$D91="T&amp;A")</formula>
    </cfRule>
    <cfRule type="expression" dxfId="21283" priority="28979" stopIfTrue="1">
      <formula>AND($F91&gt;0,$G91="")</formula>
    </cfRule>
    <cfRule type="expression" dxfId="21282" priority="28980" stopIfTrue="1">
      <formula>AND($F91=0,$G91&lt;&gt;"",$G91&lt;&gt;"PUMP OFF MODE",G91&lt;&gt;"UNDER LOAD")</formula>
    </cfRule>
  </conditionalFormatting>
  <conditionalFormatting sqref="G91:G93">
    <cfRule type="expression" dxfId="21281" priority="28975" stopIfTrue="1">
      <formula>OR($D91="SI",$D91="T&amp;A")</formula>
    </cfRule>
    <cfRule type="expression" dxfId="21280" priority="28976" stopIfTrue="1">
      <formula>AND($F91&gt;0,$G91="")</formula>
    </cfRule>
    <cfRule type="expression" dxfId="21279" priority="28977" stopIfTrue="1">
      <formula>AND($F91=0,$G91&lt;&gt;"",$G91&lt;&gt;"PUMP OFF MODE",G91&lt;&gt;"UNDER LOAD")</formula>
    </cfRule>
  </conditionalFormatting>
  <conditionalFormatting sqref="G91:G93">
    <cfRule type="expression" dxfId="21278" priority="28972" stopIfTrue="1">
      <formula>OR($D91="SI",$D91="T&amp;A")</formula>
    </cfRule>
    <cfRule type="expression" dxfId="21277" priority="28973" stopIfTrue="1">
      <formula>AND($F91&gt;0,$G91="")</formula>
    </cfRule>
    <cfRule type="expression" dxfId="21276" priority="28974" stopIfTrue="1">
      <formula>AND($F91=0,$G91&lt;&gt;"",$G91&lt;&gt;"PUMP OFF MODE",G91&lt;&gt;"UNDER LOAD")</formula>
    </cfRule>
  </conditionalFormatting>
  <conditionalFormatting sqref="G91:G93">
    <cfRule type="expression" dxfId="21275" priority="28969" stopIfTrue="1">
      <formula>OR($D91="SI",$D91="T&amp;A")</formula>
    </cfRule>
    <cfRule type="expression" dxfId="21274" priority="28970" stopIfTrue="1">
      <formula>AND($F91&gt;0,$G91="")</formula>
    </cfRule>
    <cfRule type="expression" dxfId="21273" priority="28971" stopIfTrue="1">
      <formula>AND($F91=0,$G91&lt;&gt;"",$G91&lt;&gt;"PUMP OFF MODE",G91&lt;&gt;"UNDER LOAD")</formula>
    </cfRule>
  </conditionalFormatting>
  <conditionalFormatting sqref="G91:G93">
    <cfRule type="expression" dxfId="21272" priority="28966" stopIfTrue="1">
      <formula>OR($D91="SI",$D91="T&amp;A")</formula>
    </cfRule>
    <cfRule type="expression" dxfId="21271" priority="28967" stopIfTrue="1">
      <formula>AND($F91&gt;0,$G91="")</formula>
    </cfRule>
    <cfRule type="expression" dxfId="21270" priority="28968" stopIfTrue="1">
      <formula>AND($F91=0,$G91&lt;&gt;"",$G91&lt;&gt;"PUMP OFF MODE",G91&lt;&gt;"UNDER LOAD")</formula>
    </cfRule>
  </conditionalFormatting>
  <conditionalFormatting sqref="G91:G93">
    <cfRule type="expression" dxfId="21269" priority="28963" stopIfTrue="1">
      <formula>OR($D91="SI",$D91="T&amp;A")</formula>
    </cfRule>
    <cfRule type="expression" dxfId="21268" priority="28964" stopIfTrue="1">
      <formula>AND($F91&gt;0,$G91="")</formula>
    </cfRule>
    <cfRule type="expression" dxfId="21267" priority="28965" stopIfTrue="1">
      <formula>AND($F91=0,$G91&lt;&gt;"",$G91&lt;&gt;"PUMP OFF MODE",G91&lt;&gt;"UNDER LOAD")</formula>
    </cfRule>
  </conditionalFormatting>
  <conditionalFormatting sqref="G91:G93">
    <cfRule type="expression" dxfId="21266" priority="28960" stopIfTrue="1">
      <formula>OR($D91="SI",$D91="T&amp;A")</formula>
    </cfRule>
    <cfRule type="expression" dxfId="21265" priority="28961" stopIfTrue="1">
      <formula>AND($F91&gt;0,$G91="")</formula>
    </cfRule>
    <cfRule type="expression" dxfId="21264" priority="28962" stopIfTrue="1">
      <formula>AND($F91=0,$G91&lt;&gt;"",$G91&lt;&gt;"PUMP OFF MODE",G91&lt;&gt;"UNDER LOAD")</formula>
    </cfRule>
  </conditionalFormatting>
  <conditionalFormatting sqref="G91:G93">
    <cfRule type="expression" dxfId="21263" priority="28957" stopIfTrue="1">
      <formula>OR($D91="SI",$D91="T&amp;A")</formula>
    </cfRule>
    <cfRule type="expression" dxfId="21262" priority="28958" stopIfTrue="1">
      <formula>AND($F91&gt;0,$G91="")</formula>
    </cfRule>
    <cfRule type="expression" dxfId="21261" priority="28959" stopIfTrue="1">
      <formula>AND($F91=0,$G91&lt;&gt;"",$G91&lt;&gt;"PUMP OFF MODE",G91&lt;&gt;"UNDER LOAD")</formula>
    </cfRule>
  </conditionalFormatting>
  <conditionalFormatting sqref="G91:G93">
    <cfRule type="expression" dxfId="21260" priority="28954" stopIfTrue="1">
      <formula>OR($D91="SI",$D91="T&amp;A")</formula>
    </cfRule>
    <cfRule type="expression" dxfId="21259" priority="28955" stopIfTrue="1">
      <formula>AND($F91&gt;0,$G91="")</formula>
    </cfRule>
    <cfRule type="expression" dxfId="21258" priority="28956" stopIfTrue="1">
      <formula>AND($F91=0,$G91&lt;&gt;"",$G91&lt;&gt;"PUMP OFF MODE",G91&lt;&gt;"UNDER LOAD")</formula>
    </cfRule>
  </conditionalFormatting>
  <conditionalFormatting sqref="G91:G93">
    <cfRule type="expression" dxfId="21257" priority="28951" stopIfTrue="1">
      <formula>OR($D91="SI",$D91="T&amp;A")</formula>
    </cfRule>
    <cfRule type="expression" dxfId="21256" priority="28952" stopIfTrue="1">
      <formula>AND($F91&gt;0,$G91="")</formula>
    </cfRule>
    <cfRule type="expression" dxfId="21255" priority="28953" stopIfTrue="1">
      <formula>AND($F91=0,$G91&lt;&gt;"",$G91&lt;&gt;"PUMP OFF MODE",G91&lt;&gt;"UNDER LOAD")</formula>
    </cfRule>
  </conditionalFormatting>
  <conditionalFormatting sqref="G91:G93">
    <cfRule type="expression" dxfId="21254" priority="28948" stopIfTrue="1">
      <formula>OR($D91="SI",$D91="T&amp;A")</formula>
    </cfRule>
    <cfRule type="expression" dxfId="21253" priority="28949" stopIfTrue="1">
      <formula>AND($F91&gt;0,$G91="")</formula>
    </cfRule>
    <cfRule type="expression" dxfId="21252" priority="28950" stopIfTrue="1">
      <formula>AND($F91=0,$G91&lt;&gt;"",$G91&lt;&gt;"PUMP OFF MODE",G91&lt;&gt;"UNDER LOAD")</formula>
    </cfRule>
  </conditionalFormatting>
  <conditionalFormatting sqref="G91:G93">
    <cfRule type="expression" dxfId="21251" priority="28945" stopIfTrue="1">
      <formula>OR($D91="SI",$D91="T&amp;A")</formula>
    </cfRule>
    <cfRule type="expression" dxfId="21250" priority="28946" stopIfTrue="1">
      <formula>AND($F91&gt;0,$G91="")</formula>
    </cfRule>
    <cfRule type="expression" dxfId="21249" priority="28947" stopIfTrue="1">
      <formula>AND($F91=0,$G91&lt;&gt;"",$G91&lt;&gt;"PUMP OFF MODE",G91&lt;&gt;"UNDER LOAD")</formula>
    </cfRule>
  </conditionalFormatting>
  <conditionalFormatting sqref="G91:G93">
    <cfRule type="expression" dxfId="21248" priority="28942" stopIfTrue="1">
      <formula>OR($D91="SI",$D91="T&amp;A")</formula>
    </cfRule>
    <cfRule type="expression" dxfId="21247" priority="28943" stopIfTrue="1">
      <formula>AND($F91&gt;0,$G91="")</formula>
    </cfRule>
    <cfRule type="expression" dxfId="21246" priority="28944" stopIfTrue="1">
      <formula>AND($F91=0,$G91&lt;&gt;"",$G91&lt;&gt;"PUMP OFF MODE",G91&lt;&gt;"UNDER LOAD")</formula>
    </cfRule>
  </conditionalFormatting>
  <conditionalFormatting sqref="G91:G93">
    <cfRule type="expression" dxfId="21245" priority="28939" stopIfTrue="1">
      <formula>OR($D91="SI",$D91="T&amp;A")</formula>
    </cfRule>
    <cfRule type="expression" dxfId="21244" priority="28940" stopIfTrue="1">
      <formula>AND($F91&gt;0,$G91="")</formula>
    </cfRule>
    <cfRule type="expression" dxfId="21243" priority="28941" stopIfTrue="1">
      <formula>AND($F91=0,$G91&lt;&gt;"",$G91&lt;&gt;"PUMP OFF MODE",G91&lt;&gt;"UNDER LOAD")</formula>
    </cfRule>
  </conditionalFormatting>
  <conditionalFormatting sqref="G91:G93">
    <cfRule type="expression" dxfId="21242" priority="28936" stopIfTrue="1">
      <formula>OR($D91="SI",$D91="T&amp;A")</formula>
    </cfRule>
    <cfRule type="expression" dxfId="21241" priority="28937" stopIfTrue="1">
      <formula>AND($F91&gt;0,$G91="")</formula>
    </cfRule>
    <cfRule type="expression" dxfId="21240" priority="28938" stopIfTrue="1">
      <formula>AND($F91=0,$G91&lt;&gt;"",$G91&lt;&gt;"PUMP OFF MODE",G91&lt;&gt;"UNDER LOAD")</formula>
    </cfRule>
  </conditionalFormatting>
  <conditionalFormatting sqref="G58">
    <cfRule type="expression" dxfId="21239" priority="28411" stopIfTrue="1">
      <formula>OR($D58="SI",$D58="T&amp;A")</formula>
    </cfRule>
    <cfRule type="expression" dxfId="21238" priority="28412" stopIfTrue="1">
      <formula>AND($F58&gt;0,$G58="")</formula>
    </cfRule>
    <cfRule type="expression" dxfId="21237" priority="28413" stopIfTrue="1">
      <formula>AND($F58=0,$G58&lt;&gt;"",$G58&lt;&gt;"PUMP OFF MODE",G58&lt;&gt;"UNDER LOAD")</formula>
    </cfRule>
  </conditionalFormatting>
  <conditionalFormatting sqref="G58">
    <cfRule type="expression" dxfId="21236" priority="28408" stopIfTrue="1">
      <formula>OR($D58="SI",$D58="T&amp;A")</formula>
    </cfRule>
    <cfRule type="expression" dxfId="21235" priority="28409" stopIfTrue="1">
      <formula>AND($F58&gt;0,$G58="")</formula>
    </cfRule>
    <cfRule type="expression" dxfId="21234" priority="28410" stopIfTrue="1">
      <formula>AND($F58=0,$G58&lt;&gt;"",$G58&lt;&gt;"PUMP OFF MODE",G58&lt;&gt;"UNDER LOAD")</formula>
    </cfRule>
  </conditionalFormatting>
  <conditionalFormatting sqref="G58">
    <cfRule type="expression" dxfId="21233" priority="28405" stopIfTrue="1">
      <formula>OR($D58="SI",$D58="T&amp;A")</formula>
    </cfRule>
    <cfRule type="expression" dxfId="21232" priority="28406" stopIfTrue="1">
      <formula>AND($F58&gt;0,$G58="")</formula>
    </cfRule>
    <cfRule type="expression" dxfId="21231" priority="28407" stopIfTrue="1">
      <formula>AND($F58=0,$G58&lt;&gt;"",$G58&lt;&gt;"PUMP OFF MODE",G58&lt;&gt;"UNDER LOAD")</formula>
    </cfRule>
  </conditionalFormatting>
  <conditionalFormatting sqref="G58">
    <cfRule type="expression" dxfId="21230" priority="28402" stopIfTrue="1">
      <formula>OR($D58="SI",$D58="T&amp;A")</formula>
    </cfRule>
    <cfRule type="expression" dxfId="21229" priority="28403" stopIfTrue="1">
      <formula>AND($F58&gt;0,$G58="")</formula>
    </cfRule>
    <cfRule type="expression" dxfId="21228" priority="28404" stopIfTrue="1">
      <formula>AND($F58=0,$G58&lt;&gt;"",$G58&lt;&gt;"PUMP OFF MODE",G58&lt;&gt;"UNDER LOAD")</formula>
    </cfRule>
  </conditionalFormatting>
  <conditionalFormatting sqref="G58">
    <cfRule type="expression" dxfId="21227" priority="28399" stopIfTrue="1">
      <formula>OR($D58="SI",$D58="T&amp;A")</formula>
    </cfRule>
    <cfRule type="expression" dxfId="21226" priority="28400" stopIfTrue="1">
      <formula>AND($F58&gt;0,$G58="")</formula>
    </cfRule>
    <cfRule type="expression" dxfId="21225" priority="28401" stopIfTrue="1">
      <formula>AND($F58=0,$G58&lt;&gt;"",$G58&lt;&gt;"PUMP OFF MODE",G58&lt;&gt;"UNDER LOAD")</formula>
    </cfRule>
  </conditionalFormatting>
  <conditionalFormatting sqref="G58">
    <cfRule type="expression" dxfId="21224" priority="28396" stopIfTrue="1">
      <formula>OR($D58="SI",$D58="T&amp;A")</formula>
    </cfRule>
    <cfRule type="expression" dxfId="21223" priority="28397" stopIfTrue="1">
      <formula>AND($F58&gt;0,$G58="")</formula>
    </cfRule>
    <cfRule type="expression" dxfId="21222" priority="28398" stopIfTrue="1">
      <formula>AND($F58=0,$G58&lt;&gt;"",$G58&lt;&gt;"PUMP OFF MODE",G58&lt;&gt;"UNDER LOAD")</formula>
    </cfRule>
  </conditionalFormatting>
  <conditionalFormatting sqref="G58">
    <cfRule type="expression" dxfId="21221" priority="28393" stopIfTrue="1">
      <formula>OR($D58="SI",$D58="T&amp;A")</formula>
    </cfRule>
    <cfRule type="expression" dxfId="21220" priority="28394" stopIfTrue="1">
      <formula>AND($F58&gt;0,$G58="")</formula>
    </cfRule>
    <cfRule type="expression" dxfId="21219" priority="28395" stopIfTrue="1">
      <formula>AND($F58=0,$G58&lt;&gt;"",$G58&lt;&gt;"PUMP OFF MODE",G58&lt;&gt;"UNDER LOAD")</formula>
    </cfRule>
  </conditionalFormatting>
  <conditionalFormatting sqref="G58">
    <cfRule type="expression" dxfId="21218" priority="28390" stopIfTrue="1">
      <formula>OR($D58="SI",$D58="T&amp;A")</formula>
    </cfRule>
    <cfRule type="expression" dxfId="21217" priority="28391" stopIfTrue="1">
      <formula>AND($F58&gt;0,$G58="")</formula>
    </cfRule>
    <cfRule type="expression" dxfId="21216" priority="28392" stopIfTrue="1">
      <formula>AND($F58=0,$G58&lt;&gt;"",$G58&lt;&gt;"PUMP OFF MODE",G58&lt;&gt;"UNDER LOAD")</formula>
    </cfRule>
  </conditionalFormatting>
  <conditionalFormatting sqref="G58">
    <cfRule type="expression" dxfId="21215" priority="28387" stopIfTrue="1">
      <formula>OR($D58="SI",$D58="T&amp;A")</formula>
    </cfRule>
    <cfRule type="expression" dxfId="21214" priority="28388" stopIfTrue="1">
      <formula>AND($F58&gt;0,$G58="")</formula>
    </cfRule>
    <cfRule type="expression" dxfId="21213" priority="28389" stopIfTrue="1">
      <formula>AND($F58=0,$G58&lt;&gt;"",$G58&lt;&gt;"PUMP OFF MODE",G58&lt;&gt;"UNDER LOAD")</formula>
    </cfRule>
  </conditionalFormatting>
  <conditionalFormatting sqref="G58">
    <cfRule type="expression" dxfId="21212" priority="28384" stopIfTrue="1">
      <formula>OR($D58="SI",$D58="T&amp;A")</formula>
    </cfRule>
    <cfRule type="expression" dxfId="21211" priority="28385" stopIfTrue="1">
      <formula>AND($F58&gt;0,$G58="")</formula>
    </cfRule>
    <cfRule type="expression" dxfId="21210" priority="28386" stopIfTrue="1">
      <formula>AND($F58=0,$G58&lt;&gt;"",$G58&lt;&gt;"PUMP OFF MODE",G58&lt;&gt;"UNDER LOAD")</formula>
    </cfRule>
  </conditionalFormatting>
  <conditionalFormatting sqref="G58">
    <cfRule type="expression" dxfId="21209" priority="28381" stopIfTrue="1">
      <formula>OR($D58="SI",$D58="T&amp;A")</formula>
    </cfRule>
    <cfRule type="expression" dxfId="21208" priority="28382" stopIfTrue="1">
      <formula>AND($F58&gt;0,$G58="")</formula>
    </cfRule>
    <cfRule type="expression" dxfId="21207" priority="28383" stopIfTrue="1">
      <formula>AND($F58=0,$G58&lt;&gt;"",$G58&lt;&gt;"PUMP OFF MODE",G58&lt;&gt;"UNDER LOAD")</formula>
    </cfRule>
  </conditionalFormatting>
  <conditionalFormatting sqref="G58">
    <cfRule type="expression" dxfId="21206" priority="28378" stopIfTrue="1">
      <formula>OR($D58="SI",$D58="T&amp;A")</formula>
    </cfRule>
    <cfRule type="expression" dxfId="21205" priority="28379" stopIfTrue="1">
      <formula>AND($F58&gt;0,$G58="")</formula>
    </cfRule>
    <cfRule type="expression" dxfId="21204" priority="28380" stopIfTrue="1">
      <formula>AND($F58=0,$G58&lt;&gt;"",$G58&lt;&gt;"PUMP OFF MODE",G58&lt;&gt;"UNDER LOAD")</formula>
    </cfRule>
  </conditionalFormatting>
  <conditionalFormatting sqref="G58">
    <cfRule type="expression" dxfId="21203" priority="28375" stopIfTrue="1">
      <formula>OR($D58="SI",$D58="T&amp;A")</formula>
    </cfRule>
    <cfRule type="expression" dxfId="21202" priority="28376" stopIfTrue="1">
      <formula>AND($F58&gt;0,$G58="")</formula>
    </cfRule>
    <cfRule type="expression" dxfId="21201" priority="28377" stopIfTrue="1">
      <formula>AND($F58=0,$G58&lt;&gt;"",$G58&lt;&gt;"PUMP OFF MODE",G58&lt;&gt;"UNDER LOAD")</formula>
    </cfRule>
  </conditionalFormatting>
  <conditionalFormatting sqref="G58">
    <cfRule type="expression" dxfId="21200" priority="28372" stopIfTrue="1">
      <formula>OR($D58="SI",$D58="T&amp;A")</formula>
    </cfRule>
    <cfRule type="expression" dxfId="21199" priority="28373" stopIfTrue="1">
      <formula>AND($F58&gt;0,$G58="")</formula>
    </cfRule>
    <cfRule type="expression" dxfId="21198" priority="28374" stopIfTrue="1">
      <formula>AND($F58=0,$G58&lt;&gt;"",$G58&lt;&gt;"PUMP OFF MODE",G58&lt;&gt;"UNDER LOAD")</formula>
    </cfRule>
  </conditionalFormatting>
  <conditionalFormatting sqref="G58">
    <cfRule type="expression" dxfId="21197" priority="28369" stopIfTrue="1">
      <formula>OR($D58="SI",$D58="T&amp;A")</formula>
    </cfRule>
    <cfRule type="expression" dxfId="21196" priority="28370" stopIfTrue="1">
      <formula>AND($F58&gt;0,$G58="")</formula>
    </cfRule>
    <cfRule type="expression" dxfId="21195" priority="28371" stopIfTrue="1">
      <formula>AND($F58=0,$G58&lt;&gt;"",$G58&lt;&gt;"PUMP OFF MODE",G58&lt;&gt;"UNDER LOAD")</formula>
    </cfRule>
  </conditionalFormatting>
  <conditionalFormatting sqref="G58">
    <cfRule type="expression" dxfId="21194" priority="28366" stopIfTrue="1">
      <formula>OR($D58="SI",$D58="T&amp;A")</formula>
    </cfRule>
    <cfRule type="expression" dxfId="21193" priority="28367" stopIfTrue="1">
      <formula>AND($F58&gt;0,$G58="")</formula>
    </cfRule>
    <cfRule type="expression" dxfId="21192" priority="28368" stopIfTrue="1">
      <formula>AND($F58=0,$G58&lt;&gt;"",$G58&lt;&gt;"PUMP OFF MODE",G58&lt;&gt;"UNDER LOAD")</formula>
    </cfRule>
  </conditionalFormatting>
  <conditionalFormatting sqref="G58">
    <cfRule type="expression" dxfId="21191" priority="28363" stopIfTrue="1">
      <formula>OR($D58="SI",$D58="T&amp;A")</formula>
    </cfRule>
    <cfRule type="expression" dxfId="21190" priority="28364" stopIfTrue="1">
      <formula>AND($F58&gt;0,$G58="")</formula>
    </cfRule>
    <cfRule type="expression" dxfId="21189" priority="28365" stopIfTrue="1">
      <formula>AND($F58=0,$G58&lt;&gt;"",$G58&lt;&gt;"PUMP OFF MODE",G58&lt;&gt;"UNDER LOAD")</formula>
    </cfRule>
  </conditionalFormatting>
  <conditionalFormatting sqref="G58">
    <cfRule type="expression" dxfId="21188" priority="28360" stopIfTrue="1">
      <formula>OR($D58="SI",$D58="T&amp;A")</formula>
    </cfRule>
    <cfRule type="expression" dxfId="21187" priority="28361" stopIfTrue="1">
      <formula>AND($F58&gt;0,$G58="")</formula>
    </cfRule>
    <cfRule type="expression" dxfId="21186" priority="28362" stopIfTrue="1">
      <formula>AND($F58=0,$G58&lt;&gt;"",$G58&lt;&gt;"PUMP OFF MODE",G58&lt;&gt;"UNDER LOAD")</formula>
    </cfRule>
  </conditionalFormatting>
  <conditionalFormatting sqref="G58">
    <cfRule type="expression" dxfId="21185" priority="28357" stopIfTrue="1">
      <formula>OR($D58="SI",$D58="T&amp;A")</formula>
    </cfRule>
    <cfRule type="expression" dxfId="21184" priority="28358" stopIfTrue="1">
      <formula>AND($F58&gt;0,$G58="")</formula>
    </cfRule>
    <cfRule type="expression" dxfId="21183" priority="28359" stopIfTrue="1">
      <formula>AND($F58=0,$G58&lt;&gt;"",$G58&lt;&gt;"PUMP OFF MODE",G58&lt;&gt;"UNDER LOAD")</formula>
    </cfRule>
  </conditionalFormatting>
  <conditionalFormatting sqref="G58">
    <cfRule type="expression" dxfId="21182" priority="28354" stopIfTrue="1">
      <formula>OR($D58="SI",$D58="T&amp;A")</formula>
    </cfRule>
    <cfRule type="expression" dxfId="21181" priority="28355" stopIfTrue="1">
      <formula>AND($F58&gt;0,$G58="")</formula>
    </cfRule>
    <cfRule type="expression" dxfId="21180" priority="28356" stopIfTrue="1">
      <formula>AND($F58=0,$G58&lt;&gt;"",$G58&lt;&gt;"PUMP OFF MODE",G58&lt;&gt;"UNDER LOAD")</formula>
    </cfRule>
  </conditionalFormatting>
  <conditionalFormatting sqref="G58">
    <cfRule type="expression" dxfId="21179" priority="28351" stopIfTrue="1">
      <formula>OR($D58="SI",$D58="T&amp;A")</formula>
    </cfRule>
    <cfRule type="expression" dxfId="21178" priority="28352" stopIfTrue="1">
      <formula>AND($F58&gt;0,$G58="")</formula>
    </cfRule>
    <cfRule type="expression" dxfId="21177" priority="28353" stopIfTrue="1">
      <formula>AND($F58=0,$G58&lt;&gt;"",$G58&lt;&gt;"PUMP OFF MODE",G58&lt;&gt;"UNDER LOAD")</formula>
    </cfRule>
  </conditionalFormatting>
  <conditionalFormatting sqref="G58">
    <cfRule type="expression" dxfId="21176" priority="28348" stopIfTrue="1">
      <formula>OR($D58="SI",$D58="T&amp;A")</formula>
    </cfRule>
    <cfRule type="expression" dxfId="21175" priority="28349" stopIfTrue="1">
      <formula>AND($F58&gt;0,$G58="")</formula>
    </cfRule>
    <cfRule type="expression" dxfId="21174" priority="28350" stopIfTrue="1">
      <formula>AND($F58=0,$G58&lt;&gt;"",$G58&lt;&gt;"PUMP OFF MODE",G58&lt;&gt;"UNDER LOAD")</formula>
    </cfRule>
  </conditionalFormatting>
  <conditionalFormatting sqref="G58">
    <cfRule type="expression" dxfId="21173" priority="28345" stopIfTrue="1">
      <formula>OR($D58="SI",$D58="T&amp;A")</formula>
    </cfRule>
    <cfRule type="expression" dxfId="21172" priority="28346" stopIfTrue="1">
      <formula>AND($F58&gt;0,$G58="")</formula>
    </cfRule>
    <cfRule type="expression" dxfId="21171" priority="28347" stopIfTrue="1">
      <formula>AND($F58=0,$G58&lt;&gt;"",$G58&lt;&gt;"PUMP OFF MODE",G58&lt;&gt;"UNDER LOAD")</formula>
    </cfRule>
  </conditionalFormatting>
  <conditionalFormatting sqref="G103">
    <cfRule type="expression" dxfId="21170" priority="28138" stopIfTrue="1">
      <formula>OR($D103="SI",$D103="T&amp;A")</formula>
    </cfRule>
    <cfRule type="expression" dxfId="21169" priority="28139" stopIfTrue="1">
      <formula>AND($F103&gt;0,$G103="")</formula>
    </cfRule>
    <cfRule type="expression" dxfId="21168" priority="28140" stopIfTrue="1">
      <formula>AND($F103=0,$G103&lt;&gt;"",$G103&lt;&gt;"PUMP OFF MODE",G103&lt;&gt;"UNDER LOAD")</formula>
    </cfRule>
  </conditionalFormatting>
  <conditionalFormatting sqref="G103">
    <cfRule type="expression" dxfId="21167" priority="28135" stopIfTrue="1">
      <formula>OR($D103="SI",$D103="T&amp;A")</formula>
    </cfRule>
    <cfRule type="expression" dxfId="21166" priority="28136" stopIfTrue="1">
      <formula>AND($F103&gt;0,$G103="")</formula>
    </cfRule>
    <cfRule type="expression" dxfId="21165" priority="28137" stopIfTrue="1">
      <formula>AND($F103=0,$G103&lt;&gt;"",$G103&lt;&gt;"PUMP OFF MODE",G103&lt;&gt;"UNDER LOAD")</formula>
    </cfRule>
  </conditionalFormatting>
  <conditionalFormatting sqref="G103">
    <cfRule type="expression" dxfId="21164" priority="28132" stopIfTrue="1">
      <formula>OR($D103="SI",$D103="T&amp;A")</formula>
    </cfRule>
    <cfRule type="expression" dxfId="21163" priority="28133" stopIfTrue="1">
      <formula>AND($F103&gt;0,$G103="")</formula>
    </cfRule>
    <cfRule type="expression" dxfId="21162" priority="28134" stopIfTrue="1">
      <formula>AND($F103=0,$G103&lt;&gt;"",$G103&lt;&gt;"PUMP OFF MODE",G103&lt;&gt;"UNDER LOAD")</formula>
    </cfRule>
  </conditionalFormatting>
  <conditionalFormatting sqref="G103">
    <cfRule type="expression" dxfId="21161" priority="28129" stopIfTrue="1">
      <formula>OR($D103="SI",$D103="T&amp;A")</formula>
    </cfRule>
    <cfRule type="expression" dxfId="21160" priority="28130" stopIfTrue="1">
      <formula>AND($F103&gt;0,$G103="")</formula>
    </cfRule>
    <cfRule type="expression" dxfId="21159" priority="28131" stopIfTrue="1">
      <formula>AND($F103=0,$G103&lt;&gt;"",$G103&lt;&gt;"PUMP OFF MODE",G103&lt;&gt;"UNDER LOAD")</formula>
    </cfRule>
  </conditionalFormatting>
  <conditionalFormatting sqref="G103">
    <cfRule type="expression" dxfId="21158" priority="28126" stopIfTrue="1">
      <formula>OR($D103="SI",$D103="T&amp;A")</formula>
    </cfRule>
    <cfRule type="expression" dxfId="21157" priority="28127" stopIfTrue="1">
      <formula>AND($F103&gt;0,$G103="")</formula>
    </cfRule>
    <cfRule type="expression" dxfId="21156" priority="28128" stopIfTrue="1">
      <formula>AND($F103=0,$G103&lt;&gt;"",$G103&lt;&gt;"PUMP OFF MODE",G103&lt;&gt;"UNDER LOAD")</formula>
    </cfRule>
  </conditionalFormatting>
  <conditionalFormatting sqref="G103">
    <cfRule type="expression" dxfId="21155" priority="28123" stopIfTrue="1">
      <formula>OR($D103="SI",$D103="T&amp;A")</formula>
    </cfRule>
    <cfRule type="expression" dxfId="21154" priority="28124" stopIfTrue="1">
      <formula>AND($F103&gt;0,$G103="")</formula>
    </cfRule>
    <cfRule type="expression" dxfId="21153" priority="28125" stopIfTrue="1">
      <formula>AND($F103=0,$G103&lt;&gt;"",$G103&lt;&gt;"PUMP OFF MODE",G103&lt;&gt;"UNDER LOAD")</formula>
    </cfRule>
  </conditionalFormatting>
  <conditionalFormatting sqref="G103">
    <cfRule type="expression" dxfId="21152" priority="28120" stopIfTrue="1">
      <formula>OR($D103="SI",$D103="T&amp;A")</formula>
    </cfRule>
    <cfRule type="expression" dxfId="21151" priority="28121" stopIfTrue="1">
      <formula>AND($F103&gt;0,$G103="")</formula>
    </cfRule>
    <cfRule type="expression" dxfId="21150" priority="28122" stopIfTrue="1">
      <formula>AND($F103=0,$G103&lt;&gt;"",$G103&lt;&gt;"PUMP OFF MODE",G103&lt;&gt;"UNDER LOAD")</formula>
    </cfRule>
  </conditionalFormatting>
  <conditionalFormatting sqref="G103">
    <cfRule type="expression" dxfId="21149" priority="28117" stopIfTrue="1">
      <formula>OR($D103="SI",$D103="T&amp;A")</formula>
    </cfRule>
    <cfRule type="expression" dxfId="21148" priority="28118" stopIfTrue="1">
      <formula>AND($F103&gt;0,$G103="")</formula>
    </cfRule>
    <cfRule type="expression" dxfId="21147" priority="28119" stopIfTrue="1">
      <formula>AND($F103=0,$G103&lt;&gt;"",$G103&lt;&gt;"PUMP OFF MODE",G103&lt;&gt;"UNDER LOAD")</formula>
    </cfRule>
  </conditionalFormatting>
  <conditionalFormatting sqref="G103">
    <cfRule type="expression" dxfId="21146" priority="28114" stopIfTrue="1">
      <formula>OR($D103="SI",$D103="T&amp;A")</formula>
    </cfRule>
    <cfRule type="expression" dxfId="21145" priority="28115" stopIfTrue="1">
      <formula>AND($F103&gt;0,$G103="")</formula>
    </cfRule>
    <cfRule type="expression" dxfId="21144" priority="28116" stopIfTrue="1">
      <formula>AND($F103=0,$G103&lt;&gt;"",$G103&lt;&gt;"PUMP OFF MODE",G103&lt;&gt;"UNDER LOAD")</formula>
    </cfRule>
  </conditionalFormatting>
  <conditionalFormatting sqref="G103">
    <cfRule type="expression" dxfId="21143" priority="28111" stopIfTrue="1">
      <formula>OR($D103="SI",$D103="T&amp;A")</formula>
    </cfRule>
    <cfRule type="expression" dxfId="21142" priority="28112" stopIfTrue="1">
      <formula>AND($F103&gt;0,$G103="")</formula>
    </cfRule>
    <cfRule type="expression" dxfId="21141" priority="28113" stopIfTrue="1">
      <formula>AND($F103=0,$G103&lt;&gt;"",$G103&lt;&gt;"PUMP OFF MODE",G103&lt;&gt;"UNDER LOAD")</formula>
    </cfRule>
  </conditionalFormatting>
  <conditionalFormatting sqref="G103">
    <cfRule type="expression" dxfId="21140" priority="28108" stopIfTrue="1">
      <formula>OR($D103="SI",$D103="T&amp;A")</formula>
    </cfRule>
    <cfRule type="expression" dxfId="21139" priority="28109" stopIfTrue="1">
      <formula>AND($F103&gt;0,$G103="")</formula>
    </cfRule>
    <cfRule type="expression" dxfId="21138" priority="28110" stopIfTrue="1">
      <formula>AND($F103=0,$G103&lt;&gt;"",$G103&lt;&gt;"PUMP OFF MODE",G103&lt;&gt;"UNDER LOAD")</formula>
    </cfRule>
  </conditionalFormatting>
  <conditionalFormatting sqref="G103">
    <cfRule type="expression" dxfId="21137" priority="28105" stopIfTrue="1">
      <formula>OR($D103="SI",$D103="T&amp;A")</formula>
    </cfRule>
    <cfRule type="expression" dxfId="21136" priority="28106" stopIfTrue="1">
      <formula>AND($F103&gt;0,$G103="")</formula>
    </cfRule>
    <cfRule type="expression" dxfId="21135" priority="28107" stopIfTrue="1">
      <formula>AND($F103=0,$G103&lt;&gt;"",$G103&lt;&gt;"PUMP OFF MODE",G103&lt;&gt;"UNDER LOAD")</formula>
    </cfRule>
  </conditionalFormatting>
  <conditionalFormatting sqref="G103">
    <cfRule type="expression" dxfId="21134" priority="28102" stopIfTrue="1">
      <formula>OR($D103="SI",$D103="T&amp;A")</formula>
    </cfRule>
    <cfRule type="expression" dxfId="21133" priority="28103" stopIfTrue="1">
      <formula>AND($F103&gt;0,$G103="")</formula>
    </cfRule>
    <cfRule type="expression" dxfId="21132" priority="28104" stopIfTrue="1">
      <formula>AND($F103=0,$G103&lt;&gt;"",$G103&lt;&gt;"PUMP OFF MODE",G103&lt;&gt;"UNDER LOAD")</formula>
    </cfRule>
  </conditionalFormatting>
  <conditionalFormatting sqref="G103">
    <cfRule type="expression" dxfId="21131" priority="28099" stopIfTrue="1">
      <formula>OR($D103="SI",$D103="T&amp;A")</formula>
    </cfRule>
    <cfRule type="expression" dxfId="21130" priority="28100" stopIfTrue="1">
      <formula>AND($F103&gt;0,$G103="")</formula>
    </cfRule>
    <cfRule type="expression" dxfId="21129" priority="28101" stopIfTrue="1">
      <formula>AND($F103=0,$G103&lt;&gt;"",$G103&lt;&gt;"PUMP OFF MODE",G103&lt;&gt;"UNDER LOAD")</formula>
    </cfRule>
  </conditionalFormatting>
  <conditionalFormatting sqref="G103">
    <cfRule type="expression" dxfId="21128" priority="28096" stopIfTrue="1">
      <formula>OR($D103="SI",$D103="T&amp;A")</formula>
    </cfRule>
    <cfRule type="expression" dxfId="21127" priority="28097" stopIfTrue="1">
      <formula>AND($F103&gt;0,$G103="")</formula>
    </cfRule>
    <cfRule type="expression" dxfId="21126" priority="28098" stopIfTrue="1">
      <formula>AND($F103=0,$G103&lt;&gt;"",$G103&lt;&gt;"PUMP OFF MODE",G103&lt;&gt;"UNDER LOAD")</formula>
    </cfRule>
  </conditionalFormatting>
  <conditionalFormatting sqref="G103">
    <cfRule type="expression" dxfId="21125" priority="28093" stopIfTrue="1">
      <formula>OR($D103="SI",$D103="T&amp;A")</formula>
    </cfRule>
    <cfRule type="expression" dxfId="21124" priority="28094" stopIfTrue="1">
      <formula>AND($F103&gt;0,$G103="")</formula>
    </cfRule>
    <cfRule type="expression" dxfId="21123" priority="28095" stopIfTrue="1">
      <formula>AND($F103=0,$G103&lt;&gt;"",$G103&lt;&gt;"PUMP OFF MODE",G103&lt;&gt;"UNDER LOAD")</formula>
    </cfRule>
  </conditionalFormatting>
  <conditionalFormatting sqref="G103">
    <cfRule type="expression" dxfId="21122" priority="28090" stopIfTrue="1">
      <formula>OR($D103="SI",$D103="T&amp;A")</formula>
    </cfRule>
    <cfRule type="expression" dxfId="21121" priority="28091" stopIfTrue="1">
      <formula>AND($F103&gt;0,$G103="")</formula>
    </cfRule>
    <cfRule type="expression" dxfId="21120" priority="28092" stopIfTrue="1">
      <formula>AND($F103=0,$G103&lt;&gt;"",$G103&lt;&gt;"PUMP OFF MODE",G103&lt;&gt;"UNDER LOAD")</formula>
    </cfRule>
  </conditionalFormatting>
  <conditionalFormatting sqref="G91:G92">
    <cfRule type="expression" dxfId="21119" priority="27985" stopIfTrue="1">
      <formula>OR($D91="SI",$D91="T&amp;A")</formula>
    </cfRule>
    <cfRule type="expression" dxfId="21118" priority="27986" stopIfTrue="1">
      <formula>AND($F91&gt;0,$G91="")</formula>
    </cfRule>
    <cfRule type="expression" dxfId="21117" priority="27987" stopIfTrue="1">
      <formula>AND($F91=0,$G91&lt;&gt;"",$G91&lt;&gt;"PUMP OFF MODE",G91&lt;&gt;"UNDER LOAD")</formula>
    </cfRule>
  </conditionalFormatting>
  <conditionalFormatting sqref="G91:G92">
    <cfRule type="expression" dxfId="21116" priority="27982" stopIfTrue="1">
      <formula>OR($D91="SI",$D91="T&amp;A")</formula>
    </cfRule>
    <cfRule type="expression" dxfId="21115" priority="27983" stopIfTrue="1">
      <formula>AND($F91&gt;0,$G91="")</formula>
    </cfRule>
    <cfRule type="expression" dxfId="21114" priority="27984" stopIfTrue="1">
      <formula>AND($F91=0,$G91&lt;&gt;"",$G91&lt;&gt;"PUMP OFF MODE",G91&lt;&gt;"UNDER LOAD")</formula>
    </cfRule>
  </conditionalFormatting>
  <conditionalFormatting sqref="G91:G92">
    <cfRule type="expression" dxfId="21113" priority="27979" stopIfTrue="1">
      <formula>OR($D91="SI",$D91="T&amp;A")</formula>
    </cfRule>
    <cfRule type="expression" dxfId="21112" priority="27980" stopIfTrue="1">
      <formula>AND($F91&gt;0,$G91="")</formula>
    </cfRule>
    <cfRule type="expression" dxfId="21111" priority="27981" stopIfTrue="1">
      <formula>AND($F91=0,$G91&lt;&gt;"",$G91&lt;&gt;"PUMP OFF MODE",G91&lt;&gt;"UNDER LOAD")</formula>
    </cfRule>
  </conditionalFormatting>
  <conditionalFormatting sqref="G91:G92">
    <cfRule type="expression" dxfId="21110" priority="27976" stopIfTrue="1">
      <formula>OR($D91="SI",$D91="T&amp;A")</formula>
    </cfRule>
    <cfRule type="expression" dxfId="21109" priority="27977" stopIfTrue="1">
      <formula>AND($F91&gt;0,$G91="")</formula>
    </cfRule>
    <cfRule type="expression" dxfId="21108" priority="27978" stopIfTrue="1">
      <formula>AND($F91=0,$G91&lt;&gt;"",$G91&lt;&gt;"PUMP OFF MODE",G91&lt;&gt;"UNDER LOAD")</formula>
    </cfRule>
  </conditionalFormatting>
  <conditionalFormatting sqref="G91:G92">
    <cfRule type="expression" dxfId="21107" priority="27973" stopIfTrue="1">
      <formula>OR($D91="SI",$D91="T&amp;A")</formula>
    </cfRule>
    <cfRule type="expression" dxfId="21106" priority="27974" stopIfTrue="1">
      <formula>AND($F91&gt;0,$G91="")</formula>
    </cfRule>
    <cfRule type="expression" dxfId="21105" priority="27975" stopIfTrue="1">
      <formula>AND($F91=0,$G91&lt;&gt;"",$G91&lt;&gt;"PUMP OFF MODE",G91&lt;&gt;"UNDER LOAD")</formula>
    </cfRule>
  </conditionalFormatting>
  <conditionalFormatting sqref="G91:G92">
    <cfRule type="expression" dxfId="21104" priority="27970" stopIfTrue="1">
      <formula>OR($D91="SI",$D91="T&amp;A")</formula>
    </cfRule>
    <cfRule type="expression" dxfId="21103" priority="27971" stopIfTrue="1">
      <formula>AND($F91&gt;0,$G91="")</formula>
    </cfRule>
    <cfRule type="expression" dxfId="21102" priority="27972" stopIfTrue="1">
      <formula>AND($F91=0,$G91&lt;&gt;"",$G91&lt;&gt;"PUMP OFF MODE",G91&lt;&gt;"UNDER LOAD")</formula>
    </cfRule>
  </conditionalFormatting>
  <conditionalFormatting sqref="G91:G92">
    <cfRule type="expression" dxfId="21101" priority="27967" stopIfTrue="1">
      <formula>OR($D91="SI",$D91="T&amp;A")</formula>
    </cfRule>
    <cfRule type="expression" dxfId="21100" priority="27968" stopIfTrue="1">
      <formula>AND($F91&gt;0,$G91="")</formula>
    </cfRule>
    <cfRule type="expression" dxfId="21099" priority="27969" stopIfTrue="1">
      <formula>AND($F91=0,$G91&lt;&gt;"",$G91&lt;&gt;"PUMP OFF MODE",G91&lt;&gt;"UNDER LOAD")</formula>
    </cfRule>
  </conditionalFormatting>
  <conditionalFormatting sqref="G91:G92">
    <cfRule type="expression" dxfId="21098" priority="27964" stopIfTrue="1">
      <formula>OR($D91="SI",$D91="T&amp;A")</formula>
    </cfRule>
    <cfRule type="expression" dxfId="21097" priority="27965" stopIfTrue="1">
      <formula>AND($F91&gt;0,$G91="")</formula>
    </cfRule>
    <cfRule type="expression" dxfId="21096" priority="27966" stopIfTrue="1">
      <formula>AND($F91=0,$G91&lt;&gt;"",$G91&lt;&gt;"PUMP OFF MODE",G91&lt;&gt;"UNDER LOAD")</formula>
    </cfRule>
  </conditionalFormatting>
  <conditionalFormatting sqref="G91:G92">
    <cfRule type="expression" dxfId="21095" priority="27961" stopIfTrue="1">
      <formula>OR($D91="SI",$D91="T&amp;A")</formula>
    </cfRule>
    <cfRule type="expression" dxfId="21094" priority="27962" stopIfTrue="1">
      <formula>AND($F91&gt;0,$G91="")</formula>
    </cfRule>
    <cfRule type="expression" dxfId="21093" priority="27963" stopIfTrue="1">
      <formula>AND($F91=0,$G91&lt;&gt;"",$G91&lt;&gt;"PUMP OFF MODE",G91&lt;&gt;"UNDER LOAD")</formula>
    </cfRule>
  </conditionalFormatting>
  <conditionalFormatting sqref="G91:G92">
    <cfRule type="expression" dxfId="21092" priority="27958" stopIfTrue="1">
      <formula>OR($D91="SI",$D91="T&amp;A")</formula>
    </cfRule>
    <cfRule type="expression" dxfId="21091" priority="27959" stopIfTrue="1">
      <formula>AND($F91&gt;0,$G91="")</formula>
    </cfRule>
    <cfRule type="expression" dxfId="21090" priority="27960" stopIfTrue="1">
      <formula>AND($F91=0,$G91&lt;&gt;"",$G91&lt;&gt;"PUMP OFF MODE",G91&lt;&gt;"UNDER LOAD")</formula>
    </cfRule>
  </conditionalFormatting>
  <conditionalFormatting sqref="G91:G92">
    <cfRule type="expression" dxfId="21089" priority="27955" stopIfTrue="1">
      <formula>OR($D91="SI",$D91="T&amp;A")</formula>
    </cfRule>
    <cfRule type="expression" dxfId="21088" priority="27956" stopIfTrue="1">
      <formula>AND($F91&gt;0,$G91="")</formula>
    </cfRule>
    <cfRule type="expression" dxfId="21087" priority="27957" stopIfTrue="1">
      <formula>AND($F91=0,$G91&lt;&gt;"",$G91&lt;&gt;"PUMP OFF MODE",G91&lt;&gt;"UNDER LOAD")</formula>
    </cfRule>
  </conditionalFormatting>
  <conditionalFormatting sqref="G91:G92">
    <cfRule type="expression" dxfId="21086" priority="27952" stopIfTrue="1">
      <formula>OR($D91="SI",$D91="T&amp;A")</formula>
    </cfRule>
    <cfRule type="expression" dxfId="21085" priority="27953" stopIfTrue="1">
      <formula>AND($F91&gt;0,$G91="")</formula>
    </cfRule>
    <cfRule type="expression" dxfId="21084" priority="27954" stopIfTrue="1">
      <formula>AND($F91=0,$G91&lt;&gt;"",$G91&lt;&gt;"PUMP OFF MODE",G91&lt;&gt;"UNDER LOAD")</formula>
    </cfRule>
  </conditionalFormatting>
  <conditionalFormatting sqref="G91:G92">
    <cfRule type="expression" dxfId="21083" priority="27949" stopIfTrue="1">
      <formula>OR($D91="SI",$D91="T&amp;A")</formula>
    </cfRule>
    <cfRule type="expression" dxfId="21082" priority="27950" stopIfTrue="1">
      <formula>AND($F91&gt;0,$G91="")</formula>
    </cfRule>
    <cfRule type="expression" dxfId="21081" priority="27951" stopIfTrue="1">
      <formula>AND($F91=0,$G91&lt;&gt;"",$G91&lt;&gt;"PUMP OFF MODE",G91&lt;&gt;"UNDER LOAD")</formula>
    </cfRule>
  </conditionalFormatting>
  <conditionalFormatting sqref="G91:G92">
    <cfRule type="expression" dxfId="21080" priority="27946" stopIfTrue="1">
      <formula>OR($D91="SI",$D91="T&amp;A")</formula>
    </cfRule>
    <cfRule type="expression" dxfId="21079" priority="27947" stopIfTrue="1">
      <formula>AND($F91&gt;0,$G91="")</formula>
    </cfRule>
    <cfRule type="expression" dxfId="21078" priority="27948" stopIfTrue="1">
      <formula>AND($F91=0,$G91&lt;&gt;"",$G91&lt;&gt;"PUMP OFF MODE",G91&lt;&gt;"UNDER LOAD")</formula>
    </cfRule>
  </conditionalFormatting>
  <conditionalFormatting sqref="G91:G92">
    <cfRule type="expression" dxfId="21077" priority="27943" stopIfTrue="1">
      <formula>OR($D91="SI",$D91="T&amp;A")</formula>
    </cfRule>
    <cfRule type="expression" dxfId="21076" priority="27944" stopIfTrue="1">
      <formula>AND($F91&gt;0,$G91="")</formula>
    </cfRule>
    <cfRule type="expression" dxfId="21075" priority="27945" stopIfTrue="1">
      <formula>AND($F91=0,$G91&lt;&gt;"",$G91&lt;&gt;"PUMP OFF MODE",G91&lt;&gt;"UNDER LOAD")</formula>
    </cfRule>
  </conditionalFormatting>
  <conditionalFormatting sqref="G91:G92">
    <cfRule type="expression" dxfId="21074" priority="27940" stopIfTrue="1">
      <formula>OR($D91="SI",$D91="T&amp;A")</formula>
    </cfRule>
    <cfRule type="expression" dxfId="21073" priority="27941" stopIfTrue="1">
      <formula>AND($F91&gt;0,$G91="")</formula>
    </cfRule>
    <cfRule type="expression" dxfId="21072" priority="27942" stopIfTrue="1">
      <formula>AND($F91=0,$G91&lt;&gt;"",$G91&lt;&gt;"PUMP OFF MODE",G91&lt;&gt;"UNDER LOAD")</formula>
    </cfRule>
  </conditionalFormatting>
  <conditionalFormatting sqref="G91:G92">
    <cfRule type="expression" dxfId="21071" priority="27937" stopIfTrue="1">
      <formula>OR($D91="SI",$D91="T&amp;A")</formula>
    </cfRule>
    <cfRule type="expression" dxfId="21070" priority="27938" stopIfTrue="1">
      <formula>AND($F91&gt;0,$G91="")</formula>
    </cfRule>
    <cfRule type="expression" dxfId="21069" priority="27939" stopIfTrue="1">
      <formula>AND($F91=0,$G91&lt;&gt;"",$G91&lt;&gt;"PUMP OFF MODE",G91&lt;&gt;"UNDER LOAD")</formula>
    </cfRule>
  </conditionalFormatting>
  <conditionalFormatting sqref="AI12">
    <cfRule type="expression" dxfId="21068" priority="27731" stopIfTrue="1">
      <formula>AND(NOW()-$AI12&gt;30,$AI12&lt;&gt;"")</formula>
    </cfRule>
    <cfRule type="expression" dxfId="21067" priority="27732" stopIfTrue="1">
      <formula>OR($D12="SI",$D12="T&amp;A")</formula>
    </cfRule>
  </conditionalFormatting>
  <conditionalFormatting sqref="AI105">
    <cfRule type="expression" dxfId="21066" priority="27729" stopIfTrue="1">
      <formula>AND(NOW()-$AI105&gt;30,$AI105&lt;&gt;"")</formula>
    </cfRule>
    <cfRule type="expression" dxfId="21065" priority="27730" stopIfTrue="1">
      <formula>OR($D105="SI",$D105="T&amp;A")</formula>
    </cfRule>
  </conditionalFormatting>
  <conditionalFormatting sqref="G91:G92">
    <cfRule type="expression" dxfId="21064" priority="27726" stopIfTrue="1">
      <formula>OR($D91="SI",$D91="T&amp;A")</formula>
    </cfRule>
    <cfRule type="expression" dxfId="21063" priority="27727" stopIfTrue="1">
      <formula>AND($F91&gt;0,$G91="")</formula>
    </cfRule>
    <cfRule type="expression" dxfId="21062" priority="27728" stopIfTrue="1">
      <formula>AND($F91=0,$G91&lt;&gt;"",$G91&lt;&gt;"PUMP OFF MODE",G91&lt;&gt;"UNDER LOAD")</formula>
    </cfRule>
  </conditionalFormatting>
  <conditionalFormatting sqref="G91:G92">
    <cfRule type="expression" dxfId="21061" priority="27723" stopIfTrue="1">
      <formula>OR($D91="SI",$D91="T&amp;A")</formula>
    </cfRule>
    <cfRule type="expression" dxfId="21060" priority="27724" stopIfTrue="1">
      <formula>AND($F91&gt;0,$G91="")</formula>
    </cfRule>
    <cfRule type="expression" dxfId="21059" priority="27725" stopIfTrue="1">
      <formula>AND($F91=0,$G91&lt;&gt;"",$G91&lt;&gt;"PUMP OFF MODE",G91&lt;&gt;"UNDER LOAD")</formula>
    </cfRule>
  </conditionalFormatting>
  <conditionalFormatting sqref="G91:G92">
    <cfRule type="expression" dxfId="21058" priority="27720" stopIfTrue="1">
      <formula>OR($D91="SI",$D91="T&amp;A")</formula>
    </cfRule>
    <cfRule type="expression" dxfId="21057" priority="27721" stopIfTrue="1">
      <formula>AND($F91&gt;0,$G91="")</formula>
    </cfRule>
    <cfRule type="expression" dxfId="21056" priority="27722" stopIfTrue="1">
      <formula>AND($F91=0,$G91&lt;&gt;"",$G91&lt;&gt;"PUMP OFF MODE",G91&lt;&gt;"UNDER LOAD")</formula>
    </cfRule>
  </conditionalFormatting>
  <conditionalFormatting sqref="G91:G92">
    <cfRule type="expression" dxfId="21055" priority="27717" stopIfTrue="1">
      <formula>OR($D91="SI",$D91="T&amp;A")</formula>
    </cfRule>
    <cfRule type="expression" dxfId="21054" priority="27718" stopIfTrue="1">
      <formula>AND($F91&gt;0,$G91="")</formula>
    </cfRule>
    <cfRule type="expression" dxfId="21053" priority="27719" stopIfTrue="1">
      <formula>AND($F91=0,$G91&lt;&gt;"",$G91&lt;&gt;"PUMP OFF MODE",G91&lt;&gt;"UNDER LOAD")</formula>
    </cfRule>
  </conditionalFormatting>
  <conditionalFormatting sqref="G91:G92">
    <cfRule type="expression" dxfId="21052" priority="27714" stopIfTrue="1">
      <formula>OR($D91="SI",$D91="T&amp;A")</formula>
    </cfRule>
    <cfRule type="expression" dxfId="21051" priority="27715" stopIfTrue="1">
      <formula>AND($F91&gt;0,$G91="")</formula>
    </cfRule>
    <cfRule type="expression" dxfId="21050" priority="27716" stopIfTrue="1">
      <formula>AND($F91=0,$G91&lt;&gt;"",$G91&lt;&gt;"PUMP OFF MODE",G91&lt;&gt;"UNDER LOAD")</formula>
    </cfRule>
  </conditionalFormatting>
  <conditionalFormatting sqref="G91:G92">
    <cfRule type="expression" dxfId="21049" priority="27711" stopIfTrue="1">
      <formula>OR($D91="SI",$D91="T&amp;A")</formula>
    </cfRule>
    <cfRule type="expression" dxfId="21048" priority="27712" stopIfTrue="1">
      <formula>AND($F91&gt;0,$G91="")</formula>
    </cfRule>
    <cfRule type="expression" dxfId="21047" priority="27713" stopIfTrue="1">
      <formula>AND($F91=0,$G91&lt;&gt;"",$G91&lt;&gt;"PUMP OFF MODE",G91&lt;&gt;"UNDER LOAD")</formula>
    </cfRule>
  </conditionalFormatting>
  <conditionalFormatting sqref="G91:G92">
    <cfRule type="expression" dxfId="21046" priority="27708" stopIfTrue="1">
      <formula>OR($D91="SI",$D91="T&amp;A")</formula>
    </cfRule>
    <cfRule type="expression" dxfId="21045" priority="27709" stopIfTrue="1">
      <formula>AND($F91&gt;0,$G91="")</formula>
    </cfRule>
    <cfRule type="expression" dxfId="21044" priority="27710" stopIfTrue="1">
      <formula>AND($F91=0,$G91&lt;&gt;"",$G91&lt;&gt;"PUMP OFF MODE",G91&lt;&gt;"UNDER LOAD")</formula>
    </cfRule>
  </conditionalFormatting>
  <conditionalFormatting sqref="G91:G92">
    <cfRule type="expression" dxfId="21043" priority="27705" stopIfTrue="1">
      <formula>OR($D91="SI",$D91="T&amp;A")</formula>
    </cfRule>
    <cfRule type="expression" dxfId="21042" priority="27706" stopIfTrue="1">
      <formula>AND($F91&gt;0,$G91="")</formula>
    </cfRule>
    <cfRule type="expression" dxfId="21041" priority="27707" stopIfTrue="1">
      <formula>AND($F91=0,$G91&lt;&gt;"",$G91&lt;&gt;"PUMP OFF MODE",G91&lt;&gt;"UNDER LOAD")</formula>
    </cfRule>
  </conditionalFormatting>
  <conditionalFormatting sqref="G91:G92">
    <cfRule type="expression" dxfId="21040" priority="27702" stopIfTrue="1">
      <formula>OR($D91="SI",$D91="T&amp;A")</formula>
    </cfRule>
    <cfRule type="expression" dxfId="21039" priority="27703" stopIfTrue="1">
      <formula>AND($F91&gt;0,$G91="")</formula>
    </cfRule>
    <cfRule type="expression" dxfId="21038" priority="27704" stopIfTrue="1">
      <formula>AND($F91=0,$G91&lt;&gt;"",$G91&lt;&gt;"PUMP OFF MODE",G91&lt;&gt;"UNDER LOAD")</formula>
    </cfRule>
  </conditionalFormatting>
  <conditionalFormatting sqref="G91:G92">
    <cfRule type="expression" dxfId="21037" priority="27699" stopIfTrue="1">
      <formula>OR($D91="SI",$D91="T&amp;A")</formula>
    </cfRule>
    <cfRule type="expression" dxfId="21036" priority="27700" stopIfTrue="1">
      <formula>AND($F91&gt;0,$G91="")</formula>
    </cfRule>
    <cfRule type="expression" dxfId="21035" priority="27701" stopIfTrue="1">
      <formula>AND($F91=0,$G91&lt;&gt;"",$G91&lt;&gt;"PUMP OFF MODE",G91&lt;&gt;"UNDER LOAD")</formula>
    </cfRule>
  </conditionalFormatting>
  <conditionalFormatting sqref="G91:G92">
    <cfRule type="expression" dxfId="21034" priority="27696" stopIfTrue="1">
      <formula>OR($D91="SI",$D91="T&amp;A")</formula>
    </cfRule>
    <cfRule type="expression" dxfId="21033" priority="27697" stopIfTrue="1">
      <formula>AND($F91&gt;0,$G91="")</formula>
    </cfRule>
    <cfRule type="expression" dxfId="21032" priority="27698" stopIfTrue="1">
      <formula>AND($F91=0,$G91&lt;&gt;"",$G91&lt;&gt;"PUMP OFF MODE",G91&lt;&gt;"UNDER LOAD")</formula>
    </cfRule>
  </conditionalFormatting>
  <conditionalFormatting sqref="G91:G92">
    <cfRule type="expression" dxfId="21031" priority="27693" stopIfTrue="1">
      <formula>OR($D91="SI",$D91="T&amp;A")</formula>
    </cfRule>
    <cfRule type="expression" dxfId="21030" priority="27694" stopIfTrue="1">
      <formula>AND($F91&gt;0,$G91="")</formula>
    </cfRule>
    <cfRule type="expression" dxfId="21029" priority="27695" stopIfTrue="1">
      <formula>AND($F91=0,$G91&lt;&gt;"",$G91&lt;&gt;"PUMP OFF MODE",G91&lt;&gt;"UNDER LOAD")</formula>
    </cfRule>
  </conditionalFormatting>
  <conditionalFormatting sqref="G91:G92">
    <cfRule type="expression" dxfId="21028" priority="27690" stopIfTrue="1">
      <formula>OR($D91="SI",$D91="T&amp;A")</formula>
    </cfRule>
    <cfRule type="expression" dxfId="21027" priority="27691" stopIfTrue="1">
      <formula>AND($F91&gt;0,$G91="")</formula>
    </cfRule>
    <cfRule type="expression" dxfId="21026" priority="27692" stopIfTrue="1">
      <formula>AND($F91=0,$G91&lt;&gt;"",$G91&lt;&gt;"PUMP OFF MODE",G91&lt;&gt;"UNDER LOAD")</formula>
    </cfRule>
  </conditionalFormatting>
  <conditionalFormatting sqref="G91:G92">
    <cfRule type="expression" dxfId="21025" priority="27687" stopIfTrue="1">
      <formula>OR($D91="SI",$D91="T&amp;A")</formula>
    </cfRule>
    <cfRule type="expression" dxfId="21024" priority="27688" stopIfTrue="1">
      <formula>AND($F91&gt;0,$G91="")</formula>
    </cfRule>
    <cfRule type="expression" dxfId="21023" priority="27689" stopIfTrue="1">
      <formula>AND($F91=0,$G91&lt;&gt;"",$G91&lt;&gt;"PUMP OFF MODE",G91&lt;&gt;"UNDER LOAD")</formula>
    </cfRule>
  </conditionalFormatting>
  <conditionalFormatting sqref="G91:G92">
    <cfRule type="expression" dxfId="21022" priority="27684" stopIfTrue="1">
      <formula>OR($D91="SI",$D91="T&amp;A")</formula>
    </cfRule>
    <cfRule type="expression" dxfId="21021" priority="27685" stopIfTrue="1">
      <formula>AND($F91&gt;0,$G91="")</formula>
    </cfRule>
    <cfRule type="expression" dxfId="21020" priority="27686" stopIfTrue="1">
      <formula>AND($F91=0,$G91&lt;&gt;"",$G91&lt;&gt;"PUMP OFF MODE",G91&lt;&gt;"UNDER LOAD")</formula>
    </cfRule>
  </conditionalFormatting>
  <conditionalFormatting sqref="G91:G92">
    <cfRule type="expression" dxfId="21019" priority="27681" stopIfTrue="1">
      <formula>OR($D91="SI",$D91="T&amp;A")</formula>
    </cfRule>
    <cfRule type="expression" dxfId="21018" priority="27682" stopIfTrue="1">
      <formula>AND($F91&gt;0,$G91="")</formula>
    </cfRule>
    <cfRule type="expression" dxfId="21017" priority="27683" stopIfTrue="1">
      <formula>AND($F91=0,$G91&lt;&gt;"",$G91&lt;&gt;"PUMP OFF MODE",G91&lt;&gt;"UNDER LOAD")</formula>
    </cfRule>
  </conditionalFormatting>
  <conditionalFormatting sqref="G91:G92">
    <cfRule type="expression" dxfId="21016" priority="27678" stopIfTrue="1">
      <formula>OR($D91="SI",$D91="T&amp;A")</formula>
    </cfRule>
    <cfRule type="expression" dxfId="21015" priority="27679" stopIfTrue="1">
      <formula>AND($F91&gt;0,$G91="")</formula>
    </cfRule>
    <cfRule type="expression" dxfId="21014" priority="27680" stopIfTrue="1">
      <formula>AND($F91=0,$G91&lt;&gt;"",$G91&lt;&gt;"PUMP OFF MODE",G91&lt;&gt;"UNDER LOAD")</formula>
    </cfRule>
  </conditionalFormatting>
  <conditionalFormatting sqref="G103">
    <cfRule type="expression" dxfId="21013" priority="27522" stopIfTrue="1">
      <formula>OR($D103="SI",$D103="T&amp;A")</formula>
    </cfRule>
    <cfRule type="expression" dxfId="21012" priority="27523" stopIfTrue="1">
      <formula>AND($F103&gt;0,$G103="")</formula>
    </cfRule>
    <cfRule type="expression" dxfId="21011" priority="27524" stopIfTrue="1">
      <formula>AND($F103=0,$G103&lt;&gt;"",$G103&lt;&gt;"PUMP OFF MODE",G103&lt;&gt;"UNDER LOAD")</formula>
    </cfRule>
  </conditionalFormatting>
  <conditionalFormatting sqref="G103">
    <cfRule type="expression" dxfId="21010" priority="27519" stopIfTrue="1">
      <formula>OR($D103="SI",$D103="T&amp;A")</formula>
    </cfRule>
    <cfRule type="expression" dxfId="21009" priority="27520" stopIfTrue="1">
      <formula>AND($F103&gt;0,$G103="")</formula>
    </cfRule>
    <cfRule type="expression" dxfId="21008" priority="27521" stopIfTrue="1">
      <formula>AND($F103=0,$G103&lt;&gt;"",$G103&lt;&gt;"PUMP OFF MODE",G103&lt;&gt;"UNDER LOAD")</formula>
    </cfRule>
  </conditionalFormatting>
  <conditionalFormatting sqref="G103">
    <cfRule type="expression" dxfId="21007" priority="27516" stopIfTrue="1">
      <formula>OR($D103="SI",$D103="T&amp;A")</formula>
    </cfRule>
    <cfRule type="expression" dxfId="21006" priority="27517" stopIfTrue="1">
      <formula>AND($F103&gt;0,$G103="")</formula>
    </cfRule>
    <cfRule type="expression" dxfId="21005" priority="27518" stopIfTrue="1">
      <formula>AND($F103=0,$G103&lt;&gt;"",$G103&lt;&gt;"PUMP OFF MODE",G103&lt;&gt;"UNDER LOAD")</formula>
    </cfRule>
  </conditionalFormatting>
  <conditionalFormatting sqref="G103">
    <cfRule type="expression" dxfId="21004" priority="27513" stopIfTrue="1">
      <formula>OR($D103="SI",$D103="T&amp;A")</formula>
    </cfRule>
    <cfRule type="expression" dxfId="21003" priority="27514" stopIfTrue="1">
      <formula>AND($F103&gt;0,$G103="")</formula>
    </cfRule>
    <cfRule type="expression" dxfId="21002" priority="27515" stopIfTrue="1">
      <formula>AND($F103=0,$G103&lt;&gt;"",$G103&lt;&gt;"PUMP OFF MODE",G103&lt;&gt;"UNDER LOAD")</formula>
    </cfRule>
  </conditionalFormatting>
  <conditionalFormatting sqref="G103">
    <cfRule type="expression" dxfId="21001" priority="27510" stopIfTrue="1">
      <formula>OR($D103="SI",$D103="T&amp;A")</formula>
    </cfRule>
    <cfRule type="expression" dxfId="21000" priority="27511" stopIfTrue="1">
      <formula>AND($F103&gt;0,$G103="")</formula>
    </cfRule>
    <cfRule type="expression" dxfId="20999" priority="27512" stopIfTrue="1">
      <formula>AND($F103=0,$G103&lt;&gt;"",$G103&lt;&gt;"PUMP OFF MODE",G103&lt;&gt;"UNDER LOAD")</formula>
    </cfRule>
  </conditionalFormatting>
  <conditionalFormatting sqref="G103">
    <cfRule type="expression" dxfId="20998" priority="27507" stopIfTrue="1">
      <formula>OR($D103="SI",$D103="T&amp;A")</formula>
    </cfRule>
    <cfRule type="expression" dxfId="20997" priority="27508" stopIfTrue="1">
      <formula>AND($F103&gt;0,$G103="")</formula>
    </cfRule>
    <cfRule type="expression" dxfId="20996" priority="27509" stopIfTrue="1">
      <formula>AND($F103=0,$G103&lt;&gt;"",$G103&lt;&gt;"PUMP OFF MODE",G103&lt;&gt;"UNDER LOAD")</formula>
    </cfRule>
  </conditionalFormatting>
  <conditionalFormatting sqref="G103">
    <cfRule type="expression" dxfId="20995" priority="27504" stopIfTrue="1">
      <formula>OR($D103="SI",$D103="T&amp;A")</formula>
    </cfRule>
    <cfRule type="expression" dxfId="20994" priority="27505" stopIfTrue="1">
      <formula>AND($F103&gt;0,$G103="")</formula>
    </cfRule>
    <cfRule type="expression" dxfId="20993" priority="27506" stopIfTrue="1">
      <formula>AND($F103=0,$G103&lt;&gt;"",$G103&lt;&gt;"PUMP OFF MODE",G103&lt;&gt;"UNDER LOAD")</formula>
    </cfRule>
  </conditionalFormatting>
  <conditionalFormatting sqref="G103">
    <cfRule type="expression" dxfId="20992" priority="27501" stopIfTrue="1">
      <formula>OR($D103="SI",$D103="T&amp;A")</formula>
    </cfRule>
    <cfRule type="expression" dxfId="20991" priority="27502" stopIfTrue="1">
      <formula>AND($F103&gt;0,$G103="")</formula>
    </cfRule>
    <cfRule type="expression" dxfId="20990" priority="27503" stopIfTrue="1">
      <formula>AND($F103=0,$G103&lt;&gt;"",$G103&lt;&gt;"PUMP OFF MODE",G103&lt;&gt;"UNDER LOAD")</formula>
    </cfRule>
  </conditionalFormatting>
  <conditionalFormatting sqref="G103">
    <cfRule type="expression" dxfId="20989" priority="27498" stopIfTrue="1">
      <formula>OR($D103="SI",$D103="T&amp;A")</formula>
    </cfRule>
    <cfRule type="expression" dxfId="20988" priority="27499" stopIfTrue="1">
      <formula>AND($F103&gt;0,$G103="")</formula>
    </cfRule>
    <cfRule type="expression" dxfId="20987" priority="27500" stopIfTrue="1">
      <formula>AND($F103=0,$G103&lt;&gt;"",$G103&lt;&gt;"PUMP OFF MODE",G103&lt;&gt;"UNDER LOAD")</formula>
    </cfRule>
  </conditionalFormatting>
  <conditionalFormatting sqref="G103">
    <cfRule type="expression" dxfId="20986" priority="27495" stopIfTrue="1">
      <formula>OR($D103="SI",$D103="T&amp;A")</formula>
    </cfRule>
    <cfRule type="expression" dxfId="20985" priority="27496" stopIfTrue="1">
      <formula>AND($F103&gt;0,$G103="")</formula>
    </cfRule>
    <cfRule type="expression" dxfId="20984" priority="27497" stopIfTrue="1">
      <formula>AND($F103=0,$G103&lt;&gt;"",$G103&lt;&gt;"PUMP OFF MODE",G103&lt;&gt;"UNDER LOAD")</formula>
    </cfRule>
  </conditionalFormatting>
  <conditionalFormatting sqref="G103">
    <cfRule type="expression" dxfId="20983" priority="27492" stopIfTrue="1">
      <formula>OR($D103="SI",$D103="T&amp;A")</formula>
    </cfRule>
    <cfRule type="expression" dxfId="20982" priority="27493" stopIfTrue="1">
      <formula>AND($F103&gt;0,$G103="")</formula>
    </cfRule>
    <cfRule type="expression" dxfId="20981" priority="27494" stopIfTrue="1">
      <formula>AND($F103=0,$G103&lt;&gt;"",$G103&lt;&gt;"PUMP OFF MODE",G103&lt;&gt;"UNDER LOAD")</formula>
    </cfRule>
  </conditionalFormatting>
  <conditionalFormatting sqref="G103">
    <cfRule type="expression" dxfId="20980" priority="27489" stopIfTrue="1">
      <formula>OR($D103="SI",$D103="T&amp;A")</formula>
    </cfRule>
    <cfRule type="expression" dxfId="20979" priority="27490" stopIfTrue="1">
      <formula>AND($F103&gt;0,$G103="")</formula>
    </cfRule>
    <cfRule type="expression" dxfId="20978" priority="27491" stopIfTrue="1">
      <formula>AND($F103=0,$G103&lt;&gt;"",$G103&lt;&gt;"PUMP OFF MODE",G103&lt;&gt;"UNDER LOAD")</formula>
    </cfRule>
  </conditionalFormatting>
  <conditionalFormatting sqref="G103">
    <cfRule type="expression" dxfId="20977" priority="27486" stopIfTrue="1">
      <formula>OR($D103="SI",$D103="T&amp;A")</formula>
    </cfRule>
    <cfRule type="expression" dxfId="20976" priority="27487" stopIfTrue="1">
      <formula>AND($F103&gt;0,$G103="")</formula>
    </cfRule>
    <cfRule type="expression" dxfId="20975" priority="27488" stopIfTrue="1">
      <formula>AND($F103=0,$G103&lt;&gt;"",$G103&lt;&gt;"PUMP OFF MODE",G103&lt;&gt;"UNDER LOAD")</formula>
    </cfRule>
  </conditionalFormatting>
  <conditionalFormatting sqref="G103">
    <cfRule type="expression" dxfId="20974" priority="27483" stopIfTrue="1">
      <formula>OR($D103="SI",$D103="T&amp;A")</formula>
    </cfRule>
    <cfRule type="expression" dxfId="20973" priority="27484" stopIfTrue="1">
      <formula>AND($F103&gt;0,$G103="")</formula>
    </cfRule>
    <cfRule type="expression" dxfId="20972" priority="27485" stopIfTrue="1">
      <formula>AND($F103=0,$G103&lt;&gt;"",$G103&lt;&gt;"PUMP OFF MODE",G103&lt;&gt;"UNDER LOAD")</formula>
    </cfRule>
  </conditionalFormatting>
  <conditionalFormatting sqref="G103">
    <cfRule type="expression" dxfId="20971" priority="27480" stopIfTrue="1">
      <formula>OR($D103="SI",$D103="T&amp;A")</formula>
    </cfRule>
    <cfRule type="expression" dxfId="20970" priority="27481" stopIfTrue="1">
      <formula>AND($F103&gt;0,$G103="")</formula>
    </cfRule>
    <cfRule type="expression" dxfId="20969" priority="27482" stopIfTrue="1">
      <formula>AND($F103=0,$G103&lt;&gt;"",$G103&lt;&gt;"PUMP OFF MODE",G103&lt;&gt;"UNDER LOAD")</formula>
    </cfRule>
  </conditionalFormatting>
  <conditionalFormatting sqref="G103">
    <cfRule type="expression" dxfId="20968" priority="27477" stopIfTrue="1">
      <formula>OR($D103="SI",$D103="T&amp;A")</formula>
    </cfRule>
    <cfRule type="expression" dxfId="20967" priority="27478" stopIfTrue="1">
      <formula>AND($F103&gt;0,$G103="")</formula>
    </cfRule>
    <cfRule type="expression" dxfId="20966" priority="27479" stopIfTrue="1">
      <formula>AND($F103=0,$G103&lt;&gt;"",$G103&lt;&gt;"PUMP OFF MODE",G103&lt;&gt;"UNDER LOAD")</formula>
    </cfRule>
  </conditionalFormatting>
  <conditionalFormatting sqref="G103">
    <cfRule type="expression" dxfId="20965" priority="27474" stopIfTrue="1">
      <formula>OR($D103="SI",$D103="T&amp;A")</formula>
    </cfRule>
    <cfRule type="expression" dxfId="20964" priority="27475" stopIfTrue="1">
      <formula>AND($F103&gt;0,$G103="")</formula>
    </cfRule>
    <cfRule type="expression" dxfId="20963" priority="27476" stopIfTrue="1">
      <formula>AND($F103=0,$G103&lt;&gt;"",$G103&lt;&gt;"PUMP OFF MODE",G103&lt;&gt;"UNDER LOAD")</formula>
    </cfRule>
  </conditionalFormatting>
  <conditionalFormatting sqref="G77">
    <cfRule type="expression" dxfId="20962" priority="27369" stopIfTrue="1">
      <formula>OR($D77="SI",$D77="T&amp;A")</formula>
    </cfRule>
    <cfRule type="expression" dxfId="20961" priority="27370" stopIfTrue="1">
      <formula>AND($F77&gt;0,$G77="")</formula>
    </cfRule>
    <cfRule type="expression" dxfId="20960" priority="27371" stopIfTrue="1">
      <formula>AND($F77=0,$G77&lt;&gt;"",$G77&lt;&gt;"PUMP OFF MODE",G77&lt;&gt;"UNDER LOAD")</formula>
    </cfRule>
  </conditionalFormatting>
  <conditionalFormatting sqref="G77">
    <cfRule type="expression" dxfId="20959" priority="27366" stopIfTrue="1">
      <formula>OR($D77="SI",$D77="T&amp;A")</formula>
    </cfRule>
    <cfRule type="expression" dxfId="20958" priority="27367" stopIfTrue="1">
      <formula>AND($F77&gt;0,$G77="")</formula>
    </cfRule>
    <cfRule type="expression" dxfId="20957" priority="27368" stopIfTrue="1">
      <formula>AND($F77=0,$G77&lt;&gt;"",$G77&lt;&gt;"PUMP OFF MODE",G77&lt;&gt;"UNDER LOAD")</formula>
    </cfRule>
  </conditionalFormatting>
  <conditionalFormatting sqref="G77">
    <cfRule type="expression" dxfId="20956" priority="27363" stopIfTrue="1">
      <formula>OR($D77="SI",$D77="T&amp;A")</formula>
    </cfRule>
    <cfRule type="expression" dxfId="20955" priority="27364" stopIfTrue="1">
      <formula>AND($F77&gt;0,$G77="")</formula>
    </cfRule>
    <cfRule type="expression" dxfId="20954" priority="27365" stopIfTrue="1">
      <formula>AND($F77=0,$G77&lt;&gt;"",$G77&lt;&gt;"PUMP OFF MODE",G77&lt;&gt;"UNDER LOAD")</formula>
    </cfRule>
  </conditionalFormatting>
  <conditionalFormatting sqref="G77">
    <cfRule type="expression" dxfId="20953" priority="27360" stopIfTrue="1">
      <formula>OR($D77="SI",$D77="T&amp;A")</formula>
    </cfRule>
    <cfRule type="expression" dxfId="20952" priority="27361" stopIfTrue="1">
      <formula>AND($F77&gt;0,$G77="")</formula>
    </cfRule>
    <cfRule type="expression" dxfId="20951" priority="27362" stopIfTrue="1">
      <formula>AND($F77=0,$G77&lt;&gt;"",$G77&lt;&gt;"PUMP OFF MODE",G77&lt;&gt;"UNDER LOAD")</formula>
    </cfRule>
  </conditionalFormatting>
  <conditionalFormatting sqref="G77">
    <cfRule type="expression" dxfId="20950" priority="27357" stopIfTrue="1">
      <formula>OR($D77="SI",$D77="T&amp;A")</formula>
    </cfRule>
    <cfRule type="expression" dxfId="20949" priority="27358" stopIfTrue="1">
      <formula>AND($F77&gt;0,$G77="")</formula>
    </cfRule>
    <cfRule type="expression" dxfId="20948" priority="27359" stopIfTrue="1">
      <formula>AND($F77=0,$G77&lt;&gt;"",$G77&lt;&gt;"PUMP OFF MODE",G77&lt;&gt;"UNDER LOAD")</formula>
    </cfRule>
  </conditionalFormatting>
  <conditionalFormatting sqref="G77">
    <cfRule type="expression" dxfId="20947" priority="27354" stopIfTrue="1">
      <formula>OR($D77="SI",$D77="T&amp;A")</formula>
    </cfRule>
    <cfRule type="expression" dxfId="20946" priority="27355" stopIfTrue="1">
      <formula>AND($F77&gt;0,$G77="")</formula>
    </cfRule>
    <cfRule type="expression" dxfId="20945" priority="27356" stopIfTrue="1">
      <formula>AND($F77=0,$G77&lt;&gt;"",$G77&lt;&gt;"PUMP OFF MODE",G77&lt;&gt;"UNDER LOAD")</formula>
    </cfRule>
  </conditionalFormatting>
  <conditionalFormatting sqref="G77">
    <cfRule type="expression" dxfId="20944" priority="27351" stopIfTrue="1">
      <formula>OR($D77="SI",$D77="T&amp;A")</formula>
    </cfRule>
    <cfRule type="expression" dxfId="20943" priority="27352" stopIfTrue="1">
      <formula>AND($F77&gt;0,$G77="")</formula>
    </cfRule>
    <cfRule type="expression" dxfId="20942" priority="27353" stopIfTrue="1">
      <formula>AND($F77=0,$G77&lt;&gt;"",$G77&lt;&gt;"PUMP OFF MODE",G77&lt;&gt;"UNDER LOAD")</formula>
    </cfRule>
  </conditionalFormatting>
  <conditionalFormatting sqref="G77">
    <cfRule type="expression" dxfId="20941" priority="27348" stopIfTrue="1">
      <formula>OR($D77="SI",$D77="T&amp;A")</formula>
    </cfRule>
    <cfRule type="expression" dxfId="20940" priority="27349" stopIfTrue="1">
      <formula>AND($F77&gt;0,$G77="")</formula>
    </cfRule>
    <cfRule type="expression" dxfId="20939" priority="27350" stopIfTrue="1">
      <formula>AND($F77=0,$G77&lt;&gt;"",$G77&lt;&gt;"PUMP OFF MODE",G77&lt;&gt;"UNDER LOAD")</formula>
    </cfRule>
  </conditionalFormatting>
  <conditionalFormatting sqref="G77">
    <cfRule type="expression" dxfId="20938" priority="27345" stopIfTrue="1">
      <formula>OR($D77="SI",$D77="T&amp;A")</formula>
    </cfRule>
    <cfRule type="expression" dxfId="20937" priority="27346" stopIfTrue="1">
      <formula>AND($F77&gt;0,$G77="")</formula>
    </cfRule>
    <cfRule type="expression" dxfId="20936" priority="27347" stopIfTrue="1">
      <formula>AND($F77=0,$G77&lt;&gt;"",$G77&lt;&gt;"PUMP OFF MODE",G77&lt;&gt;"UNDER LOAD")</formula>
    </cfRule>
  </conditionalFormatting>
  <conditionalFormatting sqref="G77">
    <cfRule type="expression" dxfId="20935" priority="27342" stopIfTrue="1">
      <formula>OR($D77="SI",$D77="T&amp;A")</formula>
    </cfRule>
    <cfRule type="expression" dxfId="20934" priority="27343" stopIfTrue="1">
      <formula>AND($F77&gt;0,$G77="")</formula>
    </cfRule>
    <cfRule type="expression" dxfId="20933" priority="27344" stopIfTrue="1">
      <formula>AND($F77=0,$G77&lt;&gt;"",$G77&lt;&gt;"PUMP OFF MODE",G77&lt;&gt;"UNDER LOAD")</formula>
    </cfRule>
  </conditionalFormatting>
  <conditionalFormatting sqref="G77">
    <cfRule type="expression" dxfId="20932" priority="27339" stopIfTrue="1">
      <formula>OR($D77="SI",$D77="T&amp;A")</formula>
    </cfRule>
    <cfRule type="expression" dxfId="20931" priority="27340" stopIfTrue="1">
      <formula>AND($F77&gt;0,$G77="")</formula>
    </cfRule>
    <cfRule type="expression" dxfId="20930" priority="27341" stopIfTrue="1">
      <formula>AND($F77=0,$G77&lt;&gt;"",$G77&lt;&gt;"PUMP OFF MODE",G77&lt;&gt;"UNDER LOAD")</formula>
    </cfRule>
  </conditionalFormatting>
  <conditionalFormatting sqref="G77">
    <cfRule type="expression" dxfId="20929" priority="27336" stopIfTrue="1">
      <formula>OR($D77="SI",$D77="T&amp;A")</formula>
    </cfRule>
    <cfRule type="expression" dxfId="20928" priority="27337" stopIfTrue="1">
      <formula>AND($F77&gt;0,$G77="")</formula>
    </cfRule>
    <cfRule type="expression" dxfId="20927" priority="27338" stopIfTrue="1">
      <formula>AND($F77=0,$G77&lt;&gt;"",$G77&lt;&gt;"PUMP OFF MODE",G77&lt;&gt;"UNDER LOAD")</formula>
    </cfRule>
  </conditionalFormatting>
  <conditionalFormatting sqref="G77">
    <cfRule type="expression" dxfId="20926" priority="27333" stopIfTrue="1">
      <formula>OR($D77="SI",$D77="T&amp;A")</formula>
    </cfRule>
    <cfRule type="expression" dxfId="20925" priority="27334" stopIfTrue="1">
      <formula>AND($F77&gt;0,$G77="")</formula>
    </cfRule>
    <cfRule type="expression" dxfId="20924" priority="27335" stopIfTrue="1">
      <formula>AND($F77=0,$G77&lt;&gt;"",$G77&lt;&gt;"PUMP OFF MODE",G77&lt;&gt;"UNDER LOAD")</formula>
    </cfRule>
  </conditionalFormatting>
  <conditionalFormatting sqref="G77">
    <cfRule type="expression" dxfId="20923" priority="27330" stopIfTrue="1">
      <formula>OR($D77="SI",$D77="T&amp;A")</formula>
    </cfRule>
    <cfRule type="expression" dxfId="20922" priority="27331" stopIfTrue="1">
      <formula>AND($F77&gt;0,$G77="")</formula>
    </cfRule>
    <cfRule type="expression" dxfId="20921" priority="27332" stopIfTrue="1">
      <formula>AND($F77=0,$G77&lt;&gt;"",$G77&lt;&gt;"PUMP OFF MODE",G77&lt;&gt;"UNDER LOAD")</formula>
    </cfRule>
  </conditionalFormatting>
  <conditionalFormatting sqref="G77">
    <cfRule type="expression" dxfId="20920" priority="27327" stopIfTrue="1">
      <formula>OR($D77="SI",$D77="T&amp;A")</formula>
    </cfRule>
    <cfRule type="expression" dxfId="20919" priority="27328" stopIfTrue="1">
      <formula>AND($F77&gt;0,$G77="")</formula>
    </cfRule>
    <cfRule type="expression" dxfId="20918" priority="27329" stopIfTrue="1">
      <formula>AND($F77=0,$G77&lt;&gt;"",$G77&lt;&gt;"PUMP OFF MODE",G77&lt;&gt;"UNDER LOAD")</formula>
    </cfRule>
  </conditionalFormatting>
  <conditionalFormatting sqref="G77">
    <cfRule type="expression" dxfId="20917" priority="27324" stopIfTrue="1">
      <formula>OR($D77="SI",$D77="T&amp;A")</formula>
    </cfRule>
    <cfRule type="expression" dxfId="20916" priority="27325" stopIfTrue="1">
      <formula>AND($F77&gt;0,$G77="")</formula>
    </cfRule>
    <cfRule type="expression" dxfId="20915" priority="27326" stopIfTrue="1">
      <formula>AND($F77=0,$G77&lt;&gt;"",$G77&lt;&gt;"PUMP OFF MODE",G77&lt;&gt;"UNDER LOAD")</formula>
    </cfRule>
  </conditionalFormatting>
  <conditionalFormatting sqref="G77">
    <cfRule type="expression" dxfId="20914" priority="27321" stopIfTrue="1">
      <formula>OR($D77="SI",$D77="T&amp;A")</formula>
    </cfRule>
    <cfRule type="expression" dxfId="20913" priority="27322" stopIfTrue="1">
      <formula>AND($F77&gt;0,$G77="")</formula>
    </cfRule>
    <cfRule type="expression" dxfId="20912" priority="27323" stopIfTrue="1">
      <formula>AND($F77=0,$G77&lt;&gt;"",$G77&lt;&gt;"PUMP OFF MODE",G77&lt;&gt;"UNDER LOAD")</formula>
    </cfRule>
  </conditionalFormatting>
  <conditionalFormatting sqref="G77">
    <cfRule type="expression" dxfId="20911" priority="27318" stopIfTrue="1">
      <formula>OR($D77="SI",$D77="T&amp;A")</formula>
    </cfRule>
    <cfRule type="expression" dxfId="20910" priority="27319" stopIfTrue="1">
      <formula>AND($F77&gt;0,$G77="")</formula>
    </cfRule>
    <cfRule type="expression" dxfId="20909" priority="27320" stopIfTrue="1">
      <formula>AND($F77=0,$G77&lt;&gt;"",$G77&lt;&gt;"PUMP OFF MODE",G77&lt;&gt;"UNDER LOAD")</formula>
    </cfRule>
  </conditionalFormatting>
  <conditionalFormatting sqref="G77">
    <cfRule type="expression" dxfId="20908" priority="27315" stopIfTrue="1">
      <formula>OR($D77="SI",$D77="T&amp;A")</formula>
    </cfRule>
    <cfRule type="expression" dxfId="20907" priority="27316" stopIfTrue="1">
      <formula>AND($F77&gt;0,$G77="")</formula>
    </cfRule>
    <cfRule type="expression" dxfId="20906" priority="27317" stopIfTrue="1">
      <formula>AND($F77=0,$G77&lt;&gt;"",$G77&lt;&gt;"PUMP OFF MODE",G77&lt;&gt;"UNDER LOAD")</formula>
    </cfRule>
  </conditionalFormatting>
  <conditionalFormatting sqref="G77">
    <cfRule type="expression" dxfId="20905" priority="27312" stopIfTrue="1">
      <formula>OR($D77="SI",$D77="T&amp;A")</formula>
    </cfRule>
    <cfRule type="expression" dxfId="20904" priority="27313" stopIfTrue="1">
      <formula>AND($F77&gt;0,$G77="")</formula>
    </cfRule>
    <cfRule type="expression" dxfId="20903" priority="27314" stopIfTrue="1">
      <formula>AND($F77=0,$G77&lt;&gt;"",$G77&lt;&gt;"PUMP OFF MODE",G77&lt;&gt;"UNDER LOAD")</formula>
    </cfRule>
  </conditionalFormatting>
  <conditionalFormatting sqref="G77">
    <cfRule type="expression" dxfId="20902" priority="27309" stopIfTrue="1">
      <formula>OR($D77="SI",$D77="T&amp;A")</formula>
    </cfRule>
    <cfRule type="expression" dxfId="20901" priority="27310" stopIfTrue="1">
      <formula>AND($F77&gt;0,$G77="")</formula>
    </cfRule>
    <cfRule type="expression" dxfId="20900" priority="27311" stopIfTrue="1">
      <formula>AND($F77=0,$G77&lt;&gt;"",$G77&lt;&gt;"PUMP OFF MODE",G77&lt;&gt;"UNDER LOAD")</formula>
    </cfRule>
  </conditionalFormatting>
  <conditionalFormatting sqref="G77">
    <cfRule type="expression" dxfId="20899" priority="27306" stopIfTrue="1">
      <formula>OR($D77="SI",$D77="T&amp;A")</formula>
    </cfRule>
    <cfRule type="expression" dxfId="20898" priority="27307" stopIfTrue="1">
      <formula>AND($F77&gt;0,$G77="")</formula>
    </cfRule>
    <cfRule type="expression" dxfId="20897" priority="27308" stopIfTrue="1">
      <formula>AND($F77=0,$G77&lt;&gt;"",$G77&lt;&gt;"PUMP OFF MODE",G77&lt;&gt;"UNDER LOAD")</formula>
    </cfRule>
  </conditionalFormatting>
  <conditionalFormatting sqref="G77">
    <cfRule type="expression" dxfId="20896" priority="27303" stopIfTrue="1">
      <formula>OR($D77="SI",$D77="T&amp;A")</formula>
    </cfRule>
    <cfRule type="expression" dxfId="20895" priority="27304" stopIfTrue="1">
      <formula>AND($F77&gt;0,$G77="")</formula>
    </cfRule>
    <cfRule type="expression" dxfId="20894" priority="27305" stopIfTrue="1">
      <formula>AND($F77=0,$G77&lt;&gt;"",$G77&lt;&gt;"PUMP OFF MODE",G77&lt;&gt;"UNDER LOAD")</formula>
    </cfRule>
  </conditionalFormatting>
  <conditionalFormatting sqref="G77">
    <cfRule type="expression" dxfId="20893" priority="27300" stopIfTrue="1">
      <formula>OR($D77="SI",$D77="T&amp;A")</formula>
    </cfRule>
    <cfRule type="expression" dxfId="20892" priority="27301" stopIfTrue="1">
      <formula>AND($F77&gt;0,$G77="")</formula>
    </cfRule>
    <cfRule type="expression" dxfId="20891" priority="27302" stopIfTrue="1">
      <formula>AND($F77=0,$G77&lt;&gt;"",$G77&lt;&gt;"PUMP OFF MODE",G77&lt;&gt;"UNDER LOAD")</formula>
    </cfRule>
  </conditionalFormatting>
  <conditionalFormatting sqref="G77">
    <cfRule type="expression" dxfId="20890" priority="27297" stopIfTrue="1">
      <formula>OR($D77="SI",$D77="T&amp;A")</formula>
    </cfRule>
    <cfRule type="expression" dxfId="20889" priority="27298" stopIfTrue="1">
      <formula>AND($F77&gt;0,$G77="")</formula>
    </cfRule>
    <cfRule type="expression" dxfId="20888" priority="27299" stopIfTrue="1">
      <formula>AND($F77=0,$G77&lt;&gt;"",$G77&lt;&gt;"PUMP OFF MODE",G77&lt;&gt;"UNDER LOAD")</formula>
    </cfRule>
  </conditionalFormatting>
  <conditionalFormatting sqref="G77">
    <cfRule type="expression" dxfId="20887" priority="27294" stopIfTrue="1">
      <formula>OR($D77="SI",$D77="T&amp;A")</formula>
    </cfRule>
    <cfRule type="expression" dxfId="20886" priority="27295" stopIfTrue="1">
      <formula>AND($F77&gt;0,$G77="")</formula>
    </cfRule>
    <cfRule type="expression" dxfId="20885" priority="27296" stopIfTrue="1">
      <formula>AND($F77=0,$G77&lt;&gt;"",$G77&lt;&gt;"PUMP OFF MODE",G77&lt;&gt;"UNDER LOAD")</formula>
    </cfRule>
  </conditionalFormatting>
  <conditionalFormatting sqref="G77">
    <cfRule type="expression" dxfId="20884" priority="27291" stopIfTrue="1">
      <formula>OR($D77="SI",$D77="T&amp;A")</formula>
    </cfRule>
    <cfRule type="expression" dxfId="20883" priority="27292" stopIfTrue="1">
      <formula>AND($F77&gt;0,$G77="")</formula>
    </cfRule>
    <cfRule type="expression" dxfId="20882" priority="27293" stopIfTrue="1">
      <formula>AND($F77=0,$G77&lt;&gt;"",$G77&lt;&gt;"PUMP OFF MODE",G77&lt;&gt;"UNDER LOAD")</formula>
    </cfRule>
  </conditionalFormatting>
  <conditionalFormatting sqref="G77">
    <cfRule type="expression" dxfId="20881" priority="27288" stopIfTrue="1">
      <formula>OR($D77="SI",$D77="T&amp;A")</formula>
    </cfRule>
    <cfRule type="expression" dxfId="20880" priority="27289" stopIfTrue="1">
      <formula>AND($F77&gt;0,$G77="")</formula>
    </cfRule>
    <cfRule type="expression" dxfId="20879" priority="27290" stopIfTrue="1">
      <formula>AND($F77=0,$G77&lt;&gt;"",$G77&lt;&gt;"PUMP OFF MODE",G77&lt;&gt;"UNDER LOAD")</formula>
    </cfRule>
  </conditionalFormatting>
  <conditionalFormatting sqref="G77">
    <cfRule type="expression" dxfId="20878" priority="27285" stopIfTrue="1">
      <formula>OR($D77="SI",$D77="T&amp;A")</formula>
    </cfRule>
    <cfRule type="expression" dxfId="20877" priority="27286" stopIfTrue="1">
      <formula>AND($F77&gt;0,$G77="")</formula>
    </cfRule>
    <cfRule type="expression" dxfId="20876" priority="27287" stopIfTrue="1">
      <formula>AND($F77=0,$G77&lt;&gt;"",$G77&lt;&gt;"PUMP OFF MODE",G77&lt;&gt;"UNDER LOAD")</formula>
    </cfRule>
  </conditionalFormatting>
  <conditionalFormatting sqref="G77">
    <cfRule type="expression" dxfId="20875" priority="27282" stopIfTrue="1">
      <formula>OR($D77="SI",$D77="T&amp;A")</formula>
    </cfRule>
    <cfRule type="expression" dxfId="20874" priority="27283" stopIfTrue="1">
      <formula>AND($F77&gt;0,$G77="")</formula>
    </cfRule>
    <cfRule type="expression" dxfId="20873" priority="27284" stopIfTrue="1">
      <formula>AND($F77=0,$G77&lt;&gt;"",$G77&lt;&gt;"PUMP OFF MODE",G77&lt;&gt;"UNDER LOAD")</formula>
    </cfRule>
  </conditionalFormatting>
  <conditionalFormatting sqref="G77">
    <cfRule type="expression" dxfId="20872" priority="27279" stopIfTrue="1">
      <formula>OR($D77="SI",$D77="T&amp;A")</formula>
    </cfRule>
    <cfRule type="expression" dxfId="20871" priority="27280" stopIfTrue="1">
      <formula>AND($F77&gt;0,$G77="")</formula>
    </cfRule>
    <cfRule type="expression" dxfId="20870" priority="27281" stopIfTrue="1">
      <formula>AND($F77=0,$G77&lt;&gt;"",$G77&lt;&gt;"PUMP OFF MODE",G77&lt;&gt;"UNDER LOAD")</formula>
    </cfRule>
  </conditionalFormatting>
  <conditionalFormatting sqref="G77">
    <cfRule type="expression" dxfId="20869" priority="27276" stopIfTrue="1">
      <formula>OR($D77="SI",$D77="T&amp;A")</formula>
    </cfRule>
    <cfRule type="expression" dxfId="20868" priority="27277" stopIfTrue="1">
      <formula>AND($F77&gt;0,$G77="")</formula>
    </cfRule>
    <cfRule type="expression" dxfId="20867" priority="27278" stopIfTrue="1">
      <formula>AND($F77=0,$G77&lt;&gt;"",$G77&lt;&gt;"PUMP OFF MODE",G77&lt;&gt;"UNDER LOAD")</formula>
    </cfRule>
  </conditionalFormatting>
  <conditionalFormatting sqref="G77">
    <cfRule type="expression" dxfId="20866" priority="27273" stopIfTrue="1">
      <formula>OR($D77="SI",$D77="T&amp;A")</formula>
    </cfRule>
    <cfRule type="expression" dxfId="20865" priority="27274" stopIfTrue="1">
      <formula>AND($F77&gt;0,$G77="")</formula>
    </cfRule>
    <cfRule type="expression" dxfId="20864" priority="27275" stopIfTrue="1">
      <formula>AND($F77=0,$G77&lt;&gt;"",$G77&lt;&gt;"PUMP OFF MODE",G77&lt;&gt;"UNDER LOAD")</formula>
    </cfRule>
  </conditionalFormatting>
  <conditionalFormatting sqref="G77">
    <cfRule type="expression" dxfId="20863" priority="27270" stopIfTrue="1">
      <formula>OR($D77="SI",$D77="T&amp;A")</formula>
    </cfRule>
    <cfRule type="expression" dxfId="20862" priority="27271" stopIfTrue="1">
      <formula>AND($F77&gt;0,$G77="")</formula>
    </cfRule>
    <cfRule type="expression" dxfId="20861" priority="27272" stopIfTrue="1">
      <formula>AND($F77=0,$G77&lt;&gt;"",$G77&lt;&gt;"PUMP OFF MODE",G77&lt;&gt;"UNDER LOAD")</formula>
    </cfRule>
  </conditionalFormatting>
  <conditionalFormatting sqref="G77">
    <cfRule type="expression" dxfId="20860" priority="27267" stopIfTrue="1">
      <formula>OR($D77="SI",$D77="T&amp;A")</formula>
    </cfRule>
    <cfRule type="expression" dxfId="20859" priority="27268" stopIfTrue="1">
      <formula>AND($F77&gt;0,$G77="")</formula>
    </cfRule>
    <cfRule type="expression" dxfId="20858" priority="27269" stopIfTrue="1">
      <formula>AND($F77=0,$G77&lt;&gt;"",$G77&lt;&gt;"PUMP OFF MODE",G77&lt;&gt;"UNDER LOAD")</formula>
    </cfRule>
  </conditionalFormatting>
  <conditionalFormatting sqref="G77">
    <cfRule type="expression" dxfId="20857" priority="27264" stopIfTrue="1">
      <formula>OR($D77="SI",$D77="T&amp;A")</formula>
    </cfRule>
    <cfRule type="expression" dxfId="20856" priority="27265" stopIfTrue="1">
      <formula>AND($F77&gt;0,$G77="")</formula>
    </cfRule>
    <cfRule type="expression" dxfId="20855" priority="27266" stopIfTrue="1">
      <formula>AND($F77=0,$G77&lt;&gt;"",$G77&lt;&gt;"PUMP OFF MODE",G77&lt;&gt;"UNDER LOAD")</formula>
    </cfRule>
  </conditionalFormatting>
  <conditionalFormatting sqref="G77">
    <cfRule type="expression" dxfId="20854" priority="27261" stopIfTrue="1">
      <formula>OR($D77="SI",$D77="T&amp;A")</formula>
    </cfRule>
    <cfRule type="expression" dxfId="20853" priority="27262" stopIfTrue="1">
      <formula>AND($F77&gt;0,$G77="")</formula>
    </cfRule>
    <cfRule type="expression" dxfId="20852" priority="27263" stopIfTrue="1">
      <formula>AND($F77=0,$G77&lt;&gt;"",$G77&lt;&gt;"PUMP OFF MODE",G77&lt;&gt;"UNDER LOAD")</formula>
    </cfRule>
  </conditionalFormatting>
  <conditionalFormatting sqref="G77">
    <cfRule type="expression" dxfId="20851" priority="27258" stopIfTrue="1">
      <formula>OR($D77="SI",$D77="T&amp;A")</formula>
    </cfRule>
    <cfRule type="expression" dxfId="20850" priority="27259" stopIfTrue="1">
      <formula>AND($F77&gt;0,$G77="")</formula>
    </cfRule>
    <cfRule type="expression" dxfId="20849" priority="27260" stopIfTrue="1">
      <formula>AND($F77=0,$G77&lt;&gt;"",$G77&lt;&gt;"PUMP OFF MODE",G77&lt;&gt;"UNDER LOAD")</formula>
    </cfRule>
  </conditionalFormatting>
  <conditionalFormatting sqref="G77">
    <cfRule type="expression" dxfId="20848" priority="27255" stopIfTrue="1">
      <formula>OR($D77="SI",$D77="T&amp;A")</formula>
    </cfRule>
    <cfRule type="expression" dxfId="20847" priority="27256" stopIfTrue="1">
      <formula>AND($F77&gt;0,$G77="")</formula>
    </cfRule>
    <cfRule type="expression" dxfId="20846" priority="27257" stopIfTrue="1">
      <formula>AND($F77=0,$G77&lt;&gt;"",$G77&lt;&gt;"PUMP OFF MODE",G77&lt;&gt;"UNDER LOAD")</formula>
    </cfRule>
  </conditionalFormatting>
  <conditionalFormatting sqref="G77">
    <cfRule type="expression" dxfId="20845" priority="27252" stopIfTrue="1">
      <formula>OR($D77="SI",$D77="T&amp;A")</formula>
    </cfRule>
    <cfRule type="expression" dxfId="20844" priority="27253" stopIfTrue="1">
      <formula>AND($F77&gt;0,$G77="")</formula>
    </cfRule>
    <cfRule type="expression" dxfId="20843" priority="27254" stopIfTrue="1">
      <formula>AND($F77=0,$G77&lt;&gt;"",$G77&lt;&gt;"PUMP OFF MODE",G77&lt;&gt;"UNDER LOAD")</formula>
    </cfRule>
  </conditionalFormatting>
  <conditionalFormatting sqref="G77">
    <cfRule type="expression" dxfId="20842" priority="27249" stopIfTrue="1">
      <formula>OR($D77="SI",$D77="T&amp;A")</formula>
    </cfRule>
    <cfRule type="expression" dxfId="20841" priority="27250" stopIfTrue="1">
      <formula>AND($F77&gt;0,$G77="")</formula>
    </cfRule>
    <cfRule type="expression" dxfId="20840" priority="27251" stopIfTrue="1">
      <formula>AND($F77=0,$G77&lt;&gt;"",$G77&lt;&gt;"PUMP OFF MODE",G77&lt;&gt;"UNDER LOAD")</formula>
    </cfRule>
  </conditionalFormatting>
  <conditionalFormatting sqref="G77">
    <cfRule type="expression" dxfId="20839" priority="27246" stopIfTrue="1">
      <formula>OR($D77="SI",$D77="T&amp;A")</formula>
    </cfRule>
    <cfRule type="expression" dxfId="20838" priority="27247" stopIfTrue="1">
      <formula>AND($F77&gt;0,$G77="")</formula>
    </cfRule>
    <cfRule type="expression" dxfId="20837" priority="27248" stopIfTrue="1">
      <formula>AND($F77=0,$G77&lt;&gt;"",$G77&lt;&gt;"PUMP OFF MODE",G77&lt;&gt;"UNDER LOAD")</formula>
    </cfRule>
  </conditionalFormatting>
  <conditionalFormatting sqref="G77">
    <cfRule type="expression" dxfId="20836" priority="27243" stopIfTrue="1">
      <formula>OR($D77="SI",$D77="T&amp;A")</formula>
    </cfRule>
    <cfRule type="expression" dxfId="20835" priority="27244" stopIfTrue="1">
      <formula>AND($F77&gt;0,$G77="")</formula>
    </cfRule>
    <cfRule type="expression" dxfId="20834" priority="27245" stopIfTrue="1">
      <formula>AND($F77=0,$G77&lt;&gt;"",$G77&lt;&gt;"PUMP OFF MODE",G77&lt;&gt;"UNDER LOAD")</formula>
    </cfRule>
  </conditionalFormatting>
  <conditionalFormatting sqref="G77">
    <cfRule type="expression" dxfId="20833" priority="27240" stopIfTrue="1">
      <formula>OR($D77="SI",$D77="T&amp;A")</formula>
    </cfRule>
    <cfRule type="expression" dxfId="20832" priority="27241" stopIfTrue="1">
      <formula>AND($F77&gt;0,$G77="")</formula>
    </cfRule>
    <cfRule type="expression" dxfId="20831" priority="27242" stopIfTrue="1">
      <formula>AND($F77=0,$G77&lt;&gt;"",$G77&lt;&gt;"PUMP OFF MODE",G77&lt;&gt;"UNDER LOAD")</formula>
    </cfRule>
  </conditionalFormatting>
  <conditionalFormatting sqref="G77">
    <cfRule type="expression" dxfId="20830" priority="27237" stopIfTrue="1">
      <formula>OR($D77="SI",$D77="T&amp;A")</formula>
    </cfRule>
    <cfRule type="expression" dxfId="20829" priority="27238" stopIfTrue="1">
      <formula>AND($F77&gt;0,$G77="")</formula>
    </cfRule>
    <cfRule type="expression" dxfId="20828" priority="27239" stopIfTrue="1">
      <formula>AND($F77=0,$G77&lt;&gt;"",$G77&lt;&gt;"PUMP OFF MODE",G77&lt;&gt;"UNDER LOAD")</formula>
    </cfRule>
  </conditionalFormatting>
  <conditionalFormatting sqref="G77">
    <cfRule type="expression" dxfId="20827" priority="27234" stopIfTrue="1">
      <formula>OR($D77="SI",$D77="T&amp;A")</formula>
    </cfRule>
    <cfRule type="expression" dxfId="20826" priority="27235" stopIfTrue="1">
      <formula>AND($F77&gt;0,$G77="")</formula>
    </cfRule>
    <cfRule type="expression" dxfId="20825" priority="27236" stopIfTrue="1">
      <formula>AND($F77=0,$G77&lt;&gt;"",$G77&lt;&gt;"PUMP OFF MODE",G77&lt;&gt;"UNDER LOAD")</formula>
    </cfRule>
  </conditionalFormatting>
  <conditionalFormatting sqref="G77">
    <cfRule type="expression" dxfId="20824" priority="27231" stopIfTrue="1">
      <formula>OR($D77="SI",$D77="T&amp;A")</formula>
    </cfRule>
    <cfRule type="expression" dxfId="20823" priority="27232" stopIfTrue="1">
      <formula>AND($F77&gt;0,$G77="")</formula>
    </cfRule>
    <cfRule type="expression" dxfId="20822" priority="27233" stopIfTrue="1">
      <formula>AND($F77=0,$G77&lt;&gt;"",$G77&lt;&gt;"PUMP OFF MODE",G77&lt;&gt;"UNDER LOAD")</formula>
    </cfRule>
  </conditionalFormatting>
  <conditionalFormatting sqref="G77">
    <cfRule type="expression" dxfId="20821" priority="27228" stopIfTrue="1">
      <formula>OR($D77="SI",$D77="T&amp;A")</formula>
    </cfRule>
    <cfRule type="expression" dxfId="20820" priority="27229" stopIfTrue="1">
      <formula>AND($F77&gt;0,$G77="")</formula>
    </cfRule>
    <cfRule type="expression" dxfId="20819" priority="27230" stopIfTrue="1">
      <formula>AND($F77=0,$G77&lt;&gt;"",$G77&lt;&gt;"PUMP OFF MODE",G77&lt;&gt;"UNDER LOAD")</formula>
    </cfRule>
  </conditionalFormatting>
  <conditionalFormatting sqref="G77">
    <cfRule type="expression" dxfId="20818" priority="27225" stopIfTrue="1">
      <formula>OR($D77="SI",$D77="T&amp;A")</formula>
    </cfRule>
    <cfRule type="expression" dxfId="20817" priority="27226" stopIfTrue="1">
      <formula>AND($F77&gt;0,$G77="")</formula>
    </cfRule>
    <cfRule type="expression" dxfId="20816" priority="27227" stopIfTrue="1">
      <formula>AND($F77=0,$G77&lt;&gt;"",$G77&lt;&gt;"PUMP OFF MODE",G77&lt;&gt;"UNDER LOAD")</formula>
    </cfRule>
  </conditionalFormatting>
  <conditionalFormatting sqref="G77">
    <cfRule type="expression" dxfId="20815" priority="27222" stopIfTrue="1">
      <formula>OR($D77="SI",$D77="T&amp;A")</formula>
    </cfRule>
    <cfRule type="expression" dxfId="20814" priority="27223" stopIfTrue="1">
      <formula>AND($F77&gt;0,$G77="")</formula>
    </cfRule>
    <cfRule type="expression" dxfId="20813" priority="27224" stopIfTrue="1">
      <formula>AND($F77=0,$G77&lt;&gt;"",$G77&lt;&gt;"PUMP OFF MODE",G77&lt;&gt;"UNDER LOAD")</formula>
    </cfRule>
  </conditionalFormatting>
  <conditionalFormatting sqref="G58">
    <cfRule type="expression" dxfId="20812" priority="27161" stopIfTrue="1">
      <formula>OR($D58="SI",$D58="T&amp;A")</formula>
    </cfRule>
    <cfRule type="expression" dxfId="20811" priority="27162" stopIfTrue="1">
      <formula>AND($F58&gt;0,$G58="")</formula>
    </cfRule>
    <cfRule type="expression" dxfId="20810" priority="27163" stopIfTrue="1">
      <formula>AND($F58=0,$G58&lt;&gt;"",$G58&lt;&gt;"PUMP OFF MODE",G58&lt;&gt;"UNDER LOAD")</formula>
    </cfRule>
  </conditionalFormatting>
  <conditionalFormatting sqref="G58">
    <cfRule type="expression" dxfId="20809" priority="27158" stopIfTrue="1">
      <formula>OR($D58="SI",$D58="T&amp;A")</formula>
    </cfRule>
    <cfRule type="expression" dxfId="20808" priority="27159" stopIfTrue="1">
      <formula>AND($F58&gt;0,$G58="")</formula>
    </cfRule>
    <cfRule type="expression" dxfId="20807" priority="27160" stopIfTrue="1">
      <formula>AND($F58=0,$G58&lt;&gt;"",$G58&lt;&gt;"PUMP OFF MODE",G58&lt;&gt;"UNDER LOAD")</formula>
    </cfRule>
  </conditionalFormatting>
  <conditionalFormatting sqref="G58">
    <cfRule type="expression" dxfId="20806" priority="27155" stopIfTrue="1">
      <formula>OR($D58="SI",$D58="T&amp;A")</formula>
    </cfRule>
    <cfRule type="expression" dxfId="20805" priority="27156" stopIfTrue="1">
      <formula>AND($F58&gt;0,$G58="")</formula>
    </cfRule>
    <cfRule type="expression" dxfId="20804" priority="27157" stopIfTrue="1">
      <formula>AND($F58=0,$G58&lt;&gt;"",$G58&lt;&gt;"PUMP OFF MODE",G58&lt;&gt;"UNDER LOAD")</formula>
    </cfRule>
  </conditionalFormatting>
  <conditionalFormatting sqref="G58">
    <cfRule type="expression" dxfId="20803" priority="27152" stopIfTrue="1">
      <formula>OR($D58="SI",$D58="T&amp;A")</formula>
    </cfRule>
    <cfRule type="expression" dxfId="20802" priority="27153" stopIfTrue="1">
      <formula>AND($F58&gt;0,$G58="")</formula>
    </cfRule>
    <cfRule type="expression" dxfId="20801" priority="27154" stopIfTrue="1">
      <formula>AND($F58=0,$G58&lt;&gt;"",$G58&lt;&gt;"PUMP OFF MODE",G58&lt;&gt;"UNDER LOAD")</formula>
    </cfRule>
  </conditionalFormatting>
  <conditionalFormatting sqref="G58">
    <cfRule type="expression" dxfId="20800" priority="27149" stopIfTrue="1">
      <formula>OR($D58="SI",$D58="T&amp;A")</formula>
    </cfRule>
    <cfRule type="expression" dxfId="20799" priority="27150" stopIfTrue="1">
      <formula>AND($F58&gt;0,$G58="")</formula>
    </cfRule>
    <cfRule type="expression" dxfId="20798" priority="27151" stopIfTrue="1">
      <formula>AND($F58=0,$G58&lt;&gt;"",$G58&lt;&gt;"PUMP OFF MODE",G58&lt;&gt;"UNDER LOAD")</formula>
    </cfRule>
  </conditionalFormatting>
  <conditionalFormatting sqref="G58">
    <cfRule type="expression" dxfId="20797" priority="27146" stopIfTrue="1">
      <formula>OR($D58="SI",$D58="T&amp;A")</formula>
    </cfRule>
    <cfRule type="expression" dxfId="20796" priority="27147" stopIfTrue="1">
      <formula>AND($F58&gt;0,$G58="")</formula>
    </cfRule>
    <cfRule type="expression" dxfId="20795" priority="27148" stopIfTrue="1">
      <formula>AND($F58=0,$G58&lt;&gt;"",$G58&lt;&gt;"PUMP OFF MODE",G58&lt;&gt;"UNDER LOAD")</formula>
    </cfRule>
  </conditionalFormatting>
  <conditionalFormatting sqref="G77">
    <cfRule type="expression" dxfId="20794" priority="27071" stopIfTrue="1">
      <formula>OR($D77="SI",$D77="T&amp;A")</formula>
    </cfRule>
    <cfRule type="expression" dxfId="20793" priority="27072" stopIfTrue="1">
      <formula>AND($F77&gt;0,$G77="")</formula>
    </cfRule>
    <cfRule type="expression" dxfId="20792" priority="27073" stopIfTrue="1">
      <formula>AND($F77=0,$G77&lt;&gt;"",$G77&lt;&gt;"PUMP OFF MODE",G77&lt;&gt;"UNDER LOAD")</formula>
    </cfRule>
  </conditionalFormatting>
  <conditionalFormatting sqref="G77">
    <cfRule type="expression" dxfId="20791" priority="27068" stopIfTrue="1">
      <formula>OR($D77="SI",$D77="T&amp;A")</formula>
    </cfRule>
    <cfRule type="expression" dxfId="20790" priority="27069" stopIfTrue="1">
      <formula>AND($F77&gt;0,$G77="")</formula>
    </cfRule>
    <cfRule type="expression" dxfId="20789" priority="27070" stopIfTrue="1">
      <formula>AND($F77=0,$G77&lt;&gt;"",$G77&lt;&gt;"PUMP OFF MODE",G77&lt;&gt;"UNDER LOAD")</formula>
    </cfRule>
  </conditionalFormatting>
  <conditionalFormatting sqref="G77">
    <cfRule type="expression" dxfId="20788" priority="27065" stopIfTrue="1">
      <formula>OR($D77="SI",$D77="T&amp;A")</formula>
    </cfRule>
    <cfRule type="expression" dxfId="20787" priority="27066" stopIfTrue="1">
      <formula>AND($F77&gt;0,$G77="")</formula>
    </cfRule>
    <cfRule type="expression" dxfId="20786" priority="27067" stopIfTrue="1">
      <formula>AND($F77=0,$G77&lt;&gt;"",$G77&lt;&gt;"PUMP OFF MODE",G77&lt;&gt;"UNDER LOAD")</formula>
    </cfRule>
  </conditionalFormatting>
  <conditionalFormatting sqref="G77">
    <cfRule type="expression" dxfId="20785" priority="27062" stopIfTrue="1">
      <formula>OR($D77="SI",$D77="T&amp;A")</formula>
    </cfRule>
    <cfRule type="expression" dxfId="20784" priority="27063" stopIfTrue="1">
      <formula>AND($F77&gt;0,$G77="")</formula>
    </cfRule>
    <cfRule type="expression" dxfId="20783" priority="27064" stopIfTrue="1">
      <formula>AND($F77=0,$G77&lt;&gt;"",$G77&lt;&gt;"PUMP OFF MODE",G77&lt;&gt;"UNDER LOAD")</formula>
    </cfRule>
  </conditionalFormatting>
  <conditionalFormatting sqref="G77">
    <cfRule type="expression" dxfId="20782" priority="27059" stopIfTrue="1">
      <formula>OR($D77="SI",$D77="T&amp;A")</formula>
    </cfRule>
    <cfRule type="expression" dxfId="20781" priority="27060" stopIfTrue="1">
      <formula>AND($F77&gt;0,$G77="")</formula>
    </cfRule>
    <cfRule type="expression" dxfId="20780" priority="27061" stopIfTrue="1">
      <formula>AND($F77=0,$G77&lt;&gt;"",$G77&lt;&gt;"PUMP OFF MODE",G77&lt;&gt;"UNDER LOAD")</formula>
    </cfRule>
  </conditionalFormatting>
  <conditionalFormatting sqref="G77">
    <cfRule type="expression" dxfId="20779" priority="27056" stopIfTrue="1">
      <formula>OR($D77="SI",$D77="T&amp;A")</formula>
    </cfRule>
    <cfRule type="expression" dxfId="20778" priority="27057" stopIfTrue="1">
      <formula>AND($F77&gt;0,$G77="")</formula>
    </cfRule>
    <cfRule type="expression" dxfId="20777" priority="27058" stopIfTrue="1">
      <formula>AND($F77=0,$G77&lt;&gt;"",$G77&lt;&gt;"PUMP OFF MODE",G77&lt;&gt;"UNDER LOAD")</formula>
    </cfRule>
  </conditionalFormatting>
  <conditionalFormatting sqref="G91:G92">
    <cfRule type="expression" dxfId="20776" priority="27017" stopIfTrue="1">
      <formula>OR($D91="SI",$D91="T&amp;A")</formula>
    </cfRule>
    <cfRule type="expression" dxfId="20775" priority="27018" stopIfTrue="1">
      <formula>AND($F91&gt;0,$G91="")</formula>
    </cfRule>
    <cfRule type="expression" dxfId="20774" priority="27019" stopIfTrue="1">
      <formula>AND($F91=0,$G91&lt;&gt;"",$G91&lt;&gt;"PUMP OFF MODE",G91&lt;&gt;"UNDER LOAD")</formula>
    </cfRule>
  </conditionalFormatting>
  <conditionalFormatting sqref="G91:G92">
    <cfRule type="expression" dxfId="20773" priority="27014" stopIfTrue="1">
      <formula>OR($D91="SI",$D91="T&amp;A")</formula>
    </cfRule>
    <cfRule type="expression" dxfId="20772" priority="27015" stopIfTrue="1">
      <formula>AND($F91&gt;0,$G91="")</formula>
    </cfRule>
    <cfRule type="expression" dxfId="20771" priority="27016" stopIfTrue="1">
      <formula>AND($F91=0,$G91&lt;&gt;"",$G91&lt;&gt;"PUMP OFF MODE",G91&lt;&gt;"UNDER LOAD")</formula>
    </cfRule>
  </conditionalFormatting>
  <conditionalFormatting sqref="G91:G92">
    <cfRule type="expression" dxfId="20770" priority="27011" stopIfTrue="1">
      <formula>OR($D91="SI",$D91="T&amp;A")</formula>
    </cfRule>
    <cfRule type="expression" dxfId="20769" priority="27012" stopIfTrue="1">
      <formula>AND($F91&gt;0,$G91="")</formula>
    </cfRule>
    <cfRule type="expression" dxfId="20768" priority="27013" stopIfTrue="1">
      <formula>AND($F91=0,$G91&lt;&gt;"",$G91&lt;&gt;"PUMP OFF MODE",G91&lt;&gt;"UNDER LOAD")</formula>
    </cfRule>
  </conditionalFormatting>
  <conditionalFormatting sqref="G91:G92">
    <cfRule type="expression" dxfId="20767" priority="27008" stopIfTrue="1">
      <formula>OR($D91="SI",$D91="T&amp;A")</formula>
    </cfRule>
    <cfRule type="expression" dxfId="20766" priority="27009" stopIfTrue="1">
      <formula>AND($F91&gt;0,$G91="")</formula>
    </cfRule>
    <cfRule type="expression" dxfId="20765" priority="27010" stopIfTrue="1">
      <formula>AND($F91=0,$G91&lt;&gt;"",$G91&lt;&gt;"PUMP OFF MODE",G91&lt;&gt;"UNDER LOAD")</formula>
    </cfRule>
  </conditionalFormatting>
  <conditionalFormatting sqref="G91:G92">
    <cfRule type="expression" dxfId="20764" priority="27005" stopIfTrue="1">
      <formula>OR($D91="SI",$D91="T&amp;A")</formula>
    </cfRule>
    <cfRule type="expression" dxfId="20763" priority="27006" stopIfTrue="1">
      <formula>AND($F91&gt;0,$G91="")</formula>
    </cfRule>
    <cfRule type="expression" dxfId="20762" priority="27007" stopIfTrue="1">
      <formula>AND($F91=0,$G91&lt;&gt;"",$G91&lt;&gt;"PUMP OFF MODE",G91&lt;&gt;"UNDER LOAD")</formula>
    </cfRule>
  </conditionalFormatting>
  <conditionalFormatting sqref="G91:G92">
    <cfRule type="expression" dxfId="20761" priority="27002" stopIfTrue="1">
      <formula>OR($D91="SI",$D91="T&amp;A")</formula>
    </cfRule>
    <cfRule type="expression" dxfId="20760" priority="27003" stopIfTrue="1">
      <formula>AND($F91&gt;0,$G91="")</formula>
    </cfRule>
    <cfRule type="expression" dxfId="20759" priority="27004" stopIfTrue="1">
      <formula>AND($F91=0,$G91&lt;&gt;"",$G91&lt;&gt;"PUMP OFF MODE",G91&lt;&gt;"UNDER LOAD")</formula>
    </cfRule>
  </conditionalFormatting>
  <conditionalFormatting sqref="G103">
    <cfRule type="expression" dxfId="20758" priority="26963" stopIfTrue="1">
      <formula>OR($D103="SI",$D103="T&amp;A")</formula>
    </cfRule>
    <cfRule type="expression" dxfId="20757" priority="26964" stopIfTrue="1">
      <formula>AND($F103&gt;0,$G103="")</formula>
    </cfRule>
    <cfRule type="expression" dxfId="20756" priority="26965" stopIfTrue="1">
      <formula>AND($F103=0,$G103&lt;&gt;"",$G103&lt;&gt;"PUMP OFF MODE",G103&lt;&gt;"UNDER LOAD")</formula>
    </cfRule>
  </conditionalFormatting>
  <conditionalFormatting sqref="G103">
    <cfRule type="expression" dxfId="20755" priority="26960" stopIfTrue="1">
      <formula>OR($D103="SI",$D103="T&amp;A")</formula>
    </cfRule>
    <cfRule type="expression" dxfId="20754" priority="26961" stopIfTrue="1">
      <formula>AND($F103&gt;0,$G103="")</formula>
    </cfRule>
    <cfRule type="expression" dxfId="20753" priority="26962" stopIfTrue="1">
      <formula>AND($F103=0,$G103&lt;&gt;"",$G103&lt;&gt;"PUMP OFF MODE",G103&lt;&gt;"UNDER LOAD")</formula>
    </cfRule>
  </conditionalFormatting>
  <conditionalFormatting sqref="G103">
    <cfRule type="expression" dxfId="20752" priority="26957" stopIfTrue="1">
      <formula>OR($D103="SI",$D103="T&amp;A")</formula>
    </cfRule>
    <cfRule type="expression" dxfId="20751" priority="26958" stopIfTrue="1">
      <formula>AND($F103&gt;0,$G103="")</formula>
    </cfRule>
    <cfRule type="expression" dxfId="20750" priority="26959" stopIfTrue="1">
      <formula>AND($F103=0,$G103&lt;&gt;"",$G103&lt;&gt;"PUMP OFF MODE",G103&lt;&gt;"UNDER LOAD")</formula>
    </cfRule>
  </conditionalFormatting>
  <conditionalFormatting sqref="G103">
    <cfRule type="expression" dxfId="20749" priority="26954" stopIfTrue="1">
      <formula>OR($D103="SI",$D103="T&amp;A")</formula>
    </cfRule>
    <cfRule type="expression" dxfId="20748" priority="26955" stopIfTrue="1">
      <formula>AND($F103&gt;0,$G103="")</formula>
    </cfRule>
    <cfRule type="expression" dxfId="20747" priority="26956" stopIfTrue="1">
      <formula>AND($F103=0,$G103&lt;&gt;"",$G103&lt;&gt;"PUMP OFF MODE",G103&lt;&gt;"UNDER LOAD")</formula>
    </cfRule>
  </conditionalFormatting>
  <conditionalFormatting sqref="G103">
    <cfRule type="expression" dxfId="20746" priority="26951" stopIfTrue="1">
      <formula>OR($D103="SI",$D103="T&amp;A")</formula>
    </cfRule>
    <cfRule type="expression" dxfId="20745" priority="26952" stopIfTrue="1">
      <formula>AND($F103&gt;0,$G103="")</formula>
    </cfRule>
    <cfRule type="expression" dxfId="20744" priority="26953" stopIfTrue="1">
      <formula>AND($F103=0,$G103&lt;&gt;"",$G103&lt;&gt;"PUMP OFF MODE",G103&lt;&gt;"UNDER LOAD")</formula>
    </cfRule>
  </conditionalFormatting>
  <conditionalFormatting sqref="G103">
    <cfRule type="expression" dxfId="20743" priority="26948" stopIfTrue="1">
      <formula>OR($D103="SI",$D103="T&amp;A")</formula>
    </cfRule>
    <cfRule type="expression" dxfId="20742" priority="26949" stopIfTrue="1">
      <formula>AND($F103&gt;0,$G103="")</formula>
    </cfRule>
    <cfRule type="expression" dxfId="20741" priority="26950" stopIfTrue="1">
      <formula>AND($F103=0,$G103&lt;&gt;"",$G103&lt;&gt;"PUMP OFF MODE",G103&lt;&gt;"UNDER LOAD")</formula>
    </cfRule>
  </conditionalFormatting>
  <conditionalFormatting sqref="G108">
    <cfRule type="expression" dxfId="20740" priority="26927" stopIfTrue="1">
      <formula>OR($D108="SI",$D108="T&amp;A")</formula>
    </cfRule>
    <cfRule type="expression" dxfId="20739" priority="26928" stopIfTrue="1">
      <formula>AND($F108&gt;0,$G108="")</formula>
    </cfRule>
    <cfRule type="expression" dxfId="20738" priority="26929" stopIfTrue="1">
      <formula>AND($F108=0,$G108&lt;&gt;"",$G108&lt;&gt;"PUMP OFF MODE",G108&lt;&gt;"UNDER LOAD")</formula>
    </cfRule>
  </conditionalFormatting>
  <conditionalFormatting sqref="G108">
    <cfRule type="expression" dxfId="20737" priority="26924" stopIfTrue="1">
      <formula>OR($D108="SI",$D108="T&amp;A")</formula>
    </cfRule>
    <cfRule type="expression" dxfId="20736" priority="26925" stopIfTrue="1">
      <formula>AND($F108&gt;0,$G108="")</formula>
    </cfRule>
    <cfRule type="expression" dxfId="20735" priority="26926" stopIfTrue="1">
      <formula>AND($F108=0,$G108&lt;&gt;"",$G108&lt;&gt;"PUMP OFF MODE",G108&lt;&gt;"UNDER LOAD")</formula>
    </cfRule>
  </conditionalFormatting>
  <conditionalFormatting sqref="G108">
    <cfRule type="expression" dxfId="20734" priority="26921" stopIfTrue="1">
      <formula>OR($D108="SI",$D108="T&amp;A")</formula>
    </cfRule>
    <cfRule type="expression" dxfId="20733" priority="26922" stopIfTrue="1">
      <formula>AND($F108&gt;0,$G108="")</formula>
    </cfRule>
    <cfRule type="expression" dxfId="20732" priority="26923" stopIfTrue="1">
      <formula>AND($F108=0,$G108&lt;&gt;"",$G108&lt;&gt;"PUMP OFF MODE",G108&lt;&gt;"UNDER LOAD")</formula>
    </cfRule>
  </conditionalFormatting>
  <conditionalFormatting sqref="G108">
    <cfRule type="expression" dxfId="20731" priority="26918" stopIfTrue="1">
      <formula>OR($D108="SI",$D108="T&amp;A")</formula>
    </cfRule>
    <cfRule type="expression" dxfId="20730" priority="26919" stopIfTrue="1">
      <formula>AND($F108&gt;0,$G108="")</formula>
    </cfRule>
    <cfRule type="expression" dxfId="20729" priority="26920" stopIfTrue="1">
      <formula>AND($F108=0,$G108&lt;&gt;"",$G108&lt;&gt;"PUMP OFF MODE",G108&lt;&gt;"UNDER LOAD")</formula>
    </cfRule>
  </conditionalFormatting>
  <conditionalFormatting sqref="G108">
    <cfRule type="expression" dxfId="20728" priority="26915" stopIfTrue="1">
      <formula>OR($D108="SI",$D108="T&amp;A")</formula>
    </cfRule>
    <cfRule type="expression" dxfId="20727" priority="26916" stopIfTrue="1">
      <formula>AND($F108&gt;0,$G108="")</formula>
    </cfRule>
    <cfRule type="expression" dxfId="20726" priority="26917" stopIfTrue="1">
      <formula>AND($F108=0,$G108&lt;&gt;"",$G108&lt;&gt;"PUMP OFF MODE",G108&lt;&gt;"UNDER LOAD")</formula>
    </cfRule>
  </conditionalFormatting>
  <conditionalFormatting sqref="G108">
    <cfRule type="expression" dxfId="20725" priority="26912" stopIfTrue="1">
      <formula>OR($D108="SI",$D108="T&amp;A")</formula>
    </cfRule>
    <cfRule type="expression" dxfId="20724" priority="26913" stopIfTrue="1">
      <formula>AND($F108&gt;0,$G108="")</formula>
    </cfRule>
    <cfRule type="expression" dxfId="20723" priority="26914" stopIfTrue="1">
      <formula>AND($F108=0,$G108&lt;&gt;"",$G108&lt;&gt;"PUMP OFF MODE",G108&lt;&gt;"UNDER LOAD")</formula>
    </cfRule>
  </conditionalFormatting>
  <conditionalFormatting sqref="AG116">
    <cfRule type="expression" dxfId="20722" priority="26892" stopIfTrue="1">
      <formula>OR($D116="SI",$D116="T&amp;A")</formula>
    </cfRule>
    <cfRule type="expression" dxfId="20721" priority="26893" stopIfTrue="1">
      <formula>$AH116&lt;&gt;$AK116</formula>
    </cfRule>
  </conditionalFormatting>
  <conditionalFormatting sqref="G58">
    <cfRule type="expression" dxfId="20720" priority="26782" stopIfTrue="1">
      <formula>OR($D58="SI",$D58="T&amp;A")</formula>
    </cfRule>
    <cfRule type="expression" dxfId="20719" priority="26783" stopIfTrue="1">
      <formula>AND($F58&gt;0,$G58="")</formula>
    </cfRule>
    <cfRule type="expression" dxfId="20718" priority="26784" stopIfTrue="1">
      <formula>AND($F58=0,$G58&lt;&gt;"",$G58&lt;&gt;"PUMP OFF MODE",G58&lt;&gt;"UNDER LOAD")</formula>
    </cfRule>
  </conditionalFormatting>
  <conditionalFormatting sqref="G58">
    <cfRule type="expression" dxfId="20717" priority="26779" stopIfTrue="1">
      <formula>OR($D58="SI",$D58="T&amp;A")</formula>
    </cfRule>
    <cfRule type="expression" dxfId="20716" priority="26780" stopIfTrue="1">
      <formula>AND($F58&gt;0,$G58="")</formula>
    </cfRule>
    <cfRule type="expression" dxfId="20715" priority="26781" stopIfTrue="1">
      <formula>AND($F58=0,$G58&lt;&gt;"",$G58&lt;&gt;"PUMP OFF MODE",G58&lt;&gt;"UNDER LOAD")</formula>
    </cfRule>
  </conditionalFormatting>
  <conditionalFormatting sqref="G58">
    <cfRule type="expression" dxfId="20714" priority="26776" stopIfTrue="1">
      <formula>OR($D58="SI",$D58="T&amp;A")</formula>
    </cfRule>
    <cfRule type="expression" dxfId="20713" priority="26777" stopIfTrue="1">
      <formula>AND($F58&gt;0,$G58="")</formula>
    </cfRule>
    <cfRule type="expression" dxfId="20712" priority="26778" stopIfTrue="1">
      <formula>AND($F58=0,$G58&lt;&gt;"",$G58&lt;&gt;"PUMP OFF MODE",G58&lt;&gt;"UNDER LOAD")</formula>
    </cfRule>
  </conditionalFormatting>
  <conditionalFormatting sqref="G58">
    <cfRule type="expression" dxfId="20711" priority="26773" stopIfTrue="1">
      <formula>OR($D58="SI",$D58="T&amp;A")</formula>
    </cfRule>
    <cfRule type="expression" dxfId="20710" priority="26774" stopIfTrue="1">
      <formula>AND($F58&gt;0,$G58="")</formula>
    </cfRule>
    <cfRule type="expression" dxfId="20709" priority="26775" stopIfTrue="1">
      <formula>AND($F58=0,$G58&lt;&gt;"",$G58&lt;&gt;"PUMP OFF MODE",G58&lt;&gt;"UNDER LOAD")</formula>
    </cfRule>
  </conditionalFormatting>
  <conditionalFormatting sqref="G58">
    <cfRule type="expression" dxfId="20708" priority="26770" stopIfTrue="1">
      <formula>OR($D58="SI",$D58="T&amp;A")</formula>
    </cfRule>
    <cfRule type="expression" dxfId="20707" priority="26771" stopIfTrue="1">
      <formula>AND($F58&gt;0,$G58="")</formula>
    </cfRule>
    <cfRule type="expression" dxfId="20706" priority="26772" stopIfTrue="1">
      <formula>AND($F58=0,$G58&lt;&gt;"",$G58&lt;&gt;"PUMP OFF MODE",G58&lt;&gt;"UNDER LOAD")</formula>
    </cfRule>
  </conditionalFormatting>
  <conditionalFormatting sqref="G58">
    <cfRule type="expression" dxfId="20705" priority="26767" stopIfTrue="1">
      <formula>OR($D58="SI",$D58="T&amp;A")</formula>
    </cfRule>
    <cfRule type="expression" dxfId="20704" priority="26768" stopIfTrue="1">
      <formula>AND($F58&gt;0,$G58="")</formula>
    </cfRule>
    <cfRule type="expression" dxfId="20703" priority="26769" stopIfTrue="1">
      <formula>AND($F58=0,$G58&lt;&gt;"",$G58&lt;&gt;"PUMP OFF MODE",G58&lt;&gt;"UNDER LOAD")</formula>
    </cfRule>
  </conditionalFormatting>
  <conditionalFormatting sqref="G58">
    <cfRule type="expression" dxfId="20702" priority="26764" stopIfTrue="1">
      <formula>OR($D58="SI",$D58="T&amp;A")</formula>
    </cfRule>
    <cfRule type="expression" dxfId="20701" priority="26765" stopIfTrue="1">
      <formula>AND($F58&gt;0,$G58="")</formula>
    </cfRule>
    <cfRule type="expression" dxfId="20700" priority="26766" stopIfTrue="1">
      <formula>AND($F58=0,$G58&lt;&gt;"",$G58&lt;&gt;"PUMP OFF MODE",G58&lt;&gt;"UNDER LOAD")</formula>
    </cfRule>
  </conditionalFormatting>
  <conditionalFormatting sqref="G58">
    <cfRule type="expression" dxfId="20699" priority="26761" stopIfTrue="1">
      <formula>OR($D58="SI",$D58="T&amp;A")</formula>
    </cfRule>
    <cfRule type="expression" dxfId="20698" priority="26762" stopIfTrue="1">
      <formula>AND($F58&gt;0,$G58="")</formula>
    </cfRule>
    <cfRule type="expression" dxfId="20697" priority="26763" stopIfTrue="1">
      <formula>AND($F58=0,$G58&lt;&gt;"",$G58&lt;&gt;"PUMP OFF MODE",G58&lt;&gt;"UNDER LOAD")</formula>
    </cfRule>
  </conditionalFormatting>
  <conditionalFormatting sqref="G58">
    <cfRule type="expression" dxfId="20696" priority="26758" stopIfTrue="1">
      <formula>OR($D58="SI",$D58="T&amp;A")</formula>
    </cfRule>
    <cfRule type="expression" dxfId="20695" priority="26759" stopIfTrue="1">
      <formula>AND($F58&gt;0,$G58="")</formula>
    </cfRule>
    <cfRule type="expression" dxfId="20694" priority="26760" stopIfTrue="1">
      <formula>AND($F58=0,$G58&lt;&gt;"",$G58&lt;&gt;"PUMP OFF MODE",G58&lt;&gt;"UNDER LOAD")</formula>
    </cfRule>
  </conditionalFormatting>
  <conditionalFormatting sqref="G58">
    <cfRule type="expression" dxfId="20693" priority="26755" stopIfTrue="1">
      <formula>OR($D58="SI",$D58="T&amp;A")</formula>
    </cfRule>
    <cfRule type="expression" dxfId="20692" priority="26756" stopIfTrue="1">
      <formula>AND($F58&gt;0,$G58="")</formula>
    </cfRule>
    <cfRule type="expression" dxfId="20691" priority="26757" stopIfTrue="1">
      <formula>AND($F58=0,$G58&lt;&gt;"",$G58&lt;&gt;"PUMP OFF MODE",G58&lt;&gt;"UNDER LOAD")</formula>
    </cfRule>
  </conditionalFormatting>
  <conditionalFormatting sqref="G58">
    <cfRule type="expression" dxfId="20690" priority="26752" stopIfTrue="1">
      <formula>OR($D58="SI",$D58="T&amp;A")</formula>
    </cfRule>
    <cfRule type="expression" dxfId="20689" priority="26753" stopIfTrue="1">
      <formula>AND($F58&gt;0,$G58="")</formula>
    </cfRule>
    <cfRule type="expression" dxfId="20688" priority="26754" stopIfTrue="1">
      <formula>AND($F58=0,$G58&lt;&gt;"",$G58&lt;&gt;"PUMP OFF MODE",G58&lt;&gt;"UNDER LOAD")</formula>
    </cfRule>
  </conditionalFormatting>
  <conditionalFormatting sqref="G58">
    <cfRule type="expression" dxfId="20687" priority="26749" stopIfTrue="1">
      <formula>OR($D58="SI",$D58="T&amp;A")</formula>
    </cfRule>
    <cfRule type="expression" dxfId="20686" priority="26750" stopIfTrue="1">
      <formula>AND($F58&gt;0,$G58="")</formula>
    </cfRule>
    <cfRule type="expression" dxfId="20685" priority="26751" stopIfTrue="1">
      <formula>AND($F58=0,$G58&lt;&gt;"",$G58&lt;&gt;"PUMP OFF MODE",G58&lt;&gt;"UNDER LOAD")</formula>
    </cfRule>
  </conditionalFormatting>
  <conditionalFormatting sqref="G58">
    <cfRule type="expression" dxfId="20684" priority="26746" stopIfTrue="1">
      <formula>OR($D58="SI",$D58="T&amp;A")</formula>
    </cfRule>
    <cfRule type="expression" dxfId="20683" priority="26747" stopIfTrue="1">
      <formula>AND($F58&gt;0,$G58="")</formula>
    </cfRule>
    <cfRule type="expression" dxfId="20682" priority="26748" stopIfTrue="1">
      <formula>AND($F58=0,$G58&lt;&gt;"",$G58&lt;&gt;"PUMP OFF MODE",G58&lt;&gt;"UNDER LOAD")</formula>
    </cfRule>
  </conditionalFormatting>
  <conditionalFormatting sqref="G58">
    <cfRule type="expression" dxfId="20681" priority="26743" stopIfTrue="1">
      <formula>OR($D58="SI",$D58="T&amp;A")</formula>
    </cfRule>
    <cfRule type="expression" dxfId="20680" priority="26744" stopIfTrue="1">
      <formula>AND($F58&gt;0,$G58="")</formula>
    </cfRule>
    <cfRule type="expression" dxfId="20679" priority="26745" stopIfTrue="1">
      <formula>AND($F58=0,$G58&lt;&gt;"",$G58&lt;&gt;"PUMP OFF MODE",G58&lt;&gt;"UNDER LOAD")</formula>
    </cfRule>
  </conditionalFormatting>
  <conditionalFormatting sqref="G58">
    <cfRule type="expression" dxfId="20678" priority="26740" stopIfTrue="1">
      <formula>OR($D58="SI",$D58="T&amp;A")</formula>
    </cfRule>
    <cfRule type="expression" dxfId="20677" priority="26741" stopIfTrue="1">
      <formula>AND($F58&gt;0,$G58="")</formula>
    </cfRule>
    <cfRule type="expression" dxfId="20676" priority="26742" stopIfTrue="1">
      <formula>AND($F58=0,$G58&lt;&gt;"",$G58&lt;&gt;"PUMP OFF MODE",G58&lt;&gt;"UNDER LOAD")</formula>
    </cfRule>
  </conditionalFormatting>
  <conditionalFormatting sqref="G58">
    <cfRule type="expression" dxfId="20675" priority="26737" stopIfTrue="1">
      <formula>OR($D58="SI",$D58="T&amp;A")</formula>
    </cfRule>
    <cfRule type="expression" dxfId="20674" priority="26738" stopIfTrue="1">
      <formula>AND($F58&gt;0,$G58="")</formula>
    </cfRule>
    <cfRule type="expression" dxfId="20673" priority="26739" stopIfTrue="1">
      <formula>AND($F58=0,$G58&lt;&gt;"",$G58&lt;&gt;"PUMP OFF MODE",G58&lt;&gt;"UNDER LOAD")</formula>
    </cfRule>
  </conditionalFormatting>
  <conditionalFormatting sqref="G58">
    <cfRule type="expression" dxfId="20672" priority="26734" stopIfTrue="1">
      <formula>OR($D58="SI",$D58="T&amp;A")</formula>
    </cfRule>
    <cfRule type="expression" dxfId="20671" priority="26735" stopIfTrue="1">
      <formula>AND($F58&gt;0,$G58="")</formula>
    </cfRule>
    <cfRule type="expression" dxfId="20670" priority="26736" stopIfTrue="1">
      <formula>AND($F58=0,$G58&lt;&gt;"",$G58&lt;&gt;"PUMP OFF MODE",G58&lt;&gt;"UNDER LOAD")</formula>
    </cfRule>
  </conditionalFormatting>
  <conditionalFormatting sqref="G58">
    <cfRule type="expression" dxfId="20669" priority="26731" stopIfTrue="1">
      <formula>OR($D58="SI",$D58="T&amp;A")</formula>
    </cfRule>
    <cfRule type="expression" dxfId="20668" priority="26732" stopIfTrue="1">
      <formula>AND($F58&gt;0,$G58="")</formula>
    </cfRule>
    <cfRule type="expression" dxfId="20667" priority="26733" stopIfTrue="1">
      <formula>AND($F58=0,$G58&lt;&gt;"",$G58&lt;&gt;"PUMP OFF MODE",G58&lt;&gt;"UNDER LOAD")</formula>
    </cfRule>
  </conditionalFormatting>
  <conditionalFormatting sqref="G58">
    <cfRule type="expression" dxfId="20666" priority="26728" stopIfTrue="1">
      <formula>OR($D58="SI",$D58="T&amp;A")</formula>
    </cfRule>
    <cfRule type="expression" dxfId="20665" priority="26729" stopIfTrue="1">
      <formula>AND($F58&gt;0,$G58="")</formula>
    </cfRule>
    <cfRule type="expression" dxfId="20664" priority="26730" stopIfTrue="1">
      <formula>AND($F58=0,$G58&lt;&gt;"",$G58&lt;&gt;"PUMP OFF MODE",G58&lt;&gt;"UNDER LOAD")</formula>
    </cfRule>
  </conditionalFormatting>
  <conditionalFormatting sqref="G58">
    <cfRule type="expression" dxfId="20663" priority="26725" stopIfTrue="1">
      <formula>OR($D58="SI",$D58="T&amp;A")</formula>
    </cfRule>
    <cfRule type="expression" dxfId="20662" priority="26726" stopIfTrue="1">
      <formula>AND($F58&gt;0,$G58="")</formula>
    </cfRule>
    <cfRule type="expression" dxfId="20661" priority="26727" stopIfTrue="1">
      <formula>AND($F58=0,$G58&lt;&gt;"",$G58&lt;&gt;"PUMP OFF MODE",G58&lt;&gt;"UNDER LOAD")</formula>
    </cfRule>
  </conditionalFormatting>
  <conditionalFormatting sqref="G58">
    <cfRule type="expression" dxfId="20660" priority="26722" stopIfTrue="1">
      <formula>OR($D58="SI",$D58="T&amp;A")</formula>
    </cfRule>
    <cfRule type="expression" dxfId="20659" priority="26723" stopIfTrue="1">
      <formula>AND($F58&gt;0,$G58="")</formula>
    </cfRule>
    <cfRule type="expression" dxfId="20658" priority="26724" stopIfTrue="1">
      <formula>AND($F58=0,$G58&lt;&gt;"",$G58&lt;&gt;"PUMP OFF MODE",G58&lt;&gt;"UNDER LOAD")</formula>
    </cfRule>
  </conditionalFormatting>
  <conditionalFormatting sqref="G58">
    <cfRule type="expression" dxfId="20657" priority="26719" stopIfTrue="1">
      <formula>OR($D58="SI",$D58="T&amp;A")</formula>
    </cfRule>
    <cfRule type="expression" dxfId="20656" priority="26720" stopIfTrue="1">
      <formula>AND($F58&gt;0,$G58="")</formula>
    </cfRule>
    <cfRule type="expression" dxfId="20655" priority="26721" stopIfTrue="1">
      <formula>AND($F58=0,$G58&lt;&gt;"",$G58&lt;&gt;"PUMP OFF MODE",G58&lt;&gt;"UNDER LOAD")</formula>
    </cfRule>
  </conditionalFormatting>
  <conditionalFormatting sqref="G58">
    <cfRule type="expression" dxfId="20654" priority="26716" stopIfTrue="1">
      <formula>OR($D58="SI",$D58="T&amp;A")</formula>
    </cfRule>
    <cfRule type="expression" dxfId="20653" priority="26717" stopIfTrue="1">
      <formula>AND($F58&gt;0,$G58="")</formula>
    </cfRule>
    <cfRule type="expression" dxfId="20652" priority="26718" stopIfTrue="1">
      <formula>AND($F58=0,$G58&lt;&gt;"",$G58&lt;&gt;"PUMP OFF MODE",G58&lt;&gt;"UNDER LOAD")</formula>
    </cfRule>
  </conditionalFormatting>
  <conditionalFormatting sqref="G58">
    <cfRule type="expression" dxfId="20651" priority="26713" stopIfTrue="1">
      <formula>OR($D58="SI",$D58="T&amp;A")</formula>
    </cfRule>
    <cfRule type="expression" dxfId="20650" priority="26714" stopIfTrue="1">
      <formula>AND($F58&gt;0,$G58="")</formula>
    </cfRule>
    <cfRule type="expression" dxfId="20649" priority="26715" stopIfTrue="1">
      <formula>AND($F58=0,$G58&lt;&gt;"",$G58&lt;&gt;"PUMP OFF MODE",G58&lt;&gt;"UNDER LOAD")</formula>
    </cfRule>
  </conditionalFormatting>
  <conditionalFormatting sqref="G58">
    <cfRule type="expression" dxfId="20648" priority="26710" stopIfTrue="1">
      <formula>OR($D58="SI",$D58="T&amp;A")</formula>
    </cfRule>
    <cfRule type="expression" dxfId="20647" priority="26711" stopIfTrue="1">
      <formula>AND($F58&gt;0,$G58="")</formula>
    </cfRule>
    <cfRule type="expression" dxfId="20646" priority="26712" stopIfTrue="1">
      <formula>AND($F58=0,$G58&lt;&gt;"",$G58&lt;&gt;"PUMP OFF MODE",G58&lt;&gt;"UNDER LOAD")</formula>
    </cfRule>
  </conditionalFormatting>
  <conditionalFormatting sqref="G58">
    <cfRule type="expression" dxfId="20645" priority="26707" stopIfTrue="1">
      <formula>OR($D58="SI",$D58="T&amp;A")</formula>
    </cfRule>
    <cfRule type="expression" dxfId="20644" priority="26708" stopIfTrue="1">
      <formula>AND($F58&gt;0,$G58="")</formula>
    </cfRule>
    <cfRule type="expression" dxfId="20643" priority="26709" stopIfTrue="1">
      <formula>AND($F58=0,$G58&lt;&gt;"",$G58&lt;&gt;"PUMP OFF MODE",G58&lt;&gt;"UNDER LOAD")</formula>
    </cfRule>
  </conditionalFormatting>
  <conditionalFormatting sqref="G58">
    <cfRule type="expression" dxfId="20642" priority="26704" stopIfTrue="1">
      <formula>OR($D58="SI",$D58="T&amp;A")</formula>
    </cfRule>
    <cfRule type="expression" dxfId="20641" priority="26705" stopIfTrue="1">
      <formula>AND($F58&gt;0,$G58="")</formula>
    </cfRule>
    <cfRule type="expression" dxfId="20640" priority="26706" stopIfTrue="1">
      <formula>AND($F58=0,$G58&lt;&gt;"",$G58&lt;&gt;"PUMP OFF MODE",G58&lt;&gt;"UNDER LOAD")</formula>
    </cfRule>
  </conditionalFormatting>
  <conditionalFormatting sqref="G58">
    <cfRule type="expression" dxfId="20639" priority="26701" stopIfTrue="1">
      <formula>OR($D58="SI",$D58="T&amp;A")</formula>
    </cfRule>
    <cfRule type="expression" dxfId="20638" priority="26702" stopIfTrue="1">
      <formula>AND($F58&gt;0,$G58="")</formula>
    </cfRule>
    <cfRule type="expression" dxfId="20637" priority="26703" stopIfTrue="1">
      <formula>AND($F58=0,$G58&lt;&gt;"",$G58&lt;&gt;"PUMP OFF MODE",G58&lt;&gt;"UNDER LOAD")</formula>
    </cfRule>
  </conditionalFormatting>
  <conditionalFormatting sqref="G58">
    <cfRule type="expression" dxfId="20636" priority="26698" stopIfTrue="1">
      <formula>OR($D58="SI",$D58="T&amp;A")</formula>
    </cfRule>
    <cfRule type="expression" dxfId="20635" priority="26699" stopIfTrue="1">
      <formula>AND($F58&gt;0,$G58="")</formula>
    </cfRule>
    <cfRule type="expression" dxfId="20634" priority="26700" stopIfTrue="1">
      <formula>AND($F58=0,$G58&lt;&gt;"",$G58&lt;&gt;"PUMP OFF MODE",G58&lt;&gt;"UNDER LOAD")</formula>
    </cfRule>
  </conditionalFormatting>
  <conditionalFormatting sqref="G58">
    <cfRule type="expression" dxfId="20633" priority="26695" stopIfTrue="1">
      <formula>OR($D58="SI",$D58="T&amp;A")</formula>
    </cfRule>
    <cfRule type="expression" dxfId="20632" priority="26696" stopIfTrue="1">
      <formula>AND($F58&gt;0,$G58="")</formula>
    </cfRule>
    <cfRule type="expression" dxfId="20631" priority="26697" stopIfTrue="1">
      <formula>AND($F58=0,$G58&lt;&gt;"",$G58&lt;&gt;"PUMP OFF MODE",G58&lt;&gt;"UNDER LOAD")</formula>
    </cfRule>
  </conditionalFormatting>
  <conditionalFormatting sqref="G58">
    <cfRule type="expression" dxfId="20630" priority="26692" stopIfTrue="1">
      <formula>OR($D58="SI",$D58="T&amp;A")</formula>
    </cfRule>
    <cfRule type="expression" dxfId="20629" priority="26693" stopIfTrue="1">
      <formula>AND($F58&gt;0,$G58="")</formula>
    </cfRule>
    <cfRule type="expression" dxfId="20628" priority="26694" stopIfTrue="1">
      <formula>AND($F58=0,$G58&lt;&gt;"",$G58&lt;&gt;"PUMP OFF MODE",G58&lt;&gt;"UNDER LOAD")</formula>
    </cfRule>
  </conditionalFormatting>
  <conditionalFormatting sqref="G58">
    <cfRule type="expression" dxfId="20627" priority="26689" stopIfTrue="1">
      <formula>OR($D58="SI",$D58="T&amp;A")</formula>
    </cfRule>
    <cfRule type="expression" dxfId="20626" priority="26690" stopIfTrue="1">
      <formula>AND($F58&gt;0,$G58="")</formula>
    </cfRule>
    <cfRule type="expression" dxfId="20625" priority="26691" stopIfTrue="1">
      <formula>AND($F58=0,$G58&lt;&gt;"",$G58&lt;&gt;"PUMP OFF MODE",G58&lt;&gt;"UNDER LOAD")</formula>
    </cfRule>
  </conditionalFormatting>
  <conditionalFormatting sqref="G58">
    <cfRule type="expression" dxfId="20624" priority="26686" stopIfTrue="1">
      <formula>OR($D58="SI",$D58="T&amp;A")</formula>
    </cfRule>
    <cfRule type="expression" dxfId="20623" priority="26687" stopIfTrue="1">
      <formula>AND($F58&gt;0,$G58="")</formula>
    </cfRule>
    <cfRule type="expression" dxfId="20622" priority="26688" stopIfTrue="1">
      <formula>AND($F58=0,$G58&lt;&gt;"",$G58&lt;&gt;"PUMP OFF MODE",G58&lt;&gt;"UNDER LOAD")</formula>
    </cfRule>
  </conditionalFormatting>
  <conditionalFormatting sqref="G58">
    <cfRule type="expression" dxfId="20621" priority="26683" stopIfTrue="1">
      <formula>OR($D58="SI",$D58="T&amp;A")</formula>
    </cfRule>
    <cfRule type="expression" dxfId="20620" priority="26684" stopIfTrue="1">
      <formula>AND($F58&gt;0,$G58="")</formula>
    </cfRule>
    <cfRule type="expression" dxfId="20619" priority="26685" stopIfTrue="1">
      <formula>AND($F58=0,$G58&lt;&gt;"",$G58&lt;&gt;"PUMP OFF MODE",G58&lt;&gt;"UNDER LOAD")</formula>
    </cfRule>
  </conditionalFormatting>
  <conditionalFormatting sqref="G58">
    <cfRule type="expression" dxfId="20618" priority="26680" stopIfTrue="1">
      <formula>OR($D58="SI",$D58="T&amp;A")</formula>
    </cfRule>
    <cfRule type="expression" dxfId="20617" priority="26681" stopIfTrue="1">
      <formula>AND($F58&gt;0,$G58="")</formula>
    </cfRule>
    <cfRule type="expression" dxfId="20616" priority="26682" stopIfTrue="1">
      <formula>AND($F58=0,$G58&lt;&gt;"",$G58&lt;&gt;"PUMP OFF MODE",G58&lt;&gt;"UNDER LOAD")</formula>
    </cfRule>
  </conditionalFormatting>
  <conditionalFormatting sqref="G91:G92">
    <cfRule type="expression" dxfId="20615" priority="26467" stopIfTrue="1">
      <formula>OR($D91="SI",$D91="T&amp;A")</formula>
    </cfRule>
    <cfRule type="expression" dxfId="20614" priority="26468" stopIfTrue="1">
      <formula>AND($F91&gt;0,$G91="")</formula>
    </cfRule>
    <cfRule type="expression" dxfId="20613" priority="26469" stopIfTrue="1">
      <formula>AND($F91=0,$G91&lt;&gt;"",$G91&lt;&gt;"PUMP OFF MODE",G91&lt;&gt;"UNDER LOAD")</formula>
    </cfRule>
  </conditionalFormatting>
  <conditionalFormatting sqref="G91:G92">
    <cfRule type="expression" dxfId="20612" priority="26464" stopIfTrue="1">
      <formula>OR($D91="SI",$D91="T&amp;A")</formula>
    </cfRule>
    <cfRule type="expression" dxfId="20611" priority="26465" stopIfTrue="1">
      <formula>AND($F91&gt;0,$G91="")</formula>
    </cfRule>
    <cfRule type="expression" dxfId="20610" priority="26466" stopIfTrue="1">
      <formula>AND($F91=0,$G91&lt;&gt;"",$G91&lt;&gt;"PUMP OFF MODE",G91&lt;&gt;"UNDER LOAD")</formula>
    </cfRule>
  </conditionalFormatting>
  <conditionalFormatting sqref="G91:G92">
    <cfRule type="expression" dxfId="20609" priority="26461" stopIfTrue="1">
      <formula>OR($D91="SI",$D91="T&amp;A")</formula>
    </cfRule>
    <cfRule type="expression" dxfId="20608" priority="26462" stopIfTrue="1">
      <formula>AND($F91&gt;0,$G91="")</formula>
    </cfRule>
    <cfRule type="expression" dxfId="20607" priority="26463" stopIfTrue="1">
      <formula>AND($F91=0,$G91&lt;&gt;"",$G91&lt;&gt;"PUMP OFF MODE",G91&lt;&gt;"UNDER LOAD")</formula>
    </cfRule>
  </conditionalFormatting>
  <conditionalFormatting sqref="G91:G92">
    <cfRule type="expression" dxfId="20606" priority="26458" stopIfTrue="1">
      <formula>OR($D91="SI",$D91="T&amp;A")</formula>
    </cfRule>
    <cfRule type="expression" dxfId="20605" priority="26459" stopIfTrue="1">
      <formula>AND($F91&gt;0,$G91="")</formula>
    </cfRule>
    <cfRule type="expression" dxfId="20604" priority="26460" stopIfTrue="1">
      <formula>AND($F91=0,$G91&lt;&gt;"",$G91&lt;&gt;"PUMP OFF MODE",G91&lt;&gt;"UNDER LOAD")</formula>
    </cfRule>
  </conditionalFormatting>
  <conditionalFormatting sqref="G91:G92">
    <cfRule type="expression" dxfId="20603" priority="26455" stopIfTrue="1">
      <formula>OR($D91="SI",$D91="T&amp;A")</formula>
    </cfRule>
    <cfRule type="expression" dxfId="20602" priority="26456" stopIfTrue="1">
      <formula>AND($F91&gt;0,$G91="")</formula>
    </cfRule>
    <cfRule type="expression" dxfId="20601" priority="26457" stopIfTrue="1">
      <formula>AND($F91=0,$G91&lt;&gt;"",$G91&lt;&gt;"PUMP OFF MODE",G91&lt;&gt;"UNDER LOAD")</formula>
    </cfRule>
  </conditionalFormatting>
  <conditionalFormatting sqref="G91:G92">
    <cfRule type="expression" dxfId="20600" priority="26452" stopIfTrue="1">
      <formula>OR($D91="SI",$D91="T&amp;A")</formula>
    </cfRule>
    <cfRule type="expression" dxfId="20599" priority="26453" stopIfTrue="1">
      <formula>AND($F91&gt;0,$G91="")</formula>
    </cfRule>
    <cfRule type="expression" dxfId="20598" priority="26454" stopIfTrue="1">
      <formula>AND($F91=0,$G91&lt;&gt;"",$G91&lt;&gt;"PUMP OFF MODE",G91&lt;&gt;"UNDER LOAD")</formula>
    </cfRule>
  </conditionalFormatting>
  <conditionalFormatting sqref="G91:G92">
    <cfRule type="expression" dxfId="20597" priority="26449" stopIfTrue="1">
      <formula>OR($D91="SI",$D91="T&amp;A")</formula>
    </cfRule>
    <cfRule type="expression" dxfId="20596" priority="26450" stopIfTrue="1">
      <formula>AND($F91&gt;0,$G91="")</formula>
    </cfRule>
    <cfRule type="expression" dxfId="20595" priority="26451" stopIfTrue="1">
      <formula>AND($F91=0,$G91&lt;&gt;"",$G91&lt;&gt;"PUMP OFF MODE",G91&lt;&gt;"UNDER LOAD")</formula>
    </cfRule>
  </conditionalFormatting>
  <conditionalFormatting sqref="G91:G92">
    <cfRule type="expression" dxfId="20594" priority="26446" stopIfTrue="1">
      <formula>OR($D91="SI",$D91="T&amp;A")</formula>
    </cfRule>
    <cfRule type="expression" dxfId="20593" priority="26447" stopIfTrue="1">
      <formula>AND($F91&gt;0,$G91="")</formula>
    </cfRule>
    <cfRule type="expression" dxfId="20592" priority="26448" stopIfTrue="1">
      <formula>AND($F91=0,$G91&lt;&gt;"",$G91&lt;&gt;"PUMP OFF MODE",G91&lt;&gt;"UNDER LOAD")</formula>
    </cfRule>
  </conditionalFormatting>
  <conditionalFormatting sqref="G91:G92">
    <cfRule type="expression" dxfId="20591" priority="26443" stopIfTrue="1">
      <formula>OR($D91="SI",$D91="T&amp;A")</formula>
    </cfRule>
    <cfRule type="expression" dxfId="20590" priority="26444" stopIfTrue="1">
      <formula>AND($F91&gt;0,$G91="")</formula>
    </cfRule>
    <cfRule type="expression" dxfId="20589" priority="26445" stopIfTrue="1">
      <formula>AND($F91=0,$G91&lt;&gt;"",$G91&lt;&gt;"PUMP OFF MODE",G91&lt;&gt;"UNDER LOAD")</formula>
    </cfRule>
  </conditionalFormatting>
  <conditionalFormatting sqref="G91:G92">
    <cfRule type="expression" dxfId="20588" priority="26440" stopIfTrue="1">
      <formula>OR($D91="SI",$D91="T&amp;A")</formula>
    </cfRule>
    <cfRule type="expression" dxfId="20587" priority="26441" stopIfTrue="1">
      <formula>AND($F91&gt;0,$G91="")</formula>
    </cfRule>
    <cfRule type="expression" dxfId="20586" priority="26442" stopIfTrue="1">
      <formula>AND($F91=0,$G91&lt;&gt;"",$G91&lt;&gt;"PUMP OFF MODE",G91&lt;&gt;"UNDER LOAD")</formula>
    </cfRule>
  </conditionalFormatting>
  <conditionalFormatting sqref="G91:G92">
    <cfRule type="expression" dxfId="20585" priority="26437" stopIfTrue="1">
      <formula>OR($D91="SI",$D91="T&amp;A")</formula>
    </cfRule>
    <cfRule type="expression" dxfId="20584" priority="26438" stopIfTrue="1">
      <formula>AND($F91&gt;0,$G91="")</formula>
    </cfRule>
    <cfRule type="expression" dxfId="20583" priority="26439" stopIfTrue="1">
      <formula>AND($F91=0,$G91&lt;&gt;"",$G91&lt;&gt;"PUMP OFF MODE",G91&lt;&gt;"UNDER LOAD")</formula>
    </cfRule>
  </conditionalFormatting>
  <conditionalFormatting sqref="G91:G92">
    <cfRule type="expression" dxfId="20582" priority="26434" stopIfTrue="1">
      <formula>OR($D91="SI",$D91="T&amp;A")</formula>
    </cfRule>
    <cfRule type="expression" dxfId="20581" priority="26435" stopIfTrue="1">
      <formula>AND($F91&gt;0,$G91="")</formula>
    </cfRule>
    <cfRule type="expression" dxfId="20580" priority="26436" stopIfTrue="1">
      <formula>AND($F91=0,$G91&lt;&gt;"",$G91&lt;&gt;"PUMP OFF MODE",G91&lt;&gt;"UNDER LOAD")</formula>
    </cfRule>
  </conditionalFormatting>
  <conditionalFormatting sqref="G91:G92">
    <cfRule type="expression" dxfId="20579" priority="26431" stopIfTrue="1">
      <formula>OR($D91="SI",$D91="T&amp;A")</formula>
    </cfRule>
    <cfRule type="expression" dxfId="20578" priority="26432" stopIfTrue="1">
      <formula>AND($F91&gt;0,$G91="")</formula>
    </cfRule>
    <cfRule type="expression" dxfId="20577" priority="26433" stopIfTrue="1">
      <formula>AND($F91=0,$G91&lt;&gt;"",$G91&lt;&gt;"PUMP OFF MODE",G91&lt;&gt;"UNDER LOAD")</formula>
    </cfRule>
  </conditionalFormatting>
  <conditionalFormatting sqref="G91:G92">
    <cfRule type="expression" dxfId="20576" priority="26428" stopIfTrue="1">
      <formula>OR($D91="SI",$D91="T&amp;A")</formula>
    </cfRule>
    <cfRule type="expression" dxfId="20575" priority="26429" stopIfTrue="1">
      <formula>AND($F91&gt;0,$G91="")</formula>
    </cfRule>
    <cfRule type="expression" dxfId="20574" priority="26430" stopIfTrue="1">
      <formula>AND($F91=0,$G91&lt;&gt;"",$G91&lt;&gt;"PUMP OFF MODE",G91&lt;&gt;"UNDER LOAD")</formula>
    </cfRule>
  </conditionalFormatting>
  <conditionalFormatting sqref="G91:G92">
    <cfRule type="expression" dxfId="20573" priority="26425" stopIfTrue="1">
      <formula>OR($D91="SI",$D91="T&amp;A")</formula>
    </cfRule>
    <cfRule type="expression" dxfId="20572" priority="26426" stopIfTrue="1">
      <formula>AND($F91&gt;0,$G91="")</formula>
    </cfRule>
    <cfRule type="expression" dxfId="20571" priority="26427" stopIfTrue="1">
      <formula>AND($F91=0,$G91&lt;&gt;"",$G91&lt;&gt;"PUMP OFF MODE",G91&lt;&gt;"UNDER LOAD")</formula>
    </cfRule>
  </conditionalFormatting>
  <conditionalFormatting sqref="G91:G92">
    <cfRule type="expression" dxfId="20570" priority="26422" stopIfTrue="1">
      <formula>OR($D91="SI",$D91="T&amp;A")</formula>
    </cfRule>
    <cfRule type="expression" dxfId="20569" priority="26423" stopIfTrue="1">
      <formula>AND($F91&gt;0,$G91="")</formula>
    </cfRule>
    <cfRule type="expression" dxfId="20568" priority="26424" stopIfTrue="1">
      <formula>AND($F91=0,$G91&lt;&gt;"",$G91&lt;&gt;"PUMP OFF MODE",G91&lt;&gt;"UNDER LOAD")</formula>
    </cfRule>
  </conditionalFormatting>
  <conditionalFormatting sqref="G91:G92">
    <cfRule type="expression" dxfId="20567" priority="26419" stopIfTrue="1">
      <formula>OR($D91="SI",$D91="T&amp;A")</formula>
    </cfRule>
    <cfRule type="expression" dxfId="20566" priority="26420" stopIfTrue="1">
      <formula>AND($F91&gt;0,$G91="")</formula>
    </cfRule>
    <cfRule type="expression" dxfId="20565" priority="26421" stopIfTrue="1">
      <formula>AND($F91=0,$G91&lt;&gt;"",$G91&lt;&gt;"PUMP OFF MODE",G91&lt;&gt;"UNDER LOAD")</formula>
    </cfRule>
  </conditionalFormatting>
  <conditionalFormatting sqref="G91:G92">
    <cfRule type="expression" dxfId="20564" priority="26416" stopIfTrue="1">
      <formula>OR($D91="SI",$D91="T&amp;A")</formula>
    </cfRule>
    <cfRule type="expression" dxfId="20563" priority="26417" stopIfTrue="1">
      <formula>AND($F91&gt;0,$G91="")</formula>
    </cfRule>
    <cfRule type="expression" dxfId="20562" priority="26418" stopIfTrue="1">
      <formula>AND($F91=0,$G91&lt;&gt;"",$G91&lt;&gt;"PUMP OFF MODE",G91&lt;&gt;"UNDER LOAD")</formula>
    </cfRule>
  </conditionalFormatting>
  <conditionalFormatting sqref="G91:G92">
    <cfRule type="expression" dxfId="20561" priority="26413" stopIfTrue="1">
      <formula>OR($D91="SI",$D91="T&amp;A")</formula>
    </cfRule>
    <cfRule type="expression" dxfId="20560" priority="26414" stopIfTrue="1">
      <formula>AND($F91&gt;0,$G91="")</formula>
    </cfRule>
    <cfRule type="expression" dxfId="20559" priority="26415" stopIfTrue="1">
      <formula>AND($F91=0,$G91&lt;&gt;"",$G91&lt;&gt;"PUMP OFF MODE",G91&lt;&gt;"UNDER LOAD")</formula>
    </cfRule>
  </conditionalFormatting>
  <conditionalFormatting sqref="G91:G92">
    <cfRule type="expression" dxfId="20558" priority="26410" stopIfTrue="1">
      <formula>OR($D91="SI",$D91="T&amp;A")</formula>
    </cfRule>
    <cfRule type="expression" dxfId="20557" priority="26411" stopIfTrue="1">
      <formula>AND($F91&gt;0,$G91="")</formula>
    </cfRule>
    <cfRule type="expression" dxfId="20556" priority="26412" stopIfTrue="1">
      <formula>AND($F91=0,$G91&lt;&gt;"",$G91&lt;&gt;"PUMP OFF MODE",G91&lt;&gt;"UNDER LOAD")</formula>
    </cfRule>
  </conditionalFormatting>
  <conditionalFormatting sqref="G91:G92">
    <cfRule type="expression" dxfId="20555" priority="26407" stopIfTrue="1">
      <formula>OR($D91="SI",$D91="T&amp;A")</formula>
    </cfRule>
    <cfRule type="expression" dxfId="20554" priority="26408" stopIfTrue="1">
      <formula>AND($F91&gt;0,$G91="")</formula>
    </cfRule>
    <cfRule type="expression" dxfId="20553" priority="26409" stopIfTrue="1">
      <formula>AND($F91=0,$G91&lt;&gt;"",$G91&lt;&gt;"PUMP OFF MODE",G91&lt;&gt;"UNDER LOAD")</formula>
    </cfRule>
  </conditionalFormatting>
  <conditionalFormatting sqref="G91:G92">
    <cfRule type="expression" dxfId="20552" priority="26404" stopIfTrue="1">
      <formula>OR($D91="SI",$D91="T&amp;A")</formula>
    </cfRule>
    <cfRule type="expression" dxfId="20551" priority="26405" stopIfTrue="1">
      <formula>AND($F91&gt;0,$G91="")</formula>
    </cfRule>
    <cfRule type="expression" dxfId="20550" priority="26406" stopIfTrue="1">
      <formula>AND($F91=0,$G91&lt;&gt;"",$G91&lt;&gt;"PUMP OFF MODE",G91&lt;&gt;"UNDER LOAD")</formula>
    </cfRule>
  </conditionalFormatting>
  <conditionalFormatting sqref="G91:G92">
    <cfRule type="expression" dxfId="20549" priority="26401" stopIfTrue="1">
      <formula>OR($D91="SI",$D91="T&amp;A")</formula>
    </cfRule>
    <cfRule type="expression" dxfId="20548" priority="26402" stopIfTrue="1">
      <formula>AND($F91&gt;0,$G91="")</formula>
    </cfRule>
    <cfRule type="expression" dxfId="20547" priority="26403" stopIfTrue="1">
      <formula>AND($F91=0,$G91&lt;&gt;"",$G91&lt;&gt;"PUMP OFF MODE",G91&lt;&gt;"UNDER LOAD")</formula>
    </cfRule>
  </conditionalFormatting>
  <conditionalFormatting sqref="G91:G92">
    <cfRule type="expression" dxfId="20546" priority="26398" stopIfTrue="1">
      <formula>OR($D91="SI",$D91="T&amp;A")</formula>
    </cfRule>
    <cfRule type="expression" dxfId="20545" priority="26399" stopIfTrue="1">
      <formula>AND($F91&gt;0,$G91="")</formula>
    </cfRule>
    <cfRule type="expression" dxfId="20544" priority="26400" stopIfTrue="1">
      <formula>AND($F91=0,$G91&lt;&gt;"",$G91&lt;&gt;"PUMP OFF MODE",G91&lt;&gt;"UNDER LOAD")</formula>
    </cfRule>
  </conditionalFormatting>
  <conditionalFormatting sqref="G91:G92">
    <cfRule type="expression" dxfId="20543" priority="26395" stopIfTrue="1">
      <formula>OR($D91="SI",$D91="T&amp;A")</formula>
    </cfRule>
    <cfRule type="expression" dxfId="20542" priority="26396" stopIfTrue="1">
      <formula>AND($F91&gt;0,$G91="")</formula>
    </cfRule>
    <cfRule type="expression" dxfId="20541" priority="26397" stopIfTrue="1">
      <formula>AND($F91=0,$G91&lt;&gt;"",$G91&lt;&gt;"PUMP OFF MODE",G91&lt;&gt;"UNDER LOAD")</formula>
    </cfRule>
  </conditionalFormatting>
  <conditionalFormatting sqref="G91:G92">
    <cfRule type="expression" dxfId="20540" priority="26392" stopIfTrue="1">
      <formula>OR($D91="SI",$D91="T&amp;A")</formula>
    </cfRule>
    <cfRule type="expression" dxfId="20539" priority="26393" stopIfTrue="1">
      <formula>AND($F91&gt;0,$G91="")</formula>
    </cfRule>
    <cfRule type="expression" dxfId="20538" priority="26394" stopIfTrue="1">
      <formula>AND($F91=0,$G91&lt;&gt;"",$G91&lt;&gt;"PUMP OFF MODE",G91&lt;&gt;"UNDER LOAD")</formula>
    </cfRule>
  </conditionalFormatting>
  <conditionalFormatting sqref="G91:G92">
    <cfRule type="expression" dxfId="20537" priority="26389" stopIfTrue="1">
      <formula>OR($D91="SI",$D91="T&amp;A")</formula>
    </cfRule>
    <cfRule type="expression" dxfId="20536" priority="26390" stopIfTrue="1">
      <formula>AND($F91&gt;0,$G91="")</formula>
    </cfRule>
    <cfRule type="expression" dxfId="20535" priority="26391" stopIfTrue="1">
      <formula>AND($F91=0,$G91&lt;&gt;"",$G91&lt;&gt;"PUMP OFF MODE",G91&lt;&gt;"UNDER LOAD")</formula>
    </cfRule>
  </conditionalFormatting>
  <conditionalFormatting sqref="G91:G92">
    <cfRule type="expression" dxfId="20534" priority="26386" stopIfTrue="1">
      <formula>OR($D91="SI",$D91="T&amp;A")</formula>
    </cfRule>
    <cfRule type="expression" dxfId="20533" priority="26387" stopIfTrue="1">
      <formula>AND($F91&gt;0,$G91="")</formula>
    </cfRule>
    <cfRule type="expression" dxfId="20532" priority="26388" stopIfTrue="1">
      <formula>AND($F91=0,$G91&lt;&gt;"",$G91&lt;&gt;"PUMP OFF MODE",G91&lt;&gt;"UNDER LOAD")</formula>
    </cfRule>
  </conditionalFormatting>
  <conditionalFormatting sqref="G91:G92">
    <cfRule type="expression" dxfId="20531" priority="26383" stopIfTrue="1">
      <formula>OR($D91="SI",$D91="T&amp;A")</formula>
    </cfRule>
    <cfRule type="expression" dxfId="20530" priority="26384" stopIfTrue="1">
      <formula>AND($F91&gt;0,$G91="")</formula>
    </cfRule>
    <cfRule type="expression" dxfId="20529" priority="26385" stopIfTrue="1">
      <formula>AND($F91=0,$G91&lt;&gt;"",$G91&lt;&gt;"PUMP OFF MODE",G91&lt;&gt;"UNDER LOAD")</formula>
    </cfRule>
  </conditionalFormatting>
  <conditionalFormatting sqref="G91:G92">
    <cfRule type="expression" dxfId="20528" priority="26380" stopIfTrue="1">
      <formula>OR($D91="SI",$D91="T&amp;A")</formula>
    </cfRule>
    <cfRule type="expression" dxfId="20527" priority="26381" stopIfTrue="1">
      <formula>AND($F91&gt;0,$G91="")</formula>
    </cfRule>
    <cfRule type="expression" dxfId="20526" priority="26382" stopIfTrue="1">
      <formula>AND($F91=0,$G91&lt;&gt;"",$G91&lt;&gt;"PUMP OFF MODE",G91&lt;&gt;"UNDER LOAD")</formula>
    </cfRule>
  </conditionalFormatting>
  <conditionalFormatting sqref="G91:G92">
    <cfRule type="expression" dxfId="20525" priority="26377" stopIfTrue="1">
      <formula>OR($D91="SI",$D91="T&amp;A")</formula>
    </cfRule>
    <cfRule type="expression" dxfId="20524" priority="26378" stopIfTrue="1">
      <formula>AND($F91&gt;0,$G91="")</formula>
    </cfRule>
    <cfRule type="expression" dxfId="20523" priority="26379" stopIfTrue="1">
      <formula>AND($F91=0,$G91&lt;&gt;"",$G91&lt;&gt;"PUMP OFF MODE",G91&lt;&gt;"UNDER LOAD")</formula>
    </cfRule>
  </conditionalFormatting>
  <conditionalFormatting sqref="G91:G92">
    <cfRule type="expression" dxfId="20522" priority="26374" stopIfTrue="1">
      <formula>OR($D91="SI",$D91="T&amp;A")</formula>
    </cfRule>
    <cfRule type="expression" dxfId="20521" priority="26375" stopIfTrue="1">
      <formula>AND($F91&gt;0,$G91="")</formula>
    </cfRule>
    <cfRule type="expression" dxfId="20520" priority="26376" stopIfTrue="1">
      <formula>AND($F91=0,$G91&lt;&gt;"",$G91&lt;&gt;"PUMP OFF MODE",G91&lt;&gt;"UNDER LOAD")</formula>
    </cfRule>
  </conditionalFormatting>
  <conditionalFormatting sqref="G91:G92">
    <cfRule type="expression" dxfId="20519" priority="26371" stopIfTrue="1">
      <formula>OR($D91="SI",$D91="T&amp;A")</formula>
    </cfRule>
    <cfRule type="expression" dxfId="20518" priority="26372" stopIfTrue="1">
      <formula>AND($F91&gt;0,$G91="")</formula>
    </cfRule>
    <cfRule type="expression" dxfId="20517" priority="26373" stopIfTrue="1">
      <formula>AND($F91=0,$G91&lt;&gt;"",$G91&lt;&gt;"PUMP OFF MODE",G91&lt;&gt;"UNDER LOAD")</formula>
    </cfRule>
  </conditionalFormatting>
  <conditionalFormatting sqref="G91:G92">
    <cfRule type="expression" dxfId="20516" priority="26368" stopIfTrue="1">
      <formula>OR($D91="SI",$D91="T&amp;A")</formula>
    </cfRule>
    <cfRule type="expression" dxfId="20515" priority="26369" stopIfTrue="1">
      <formula>AND($F91&gt;0,$G91="")</formula>
    </cfRule>
    <cfRule type="expression" dxfId="20514" priority="26370" stopIfTrue="1">
      <formula>AND($F91=0,$G91&lt;&gt;"",$G91&lt;&gt;"PUMP OFF MODE",G91&lt;&gt;"UNDER LOAD")</formula>
    </cfRule>
  </conditionalFormatting>
  <conditionalFormatting sqref="G91:G92">
    <cfRule type="expression" dxfId="20513" priority="26365" stopIfTrue="1">
      <formula>OR($D91="SI",$D91="T&amp;A")</formula>
    </cfRule>
    <cfRule type="expression" dxfId="20512" priority="26366" stopIfTrue="1">
      <formula>AND($F91&gt;0,$G91="")</formula>
    </cfRule>
    <cfRule type="expression" dxfId="20511" priority="26367" stopIfTrue="1">
      <formula>AND($F91=0,$G91&lt;&gt;"",$G91&lt;&gt;"PUMP OFF MODE",G91&lt;&gt;"UNDER LOAD")</formula>
    </cfRule>
  </conditionalFormatting>
  <conditionalFormatting sqref="AI86">
    <cfRule type="expression" dxfId="20510" priority="26153" stopIfTrue="1">
      <formula>AND(NOW()-$AI86&gt;30,$AI86&lt;&gt;"")</formula>
    </cfRule>
    <cfRule type="expression" dxfId="20509" priority="26154" stopIfTrue="1">
      <formula>OR($D86="SI",$D86="T&amp;A")</formula>
    </cfRule>
  </conditionalFormatting>
  <conditionalFormatting sqref="AI53">
    <cfRule type="expression" dxfId="20508" priority="26151" stopIfTrue="1">
      <formula>AND(NOW()-$AI53&gt;30,$AI53&lt;&gt;"")</formula>
    </cfRule>
    <cfRule type="expression" dxfId="20507" priority="26152" stopIfTrue="1">
      <formula>OR($D53="SI",$D53="T&amp;A")</formula>
    </cfRule>
  </conditionalFormatting>
  <conditionalFormatting sqref="AI30:AI31">
    <cfRule type="expression" dxfId="20506" priority="26149" stopIfTrue="1">
      <formula>AND(NOW()-$AI30&gt;30,$AI30&lt;&gt;"")</formula>
    </cfRule>
    <cfRule type="expression" dxfId="20505" priority="26150" stopIfTrue="1">
      <formula>OR($D30="SI",$D30="T&amp;A")</formula>
    </cfRule>
  </conditionalFormatting>
  <conditionalFormatting sqref="AI59">
    <cfRule type="expression" dxfId="20504" priority="25865" stopIfTrue="1">
      <formula>AND(NOW()-$AI59&gt;30,$AI59&lt;&gt;"")</formula>
    </cfRule>
    <cfRule type="expression" dxfId="20503" priority="25866" stopIfTrue="1">
      <formula>OR($D59="SI",$D59="T&amp;A")</formula>
    </cfRule>
  </conditionalFormatting>
  <conditionalFormatting sqref="AI67">
    <cfRule type="expression" dxfId="20502" priority="25863" stopIfTrue="1">
      <formula>AND(NOW()-$AI67&gt;30,$AI67&lt;&gt;"")</formula>
    </cfRule>
    <cfRule type="expression" dxfId="20501" priority="25864" stopIfTrue="1">
      <formula>OR($D67="SI",$D67="T&amp;A")</formula>
    </cfRule>
  </conditionalFormatting>
  <conditionalFormatting sqref="AJ29 H29:L29 AN29 P29:R29 W29:Z29">
    <cfRule type="expression" dxfId="20500" priority="25791" stopIfTrue="1">
      <formula>OR($D29="SI",$D29="T&amp;A")</formula>
    </cfRule>
  </conditionalFormatting>
  <conditionalFormatting sqref="Z29">
    <cfRule type="expression" dxfId="20499" priority="25792" stopIfTrue="1">
      <formula>OR($D29="SI",$D29="T&amp;A")</formula>
    </cfRule>
    <cfRule type="expression" dxfId="20498" priority="25793" stopIfTrue="1">
      <formula>$D29="SRP"</formula>
    </cfRule>
    <cfRule type="expression" dxfId="20497" priority="25794" stopIfTrue="1">
      <formula>$D29="F"</formula>
    </cfRule>
  </conditionalFormatting>
  <conditionalFormatting sqref="S29:V29">
    <cfRule type="expression" dxfId="20496" priority="25798" stopIfTrue="1">
      <formula>OR($D29="SI",$D29="T&amp;A")</formula>
    </cfRule>
    <cfRule type="expression" dxfId="20495" priority="25799" stopIfTrue="1">
      <formula>$D29&lt;&gt;"SRP"</formula>
    </cfRule>
  </conditionalFormatting>
  <conditionalFormatting sqref="AA29">
    <cfRule type="expression" dxfId="20494" priority="25800" stopIfTrue="1">
      <formula>OR($D29="SI",$D29="T&amp;A")</formula>
    </cfRule>
    <cfRule type="expression" dxfId="20493" priority="25801" stopIfTrue="1">
      <formula>$D29="F"</formula>
    </cfRule>
  </conditionalFormatting>
  <conditionalFormatting sqref="B29:D29">
    <cfRule type="expression" dxfId="20492" priority="25802" stopIfTrue="1">
      <formula>OR($D29="SI",$D29="T&amp;A")</formula>
    </cfRule>
  </conditionalFormatting>
  <conditionalFormatting sqref="AG29:AH29">
    <cfRule type="expression" dxfId="20491" priority="25803" stopIfTrue="1">
      <formula>OR($D29="SI",$D29="T&amp;A")</formula>
    </cfRule>
    <cfRule type="expression" dxfId="20490" priority="25804" stopIfTrue="1">
      <formula>$AH29&lt;&gt;$AK29</formula>
    </cfRule>
  </conditionalFormatting>
  <conditionalFormatting sqref="N29">
    <cfRule type="expression" dxfId="20489" priority="25805" stopIfTrue="1">
      <formula>$B29=""</formula>
    </cfRule>
    <cfRule type="cellIs" dxfId="20488" priority="25806" stopIfTrue="1" operator="equal">
      <formula>""</formula>
    </cfRule>
  </conditionalFormatting>
  <conditionalFormatting sqref="AI29">
    <cfRule type="expression" dxfId="20487" priority="25789" stopIfTrue="1">
      <formula>AND(NOW()-$AI29&gt;30,$AI29&lt;&gt;"")</formula>
    </cfRule>
    <cfRule type="expression" dxfId="20486" priority="25790" stopIfTrue="1">
      <formula>OR($D29="SI",$D29="T&amp;A")</formula>
    </cfRule>
  </conditionalFormatting>
  <conditionalFormatting sqref="M29">
    <cfRule type="expression" dxfId="20485" priority="25787" stopIfTrue="1">
      <formula>AND(NOW()-$M29&gt;30,$M29&lt;&gt;"")</formula>
    </cfRule>
    <cfRule type="expression" dxfId="20484" priority="25788" stopIfTrue="1">
      <formula>OR($D29="SI",$D29="T&amp;A")</formula>
    </cfRule>
  </conditionalFormatting>
  <conditionalFormatting sqref="AF100">
    <cfRule type="expression" dxfId="20483" priority="25782" stopIfTrue="1">
      <formula>OR($D100="SI",$D100="T&amp;A")</formula>
    </cfRule>
    <cfRule type="expression" dxfId="20482" priority="25783" stopIfTrue="1">
      <formula>$D100="F"</formula>
    </cfRule>
  </conditionalFormatting>
  <conditionalFormatting sqref="AF116">
    <cfRule type="expression" dxfId="20481" priority="25780" stopIfTrue="1">
      <formula>OR($D116="SI",$D116="T&amp;A")</formula>
    </cfRule>
    <cfRule type="expression" dxfId="20480" priority="25781" stopIfTrue="1">
      <formula>$D116="F"</formula>
    </cfRule>
  </conditionalFormatting>
  <conditionalFormatting sqref="G104">
    <cfRule type="expression" dxfId="20479" priority="25777" stopIfTrue="1">
      <formula>OR($D104="SI",$D104="T&amp;A")</formula>
    </cfRule>
    <cfRule type="expression" dxfId="20478" priority="25778" stopIfTrue="1">
      <formula>AND($F104&gt;0,$G104="")</formula>
    </cfRule>
    <cfRule type="expression" dxfId="20477" priority="25779" stopIfTrue="1">
      <formula>AND($F104=0,$G104&lt;&gt;"",$G104&lt;&gt;"PUMP OFF MODE",G104&lt;&gt;"UNDER LOAD")</formula>
    </cfRule>
  </conditionalFormatting>
  <conditionalFormatting sqref="G104">
    <cfRule type="expression" dxfId="20476" priority="25774" stopIfTrue="1">
      <formula>OR($D104="SI",$D104="T&amp;A")</formula>
    </cfRule>
    <cfRule type="expression" dxfId="20475" priority="25775" stopIfTrue="1">
      <formula>AND($F104&gt;0,$G104="")</formula>
    </cfRule>
    <cfRule type="expression" dxfId="20474" priority="25776" stopIfTrue="1">
      <formula>AND($F104=0,$G104&lt;&gt;"",$G104&lt;&gt;"PUMP OFF MODE",G104&lt;&gt;"UNDER LOAD")</formula>
    </cfRule>
  </conditionalFormatting>
  <conditionalFormatting sqref="G104">
    <cfRule type="expression" dxfId="20473" priority="25771" stopIfTrue="1">
      <formula>OR($D104="SI",$D104="T&amp;A")</formula>
    </cfRule>
    <cfRule type="expression" dxfId="20472" priority="25772" stopIfTrue="1">
      <formula>AND($F104&gt;0,$G104="")</formula>
    </cfRule>
    <cfRule type="expression" dxfId="20471" priority="25773" stopIfTrue="1">
      <formula>AND($F104=0,$G104&lt;&gt;"",$G104&lt;&gt;"PUMP OFF MODE",G104&lt;&gt;"UNDER LOAD")</formula>
    </cfRule>
  </conditionalFormatting>
  <conditionalFormatting sqref="G104">
    <cfRule type="expression" dxfId="20470" priority="25768" stopIfTrue="1">
      <formula>OR($D104="SI",$D104="T&amp;A")</formula>
    </cfRule>
    <cfRule type="expression" dxfId="20469" priority="25769" stopIfTrue="1">
      <formula>AND($F104&gt;0,$G104="")</formula>
    </cfRule>
    <cfRule type="expression" dxfId="20468" priority="25770" stopIfTrue="1">
      <formula>AND($F104=0,$G104&lt;&gt;"",$G104&lt;&gt;"PUMP OFF MODE",G104&lt;&gt;"UNDER LOAD")</formula>
    </cfRule>
  </conditionalFormatting>
  <conditionalFormatting sqref="G104">
    <cfRule type="expression" dxfId="20467" priority="25765" stopIfTrue="1">
      <formula>OR($D104="SI",$D104="T&amp;A")</formula>
    </cfRule>
    <cfRule type="expression" dxfId="20466" priority="25766" stopIfTrue="1">
      <formula>AND($F104&gt;0,$G104="")</formula>
    </cfRule>
    <cfRule type="expression" dxfId="20465" priority="25767" stopIfTrue="1">
      <formula>AND($F104=0,$G104&lt;&gt;"",$G104&lt;&gt;"PUMP OFF MODE",G104&lt;&gt;"UNDER LOAD")</formula>
    </cfRule>
  </conditionalFormatting>
  <conditionalFormatting sqref="G104">
    <cfRule type="expression" dxfId="20464" priority="25762" stopIfTrue="1">
      <formula>OR($D104="SI",$D104="T&amp;A")</formula>
    </cfRule>
    <cfRule type="expression" dxfId="20463" priority="25763" stopIfTrue="1">
      <formula>AND($F104&gt;0,$G104="")</formula>
    </cfRule>
    <cfRule type="expression" dxfId="20462" priority="25764" stopIfTrue="1">
      <formula>AND($F104=0,$G104&lt;&gt;"",$G104&lt;&gt;"PUMP OFF MODE",G104&lt;&gt;"UNDER LOAD")</formula>
    </cfRule>
  </conditionalFormatting>
  <conditionalFormatting sqref="G104">
    <cfRule type="expression" dxfId="20461" priority="25759" stopIfTrue="1">
      <formula>OR($D104="SI",$D104="T&amp;A")</formula>
    </cfRule>
    <cfRule type="expression" dxfId="20460" priority="25760" stopIfTrue="1">
      <formula>AND($F104&gt;0,$G104="")</formula>
    </cfRule>
    <cfRule type="expression" dxfId="20459" priority="25761" stopIfTrue="1">
      <formula>AND($F104=0,$G104&lt;&gt;"",$G104&lt;&gt;"PUMP OFF MODE",G104&lt;&gt;"UNDER LOAD")</formula>
    </cfRule>
  </conditionalFormatting>
  <conditionalFormatting sqref="G104">
    <cfRule type="expression" dxfId="20458" priority="25756" stopIfTrue="1">
      <formula>OR($D104="SI",$D104="T&amp;A")</formula>
    </cfRule>
    <cfRule type="expression" dxfId="20457" priority="25757" stopIfTrue="1">
      <formula>AND($F104&gt;0,$G104="")</formula>
    </cfRule>
    <cfRule type="expression" dxfId="20456" priority="25758" stopIfTrue="1">
      <formula>AND($F104=0,$G104&lt;&gt;"",$G104&lt;&gt;"PUMP OFF MODE",G104&lt;&gt;"UNDER LOAD")</formula>
    </cfRule>
  </conditionalFormatting>
  <conditionalFormatting sqref="G104">
    <cfRule type="expression" dxfId="20455" priority="25753" stopIfTrue="1">
      <formula>OR($D104="SI",$D104="T&amp;A")</formula>
    </cfRule>
    <cfRule type="expression" dxfId="20454" priority="25754" stopIfTrue="1">
      <formula>AND($F104&gt;0,$G104="")</formula>
    </cfRule>
    <cfRule type="expression" dxfId="20453" priority="25755" stopIfTrue="1">
      <formula>AND($F104=0,$G104&lt;&gt;"",$G104&lt;&gt;"PUMP OFF MODE",G104&lt;&gt;"UNDER LOAD")</formula>
    </cfRule>
  </conditionalFormatting>
  <conditionalFormatting sqref="G104">
    <cfRule type="expression" dxfId="20452" priority="25750" stopIfTrue="1">
      <formula>OR($D104="SI",$D104="T&amp;A")</formula>
    </cfRule>
    <cfRule type="expression" dxfId="20451" priority="25751" stopIfTrue="1">
      <formula>AND($F104&gt;0,$G104="")</formula>
    </cfRule>
    <cfRule type="expression" dxfId="20450" priority="25752" stopIfTrue="1">
      <formula>AND($F104=0,$G104&lt;&gt;"",$G104&lt;&gt;"PUMP OFF MODE",G104&lt;&gt;"UNDER LOAD")</formula>
    </cfRule>
  </conditionalFormatting>
  <conditionalFormatting sqref="G104">
    <cfRule type="expression" dxfId="20449" priority="25747" stopIfTrue="1">
      <formula>OR($D104="SI",$D104="T&amp;A")</formula>
    </cfRule>
    <cfRule type="expression" dxfId="20448" priority="25748" stopIfTrue="1">
      <formula>AND($F104&gt;0,$G104="")</formula>
    </cfRule>
    <cfRule type="expression" dxfId="20447" priority="25749" stopIfTrue="1">
      <formula>AND($F104=0,$G104&lt;&gt;"",$G104&lt;&gt;"PUMP OFF MODE",G104&lt;&gt;"UNDER LOAD")</formula>
    </cfRule>
  </conditionalFormatting>
  <conditionalFormatting sqref="G104">
    <cfRule type="expression" dxfId="20446" priority="25744" stopIfTrue="1">
      <formula>OR($D104="SI",$D104="T&amp;A")</formula>
    </cfRule>
    <cfRule type="expression" dxfId="20445" priority="25745" stopIfTrue="1">
      <formula>AND($F104&gt;0,$G104="")</formula>
    </cfRule>
    <cfRule type="expression" dxfId="20444" priority="25746" stopIfTrue="1">
      <formula>AND($F104=0,$G104&lt;&gt;"",$G104&lt;&gt;"PUMP OFF MODE",G104&lt;&gt;"UNDER LOAD")</formula>
    </cfRule>
  </conditionalFormatting>
  <conditionalFormatting sqref="G104">
    <cfRule type="expression" dxfId="20443" priority="25741" stopIfTrue="1">
      <formula>OR($D104="SI",$D104="T&amp;A")</formula>
    </cfRule>
    <cfRule type="expression" dxfId="20442" priority="25742" stopIfTrue="1">
      <formula>AND($F104&gt;0,$G104="")</formula>
    </cfRule>
    <cfRule type="expression" dxfId="20441" priority="25743" stopIfTrue="1">
      <formula>AND($F104=0,$G104&lt;&gt;"",$G104&lt;&gt;"PUMP OFF MODE",G104&lt;&gt;"UNDER LOAD")</formula>
    </cfRule>
  </conditionalFormatting>
  <conditionalFormatting sqref="G104">
    <cfRule type="expression" dxfId="20440" priority="25738" stopIfTrue="1">
      <formula>OR($D104="SI",$D104="T&amp;A")</formula>
    </cfRule>
    <cfRule type="expression" dxfId="20439" priority="25739" stopIfTrue="1">
      <formula>AND($F104&gt;0,$G104="")</formula>
    </cfRule>
    <cfRule type="expression" dxfId="20438" priority="25740" stopIfTrue="1">
      <formula>AND($F104=0,$G104&lt;&gt;"",$G104&lt;&gt;"PUMP OFF MODE",G104&lt;&gt;"UNDER LOAD")</formula>
    </cfRule>
  </conditionalFormatting>
  <conditionalFormatting sqref="G104">
    <cfRule type="expression" dxfId="20437" priority="25735" stopIfTrue="1">
      <formula>OR($D104="SI",$D104="T&amp;A")</formula>
    </cfRule>
    <cfRule type="expression" dxfId="20436" priority="25736" stopIfTrue="1">
      <formula>AND($F104&gt;0,$G104="")</formula>
    </cfRule>
    <cfRule type="expression" dxfId="20435" priority="25737" stopIfTrue="1">
      <formula>AND($F104=0,$G104&lt;&gt;"",$G104&lt;&gt;"PUMP OFF MODE",G104&lt;&gt;"UNDER LOAD")</formula>
    </cfRule>
  </conditionalFormatting>
  <conditionalFormatting sqref="G104">
    <cfRule type="expression" dxfId="20434" priority="25732" stopIfTrue="1">
      <formula>OR($D104="SI",$D104="T&amp;A")</formula>
    </cfRule>
    <cfRule type="expression" dxfId="20433" priority="25733" stopIfTrue="1">
      <formula>AND($F104&gt;0,$G104="")</formula>
    </cfRule>
    <cfRule type="expression" dxfId="20432" priority="25734" stopIfTrue="1">
      <formula>AND($F104=0,$G104&lt;&gt;"",$G104&lt;&gt;"PUMP OFF MODE",G104&lt;&gt;"UNDER LOAD")</formula>
    </cfRule>
  </conditionalFormatting>
  <conditionalFormatting sqref="G104">
    <cfRule type="expression" dxfId="20431" priority="25729" stopIfTrue="1">
      <formula>OR($D104="SI",$D104="T&amp;A")</formula>
    </cfRule>
    <cfRule type="expression" dxfId="20430" priority="25730" stopIfTrue="1">
      <formula>AND($F104&gt;0,$G104="")</formula>
    </cfRule>
    <cfRule type="expression" dxfId="20429" priority="25731" stopIfTrue="1">
      <formula>AND($F104=0,$G104&lt;&gt;"",$G104&lt;&gt;"PUMP OFF MODE",G104&lt;&gt;"UNDER LOAD")</formula>
    </cfRule>
  </conditionalFormatting>
  <conditionalFormatting sqref="G104">
    <cfRule type="expression" dxfId="20428" priority="25726" stopIfTrue="1">
      <formula>OR($D104="SI",$D104="T&amp;A")</formula>
    </cfRule>
    <cfRule type="expression" dxfId="20427" priority="25727" stopIfTrue="1">
      <formula>AND($F104&gt;0,$G104="")</formula>
    </cfRule>
    <cfRule type="expression" dxfId="20426" priority="25728" stopIfTrue="1">
      <formula>AND($F104=0,$G104&lt;&gt;"",$G104&lt;&gt;"PUMP OFF MODE",G104&lt;&gt;"UNDER LOAD")</formula>
    </cfRule>
  </conditionalFormatting>
  <conditionalFormatting sqref="G104">
    <cfRule type="expression" dxfId="20425" priority="25723" stopIfTrue="1">
      <formula>OR($D104="SI",$D104="T&amp;A")</formula>
    </cfRule>
    <cfRule type="expression" dxfId="20424" priority="25724" stopIfTrue="1">
      <formula>AND($F104&gt;0,$G104="")</formula>
    </cfRule>
    <cfRule type="expression" dxfId="20423" priority="25725" stopIfTrue="1">
      <formula>AND($F104=0,$G104&lt;&gt;"",$G104&lt;&gt;"PUMP OFF MODE",G104&lt;&gt;"UNDER LOAD")</formula>
    </cfRule>
  </conditionalFormatting>
  <conditionalFormatting sqref="G104">
    <cfRule type="expression" dxfId="20422" priority="25720" stopIfTrue="1">
      <formula>OR($D104="SI",$D104="T&amp;A")</formula>
    </cfRule>
    <cfRule type="expression" dxfId="20421" priority="25721" stopIfTrue="1">
      <formula>AND($F104&gt;0,$G104="")</formula>
    </cfRule>
    <cfRule type="expression" dxfId="20420" priority="25722" stopIfTrue="1">
      <formula>AND($F104=0,$G104&lt;&gt;"",$G104&lt;&gt;"PUMP OFF MODE",G104&lt;&gt;"UNDER LOAD")</formula>
    </cfRule>
  </conditionalFormatting>
  <conditionalFormatting sqref="G104">
    <cfRule type="expression" dxfId="20419" priority="25717" stopIfTrue="1">
      <formula>OR($D104="SI",$D104="T&amp;A")</formula>
    </cfRule>
    <cfRule type="expression" dxfId="20418" priority="25718" stopIfTrue="1">
      <formula>AND($F104&gt;0,$G104="")</formula>
    </cfRule>
    <cfRule type="expression" dxfId="20417" priority="25719" stopIfTrue="1">
      <formula>AND($F104=0,$G104&lt;&gt;"",$G104&lt;&gt;"PUMP OFF MODE",G104&lt;&gt;"UNDER LOAD")</formula>
    </cfRule>
  </conditionalFormatting>
  <conditionalFormatting sqref="G104">
    <cfRule type="expression" dxfId="20416" priority="25714" stopIfTrue="1">
      <formula>OR($D104="SI",$D104="T&amp;A")</formula>
    </cfRule>
    <cfRule type="expression" dxfId="20415" priority="25715" stopIfTrue="1">
      <formula>AND($F104&gt;0,$G104="")</formula>
    </cfRule>
    <cfRule type="expression" dxfId="20414" priority="25716" stopIfTrue="1">
      <formula>AND($F104=0,$G104&lt;&gt;"",$G104&lt;&gt;"PUMP OFF MODE",G104&lt;&gt;"UNDER LOAD")</formula>
    </cfRule>
  </conditionalFormatting>
  <conditionalFormatting sqref="G104">
    <cfRule type="expression" dxfId="20413" priority="25711" stopIfTrue="1">
      <formula>OR($D104="SI",$D104="T&amp;A")</formula>
    </cfRule>
    <cfRule type="expression" dxfId="20412" priority="25712" stopIfTrue="1">
      <formula>AND($F104&gt;0,$G104="")</formula>
    </cfRule>
    <cfRule type="expression" dxfId="20411" priority="25713" stopIfTrue="1">
      <formula>AND($F104=0,$G104&lt;&gt;"",$G104&lt;&gt;"PUMP OFF MODE",G104&lt;&gt;"UNDER LOAD")</formula>
    </cfRule>
  </conditionalFormatting>
  <conditionalFormatting sqref="G104">
    <cfRule type="expression" dxfId="20410" priority="25708" stopIfTrue="1">
      <formula>OR($D104="SI",$D104="T&amp;A")</formula>
    </cfRule>
    <cfRule type="expression" dxfId="20409" priority="25709" stopIfTrue="1">
      <formula>AND($F104&gt;0,$G104="")</formula>
    </cfRule>
    <cfRule type="expression" dxfId="20408" priority="25710" stopIfTrue="1">
      <formula>AND($F104=0,$G104&lt;&gt;"",$G104&lt;&gt;"PUMP OFF MODE",G104&lt;&gt;"UNDER LOAD")</formula>
    </cfRule>
  </conditionalFormatting>
  <conditionalFormatting sqref="G104">
    <cfRule type="expression" dxfId="20407" priority="25705" stopIfTrue="1">
      <formula>OR($D104="SI",$D104="T&amp;A")</formula>
    </cfRule>
    <cfRule type="expression" dxfId="20406" priority="25706" stopIfTrue="1">
      <formula>AND($F104&gt;0,$G104="")</formula>
    </cfRule>
    <cfRule type="expression" dxfId="20405" priority="25707" stopIfTrue="1">
      <formula>AND($F104=0,$G104&lt;&gt;"",$G104&lt;&gt;"PUMP OFF MODE",G104&lt;&gt;"UNDER LOAD")</formula>
    </cfRule>
  </conditionalFormatting>
  <conditionalFormatting sqref="G104">
    <cfRule type="expression" dxfId="20404" priority="25702" stopIfTrue="1">
      <formula>OR($D104="SI",$D104="T&amp;A")</formula>
    </cfRule>
    <cfRule type="expression" dxfId="20403" priority="25703" stopIfTrue="1">
      <formula>AND($F104&gt;0,$G104="")</formula>
    </cfRule>
    <cfRule type="expression" dxfId="20402" priority="25704" stopIfTrue="1">
      <formula>AND($F104=0,$G104&lt;&gt;"",$G104&lt;&gt;"PUMP OFF MODE",G104&lt;&gt;"UNDER LOAD")</formula>
    </cfRule>
  </conditionalFormatting>
  <conditionalFormatting sqref="G104">
    <cfRule type="expression" dxfId="20401" priority="25699" stopIfTrue="1">
      <formula>OR($D104="SI",$D104="T&amp;A")</formula>
    </cfRule>
    <cfRule type="expression" dxfId="20400" priority="25700" stopIfTrue="1">
      <formula>AND($F104&gt;0,$G104="")</formula>
    </cfRule>
    <cfRule type="expression" dxfId="20399" priority="25701" stopIfTrue="1">
      <formula>AND($F104=0,$G104&lt;&gt;"",$G104&lt;&gt;"PUMP OFF MODE",G104&lt;&gt;"UNDER LOAD")</formula>
    </cfRule>
  </conditionalFormatting>
  <conditionalFormatting sqref="G104">
    <cfRule type="expression" dxfId="20398" priority="25696" stopIfTrue="1">
      <formula>OR($D104="SI",$D104="T&amp;A")</formula>
    </cfRule>
    <cfRule type="expression" dxfId="20397" priority="25697" stopIfTrue="1">
      <formula>AND($F104&gt;0,$G104="")</formula>
    </cfRule>
    <cfRule type="expression" dxfId="20396" priority="25698" stopIfTrue="1">
      <formula>AND($F104=0,$G104&lt;&gt;"",$G104&lt;&gt;"PUMP OFF MODE",G104&lt;&gt;"UNDER LOAD")</formula>
    </cfRule>
  </conditionalFormatting>
  <conditionalFormatting sqref="G104">
    <cfRule type="expression" dxfId="20395" priority="25693" stopIfTrue="1">
      <formula>OR($D104="SI",$D104="T&amp;A")</formula>
    </cfRule>
    <cfRule type="expression" dxfId="20394" priority="25694" stopIfTrue="1">
      <formula>AND($F104&gt;0,$G104="")</formula>
    </cfRule>
    <cfRule type="expression" dxfId="20393" priority="25695" stopIfTrue="1">
      <formula>AND($F104=0,$G104&lt;&gt;"",$G104&lt;&gt;"PUMP OFF MODE",G104&lt;&gt;"UNDER LOAD")</formula>
    </cfRule>
  </conditionalFormatting>
  <conditionalFormatting sqref="G104">
    <cfRule type="expression" dxfId="20392" priority="25690" stopIfTrue="1">
      <formula>OR($D104="SI",$D104="T&amp;A")</formula>
    </cfRule>
    <cfRule type="expression" dxfId="20391" priority="25691" stopIfTrue="1">
      <formula>AND($F104&gt;0,$G104="")</formula>
    </cfRule>
    <cfRule type="expression" dxfId="20390" priority="25692" stopIfTrue="1">
      <formula>AND($F104=0,$G104&lt;&gt;"",$G104&lt;&gt;"PUMP OFF MODE",G104&lt;&gt;"UNDER LOAD")</formula>
    </cfRule>
  </conditionalFormatting>
  <conditionalFormatting sqref="G104">
    <cfRule type="expression" dxfId="20389" priority="25687" stopIfTrue="1">
      <formula>OR($D104="SI",$D104="T&amp;A")</formula>
    </cfRule>
    <cfRule type="expression" dxfId="20388" priority="25688" stopIfTrue="1">
      <formula>AND($F104&gt;0,$G104="")</formula>
    </cfRule>
    <cfRule type="expression" dxfId="20387" priority="25689" stopIfTrue="1">
      <formula>AND($F104=0,$G104&lt;&gt;"",$G104&lt;&gt;"PUMP OFF MODE",G104&lt;&gt;"UNDER LOAD")</formula>
    </cfRule>
  </conditionalFormatting>
  <conditionalFormatting sqref="G104">
    <cfRule type="expression" dxfId="20386" priority="25684" stopIfTrue="1">
      <formula>OR($D104="SI",$D104="T&amp;A")</formula>
    </cfRule>
    <cfRule type="expression" dxfId="20385" priority="25685" stopIfTrue="1">
      <formula>AND($F104&gt;0,$G104="")</formula>
    </cfRule>
    <cfRule type="expression" dxfId="20384" priority="25686" stopIfTrue="1">
      <formula>AND($F104=0,$G104&lt;&gt;"",$G104&lt;&gt;"PUMP OFF MODE",G104&lt;&gt;"UNDER LOAD")</formula>
    </cfRule>
  </conditionalFormatting>
  <conditionalFormatting sqref="G104">
    <cfRule type="expression" dxfId="20383" priority="25681" stopIfTrue="1">
      <formula>OR($D104="SI",$D104="T&amp;A")</formula>
    </cfRule>
    <cfRule type="expression" dxfId="20382" priority="25682" stopIfTrue="1">
      <formula>AND($F104&gt;0,$G104="")</formula>
    </cfRule>
    <cfRule type="expression" dxfId="20381" priority="25683" stopIfTrue="1">
      <formula>AND($F104=0,$G104&lt;&gt;"",$G104&lt;&gt;"PUMP OFF MODE",G104&lt;&gt;"UNDER LOAD")</formula>
    </cfRule>
  </conditionalFormatting>
  <conditionalFormatting sqref="G104">
    <cfRule type="expression" dxfId="20380" priority="25678" stopIfTrue="1">
      <formula>OR($D104="SI",$D104="T&amp;A")</formula>
    </cfRule>
    <cfRule type="expression" dxfId="20379" priority="25679" stopIfTrue="1">
      <formula>AND($F104&gt;0,$G104="")</formula>
    </cfRule>
    <cfRule type="expression" dxfId="20378" priority="25680" stopIfTrue="1">
      <formula>AND($F104=0,$G104&lt;&gt;"",$G104&lt;&gt;"PUMP OFF MODE",G104&lt;&gt;"UNDER LOAD")</formula>
    </cfRule>
  </conditionalFormatting>
  <conditionalFormatting sqref="G104">
    <cfRule type="expression" dxfId="20377" priority="25675" stopIfTrue="1">
      <formula>OR($D104="SI",$D104="T&amp;A")</formula>
    </cfRule>
    <cfRule type="expression" dxfId="20376" priority="25676" stopIfTrue="1">
      <formula>AND($F104&gt;0,$G104="")</formula>
    </cfRule>
    <cfRule type="expression" dxfId="20375" priority="25677" stopIfTrue="1">
      <formula>AND($F104=0,$G104&lt;&gt;"",$G104&lt;&gt;"PUMP OFF MODE",G104&lt;&gt;"UNDER LOAD")</formula>
    </cfRule>
  </conditionalFormatting>
  <conditionalFormatting sqref="G104">
    <cfRule type="expression" dxfId="20374" priority="25672" stopIfTrue="1">
      <formula>OR($D104="SI",$D104="T&amp;A")</formula>
    </cfRule>
    <cfRule type="expression" dxfId="20373" priority="25673" stopIfTrue="1">
      <formula>AND($F104&gt;0,$G104="")</formula>
    </cfRule>
    <cfRule type="expression" dxfId="20372" priority="25674" stopIfTrue="1">
      <formula>AND($F104=0,$G104&lt;&gt;"",$G104&lt;&gt;"PUMP OFF MODE",G104&lt;&gt;"UNDER LOAD")</formula>
    </cfRule>
  </conditionalFormatting>
  <conditionalFormatting sqref="G104">
    <cfRule type="expression" dxfId="20371" priority="25669" stopIfTrue="1">
      <formula>OR($D104="SI",$D104="T&amp;A")</formula>
    </cfRule>
    <cfRule type="expression" dxfId="20370" priority="25670" stopIfTrue="1">
      <formula>AND($F104&gt;0,$G104="")</formula>
    </cfRule>
    <cfRule type="expression" dxfId="20369" priority="25671" stopIfTrue="1">
      <formula>AND($F104=0,$G104&lt;&gt;"",$G104&lt;&gt;"PUMP OFF MODE",G104&lt;&gt;"UNDER LOAD")</formula>
    </cfRule>
  </conditionalFormatting>
  <conditionalFormatting sqref="G104">
    <cfRule type="expression" dxfId="20368" priority="25666" stopIfTrue="1">
      <formula>OR($D104="SI",$D104="T&amp;A")</formula>
    </cfRule>
    <cfRule type="expression" dxfId="20367" priority="25667" stopIfTrue="1">
      <formula>AND($F104&gt;0,$G104="")</formula>
    </cfRule>
    <cfRule type="expression" dxfId="20366" priority="25668" stopIfTrue="1">
      <formula>AND($F104=0,$G104&lt;&gt;"",$G104&lt;&gt;"PUMP OFF MODE",G104&lt;&gt;"UNDER LOAD")</formula>
    </cfRule>
  </conditionalFormatting>
  <conditionalFormatting sqref="G104">
    <cfRule type="expression" dxfId="20365" priority="25663" stopIfTrue="1">
      <formula>OR($D104="SI",$D104="T&amp;A")</formula>
    </cfRule>
    <cfRule type="expression" dxfId="20364" priority="25664" stopIfTrue="1">
      <formula>AND($F104&gt;0,$G104="")</formula>
    </cfRule>
    <cfRule type="expression" dxfId="20363" priority="25665" stopIfTrue="1">
      <formula>AND($F104=0,$G104&lt;&gt;"",$G104&lt;&gt;"PUMP OFF MODE",G104&lt;&gt;"UNDER LOAD")</formula>
    </cfRule>
  </conditionalFormatting>
  <conditionalFormatting sqref="G104">
    <cfRule type="expression" dxfId="20362" priority="25660" stopIfTrue="1">
      <formula>OR($D104="SI",$D104="T&amp;A")</formula>
    </cfRule>
    <cfRule type="expression" dxfId="20361" priority="25661" stopIfTrue="1">
      <formula>AND($F104&gt;0,$G104="")</formula>
    </cfRule>
    <cfRule type="expression" dxfId="20360" priority="25662" stopIfTrue="1">
      <formula>AND($F104=0,$G104&lt;&gt;"",$G104&lt;&gt;"PUMP OFF MODE",G104&lt;&gt;"UNDER LOAD")</formula>
    </cfRule>
  </conditionalFormatting>
  <conditionalFormatting sqref="G104">
    <cfRule type="expression" dxfId="20359" priority="25657" stopIfTrue="1">
      <formula>OR($D104="SI",$D104="T&amp;A")</formula>
    </cfRule>
    <cfRule type="expression" dxfId="20358" priority="25658" stopIfTrue="1">
      <formula>AND($F104&gt;0,$G104="")</formula>
    </cfRule>
    <cfRule type="expression" dxfId="20357" priority="25659" stopIfTrue="1">
      <formula>AND($F104=0,$G104&lt;&gt;"",$G104&lt;&gt;"PUMP OFF MODE",G104&lt;&gt;"UNDER LOAD")</formula>
    </cfRule>
  </conditionalFormatting>
  <conditionalFormatting sqref="G104">
    <cfRule type="expression" dxfId="20356" priority="25654" stopIfTrue="1">
      <formula>OR($D104="SI",$D104="T&amp;A")</formula>
    </cfRule>
    <cfRule type="expression" dxfId="20355" priority="25655" stopIfTrue="1">
      <formula>AND($F104&gt;0,$G104="")</formula>
    </cfRule>
    <cfRule type="expression" dxfId="20354" priority="25656" stopIfTrue="1">
      <formula>AND($F104=0,$G104&lt;&gt;"",$G104&lt;&gt;"PUMP OFF MODE",G104&lt;&gt;"UNDER LOAD")</formula>
    </cfRule>
  </conditionalFormatting>
  <conditionalFormatting sqref="G104">
    <cfRule type="expression" dxfId="20353" priority="25651" stopIfTrue="1">
      <formula>OR($D104="SI",$D104="T&amp;A")</formula>
    </cfRule>
    <cfRule type="expression" dxfId="20352" priority="25652" stopIfTrue="1">
      <formula>AND($F104&gt;0,$G104="")</formula>
    </cfRule>
    <cfRule type="expression" dxfId="20351" priority="25653" stopIfTrue="1">
      <formula>AND($F104=0,$G104&lt;&gt;"",$G104&lt;&gt;"PUMP OFF MODE",G104&lt;&gt;"UNDER LOAD")</formula>
    </cfRule>
  </conditionalFormatting>
  <conditionalFormatting sqref="G104">
    <cfRule type="expression" dxfId="20350" priority="25648" stopIfTrue="1">
      <formula>OR($D104="SI",$D104="T&amp;A")</formula>
    </cfRule>
    <cfRule type="expression" dxfId="20349" priority="25649" stopIfTrue="1">
      <formula>AND($F104&gt;0,$G104="")</formula>
    </cfRule>
    <cfRule type="expression" dxfId="20348" priority="25650" stopIfTrue="1">
      <formula>AND($F104=0,$G104&lt;&gt;"",$G104&lt;&gt;"PUMP OFF MODE",G104&lt;&gt;"UNDER LOAD")</formula>
    </cfRule>
  </conditionalFormatting>
  <conditionalFormatting sqref="G104">
    <cfRule type="expression" dxfId="20347" priority="25645" stopIfTrue="1">
      <formula>OR($D104="SI",$D104="T&amp;A")</formula>
    </cfRule>
    <cfRule type="expression" dxfId="20346" priority="25646" stopIfTrue="1">
      <formula>AND($F104&gt;0,$G104="")</formula>
    </cfRule>
    <cfRule type="expression" dxfId="20345" priority="25647" stopIfTrue="1">
      <formula>AND($F104=0,$G104&lt;&gt;"",$G104&lt;&gt;"PUMP OFF MODE",G104&lt;&gt;"UNDER LOAD")</formula>
    </cfRule>
  </conditionalFormatting>
  <conditionalFormatting sqref="G104">
    <cfRule type="expression" dxfId="20344" priority="25642" stopIfTrue="1">
      <formula>OR($D104="SI",$D104="T&amp;A")</formula>
    </cfRule>
    <cfRule type="expression" dxfId="20343" priority="25643" stopIfTrue="1">
      <formula>AND($F104&gt;0,$G104="")</formula>
    </cfRule>
    <cfRule type="expression" dxfId="20342" priority="25644" stopIfTrue="1">
      <formula>AND($F104=0,$G104&lt;&gt;"",$G104&lt;&gt;"PUMP OFF MODE",G104&lt;&gt;"UNDER LOAD")</formula>
    </cfRule>
  </conditionalFormatting>
  <conditionalFormatting sqref="G104">
    <cfRule type="expression" dxfId="20341" priority="25639" stopIfTrue="1">
      <formula>OR($D104="SI",$D104="T&amp;A")</formula>
    </cfRule>
    <cfRule type="expression" dxfId="20340" priority="25640" stopIfTrue="1">
      <formula>AND($F104&gt;0,$G104="")</formula>
    </cfRule>
    <cfRule type="expression" dxfId="20339" priority="25641" stopIfTrue="1">
      <formula>AND($F104=0,$G104&lt;&gt;"",$G104&lt;&gt;"PUMP OFF MODE",G104&lt;&gt;"UNDER LOAD")</formula>
    </cfRule>
  </conditionalFormatting>
  <conditionalFormatting sqref="G104">
    <cfRule type="expression" dxfId="20338" priority="25636" stopIfTrue="1">
      <formula>OR($D104="SI",$D104="T&amp;A")</formula>
    </cfRule>
    <cfRule type="expression" dxfId="20337" priority="25637" stopIfTrue="1">
      <formula>AND($F104&gt;0,$G104="")</formula>
    </cfRule>
    <cfRule type="expression" dxfId="20336" priority="25638" stopIfTrue="1">
      <formula>AND($F104=0,$G104&lt;&gt;"",$G104&lt;&gt;"PUMP OFF MODE",G104&lt;&gt;"UNDER LOAD")</formula>
    </cfRule>
  </conditionalFormatting>
  <conditionalFormatting sqref="G104">
    <cfRule type="expression" dxfId="20335" priority="25633" stopIfTrue="1">
      <formula>OR($D104="SI",$D104="T&amp;A")</formula>
    </cfRule>
    <cfRule type="expression" dxfId="20334" priority="25634" stopIfTrue="1">
      <formula>AND($F104&gt;0,$G104="")</formula>
    </cfRule>
    <cfRule type="expression" dxfId="20333" priority="25635" stopIfTrue="1">
      <formula>AND($F104=0,$G104&lt;&gt;"",$G104&lt;&gt;"PUMP OFF MODE",G104&lt;&gt;"UNDER LOAD")</formula>
    </cfRule>
  </conditionalFormatting>
  <conditionalFormatting sqref="G104">
    <cfRule type="expression" dxfId="20332" priority="25630" stopIfTrue="1">
      <formula>OR($D104="SI",$D104="T&amp;A")</formula>
    </cfRule>
    <cfRule type="expression" dxfId="20331" priority="25631" stopIfTrue="1">
      <formula>AND($F104&gt;0,$G104="")</formula>
    </cfRule>
    <cfRule type="expression" dxfId="20330" priority="25632" stopIfTrue="1">
      <formula>AND($F104=0,$G104&lt;&gt;"",$G104&lt;&gt;"PUMP OFF MODE",G104&lt;&gt;"UNDER LOAD")</formula>
    </cfRule>
  </conditionalFormatting>
  <conditionalFormatting sqref="G104">
    <cfRule type="expression" dxfId="20329" priority="25627" stopIfTrue="1">
      <formula>OR($D104="SI",$D104="T&amp;A")</formula>
    </cfRule>
    <cfRule type="expression" dxfId="20328" priority="25628" stopIfTrue="1">
      <formula>AND($F104&gt;0,$G104="")</formula>
    </cfRule>
    <cfRule type="expression" dxfId="20327" priority="25629" stopIfTrue="1">
      <formula>AND($F104=0,$G104&lt;&gt;"",$G104&lt;&gt;"PUMP OFF MODE",G104&lt;&gt;"UNDER LOAD")</formula>
    </cfRule>
  </conditionalFormatting>
  <conditionalFormatting sqref="G104">
    <cfRule type="expression" dxfId="20326" priority="25624" stopIfTrue="1">
      <formula>OR($D104="SI",$D104="T&amp;A")</formula>
    </cfRule>
    <cfRule type="expression" dxfId="20325" priority="25625" stopIfTrue="1">
      <formula>AND($F104&gt;0,$G104="")</formula>
    </cfRule>
    <cfRule type="expression" dxfId="20324" priority="25626" stopIfTrue="1">
      <formula>AND($F104=0,$G104&lt;&gt;"",$G104&lt;&gt;"PUMP OFF MODE",G104&lt;&gt;"UNDER LOAD")</formula>
    </cfRule>
  </conditionalFormatting>
  <conditionalFormatting sqref="G104">
    <cfRule type="expression" dxfId="20323" priority="25621" stopIfTrue="1">
      <formula>OR($D104="SI",$D104="T&amp;A")</formula>
    </cfRule>
    <cfRule type="expression" dxfId="20322" priority="25622" stopIfTrue="1">
      <formula>AND($F104&gt;0,$G104="")</formula>
    </cfRule>
    <cfRule type="expression" dxfId="20321" priority="25623" stopIfTrue="1">
      <formula>AND($F104=0,$G104&lt;&gt;"",$G104&lt;&gt;"PUMP OFF MODE",G104&lt;&gt;"UNDER LOAD")</formula>
    </cfRule>
  </conditionalFormatting>
  <conditionalFormatting sqref="G104">
    <cfRule type="expression" dxfId="20320" priority="25618" stopIfTrue="1">
      <formula>OR($D104="SI",$D104="T&amp;A")</formula>
    </cfRule>
    <cfRule type="expression" dxfId="20319" priority="25619" stopIfTrue="1">
      <formula>AND($F104&gt;0,$G104="")</formula>
    </cfRule>
    <cfRule type="expression" dxfId="20318" priority="25620" stopIfTrue="1">
      <formula>AND($F104=0,$G104&lt;&gt;"",$G104&lt;&gt;"PUMP OFF MODE",G104&lt;&gt;"UNDER LOAD")</formula>
    </cfRule>
  </conditionalFormatting>
  <conditionalFormatting sqref="G104">
    <cfRule type="expression" dxfId="20317" priority="25615" stopIfTrue="1">
      <formula>OR($D104="SI",$D104="T&amp;A")</formula>
    </cfRule>
    <cfRule type="expression" dxfId="20316" priority="25616" stopIfTrue="1">
      <formula>AND($F104&gt;0,$G104="")</formula>
    </cfRule>
    <cfRule type="expression" dxfId="20315" priority="25617" stopIfTrue="1">
      <formula>AND($F104=0,$G104&lt;&gt;"",$G104&lt;&gt;"PUMP OFF MODE",G104&lt;&gt;"UNDER LOAD")</formula>
    </cfRule>
  </conditionalFormatting>
  <conditionalFormatting sqref="G104">
    <cfRule type="expression" dxfId="20314" priority="25612" stopIfTrue="1">
      <formula>OR($D104="SI",$D104="T&amp;A")</formula>
    </cfRule>
    <cfRule type="expression" dxfId="20313" priority="25613" stopIfTrue="1">
      <formula>AND($F104&gt;0,$G104="")</formula>
    </cfRule>
    <cfRule type="expression" dxfId="20312" priority="25614" stopIfTrue="1">
      <formula>AND($F104=0,$G104&lt;&gt;"",$G104&lt;&gt;"PUMP OFF MODE",G104&lt;&gt;"UNDER LOAD")</formula>
    </cfRule>
  </conditionalFormatting>
  <conditionalFormatting sqref="G104">
    <cfRule type="expression" dxfId="20311" priority="25609" stopIfTrue="1">
      <formula>OR($D104="SI",$D104="T&amp;A")</formula>
    </cfRule>
    <cfRule type="expression" dxfId="20310" priority="25610" stopIfTrue="1">
      <formula>AND($F104&gt;0,$G104="")</formula>
    </cfRule>
    <cfRule type="expression" dxfId="20309" priority="25611" stopIfTrue="1">
      <formula>AND($F104=0,$G104&lt;&gt;"",$G104&lt;&gt;"PUMP OFF MODE",G104&lt;&gt;"UNDER LOAD")</formula>
    </cfRule>
  </conditionalFormatting>
  <conditionalFormatting sqref="G104">
    <cfRule type="expression" dxfId="20308" priority="25606" stopIfTrue="1">
      <formula>OR($D104="SI",$D104="T&amp;A")</formula>
    </cfRule>
    <cfRule type="expression" dxfId="20307" priority="25607" stopIfTrue="1">
      <formula>AND($F104&gt;0,$G104="")</formula>
    </cfRule>
    <cfRule type="expression" dxfId="20306" priority="25608" stopIfTrue="1">
      <formula>AND($F104=0,$G104&lt;&gt;"",$G104&lt;&gt;"PUMP OFF MODE",G104&lt;&gt;"UNDER LOAD")</formula>
    </cfRule>
  </conditionalFormatting>
  <conditionalFormatting sqref="G104">
    <cfRule type="expression" dxfId="20305" priority="25603" stopIfTrue="1">
      <formula>OR($D104="SI",$D104="T&amp;A")</formula>
    </cfRule>
    <cfRule type="expression" dxfId="20304" priority="25604" stopIfTrue="1">
      <formula>AND($F104&gt;0,$G104="")</formula>
    </cfRule>
    <cfRule type="expression" dxfId="20303" priority="25605" stopIfTrue="1">
      <formula>AND($F104=0,$G104&lt;&gt;"",$G104&lt;&gt;"PUMP OFF MODE",G104&lt;&gt;"UNDER LOAD")</formula>
    </cfRule>
  </conditionalFormatting>
  <conditionalFormatting sqref="G104">
    <cfRule type="expression" dxfId="20302" priority="25600" stopIfTrue="1">
      <formula>OR($D104="SI",$D104="T&amp;A")</formula>
    </cfRule>
    <cfRule type="expression" dxfId="20301" priority="25601" stopIfTrue="1">
      <formula>AND($F104&gt;0,$G104="")</formula>
    </cfRule>
    <cfRule type="expression" dxfId="20300" priority="25602" stopIfTrue="1">
      <formula>AND($F104=0,$G104&lt;&gt;"",$G104&lt;&gt;"PUMP OFF MODE",G104&lt;&gt;"UNDER LOAD")</formula>
    </cfRule>
  </conditionalFormatting>
  <conditionalFormatting sqref="G104">
    <cfRule type="expression" dxfId="20299" priority="25597" stopIfTrue="1">
      <formula>OR($D104="SI",$D104="T&amp;A")</formula>
    </cfRule>
    <cfRule type="expression" dxfId="20298" priority="25598" stopIfTrue="1">
      <formula>AND($F104&gt;0,$G104="")</formula>
    </cfRule>
    <cfRule type="expression" dxfId="20297" priority="25599" stopIfTrue="1">
      <formula>AND($F104=0,$G104&lt;&gt;"",$G104&lt;&gt;"PUMP OFF MODE",G104&lt;&gt;"UNDER LOAD")</formula>
    </cfRule>
  </conditionalFormatting>
  <conditionalFormatting sqref="G104">
    <cfRule type="expression" dxfId="20296" priority="25594" stopIfTrue="1">
      <formula>OR($D104="SI",$D104="T&amp;A")</formula>
    </cfRule>
    <cfRule type="expression" dxfId="20295" priority="25595" stopIfTrue="1">
      <formula>AND($F104&gt;0,$G104="")</formula>
    </cfRule>
    <cfRule type="expression" dxfId="20294" priority="25596" stopIfTrue="1">
      <formula>AND($F104=0,$G104&lt;&gt;"",$G104&lt;&gt;"PUMP OFF MODE",G104&lt;&gt;"UNDER LOAD")</formula>
    </cfRule>
  </conditionalFormatting>
  <conditionalFormatting sqref="G104">
    <cfRule type="expression" dxfId="20293" priority="25591" stopIfTrue="1">
      <formula>OR($D104="SI",$D104="T&amp;A")</formula>
    </cfRule>
    <cfRule type="expression" dxfId="20292" priority="25592" stopIfTrue="1">
      <formula>AND($F104&gt;0,$G104="")</formula>
    </cfRule>
    <cfRule type="expression" dxfId="20291" priority="25593" stopIfTrue="1">
      <formula>AND($F104=0,$G104&lt;&gt;"",$G104&lt;&gt;"PUMP OFF MODE",G104&lt;&gt;"UNDER LOAD")</formula>
    </cfRule>
  </conditionalFormatting>
  <conditionalFormatting sqref="G104">
    <cfRule type="expression" dxfId="20290" priority="25588" stopIfTrue="1">
      <formula>OR($D104="SI",$D104="T&amp;A")</formula>
    </cfRule>
    <cfRule type="expression" dxfId="20289" priority="25589" stopIfTrue="1">
      <formula>AND($F104&gt;0,$G104="")</formula>
    </cfRule>
    <cfRule type="expression" dxfId="20288" priority="25590" stopIfTrue="1">
      <formula>AND($F104=0,$G104&lt;&gt;"",$G104&lt;&gt;"PUMP OFF MODE",G104&lt;&gt;"UNDER LOAD")</formula>
    </cfRule>
  </conditionalFormatting>
  <conditionalFormatting sqref="G104">
    <cfRule type="expression" dxfId="20287" priority="25585" stopIfTrue="1">
      <formula>OR($D104="SI",$D104="T&amp;A")</formula>
    </cfRule>
    <cfRule type="expression" dxfId="20286" priority="25586" stopIfTrue="1">
      <formula>AND($F104&gt;0,$G104="")</formula>
    </cfRule>
    <cfRule type="expression" dxfId="20285" priority="25587" stopIfTrue="1">
      <formula>AND($F104=0,$G104&lt;&gt;"",$G104&lt;&gt;"PUMP OFF MODE",G104&lt;&gt;"UNDER LOAD")</formula>
    </cfRule>
  </conditionalFormatting>
  <conditionalFormatting sqref="G104">
    <cfRule type="expression" dxfId="20284" priority="25582" stopIfTrue="1">
      <formula>OR($D104="SI",$D104="T&amp;A")</formula>
    </cfRule>
    <cfRule type="expression" dxfId="20283" priority="25583" stopIfTrue="1">
      <formula>AND($F104&gt;0,$G104="")</formula>
    </cfRule>
    <cfRule type="expression" dxfId="20282" priority="25584" stopIfTrue="1">
      <formula>AND($F104=0,$G104&lt;&gt;"",$G104&lt;&gt;"PUMP OFF MODE",G104&lt;&gt;"UNDER LOAD")</formula>
    </cfRule>
  </conditionalFormatting>
  <conditionalFormatting sqref="G104">
    <cfRule type="expression" dxfId="20281" priority="25579" stopIfTrue="1">
      <formula>OR($D104="SI",$D104="T&amp;A")</formula>
    </cfRule>
    <cfRule type="expression" dxfId="20280" priority="25580" stopIfTrue="1">
      <formula>AND($F104&gt;0,$G104="")</formula>
    </cfRule>
    <cfRule type="expression" dxfId="20279" priority="25581" stopIfTrue="1">
      <formula>AND($F104=0,$G104&lt;&gt;"",$G104&lt;&gt;"PUMP OFF MODE",G104&lt;&gt;"UNDER LOAD")</formula>
    </cfRule>
  </conditionalFormatting>
  <conditionalFormatting sqref="G104">
    <cfRule type="expression" dxfId="20278" priority="25576" stopIfTrue="1">
      <formula>OR($D104="SI",$D104="T&amp;A")</formula>
    </cfRule>
    <cfRule type="expression" dxfId="20277" priority="25577" stopIfTrue="1">
      <formula>AND($F104&gt;0,$G104="")</formula>
    </cfRule>
    <cfRule type="expression" dxfId="20276" priority="25578" stopIfTrue="1">
      <formula>AND($F104=0,$G104&lt;&gt;"",$G104&lt;&gt;"PUMP OFF MODE",G104&lt;&gt;"UNDER LOAD")</formula>
    </cfRule>
  </conditionalFormatting>
  <conditionalFormatting sqref="G104">
    <cfRule type="expression" dxfId="20275" priority="25573" stopIfTrue="1">
      <formula>OR($D104="SI",$D104="T&amp;A")</formula>
    </cfRule>
    <cfRule type="expression" dxfId="20274" priority="25574" stopIfTrue="1">
      <formula>AND($F104&gt;0,$G104="")</formula>
    </cfRule>
    <cfRule type="expression" dxfId="20273" priority="25575" stopIfTrue="1">
      <formula>AND($F104=0,$G104&lt;&gt;"",$G104&lt;&gt;"PUMP OFF MODE",G104&lt;&gt;"UNDER LOAD")</formula>
    </cfRule>
  </conditionalFormatting>
  <conditionalFormatting sqref="G104">
    <cfRule type="expression" dxfId="20272" priority="25570" stopIfTrue="1">
      <formula>OR($D104="SI",$D104="T&amp;A")</formula>
    </cfRule>
    <cfRule type="expression" dxfId="20271" priority="25571" stopIfTrue="1">
      <formula>AND($F104&gt;0,$G104="")</formula>
    </cfRule>
    <cfRule type="expression" dxfId="20270" priority="25572" stopIfTrue="1">
      <formula>AND($F104=0,$G104&lt;&gt;"",$G104&lt;&gt;"PUMP OFF MODE",G104&lt;&gt;"UNDER LOAD")</formula>
    </cfRule>
  </conditionalFormatting>
  <conditionalFormatting sqref="G104">
    <cfRule type="expression" dxfId="20269" priority="25567" stopIfTrue="1">
      <formula>OR($D104="SI",$D104="T&amp;A")</formula>
    </cfRule>
    <cfRule type="expression" dxfId="20268" priority="25568" stopIfTrue="1">
      <formula>AND($F104&gt;0,$G104="")</formula>
    </cfRule>
    <cfRule type="expression" dxfId="20267" priority="25569" stopIfTrue="1">
      <formula>AND($F104=0,$G104&lt;&gt;"",$G104&lt;&gt;"PUMP OFF MODE",G104&lt;&gt;"UNDER LOAD")</formula>
    </cfRule>
  </conditionalFormatting>
  <conditionalFormatting sqref="G104">
    <cfRule type="expression" dxfId="20266" priority="25564" stopIfTrue="1">
      <formula>OR($D104="SI",$D104="T&amp;A")</formula>
    </cfRule>
    <cfRule type="expression" dxfId="20265" priority="25565" stopIfTrue="1">
      <formula>AND($F104&gt;0,$G104="")</formula>
    </cfRule>
    <cfRule type="expression" dxfId="20264" priority="25566" stopIfTrue="1">
      <formula>AND($F104=0,$G104&lt;&gt;"",$G104&lt;&gt;"PUMP OFF MODE",G104&lt;&gt;"UNDER LOAD")</formula>
    </cfRule>
  </conditionalFormatting>
  <conditionalFormatting sqref="G104">
    <cfRule type="expression" dxfId="20263" priority="25561" stopIfTrue="1">
      <formula>OR($D104="SI",$D104="T&amp;A")</formula>
    </cfRule>
    <cfRule type="expression" dxfId="20262" priority="25562" stopIfTrue="1">
      <formula>AND($F104&gt;0,$G104="")</formula>
    </cfRule>
    <cfRule type="expression" dxfId="20261" priority="25563" stopIfTrue="1">
      <formula>AND($F104=0,$G104&lt;&gt;"",$G104&lt;&gt;"PUMP OFF MODE",G104&lt;&gt;"UNDER LOAD")</formula>
    </cfRule>
  </conditionalFormatting>
  <conditionalFormatting sqref="G104">
    <cfRule type="expression" dxfId="20260" priority="25558" stopIfTrue="1">
      <formula>OR($D104="SI",$D104="T&amp;A")</formula>
    </cfRule>
    <cfRule type="expression" dxfId="20259" priority="25559" stopIfTrue="1">
      <formula>AND($F104&gt;0,$G104="")</formula>
    </cfRule>
    <cfRule type="expression" dxfId="20258" priority="25560" stopIfTrue="1">
      <formula>AND($F104=0,$G104&lt;&gt;"",$G104&lt;&gt;"PUMP OFF MODE",G104&lt;&gt;"UNDER LOAD")</formula>
    </cfRule>
  </conditionalFormatting>
  <conditionalFormatting sqref="G104">
    <cfRule type="expression" dxfId="20257" priority="25555" stopIfTrue="1">
      <formula>OR($D104="SI",$D104="T&amp;A")</formula>
    </cfRule>
    <cfRule type="expression" dxfId="20256" priority="25556" stopIfTrue="1">
      <formula>AND($F104&gt;0,$G104="")</formula>
    </cfRule>
    <cfRule type="expression" dxfId="20255" priority="25557" stopIfTrue="1">
      <formula>AND($F104=0,$G104&lt;&gt;"",$G104&lt;&gt;"PUMP OFF MODE",G104&lt;&gt;"UNDER LOAD")</formula>
    </cfRule>
  </conditionalFormatting>
  <conditionalFormatting sqref="G104">
    <cfRule type="expression" dxfId="20254" priority="25552" stopIfTrue="1">
      <formula>OR($D104="SI",$D104="T&amp;A")</formula>
    </cfRule>
    <cfRule type="expression" dxfId="20253" priority="25553" stopIfTrue="1">
      <formula>AND($F104&gt;0,$G104="")</formula>
    </cfRule>
    <cfRule type="expression" dxfId="20252" priority="25554" stopIfTrue="1">
      <formula>AND($F104=0,$G104&lt;&gt;"",$G104&lt;&gt;"PUMP OFF MODE",G104&lt;&gt;"UNDER LOAD")</formula>
    </cfRule>
  </conditionalFormatting>
  <conditionalFormatting sqref="G104">
    <cfRule type="expression" dxfId="20251" priority="25549" stopIfTrue="1">
      <formula>OR($D104="SI",$D104="T&amp;A")</formula>
    </cfRule>
    <cfRule type="expression" dxfId="20250" priority="25550" stopIfTrue="1">
      <formula>AND($F104&gt;0,$G104="")</formula>
    </cfRule>
    <cfRule type="expression" dxfId="20249" priority="25551" stopIfTrue="1">
      <formula>AND($F104=0,$G104&lt;&gt;"",$G104&lt;&gt;"PUMP OFF MODE",G104&lt;&gt;"UNDER LOAD")</formula>
    </cfRule>
  </conditionalFormatting>
  <conditionalFormatting sqref="G104">
    <cfRule type="expression" dxfId="20248" priority="25546" stopIfTrue="1">
      <formula>OR($D104="SI",$D104="T&amp;A")</formula>
    </cfRule>
    <cfRule type="expression" dxfId="20247" priority="25547" stopIfTrue="1">
      <formula>AND($F104&gt;0,$G104="")</formula>
    </cfRule>
    <cfRule type="expression" dxfId="20246" priority="25548" stopIfTrue="1">
      <formula>AND($F104=0,$G104&lt;&gt;"",$G104&lt;&gt;"PUMP OFF MODE",G104&lt;&gt;"UNDER LOAD")</formula>
    </cfRule>
  </conditionalFormatting>
  <conditionalFormatting sqref="G104">
    <cfRule type="expression" dxfId="20245" priority="25543" stopIfTrue="1">
      <formula>OR($D104="SI",$D104="T&amp;A")</formula>
    </cfRule>
    <cfRule type="expression" dxfId="20244" priority="25544" stopIfTrue="1">
      <formula>AND($F104&gt;0,$G104="")</formula>
    </cfRule>
    <cfRule type="expression" dxfId="20243" priority="25545" stopIfTrue="1">
      <formula>AND($F104=0,$G104&lt;&gt;"",$G104&lt;&gt;"PUMP OFF MODE",G104&lt;&gt;"UNDER LOAD")</formula>
    </cfRule>
  </conditionalFormatting>
  <conditionalFormatting sqref="G104">
    <cfRule type="expression" dxfId="20242" priority="25540" stopIfTrue="1">
      <formula>OR($D104="SI",$D104="T&amp;A")</formula>
    </cfRule>
    <cfRule type="expression" dxfId="20241" priority="25541" stopIfTrue="1">
      <formula>AND($F104&gt;0,$G104="")</formula>
    </cfRule>
    <cfRule type="expression" dxfId="20240" priority="25542" stopIfTrue="1">
      <formula>AND($F104=0,$G104&lt;&gt;"",$G104&lt;&gt;"PUMP OFF MODE",G104&lt;&gt;"UNDER LOAD")</formula>
    </cfRule>
  </conditionalFormatting>
  <conditionalFormatting sqref="G104">
    <cfRule type="expression" dxfId="20239" priority="25537" stopIfTrue="1">
      <formula>OR($D104="SI",$D104="T&amp;A")</formula>
    </cfRule>
    <cfRule type="expression" dxfId="20238" priority="25538" stopIfTrue="1">
      <formula>AND($F104&gt;0,$G104="")</formula>
    </cfRule>
    <cfRule type="expression" dxfId="20237" priority="25539" stopIfTrue="1">
      <formula>AND($F104=0,$G104&lt;&gt;"",$G104&lt;&gt;"PUMP OFF MODE",G104&lt;&gt;"UNDER LOAD")</formula>
    </cfRule>
  </conditionalFormatting>
  <conditionalFormatting sqref="G104">
    <cfRule type="expression" dxfId="20236" priority="25534" stopIfTrue="1">
      <formula>OR($D104="SI",$D104="T&amp;A")</formula>
    </cfRule>
    <cfRule type="expression" dxfId="20235" priority="25535" stopIfTrue="1">
      <formula>AND($F104&gt;0,$G104="")</formula>
    </cfRule>
    <cfRule type="expression" dxfId="20234" priority="25536" stopIfTrue="1">
      <formula>AND($F104=0,$G104&lt;&gt;"",$G104&lt;&gt;"PUMP OFF MODE",G104&lt;&gt;"UNDER LOAD")</formula>
    </cfRule>
  </conditionalFormatting>
  <conditionalFormatting sqref="G104">
    <cfRule type="expression" dxfId="20233" priority="25531" stopIfTrue="1">
      <formula>OR($D104="SI",$D104="T&amp;A")</formula>
    </cfRule>
    <cfRule type="expression" dxfId="20232" priority="25532" stopIfTrue="1">
      <formula>AND($F104&gt;0,$G104="")</formula>
    </cfRule>
    <cfRule type="expression" dxfId="20231" priority="25533" stopIfTrue="1">
      <formula>AND($F104=0,$G104&lt;&gt;"",$G104&lt;&gt;"PUMP OFF MODE",G104&lt;&gt;"UNDER LOAD")</formula>
    </cfRule>
  </conditionalFormatting>
  <conditionalFormatting sqref="G104">
    <cfRule type="expression" dxfId="20230" priority="25528" stopIfTrue="1">
      <formula>OR($D104="SI",$D104="T&amp;A")</formula>
    </cfRule>
    <cfRule type="expression" dxfId="20229" priority="25529" stopIfTrue="1">
      <formula>AND($F104&gt;0,$G104="")</formula>
    </cfRule>
    <cfRule type="expression" dxfId="20228" priority="25530" stopIfTrue="1">
      <formula>AND($F104=0,$G104&lt;&gt;"",$G104&lt;&gt;"PUMP OFF MODE",G104&lt;&gt;"UNDER LOAD")</formula>
    </cfRule>
  </conditionalFormatting>
  <conditionalFormatting sqref="G104">
    <cfRule type="expression" dxfId="20227" priority="25525" stopIfTrue="1">
      <formula>OR($D104="SI",$D104="T&amp;A")</formula>
    </cfRule>
    <cfRule type="expression" dxfId="20226" priority="25526" stopIfTrue="1">
      <formula>AND($F104&gt;0,$G104="")</formula>
    </cfRule>
    <cfRule type="expression" dxfId="20225" priority="25527" stopIfTrue="1">
      <formula>AND($F104=0,$G104&lt;&gt;"",$G104&lt;&gt;"PUMP OFF MODE",G104&lt;&gt;"UNDER LOAD")</formula>
    </cfRule>
  </conditionalFormatting>
  <conditionalFormatting sqref="G104">
    <cfRule type="expression" dxfId="20224" priority="25522" stopIfTrue="1">
      <formula>OR($D104="SI",$D104="T&amp;A")</formula>
    </cfRule>
    <cfRule type="expression" dxfId="20223" priority="25523" stopIfTrue="1">
      <formula>AND($F104&gt;0,$G104="")</formula>
    </cfRule>
    <cfRule type="expression" dxfId="20222" priority="25524" stopIfTrue="1">
      <formula>AND($F104=0,$G104&lt;&gt;"",$G104&lt;&gt;"PUMP OFF MODE",G104&lt;&gt;"UNDER LOAD")</formula>
    </cfRule>
  </conditionalFormatting>
  <conditionalFormatting sqref="G104">
    <cfRule type="expression" dxfId="20221" priority="25519" stopIfTrue="1">
      <formula>OR($D104="SI",$D104="T&amp;A")</formula>
    </cfRule>
    <cfRule type="expression" dxfId="20220" priority="25520" stopIfTrue="1">
      <formula>AND($F104&gt;0,$G104="")</formula>
    </cfRule>
    <cfRule type="expression" dxfId="20219" priority="25521" stopIfTrue="1">
      <formula>AND($F104=0,$G104&lt;&gt;"",$G104&lt;&gt;"PUMP OFF MODE",G104&lt;&gt;"UNDER LOAD")</formula>
    </cfRule>
  </conditionalFormatting>
  <conditionalFormatting sqref="G104">
    <cfRule type="expression" dxfId="20218" priority="25516" stopIfTrue="1">
      <formula>OR($D104="SI",$D104="T&amp;A")</formula>
    </cfRule>
    <cfRule type="expression" dxfId="20217" priority="25517" stopIfTrue="1">
      <formula>AND($F104&gt;0,$G104="")</formula>
    </cfRule>
    <cfRule type="expression" dxfId="20216" priority="25518" stopIfTrue="1">
      <formula>AND($F104=0,$G104&lt;&gt;"",$G104&lt;&gt;"PUMP OFF MODE",G104&lt;&gt;"UNDER LOAD")</formula>
    </cfRule>
  </conditionalFormatting>
  <conditionalFormatting sqref="G104">
    <cfRule type="expression" dxfId="20215" priority="25513" stopIfTrue="1">
      <formula>OR($D104="SI",$D104="T&amp;A")</formula>
    </cfRule>
    <cfRule type="expression" dxfId="20214" priority="25514" stopIfTrue="1">
      <formula>AND($F104&gt;0,$G104="")</formula>
    </cfRule>
    <cfRule type="expression" dxfId="20213" priority="25515" stopIfTrue="1">
      <formula>AND($F104=0,$G104&lt;&gt;"",$G104&lt;&gt;"PUMP OFF MODE",G104&lt;&gt;"UNDER LOAD")</formula>
    </cfRule>
  </conditionalFormatting>
  <conditionalFormatting sqref="G104">
    <cfRule type="expression" dxfId="20212" priority="25510" stopIfTrue="1">
      <formula>OR($D104="SI",$D104="T&amp;A")</formula>
    </cfRule>
    <cfRule type="expression" dxfId="20211" priority="25511" stopIfTrue="1">
      <formula>AND($F104&gt;0,$G104="")</formula>
    </cfRule>
    <cfRule type="expression" dxfId="20210" priority="25512" stopIfTrue="1">
      <formula>AND($F104=0,$G104&lt;&gt;"",$G104&lt;&gt;"PUMP OFF MODE",G104&lt;&gt;"UNDER LOAD")</formula>
    </cfRule>
  </conditionalFormatting>
  <conditionalFormatting sqref="G104">
    <cfRule type="expression" dxfId="20209" priority="25507" stopIfTrue="1">
      <formula>OR($D104="SI",$D104="T&amp;A")</formula>
    </cfRule>
    <cfRule type="expression" dxfId="20208" priority="25508" stopIfTrue="1">
      <formula>AND($F104&gt;0,$G104="")</formula>
    </cfRule>
    <cfRule type="expression" dxfId="20207" priority="25509" stopIfTrue="1">
      <formula>AND($F104=0,$G104&lt;&gt;"",$G104&lt;&gt;"PUMP OFF MODE",G104&lt;&gt;"UNDER LOAD")</formula>
    </cfRule>
  </conditionalFormatting>
  <conditionalFormatting sqref="G104">
    <cfRule type="expression" dxfId="20206" priority="25504" stopIfTrue="1">
      <formula>OR($D104="SI",$D104="T&amp;A")</formula>
    </cfRule>
    <cfRule type="expression" dxfId="20205" priority="25505" stopIfTrue="1">
      <formula>AND($F104&gt;0,$G104="")</formula>
    </cfRule>
    <cfRule type="expression" dxfId="20204" priority="25506" stopIfTrue="1">
      <formula>AND($F104=0,$G104&lt;&gt;"",$G104&lt;&gt;"PUMP OFF MODE",G104&lt;&gt;"UNDER LOAD")</formula>
    </cfRule>
  </conditionalFormatting>
  <conditionalFormatting sqref="G104">
    <cfRule type="expression" dxfId="20203" priority="25501" stopIfTrue="1">
      <formula>OR($D104="SI",$D104="T&amp;A")</formula>
    </cfRule>
    <cfRule type="expression" dxfId="20202" priority="25502" stopIfTrue="1">
      <formula>AND($F104&gt;0,$G104="")</formula>
    </cfRule>
    <cfRule type="expression" dxfId="20201" priority="25503" stopIfTrue="1">
      <formula>AND($F104=0,$G104&lt;&gt;"",$G104&lt;&gt;"PUMP OFF MODE",G104&lt;&gt;"UNDER LOAD")</formula>
    </cfRule>
  </conditionalFormatting>
  <conditionalFormatting sqref="G104">
    <cfRule type="expression" dxfId="20200" priority="25498" stopIfTrue="1">
      <formula>OR($D104="SI",$D104="T&amp;A")</formula>
    </cfRule>
    <cfRule type="expression" dxfId="20199" priority="25499" stopIfTrue="1">
      <formula>AND($F104&gt;0,$G104="")</formula>
    </cfRule>
    <cfRule type="expression" dxfId="20198" priority="25500" stopIfTrue="1">
      <formula>AND($F104=0,$G104&lt;&gt;"",$G104&lt;&gt;"PUMP OFF MODE",G104&lt;&gt;"UNDER LOAD")</formula>
    </cfRule>
  </conditionalFormatting>
  <conditionalFormatting sqref="G104">
    <cfRule type="expression" dxfId="20197" priority="25495" stopIfTrue="1">
      <formula>OR($D104="SI",$D104="T&amp;A")</formula>
    </cfRule>
    <cfRule type="expression" dxfId="20196" priority="25496" stopIfTrue="1">
      <formula>AND($F104&gt;0,$G104="")</formula>
    </cfRule>
    <cfRule type="expression" dxfId="20195" priority="25497" stopIfTrue="1">
      <formula>AND($F104=0,$G104&lt;&gt;"",$G104&lt;&gt;"PUMP OFF MODE",G104&lt;&gt;"UNDER LOAD")</formula>
    </cfRule>
  </conditionalFormatting>
  <conditionalFormatting sqref="G104">
    <cfRule type="expression" dxfId="20194" priority="25492" stopIfTrue="1">
      <formula>OR($D104="SI",$D104="T&amp;A")</formula>
    </cfRule>
    <cfRule type="expression" dxfId="20193" priority="25493" stopIfTrue="1">
      <formula>AND($F104&gt;0,$G104="")</formula>
    </cfRule>
    <cfRule type="expression" dxfId="20192" priority="25494" stopIfTrue="1">
      <formula>AND($F104=0,$G104&lt;&gt;"",$G104&lt;&gt;"PUMP OFF MODE",G104&lt;&gt;"UNDER LOAD")</formula>
    </cfRule>
  </conditionalFormatting>
  <conditionalFormatting sqref="G104">
    <cfRule type="expression" dxfId="20191" priority="25489" stopIfTrue="1">
      <formula>OR($D104="SI",$D104="T&amp;A")</formula>
    </cfRule>
    <cfRule type="expression" dxfId="20190" priority="25490" stopIfTrue="1">
      <formula>AND($F104&gt;0,$G104="")</formula>
    </cfRule>
    <cfRule type="expression" dxfId="20189" priority="25491" stopIfTrue="1">
      <formula>AND($F104=0,$G104&lt;&gt;"",$G104&lt;&gt;"PUMP OFF MODE",G104&lt;&gt;"UNDER LOAD")</formula>
    </cfRule>
  </conditionalFormatting>
  <conditionalFormatting sqref="G104">
    <cfRule type="expression" dxfId="20188" priority="25486" stopIfTrue="1">
      <formula>OR($D104="SI",$D104="T&amp;A")</formula>
    </cfRule>
    <cfRule type="expression" dxfId="20187" priority="25487" stopIfTrue="1">
      <formula>AND($F104&gt;0,$G104="")</formula>
    </cfRule>
    <cfRule type="expression" dxfId="20186" priority="25488" stopIfTrue="1">
      <formula>AND($F104=0,$G104&lt;&gt;"",$G104&lt;&gt;"PUMP OFF MODE",G104&lt;&gt;"UNDER LOAD")</formula>
    </cfRule>
  </conditionalFormatting>
  <conditionalFormatting sqref="G104">
    <cfRule type="expression" dxfId="20185" priority="25483" stopIfTrue="1">
      <formula>OR($D104="SI",$D104="T&amp;A")</formula>
    </cfRule>
    <cfRule type="expression" dxfId="20184" priority="25484" stopIfTrue="1">
      <formula>AND($F104&gt;0,$G104="")</formula>
    </cfRule>
    <cfRule type="expression" dxfId="20183" priority="25485" stopIfTrue="1">
      <formula>AND($F104=0,$G104&lt;&gt;"",$G104&lt;&gt;"PUMP OFF MODE",G104&lt;&gt;"UNDER LOAD")</formula>
    </cfRule>
  </conditionalFormatting>
  <conditionalFormatting sqref="G104">
    <cfRule type="expression" dxfId="20182" priority="25480" stopIfTrue="1">
      <formula>OR($D104="SI",$D104="T&amp;A")</formula>
    </cfRule>
    <cfRule type="expression" dxfId="20181" priority="25481" stopIfTrue="1">
      <formula>AND($F104&gt;0,$G104="")</formula>
    </cfRule>
    <cfRule type="expression" dxfId="20180" priority="25482" stopIfTrue="1">
      <formula>AND($F104=0,$G104&lt;&gt;"",$G104&lt;&gt;"PUMP OFF MODE",G104&lt;&gt;"UNDER LOAD")</formula>
    </cfRule>
  </conditionalFormatting>
  <conditionalFormatting sqref="G104">
    <cfRule type="expression" dxfId="20179" priority="25477" stopIfTrue="1">
      <formula>OR($D104="SI",$D104="T&amp;A")</formula>
    </cfRule>
    <cfRule type="expression" dxfId="20178" priority="25478" stopIfTrue="1">
      <formula>AND($F104&gt;0,$G104="")</formula>
    </cfRule>
    <cfRule type="expression" dxfId="20177" priority="25479" stopIfTrue="1">
      <formula>AND($F104=0,$G104&lt;&gt;"",$G104&lt;&gt;"PUMP OFF MODE",G104&lt;&gt;"UNDER LOAD")</formula>
    </cfRule>
  </conditionalFormatting>
  <conditionalFormatting sqref="G104">
    <cfRule type="expression" dxfId="20176" priority="25474" stopIfTrue="1">
      <formula>OR($D104="SI",$D104="T&amp;A")</formula>
    </cfRule>
    <cfRule type="expression" dxfId="20175" priority="25475" stopIfTrue="1">
      <formula>AND($F104&gt;0,$G104="")</formula>
    </cfRule>
    <cfRule type="expression" dxfId="20174" priority="25476" stopIfTrue="1">
      <formula>AND($F104=0,$G104&lt;&gt;"",$G104&lt;&gt;"PUMP OFF MODE",G104&lt;&gt;"UNDER LOAD")</formula>
    </cfRule>
  </conditionalFormatting>
  <conditionalFormatting sqref="G104">
    <cfRule type="expression" dxfId="20173" priority="25471" stopIfTrue="1">
      <formula>OR($D104="SI",$D104="T&amp;A")</formula>
    </cfRule>
    <cfRule type="expression" dxfId="20172" priority="25472" stopIfTrue="1">
      <formula>AND($F104&gt;0,$G104="")</formula>
    </cfRule>
    <cfRule type="expression" dxfId="20171" priority="25473" stopIfTrue="1">
      <formula>AND($F104=0,$G104&lt;&gt;"",$G104&lt;&gt;"PUMP OFF MODE",G104&lt;&gt;"UNDER LOAD")</formula>
    </cfRule>
  </conditionalFormatting>
  <conditionalFormatting sqref="G104">
    <cfRule type="expression" dxfId="20170" priority="25468" stopIfTrue="1">
      <formula>OR($D104="SI",$D104="T&amp;A")</formula>
    </cfRule>
    <cfRule type="expression" dxfId="20169" priority="25469" stopIfTrue="1">
      <formula>AND($F104&gt;0,$G104="")</formula>
    </cfRule>
    <cfRule type="expression" dxfId="20168" priority="25470" stopIfTrue="1">
      <formula>AND($F104=0,$G104&lt;&gt;"",$G104&lt;&gt;"PUMP OFF MODE",G104&lt;&gt;"UNDER LOAD")</formula>
    </cfRule>
  </conditionalFormatting>
  <conditionalFormatting sqref="G104">
    <cfRule type="expression" dxfId="20167" priority="25465" stopIfTrue="1">
      <formula>OR($D104="SI",$D104="T&amp;A")</formula>
    </cfRule>
    <cfRule type="expression" dxfId="20166" priority="25466" stopIfTrue="1">
      <formula>AND($F104&gt;0,$G104="")</formula>
    </cfRule>
    <cfRule type="expression" dxfId="20165" priority="25467" stopIfTrue="1">
      <formula>AND($F104=0,$G104&lt;&gt;"",$G104&lt;&gt;"PUMP OFF MODE",G104&lt;&gt;"UNDER LOAD")</formula>
    </cfRule>
  </conditionalFormatting>
  <conditionalFormatting sqref="G104">
    <cfRule type="expression" dxfId="20164" priority="25462" stopIfTrue="1">
      <formula>OR($D104="SI",$D104="T&amp;A")</formula>
    </cfRule>
    <cfRule type="expression" dxfId="20163" priority="25463" stopIfTrue="1">
      <formula>AND($F104&gt;0,$G104="")</formula>
    </cfRule>
    <cfRule type="expression" dxfId="20162" priority="25464" stopIfTrue="1">
      <formula>AND($F104=0,$G104&lt;&gt;"",$G104&lt;&gt;"PUMP OFF MODE",G104&lt;&gt;"UNDER LOAD")</formula>
    </cfRule>
  </conditionalFormatting>
  <conditionalFormatting sqref="G104">
    <cfRule type="expression" dxfId="20161" priority="25459" stopIfTrue="1">
      <formula>OR($D104="SI",$D104="T&amp;A")</formula>
    </cfRule>
    <cfRule type="expression" dxfId="20160" priority="25460" stopIfTrue="1">
      <formula>AND($F104&gt;0,$G104="")</formula>
    </cfRule>
    <cfRule type="expression" dxfId="20159" priority="25461" stopIfTrue="1">
      <formula>AND($F104=0,$G104&lt;&gt;"",$G104&lt;&gt;"PUMP OFF MODE",G104&lt;&gt;"UNDER LOAD")</formula>
    </cfRule>
  </conditionalFormatting>
  <conditionalFormatting sqref="G104">
    <cfRule type="expression" dxfId="20158" priority="25456" stopIfTrue="1">
      <formula>OR($D104="SI",$D104="T&amp;A")</formula>
    </cfRule>
    <cfRule type="expression" dxfId="20157" priority="25457" stopIfTrue="1">
      <formula>AND($F104&gt;0,$G104="")</formula>
    </cfRule>
    <cfRule type="expression" dxfId="20156" priority="25458" stopIfTrue="1">
      <formula>AND($F104=0,$G104&lt;&gt;"",$G104&lt;&gt;"PUMP OFF MODE",G104&lt;&gt;"UNDER LOAD")</formula>
    </cfRule>
  </conditionalFormatting>
  <conditionalFormatting sqref="G104">
    <cfRule type="expression" dxfId="20155" priority="25453" stopIfTrue="1">
      <formula>OR($D104="SI",$D104="T&amp;A")</formula>
    </cfRule>
    <cfRule type="expression" dxfId="20154" priority="25454" stopIfTrue="1">
      <formula>AND($F104&gt;0,$G104="")</formula>
    </cfRule>
    <cfRule type="expression" dxfId="20153" priority="25455" stopIfTrue="1">
      <formula>AND($F104=0,$G104&lt;&gt;"",$G104&lt;&gt;"PUMP OFF MODE",G104&lt;&gt;"UNDER LOAD")</formula>
    </cfRule>
  </conditionalFormatting>
  <conditionalFormatting sqref="G104">
    <cfRule type="expression" dxfId="20152" priority="25450" stopIfTrue="1">
      <formula>OR($D104="SI",$D104="T&amp;A")</formula>
    </cfRule>
    <cfRule type="expression" dxfId="20151" priority="25451" stopIfTrue="1">
      <formula>AND($F104&gt;0,$G104="")</formula>
    </cfRule>
    <cfRule type="expression" dxfId="20150" priority="25452" stopIfTrue="1">
      <formula>AND($F104=0,$G104&lt;&gt;"",$G104&lt;&gt;"PUMP OFF MODE",G104&lt;&gt;"UNDER LOAD")</formula>
    </cfRule>
  </conditionalFormatting>
  <conditionalFormatting sqref="G104">
    <cfRule type="expression" dxfId="20149" priority="25447" stopIfTrue="1">
      <formula>OR($D104="SI",$D104="T&amp;A")</formula>
    </cfRule>
    <cfRule type="expression" dxfId="20148" priority="25448" stopIfTrue="1">
      <formula>AND($F104&gt;0,$G104="")</formula>
    </cfRule>
    <cfRule type="expression" dxfId="20147" priority="25449" stopIfTrue="1">
      <formula>AND($F104=0,$G104&lt;&gt;"",$G104&lt;&gt;"PUMP OFF MODE",G104&lt;&gt;"UNDER LOAD")</formula>
    </cfRule>
  </conditionalFormatting>
  <conditionalFormatting sqref="G104">
    <cfRule type="expression" dxfId="20146" priority="25444" stopIfTrue="1">
      <formula>OR($D104="SI",$D104="T&amp;A")</formula>
    </cfRule>
    <cfRule type="expression" dxfId="20145" priority="25445" stopIfTrue="1">
      <formula>AND($F104&gt;0,$G104="")</formula>
    </cfRule>
    <cfRule type="expression" dxfId="20144" priority="25446" stopIfTrue="1">
      <formula>AND($F104=0,$G104&lt;&gt;"",$G104&lt;&gt;"PUMP OFF MODE",G104&lt;&gt;"UNDER LOAD")</formula>
    </cfRule>
  </conditionalFormatting>
  <conditionalFormatting sqref="G104">
    <cfRule type="expression" dxfId="20143" priority="25441" stopIfTrue="1">
      <formula>OR($D104="SI",$D104="T&amp;A")</formula>
    </cfRule>
    <cfRule type="expression" dxfId="20142" priority="25442" stopIfTrue="1">
      <formula>AND($F104&gt;0,$G104="")</formula>
    </cfRule>
    <cfRule type="expression" dxfId="20141" priority="25443" stopIfTrue="1">
      <formula>AND($F104=0,$G104&lt;&gt;"",$G104&lt;&gt;"PUMP OFF MODE",G104&lt;&gt;"UNDER LOAD")</formula>
    </cfRule>
  </conditionalFormatting>
  <conditionalFormatting sqref="G104">
    <cfRule type="expression" dxfId="20140" priority="25438" stopIfTrue="1">
      <formula>OR($D104="SI",$D104="T&amp;A")</formula>
    </cfRule>
    <cfRule type="expression" dxfId="20139" priority="25439" stopIfTrue="1">
      <formula>AND($F104&gt;0,$G104="")</formula>
    </cfRule>
    <cfRule type="expression" dxfId="20138" priority="25440" stopIfTrue="1">
      <formula>AND($F104=0,$G104&lt;&gt;"",$G104&lt;&gt;"PUMP OFF MODE",G104&lt;&gt;"UNDER LOAD")</formula>
    </cfRule>
  </conditionalFormatting>
  <conditionalFormatting sqref="G104">
    <cfRule type="expression" dxfId="20137" priority="25435" stopIfTrue="1">
      <formula>OR($D104="SI",$D104="T&amp;A")</formula>
    </cfRule>
    <cfRule type="expression" dxfId="20136" priority="25436" stopIfTrue="1">
      <formula>AND($F104&gt;0,$G104="")</formula>
    </cfRule>
    <cfRule type="expression" dxfId="20135" priority="25437" stopIfTrue="1">
      <formula>AND($F104=0,$G104&lt;&gt;"",$G104&lt;&gt;"PUMP OFF MODE",G104&lt;&gt;"UNDER LOAD")</formula>
    </cfRule>
  </conditionalFormatting>
  <conditionalFormatting sqref="G104">
    <cfRule type="expression" dxfId="20134" priority="25432" stopIfTrue="1">
      <formula>OR($D104="SI",$D104="T&amp;A")</formula>
    </cfRule>
    <cfRule type="expression" dxfId="20133" priority="25433" stopIfTrue="1">
      <formula>AND($F104&gt;0,$G104="")</formula>
    </cfRule>
    <cfRule type="expression" dxfId="20132" priority="25434" stopIfTrue="1">
      <formula>AND($F104=0,$G104&lt;&gt;"",$G104&lt;&gt;"PUMP OFF MODE",G104&lt;&gt;"UNDER LOAD")</formula>
    </cfRule>
  </conditionalFormatting>
  <conditionalFormatting sqref="G104">
    <cfRule type="expression" dxfId="20131" priority="25429" stopIfTrue="1">
      <formula>OR($D104="SI",$D104="T&amp;A")</formula>
    </cfRule>
    <cfRule type="expression" dxfId="20130" priority="25430" stopIfTrue="1">
      <formula>AND($F104&gt;0,$G104="")</formula>
    </cfRule>
    <cfRule type="expression" dxfId="20129" priority="25431" stopIfTrue="1">
      <formula>AND($F104=0,$G104&lt;&gt;"",$G104&lt;&gt;"PUMP OFF MODE",G104&lt;&gt;"UNDER LOAD")</formula>
    </cfRule>
  </conditionalFormatting>
  <conditionalFormatting sqref="G38">
    <cfRule type="expression" dxfId="20128" priority="25342" stopIfTrue="1">
      <formula>OR($D38="SI",$D38="T&amp;A")</formula>
    </cfRule>
    <cfRule type="expression" dxfId="20127" priority="25343" stopIfTrue="1">
      <formula>AND($F38&gt;0,$G38="")</formula>
    </cfRule>
    <cfRule type="expression" dxfId="20126" priority="25344" stopIfTrue="1">
      <formula>AND($F38=0,$G38&lt;&gt;"",$G38&lt;&gt;"PUMP OFF MODE",G38&lt;&gt;"UNDER LOAD")</formula>
    </cfRule>
  </conditionalFormatting>
  <conditionalFormatting sqref="G62">
    <cfRule type="expression" dxfId="20125" priority="25321" stopIfTrue="1">
      <formula>OR($D62="SI",$D62="T&amp;A")</formula>
    </cfRule>
    <cfRule type="expression" dxfId="20124" priority="25322" stopIfTrue="1">
      <formula>AND($F62&gt;0,$G62="")</formula>
    </cfRule>
    <cfRule type="expression" dxfId="20123" priority="25323" stopIfTrue="1">
      <formula>AND($F62=0,$G62&lt;&gt;"",$G62&lt;&gt;"PUMP OFF MODE",G62&lt;&gt;"UNDER LOAD")</formula>
    </cfRule>
  </conditionalFormatting>
  <conditionalFormatting sqref="G72">
    <cfRule type="expression" dxfId="20122" priority="25312" stopIfTrue="1">
      <formula>OR($D72="SI",$D72="T&amp;A")</formula>
    </cfRule>
    <cfRule type="expression" dxfId="20121" priority="25313" stopIfTrue="1">
      <formula>AND($F72&gt;0,$G72="")</formula>
    </cfRule>
    <cfRule type="expression" dxfId="20120" priority="25314" stopIfTrue="1">
      <formula>AND($F72=0,$G72&lt;&gt;"",$G72&lt;&gt;"PUMP OFF MODE",G72&lt;&gt;"UNDER LOAD")</formula>
    </cfRule>
  </conditionalFormatting>
  <conditionalFormatting sqref="G96 G98">
    <cfRule type="expression" dxfId="20119" priority="25297" stopIfTrue="1">
      <formula>OR($D96="SI",$D96="T&amp;A")</formula>
    </cfRule>
    <cfRule type="expression" dxfId="20118" priority="25298" stopIfTrue="1">
      <formula>AND($F96&gt;0,$G96="")</formula>
    </cfRule>
    <cfRule type="expression" dxfId="20117" priority="25299" stopIfTrue="1">
      <formula>AND($F96=0,$G96&lt;&gt;"",$G96&lt;&gt;"PUMP OFF MODE",G96&lt;&gt;"UNDER LOAD")</formula>
    </cfRule>
  </conditionalFormatting>
  <conditionalFormatting sqref="Z57">
    <cfRule type="expression" dxfId="20116" priority="25266" stopIfTrue="1">
      <formula>OR($D57="SI",$D57="T&amp;A")</formula>
    </cfRule>
  </conditionalFormatting>
  <conditionalFormatting sqref="X21:Y21 X19:Z20">
    <cfRule type="expression" dxfId="20115" priority="25261" stopIfTrue="1">
      <formula>OR($D19="SI",$D19="T&amp;A")</formula>
    </cfRule>
  </conditionalFormatting>
  <conditionalFormatting sqref="Z21">
    <cfRule type="expression" dxfId="20114" priority="25262" stopIfTrue="1">
      <formula>OR($D21="SI",$D21="T&amp;A")</formula>
    </cfRule>
    <cfRule type="expression" dxfId="20113" priority="25263" stopIfTrue="1">
      <formula>$D21="SRP"</formula>
    </cfRule>
    <cfRule type="expression" dxfId="20112" priority="25264" stopIfTrue="1">
      <formula>$D21="F"</formula>
    </cfRule>
  </conditionalFormatting>
  <conditionalFormatting sqref="AB7:AE30 AB32:AE38 AB40:AE80 AB115:AE116 AB82:AE112">
    <cfRule type="expression" dxfId="20111" priority="25137" stopIfTrue="1">
      <formula>$D7="F"</formula>
    </cfRule>
  </conditionalFormatting>
  <conditionalFormatting sqref="AB7:AE30 AB32:AE38 AB40:AE80 AB115:AE116 AB82:AE112">
    <cfRule type="expression" dxfId="20110" priority="25136" stopIfTrue="1">
      <formula>OR($D7="SI",$D7="T&amp;A")</formula>
    </cfRule>
  </conditionalFormatting>
  <conditionalFormatting sqref="AF19 AF22:AF27">
    <cfRule type="expression" dxfId="20109" priority="25130" stopIfTrue="1">
      <formula>OR($D19="SI",$D19="T&amp;A")</formula>
    </cfRule>
    <cfRule type="expression" dxfId="20108" priority="25131" stopIfTrue="1">
      <formula>$D19="F"</formula>
    </cfRule>
  </conditionalFormatting>
  <conditionalFormatting sqref="AF87">
    <cfRule type="expression" dxfId="20107" priority="25128" stopIfTrue="1">
      <formula>OR($D87="SI",$D87="T&amp;A")</formula>
    </cfRule>
    <cfRule type="expression" dxfId="20106" priority="25129" stopIfTrue="1">
      <formula>$D87="F"</formula>
    </cfRule>
  </conditionalFormatting>
  <conditionalFormatting sqref="AF101">
    <cfRule type="expression" dxfId="20105" priority="25126" stopIfTrue="1">
      <formula>OR($D101="SI",$D101="T&amp;A")</formula>
    </cfRule>
    <cfRule type="expression" dxfId="20104" priority="25127" stopIfTrue="1">
      <formula>$D101="F"</formula>
    </cfRule>
  </conditionalFormatting>
  <conditionalFormatting sqref="AG24">
    <cfRule type="expression" dxfId="20103" priority="25124" stopIfTrue="1">
      <formula>OR($D24="SI",$D24="T&amp;A")</formula>
    </cfRule>
    <cfRule type="expression" dxfId="20102" priority="25125" stopIfTrue="1">
      <formula>$AH24&lt;&gt;$AK24</formula>
    </cfRule>
  </conditionalFormatting>
  <conditionalFormatting sqref="E2:E3">
    <cfRule type="expression" dxfId="20101" priority="25122" stopIfTrue="1">
      <formula>E1&gt;0</formula>
    </cfRule>
  </conditionalFormatting>
  <conditionalFormatting sqref="E4">
    <cfRule type="expression" dxfId="20100" priority="25123" stopIfTrue="1">
      <formula>E2&gt;0</formula>
    </cfRule>
  </conditionalFormatting>
  <conditionalFormatting sqref="G54">
    <cfRule type="expression" dxfId="20099" priority="25014" stopIfTrue="1">
      <formula>OR($D54="SI",$D54="T&amp;A")</formula>
    </cfRule>
    <cfRule type="expression" dxfId="20098" priority="25015" stopIfTrue="1">
      <formula>AND($F54&gt;0,$G54="")</formula>
    </cfRule>
    <cfRule type="expression" dxfId="20097" priority="25016" stopIfTrue="1">
      <formula>AND($F54=0,$G54&lt;&gt;"",$G54&lt;&gt;"PUMP OFF MODE",G54&lt;&gt;"UNDER LOAD")</formula>
    </cfRule>
  </conditionalFormatting>
  <conditionalFormatting sqref="AI73">
    <cfRule type="expression" dxfId="20096" priority="24472" stopIfTrue="1">
      <formula>AND(NOW()-$AI73&gt;30,$AI73&lt;&gt;"")</formula>
    </cfRule>
    <cfRule type="expression" dxfId="20095" priority="24473" stopIfTrue="1">
      <formula>OR($D73="SI",$D73="T&amp;A")</formula>
    </cfRule>
  </conditionalFormatting>
  <conditionalFormatting sqref="G68">
    <cfRule type="expression" dxfId="20094" priority="24331" stopIfTrue="1">
      <formula>OR($D68="SI",$D68="T&amp;A")</formula>
    </cfRule>
    <cfRule type="expression" dxfId="20093" priority="24332" stopIfTrue="1">
      <formula>AND($F68&gt;0,$G68="")</formula>
    </cfRule>
    <cfRule type="expression" dxfId="20092" priority="24333" stopIfTrue="1">
      <formula>AND($F68=0,$G68&lt;&gt;"",$G68&lt;&gt;"PUMP OFF MODE",G68&lt;&gt;"UNDER LOAD")</formula>
    </cfRule>
  </conditionalFormatting>
  <conditionalFormatting sqref="G100">
    <cfRule type="expression" dxfId="20091" priority="24109" stopIfTrue="1">
      <formula>OR($D100="SI",$D100="T&amp;A")</formula>
    </cfRule>
    <cfRule type="expression" dxfId="20090" priority="24110" stopIfTrue="1">
      <formula>AND($F100&gt;0,$G100="")</formula>
    </cfRule>
    <cfRule type="expression" dxfId="20089" priority="24111" stopIfTrue="1">
      <formula>AND($F100=0,$G100&lt;&gt;"",$G100&lt;&gt;"PUMP OFF MODE",G100&lt;&gt;"UNDER LOAD")</formula>
    </cfRule>
  </conditionalFormatting>
  <conditionalFormatting sqref="G16">
    <cfRule type="expression" dxfId="20088" priority="24064" stopIfTrue="1">
      <formula>OR($D16="SI",$D16="T&amp;A")</formula>
    </cfRule>
    <cfRule type="expression" dxfId="20087" priority="24065" stopIfTrue="1">
      <formula>AND($F16&gt;0,$G16="")</formula>
    </cfRule>
    <cfRule type="expression" dxfId="20086" priority="24066" stopIfTrue="1">
      <formula>AND($F16=0,$G16&lt;&gt;"",$G16&lt;&gt;"PUMP OFF MODE",G16&lt;&gt;"UNDER LOAD")</formula>
    </cfRule>
  </conditionalFormatting>
  <conditionalFormatting sqref="C116">
    <cfRule type="expression" dxfId="20085" priority="23913" stopIfTrue="1">
      <formula>OR($D116="SI",$D116="T&amp;A")</formula>
    </cfRule>
  </conditionalFormatting>
  <conditionalFormatting sqref="C116">
    <cfRule type="expression" dxfId="20084" priority="23912" stopIfTrue="1">
      <formula>OR($D116="SI",$D116="T&amp;A")</formula>
    </cfRule>
  </conditionalFormatting>
  <conditionalFormatting sqref="AI40">
    <cfRule type="expression" dxfId="20083" priority="23827" stopIfTrue="1">
      <formula>AND(NOW()-$AI40&gt;30,$AI40&lt;&gt;"")</formula>
    </cfRule>
    <cfRule type="expression" dxfId="20082" priority="23828" stopIfTrue="1">
      <formula>OR($D40="SI",$D40="T&amp;A")</formula>
    </cfRule>
  </conditionalFormatting>
  <conditionalFormatting sqref="G113 G115">
    <cfRule type="expression" dxfId="20081" priority="23677" stopIfTrue="1">
      <formula>OR($D113="SI",$D113="T&amp;A")</formula>
    </cfRule>
    <cfRule type="expression" dxfId="20080" priority="23678" stopIfTrue="1">
      <formula>AND($F113&gt;0,$G113="")</formula>
    </cfRule>
    <cfRule type="expression" dxfId="20079" priority="23679" stopIfTrue="1">
      <formula>AND($F113=0,$G113&lt;&gt;"",$G113&lt;&gt;"PUMP OFF MODE",G113&lt;&gt;"UNDER LOAD")</formula>
    </cfRule>
  </conditionalFormatting>
  <conditionalFormatting sqref="AI79">
    <cfRule type="expression" dxfId="20078" priority="23675" stopIfTrue="1">
      <formula>AND(NOW()-$AI79&gt;30,$AI79&lt;&gt;"")</formula>
    </cfRule>
    <cfRule type="expression" dxfId="20077" priority="23676" stopIfTrue="1">
      <formula>OR($D79="SI",$D79="T&amp;A")</formula>
    </cfRule>
  </conditionalFormatting>
  <conditionalFormatting sqref="G116">
    <cfRule type="expression" dxfId="20076" priority="23522" stopIfTrue="1">
      <formula>OR($D116="SI",$D116="T&amp;A")</formula>
    </cfRule>
    <cfRule type="expression" dxfId="20075" priority="23523" stopIfTrue="1">
      <formula>AND($F116&gt;0,$G116="")</formula>
    </cfRule>
    <cfRule type="expression" dxfId="20074" priority="23524" stopIfTrue="1">
      <formula>AND($F116=0,$G116&lt;&gt;"",$G116&lt;&gt;"PUMP OFF MODE",G116&lt;&gt;"UNDER LOAD")</formula>
    </cfRule>
  </conditionalFormatting>
  <conditionalFormatting sqref="G109">
    <cfRule type="expression" dxfId="20073" priority="23231" stopIfTrue="1">
      <formula>OR($D109="SI",$D109="T&amp;A")</formula>
    </cfRule>
    <cfRule type="expression" dxfId="20072" priority="23232" stopIfTrue="1">
      <formula>AND($F109&gt;0,$G109="")</formula>
    </cfRule>
    <cfRule type="expression" dxfId="20071" priority="23233" stopIfTrue="1">
      <formula>AND($F109=0,$G109&lt;&gt;"",$G109&lt;&gt;"PUMP OFF MODE",G109&lt;&gt;"UNDER LOAD")</formula>
    </cfRule>
  </conditionalFormatting>
  <conditionalFormatting sqref="G71">
    <cfRule type="expression" dxfId="20070" priority="23117" stopIfTrue="1">
      <formula>OR($D71="SI",$D71="T&amp;A")</formula>
    </cfRule>
    <cfRule type="expression" dxfId="20069" priority="23118" stopIfTrue="1">
      <formula>AND($F71&gt;0,$G71="")</formula>
    </cfRule>
    <cfRule type="expression" dxfId="20068" priority="23119" stopIfTrue="1">
      <formula>AND($F71=0,$G71&lt;&gt;"",$G71&lt;&gt;"PUMP OFF MODE",G71&lt;&gt;"UNDER LOAD")</formula>
    </cfRule>
  </conditionalFormatting>
  <conditionalFormatting sqref="G37">
    <cfRule type="expression" dxfId="20067" priority="23075" stopIfTrue="1">
      <formula>OR($D37="SI",$D37="T&amp;A")</formula>
    </cfRule>
    <cfRule type="expression" dxfId="20066" priority="23076" stopIfTrue="1">
      <formula>AND($F37&gt;0,$G37="")</formula>
    </cfRule>
    <cfRule type="expression" dxfId="20065" priority="23077" stopIfTrue="1">
      <formula>AND($F37=0,$G37&lt;&gt;"",$G37&lt;&gt;"PUMP OFF MODE",G37&lt;&gt;"UNDER LOAD")</formula>
    </cfRule>
  </conditionalFormatting>
  <conditionalFormatting sqref="E37">
    <cfRule type="expression" dxfId="20064" priority="23060" stopIfTrue="1">
      <formula>OR($D37="SI",$D37="T&amp;A")</formula>
    </cfRule>
    <cfRule type="expression" dxfId="20063" priority="23061" stopIfTrue="1">
      <formula>AND($D37&lt;&gt;"SI",$E37&lt;24)</formula>
    </cfRule>
    <cfRule type="expression" dxfId="20062" priority="23062" stopIfTrue="1">
      <formula>OR($D37="SI",$D37="T&amp;A")</formula>
    </cfRule>
  </conditionalFormatting>
  <conditionalFormatting sqref="G48">
    <cfRule type="expression" dxfId="20061" priority="23040" stopIfTrue="1">
      <formula>OR($D48="SI",$D48="T&amp;A")</formula>
    </cfRule>
    <cfRule type="expression" dxfId="20060" priority="23041" stopIfTrue="1">
      <formula>AND($F48&gt;0,$G48="")</formula>
    </cfRule>
    <cfRule type="expression" dxfId="20059" priority="23042" stopIfTrue="1">
      <formula>AND($F48=0,$G48&lt;&gt;"",$G48&lt;&gt;"PUMP OFF MODE",G48&lt;&gt;"UNDER LOAD")</formula>
    </cfRule>
  </conditionalFormatting>
  <conditionalFormatting sqref="G47">
    <cfRule type="expression" dxfId="20058" priority="23013" stopIfTrue="1">
      <formula>OR($D47="SI",$D47="T&amp;A")</formula>
    </cfRule>
    <cfRule type="expression" dxfId="20057" priority="23014" stopIfTrue="1">
      <formula>AND($F47&gt;0,$G47="")</formula>
    </cfRule>
    <cfRule type="expression" dxfId="20056" priority="23015" stopIfTrue="1">
      <formula>AND($F47=0,$G47&lt;&gt;"",$G47&lt;&gt;"PUMP OFF MODE",G47&lt;&gt;"UNDER LOAD")</formula>
    </cfRule>
  </conditionalFormatting>
  <conditionalFormatting sqref="G42">
    <cfRule type="expression" dxfId="20055" priority="22608" stopIfTrue="1">
      <formula>OR($D42="SI",$D42="T&amp;A")</formula>
    </cfRule>
    <cfRule type="expression" dxfId="20054" priority="22609" stopIfTrue="1">
      <formula>AND($F42&gt;0,$G42="")</formula>
    </cfRule>
    <cfRule type="expression" dxfId="20053" priority="22610" stopIfTrue="1">
      <formula>AND($F42=0,$G42&lt;&gt;"",$G42&lt;&gt;"PUMP OFF MODE",G42&lt;&gt;"UNDER LOAD")</formula>
    </cfRule>
  </conditionalFormatting>
  <conditionalFormatting sqref="G46">
    <cfRule type="expression" dxfId="20052" priority="22599" stopIfTrue="1">
      <formula>OR($D46="SI",$D46="T&amp;A")</formula>
    </cfRule>
    <cfRule type="expression" dxfId="20051" priority="22600" stopIfTrue="1">
      <formula>AND($F46&gt;0,$G46="")</formula>
    </cfRule>
    <cfRule type="expression" dxfId="20050" priority="22601" stopIfTrue="1">
      <formula>AND($F46=0,$G46&lt;&gt;"",$G46&lt;&gt;"PUMP OFF MODE",G46&lt;&gt;"UNDER LOAD")</formula>
    </cfRule>
  </conditionalFormatting>
  <conditionalFormatting sqref="G94">
    <cfRule type="expression" dxfId="20049" priority="22518" stopIfTrue="1">
      <formula>OR($D94="SI",$D94="T&amp;A")</formula>
    </cfRule>
    <cfRule type="expression" dxfId="20048" priority="22519" stopIfTrue="1">
      <formula>AND($F94&gt;0,$G94="")</formula>
    </cfRule>
    <cfRule type="expression" dxfId="20047" priority="22520" stopIfTrue="1">
      <formula>AND($F94=0,$G94&lt;&gt;"",$G94&lt;&gt;"PUMP OFF MODE",G94&lt;&gt;"UNDER LOAD")</formula>
    </cfRule>
  </conditionalFormatting>
  <conditionalFormatting sqref="G114">
    <cfRule type="expression" dxfId="20046" priority="22494" stopIfTrue="1">
      <formula>OR($D114="SI",$D114="T&amp;A")</formula>
    </cfRule>
    <cfRule type="expression" dxfId="20045" priority="22495" stopIfTrue="1">
      <formula>AND($F114&gt;0,$G114="")</formula>
    </cfRule>
    <cfRule type="expression" dxfId="20044" priority="22496" stopIfTrue="1">
      <formula>AND($F114=0,$G114&lt;&gt;"",$G114&lt;&gt;"PUMP OFF MODE",G114&lt;&gt;"UNDER LOAD")</formula>
    </cfRule>
  </conditionalFormatting>
  <conditionalFormatting sqref="G14">
    <cfRule type="expression" dxfId="20043" priority="22467" stopIfTrue="1">
      <formula>OR($D14="SI",$D14="T&amp;A")</formula>
    </cfRule>
    <cfRule type="expression" dxfId="20042" priority="22468" stopIfTrue="1">
      <formula>AND($F14&gt;0,$G14="")</formula>
    </cfRule>
    <cfRule type="expression" dxfId="20041" priority="22469" stopIfTrue="1">
      <formula>AND($F14=0,$G14&lt;&gt;"",$G14&lt;&gt;"PUMP OFF MODE",G14&lt;&gt;"UNDER LOAD")</formula>
    </cfRule>
  </conditionalFormatting>
  <conditionalFormatting sqref="G57">
    <cfRule type="expression" dxfId="20040" priority="22344" stopIfTrue="1">
      <formula>OR($D57="SI",$D57="T&amp;A")</formula>
    </cfRule>
    <cfRule type="expression" dxfId="20039" priority="22345" stopIfTrue="1">
      <formula>AND($F57&gt;0,$G57="")</formula>
    </cfRule>
    <cfRule type="expression" dxfId="20038" priority="22346" stopIfTrue="1">
      <formula>AND($F57=0,$G57&lt;&gt;"",$G57&lt;&gt;"PUMP OFF MODE",G57&lt;&gt;"UNDER LOAD")</formula>
    </cfRule>
  </conditionalFormatting>
  <conditionalFormatting sqref="G74">
    <cfRule type="expression" dxfId="20037" priority="22332" stopIfTrue="1">
      <formula>OR($D74="SI",$D74="T&amp;A")</formula>
    </cfRule>
    <cfRule type="expression" dxfId="20036" priority="22333" stopIfTrue="1">
      <formula>AND($F74&gt;0,$G74="")</formula>
    </cfRule>
    <cfRule type="expression" dxfId="20035" priority="22334" stopIfTrue="1">
      <formula>AND($F74=0,$G74&lt;&gt;"",$G74&lt;&gt;"PUMP OFF MODE",G74&lt;&gt;"UNDER LOAD")</formula>
    </cfRule>
  </conditionalFormatting>
  <conditionalFormatting sqref="AI56">
    <cfRule type="expression" dxfId="20034" priority="22177" stopIfTrue="1">
      <formula>AND(NOW()-$AI56&gt;30,$AI56&lt;&gt;"")</formula>
    </cfRule>
    <cfRule type="expression" dxfId="20033" priority="22178" stopIfTrue="1">
      <formula>OR($D56="SI",$D56="T&amp;A")</formula>
    </cfRule>
  </conditionalFormatting>
  <conditionalFormatting sqref="G83">
    <cfRule type="expression" dxfId="20032" priority="22156" stopIfTrue="1">
      <formula>OR($D83="SI",$D83="T&amp;A")</formula>
    </cfRule>
    <cfRule type="expression" dxfId="20031" priority="22157" stopIfTrue="1">
      <formula>AND($F83&gt;0,$G83="")</formula>
    </cfRule>
    <cfRule type="expression" dxfId="20030" priority="22158" stopIfTrue="1">
      <formula>AND($F83=0,$G83&lt;&gt;"",$G83&lt;&gt;"PUMP OFF MODE",G83&lt;&gt;"UNDER LOAD")</formula>
    </cfRule>
  </conditionalFormatting>
  <conditionalFormatting sqref="G28 G102">
    <cfRule type="expression" dxfId="20029" priority="22084" stopIfTrue="1">
      <formula>OR($D28="SI",$D28="T&amp;A")</formula>
    </cfRule>
    <cfRule type="expression" dxfId="20028" priority="22085" stopIfTrue="1">
      <formula>AND($F28&gt;0,$G28="")</formula>
    </cfRule>
    <cfRule type="expression" dxfId="20027" priority="22086" stopIfTrue="1">
      <formula>AND($F28=0,$G28&lt;&gt;"",$G28&lt;&gt;"PUMP OFF MODE",G28&lt;&gt;"UNDER LOAD")</formula>
    </cfRule>
  </conditionalFormatting>
  <conditionalFormatting sqref="G90">
    <cfRule type="expression" dxfId="20026" priority="22051" stopIfTrue="1">
      <formula>OR($D90="SI",$D90="T&amp;A")</formula>
    </cfRule>
    <cfRule type="expression" dxfId="20025" priority="22052" stopIfTrue="1">
      <formula>AND($F90&gt;0,$G90="")</formula>
    </cfRule>
    <cfRule type="expression" dxfId="20024" priority="22053" stopIfTrue="1">
      <formula>AND($F90=0,$G90&lt;&gt;"",$G90&lt;&gt;"PUMP OFF MODE",G90&lt;&gt;"UNDER LOAD")</formula>
    </cfRule>
  </conditionalFormatting>
  <conditionalFormatting sqref="G11">
    <cfRule type="expression" dxfId="20023" priority="21991" stopIfTrue="1">
      <formula>OR($D11="SI",$D11="T&amp;A")</formula>
    </cfRule>
    <cfRule type="expression" dxfId="20022" priority="21992" stopIfTrue="1">
      <formula>AND($F11&gt;0,$G11="")</formula>
    </cfRule>
    <cfRule type="expression" dxfId="20021" priority="21993" stopIfTrue="1">
      <formula>AND($F11=0,$G11&lt;&gt;"",$G11&lt;&gt;"PUMP OFF MODE",G11&lt;&gt;"UNDER LOAD")</formula>
    </cfRule>
  </conditionalFormatting>
  <conditionalFormatting sqref="G85">
    <cfRule type="expression" dxfId="20020" priority="21406" stopIfTrue="1">
      <formula>OR($D85="SI",$D85="T&amp;A")</formula>
    </cfRule>
    <cfRule type="expression" dxfId="20019" priority="21407" stopIfTrue="1">
      <formula>AND($F85&gt;0,$G85="")</formula>
    </cfRule>
    <cfRule type="expression" dxfId="20018" priority="21408" stopIfTrue="1">
      <formula>AND($F85=0,$G85&lt;&gt;"",$G85&lt;&gt;"PUMP OFF MODE",G85&lt;&gt;"UNDER LOAD")</formula>
    </cfRule>
  </conditionalFormatting>
  <conditionalFormatting sqref="G24">
    <cfRule type="expression" dxfId="20017" priority="21382" stopIfTrue="1">
      <formula>OR($D24="SI",$D24="T&amp;A")</formula>
    </cfRule>
    <cfRule type="expression" dxfId="20016" priority="21383" stopIfTrue="1">
      <formula>AND($F24&gt;0,$G24="")</formula>
    </cfRule>
    <cfRule type="expression" dxfId="20015" priority="21384" stopIfTrue="1">
      <formula>AND($F24=0,$G24&lt;&gt;"",$G24&lt;&gt;"PUMP OFF MODE",G24&lt;&gt;"UNDER LOAD")</formula>
    </cfRule>
  </conditionalFormatting>
  <conditionalFormatting sqref="G32">
    <cfRule type="expression" dxfId="20014" priority="21340" stopIfTrue="1">
      <formula>OR($D32="SI",$D32="T&amp;A")</formula>
    </cfRule>
    <cfRule type="expression" dxfId="20013" priority="21341" stopIfTrue="1">
      <formula>AND($F32&gt;0,$G32="")</formula>
    </cfRule>
    <cfRule type="expression" dxfId="20012" priority="21342" stopIfTrue="1">
      <formula>AND($F32=0,$G32&lt;&gt;"",$G32&lt;&gt;"PUMP OFF MODE",G32&lt;&gt;"UNDER LOAD")</formula>
    </cfRule>
  </conditionalFormatting>
  <conditionalFormatting sqref="AB31:AE31">
    <cfRule type="expression" dxfId="20011" priority="21306" stopIfTrue="1">
      <formula>$D31="F"</formula>
    </cfRule>
  </conditionalFormatting>
  <conditionalFormatting sqref="AB31:AE31">
    <cfRule type="expression" dxfId="20010" priority="21305" stopIfTrue="1">
      <formula>OR($D31="SI",$D31="T&amp;A")</formula>
    </cfRule>
  </conditionalFormatting>
  <conditionalFormatting sqref="AB39:AE39">
    <cfRule type="expression" dxfId="20009" priority="21304" stopIfTrue="1">
      <formula>$D39="F"</formula>
    </cfRule>
  </conditionalFormatting>
  <conditionalFormatting sqref="AB39:AE39">
    <cfRule type="expression" dxfId="20008" priority="21303" stopIfTrue="1">
      <formula>OR($D39="SI",$D39="T&amp;A")</formula>
    </cfRule>
  </conditionalFormatting>
  <conditionalFormatting sqref="G106 G35 G9">
    <cfRule type="expression" dxfId="20007" priority="21276" stopIfTrue="1">
      <formula>OR($D9="SI",$D9="T&amp;A")</formula>
    </cfRule>
    <cfRule type="expression" dxfId="20006" priority="21277" stopIfTrue="1">
      <formula>AND($F9&gt;0,$G9="")</formula>
    </cfRule>
    <cfRule type="expression" dxfId="20005" priority="21278" stopIfTrue="1">
      <formula>AND($F9=0,$G9&lt;&gt;"",$G9&lt;&gt;"PUMP OFF MODE",G9&lt;&gt;"UNDER LOAD")</formula>
    </cfRule>
  </conditionalFormatting>
  <conditionalFormatting sqref="AF28:AF29 AF20:AF21">
    <cfRule type="expression" dxfId="20004" priority="21229" stopIfTrue="1">
      <formula>OR($D20="SI",$D20="T&amp;A")</formula>
    </cfRule>
    <cfRule type="expression" dxfId="20003" priority="21230" stopIfTrue="1">
      <formula>$D20="F"</formula>
    </cfRule>
  </conditionalFormatting>
  <conditionalFormatting sqref="G53">
    <cfRule type="expression" dxfId="20002" priority="21154" stopIfTrue="1">
      <formula>OR($D53="SI",$D53="T&amp;A")</formula>
    </cfRule>
    <cfRule type="expression" dxfId="20001" priority="21155" stopIfTrue="1">
      <formula>AND($F53&gt;0,$G53="")</formula>
    </cfRule>
    <cfRule type="expression" dxfId="20000" priority="21156" stopIfTrue="1">
      <formula>AND($F53=0,$G53&lt;&gt;"",$G53&lt;&gt;"PUMP OFF MODE",G53&lt;&gt;"UNDER LOAD")</formula>
    </cfRule>
  </conditionalFormatting>
  <conditionalFormatting sqref="E84 E70 E43 E105 E95 E101 E39:E41 E45 E55:E56 E75:E76 E79:E82 E86:E89 E97 E99 E73 E59:E61 E63:E67">
    <cfRule type="expression" dxfId="19999" priority="21058" stopIfTrue="1">
      <formula>OR($D39="SI",$D39="T&amp;A")</formula>
    </cfRule>
    <cfRule type="expression" dxfId="19998" priority="21059" stopIfTrue="1">
      <formula>AND($D39&lt;&gt;"SI",$E39&lt;24)</formula>
    </cfRule>
    <cfRule type="expression" dxfId="19997" priority="21060" stopIfTrue="1">
      <formula>OR($D39="SI",$D39="T&amp;A")</formula>
    </cfRule>
  </conditionalFormatting>
  <conditionalFormatting sqref="H20:AH20 AJ20:AN20 H65:AN65 E65:F65 E89:F89 H89:AN89 H18:AN19 E90:AN94 E95:F95 H95:AN95 E6:AN17 E66:AN88 E96:AN116 E18:F20 E21:AN64">
    <cfRule type="expression" dxfId="19996" priority="21054" stopIfTrue="1">
      <formula>OR($D6="SI",$D6="T&amp;A")</formula>
    </cfRule>
  </conditionalFormatting>
  <conditionalFormatting sqref="E84 E70 E43 E105 E95 E39:E41 E101 E45 E55:E56 E75:E76 E79:E82 E86:E89 E97 E99 E112:E114 E73 E59:E61 E63:E67">
    <cfRule type="expression" dxfId="19995" priority="21046" stopIfTrue="1">
      <formula>OR($D39="SI",$D39="T&amp;A")</formula>
    </cfRule>
    <cfRule type="expression" dxfId="19994" priority="21047" stopIfTrue="1">
      <formula>AND($D39&lt;&gt;"SI",$E39&lt;24)</formula>
    </cfRule>
    <cfRule type="expression" dxfId="19993" priority="21048" stopIfTrue="1">
      <formula>OR($D39="SI",$D39="T&amp;A")</formula>
    </cfRule>
  </conditionalFormatting>
  <conditionalFormatting sqref="E112:E114">
    <cfRule type="expression" dxfId="19992" priority="21043" stopIfTrue="1">
      <formula>OR($D112="SI",$D112="T&amp;A")</formula>
    </cfRule>
    <cfRule type="expression" dxfId="19991" priority="21044" stopIfTrue="1">
      <formula>AND($D112&lt;&gt;"SI",$E112&lt;24)</formula>
    </cfRule>
    <cfRule type="expression" dxfId="19990" priority="21045" stopIfTrue="1">
      <formula>OR($D112="SI",$D112="T&amp;A")</formula>
    </cfRule>
  </conditionalFormatting>
  <conditionalFormatting sqref="E112:E114">
    <cfRule type="expression" dxfId="19989" priority="21037" stopIfTrue="1">
      <formula>OR($D112="SI",$D112="T&amp;A")</formula>
    </cfRule>
    <cfRule type="expression" dxfId="19988" priority="21038" stopIfTrue="1">
      <formula>AND($D112&lt;&gt;"SI",$E112&lt;24)</formula>
    </cfRule>
    <cfRule type="expression" dxfId="19987" priority="21039" stopIfTrue="1">
      <formula>OR($D112="SI",$D112="T&amp;A")</formula>
    </cfRule>
  </conditionalFormatting>
  <conditionalFormatting sqref="E112:E114">
    <cfRule type="expression" dxfId="19986" priority="21034" stopIfTrue="1">
      <formula>OR($D112="SI",$D112="T&amp;A")</formula>
    </cfRule>
    <cfRule type="expression" dxfId="19985" priority="21035" stopIfTrue="1">
      <formula>AND($D112&lt;&gt;"SI",$E112&lt;24)</formula>
    </cfRule>
    <cfRule type="expression" dxfId="19984" priority="21036" stopIfTrue="1">
      <formula>OR($D112="SI",$D112="T&amp;A")</formula>
    </cfRule>
  </conditionalFormatting>
  <conditionalFormatting sqref="E67 E84 E70 E43 E105 E95 E39:E41 E101 E45 E55:E56 E75:E76 E79:E82 E86:E89 E97 E99 E112:E114 E73 E59:E61 E63:E65">
    <cfRule type="expression" dxfId="19983" priority="21028" stopIfTrue="1">
      <formula>OR($D39="SI",$D39="T&amp;A")</formula>
    </cfRule>
    <cfRule type="expression" dxfId="19982" priority="21029" stopIfTrue="1">
      <formula>AND($D39&lt;&gt;"SI",$E39&lt;24)</formula>
    </cfRule>
    <cfRule type="expression" dxfId="19981" priority="21030" stopIfTrue="1">
      <formula>OR($D39="SI",$D39="T&amp;A")</formula>
    </cfRule>
  </conditionalFormatting>
  <conditionalFormatting sqref="E67 E84 E70 E43 E105 E95 E39:E41 E101 E45 E55:E56 E75:E76 E79:E82 E86:E89 E97 E99 E112:E114 E73 E59:E61 E63:E65">
    <cfRule type="expression" dxfId="19980" priority="21025" stopIfTrue="1">
      <formula>OR($D39="SI",$D39="T&amp;A")</formula>
    </cfRule>
    <cfRule type="expression" dxfId="19979" priority="21026" stopIfTrue="1">
      <formula>AND($D39&lt;&gt;"SI",$E39&lt;24)</formula>
    </cfRule>
    <cfRule type="expression" dxfId="19978" priority="21027" stopIfTrue="1">
      <formula>OR($D39="SI",$D39="T&amp;A")</formula>
    </cfRule>
  </conditionalFormatting>
  <conditionalFormatting sqref="G79 G88">
    <cfRule type="expression" dxfId="19977" priority="21022" stopIfTrue="1">
      <formula>OR($D79="SI",$D79="T&amp;A")</formula>
    </cfRule>
    <cfRule type="expression" dxfId="19976" priority="21023" stopIfTrue="1">
      <formula>AND($F79&gt;0,$G79="")</formula>
    </cfRule>
    <cfRule type="expression" dxfId="19975" priority="21024" stopIfTrue="1">
      <formula>AND($F79=0,$G79&lt;&gt;"",$G79&lt;&gt;"PUMP OFF MODE",G79&lt;&gt;"UNDER LOAD")</formula>
    </cfRule>
  </conditionalFormatting>
  <conditionalFormatting sqref="G67">
    <cfRule type="expression" dxfId="19974" priority="21019" stopIfTrue="1">
      <formula>OR($D67="SI",$D67="T&amp;A")</formula>
    </cfRule>
    <cfRule type="expression" dxfId="19973" priority="21020" stopIfTrue="1">
      <formula>AND($F67&gt;0,$G67="")</formula>
    </cfRule>
    <cfRule type="expression" dxfId="19972" priority="21021" stopIfTrue="1">
      <formula>AND($F67=0,$G67&lt;&gt;"",$G67&lt;&gt;"PUMP OFF MODE",G67&lt;&gt;"UNDER LOAD")</formula>
    </cfRule>
  </conditionalFormatting>
  <conditionalFormatting sqref="E39:E41">
    <cfRule type="expression" dxfId="19971" priority="21013" stopIfTrue="1">
      <formula>OR($D39="SI",$D39="T&amp;A")</formula>
    </cfRule>
    <cfRule type="expression" dxfId="19970" priority="21014" stopIfTrue="1">
      <formula>AND($D39&lt;&gt;"SI",$E39&lt;24)</formula>
    </cfRule>
    <cfRule type="expression" dxfId="19969" priority="21015" stopIfTrue="1">
      <formula>OR($D39="SI",$D39="T&amp;A")</formula>
    </cfRule>
  </conditionalFormatting>
  <conditionalFormatting sqref="E43">
    <cfRule type="expression" dxfId="19968" priority="21010" stopIfTrue="1">
      <formula>OR($D43="SI",$D43="T&amp;A")</formula>
    </cfRule>
    <cfRule type="expression" dxfId="19967" priority="21011" stopIfTrue="1">
      <formula>AND($D43&lt;&gt;"SI",$E43&lt;24)</formula>
    </cfRule>
    <cfRule type="expression" dxfId="19966" priority="21012" stopIfTrue="1">
      <formula>OR($D43="SI",$D43="T&amp;A")</formula>
    </cfRule>
  </conditionalFormatting>
  <conditionalFormatting sqref="E45">
    <cfRule type="expression" dxfId="19965" priority="21007" stopIfTrue="1">
      <formula>OR($D45="SI",$D45="T&amp;A")</formula>
    </cfRule>
    <cfRule type="expression" dxfId="19964" priority="21008" stopIfTrue="1">
      <formula>AND($D45&lt;&gt;"SI",$E45&lt;24)</formula>
    </cfRule>
    <cfRule type="expression" dxfId="19963" priority="21009" stopIfTrue="1">
      <formula>OR($D45="SI",$D45="T&amp;A")</formula>
    </cfRule>
  </conditionalFormatting>
  <conditionalFormatting sqref="E55:E56">
    <cfRule type="expression" dxfId="19962" priority="21004" stopIfTrue="1">
      <formula>OR($D55="SI",$D55="T&amp;A")</formula>
    </cfRule>
    <cfRule type="expression" dxfId="19961" priority="21005" stopIfTrue="1">
      <formula>AND($D55&lt;&gt;"SI",$E55&lt;24)</formula>
    </cfRule>
    <cfRule type="expression" dxfId="19960" priority="21006" stopIfTrue="1">
      <formula>OR($D55="SI",$D55="T&amp;A")</formula>
    </cfRule>
  </conditionalFormatting>
  <conditionalFormatting sqref="E59:E61">
    <cfRule type="expression" dxfId="19959" priority="21001" stopIfTrue="1">
      <formula>OR($D59="SI",$D59="T&amp;A")</formula>
    </cfRule>
    <cfRule type="expression" dxfId="19958" priority="21002" stopIfTrue="1">
      <formula>AND($D59&lt;&gt;"SI",$E59&lt;24)</formula>
    </cfRule>
    <cfRule type="expression" dxfId="19957" priority="21003" stopIfTrue="1">
      <formula>OR($D59="SI",$D59="T&amp;A")</formula>
    </cfRule>
  </conditionalFormatting>
  <conditionalFormatting sqref="E63:E66">
    <cfRule type="expression" dxfId="19956" priority="20998" stopIfTrue="1">
      <formula>OR($D63="SI",$D63="T&amp;A")</formula>
    </cfRule>
    <cfRule type="expression" dxfId="19955" priority="20999" stopIfTrue="1">
      <formula>AND($D63&lt;&gt;"SI",$E63&lt;24)</formula>
    </cfRule>
    <cfRule type="expression" dxfId="19954" priority="21000" stopIfTrue="1">
      <formula>OR($D63="SI",$D63="T&amp;A")</formula>
    </cfRule>
  </conditionalFormatting>
  <conditionalFormatting sqref="E69:E70">
    <cfRule type="expression" dxfId="19953" priority="20995" stopIfTrue="1">
      <formula>OR($D69="SI",$D69="T&amp;A")</formula>
    </cfRule>
    <cfRule type="expression" dxfId="19952" priority="20996" stopIfTrue="1">
      <formula>AND($D69&lt;&gt;"SI",$E69&lt;24)</formula>
    </cfRule>
    <cfRule type="expression" dxfId="19951" priority="20997" stopIfTrue="1">
      <formula>OR($D69="SI",$D69="T&amp;A")</formula>
    </cfRule>
  </conditionalFormatting>
  <conditionalFormatting sqref="E73">
    <cfRule type="expression" dxfId="19950" priority="20992" stopIfTrue="1">
      <formula>OR($D73="SI",$D73="T&amp;A")</formula>
    </cfRule>
    <cfRule type="expression" dxfId="19949" priority="20993" stopIfTrue="1">
      <formula>AND($D73&lt;&gt;"SI",$E73&lt;24)</formula>
    </cfRule>
    <cfRule type="expression" dxfId="19948" priority="20994" stopIfTrue="1">
      <formula>OR($D73="SI",$D73="T&amp;A")</formula>
    </cfRule>
  </conditionalFormatting>
  <conditionalFormatting sqref="E75:E76">
    <cfRule type="expression" dxfId="19947" priority="20989" stopIfTrue="1">
      <formula>OR($D75="SI",$D75="T&amp;A")</formula>
    </cfRule>
    <cfRule type="expression" dxfId="19946" priority="20990" stopIfTrue="1">
      <formula>AND($D75&lt;&gt;"SI",$E75&lt;24)</formula>
    </cfRule>
    <cfRule type="expression" dxfId="19945" priority="20991" stopIfTrue="1">
      <formula>OR($D75="SI",$D75="T&amp;A")</formula>
    </cfRule>
  </conditionalFormatting>
  <conditionalFormatting sqref="E80:E82">
    <cfRule type="expression" dxfId="19944" priority="20986" stopIfTrue="1">
      <formula>OR($D80="SI",$D80="T&amp;A")</formula>
    </cfRule>
    <cfRule type="expression" dxfId="19943" priority="20987" stopIfTrue="1">
      <formula>AND($D80&lt;&gt;"SI",$E80&lt;24)</formula>
    </cfRule>
    <cfRule type="expression" dxfId="19942" priority="20988" stopIfTrue="1">
      <formula>OR($D80="SI",$D80="T&amp;A")</formula>
    </cfRule>
  </conditionalFormatting>
  <conditionalFormatting sqref="E84">
    <cfRule type="expression" dxfId="19941" priority="20983" stopIfTrue="1">
      <formula>OR($D84="SI",$D84="T&amp;A")</formula>
    </cfRule>
    <cfRule type="expression" dxfId="19940" priority="20984" stopIfTrue="1">
      <formula>AND($D84&lt;&gt;"SI",$E84&lt;24)</formula>
    </cfRule>
    <cfRule type="expression" dxfId="19939" priority="20985" stopIfTrue="1">
      <formula>OR($D84="SI",$D84="T&amp;A")</formula>
    </cfRule>
  </conditionalFormatting>
  <conditionalFormatting sqref="E86:E87">
    <cfRule type="expression" dxfId="19938" priority="20980" stopIfTrue="1">
      <formula>OR($D86="SI",$D86="T&amp;A")</formula>
    </cfRule>
    <cfRule type="expression" dxfId="19937" priority="20981" stopIfTrue="1">
      <formula>AND($D86&lt;&gt;"SI",$E86&lt;24)</formula>
    </cfRule>
    <cfRule type="expression" dxfId="19936" priority="20982" stopIfTrue="1">
      <formula>OR($D86="SI",$D86="T&amp;A")</formula>
    </cfRule>
  </conditionalFormatting>
  <conditionalFormatting sqref="E89">
    <cfRule type="expression" dxfId="19935" priority="20977" stopIfTrue="1">
      <formula>OR($D89="SI",$D89="T&amp;A")</formula>
    </cfRule>
    <cfRule type="expression" dxfId="19934" priority="20978" stopIfTrue="1">
      <formula>AND($D89&lt;&gt;"SI",$E89&lt;24)</formula>
    </cfRule>
    <cfRule type="expression" dxfId="19933" priority="20979" stopIfTrue="1">
      <formula>OR($D89="SI",$D89="T&amp;A")</formula>
    </cfRule>
  </conditionalFormatting>
  <conditionalFormatting sqref="E95">
    <cfRule type="expression" dxfId="19932" priority="20974" stopIfTrue="1">
      <formula>OR($D95="SI",$D95="T&amp;A")</formula>
    </cfRule>
    <cfRule type="expression" dxfId="19931" priority="20975" stopIfTrue="1">
      <formula>AND($D95&lt;&gt;"SI",$E95&lt;24)</formula>
    </cfRule>
    <cfRule type="expression" dxfId="19930" priority="20976" stopIfTrue="1">
      <formula>OR($D95="SI",$D95="T&amp;A")</formula>
    </cfRule>
  </conditionalFormatting>
  <conditionalFormatting sqref="E97">
    <cfRule type="expression" dxfId="19929" priority="20971" stopIfTrue="1">
      <formula>OR($D97="SI",$D97="T&amp;A")</formula>
    </cfRule>
    <cfRule type="expression" dxfId="19928" priority="20972" stopIfTrue="1">
      <formula>AND($D97&lt;&gt;"SI",$E97&lt;24)</formula>
    </cfRule>
    <cfRule type="expression" dxfId="19927" priority="20973" stopIfTrue="1">
      <formula>OR($D97="SI",$D97="T&amp;A")</formula>
    </cfRule>
  </conditionalFormatting>
  <conditionalFormatting sqref="E99">
    <cfRule type="expression" dxfId="19926" priority="20968" stopIfTrue="1">
      <formula>OR($D99="SI",$D99="T&amp;A")</formula>
    </cfRule>
    <cfRule type="expression" dxfId="19925" priority="20969" stopIfTrue="1">
      <formula>AND($D99&lt;&gt;"SI",$E99&lt;24)</formula>
    </cfRule>
    <cfRule type="expression" dxfId="19924" priority="20970" stopIfTrue="1">
      <formula>OR($D99="SI",$D99="T&amp;A")</formula>
    </cfRule>
  </conditionalFormatting>
  <conditionalFormatting sqref="E101">
    <cfRule type="expression" dxfId="19923" priority="20965" stopIfTrue="1">
      <formula>OR($D101="SI",$D101="T&amp;A")</formula>
    </cfRule>
    <cfRule type="expression" dxfId="19922" priority="20966" stopIfTrue="1">
      <formula>AND($D101&lt;&gt;"SI",$E101&lt;24)</formula>
    </cfRule>
    <cfRule type="expression" dxfId="19921" priority="20967" stopIfTrue="1">
      <formula>OR($D101="SI",$D101="T&amp;A")</formula>
    </cfRule>
  </conditionalFormatting>
  <conditionalFormatting sqref="E105">
    <cfRule type="expression" dxfId="19920" priority="20962" stopIfTrue="1">
      <formula>OR($D105="SI",$D105="T&amp;A")</formula>
    </cfRule>
    <cfRule type="expression" dxfId="19919" priority="20963" stopIfTrue="1">
      <formula>AND($D105&lt;&gt;"SI",$E105&lt;24)</formula>
    </cfRule>
    <cfRule type="expression" dxfId="19918" priority="20964" stopIfTrue="1">
      <formula>OR($D105="SI",$D105="T&amp;A")</formula>
    </cfRule>
  </conditionalFormatting>
  <conditionalFormatting sqref="E112:E114">
    <cfRule type="expression" dxfId="19917" priority="20959" stopIfTrue="1">
      <formula>OR($D112="SI",$D112="T&amp;A")</formula>
    </cfRule>
    <cfRule type="expression" dxfId="19916" priority="20960" stopIfTrue="1">
      <formula>AND($D112&lt;&gt;"SI",$E112&lt;24)</formula>
    </cfRule>
    <cfRule type="expression" dxfId="19915" priority="20961" stopIfTrue="1">
      <formula>OR($D112="SI",$D112="T&amp;A")</formula>
    </cfRule>
  </conditionalFormatting>
  <conditionalFormatting sqref="E112:E114">
    <cfRule type="expression" dxfId="19914" priority="20956" stopIfTrue="1">
      <formula>OR($D112="SI",$D112="T&amp;A")</formula>
    </cfRule>
    <cfRule type="expression" dxfId="19913" priority="20957" stopIfTrue="1">
      <formula>AND($D112&lt;&gt;"SI",$E112&lt;24)</formula>
    </cfRule>
    <cfRule type="expression" dxfId="19912" priority="20958" stopIfTrue="1">
      <formula>OR($D112="SI",$D112="T&amp;A")</formula>
    </cfRule>
  </conditionalFormatting>
  <conditionalFormatting sqref="G80">
    <cfRule type="expression" dxfId="19911" priority="20953" stopIfTrue="1">
      <formula>OR($D80="SI",$D80="T&amp;A")</formula>
    </cfRule>
    <cfRule type="expression" dxfId="19910" priority="20954" stopIfTrue="1">
      <formula>AND($F80&gt;0,$G80="")</formula>
    </cfRule>
    <cfRule type="expression" dxfId="19909" priority="20955" stopIfTrue="1">
      <formula>AND($F80=0,$G80&lt;&gt;"",$G80&lt;&gt;"PUMP OFF MODE",G80&lt;&gt;"UNDER LOAD")</formula>
    </cfRule>
  </conditionalFormatting>
  <conditionalFormatting sqref="G69">
    <cfRule type="expression" dxfId="19908" priority="20950" stopIfTrue="1">
      <formula>OR($D69="SI",$D69="T&amp;A")</formula>
    </cfRule>
    <cfRule type="expression" dxfId="19907" priority="20951" stopIfTrue="1">
      <formula>AND($F69&gt;0,$G69="")</formula>
    </cfRule>
    <cfRule type="expression" dxfId="19906" priority="20952" stopIfTrue="1">
      <formula>AND($F69=0,$G69&lt;&gt;"",$G69&lt;&gt;"PUMP OFF MODE",G69&lt;&gt;"UNDER LOAD")</formula>
    </cfRule>
  </conditionalFormatting>
  <conditionalFormatting sqref="G84">
    <cfRule type="expression" dxfId="19905" priority="20911" stopIfTrue="1">
      <formula>OR($D84="SI",$D84="T&amp;A")</formula>
    </cfRule>
    <cfRule type="expression" dxfId="19904" priority="20912" stopIfTrue="1">
      <formula>AND($F84&gt;0,$G84="")</formula>
    </cfRule>
    <cfRule type="expression" dxfId="19903" priority="20913" stopIfTrue="1">
      <formula>AND($F84=0,$G84&lt;&gt;"",$G84&lt;&gt;"PUMP OFF MODE",G84&lt;&gt;"UNDER LOAD")</formula>
    </cfRule>
  </conditionalFormatting>
  <conditionalFormatting sqref="G41">
    <cfRule type="expression" dxfId="19902" priority="20887" stopIfTrue="1">
      <formula>OR($D41="SI",$D41="T&amp;A")</formula>
    </cfRule>
    <cfRule type="expression" dxfId="19901" priority="20888" stopIfTrue="1">
      <formula>AND($F41&gt;0,$G41="")</formula>
    </cfRule>
    <cfRule type="expression" dxfId="19900" priority="20889" stopIfTrue="1">
      <formula>AND($F41=0,$G41&lt;&gt;"",$G41&lt;&gt;"PUMP OFF MODE",G41&lt;&gt;"UNDER LOAD")</formula>
    </cfRule>
  </conditionalFormatting>
  <conditionalFormatting sqref="G64">
    <cfRule type="expression" dxfId="19899" priority="20851" stopIfTrue="1">
      <formula>OR($D64="SI",$D64="T&amp;A")</formula>
    </cfRule>
    <cfRule type="expression" dxfId="19898" priority="20852" stopIfTrue="1">
      <formula>AND($F64&gt;0,$G64="")</formula>
    </cfRule>
    <cfRule type="expression" dxfId="19897" priority="20853" stopIfTrue="1">
      <formula>AND($F64=0,$G64&lt;&gt;"",$G64&lt;&gt;"PUMP OFF MODE",G64&lt;&gt;"UNDER LOAD")</formula>
    </cfRule>
  </conditionalFormatting>
  <conditionalFormatting sqref="G31">
    <cfRule type="expression" dxfId="19896" priority="20785" stopIfTrue="1">
      <formula>OR($D31="SI",$D31="T&amp;A")</formula>
    </cfRule>
    <cfRule type="expression" dxfId="19895" priority="20786" stopIfTrue="1">
      <formula>AND($F31&gt;0,$G31="")</formula>
    </cfRule>
    <cfRule type="expression" dxfId="19894" priority="20787" stopIfTrue="1">
      <formula>AND($F31=0,$G31&lt;&gt;"",$G31&lt;&gt;"PUMP OFF MODE",G31&lt;&gt;"UNDER LOAD")</formula>
    </cfRule>
  </conditionalFormatting>
  <conditionalFormatting sqref="G86">
    <cfRule type="expression" dxfId="19893" priority="20809" stopIfTrue="1">
      <formula>OR($D86="SI",$D86="T&amp;A")</formula>
    </cfRule>
    <cfRule type="expression" dxfId="19892" priority="20810" stopIfTrue="1">
      <formula>AND($F86&gt;0,$G86="")</formula>
    </cfRule>
    <cfRule type="expression" dxfId="19891" priority="20811" stopIfTrue="1">
      <formula>AND($F86=0,$G86&lt;&gt;"",$G86&lt;&gt;"PUMP OFF MODE",G86&lt;&gt;"UNDER LOAD")</formula>
    </cfRule>
  </conditionalFormatting>
  <conditionalFormatting sqref="G39">
    <cfRule type="expression" dxfId="19890" priority="20719" stopIfTrue="1">
      <formula>OR($D39="SI",$D39="T&amp;A")</formula>
    </cfRule>
    <cfRule type="expression" dxfId="19889" priority="20720" stopIfTrue="1">
      <formula>AND($F39&gt;0,$G39="")</formula>
    </cfRule>
    <cfRule type="expression" dxfId="19888" priority="20721" stopIfTrue="1">
      <formula>AND($F39=0,$G39&lt;&gt;"",$G39&lt;&gt;"PUMP OFF MODE",G39&lt;&gt;"UNDER LOAD")</formula>
    </cfRule>
  </conditionalFormatting>
  <conditionalFormatting sqref="G61">
    <cfRule type="expression" dxfId="19887" priority="20710" stopIfTrue="1">
      <formula>OR($D61="SI",$D61="T&amp;A")</formula>
    </cfRule>
    <cfRule type="expression" dxfId="19886" priority="20711" stopIfTrue="1">
      <formula>AND($F61&gt;0,$G61="")</formula>
    </cfRule>
    <cfRule type="expression" dxfId="19885" priority="20712" stopIfTrue="1">
      <formula>AND($F61=0,$G61&lt;&gt;"",$G61&lt;&gt;"PUMP OFF MODE",G61&lt;&gt;"UNDER LOAD")</formula>
    </cfRule>
  </conditionalFormatting>
  <conditionalFormatting sqref="AB114:AE114">
    <cfRule type="expression" dxfId="19884" priority="20697" stopIfTrue="1">
      <formula>$D114="F"</formula>
    </cfRule>
  </conditionalFormatting>
  <conditionalFormatting sqref="AB114:AE114">
    <cfRule type="expression" dxfId="19883" priority="20696" stopIfTrue="1">
      <formula>OR($D114="SI",$D114="T&amp;A")</formula>
    </cfRule>
  </conditionalFormatting>
  <conditionalFormatting sqref="AB81:AE81">
    <cfRule type="expression" dxfId="19882" priority="20695" stopIfTrue="1">
      <formula>$D81="F"</formula>
    </cfRule>
  </conditionalFormatting>
  <conditionalFormatting sqref="AB81:AE81">
    <cfRule type="expression" dxfId="19881" priority="20694" stopIfTrue="1">
      <formula>OR($D81="SI",$D81="T&amp;A")</formula>
    </cfRule>
  </conditionalFormatting>
  <conditionalFormatting sqref="G13">
    <cfRule type="expression" dxfId="19880" priority="20610" stopIfTrue="1">
      <formula>OR($D13="SI",$D13="T&amp;A")</formula>
    </cfRule>
    <cfRule type="expression" dxfId="19879" priority="20611" stopIfTrue="1">
      <formula>AND($F13&gt;0,$G13="")</formula>
    </cfRule>
    <cfRule type="expression" dxfId="19878" priority="20612" stopIfTrue="1">
      <formula>AND($F13=0,$G13&lt;&gt;"",$G13&lt;&gt;"PUMP OFF MODE",G13&lt;&gt;"UNDER LOAD")</formula>
    </cfRule>
  </conditionalFormatting>
  <conditionalFormatting sqref="E43">
    <cfRule type="expression" dxfId="19877" priority="20583" stopIfTrue="1">
      <formula>OR($D43="SI",$D43="T&amp;A")</formula>
    </cfRule>
    <cfRule type="expression" dxfId="19876" priority="20584" stopIfTrue="1">
      <formula>AND($D43&lt;&gt;"SI",$E43&lt;24)</formula>
    </cfRule>
    <cfRule type="expression" dxfId="19875" priority="20585" stopIfTrue="1">
      <formula>OR($D43="SI",$D43="T&amp;A")</formula>
    </cfRule>
  </conditionalFormatting>
  <conditionalFormatting sqref="E45">
    <cfRule type="expression" dxfId="19874" priority="20580" stopIfTrue="1">
      <formula>OR($D45="SI",$D45="T&amp;A")</formula>
    </cfRule>
    <cfRule type="expression" dxfId="19873" priority="20581" stopIfTrue="1">
      <formula>AND($D45&lt;&gt;"SI",$E45&lt;24)</formula>
    </cfRule>
    <cfRule type="expression" dxfId="19872" priority="20582" stopIfTrue="1">
      <formula>OR($D45="SI",$D45="T&amp;A")</formula>
    </cfRule>
  </conditionalFormatting>
  <conditionalFormatting sqref="E56">
    <cfRule type="expression" dxfId="19871" priority="20577" stopIfTrue="1">
      <formula>OR($D56="SI",$D56="T&amp;A")</formula>
    </cfRule>
    <cfRule type="expression" dxfId="19870" priority="20578" stopIfTrue="1">
      <formula>AND($D56&lt;&gt;"SI",$E56&lt;24)</formula>
    </cfRule>
    <cfRule type="expression" dxfId="19869" priority="20579" stopIfTrue="1">
      <formula>OR($D56="SI",$D56="T&amp;A")</formula>
    </cfRule>
  </conditionalFormatting>
  <conditionalFormatting sqref="E59:E60">
    <cfRule type="expression" dxfId="19868" priority="20574" stopIfTrue="1">
      <formula>OR($D59="SI",$D59="T&amp;A")</formula>
    </cfRule>
    <cfRule type="expression" dxfId="19867" priority="20575" stopIfTrue="1">
      <formula>AND($D59&lt;&gt;"SI",$E59&lt;24)</formula>
    </cfRule>
    <cfRule type="expression" dxfId="19866" priority="20576" stopIfTrue="1">
      <formula>OR($D59="SI",$D59="T&amp;A")</formula>
    </cfRule>
  </conditionalFormatting>
  <conditionalFormatting sqref="E63">
    <cfRule type="expression" dxfId="19865" priority="20571" stopIfTrue="1">
      <formula>OR($D63="SI",$D63="T&amp;A")</formula>
    </cfRule>
    <cfRule type="expression" dxfId="19864" priority="20572" stopIfTrue="1">
      <formula>AND($D63&lt;&gt;"SI",$E63&lt;24)</formula>
    </cfRule>
    <cfRule type="expression" dxfId="19863" priority="20573" stopIfTrue="1">
      <formula>OR($D63="SI",$D63="T&amp;A")</formula>
    </cfRule>
  </conditionalFormatting>
  <conditionalFormatting sqref="E65">
    <cfRule type="expression" dxfId="19862" priority="20568" stopIfTrue="1">
      <formula>OR($D65="SI",$D65="T&amp;A")</formula>
    </cfRule>
    <cfRule type="expression" dxfId="19861" priority="20569" stopIfTrue="1">
      <formula>AND($D65&lt;&gt;"SI",$E65&lt;24)</formula>
    </cfRule>
    <cfRule type="expression" dxfId="19860" priority="20570" stopIfTrue="1">
      <formula>OR($D65="SI",$D65="T&amp;A")</formula>
    </cfRule>
  </conditionalFormatting>
  <conditionalFormatting sqref="E70">
    <cfRule type="expression" dxfId="19859" priority="20565" stopIfTrue="1">
      <formula>OR($D70="SI",$D70="T&amp;A")</formula>
    </cfRule>
    <cfRule type="expression" dxfId="19858" priority="20566" stopIfTrue="1">
      <formula>AND($D70&lt;&gt;"SI",$E70&lt;24)</formula>
    </cfRule>
    <cfRule type="expression" dxfId="19857" priority="20567" stopIfTrue="1">
      <formula>OR($D70="SI",$D70="T&amp;A")</formula>
    </cfRule>
  </conditionalFormatting>
  <conditionalFormatting sqref="E73">
    <cfRule type="expression" dxfId="19856" priority="20562" stopIfTrue="1">
      <formula>OR($D73="SI",$D73="T&amp;A")</formula>
    </cfRule>
    <cfRule type="expression" dxfId="19855" priority="20563" stopIfTrue="1">
      <formula>AND($D73&lt;&gt;"SI",$E73&lt;24)</formula>
    </cfRule>
    <cfRule type="expression" dxfId="19854" priority="20564" stopIfTrue="1">
      <formula>OR($D73="SI",$D73="T&amp;A")</formula>
    </cfRule>
  </conditionalFormatting>
  <conditionalFormatting sqref="E75:E76">
    <cfRule type="expression" dxfId="19853" priority="20559" stopIfTrue="1">
      <formula>OR($D75="SI",$D75="T&amp;A")</formula>
    </cfRule>
    <cfRule type="expression" dxfId="19852" priority="20560" stopIfTrue="1">
      <formula>AND($D75&lt;&gt;"SI",$E75&lt;24)</formula>
    </cfRule>
    <cfRule type="expression" dxfId="19851" priority="20561" stopIfTrue="1">
      <formula>OR($D75="SI",$D75="T&amp;A")</formula>
    </cfRule>
  </conditionalFormatting>
  <conditionalFormatting sqref="E81:E82">
    <cfRule type="expression" dxfId="19850" priority="20556" stopIfTrue="1">
      <formula>OR($D81="SI",$D81="T&amp;A")</formula>
    </cfRule>
    <cfRule type="expression" dxfId="19849" priority="20557" stopIfTrue="1">
      <formula>AND($D81&lt;&gt;"SI",$E81&lt;24)</formula>
    </cfRule>
    <cfRule type="expression" dxfId="19848" priority="20558" stopIfTrue="1">
      <formula>OR($D81="SI",$D81="T&amp;A")</formula>
    </cfRule>
  </conditionalFormatting>
  <conditionalFormatting sqref="E87">
    <cfRule type="expression" dxfId="19847" priority="20553" stopIfTrue="1">
      <formula>OR($D87="SI",$D87="T&amp;A")</formula>
    </cfRule>
    <cfRule type="expression" dxfId="19846" priority="20554" stopIfTrue="1">
      <formula>AND($D87&lt;&gt;"SI",$E87&lt;24)</formula>
    </cfRule>
    <cfRule type="expression" dxfId="19845" priority="20555" stopIfTrue="1">
      <formula>OR($D87="SI",$D87="T&amp;A")</formula>
    </cfRule>
  </conditionalFormatting>
  <conditionalFormatting sqref="E89">
    <cfRule type="expression" dxfId="19844" priority="20550" stopIfTrue="1">
      <formula>OR($D89="SI",$D89="T&amp;A")</formula>
    </cfRule>
    <cfRule type="expression" dxfId="19843" priority="20551" stopIfTrue="1">
      <formula>AND($D89&lt;&gt;"SI",$E89&lt;24)</formula>
    </cfRule>
    <cfRule type="expression" dxfId="19842" priority="20552" stopIfTrue="1">
      <formula>OR($D89="SI",$D89="T&amp;A")</formula>
    </cfRule>
  </conditionalFormatting>
  <conditionalFormatting sqref="E95">
    <cfRule type="expression" dxfId="19841" priority="20547" stopIfTrue="1">
      <formula>OR($D95="SI",$D95="T&amp;A")</formula>
    </cfRule>
    <cfRule type="expression" dxfId="19840" priority="20548" stopIfTrue="1">
      <formula>AND($D95&lt;&gt;"SI",$E95&lt;24)</formula>
    </cfRule>
    <cfRule type="expression" dxfId="19839" priority="20549" stopIfTrue="1">
      <formula>OR($D95="SI",$D95="T&amp;A")</formula>
    </cfRule>
  </conditionalFormatting>
  <conditionalFormatting sqref="E97">
    <cfRule type="expression" dxfId="19838" priority="20544" stopIfTrue="1">
      <formula>OR($D97="SI",$D97="T&amp;A")</formula>
    </cfRule>
    <cfRule type="expression" dxfId="19837" priority="20545" stopIfTrue="1">
      <formula>AND($D97&lt;&gt;"SI",$E97&lt;24)</formula>
    </cfRule>
    <cfRule type="expression" dxfId="19836" priority="20546" stopIfTrue="1">
      <formula>OR($D97="SI",$D97="T&amp;A")</formula>
    </cfRule>
  </conditionalFormatting>
  <conditionalFormatting sqref="E99">
    <cfRule type="expression" dxfId="19835" priority="20541" stopIfTrue="1">
      <formula>OR($D99="SI",$D99="T&amp;A")</formula>
    </cfRule>
    <cfRule type="expression" dxfId="19834" priority="20542" stopIfTrue="1">
      <formula>AND($D99&lt;&gt;"SI",$E99&lt;24)</formula>
    </cfRule>
    <cfRule type="expression" dxfId="19833" priority="20543" stopIfTrue="1">
      <formula>OR($D99="SI",$D99="T&amp;A")</formula>
    </cfRule>
  </conditionalFormatting>
  <conditionalFormatting sqref="E101">
    <cfRule type="expression" dxfId="19832" priority="20538" stopIfTrue="1">
      <formula>OR($D101="SI",$D101="T&amp;A")</formula>
    </cfRule>
    <cfRule type="expression" dxfId="19831" priority="20539" stopIfTrue="1">
      <formula>AND($D101&lt;&gt;"SI",$E101&lt;24)</formula>
    </cfRule>
    <cfRule type="expression" dxfId="19830" priority="20540" stopIfTrue="1">
      <formula>OR($D101="SI",$D101="T&amp;A")</formula>
    </cfRule>
  </conditionalFormatting>
  <conditionalFormatting sqref="E112:E114">
    <cfRule type="expression" dxfId="19829" priority="20535" stopIfTrue="1">
      <formula>OR($D112="SI",$D112="T&amp;A")</formula>
    </cfRule>
    <cfRule type="expression" dxfId="19828" priority="20536" stopIfTrue="1">
      <formula>AND($D112&lt;&gt;"SI",$E112&lt;24)</formula>
    </cfRule>
    <cfRule type="expression" dxfId="19827" priority="20537" stopIfTrue="1">
      <formula>OR($D112="SI",$D112="T&amp;A")</formula>
    </cfRule>
  </conditionalFormatting>
  <conditionalFormatting sqref="E112:E114">
    <cfRule type="expression" dxfId="19826" priority="20532" stopIfTrue="1">
      <formula>OR($D112="SI",$D112="T&amp;A")</formula>
    </cfRule>
    <cfRule type="expression" dxfId="19825" priority="20533" stopIfTrue="1">
      <formula>AND($D112&lt;&gt;"SI",$E112&lt;24)</formula>
    </cfRule>
    <cfRule type="expression" dxfId="19824" priority="20534" stopIfTrue="1">
      <formula>OR($D112="SI",$D112="T&amp;A")</formula>
    </cfRule>
  </conditionalFormatting>
  <conditionalFormatting sqref="G23 G8">
    <cfRule type="expression" dxfId="19823" priority="20508" stopIfTrue="1">
      <formula>OR($D8="SI",$D8="T&amp;A")</formula>
    </cfRule>
    <cfRule type="expression" dxfId="19822" priority="20509" stopIfTrue="1">
      <formula>AND($F8&gt;0,$G8="")</formula>
    </cfRule>
    <cfRule type="expression" dxfId="19821" priority="20510" stopIfTrue="1">
      <formula>AND($F8=0,$G8&lt;&gt;"",$G8&lt;&gt;"PUMP OFF MODE",G8&lt;&gt;"UNDER LOAD")</formula>
    </cfRule>
  </conditionalFormatting>
  <conditionalFormatting sqref="E70 E89 E87 E81:E82 E75:E76 E65 E55 E45 E43 E112:E114 E101 E73 E59:E60 E63">
    <cfRule type="expression" dxfId="19820" priority="20505" stopIfTrue="1">
      <formula>OR($D43="SI",$D43="T&amp;A")</formula>
    </cfRule>
    <cfRule type="expression" dxfId="19819" priority="20506" stopIfTrue="1">
      <formula>AND($D43&lt;&gt;"SI",$E43&lt;24)</formula>
    </cfRule>
    <cfRule type="expression" dxfId="19818" priority="20507" stopIfTrue="1">
      <formula>OR($D43="SI",$D43="T&amp;A")</formula>
    </cfRule>
  </conditionalFormatting>
  <conditionalFormatting sqref="E112:E114">
    <cfRule type="expression" dxfId="19817" priority="20502" stopIfTrue="1">
      <formula>OR($D112="SI",$D112="T&amp;A")</formula>
    </cfRule>
    <cfRule type="expression" dxfId="19816" priority="20503" stopIfTrue="1">
      <formula>AND($D112&lt;&gt;"SI",$E112&lt;24)</formula>
    </cfRule>
    <cfRule type="expression" dxfId="19815" priority="20504" stopIfTrue="1">
      <formula>OR($D112="SI",$D112="T&amp;A")</formula>
    </cfRule>
  </conditionalFormatting>
  <conditionalFormatting sqref="G70 G112 G82 G75 G66 G43 G87 G63">
    <cfRule type="expression" dxfId="19814" priority="20499" stopIfTrue="1">
      <formula>OR($D43="SI",$D43="T&amp;A")</formula>
    </cfRule>
    <cfRule type="expression" dxfId="19813" priority="20500" stopIfTrue="1">
      <formula>AND($F43&gt;0,$G43="")</formula>
    </cfRule>
    <cfRule type="expression" dxfId="19812" priority="20501" stopIfTrue="1">
      <formula>AND($F43=0,$G43&lt;&gt;"",$G43&lt;&gt;"PUMP OFF MODE",G43&lt;&gt;"UNDER LOAD")</formula>
    </cfRule>
  </conditionalFormatting>
  <conditionalFormatting sqref="E70 E95 E89 E87 E81:E82 E75:E76 E65 E55 E45 E43 E112:E114 E101 E73 E59:E60 E63">
    <cfRule type="expression" dxfId="19811" priority="20496" stopIfTrue="1">
      <formula>OR($D43="SI",$D43="T&amp;A")</formula>
    </cfRule>
    <cfRule type="expression" dxfId="19810" priority="20497" stopIfTrue="1">
      <formula>AND($D43&lt;&gt;"SI",$E43&lt;24)</formula>
    </cfRule>
    <cfRule type="expression" dxfId="19809" priority="20498" stopIfTrue="1">
      <formula>OR($D43="SI",$D43="T&amp;A")</formula>
    </cfRule>
  </conditionalFormatting>
  <conditionalFormatting sqref="E112:E114">
    <cfRule type="expression" dxfId="19808" priority="20493" stopIfTrue="1">
      <formula>OR($D112="SI",$D112="T&amp;A")</formula>
    </cfRule>
    <cfRule type="expression" dxfId="19807" priority="20494" stopIfTrue="1">
      <formula>AND($D112&lt;&gt;"SI",$E112&lt;24)</formula>
    </cfRule>
    <cfRule type="expression" dxfId="19806" priority="20495" stopIfTrue="1">
      <formula>OR($D112="SI",$D112="T&amp;A")</formula>
    </cfRule>
  </conditionalFormatting>
  <conditionalFormatting sqref="E70 E43 E87 E95 E101 E40:E41 E45 E55:E56 E73 E75:E76 E81:E82 E89 E59:E60 E63">
    <cfRule type="expression" dxfId="19805" priority="20487" stopIfTrue="1">
      <formula>OR($D40="SI",$D40="T&amp;A")</formula>
    </cfRule>
    <cfRule type="expression" dxfId="19804" priority="20488" stopIfTrue="1">
      <formula>AND($D40&lt;&gt;"SI",$E40&lt;24)</formula>
    </cfRule>
    <cfRule type="expression" dxfId="19803" priority="20489" stopIfTrue="1">
      <formula>OR($D40="SI",$D40="T&amp;A")</formula>
    </cfRule>
  </conditionalFormatting>
  <conditionalFormatting sqref="E70 E43 E87 E95 E101 E40:E41 E45 E55:E56 E73 E75:E76 E81:E82 E89 E59:E60 E63">
    <cfRule type="expression" dxfId="19802" priority="20484" stopIfTrue="1">
      <formula>OR($D40="SI",$D40="T&amp;A")</formula>
    </cfRule>
    <cfRule type="expression" dxfId="19801" priority="20485" stopIfTrue="1">
      <formula>AND($D40&lt;&gt;"SI",$E40&lt;24)</formula>
    </cfRule>
    <cfRule type="expression" dxfId="19800" priority="20486" stopIfTrue="1">
      <formula>OR($D40="SI",$D40="T&amp;A")</formula>
    </cfRule>
  </conditionalFormatting>
  <conditionalFormatting sqref="E70 E43 E87 E95 E101 E40:E41 E45 E55:E56 E73 E75:E76 E81:E82 E89 E59:E60 E63">
    <cfRule type="expression" dxfId="19799" priority="20481" stopIfTrue="1">
      <formula>OR($D40="SI",$D40="T&amp;A")</formula>
    </cfRule>
    <cfRule type="expression" dxfId="19798" priority="20482" stopIfTrue="1">
      <formula>AND($D40&lt;&gt;"SI",$E40&lt;24)</formula>
    </cfRule>
    <cfRule type="expression" dxfId="19797" priority="20483" stopIfTrue="1">
      <formula>OR($D40="SI",$D40="T&amp;A")</formula>
    </cfRule>
  </conditionalFormatting>
  <conditionalFormatting sqref="E70 E43 E87 E95 E101 E40:E41 E45 E55:E56 E73 E75:E76 E81:E82 E89 E59:E60 E63">
    <cfRule type="expression" dxfId="19796" priority="20478" stopIfTrue="1">
      <formula>OR($D40="SI",$D40="T&amp;A")</formula>
    </cfRule>
    <cfRule type="expression" dxfId="19795" priority="20479" stopIfTrue="1">
      <formula>AND($D40&lt;&gt;"SI",$E40&lt;24)</formula>
    </cfRule>
    <cfRule type="expression" dxfId="19794" priority="20480" stopIfTrue="1">
      <formula>OR($D40="SI",$D40="T&amp;A")</formula>
    </cfRule>
  </conditionalFormatting>
  <conditionalFormatting sqref="E70 E43 E87 E95 E101 E40:E41 E45 E55:E56 E73 E75:E76 E81:E82 E89 E59:E60 E63">
    <cfRule type="expression" dxfId="19793" priority="20475" stopIfTrue="1">
      <formula>OR($D40="SI",$D40="T&amp;A")</formula>
    </cfRule>
    <cfRule type="expression" dxfId="19792" priority="20476" stopIfTrue="1">
      <formula>AND($D40&lt;&gt;"SI",$E40&lt;24)</formula>
    </cfRule>
    <cfRule type="expression" dxfId="19791" priority="20477" stopIfTrue="1">
      <formula>OR($D40="SI",$D40="T&amp;A")</formula>
    </cfRule>
  </conditionalFormatting>
  <conditionalFormatting sqref="E70 E43 E87 E95 E101 E40:E41 E45 E55:E56 E73 E75:E76 E81:E82 E89 E59:E60 E63">
    <cfRule type="expression" dxfId="19790" priority="20472" stopIfTrue="1">
      <formula>OR($D40="SI",$D40="T&amp;A")</formula>
    </cfRule>
    <cfRule type="expression" dxfId="19789" priority="20473" stopIfTrue="1">
      <formula>AND($D40&lt;&gt;"SI",$E40&lt;24)</formula>
    </cfRule>
    <cfRule type="expression" dxfId="19788" priority="20474" stopIfTrue="1">
      <formula>OR($D40="SI",$D40="T&amp;A")</formula>
    </cfRule>
  </conditionalFormatting>
  <conditionalFormatting sqref="E70 E43 E87 E95 E101 E40:E41 E45 E55:E56 E73 E75:E76 E81:E82 E89 E59:E60 E63">
    <cfRule type="expression" dxfId="19787" priority="20469" stopIfTrue="1">
      <formula>OR($D40="SI",$D40="T&amp;A")</formula>
    </cfRule>
    <cfRule type="expression" dxfId="19786" priority="20470" stopIfTrue="1">
      <formula>AND($D40&lt;&gt;"SI",$E40&lt;24)</formula>
    </cfRule>
    <cfRule type="expression" dxfId="19785" priority="20471" stopIfTrue="1">
      <formula>OR($D40="SI",$D40="T&amp;A")</formula>
    </cfRule>
  </conditionalFormatting>
  <conditionalFormatting sqref="E70 E43 E87 E95 E101 E40:E41 E45 E55:E56 E73 E75:E76 E81:E82 E89 E59:E60 E63">
    <cfRule type="expression" dxfId="19784" priority="20466" stopIfTrue="1">
      <formula>OR($D40="SI",$D40="T&amp;A")</formula>
    </cfRule>
    <cfRule type="expression" dxfId="19783" priority="20467" stopIfTrue="1">
      <formula>AND($D40&lt;&gt;"SI",$E40&lt;24)</formula>
    </cfRule>
    <cfRule type="expression" dxfId="19782" priority="20468" stopIfTrue="1">
      <formula>OR($D40="SI",$D40="T&amp;A")</formula>
    </cfRule>
  </conditionalFormatting>
  <conditionalFormatting sqref="E70 E43 E87 E95 E101 E40:E41 E45 E55:E56 E73 E75:E76 E81:E82 E89 E59:E60 E63">
    <cfRule type="expression" dxfId="19781" priority="20463" stopIfTrue="1">
      <formula>OR($D40="SI",$D40="T&amp;A")</formula>
    </cfRule>
    <cfRule type="expression" dxfId="19780" priority="20464" stopIfTrue="1">
      <formula>AND($D40&lt;&gt;"SI",$E40&lt;24)</formula>
    </cfRule>
    <cfRule type="expression" dxfId="19779" priority="20465" stopIfTrue="1">
      <formula>OR($D40="SI",$D40="T&amp;A")</formula>
    </cfRule>
  </conditionalFormatting>
  <conditionalFormatting sqref="E70 E43 E87 E95 E101 E40:E41 E45 E55:E56 E73 E75:E76 E81:E82 E89 E59:E60 E63">
    <cfRule type="expression" dxfId="19778" priority="20460" stopIfTrue="1">
      <formula>OR($D40="SI",$D40="T&amp;A")</formula>
    </cfRule>
    <cfRule type="expression" dxfId="19777" priority="20461" stopIfTrue="1">
      <formula>AND($D40&lt;&gt;"SI",$E40&lt;24)</formula>
    </cfRule>
    <cfRule type="expression" dxfId="19776" priority="20462" stopIfTrue="1">
      <formula>OR($D40="SI",$D40="T&amp;A")</formula>
    </cfRule>
  </conditionalFormatting>
  <conditionalFormatting sqref="E95 E40:E41">
    <cfRule type="expression" dxfId="19775" priority="20457" stopIfTrue="1">
      <formula>OR($D40="SI",$D40="T&amp;A")</formula>
    </cfRule>
    <cfRule type="expression" dxfId="19774" priority="20458" stopIfTrue="1">
      <formula>AND($D40&lt;&gt;"SI",$E40&lt;24)</formula>
    </cfRule>
    <cfRule type="expression" dxfId="19773" priority="20459" stopIfTrue="1">
      <formula>OR($D40="SI",$D40="T&amp;A")</formula>
    </cfRule>
  </conditionalFormatting>
  <conditionalFormatting sqref="E40:E41">
    <cfRule type="expression" dxfId="19772" priority="20454" stopIfTrue="1">
      <formula>OR($D40="SI",$D40="T&amp;A")</formula>
    </cfRule>
    <cfRule type="expression" dxfId="19771" priority="20455" stopIfTrue="1">
      <formula>AND($D40&lt;&gt;"SI",$E40&lt;24)</formula>
    </cfRule>
    <cfRule type="expression" dxfId="19770" priority="20456" stopIfTrue="1">
      <formula>OR($D40="SI",$D40="T&amp;A")</formula>
    </cfRule>
  </conditionalFormatting>
  <conditionalFormatting sqref="E70 E43 E105 E87 E95 E40:E41 E101 E45 E55:E56 E65 E75:E76 E81:E82 E89 E97 E99 E112:E114 E59:E60 E63">
    <cfRule type="expression" dxfId="19769" priority="20451" stopIfTrue="1">
      <formula>OR($D40="SI",$D40="T&amp;A")</formula>
    </cfRule>
    <cfRule type="expression" dxfId="19768" priority="20452" stopIfTrue="1">
      <formula>AND($D40&lt;&gt;"SI",$E40&lt;24)</formula>
    </cfRule>
    <cfRule type="expression" dxfId="19767" priority="20453" stopIfTrue="1">
      <formula>OR($D40="SI",$D40="T&amp;A")</formula>
    </cfRule>
  </conditionalFormatting>
  <conditionalFormatting sqref="G25">
    <cfRule type="expression" dxfId="19766" priority="20442" stopIfTrue="1">
      <formula>OR($D25="SI",$D25="T&amp;A")</formula>
    </cfRule>
    <cfRule type="expression" dxfId="19765" priority="20443" stopIfTrue="1">
      <formula>AND($F25&gt;0,$G25="")</formula>
    </cfRule>
    <cfRule type="expression" dxfId="19764" priority="20444" stopIfTrue="1">
      <formula>AND($F25=0,$G25&lt;&gt;"",$G25&lt;&gt;"PUMP OFF MODE",G25&lt;&gt;"UNDER LOAD")</formula>
    </cfRule>
  </conditionalFormatting>
  <conditionalFormatting sqref="E99 E97 E95 E89 E87 E81:E82 E75:E76 E65:E66 E55:E56 E45 E43 E112:E114 E101 E73 E59:E60 E63">
    <cfRule type="expression" dxfId="19763" priority="20433" stopIfTrue="1">
      <formula>OR($D43="SI",$D43="T&amp;A")</formula>
    </cfRule>
    <cfRule type="expression" dxfId="19762" priority="20434" stopIfTrue="1">
      <formula>AND($D43&lt;&gt;"SI",$E43&lt;24)</formula>
    </cfRule>
    <cfRule type="expression" dxfId="19761" priority="20435" stopIfTrue="1">
      <formula>OR($D43="SI",$D43="T&amp;A")</formula>
    </cfRule>
  </conditionalFormatting>
  <conditionalFormatting sqref="E99 E97 E89 E87 E81:E82 E75:E76 E65:E66 E55:E56 E45 E43 E112:E114 E101 E73 E59:E60 E63">
    <cfRule type="expression" dxfId="19760" priority="20430" stopIfTrue="1">
      <formula>OR($D43="SI",$D43="T&amp;A")</formula>
    </cfRule>
    <cfRule type="expression" dxfId="19759" priority="20431" stopIfTrue="1">
      <formula>AND($D43&lt;&gt;"SI",$E43&lt;24)</formula>
    </cfRule>
    <cfRule type="expression" dxfId="19758" priority="20432" stopIfTrue="1">
      <formula>OR($D43="SI",$D43="T&amp;A")</formula>
    </cfRule>
  </conditionalFormatting>
  <conditionalFormatting sqref="E99 E97 E95 E89 E87 E81:E82 E75:E76 E65:E66 E55:E56 E45 E43 E112:E114 E101 E73 E59:E60 E63">
    <cfRule type="expression" dxfId="19757" priority="20427" stopIfTrue="1">
      <formula>OR($D43="SI",$D43="T&amp;A")</formula>
    </cfRule>
    <cfRule type="expression" dxfId="19756" priority="20428" stopIfTrue="1">
      <formula>AND($D43&lt;&gt;"SI",$E43&lt;24)</formula>
    </cfRule>
    <cfRule type="expression" dxfId="19755" priority="20429" stopIfTrue="1">
      <formula>OR($D43="SI",$D43="T&amp;A")</formula>
    </cfRule>
  </conditionalFormatting>
  <conditionalFormatting sqref="E99 E97 E65:E66 E56 E112:E114">
    <cfRule type="expression" dxfId="19754" priority="20424" stopIfTrue="1">
      <formula>OR($D56="SI",$D56="T&amp;A")</formula>
    </cfRule>
    <cfRule type="expression" dxfId="19753" priority="20425" stopIfTrue="1">
      <formula>AND($D56&lt;&gt;"SI",$E56&lt;24)</formula>
    </cfRule>
    <cfRule type="expression" dxfId="19752" priority="20426" stopIfTrue="1">
      <formula>OR($D56="SI",$D56="T&amp;A")</formula>
    </cfRule>
  </conditionalFormatting>
  <conditionalFormatting sqref="E99 E97 E65:E66 E56 E112:E114">
    <cfRule type="expression" dxfId="19751" priority="20421" stopIfTrue="1">
      <formula>OR($D56="SI",$D56="T&amp;A")</formula>
    </cfRule>
    <cfRule type="expression" dxfId="19750" priority="20422" stopIfTrue="1">
      <formula>AND($D56&lt;&gt;"SI",$E56&lt;24)</formula>
    </cfRule>
    <cfRule type="expression" dxfId="19749" priority="20423" stopIfTrue="1">
      <formula>OR($D56="SI",$D56="T&amp;A")</formula>
    </cfRule>
  </conditionalFormatting>
  <conditionalFormatting sqref="E99 E97 E65:E66 E56 E112:E114">
    <cfRule type="expression" dxfId="19748" priority="20418" stopIfTrue="1">
      <formula>OR($D56="SI",$D56="T&amp;A")</formula>
    </cfRule>
    <cfRule type="expression" dxfId="19747" priority="20419" stopIfTrue="1">
      <formula>AND($D56&lt;&gt;"SI",$E56&lt;24)</formula>
    </cfRule>
    <cfRule type="expression" dxfId="19746" priority="20420" stopIfTrue="1">
      <formula>OR($D56="SI",$D56="T&amp;A")</formula>
    </cfRule>
  </conditionalFormatting>
  <conditionalFormatting sqref="E99 E97 E65:E66 E56 E112:E114">
    <cfRule type="expression" dxfId="19745" priority="20415" stopIfTrue="1">
      <formula>OR($D56="SI",$D56="T&amp;A")</formula>
    </cfRule>
    <cfRule type="expression" dxfId="19744" priority="20416" stopIfTrue="1">
      <formula>AND($D56&lt;&gt;"SI",$E56&lt;24)</formula>
    </cfRule>
    <cfRule type="expression" dxfId="19743" priority="20417" stopIfTrue="1">
      <formula>OR($D56="SI",$D56="T&amp;A")</formula>
    </cfRule>
  </conditionalFormatting>
  <conditionalFormatting sqref="E99 E97 E65:E66 E56 E112:E114">
    <cfRule type="expression" dxfId="19742" priority="20412" stopIfTrue="1">
      <formula>OR($D56="SI",$D56="T&amp;A")</formula>
    </cfRule>
    <cfRule type="expression" dxfId="19741" priority="20413" stopIfTrue="1">
      <formula>AND($D56&lt;&gt;"SI",$E56&lt;24)</formula>
    </cfRule>
    <cfRule type="expression" dxfId="19740" priority="20414" stopIfTrue="1">
      <formula>OR($D56="SI",$D56="T&amp;A")</formula>
    </cfRule>
  </conditionalFormatting>
  <conditionalFormatting sqref="E99 E97 E65:E66 E56 E112:E114">
    <cfRule type="expression" dxfId="19739" priority="20409" stopIfTrue="1">
      <formula>OR($D56="SI",$D56="T&amp;A")</formula>
    </cfRule>
    <cfRule type="expression" dxfId="19738" priority="20410" stopIfTrue="1">
      <formula>AND($D56&lt;&gt;"SI",$E56&lt;24)</formula>
    </cfRule>
    <cfRule type="expression" dxfId="19737" priority="20411" stopIfTrue="1">
      <formula>OR($D56="SI",$D56="T&amp;A")</formula>
    </cfRule>
  </conditionalFormatting>
  <conditionalFormatting sqref="E99 E97 E65:E66 E56 E112:E114">
    <cfRule type="expression" dxfId="19736" priority="20406" stopIfTrue="1">
      <formula>OR($D56="SI",$D56="T&amp;A")</formula>
    </cfRule>
    <cfRule type="expression" dxfId="19735" priority="20407" stopIfTrue="1">
      <formula>AND($D56&lt;&gt;"SI",$E56&lt;24)</formula>
    </cfRule>
    <cfRule type="expression" dxfId="19734" priority="20408" stopIfTrue="1">
      <formula>OR($D56="SI",$D56="T&amp;A")</formula>
    </cfRule>
  </conditionalFormatting>
  <conditionalFormatting sqref="E99 E97 E65:E66 E56 E112:E114">
    <cfRule type="expression" dxfId="19733" priority="20403" stopIfTrue="1">
      <formula>OR($D56="SI",$D56="T&amp;A")</formula>
    </cfRule>
    <cfRule type="expression" dxfId="19732" priority="20404" stopIfTrue="1">
      <formula>AND($D56&lt;&gt;"SI",$E56&lt;24)</formula>
    </cfRule>
    <cfRule type="expression" dxfId="19731" priority="20405" stopIfTrue="1">
      <formula>OR($D56="SI",$D56="T&amp;A")</formula>
    </cfRule>
  </conditionalFormatting>
  <conditionalFormatting sqref="E99 E97 E65:E66 E56 E112:E114">
    <cfRule type="expression" dxfId="19730" priority="20400" stopIfTrue="1">
      <formula>OR($D56="SI",$D56="T&amp;A")</formula>
    </cfRule>
    <cfRule type="expression" dxfId="19729" priority="20401" stopIfTrue="1">
      <formula>AND($D56&lt;&gt;"SI",$E56&lt;24)</formula>
    </cfRule>
    <cfRule type="expression" dxfId="19728" priority="20402" stopIfTrue="1">
      <formula>OR($D56="SI",$D56="T&amp;A")</formula>
    </cfRule>
  </conditionalFormatting>
  <conditionalFormatting sqref="E99 E97 E65:E66 E56 E112:E114">
    <cfRule type="expression" dxfId="19727" priority="20397" stopIfTrue="1">
      <formula>OR($D56="SI",$D56="T&amp;A")</formula>
    </cfRule>
    <cfRule type="expression" dxfId="19726" priority="20398" stopIfTrue="1">
      <formula>AND($D56&lt;&gt;"SI",$E56&lt;24)</formula>
    </cfRule>
    <cfRule type="expression" dxfId="19725" priority="20399" stopIfTrue="1">
      <formula>OR($D56="SI",$D56="T&amp;A")</formula>
    </cfRule>
  </conditionalFormatting>
  <conditionalFormatting sqref="E73 E66 E56">
    <cfRule type="expression" dxfId="19724" priority="20394" stopIfTrue="1">
      <formula>OR($D56="SI",$D56="T&amp;A")</formula>
    </cfRule>
    <cfRule type="expression" dxfId="19723" priority="20395" stopIfTrue="1">
      <formula>AND($D56&lt;&gt;"SI",$E56&lt;24)</formula>
    </cfRule>
    <cfRule type="expression" dxfId="19722" priority="20396" stopIfTrue="1">
      <formula>OR($D56="SI",$D56="T&amp;A")</formula>
    </cfRule>
  </conditionalFormatting>
  <conditionalFormatting sqref="E66">
    <cfRule type="expression" dxfId="19721" priority="20391" stopIfTrue="1">
      <formula>OR($D66="SI",$D66="T&amp;A")</formula>
    </cfRule>
    <cfRule type="expression" dxfId="19720" priority="20392" stopIfTrue="1">
      <formula>AND($D66&lt;&gt;"SI",$E66&lt;24)</formula>
    </cfRule>
    <cfRule type="expression" dxfId="19719" priority="20393" stopIfTrue="1">
      <formula>OR($D66="SI",$D66="T&amp;A")</formula>
    </cfRule>
  </conditionalFormatting>
  <conditionalFormatting sqref="E66">
    <cfRule type="expression" dxfId="19718" priority="20388" stopIfTrue="1">
      <formula>OR($D66="SI",$D66="T&amp;A")</formula>
    </cfRule>
    <cfRule type="expression" dxfId="19717" priority="20389" stopIfTrue="1">
      <formula>AND($D66&lt;&gt;"SI",$E66&lt;24)</formula>
    </cfRule>
    <cfRule type="expression" dxfId="19716" priority="20390" stopIfTrue="1">
      <formula>OR($D66="SI",$D66="T&amp;A")</formula>
    </cfRule>
  </conditionalFormatting>
  <conditionalFormatting sqref="E112:E114">
    <cfRule type="expression" dxfId="19715" priority="20385" stopIfTrue="1">
      <formula>OR($D112="SI",$D112="T&amp;A")</formula>
    </cfRule>
    <cfRule type="expression" dxfId="19714" priority="20386" stopIfTrue="1">
      <formula>AND($D112&lt;&gt;"SI",$E112&lt;24)</formula>
    </cfRule>
    <cfRule type="expression" dxfId="19713" priority="20387" stopIfTrue="1">
      <formula>OR($D112="SI",$D112="T&amp;A")</formula>
    </cfRule>
  </conditionalFormatting>
  <conditionalFormatting sqref="E105 E99 E97 E95 E89 E87 E81:E82 E75:E76 E65:E66 E55:E56 E45 E43 E112:E114 E101 E73 E59:E60 E63">
    <cfRule type="expression" dxfId="19712" priority="20379" stopIfTrue="1">
      <formula>OR($D43="SI",$D43="T&amp;A")</formula>
    </cfRule>
    <cfRule type="expression" dxfId="19711" priority="20380" stopIfTrue="1">
      <formula>AND($D43&lt;&gt;"SI",$E43&lt;24)</formula>
    </cfRule>
    <cfRule type="expression" dxfId="19710" priority="20381" stopIfTrue="1">
      <formula>OR($D43="SI",$D43="T&amp;A")</formula>
    </cfRule>
  </conditionalFormatting>
  <conditionalFormatting sqref="E105 E99 E97 E89 E87 E81:E82 E75:E76 E65:E66 E55:E56 E45 E43 E112:E114 E101 E73 E59:E60 E63">
    <cfRule type="expression" dxfId="19709" priority="20376" stopIfTrue="1">
      <formula>OR($D43="SI",$D43="T&amp;A")</formula>
    </cfRule>
    <cfRule type="expression" dxfId="19708" priority="20377" stopIfTrue="1">
      <formula>AND($D43&lt;&gt;"SI",$E43&lt;24)</formula>
    </cfRule>
    <cfRule type="expression" dxfId="19707" priority="20378" stopIfTrue="1">
      <formula>OR($D43="SI",$D43="T&amp;A")</formula>
    </cfRule>
  </conditionalFormatting>
  <conditionalFormatting sqref="E105 E99 E97 E95 E89 E87 E81:E82 E75:E76 E65:E66 E55:E56 E45 E43 E112:E114 E101 E73 E59:E60 E63">
    <cfRule type="expression" dxfId="19706" priority="20373" stopIfTrue="1">
      <formula>OR($D43="SI",$D43="T&amp;A")</formula>
    </cfRule>
    <cfRule type="expression" dxfId="19705" priority="20374" stopIfTrue="1">
      <formula>AND($D43&lt;&gt;"SI",$E43&lt;24)</formula>
    </cfRule>
    <cfRule type="expression" dxfId="19704" priority="20375" stopIfTrue="1">
      <formula>OR($D43="SI",$D43="T&amp;A")</formula>
    </cfRule>
  </conditionalFormatting>
  <conditionalFormatting sqref="E105 E99 E97 E65:E66 E56 E112:E114">
    <cfRule type="expression" dxfId="19703" priority="20370" stopIfTrue="1">
      <formula>OR($D56="SI",$D56="T&amp;A")</formula>
    </cfRule>
    <cfRule type="expression" dxfId="19702" priority="20371" stopIfTrue="1">
      <formula>AND($D56&lt;&gt;"SI",$E56&lt;24)</formula>
    </cfRule>
    <cfRule type="expression" dxfId="19701" priority="20372" stopIfTrue="1">
      <formula>OR($D56="SI",$D56="T&amp;A")</formula>
    </cfRule>
  </conditionalFormatting>
  <conditionalFormatting sqref="E105 E99 E97 E65:E66 E56 E112:E114">
    <cfRule type="expression" dxfId="19700" priority="20367" stopIfTrue="1">
      <formula>OR($D56="SI",$D56="T&amp;A")</formula>
    </cfRule>
    <cfRule type="expression" dxfId="19699" priority="20368" stopIfTrue="1">
      <formula>AND($D56&lt;&gt;"SI",$E56&lt;24)</formula>
    </cfRule>
    <cfRule type="expression" dxfId="19698" priority="20369" stopIfTrue="1">
      <formula>OR($D56="SI",$D56="T&amp;A")</formula>
    </cfRule>
  </conditionalFormatting>
  <conditionalFormatting sqref="E105 E99 E97 E65:E66 E56 E112:E114">
    <cfRule type="expression" dxfId="19697" priority="20364" stopIfTrue="1">
      <formula>OR($D56="SI",$D56="T&amp;A")</formula>
    </cfRule>
    <cfRule type="expression" dxfId="19696" priority="20365" stopIfTrue="1">
      <formula>AND($D56&lt;&gt;"SI",$E56&lt;24)</formula>
    </cfRule>
    <cfRule type="expression" dxfId="19695" priority="20366" stopIfTrue="1">
      <formula>OR($D56="SI",$D56="T&amp;A")</formula>
    </cfRule>
  </conditionalFormatting>
  <conditionalFormatting sqref="E105 E99 E97 E65:E66 E56 E112:E114">
    <cfRule type="expression" dxfId="19694" priority="20361" stopIfTrue="1">
      <formula>OR($D56="SI",$D56="T&amp;A")</formula>
    </cfRule>
    <cfRule type="expression" dxfId="19693" priority="20362" stopIfTrue="1">
      <formula>AND($D56&lt;&gt;"SI",$E56&lt;24)</formula>
    </cfRule>
    <cfRule type="expression" dxfId="19692" priority="20363" stopIfTrue="1">
      <formula>OR($D56="SI",$D56="T&amp;A")</formula>
    </cfRule>
  </conditionalFormatting>
  <conditionalFormatting sqref="E105 E99 E97 E65:E66 E56 E112:E114">
    <cfRule type="expression" dxfId="19691" priority="20358" stopIfTrue="1">
      <formula>OR($D56="SI",$D56="T&amp;A")</formula>
    </cfRule>
    <cfRule type="expression" dxfId="19690" priority="20359" stopIfTrue="1">
      <formula>AND($D56&lt;&gt;"SI",$E56&lt;24)</formula>
    </cfRule>
    <cfRule type="expression" dxfId="19689" priority="20360" stopIfTrue="1">
      <formula>OR($D56="SI",$D56="T&amp;A")</formula>
    </cfRule>
  </conditionalFormatting>
  <conditionalFormatting sqref="E105 E99 E97 E65:E66 E56 E112:E114">
    <cfRule type="expression" dxfId="19688" priority="20355" stopIfTrue="1">
      <formula>OR($D56="SI",$D56="T&amp;A")</formula>
    </cfRule>
    <cfRule type="expression" dxfId="19687" priority="20356" stopIfTrue="1">
      <formula>AND($D56&lt;&gt;"SI",$E56&lt;24)</formula>
    </cfRule>
    <cfRule type="expression" dxfId="19686" priority="20357" stopIfTrue="1">
      <formula>OR($D56="SI",$D56="T&amp;A")</formula>
    </cfRule>
  </conditionalFormatting>
  <conditionalFormatting sqref="E105 E99 E97 E65:E66 E56 E112:E114">
    <cfRule type="expression" dxfId="19685" priority="20352" stopIfTrue="1">
      <formula>OR($D56="SI",$D56="T&amp;A")</formula>
    </cfRule>
    <cfRule type="expression" dxfId="19684" priority="20353" stopIfTrue="1">
      <formula>AND($D56&lt;&gt;"SI",$E56&lt;24)</formula>
    </cfRule>
    <cfRule type="expression" dxfId="19683" priority="20354" stopIfTrue="1">
      <formula>OR($D56="SI",$D56="T&amp;A")</formula>
    </cfRule>
  </conditionalFormatting>
  <conditionalFormatting sqref="E105 E99 E97 E65:E66 E56 E112:E114">
    <cfRule type="expression" dxfId="19682" priority="20349" stopIfTrue="1">
      <formula>OR($D56="SI",$D56="T&amp;A")</formula>
    </cfRule>
    <cfRule type="expression" dxfId="19681" priority="20350" stopIfTrue="1">
      <formula>AND($D56&lt;&gt;"SI",$E56&lt;24)</formula>
    </cfRule>
    <cfRule type="expression" dxfId="19680" priority="20351" stopIfTrue="1">
      <formula>OR($D56="SI",$D56="T&amp;A")</formula>
    </cfRule>
  </conditionalFormatting>
  <conditionalFormatting sqref="E105 E99 E97 E65:E66 E56 E112:E114">
    <cfRule type="expression" dxfId="19679" priority="20346" stopIfTrue="1">
      <formula>OR($D56="SI",$D56="T&amp;A")</formula>
    </cfRule>
    <cfRule type="expression" dxfId="19678" priority="20347" stopIfTrue="1">
      <formula>AND($D56&lt;&gt;"SI",$E56&lt;24)</formula>
    </cfRule>
    <cfRule type="expression" dxfId="19677" priority="20348" stopIfTrue="1">
      <formula>OR($D56="SI",$D56="T&amp;A")</formula>
    </cfRule>
  </conditionalFormatting>
  <conditionalFormatting sqref="E105 E99 E97 E65:E66 E56 E112:E114">
    <cfRule type="expression" dxfId="19676" priority="20343" stopIfTrue="1">
      <formula>OR($D56="SI",$D56="T&amp;A")</formula>
    </cfRule>
    <cfRule type="expression" dxfId="19675" priority="20344" stopIfTrue="1">
      <formula>AND($D56&lt;&gt;"SI",$E56&lt;24)</formula>
    </cfRule>
    <cfRule type="expression" dxfId="19674" priority="20345" stopIfTrue="1">
      <formula>OR($D56="SI",$D56="T&amp;A")</formula>
    </cfRule>
  </conditionalFormatting>
  <conditionalFormatting sqref="E73 E66 E56">
    <cfRule type="expression" dxfId="19673" priority="20340" stopIfTrue="1">
      <formula>OR($D56="SI",$D56="T&amp;A")</formula>
    </cfRule>
    <cfRule type="expression" dxfId="19672" priority="20341" stopIfTrue="1">
      <formula>AND($D56&lt;&gt;"SI",$E56&lt;24)</formula>
    </cfRule>
    <cfRule type="expression" dxfId="19671" priority="20342" stopIfTrue="1">
      <formula>OR($D56="SI",$D56="T&amp;A")</formula>
    </cfRule>
  </conditionalFormatting>
  <conditionalFormatting sqref="E66">
    <cfRule type="expression" dxfId="19670" priority="20337" stopIfTrue="1">
      <formula>OR($D66="SI",$D66="T&amp;A")</formula>
    </cfRule>
    <cfRule type="expression" dxfId="19669" priority="20338" stopIfTrue="1">
      <formula>AND($D66&lt;&gt;"SI",$E66&lt;24)</formula>
    </cfRule>
    <cfRule type="expression" dxfId="19668" priority="20339" stopIfTrue="1">
      <formula>OR($D66="SI",$D66="T&amp;A")</formula>
    </cfRule>
  </conditionalFormatting>
  <conditionalFormatting sqref="E66">
    <cfRule type="expression" dxfId="19667" priority="20334" stopIfTrue="1">
      <formula>OR($D66="SI",$D66="T&amp;A")</formula>
    </cfRule>
    <cfRule type="expression" dxfId="19666" priority="20335" stopIfTrue="1">
      <formula>AND($D66&lt;&gt;"SI",$E66&lt;24)</formula>
    </cfRule>
    <cfRule type="expression" dxfId="19665" priority="20336" stopIfTrue="1">
      <formula>OR($D66="SI",$D66="T&amp;A")</formula>
    </cfRule>
  </conditionalFormatting>
  <conditionalFormatting sqref="E112:E114">
    <cfRule type="expression" dxfId="19664" priority="20331" stopIfTrue="1">
      <formula>OR($D112="SI",$D112="T&amp;A")</formula>
    </cfRule>
    <cfRule type="expression" dxfId="19663" priority="20332" stopIfTrue="1">
      <formula>AND($D112&lt;&gt;"SI",$E112&lt;24)</formula>
    </cfRule>
    <cfRule type="expression" dxfId="19662" priority="20333" stopIfTrue="1">
      <formula>OR($D112="SI",$D112="T&amp;A")</formula>
    </cfRule>
  </conditionalFormatting>
  <conditionalFormatting sqref="E43 E87 E95 E101 E40:E41 E45 E55:E56 E65:E66 E75:E76 E81:E82 E89 E97 E99 E73 E59:E60 E63">
    <cfRule type="expression" dxfId="19661" priority="20319" stopIfTrue="1">
      <formula>OR($D40="SI",$D40="T&amp;A")</formula>
    </cfRule>
    <cfRule type="expression" dxfId="19660" priority="20320" stopIfTrue="1">
      <formula>AND($D40&lt;&gt;"SI",$E40&lt;24)</formula>
    </cfRule>
    <cfRule type="expression" dxfId="19659" priority="20321" stopIfTrue="1">
      <formula>OR($D40="SI",$D40="T&amp;A")</formula>
    </cfRule>
  </conditionalFormatting>
  <conditionalFormatting sqref="E43 E87 E95 E101 E40:E41 E45 E55:E56 E65:E66 E75:E76 E81:E82 E89 E97 E99 E73 E59:E60 E63">
    <cfRule type="expression" dxfId="19658" priority="20316" stopIfTrue="1">
      <formula>OR($D40="SI",$D40="T&amp;A")</formula>
    </cfRule>
    <cfRule type="expression" dxfId="19657" priority="20317" stopIfTrue="1">
      <formula>AND($D40&lt;&gt;"SI",$E40&lt;24)</formula>
    </cfRule>
    <cfRule type="expression" dxfId="19656" priority="20318" stopIfTrue="1">
      <formula>OR($D40="SI",$D40="T&amp;A")</formula>
    </cfRule>
  </conditionalFormatting>
  <conditionalFormatting sqref="E43 E87 E95 E101 E40:E41 E45 E55:E56 E65:E66 E75:E76 E81:E82 E89 E97 E99 E73 E59:E60 E63">
    <cfRule type="expression" dxfId="19655" priority="20313" stopIfTrue="1">
      <formula>OR($D40="SI",$D40="T&amp;A")</formula>
    </cfRule>
    <cfRule type="expression" dxfId="19654" priority="20314" stopIfTrue="1">
      <formula>AND($D40&lt;&gt;"SI",$E40&lt;24)</formula>
    </cfRule>
    <cfRule type="expression" dxfId="19653" priority="20315" stopIfTrue="1">
      <formula>OR($D40="SI",$D40="T&amp;A")</formula>
    </cfRule>
  </conditionalFormatting>
  <conditionalFormatting sqref="E43 E87 E95 E101 E40:E41 E45 E55:E56 E65:E66 E75:E76 E81:E82 E89 E97 E99 E73 E59:E60 E63">
    <cfRule type="expression" dxfId="19652" priority="20310" stopIfTrue="1">
      <formula>OR($D40="SI",$D40="T&amp;A")</formula>
    </cfRule>
    <cfRule type="expression" dxfId="19651" priority="20311" stopIfTrue="1">
      <formula>AND($D40&lt;&gt;"SI",$E40&lt;24)</formula>
    </cfRule>
    <cfRule type="expression" dxfId="19650" priority="20312" stopIfTrue="1">
      <formula>OR($D40="SI",$D40="T&amp;A")</formula>
    </cfRule>
  </conditionalFormatting>
  <conditionalFormatting sqref="E43 E87 E95 E101 E40:E41 E45 E55:E56 E65:E66 E75:E76 E81:E82 E89 E97 E99 E73 E59:E60 E63">
    <cfRule type="expression" dxfId="19649" priority="20307" stopIfTrue="1">
      <formula>OR($D40="SI",$D40="T&amp;A")</formula>
    </cfRule>
    <cfRule type="expression" dxfId="19648" priority="20308" stopIfTrue="1">
      <formula>AND($D40&lt;&gt;"SI",$E40&lt;24)</formula>
    </cfRule>
    <cfRule type="expression" dxfId="19647" priority="20309" stopIfTrue="1">
      <formula>OR($D40="SI",$D40="T&amp;A")</formula>
    </cfRule>
  </conditionalFormatting>
  <conditionalFormatting sqref="E43 E87 E95 E101 E40:E41 E45 E55:E56 E65:E66 E75:E76 E81:E82 E89 E97 E99 E73 E59:E60 E63">
    <cfRule type="expression" dxfId="19646" priority="20304" stopIfTrue="1">
      <formula>OR($D40="SI",$D40="T&amp;A")</formula>
    </cfRule>
    <cfRule type="expression" dxfId="19645" priority="20305" stopIfTrue="1">
      <formula>AND($D40&lt;&gt;"SI",$E40&lt;24)</formula>
    </cfRule>
    <cfRule type="expression" dxfId="19644" priority="20306" stopIfTrue="1">
      <formula>OR($D40="SI",$D40="T&amp;A")</formula>
    </cfRule>
  </conditionalFormatting>
  <conditionalFormatting sqref="E43 E87 E95 E101 E40:E41 E45 E55:E56 E65:E66 E75:E76 E81:E82 E89 E97 E99 E73 E59:E60 E63">
    <cfRule type="expression" dxfId="19643" priority="20301" stopIfTrue="1">
      <formula>OR($D40="SI",$D40="T&amp;A")</formula>
    </cfRule>
    <cfRule type="expression" dxfId="19642" priority="20302" stopIfTrue="1">
      <formula>AND($D40&lt;&gt;"SI",$E40&lt;24)</formula>
    </cfRule>
    <cfRule type="expression" dxfId="19641" priority="20303" stopIfTrue="1">
      <formula>OR($D40="SI",$D40="T&amp;A")</formula>
    </cfRule>
  </conditionalFormatting>
  <conditionalFormatting sqref="E43 E87 E95 E101 E40:E41 E45 E55:E56 E65:E66 E75:E76 E81:E82 E89 E97 E99 E73 E59:E60 E63">
    <cfRule type="expression" dxfId="19640" priority="20298" stopIfTrue="1">
      <formula>OR($D40="SI",$D40="T&amp;A")</formula>
    </cfRule>
    <cfRule type="expression" dxfId="19639" priority="20299" stopIfTrue="1">
      <formula>AND($D40&lt;&gt;"SI",$E40&lt;24)</formula>
    </cfRule>
    <cfRule type="expression" dxfId="19638" priority="20300" stopIfTrue="1">
      <formula>OR($D40="SI",$D40="T&amp;A")</formula>
    </cfRule>
  </conditionalFormatting>
  <conditionalFormatting sqref="E43 E87 E95 E101 E40:E41 E45 E55:E56 E65:E66 E75:E76 E81:E82 E89 E97 E99 E73 E59:E60 E63">
    <cfRule type="expression" dxfId="19637" priority="20295" stopIfTrue="1">
      <formula>OR($D40="SI",$D40="T&amp;A")</formula>
    </cfRule>
    <cfRule type="expression" dxfId="19636" priority="20296" stopIfTrue="1">
      <formula>AND($D40&lt;&gt;"SI",$E40&lt;24)</formula>
    </cfRule>
    <cfRule type="expression" dxfId="19635" priority="20297" stopIfTrue="1">
      <formula>OR($D40="SI",$D40="T&amp;A")</formula>
    </cfRule>
  </conditionalFormatting>
  <conditionalFormatting sqref="E43 E87 E95 E101 E40:E41 E45 E55:E56 E65:E66 E75:E76 E81:E82 E89 E97 E99 E73 E59:E60 E63">
    <cfRule type="expression" dxfId="19634" priority="20292" stopIfTrue="1">
      <formula>OR($D40="SI",$D40="T&amp;A")</formula>
    </cfRule>
    <cfRule type="expression" dxfId="19633" priority="20293" stopIfTrue="1">
      <formula>AND($D40&lt;&gt;"SI",$E40&lt;24)</formula>
    </cfRule>
    <cfRule type="expression" dxfId="19632" priority="20294" stopIfTrue="1">
      <formula>OR($D40="SI",$D40="T&amp;A")</formula>
    </cfRule>
  </conditionalFormatting>
  <conditionalFormatting sqref="E43 E87 E95 E101 E40:E41 E45 E55:E56 E73 E75:E76 E81:E82 E89 E59:E60 E63">
    <cfRule type="expression" dxfId="19631" priority="20289" stopIfTrue="1">
      <formula>OR($D40="SI",$D40="T&amp;A")</formula>
    </cfRule>
    <cfRule type="expression" dxfId="19630" priority="20290" stopIfTrue="1">
      <formula>AND($D40&lt;&gt;"SI",$E40&lt;24)</formula>
    </cfRule>
    <cfRule type="expression" dxfId="19629" priority="20291" stopIfTrue="1">
      <formula>OR($D40="SI",$D40="T&amp;A")</formula>
    </cfRule>
  </conditionalFormatting>
  <conditionalFormatting sqref="E43 E87 E95 E101 E40:E41 E45 E55:E56 E73 E75:E76 E81:E82 E89 E59:E60 E63">
    <cfRule type="expression" dxfId="19628" priority="20286" stopIfTrue="1">
      <formula>OR($D40="SI",$D40="T&amp;A")</formula>
    </cfRule>
    <cfRule type="expression" dxfId="19627" priority="20287" stopIfTrue="1">
      <formula>AND($D40&lt;&gt;"SI",$E40&lt;24)</formula>
    </cfRule>
    <cfRule type="expression" dxfId="19626" priority="20288" stopIfTrue="1">
      <formula>OR($D40="SI",$D40="T&amp;A")</formula>
    </cfRule>
  </conditionalFormatting>
  <conditionalFormatting sqref="E43 E87 E95 E101 E40:E41 E45 E55:E56 E73 E75:E76 E81:E82 E89 E59:E60 E63">
    <cfRule type="expression" dxfId="19625" priority="20283" stopIfTrue="1">
      <formula>OR($D40="SI",$D40="T&amp;A")</formula>
    </cfRule>
    <cfRule type="expression" dxfId="19624" priority="20284" stopIfTrue="1">
      <formula>AND($D40&lt;&gt;"SI",$E40&lt;24)</formula>
    </cfRule>
    <cfRule type="expression" dxfId="19623" priority="20285" stopIfTrue="1">
      <formula>OR($D40="SI",$D40="T&amp;A")</formula>
    </cfRule>
  </conditionalFormatting>
  <conditionalFormatting sqref="E43 E87 E95 E101 E40:E41 E45 E55:E56 E73 E75:E76 E81:E82 E89 E59:E60 E63">
    <cfRule type="expression" dxfId="19622" priority="20280" stopIfTrue="1">
      <formula>OR($D40="SI",$D40="T&amp;A")</formula>
    </cfRule>
    <cfRule type="expression" dxfId="19621" priority="20281" stopIfTrue="1">
      <formula>AND($D40&lt;&gt;"SI",$E40&lt;24)</formula>
    </cfRule>
    <cfRule type="expression" dxfId="19620" priority="20282" stopIfTrue="1">
      <formula>OR($D40="SI",$D40="T&amp;A")</formula>
    </cfRule>
  </conditionalFormatting>
  <conditionalFormatting sqref="E43 E87 E95 E101 E40:E41 E45 E55:E56 E73 E75:E76 E81:E82 E89 E59:E60 E63">
    <cfRule type="expression" dxfId="19619" priority="20277" stopIfTrue="1">
      <formula>OR($D40="SI",$D40="T&amp;A")</formula>
    </cfRule>
    <cfRule type="expression" dxfId="19618" priority="20278" stopIfTrue="1">
      <formula>AND($D40&lt;&gt;"SI",$E40&lt;24)</formula>
    </cfRule>
    <cfRule type="expression" dxfId="19617" priority="20279" stopIfTrue="1">
      <formula>OR($D40="SI",$D40="T&amp;A")</formula>
    </cfRule>
  </conditionalFormatting>
  <conditionalFormatting sqref="E43 E87 E95 E101 E40:E41 E45 E55:E56 E73 E75:E76 E81:E82 E89 E59:E60 E63">
    <cfRule type="expression" dxfId="19616" priority="20274" stopIfTrue="1">
      <formula>OR($D40="SI",$D40="T&amp;A")</formula>
    </cfRule>
    <cfRule type="expression" dxfId="19615" priority="20275" stopIfTrue="1">
      <formula>AND($D40&lt;&gt;"SI",$E40&lt;24)</formula>
    </cfRule>
    <cfRule type="expression" dxfId="19614" priority="20276" stopIfTrue="1">
      <formula>OR($D40="SI",$D40="T&amp;A")</formula>
    </cfRule>
  </conditionalFormatting>
  <conditionalFormatting sqref="E43 E87 E95 E101 E40:E41 E45 E55:E56 E73 E75:E76 E81:E82 E89 E59:E60 E63">
    <cfRule type="expression" dxfId="19613" priority="20271" stopIfTrue="1">
      <formula>OR($D40="SI",$D40="T&amp;A")</formula>
    </cfRule>
    <cfRule type="expression" dxfId="19612" priority="20272" stopIfTrue="1">
      <formula>AND($D40&lt;&gt;"SI",$E40&lt;24)</formula>
    </cfRule>
    <cfRule type="expression" dxfId="19611" priority="20273" stopIfTrue="1">
      <formula>OR($D40="SI",$D40="T&amp;A")</formula>
    </cfRule>
  </conditionalFormatting>
  <conditionalFormatting sqref="E43 E87 E95 E101 E40:E41 E45 E55:E56 E73 E75:E76 E81:E82 E89 E59:E60 E63">
    <cfRule type="expression" dxfId="19610" priority="20268" stopIfTrue="1">
      <formula>OR($D40="SI",$D40="T&amp;A")</formula>
    </cfRule>
    <cfRule type="expression" dxfId="19609" priority="20269" stopIfTrue="1">
      <formula>AND($D40&lt;&gt;"SI",$E40&lt;24)</formula>
    </cfRule>
    <cfRule type="expression" dxfId="19608" priority="20270" stopIfTrue="1">
      <formula>OR($D40="SI",$D40="T&amp;A")</formula>
    </cfRule>
  </conditionalFormatting>
  <conditionalFormatting sqref="E43 E87 E95 E101 E40:E41 E45 E55:E56 E73 E75:E76 E81:E82 E89 E59:E60 E63">
    <cfRule type="expression" dxfId="19607" priority="20265" stopIfTrue="1">
      <formula>OR($D40="SI",$D40="T&amp;A")</formula>
    </cfRule>
    <cfRule type="expression" dxfId="19606" priority="20266" stopIfTrue="1">
      <formula>AND($D40&lt;&gt;"SI",$E40&lt;24)</formula>
    </cfRule>
    <cfRule type="expression" dxfId="19605" priority="20267" stopIfTrue="1">
      <formula>OR($D40="SI",$D40="T&amp;A")</formula>
    </cfRule>
  </conditionalFormatting>
  <conditionalFormatting sqref="E43 E87 E95 E101 E40:E41 E45 E55:E56 E73 E75:E76 E81:E82 E89 E59:E60 E63">
    <cfRule type="expression" dxfId="19604" priority="20262" stopIfTrue="1">
      <formula>OR($D40="SI",$D40="T&amp;A")</formula>
    </cfRule>
    <cfRule type="expression" dxfId="19603" priority="20263" stopIfTrue="1">
      <formula>AND($D40&lt;&gt;"SI",$E40&lt;24)</formula>
    </cfRule>
    <cfRule type="expression" dxfId="19602" priority="20264" stopIfTrue="1">
      <formula>OR($D40="SI",$D40="T&amp;A")</formula>
    </cfRule>
  </conditionalFormatting>
  <conditionalFormatting sqref="E43 E87 E95 E101 E40:E41 E45 E55:E56 E65:E66 E75:E76 E81:E82 E89 E97 E99 E73 E59:E60 E63">
    <cfRule type="expression" dxfId="19601" priority="20259" stopIfTrue="1">
      <formula>OR($D40="SI",$D40="T&amp;A")</formula>
    </cfRule>
    <cfRule type="expression" dxfId="19600" priority="20260" stopIfTrue="1">
      <formula>AND($D40&lt;&gt;"SI",$E40&lt;24)</formula>
    </cfRule>
    <cfRule type="expression" dxfId="19599" priority="20261" stopIfTrue="1">
      <formula>OR($D40="SI",$D40="T&amp;A")</formula>
    </cfRule>
  </conditionalFormatting>
  <conditionalFormatting sqref="E43 E87 E95 E101 E40:E41 E45 E55:E56 E73 E75:E76 E81:E82 E89 E59:E60 E63">
    <cfRule type="expression" dxfId="19598" priority="20256" stopIfTrue="1">
      <formula>OR($D40="SI",$D40="T&amp;A")</formula>
    </cfRule>
    <cfRule type="expression" dxfId="19597" priority="20257" stopIfTrue="1">
      <formula>AND($D40&lt;&gt;"SI",$E40&lt;24)</formula>
    </cfRule>
    <cfRule type="expression" dxfId="19596" priority="20258" stopIfTrue="1">
      <formula>OR($D40="SI",$D40="T&amp;A")</formula>
    </cfRule>
  </conditionalFormatting>
  <conditionalFormatting sqref="E43 E87 E95 E101 E40:E41 E45 E55:E56 E73 E75:E76 E81:E82 E89 E59:E60 E63">
    <cfRule type="expression" dxfId="19595" priority="20253" stopIfTrue="1">
      <formula>OR($D40="SI",$D40="T&amp;A")</formula>
    </cfRule>
    <cfRule type="expression" dxfId="19594" priority="20254" stopIfTrue="1">
      <formula>AND($D40&lt;&gt;"SI",$E40&lt;24)</formula>
    </cfRule>
    <cfRule type="expression" dxfId="19593" priority="20255" stopIfTrue="1">
      <formula>OR($D40="SI",$D40="T&amp;A")</formula>
    </cfRule>
  </conditionalFormatting>
  <conditionalFormatting sqref="E43 E87 E95 E101 E40:E41 E45 E55:E56 E73 E75:E76 E81:E82 E89 E59:E60 E63">
    <cfRule type="expression" dxfId="19592" priority="20250" stopIfTrue="1">
      <formula>OR($D40="SI",$D40="T&amp;A")</formula>
    </cfRule>
    <cfRule type="expression" dxfId="19591" priority="20251" stopIfTrue="1">
      <formula>AND($D40&lt;&gt;"SI",$E40&lt;24)</formula>
    </cfRule>
    <cfRule type="expression" dxfId="19590" priority="20252" stopIfTrue="1">
      <formula>OR($D40="SI",$D40="T&amp;A")</formula>
    </cfRule>
  </conditionalFormatting>
  <conditionalFormatting sqref="E43 E87 E95 E101 E40:E41 E45 E55:E56 E73 E75:E76 E81:E82 E89 E59:E60 E63">
    <cfRule type="expression" dxfId="19589" priority="20247" stopIfTrue="1">
      <formula>OR($D40="SI",$D40="T&amp;A")</formula>
    </cfRule>
    <cfRule type="expression" dxfId="19588" priority="20248" stopIfTrue="1">
      <formula>AND($D40&lt;&gt;"SI",$E40&lt;24)</formula>
    </cfRule>
    <cfRule type="expression" dxfId="19587" priority="20249" stopIfTrue="1">
      <formula>OR($D40="SI",$D40="T&amp;A")</formula>
    </cfRule>
  </conditionalFormatting>
  <conditionalFormatting sqref="E43 E87 E95 E101 E40:E41 E45 E55:E56 E73 E75:E76 E81:E82 E89 E59:E60 E63">
    <cfRule type="expression" dxfId="19586" priority="20244" stopIfTrue="1">
      <formula>OR($D40="SI",$D40="T&amp;A")</formula>
    </cfRule>
    <cfRule type="expression" dxfId="19585" priority="20245" stopIfTrue="1">
      <formula>AND($D40&lt;&gt;"SI",$E40&lt;24)</formula>
    </cfRule>
    <cfRule type="expression" dxfId="19584" priority="20246" stopIfTrue="1">
      <formula>OR($D40="SI",$D40="T&amp;A")</formula>
    </cfRule>
  </conditionalFormatting>
  <conditionalFormatting sqref="E43 E87 E95 E101 E40:E41 E45 E55:E56 E73 E75:E76 E81:E82 E89 E59:E60 E63">
    <cfRule type="expression" dxfId="19583" priority="20241" stopIfTrue="1">
      <formula>OR($D40="SI",$D40="T&amp;A")</formula>
    </cfRule>
    <cfRule type="expression" dxfId="19582" priority="20242" stopIfTrue="1">
      <formula>AND($D40&lt;&gt;"SI",$E40&lt;24)</formula>
    </cfRule>
    <cfRule type="expression" dxfId="19581" priority="20243" stopIfTrue="1">
      <formula>OR($D40="SI",$D40="T&amp;A")</formula>
    </cfRule>
  </conditionalFormatting>
  <conditionalFormatting sqref="E43 E87 E95 E101 E40:E41 E45 E55:E56 E73 E75:E76 E81:E82 E89 E59:E60 E63">
    <cfRule type="expression" dxfId="19580" priority="20238" stopIfTrue="1">
      <formula>OR($D40="SI",$D40="T&amp;A")</formula>
    </cfRule>
    <cfRule type="expression" dxfId="19579" priority="20239" stopIfTrue="1">
      <formula>AND($D40&lt;&gt;"SI",$E40&lt;24)</formula>
    </cfRule>
    <cfRule type="expression" dxfId="19578" priority="20240" stopIfTrue="1">
      <formula>OR($D40="SI",$D40="T&amp;A")</formula>
    </cfRule>
  </conditionalFormatting>
  <conditionalFormatting sqref="E43 E87 E95 E101 E40:E41 E45 E55:E56 E73 E75:E76 E81:E82 E89 E59:E60 E63">
    <cfRule type="expression" dxfId="19577" priority="20235" stopIfTrue="1">
      <formula>OR($D40="SI",$D40="T&amp;A")</formula>
    </cfRule>
    <cfRule type="expression" dxfId="19576" priority="20236" stopIfTrue="1">
      <formula>AND($D40&lt;&gt;"SI",$E40&lt;24)</formula>
    </cfRule>
    <cfRule type="expression" dxfId="19575" priority="20237" stopIfTrue="1">
      <formula>OR($D40="SI",$D40="T&amp;A")</formula>
    </cfRule>
  </conditionalFormatting>
  <conditionalFormatting sqref="E43 E87 E95 E101 E40:E41 E45 E55:E56 E73 E75:E76 E81:E82 E89 E59:E60 E63">
    <cfRule type="expression" dxfId="19574" priority="20232" stopIfTrue="1">
      <formula>OR($D40="SI",$D40="T&amp;A")</formula>
    </cfRule>
    <cfRule type="expression" dxfId="19573" priority="20233" stopIfTrue="1">
      <formula>AND($D40&lt;&gt;"SI",$E40&lt;24)</formula>
    </cfRule>
    <cfRule type="expression" dxfId="19572" priority="20234" stopIfTrue="1">
      <formula>OR($D40="SI",$D40="T&amp;A")</formula>
    </cfRule>
  </conditionalFormatting>
  <conditionalFormatting sqref="E43 E87 E95 E101 E40:E41 E45 E55:E56 E73 E75:E76 E81:E82 E89 E59:E60 E63">
    <cfRule type="expression" dxfId="19571" priority="20229" stopIfTrue="1">
      <formula>OR($D40="SI",$D40="T&amp;A")</formula>
    </cfRule>
    <cfRule type="expression" dxfId="19570" priority="20230" stopIfTrue="1">
      <formula>AND($D40&lt;&gt;"SI",$E40&lt;24)</formula>
    </cfRule>
    <cfRule type="expression" dxfId="19569" priority="20231" stopIfTrue="1">
      <formula>OR($D40="SI",$D40="T&amp;A")</formula>
    </cfRule>
  </conditionalFormatting>
  <conditionalFormatting sqref="E43 E87 E95 E101 E40:E41 E45 E55:E56 E65:E66 E75:E76 E81:E82 E89 E97 E99 E73 E59:E60 E63">
    <cfRule type="expression" dxfId="19568" priority="20226" stopIfTrue="1">
      <formula>OR($D40="SI",$D40="T&amp;A")</formula>
    </cfRule>
    <cfRule type="expression" dxfId="19567" priority="20227" stopIfTrue="1">
      <formula>AND($D40&lt;&gt;"SI",$E40&lt;24)</formula>
    </cfRule>
    <cfRule type="expression" dxfId="19566" priority="20228" stopIfTrue="1">
      <formula>OR($D40="SI",$D40="T&amp;A")</formula>
    </cfRule>
  </conditionalFormatting>
  <conditionalFormatting sqref="E66 E95 E40:E41 E55:E56 E97 E99">
    <cfRule type="expression" dxfId="19565" priority="20223" stopIfTrue="1">
      <formula>OR($D40="SI",$D40="T&amp;A")</formula>
    </cfRule>
    <cfRule type="expression" dxfId="19564" priority="20224" stopIfTrue="1">
      <formula>AND($D40&lt;&gt;"SI",$E40&lt;24)</formula>
    </cfRule>
    <cfRule type="expression" dxfId="19563" priority="20225" stopIfTrue="1">
      <formula>OR($D40="SI",$D40="T&amp;A")</formula>
    </cfRule>
  </conditionalFormatting>
  <conditionalFormatting sqref="E66 E40:E41 E55:E56 E97 E99">
    <cfRule type="expression" dxfId="19562" priority="20220" stopIfTrue="1">
      <formula>OR($D40="SI",$D40="T&amp;A")</formula>
    </cfRule>
    <cfRule type="expression" dxfId="19561" priority="20221" stopIfTrue="1">
      <formula>AND($D40&lt;&gt;"SI",$E40&lt;24)</formula>
    </cfRule>
    <cfRule type="expression" dxfId="19560" priority="20222" stopIfTrue="1">
      <formula>OR($D40="SI",$D40="T&amp;A")</formula>
    </cfRule>
  </conditionalFormatting>
  <conditionalFormatting sqref="E95 E40:E41">
    <cfRule type="expression" dxfId="19559" priority="20217" stopIfTrue="1">
      <formula>OR($D40="SI",$D40="T&amp;A")</formula>
    </cfRule>
    <cfRule type="expression" dxfId="19558" priority="20218" stopIfTrue="1">
      <formula>AND($D40&lt;&gt;"SI",$E40&lt;24)</formula>
    </cfRule>
    <cfRule type="expression" dxfId="19557" priority="20219" stopIfTrue="1">
      <formula>OR($D40="SI",$D40="T&amp;A")</formula>
    </cfRule>
  </conditionalFormatting>
  <conditionalFormatting sqref="E95 E40:E41">
    <cfRule type="expression" dxfId="19556" priority="20214" stopIfTrue="1">
      <formula>OR($D40="SI",$D40="T&amp;A")</formula>
    </cfRule>
    <cfRule type="expression" dxfId="19555" priority="20215" stopIfTrue="1">
      <formula>AND($D40&lt;&gt;"SI",$E40&lt;24)</formula>
    </cfRule>
    <cfRule type="expression" dxfId="19554" priority="20216" stopIfTrue="1">
      <formula>OR($D40="SI",$D40="T&amp;A")</formula>
    </cfRule>
  </conditionalFormatting>
  <conditionalFormatting sqref="E56 E66 E73">
    <cfRule type="expression" dxfId="19553" priority="20211" stopIfTrue="1">
      <formula>OR($D56="SI",$D56="T&amp;A")</formula>
    </cfRule>
    <cfRule type="expression" dxfId="19552" priority="20212" stopIfTrue="1">
      <formula>AND($D56&lt;&gt;"SI",$E56&lt;24)</formula>
    </cfRule>
    <cfRule type="expression" dxfId="19551" priority="20213" stopIfTrue="1">
      <formula>OR($D56="SI",$D56="T&amp;A")</formula>
    </cfRule>
  </conditionalFormatting>
  <conditionalFormatting sqref="E66">
    <cfRule type="expression" dxfId="19550" priority="20208" stopIfTrue="1">
      <formula>OR($D66="SI",$D66="T&amp;A")</formula>
    </cfRule>
    <cfRule type="expression" dxfId="19549" priority="20209" stopIfTrue="1">
      <formula>AND($D66&lt;&gt;"SI",$E66&lt;24)</formula>
    </cfRule>
    <cfRule type="expression" dxfId="19548" priority="20210" stopIfTrue="1">
      <formula>OR($D66="SI",$D66="T&amp;A")</formula>
    </cfRule>
  </conditionalFormatting>
  <conditionalFormatting sqref="E66">
    <cfRule type="expression" dxfId="19547" priority="20205" stopIfTrue="1">
      <formula>OR($D66="SI",$D66="T&amp;A")</formula>
    </cfRule>
    <cfRule type="expression" dxfId="19546" priority="20206" stopIfTrue="1">
      <formula>AND($D66&lt;&gt;"SI",$E66&lt;24)</formula>
    </cfRule>
    <cfRule type="expression" dxfId="19545" priority="20207" stopIfTrue="1">
      <formula>OR($D66="SI",$D66="T&amp;A")</formula>
    </cfRule>
  </conditionalFormatting>
  <conditionalFormatting sqref="E40:E41">
    <cfRule type="expression" dxfId="19544" priority="20202" stopIfTrue="1">
      <formula>OR($D40="SI",$D40="T&amp;A")</formula>
    </cfRule>
    <cfRule type="expression" dxfId="19543" priority="20203" stopIfTrue="1">
      <formula>AND($D40&lt;&gt;"SI",$E40&lt;24)</formula>
    </cfRule>
    <cfRule type="expression" dxfId="19542" priority="20204" stopIfTrue="1">
      <formula>OR($D40="SI",$D40="T&amp;A")</formula>
    </cfRule>
  </conditionalFormatting>
  <conditionalFormatting sqref="E40:E41">
    <cfRule type="expression" dxfId="19541" priority="20199" stopIfTrue="1">
      <formula>OR($D40="SI",$D40="T&amp;A")</formula>
    </cfRule>
    <cfRule type="expression" dxfId="19540" priority="20200" stopIfTrue="1">
      <formula>AND($D40&lt;&gt;"SI",$E40&lt;24)</formula>
    </cfRule>
    <cfRule type="expression" dxfId="19539" priority="20201" stopIfTrue="1">
      <formula>OR($D40="SI",$D40="T&amp;A")</formula>
    </cfRule>
  </conditionalFormatting>
  <conditionalFormatting sqref="E40:E41">
    <cfRule type="expression" dxfId="19538" priority="20196" stopIfTrue="1">
      <formula>OR($D40="SI",$D40="T&amp;A")</formula>
    </cfRule>
    <cfRule type="expression" dxfId="19537" priority="20197" stopIfTrue="1">
      <formula>AND($D40&lt;&gt;"SI",$E40&lt;24)</formula>
    </cfRule>
    <cfRule type="expression" dxfId="19536" priority="20198" stopIfTrue="1">
      <formula>OR($D40="SI",$D40="T&amp;A")</formula>
    </cfRule>
  </conditionalFormatting>
  <conditionalFormatting sqref="E40:E41">
    <cfRule type="expression" dxfId="19535" priority="20193" stopIfTrue="1">
      <formula>OR($D40="SI",$D40="T&amp;A")</formula>
    </cfRule>
    <cfRule type="expression" dxfId="19534" priority="20194" stopIfTrue="1">
      <formula>AND($D40&lt;&gt;"SI",$E40&lt;24)</formula>
    </cfRule>
    <cfRule type="expression" dxfId="19533" priority="20195" stopIfTrue="1">
      <formula>OR($D40="SI",$D40="T&amp;A")</formula>
    </cfRule>
  </conditionalFormatting>
  <conditionalFormatting sqref="G81">
    <cfRule type="expression" dxfId="19532" priority="20190" stopIfTrue="1">
      <formula>OR($D81="SI",$D81="T&amp;A")</formula>
    </cfRule>
    <cfRule type="expression" dxfId="19531" priority="20191" stopIfTrue="1">
      <formula>AND($F81&gt;0,$G81="")</formula>
    </cfRule>
    <cfRule type="expression" dxfId="19530" priority="20192" stopIfTrue="1">
      <formula>AND($F81=0,$G81&lt;&gt;"",$G81&lt;&gt;"PUMP OFF MODE",G81&lt;&gt;"UNDER LOAD")</formula>
    </cfRule>
  </conditionalFormatting>
  <conditionalFormatting sqref="G55">
    <cfRule type="expression" dxfId="19529" priority="20175" stopIfTrue="1">
      <formula>OR($D55="SI",$D55="T&amp;A")</formula>
    </cfRule>
    <cfRule type="expression" dxfId="19528" priority="20176" stopIfTrue="1">
      <formula>AND($F55&gt;0,$G55="")</formula>
    </cfRule>
    <cfRule type="expression" dxfId="19527" priority="20177" stopIfTrue="1">
      <formula>AND($F55=0,$G55&lt;&gt;"",$G55&lt;&gt;"PUMP OFF MODE",G55&lt;&gt;"UNDER LOAD")</formula>
    </cfRule>
  </conditionalFormatting>
  <conditionalFormatting sqref="AB113:AE113">
    <cfRule type="expression" dxfId="19526" priority="20174" stopIfTrue="1">
      <formula>$D113="F"</formula>
    </cfRule>
  </conditionalFormatting>
  <conditionalFormatting sqref="AB113:AE113">
    <cfRule type="expression" dxfId="19525" priority="20173" stopIfTrue="1">
      <formula>OR($D113="SI",$D113="T&amp;A")</formula>
    </cfRule>
  </conditionalFormatting>
  <conditionalFormatting sqref="AB6:AE6">
    <cfRule type="expression" dxfId="19524" priority="20172" stopIfTrue="1">
      <formula>$D6="F"</formula>
    </cfRule>
  </conditionalFormatting>
  <conditionalFormatting sqref="AB6:AE6">
    <cfRule type="expression" dxfId="19523" priority="20171" stopIfTrue="1">
      <formula>OR($D6="SI",$D6="T&amp;A")</formula>
    </cfRule>
  </conditionalFormatting>
  <conditionalFormatting sqref="G33 G17 G12 G10 G21:G22 G26:G27 G30">
    <cfRule type="expression" dxfId="19522" priority="20165" stopIfTrue="1">
      <formula>OR($D10="SI",$D10="T&amp;A")</formula>
    </cfRule>
    <cfRule type="expression" dxfId="19521" priority="20166" stopIfTrue="1">
      <formula>AND($F10&gt;0,$G10="")</formula>
    </cfRule>
    <cfRule type="expression" dxfId="19520" priority="20167" stopIfTrue="1">
      <formula>AND($F10=0,$G10&lt;&gt;"",$G10&lt;&gt;"PUMP OFF MODE",G10&lt;&gt;"UNDER LOAD")</formula>
    </cfRule>
  </conditionalFormatting>
  <conditionalFormatting sqref="G76">
    <cfRule type="expression" dxfId="19519" priority="20156" stopIfTrue="1">
      <formula>OR($D76="SI",$D76="T&amp;A")</formula>
    </cfRule>
    <cfRule type="expression" dxfId="19518" priority="20157" stopIfTrue="1">
      <formula>AND($F76&gt;0,$G76="")</formula>
    </cfRule>
    <cfRule type="expression" dxfId="19517" priority="20158" stopIfTrue="1">
      <formula>AND($F76=0,$G76&lt;&gt;"",$G76&lt;&gt;"PUMP OFF MODE",G76&lt;&gt;"UNDER LOAD")</formula>
    </cfRule>
  </conditionalFormatting>
  <conditionalFormatting sqref="G105">
    <cfRule type="expression" dxfId="19516" priority="20153" stopIfTrue="1">
      <formula>OR($D105="SI",$D105="T&amp;A")</formula>
    </cfRule>
    <cfRule type="expression" dxfId="19515" priority="20154" stopIfTrue="1">
      <formula>AND($F105&gt;0,$G105="")</formula>
    </cfRule>
    <cfRule type="expression" dxfId="19514" priority="20155" stopIfTrue="1">
      <formula>AND($F105=0,$G105&lt;&gt;"",$G105&lt;&gt;"PUMP OFF MODE",G105&lt;&gt;"UNDER LOAD")</formula>
    </cfRule>
  </conditionalFormatting>
  <conditionalFormatting sqref="G101">
    <cfRule type="expression" dxfId="19513" priority="20150" stopIfTrue="1">
      <formula>OR($D101="SI",$D101="T&amp;A")</formula>
    </cfRule>
    <cfRule type="expression" dxfId="19512" priority="20151" stopIfTrue="1">
      <formula>AND($F101&gt;0,$G101="")</formula>
    </cfRule>
    <cfRule type="expression" dxfId="19511" priority="20152" stopIfTrue="1">
      <formula>AND($F101=0,$G101&lt;&gt;"",$G101&lt;&gt;"PUMP OFF MODE",G101&lt;&gt;"UNDER LOAD")</formula>
    </cfRule>
  </conditionalFormatting>
  <conditionalFormatting sqref="G73">
    <cfRule type="expression" dxfId="19510" priority="20141" stopIfTrue="1">
      <formula>OR($D73="SI",$D73="T&amp;A")</formula>
    </cfRule>
    <cfRule type="expression" dxfId="19509" priority="20142" stopIfTrue="1">
      <formula>AND($F73&gt;0,$G73="")</formula>
    </cfRule>
    <cfRule type="expression" dxfId="19508" priority="20143" stopIfTrue="1">
      <formula>AND($F73=0,$G73&lt;&gt;"",$G73&lt;&gt;"PUMP OFF MODE",G73&lt;&gt;"UNDER LOAD")</formula>
    </cfRule>
  </conditionalFormatting>
  <conditionalFormatting sqref="G60">
    <cfRule type="expression" dxfId="19507" priority="20132" stopIfTrue="1">
      <formula>OR($D60="SI",$D60="T&amp;A")</formula>
    </cfRule>
    <cfRule type="expression" dxfId="19506" priority="20133" stopIfTrue="1">
      <formula>AND($F60&gt;0,$G60="")</formula>
    </cfRule>
    <cfRule type="expression" dxfId="19505" priority="20134" stopIfTrue="1">
      <formula>AND($F60=0,$G60&lt;&gt;"",$G60&lt;&gt;"PUMP OFF MODE",G60&lt;&gt;"UNDER LOAD")</formula>
    </cfRule>
  </conditionalFormatting>
  <conditionalFormatting sqref="G56">
    <cfRule type="expression" dxfId="19504" priority="20129" stopIfTrue="1">
      <formula>OR($D56="SI",$D56="T&amp;A")</formula>
    </cfRule>
    <cfRule type="expression" dxfId="19503" priority="20130" stopIfTrue="1">
      <formula>AND($F56&gt;0,$G56="")</formula>
    </cfRule>
    <cfRule type="expression" dxfId="19502" priority="20131" stopIfTrue="1">
      <formula>AND($F56=0,$G56&lt;&gt;"",$G56&lt;&gt;"PUMP OFF MODE",G56&lt;&gt;"UNDER LOAD")</formula>
    </cfRule>
  </conditionalFormatting>
  <conditionalFormatting sqref="G45">
    <cfRule type="expression" dxfId="19501" priority="20126" stopIfTrue="1">
      <formula>OR($D45="SI",$D45="T&amp;A")</formula>
    </cfRule>
    <cfRule type="expression" dxfId="19500" priority="20127" stopIfTrue="1">
      <formula>AND($F45&gt;0,$G45="")</formula>
    </cfRule>
    <cfRule type="expression" dxfId="19499" priority="20128" stopIfTrue="1">
      <formula>AND($F45=0,$G45&lt;&gt;"",$G45&lt;&gt;"PUMP OFF MODE",G45&lt;&gt;"UNDER LOAD")</formula>
    </cfRule>
  </conditionalFormatting>
  <conditionalFormatting sqref="G40">
    <cfRule type="expression" dxfId="19498" priority="20123" stopIfTrue="1">
      <formula>OR($D40="SI",$D40="T&amp;A")</formula>
    </cfRule>
    <cfRule type="expression" dxfId="19497" priority="20124" stopIfTrue="1">
      <formula>AND($F40&gt;0,$G40="")</formula>
    </cfRule>
    <cfRule type="expression" dxfId="19496" priority="20125" stopIfTrue="1">
      <formula>AND($F40=0,$G40&lt;&gt;"",$G40&lt;&gt;"PUMP OFF MODE",G40&lt;&gt;"UNDER LOAD")</formula>
    </cfRule>
  </conditionalFormatting>
  <conditionalFormatting sqref="G6:G7">
    <cfRule type="expression" dxfId="19495" priority="20120" stopIfTrue="1">
      <formula>OR($D6="SI",$D6="T&amp;A")</formula>
    </cfRule>
    <cfRule type="expression" dxfId="19494" priority="20121" stopIfTrue="1">
      <formula>AND($F6&gt;0,$G6="")</formula>
    </cfRule>
    <cfRule type="expression" dxfId="19493" priority="20122" stopIfTrue="1">
      <formula>AND($F6=0,$G6&lt;&gt;"",$G6&lt;&gt;"PUMP OFF MODE",G6&lt;&gt;"UNDER LOAD")</formula>
    </cfRule>
  </conditionalFormatting>
  <conditionalFormatting sqref="G15">
    <cfRule type="expression" dxfId="19492" priority="20117" stopIfTrue="1">
      <formula>OR($D15="SI",$D15="T&amp;A")</formula>
    </cfRule>
    <cfRule type="expression" dxfId="19491" priority="20118" stopIfTrue="1">
      <formula>AND($F15&gt;0,$G15="")</formula>
    </cfRule>
    <cfRule type="expression" dxfId="19490" priority="20119" stopIfTrue="1">
      <formula>AND($F15=0,$G15&lt;&gt;"",$G15&lt;&gt;"PUMP OFF MODE",G15&lt;&gt;"UNDER LOAD")</formula>
    </cfRule>
  </conditionalFormatting>
  <conditionalFormatting sqref="G29">
    <cfRule type="expression" dxfId="19489" priority="20111" stopIfTrue="1">
      <formula>OR($D29="SI",$D29="T&amp;A")</formula>
    </cfRule>
    <cfRule type="expression" dxfId="19488" priority="20112" stopIfTrue="1">
      <formula>AND($F29&gt;0,$G29="")</formula>
    </cfRule>
    <cfRule type="expression" dxfId="19487" priority="20113" stopIfTrue="1">
      <formula>AND($F29=0,$G29&lt;&gt;"",$G29&lt;&gt;"PUMP OFF MODE",G29&lt;&gt;"UNDER LOAD")</formula>
    </cfRule>
  </conditionalFormatting>
  <conditionalFormatting sqref="G59">
    <cfRule type="expression" dxfId="19486" priority="20108" stopIfTrue="1">
      <formula>OR($D59="SI",$D59="T&amp;A")</formula>
    </cfRule>
    <cfRule type="expression" dxfId="19485" priority="20109" stopIfTrue="1">
      <formula>AND($F59&gt;0,$G59="")</formula>
    </cfRule>
    <cfRule type="expression" dxfId="19484" priority="20110" stopIfTrue="1">
      <formula>AND($F59=0,$G59&lt;&gt;"",$G59&lt;&gt;"PUMP OFF MODE",G59&lt;&gt;"UNDER LOAD")</formula>
    </cfRule>
  </conditionalFormatting>
  <conditionalFormatting sqref="G97">
    <cfRule type="expression" dxfId="19483" priority="20105" stopIfTrue="1">
      <formula>OR($D97="SI",$D97="T&amp;A")</formula>
    </cfRule>
    <cfRule type="expression" dxfId="19482" priority="20106" stopIfTrue="1">
      <formula>AND($F97&gt;0,$G97="")</formula>
    </cfRule>
    <cfRule type="expression" dxfId="19481" priority="20107" stopIfTrue="1">
      <formula>AND($F97=0,$G97&lt;&gt;"",$G97&lt;&gt;"PUMP OFF MODE",G97&lt;&gt;"UNDER LOAD")</formula>
    </cfRule>
  </conditionalFormatting>
  <conditionalFormatting sqref="G99">
    <cfRule type="expression" dxfId="19480" priority="20102" stopIfTrue="1">
      <formula>OR($D99="SI",$D99="T&amp;A")</formula>
    </cfRule>
    <cfRule type="expression" dxfId="19479" priority="20103" stopIfTrue="1">
      <formula>AND($F99&gt;0,$G99="")</formula>
    </cfRule>
    <cfRule type="expression" dxfId="19478" priority="20104" stopIfTrue="1">
      <formula>AND($F99=0,$G99&lt;&gt;"",$G99&lt;&gt;"PUMP OFF MODE",G99&lt;&gt;"UNDER LOAD")</formula>
    </cfRule>
  </conditionalFormatting>
  <conditionalFormatting sqref="E6:E166">
    <cfRule type="expression" dxfId="19477" priority="21052" stopIfTrue="1">
      <formula>OR($D6="SI",$D6="T&amp;A")</formula>
    </cfRule>
  </conditionalFormatting>
  <conditionalFormatting sqref="G10">
    <cfRule type="expression" dxfId="19476" priority="20099" stopIfTrue="1">
      <formula>OR($D10="SI",$D10="T&amp;A")</formula>
    </cfRule>
    <cfRule type="expression" dxfId="19475" priority="20100" stopIfTrue="1">
      <formula>AND($F10&gt;0,$G10="")</formula>
    </cfRule>
    <cfRule type="expression" dxfId="19474" priority="20101" stopIfTrue="1">
      <formula>AND($F10=0,$G10&lt;&gt;"",$G10&lt;&gt;"PUMP OFF MODE",G10&lt;&gt;"UNDER LOAD")</formula>
    </cfRule>
  </conditionalFormatting>
  <conditionalFormatting sqref="G97 G82 G43 G22 G105 G33 G29:G30 G27 G15 G9:G10 G73 G87 G112:G113 G75:G76 G55:G56 G17 G101 G40 G45 G99 G59:G60 G63">
    <cfRule type="expression" dxfId="19473" priority="20096" stopIfTrue="1">
      <formula>OR($D9="SI",$D9="T&amp;A")</formula>
    </cfRule>
    <cfRule type="expression" dxfId="19472" priority="20097" stopIfTrue="1">
      <formula>AND($F9&gt;0,$G9="")</formula>
    </cfRule>
    <cfRule type="expression" dxfId="19471" priority="20098" stopIfTrue="1">
      <formula>AND($F9=0,$G9&lt;&gt;"",$G9&lt;&gt;"PUMP OFF MODE",G9&lt;&gt;"UNDER LOAD")</formula>
    </cfRule>
  </conditionalFormatting>
  <conditionalFormatting sqref="G101">
    <cfRule type="expression" dxfId="19470" priority="20093" stopIfTrue="1">
      <formula>OR($D101="SI",$D101="T&amp;A")</formula>
    </cfRule>
    <cfRule type="expression" dxfId="19469" priority="20094" stopIfTrue="1">
      <formula>AND($F101&gt;0,$G101="")</formula>
    </cfRule>
    <cfRule type="expression" dxfId="19468" priority="20095" stopIfTrue="1">
      <formula>AND($F101=0,$G101&lt;&gt;"",$G101&lt;&gt;"PUMP OFF MODE",G101&lt;&gt;"UNDER LOAD")</formula>
    </cfRule>
  </conditionalFormatting>
  <conditionalFormatting sqref="G40">
    <cfRule type="expression" dxfId="19467" priority="20090" stopIfTrue="1">
      <formula>OR($D40="SI",$D40="T&amp;A")</formula>
    </cfRule>
    <cfRule type="expression" dxfId="19466" priority="20091" stopIfTrue="1">
      <formula>AND($F40&gt;0,$G40="")</formula>
    </cfRule>
    <cfRule type="expression" dxfId="19465" priority="20092" stopIfTrue="1">
      <formula>AND($F40=0,$G40&lt;&gt;"",$G40&lt;&gt;"PUMP OFF MODE",G40&lt;&gt;"UNDER LOAD")</formula>
    </cfRule>
  </conditionalFormatting>
  <conditionalFormatting sqref="E17">
    <cfRule type="expression" dxfId="19464" priority="20087" stopIfTrue="1">
      <formula>OR($D17="SI",$D17="T&amp;A")</formula>
    </cfRule>
    <cfRule type="expression" dxfId="19463" priority="20088" stopIfTrue="1">
      <formula>AND($D17&lt;&gt;"SI",$E17&lt;24)</formula>
    </cfRule>
    <cfRule type="expression" dxfId="19462" priority="20089" stopIfTrue="1">
      <formula>OR($D17="SI",$D17="T&amp;A")</formula>
    </cfRule>
  </conditionalFormatting>
  <conditionalFormatting sqref="E17">
    <cfRule type="expression" dxfId="19461" priority="20084" stopIfTrue="1">
      <formula>OR($D17="SI",$D17="T&amp;A")</formula>
    </cfRule>
    <cfRule type="expression" dxfId="19460" priority="20085" stopIfTrue="1">
      <formula>AND($D17&lt;&gt;"SI",$E17&lt;24)</formula>
    </cfRule>
    <cfRule type="expression" dxfId="19459" priority="20086" stopIfTrue="1">
      <formula>OR($D17="SI",$D17="T&amp;A")</formula>
    </cfRule>
  </conditionalFormatting>
  <conditionalFormatting sqref="E17">
    <cfRule type="expression" dxfId="19458" priority="20081" stopIfTrue="1">
      <formula>OR($D17="SI",$D17="T&amp;A")</formula>
    </cfRule>
    <cfRule type="expression" dxfId="19457" priority="20082" stopIfTrue="1">
      <formula>AND($D17&lt;&gt;"SI",$E17&lt;24)</formula>
    </cfRule>
    <cfRule type="expression" dxfId="19456" priority="20083" stopIfTrue="1">
      <formula>OR($D17="SI",$D17="T&amp;A")</formula>
    </cfRule>
  </conditionalFormatting>
  <conditionalFormatting sqref="E17">
    <cfRule type="expression" dxfId="19455" priority="20078" stopIfTrue="1">
      <formula>OR($D17="SI",$D17="T&amp;A")</formula>
    </cfRule>
    <cfRule type="expression" dxfId="19454" priority="20079" stopIfTrue="1">
      <formula>AND($D17&lt;&gt;"SI",$E17&lt;24)</formula>
    </cfRule>
    <cfRule type="expression" dxfId="19453" priority="20080" stopIfTrue="1">
      <formula>OR($D17="SI",$D17="T&amp;A")</formula>
    </cfRule>
  </conditionalFormatting>
  <conditionalFormatting sqref="E17">
    <cfRule type="expression" dxfId="19452" priority="20075" stopIfTrue="1">
      <formula>OR($D17="SI",$D17="T&amp;A")</formula>
    </cfRule>
    <cfRule type="expression" dxfId="19451" priority="20076" stopIfTrue="1">
      <formula>AND($D17&lt;&gt;"SI",$E17&lt;24)</formula>
    </cfRule>
    <cfRule type="expression" dxfId="19450" priority="20077" stopIfTrue="1">
      <formula>OR($D17="SI",$D17="T&amp;A")</formula>
    </cfRule>
  </conditionalFormatting>
  <conditionalFormatting sqref="E17">
    <cfRule type="expression" dxfId="19449" priority="20072" stopIfTrue="1">
      <formula>OR($D17="SI",$D17="T&amp;A")</formula>
    </cfRule>
    <cfRule type="expression" dxfId="19448" priority="20073" stopIfTrue="1">
      <formula>AND($D17&lt;&gt;"SI",$E17&lt;24)</formula>
    </cfRule>
    <cfRule type="expression" dxfId="19447" priority="20074" stopIfTrue="1">
      <formula>OR($D17="SI",$D17="T&amp;A")</formula>
    </cfRule>
  </conditionalFormatting>
  <conditionalFormatting sqref="E17">
    <cfRule type="expression" dxfId="19446" priority="20069" stopIfTrue="1">
      <formula>OR($D17="SI",$D17="T&amp;A")</formula>
    </cfRule>
    <cfRule type="expression" dxfId="19445" priority="20070" stopIfTrue="1">
      <formula>AND($D17&lt;&gt;"SI",$E17&lt;24)</formula>
    </cfRule>
    <cfRule type="expression" dxfId="19444" priority="20071" stopIfTrue="1">
      <formula>OR($D17="SI",$D17="T&amp;A")</formula>
    </cfRule>
  </conditionalFormatting>
  <conditionalFormatting sqref="E17">
    <cfRule type="expression" dxfId="19443" priority="20066" stopIfTrue="1">
      <formula>OR($D17="SI",$D17="T&amp;A")</formula>
    </cfRule>
    <cfRule type="expression" dxfId="19442" priority="20067" stopIfTrue="1">
      <formula>AND($D17&lt;&gt;"SI",$E17&lt;24)</formula>
    </cfRule>
    <cfRule type="expression" dxfId="19441" priority="20068" stopIfTrue="1">
      <formula>OR($D17="SI",$D17="T&amp;A")</formula>
    </cfRule>
  </conditionalFormatting>
  <conditionalFormatting sqref="E17">
    <cfRule type="expression" dxfId="19440" priority="20063" stopIfTrue="1">
      <formula>OR($D17="SI",$D17="T&amp;A")</formula>
    </cfRule>
    <cfRule type="expression" dxfId="19439" priority="20064" stopIfTrue="1">
      <formula>AND($D17&lt;&gt;"SI",$E17&lt;24)</formula>
    </cfRule>
    <cfRule type="expression" dxfId="19438" priority="20065" stopIfTrue="1">
      <formula>OR($D17="SI",$D17="T&amp;A")</formula>
    </cfRule>
  </conditionalFormatting>
  <conditionalFormatting sqref="E17">
    <cfRule type="expression" dxfId="19437" priority="20060" stopIfTrue="1">
      <formula>OR($D17="SI",$D17="T&amp;A")</formula>
    </cfRule>
    <cfRule type="expression" dxfId="19436" priority="20061" stopIfTrue="1">
      <formula>AND($D17&lt;&gt;"SI",$E17&lt;24)</formula>
    </cfRule>
    <cfRule type="expression" dxfId="19435" priority="20062" stopIfTrue="1">
      <formula>OR($D17="SI",$D17="T&amp;A")</formula>
    </cfRule>
  </conditionalFormatting>
  <conditionalFormatting sqref="E17">
    <cfRule type="expression" dxfId="19434" priority="20057" stopIfTrue="1">
      <formula>OR($D17="SI",$D17="T&amp;A")</formula>
    </cfRule>
    <cfRule type="expression" dxfId="19433" priority="20058" stopIfTrue="1">
      <formula>AND($D17&lt;&gt;"SI",$E17&lt;24)</formula>
    </cfRule>
    <cfRule type="expression" dxfId="19432" priority="20059" stopIfTrue="1">
      <formula>OR($D17="SI",$D17="T&amp;A")</formula>
    </cfRule>
  </conditionalFormatting>
  <conditionalFormatting sqref="E17">
    <cfRule type="expression" dxfId="19431" priority="20054" stopIfTrue="1">
      <formula>OR($D17="SI",$D17="T&amp;A")</formula>
    </cfRule>
    <cfRule type="expression" dxfId="19430" priority="20055" stopIfTrue="1">
      <formula>AND($D17&lt;&gt;"SI",$E17&lt;24)</formula>
    </cfRule>
    <cfRule type="expression" dxfId="19429" priority="20056" stopIfTrue="1">
      <formula>OR($D17="SI",$D17="T&amp;A")</formula>
    </cfRule>
  </conditionalFormatting>
  <conditionalFormatting sqref="E17">
    <cfRule type="expression" dxfId="19428" priority="20051" stopIfTrue="1">
      <formula>OR($D17="SI",$D17="T&amp;A")</formula>
    </cfRule>
    <cfRule type="expression" dxfId="19427" priority="20052" stopIfTrue="1">
      <formula>AND($D17&lt;&gt;"SI",$E17&lt;24)</formula>
    </cfRule>
    <cfRule type="expression" dxfId="19426" priority="20053" stopIfTrue="1">
      <formula>OR($D17="SI",$D17="T&amp;A")</formula>
    </cfRule>
  </conditionalFormatting>
  <conditionalFormatting sqref="E17">
    <cfRule type="expression" dxfId="19425" priority="20048" stopIfTrue="1">
      <formula>OR($D17="SI",$D17="T&amp;A")</formula>
    </cfRule>
    <cfRule type="expression" dxfId="19424" priority="20049" stopIfTrue="1">
      <formula>AND($D17&lt;&gt;"SI",$E17&lt;24)</formula>
    </cfRule>
    <cfRule type="expression" dxfId="19423" priority="20050" stopIfTrue="1">
      <formula>OR($D17="SI",$D17="T&amp;A")</formula>
    </cfRule>
  </conditionalFormatting>
  <conditionalFormatting sqref="E17">
    <cfRule type="expression" dxfId="19422" priority="20045" stopIfTrue="1">
      <formula>OR($D17="SI",$D17="T&amp;A")</formula>
    </cfRule>
    <cfRule type="expression" dxfId="19421" priority="20046" stopIfTrue="1">
      <formula>AND($D17&lt;&gt;"SI",$E17&lt;24)</formula>
    </cfRule>
    <cfRule type="expression" dxfId="19420" priority="20047" stopIfTrue="1">
      <formula>OR($D17="SI",$D17="T&amp;A")</formula>
    </cfRule>
  </conditionalFormatting>
  <conditionalFormatting sqref="E17">
    <cfRule type="expression" dxfId="19419" priority="20042" stopIfTrue="1">
      <formula>OR($D17="SI",$D17="T&amp;A")</formula>
    </cfRule>
    <cfRule type="expression" dxfId="19418" priority="20043" stopIfTrue="1">
      <formula>AND($D17&lt;&gt;"SI",$E17&lt;24)</formula>
    </cfRule>
    <cfRule type="expression" dxfId="19417" priority="20044" stopIfTrue="1">
      <formula>OR($D17="SI",$D17="T&amp;A")</formula>
    </cfRule>
  </conditionalFormatting>
  <conditionalFormatting sqref="E17">
    <cfRule type="expression" dxfId="19416" priority="20039" stopIfTrue="1">
      <formula>OR($D17="SI",$D17="T&amp;A")</formula>
    </cfRule>
    <cfRule type="expression" dxfId="19415" priority="20040" stopIfTrue="1">
      <formula>AND($D17&lt;&gt;"SI",$E17&lt;24)</formula>
    </cfRule>
    <cfRule type="expression" dxfId="19414" priority="20041" stopIfTrue="1">
      <formula>OR($D17="SI",$D17="T&amp;A")</formula>
    </cfRule>
  </conditionalFormatting>
  <conditionalFormatting sqref="E17">
    <cfRule type="expression" dxfId="19413" priority="20036" stopIfTrue="1">
      <formula>OR($D17="SI",$D17="T&amp;A")</formula>
    </cfRule>
    <cfRule type="expression" dxfId="19412" priority="20037" stopIfTrue="1">
      <formula>AND($D17&lt;&gt;"SI",$E17&lt;24)</formula>
    </cfRule>
    <cfRule type="expression" dxfId="19411" priority="20038" stopIfTrue="1">
      <formula>OR($D17="SI",$D17="T&amp;A")</formula>
    </cfRule>
  </conditionalFormatting>
  <conditionalFormatting sqref="E17">
    <cfRule type="expression" dxfId="19410" priority="20033" stopIfTrue="1">
      <formula>OR($D17="SI",$D17="T&amp;A")</formula>
    </cfRule>
    <cfRule type="expression" dxfId="19409" priority="20034" stopIfTrue="1">
      <formula>AND($D17&lt;&gt;"SI",$E17&lt;24)</formula>
    </cfRule>
    <cfRule type="expression" dxfId="19408" priority="20035" stopIfTrue="1">
      <formula>OR($D17="SI",$D17="T&amp;A")</formula>
    </cfRule>
  </conditionalFormatting>
  <conditionalFormatting sqref="E17">
    <cfRule type="expression" dxfId="19407" priority="20030" stopIfTrue="1">
      <formula>OR($D17="SI",$D17="T&amp;A")</formula>
    </cfRule>
    <cfRule type="expression" dxfId="19406" priority="20031" stopIfTrue="1">
      <formula>AND($D17&lt;&gt;"SI",$E17&lt;24)</formula>
    </cfRule>
    <cfRule type="expression" dxfId="19405" priority="20032" stopIfTrue="1">
      <formula>OR($D17="SI",$D17="T&amp;A")</formula>
    </cfRule>
  </conditionalFormatting>
  <conditionalFormatting sqref="E17">
    <cfRule type="expression" dxfId="19404" priority="20027" stopIfTrue="1">
      <formula>OR($D17="SI",$D17="T&amp;A")</formula>
    </cfRule>
    <cfRule type="expression" dxfId="19403" priority="20028" stopIfTrue="1">
      <formula>AND($D17&lt;&gt;"SI",$E17&lt;24)</formula>
    </cfRule>
    <cfRule type="expression" dxfId="19402" priority="20029" stopIfTrue="1">
      <formula>OR($D17="SI",$D17="T&amp;A")</formula>
    </cfRule>
  </conditionalFormatting>
  <conditionalFormatting sqref="E17">
    <cfRule type="expression" dxfId="19401" priority="20024" stopIfTrue="1">
      <formula>OR($D17="SI",$D17="T&amp;A")</formula>
    </cfRule>
    <cfRule type="expression" dxfId="19400" priority="20025" stopIfTrue="1">
      <formula>AND($D17&lt;&gt;"SI",$E17&lt;24)</formula>
    </cfRule>
    <cfRule type="expression" dxfId="19399" priority="20026" stopIfTrue="1">
      <formula>OR($D17="SI",$D17="T&amp;A")</formula>
    </cfRule>
  </conditionalFormatting>
  <conditionalFormatting sqref="E17">
    <cfRule type="expression" dxfId="19398" priority="20021" stopIfTrue="1">
      <formula>OR($D17="SI",$D17="T&amp;A")</formula>
    </cfRule>
    <cfRule type="expression" dxfId="19397" priority="20022" stopIfTrue="1">
      <formula>AND($D17&lt;&gt;"SI",$E17&lt;24)</formula>
    </cfRule>
    <cfRule type="expression" dxfId="19396" priority="20023" stopIfTrue="1">
      <formula>OR($D17="SI",$D17="T&amp;A")</formula>
    </cfRule>
  </conditionalFormatting>
  <conditionalFormatting sqref="E17">
    <cfRule type="expression" dxfId="19395" priority="20018" stopIfTrue="1">
      <formula>OR($D17="SI",$D17="T&amp;A")</formula>
    </cfRule>
    <cfRule type="expression" dxfId="19394" priority="20019" stopIfTrue="1">
      <formula>AND($D17&lt;&gt;"SI",$E17&lt;24)</formula>
    </cfRule>
    <cfRule type="expression" dxfId="19393" priority="20020" stopIfTrue="1">
      <formula>OR($D17="SI",$D17="T&amp;A")</formula>
    </cfRule>
  </conditionalFormatting>
  <conditionalFormatting sqref="E17">
    <cfRule type="expression" dxfId="19392" priority="20015" stopIfTrue="1">
      <formula>OR($D17="SI",$D17="T&amp;A")</formula>
    </cfRule>
    <cfRule type="expression" dxfId="19391" priority="20016" stopIfTrue="1">
      <formula>AND($D17&lt;&gt;"SI",$E17&lt;24)</formula>
    </cfRule>
    <cfRule type="expression" dxfId="19390" priority="20017" stopIfTrue="1">
      <formula>OR($D17="SI",$D17="T&amp;A")</formula>
    </cfRule>
  </conditionalFormatting>
  <conditionalFormatting sqref="E17">
    <cfRule type="expression" dxfId="19389" priority="20012" stopIfTrue="1">
      <formula>OR($D17="SI",$D17="T&amp;A")</formula>
    </cfRule>
    <cfRule type="expression" dxfId="19388" priority="20013" stopIfTrue="1">
      <formula>AND($D17&lt;&gt;"SI",$E17&lt;24)</formula>
    </cfRule>
    <cfRule type="expression" dxfId="19387" priority="20014" stopIfTrue="1">
      <formula>OR($D17="SI",$D17="T&amp;A")</formula>
    </cfRule>
  </conditionalFormatting>
  <conditionalFormatting sqref="E17">
    <cfRule type="expression" dxfId="19386" priority="20009" stopIfTrue="1">
      <formula>OR($D17="SI",$D17="T&amp;A")</formula>
    </cfRule>
    <cfRule type="expression" dxfId="19385" priority="20010" stopIfTrue="1">
      <formula>AND($D17&lt;&gt;"SI",$E17&lt;24)</formula>
    </cfRule>
    <cfRule type="expression" dxfId="19384" priority="20011" stopIfTrue="1">
      <formula>OR($D17="SI",$D17="T&amp;A")</formula>
    </cfRule>
  </conditionalFormatting>
  <conditionalFormatting sqref="E17">
    <cfRule type="expression" dxfId="19383" priority="20006" stopIfTrue="1">
      <formula>OR($D17="SI",$D17="T&amp;A")</formula>
    </cfRule>
    <cfRule type="expression" dxfId="19382" priority="20007" stopIfTrue="1">
      <formula>AND($D17&lt;&gt;"SI",$E17&lt;24)</formula>
    </cfRule>
    <cfRule type="expression" dxfId="19381" priority="20008" stopIfTrue="1">
      <formula>OR($D17="SI",$D17="T&amp;A")</formula>
    </cfRule>
  </conditionalFormatting>
  <conditionalFormatting sqref="E17">
    <cfRule type="expression" dxfId="19380" priority="20003" stopIfTrue="1">
      <formula>OR($D17="SI",$D17="T&amp;A")</formula>
    </cfRule>
    <cfRule type="expression" dxfId="19379" priority="20004" stopIfTrue="1">
      <formula>AND($D17&lt;&gt;"SI",$E17&lt;24)</formula>
    </cfRule>
    <cfRule type="expression" dxfId="19378" priority="20005" stopIfTrue="1">
      <formula>OR($D17="SI",$D17="T&amp;A")</formula>
    </cfRule>
  </conditionalFormatting>
  <conditionalFormatting sqref="E17">
    <cfRule type="expression" dxfId="19377" priority="20000" stopIfTrue="1">
      <formula>OR($D17="SI",$D17="T&amp;A")</formula>
    </cfRule>
    <cfRule type="expression" dxfId="19376" priority="20001" stopIfTrue="1">
      <formula>AND($D17&lt;&gt;"SI",$E17&lt;24)</formula>
    </cfRule>
    <cfRule type="expression" dxfId="19375" priority="20002" stopIfTrue="1">
      <formula>OR($D17="SI",$D17="T&amp;A")</formula>
    </cfRule>
  </conditionalFormatting>
  <conditionalFormatting sqref="E17">
    <cfRule type="expression" dxfId="19374" priority="19997" stopIfTrue="1">
      <formula>OR($D17="SI",$D17="T&amp;A")</formula>
    </cfRule>
    <cfRule type="expression" dxfId="19373" priority="19998" stopIfTrue="1">
      <formula>AND($D17&lt;&gt;"SI",$E17&lt;24)</formula>
    </cfRule>
    <cfRule type="expression" dxfId="19372" priority="19999" stopIfTrue="1">
      <formula>OR($D17="SI",$D17="T&amp;A")</formula>
    </cfRule>
  </conditionalFormatting>
  <conditionalFormatting sqref="E17">
    <cfRule type="expression" dxfId="19371" priority="19994" stopIfTrue="1">
      <formula>OR($D17="SI",$D17="T&amp;A")</formula>
    </cfRule>
    <cfRule type="expression" dxfId="19370" priority="19995" stopIfTrue="1">
      <formula>AND($D17&lt;&gt;"SI",$E17&lt;24)</formula>
    </cfRule>
    <cfRule type="expression" dxfId="19369" priority="19996" stopIfTrue="1">
      <formula>OR($D17="SI",$D17="T&amp;A")</formula>
    </cfRule>
  </conditionalFormatting>
  <conditionalFormatting sqref="E17">
    <cfRule type="expression" dxfId="19368" priority="19991" stopIfTrue="1">
      <formula>OR($D17="SI",$D17="T&amp;A")</formula>
    </cfRule>
    <cfRule type="expression" dxfId="19367" priority="19992" stopIfTrue="1">
      <formula>AND($D17&lt;&gt;"SI",$E17&lt;24)</formula>
    </cfRule>
    <cfRule type="expression" dxfId="19366" priority="19993" stopIfTrue="1">
      <formula>OR($D17="SI",$D17="T&amp;A")</formula>
    </cfRule>
  </conditionalFormatting>
  <conditionalFormatting sqref="E17">
    <cfRule type="expression" dxfId="19365" priority="19988" stopIfTrue="1">
      <formula>OR($D17="SI",$D17="T&amp;A")</formula>
    </cfRule>
    <cfRule type="expression" dxfId="19364" priority="19989" stopIfTrue="1">
      <formula>AND($D17&lt;&gt;"SI",$E17&lt;24)</formula>
    </cfRule>
    <cfRule type="expression" dxfId="19363" priority="19990" stopIfTrue="1">
      <formula>OR($D17="SI",$D17="T&amp;A")</formula>
    </cfRule>
  </conditionalFormatting>
  <conditionalFormatting sqref="E17">
    <cfRule type="expression" dxfId="19362" priority="19985" stopIfTrue="1">
      <formula>OR($D17="SI",$D17="T&amp;A")</formula>
    </cfRule>
    <cfRule type="expression" dxfId="19361" priority="19986" stopIfTrue="1">
      <formula>AND($D17&lt;&gt;"SI",$E17&lt;24)</formula>
    </cfRule>
    <cfRule type="expression" dxfId="19360" priority="19987" stopIfTrue="1">
      <formula>OR($D17="SI",$D17="T&amp;A")</formula>
    </cfRule>
  </conditionalFormatting>
  <conditionalFormatting sqref="E17">
    <cfRule type="expression" dxfId="19359" priority="19982" stopIfTrue="1">
      <formula>OR($D17="SI",$D17="T&amp;A")</formula>
    </cfRule>
    <cfRule type="expression" dxfId="19358" priority="19983" stopIfTrue="1">
      <formula>AND($D17&lt;&gt;"SI",$E17&lt;24)</formula>
    </cfRule>
    <cfRule type="expression" dxfId="19357" priority="19984" stopIfTrue="1">
      <formula>OR($D17="SI",$D17="T&amp;A")</formula>
    </cfRule>
  </conditionalFormatting>
  <conditionalFormatting sqref="E17">
    <cfRule type="expression" dxfId="19356" priority="19979" stopIfTrue="1">
      <formula>OR($D17="SI",$D17="T&amp;A")</formula>
    </cfRule>
    <cfRule type="expression" dxfId="19355" priority="19980" stopIfTrue="1">
      <formula>AND($D17&lt;&gt;"SI",$E17&lt;24)</formula>
    </cfRule>
    <cfRule type="expression" dxfId="19354" priority="19981" stopIfTrue="1">
      <formula>OR($D17="SI",$D17="T&amp;A")</formula>
    </cfRule>
  </conditionalFormatting>
  <conditionalFormatting sqref="E17">
    <cfRule type="expression" dxfId="19353" priority="19976" stopIfTrue="1">
      <formula>OR($D17="SI",$D17="T&amp;A")</formula>
    </cfRule>
    <cfRule type="expression" dxfId="19352" priority="19977" stopIfTrue="1">
      <formula>AND($D17&lt;&gt;"SI",$E17&lt;24)</formula>
    </cfRule>
    <cfRule type="expression" dxfId="19351" priority="19978" stopIfTrue="1">
      <formula>OR($D17="SI",$D17="T&amp;A")</formula>
    </cfRule>
  </conditionalFormatting>
  <conditionalFormatting sqref="E17">
    <cfRule type="expression" dxfId="19350" priority="19973" stopIfTrue="1">
      <formula>OR($D17="SI",$D17="T&amp;A")</formula>
    </cfRule>
    <cfRule type="expression" dxfId="19349" priority="19974" stopIfTrue="1">
      <formula>AND($D17&lt;&gt;"SI",$E17&lt;24)</formula>
    </cfRule>
    <cfRule type="expression" dxfId="19348" priority="19975" stopIfTrue="1">
      <formula>OR($D17="SI",$D17="T&amp;A")</formula>
    </cfRule>
  </conditionalFormatting>
  <conditionalFormatting sqref="E17">
    <cfRule type="expression" dxfId="19347" priority="19970" stopIfTrue="1">
      <formula>OR($D17="SI",$D17="T&amp;A")</formula>
    </cfRule>
    <cfRule type="expression" dxfId="19346" priority="19971" stopIfTrue="1">
      <formula>AND($D17&lt;&gt;"SI",$E17&lt;24)</formula>
    </cfRule>
    <cfRule type="expression" dxfId="19345" priority="19972" stopIfTrue="1">
      <formula>OR($D17="SI",$D17="T&amp;A")</formula>
    </cfRule>
  </conditionalFormatting>
  <conditionalFormatting sqref="E17">
    <cfRule type="expression" dxfId="19344" priority="19967" stopIfTrue="1">
      <formula>OR($D17="SI",$D17="T&amp;A")</formula>
    </cfRule>
    <cfRule type="expression" dxfId="19343" priority="19968" stopIfTrue="1">
      <formula>AND($D17&lt;&gt;"SI",$E17&lt;24)</formula>
    </cfRule>
    <cfRule type="expression" dxfId="19342" priority="19969" stopIfTrue="1">
      <formula>OR($D17="SI",$D17="T&amp;A")</formula>
    </cfRule>
  </conditionalFormatting>
  <conditionalFormatting sqref="E17">
    <cfRule type="expression" dxfId="19341" priority="19964" stopIfTrue="1">
      <formula>OR($D17="SI",$D17="T&amp;A")</formula>
    </cfRule>
    <cfRule type="expression" dxfId="19340" priority="19965" stopIfTrue="1">
      <formula>AND($D17&lt;&gt;"SI",$E17&lt;24)</formula>
    </cfRule>
    <cfRule type="expression" dxfId="19339" priority="19966" stopIfTrue="1">
      <formula>OR($D17="SI",$D17="T&amp;A")</formula>
    </cfRule>
  </conditionalFormatting>
  <conditionalFormatting sqref="E17">
    <cfRule type="expression" dxfId="19338" priority="19961" stopIfTrue="1">
      <formula>OR($D17="SI",$D17="T&amp;A")</formula>
    </cfRule>
    <cfRule type="expression" dxfId="19337" priority="19962" stopIfTrue="1">
      <formula>AND($D17&lt;&gt;"SI",$E17&lt;24)</formula>
    </cfRule>
    <cfRule type="expression" dxfId="19336" priority="19963" stopIfTrue="1">
      <formula>OR($D17="SI",$D17="T&amp;A")</formula>
    </cfRule>
  </conditionalFormatting>
  <conditionalFormatting sqref="E17">
    <cfRule type="expression" dxfId="19335" priority="19958" stopIfTrue="1">
      <formula>OR($D17="SI",$D17="T&amp;A")</formula>
    </cfRule>
    <cfRule type="expression" dxfId="19334" priority="19959" stopIfTrue="1">
      <formula>AND($D17&lt;&gt;"SI",$E17&lt;24)</formula>
    </cfRule>
    <cfRule type="expression" dxfId="19333" priority="19960" stopIfTrue="1">
      <formula>OR($D17="SI",$D17="T&amp;A")</formula>
    </cfRule>
  </conditionalFormatting>
  <conditionalFormatting sqref="E17">
    <cfRule type="expression" dxfId="19332" priority="19955" stopIfTrue="1">
      <formula>OR($D17="SI",$D17="T&amp;A")</formula>
    </cfRule>
    <cfRule type="expression" dxfId="19331" priority="19956" stopIfTrue="1">
      <formula>AND($D17&lt;&gt;"SI",$E17&lt;24)</formula>
    </cfRule>
    <cfRule type="expression" dxfId="19330" priority="19957" stopIfTrue="1">
      <formula>OR($D17="SI",$D17="T&amp;A")</formula>
    </cfRule>
  </conditionalFormatting>
  <conditionalFormatting sqref="E17">
    <cfRule type="expression" dxfId="19329" priority="19952" stopIfTrue="1">
      <formula>OR($D17="SI",$D17="T&amp;A")</formula>
    </cfRule>
    <cfRule type="expression" dxfId="19328" priority="19953" stopIfTrue="1">
      <formula>AND($D17&lt;&gt;"SI",$E17&lt;24)</formula>
    </cfRule>
    <cfRule type="expression" dxfId="19327" priority="19954" stopIfTrue="1">
      <formula>OR($D17="SI",$D17="T&amp;A")</formula>
    </cfRule>
  </conditionalFormatting>
  <conditionalFormatting sqref="E17">
    <cfRule type="expression" dxfId="19326" priority="19949" stopIfTrue="1">
      <formula>OR($D17="SI",$D17="T&amp;A")</formula>
    </cfRule>
    <cfRule type="expression" dxfId="19325" priority="19950" stopIfTrue="1">
      <formula>AND($D17&lt;&gt;"SI",$E17&lt;24)</formula>
    </cfRule>
    <cfRule type="expression" dxfId="19324" priority="19951" stopIfTrue="1">
      <formula>OR($D17="SI",$D17="T&amp;A")</formula>
    </cfRule>
  </conditionalFormatting>
  <conditionalFormatting sqref="E20">
    <cfRule type="expression" dxfId="19323" priority="19946" stopIfTrue="1">
      <formula>OR($D20="SI",$D20="T&amp;A")</formula>
    </cfRule>
    <cfRule type="expression" dxfId="19322" priority="19947" stopIfTrue="1">
      <formula>AND($D20&lt;&gt;"SI",$E20&lt;24)</formula>
    </cfRule>
    <cfRule type="expression" dxfId="19321" priority="19948" stopIfTrue="1">
      <formula>OR($D20="SI",$D20="T&amp;A")</formula>
    </cfRule>
  </conditionalFormatting>
  <conditionalFormatting sqref="E20">
    <cfRule type="expression" dxfId="19320" priority="19943" stopIfTrue="1">
      <formula>OR($D20="SI",$D20="T&amp;A")</formula>
    </cfRule>
    <cfRule type="expression" dxfId="19319" priority="19944" stopIfTrue="1">
      <formula>AND($D20&lt;&gt;"SI",$E20&lt;24)</formula>
    </cfRule>
    <cfRule type="expression" dxfId="19318" priority="19945" stopIfTrue="1">
      <formula>OR($D20="SI",$D20="T&amp;A")</formula>
    </cfRule>
  </conditionalFormatting>
  <conditionalFormatting sqref="E20">
    <cfRule type="expression" dxfId="19317" priority="19940" stopIfTrue="1">
      <formula>OR($D20="SI",$D20="T&amp;A")</formula>
    </cfRule>
    <cfRule type="expression" dxfId="19316" priority="19941" stopIfTrue="1">
      <formula>AND($D20&lt;&gt;"SI",$E20&lt;24)</formula>
    </cfRule>
    <cfRule type="expression" dxfId="19315" priority="19942" stopIfTrue="1">
      <formula>OR($D20="SI",$D20="T&amp;A")</formula>
    </cfRule>
  </conditionalFormatting>
  <conditionalFormatting sqref="E20">
    <cfRule type="expression" dxfId="19314" priority="19937" stopIfTrue="1">
      <formula>OR($D20="SI",$D20="T&amp;A")</formula>
    </cfRule>
    <cfRule type="expression" dxfId="19313" priority="19938" stopIfTrue="1">
      <formula>AND($D20&lt;&gt;"SI",$E20&lt;24)</formula>
    </cfRule>
    <cfRule type="expression" dxfId="19312" priority="19939" stopIfTrue="1">
      <formula>OR($D20="SI",$D20="T&amp;A")</formula>
    </cfRule>
  </conditionalFormatting>
  <conditionalFormatting sqref="E20">
    <cfRule type="expression" dxfId="19311" priority="19934" stopIfTrue="1">
      <formula>OR($D20="SI",$D20="T&amp;A")</formula>
    </cfRule>
    <cfRule type="expression" dxfId="19310" priority="19935" stopIfTrue="1">
      <formula>AND($D20&lt;&gt;"SI",$E20&lt;24)</formula>
    </cfRule>
    <cfRule type="expression" dxfId="19309" priority="19936" stopIfTrue="1">
      <formula>OR($D20="SI",$D20="T&amp;A")</formula>
    </cfRule>
  </conditionalFormatting>
  <conditionalFormatting sqref="E20">
    <cfRule type="expression" dxfId="19308" priority="19931" stopIfTrue="1">
      <formula>OR($D20="SI",$D20="T&amp;A")</formula>
    </cfRule>
    <cfRule type="expression" dxfId="19307" priority="19932" stopIfTrue="1">
      <formula>AND($D20&lt;&gt;"SI",$E20&lt;24)</formula>
    </cfRule>
    <cfRule type="expression" dxfId="19306" priority="19933" stopIfTrue="1">
      <formula>OR($D20="SI",$D20="T&amp;A")</formula>
    </cfRule>
  </conditionalFormatting>
  <conditionalFormatting sqref="E20">
    <cfRule type="expression" dxfId="19305" priority="19928" stopIfTrue="1">
      <formula>OR($D20="SI",$D20="T&amp;A")</formula>
    </cfRule>
    <cfRule type="expression" dxfId="19304" priority="19929" stopIfTrue="1">
      <formula>AND($D20&lt;&gt;"SI",$E20&lt;24)</formula>
    </cfRule>
    <cfRule type="expression" dxfId="19303" priority="19930" stopIfTrue="1">
      <formula>OR($D20="SI",$D20="T&amp;A")</formula>
    </cfRule>
  </conditionalFormatting>
  <conditionalFormatting sqref="E20">
    <cfRule type="expression" dxfId="19302" priority="19925" stopIfTrue="1">
      <formula>OR($D20="SI",$D20="T&amp;A")</formula>
    </cfRule>
    <cfRule type="expression" dxfId="19301" priority="19926" stopIfTrue="1">
      <formula>AND($D20&lt;&gt;"SI",$E20&lt;24)</formula>
    </cfRule>
    <cfRule type="expression" dxfId="19300" priority="19927" stopIfTrue="1">
      <formula>OR($D20="SI",$D20="T&amp;A")</formula>
    </cfRule>
  </conditionalFormatting>
  <conditionalFormatting sqref="E20">
    <cfRule type="expression" dxfId="19299" priority="19922" stopIfTrue="1">
      <formula>OR($D20="SI",$D20="T&amp;A")</formula>
    </cfRule>
    <cfRule type="expression" dxfId="19298" priority="19923" stopIfTrue="1">
      <formula>AND($D20&lt;&gt;"SI",$E20&lt;24)</formula>
    </cfRule>
    <cfRule type="expression" dxfId="19297" priority="19924" stopIfTrue="1">
      <formula>OR($D20="SI",$D20="T&amp;A")</formula>
    </cfRule>
  </conditionalFormatting>
  <conditionalFormatting sqref="E20">
    <cfRule type="expression" dxfId="19296" priority="19919" stopIfTrue="1">
      <formula>OR($D20="SI",$D20="T&amp;A")</formula>
    </cfRule>
    <cfRule type="expression" dxfId="19295" priority="19920" stopIfTrue="1">
      <formula>AND($D20&lt;&gt;"SI",$E20&lt;24)</formula>
    </cfRule>
    <cfRule type="expression" dxfId="19294" priority="19921" stopIfTrue="1">
      <formula>OR($D20="SI",$D20="T&amp;A")</formula>
    </cfRule>
  </conditionalFormatting>
  <conditionalFormatting sqref="E20">
    <cfRule type="expression" dxfId="19293" priority="19916" stopIfTrue="1">
      <formula>OR($D20="SI",$D20="T&amp;A")</formula>
    </cfRule>
    <cfRule type="expression" dxfId="19292" priority="19917" stopIfTrue="1">
      <formula>AND($D20&lt;&gt;"SI",$E20&lt;24)</formula>
    </cfRule>
    <cfRule type="expression" dxfId="19291" priority="19918" stopIfTrue="1">
      <formula>OR($D20="SI",$D20="T&amp;A")</formula>
    </cfRule>
  </conditionalFormatting>
  <conditionalFormatting sqref="E20">
    <cfRule type="expression" dxfId="19290" priority="19913" stopIfTrue="1">
      <formula>OR($D20="SI",$D20="T&amp;A")</formula>
    </cfRule>
    <cfRule type="expression" dxfId="19289" priority="19914" stopIfTrue="1">
      <formula>AND($D20&lt;&gt;"SI",$E20&lt;24)</formula>
    </cfRule>
    <cfRule type="expression" dxfId="19288" priority="19915" stopIfTrue="1">
      <formula>OR($D20="SI",$D20="T&amp;A")</formula>
    </cfRule>
  </conditionalFormatting>
  <conditionalFormatting sqref="E20">
    <cfRule type="expression" dxfId="19287" priority="19910" stopIfTrue="1">
      <formula>OR($D20="SI",$D20="T&amp;A")</formula>
    </cfRule>
    <cfRule type="expression" dxfId="19286" priority="19911" stopIfTrue="1">
      <formula>AND($D20&lt;&gt;"SI",$E20&lt;24)</formula>
    </cfRule>
    <cfRule type="expression" dxfId="19285" priority="19912" stopIfTrue="1">
      <formula>OR($D20="SI",$D20="T&amp;A")</formula>
    </cfRule>
  </conditionalFormatting>
  <conditionalFormatting sqref="E20">
    <cfRule type="expression" dxfId="19284" priority="19907" stopIfTrue="1">
      <formula>OR($D20="SI",$D20="T&amp;A")</formula>
    </cfRule>
    <cfRule type="expression" dxfId="19283" priority="19908" stopIfTrue="1">
      <formula>AND($D20&lt;&gt;"SI",$E20&lt;24)</formula>
    </cfRule>
    <cfRule type="expression" dxfId="19282" priority="19909" stopIfTrue="1">
      <formula>OR($D20="SI",$D20="T&amp;A")</formula>
    </cfRule>
  </conditionalFormatting>
  <conditionalFormatting sqref="E20">
    <cfRule type="expression" dxfId="19281" priority="19904" stopIfTrue="1">
      <formula>OR($D20="SI",$D20="T&amp;A")</formula>
    </cfRule>
    <cfRule type="expression" dxfId="19280" priority="19905" stopIfTrue="1">
      <formula>AND($D20&lt;&gt;"SI",$E20&lt;24)</formula>
    </cfRule>
    <cfRule type="expression" dxfId="19279" priority="19906" stopIfTrue="1">
      <formula>OR($D20="SI",$D20="T&amp;A")</formula>
    </cfRule>
  </conditionalFormatting>
  <conditionalFormatting sqref="E20">
    <cfRule type="expression" dxfId="19278" priority="19901" stopIfTrue="1">
      <formula>OR($D20="SI",$D20="T&amp;A")</formula>
    </cfRule>
    <cfRule type="expression" dxfId="19277" priority="19902" stopIfTrue="1">
      <formula>AND($D20&lt;&gt;"SI",$E20&lt;24)</formula>
    </cfRule>
    <cfRule type="expression" dxfId="19276" priority="19903" stopIfTrue="1">
      <formula>OR($D20="SI",$D20="T&amp;A")</formula>
    </cfRule>
  </conditionalFormatting>
  <conditionalFormatting sqref="E20">
    <cfRule type="expression" dxfId="19275" priority="19898" stopIfTrue="1">
      <formula>OR($D20="SI",$D20="T&amp;A")</formula>
    </cfRule>
    <cfRule type="expression" dxfId="19274" priority="19899" stopIfTrue="1">
      <formula>AND($D20&lt;&gt;"SI",$E20&lt;24)</formula>
    </cfRule>
    <cfRule type="expression" dxfId="19273" priority="19900" stopIfTrue="1">
      <formula>OR($D20="SI",$D20="T&amp;A")</formula>
    </cfRule>
  </conditionalFormatting>
  <conditionalFormatting sqref="E20">
    <cfRule type="expression" dxfId="19272" priority="19895" stopIfTrue="1">
      <formula>OR($D20="SI",$D20="T&amp;A")</formula>
    </cfRule>
    <cfRule type="expression" dxfId="19271" priority="19896" stopIfTrue="1">
      <formula>AND($D20&lt;&gt;"SI",$E20&lt;24)</formula>
    </cfRule>
    <cfRule type="expression" dxfId="19270" priority="19897" stopIfTrue="1">
      <formula>OR($D20="SI",$D20="T&amp;A")</formula>
    </cfRule>
  </conditionalFormatting>
  <conditionalFormatting sqref="E20">
    <cfRule type="expression" dxfId="19269" priority="19892" stopIfTrue="1">
      <formula>OR($D20="SI",$D20="T&amp;A")</formula>
    </cfRule>
    <cfRule type="expression" dxfId="19268" priority="19893" stopIfTrue="1">
      <formula>AND($D20&lt;&gt;"SI",$E20&lt;24)</formula>
    </cfRule>
    <cfRule type="expression" dxfId="19267" priority="19894" stopIfTrue="1">
      <formula>OR($D20="SI",$D20="T&amp;A")</formula>
    </cfRule>
  </conditionalFormatting>
  <conditionalFormatting sqref="E20">
    <cfRule type="expression" dxfId="19266" priority="19889" stopIfTrue="1">
      <formula>OR($D20="SI",$D20="T&amp;A")</formula>
    </cfRule>
    <cfRule type="expression" dxfId="19265" priority="19890" stopIfTrue="1">
      <formula>AND($D20&lt;&gt;"SI",$E20&lt;24)</formula>
    </cfRule>
    <cfRule type="expression" dxfId="19264" priority="19891" stopIfTrue="1">
      <formula>OR($D20="SI",$D20="T&amp;A")</formula>
    </cfRule>
  </conditionalFormatting>
  <conditionalFormatting sqref="E20">
    <cfRule type="expression" dxfId="19263" priority="19886" stopIfTrue="1">
      <formula>OR($D20="SI",$D20="T&amp;A")</formula>
    </cfRule>
    <cfRule type="expression" dxfId="19262" priority="19887" stopIfTrue="1">
      <formula>AND($D20&lt;&gt;"SI",$E20&lt;24)</formula>
    </cfRule>
    <cfRule type="expression" dxfId="19261" priority="19888" stopIfTrue="1">
      <formula>OR($D20="SI",$D20="T&amp;A")</formula>
    </cfRule>
  </conditionalFormatting>
  <conditionalFormatting sqref="E20">
    <cfRule type="expression" dxfId="19260" priority="19883" stopIfTrue="1">
      <formula>OR($D20="SI",$D20="T&amp;A")</formula>
    </cfRule>
    <cfRule type="expression" dxfId="19259" priority="19884" stopIfTrue="1">
      <formula>AND($D20&lt;&gt;"SI",$E20&lt;24)</formula>
    </cfRule>
    <cfRule type="expression" dxfId="19258" priority="19885" stopIfTrue="1">
      <formula>OR($D20="SI",$D20="T&amp;A")</formula>
    </cfRule>
  </conditionalFormatting>
  <conditionalFormatting sqref="E20">
    <cfRule type="expression" dxfId="19257" priority="19880" stopIfTrue="1">
      <formula>OR($D20="SI",$D20="T&amp;A")</formula>
    </cfRule>
    <cfRule type="expression" dxfId="19256" priority="19881" stopIfTrue="1">
      <formula>AND($D20&lt;&gt;"SI",$E20&lt;24)</formula>
    </cfRule>
    <cfRule type="expression" dxfId="19255" priority="19882" stopIfTrue="1">
      <formula>OR($D20="SI",$D20="T&amp;A")</formula>
    </cfRule>
  </conditionalFormatting>
  <conditionalFormatting sqref="E20">
    <cfRule type="expression" dxfId="19254" priority="19877" stopIfTrue="1">
      <formula>OR($D20="SI",$D20="T&amp;A")</formula>
    </cfRule>
    <cfRule type="expression" dxfId="19253" priority="19878" stopIfTrue="1">
      <formula>AND($D20&lt;&gt;"SI",$E20&lt;24)</formula>
    </cfRule>
    <cfRule type="expression" dxfId="19252" priority="19879" stopIfTrue="1">
      <formula>OR($D20="SI",$D20="T&amp;A")</formula>
    </cfRule>
  </conditionalFormatting>
  <conditionalFormatting sqref="E20">
    <cfRule type="expression" dxfId="19251" priority="19874" stopIfTrue="1">
      <formula>OR($D20="SI",$D20="T&amp;A")</formula>
    </cfRule>
    <cfRule type="expression" dxfId="19250" priority="19875" stopIfTrue="1">
      <formula>AND($D20&lt;&gt;"SI",$E20&lt;24)</formula>
    </cfRule>
    <cfRule type="expression" dxfId="19249" priority="19876" stopIfTrue="1">
      <formula>OR($D20="SI",$D20="T&amp;A")</formula>
    </cfRule>
  </conditionalFormatting>
  <conditionalFormatting sqref="E20">
    <cfRule type="expression" dxfId="19248" priority="19871" stopIfTrue="1">
      <formula>OR($D20="SI",$D20="T&amp;A")</formula>
    </cfRule>
    <cfRule type="expression" dxfId="19247" priority="19872" stopIfTrue="1">
      <formula>AND($D20&lt;&gt;"SI",$E20&lt;24)</formula>
    </cfRule>
    <cfRule type="expression" dxfId="19246" priority="19873" stopIfTrue="1">
      <formula>OR($D20="SI",$D20="T&amp;A")</formula>
    </cfRule>
  </conditionalFormatting>
  <conditionalFormatting sqref="E20">
    <cfRule type="expression" dxfId="19245" priority="19868" stopIfTrue="1">
      <formula>OR($D20="SI",$D20="T&amp;A")</formula>
    </cfRule>
    <cfRule type="expression" dxfId="19244" priority="19869" stopIfTrue="1">
      <formula>AND($D20&lt;&gt;"SI",$E20&lt;24)</formula>
    </cfRule>
    <cfRule type="expression" dxfId="19243" priority="19870" stopIfTrue="1">
      <formula>OR($D20="SI",$D20="T&amp;A")</formula>
    </cfRule>
  </conditionalFormatting>
  <conditionalFormatting sqref="E20">
    <cfRule type="expression" dxfId="19242" priority="19865" stopIfTrue="1">
      <formula>OR($D20="SI",$D20="T&amp;A")</formula>
    </cfRule>
    <cfRule type="expression" dxfId="19241" priority="19866" stopIfTrue="1">
      <formula>AND($D20&lt;&gt;"SI",$E20&lt;24)</formula>
    </cfRule>
    <cfRule type="expression" dxfId="19240" priority="19867" stopIfTrue="1">
      <formula>OR($D20="SI",$D20="T&amp;A")</formula>
    </cfRule>
  </conditionalFormatting>
  <conditionalFormatting sqref="E20">
    <cfRule type="expression" dxfId="19239" priority="19862" stopIfTrue="1">
      <formula>OR($D20="SI",$D20="T&amp;A")</formula>
    </cfRule>
    <cfRule type="expression" dxfId="19238" priority="19863" stopIfTrue="1">
      <formula>AND($D20&lt;&gt;"SI",$E20&lt;24)</formula>
    </cfRule>
    <cfRule type="expression" dxfId="19237" priority="19864" stopIfTrue="1">
      <formula>OR($D20="SI",$D20="T&amp;A")</formula>
    </cfRule>
  </conditionalFormatting>
  <conditionalFormatting sqref="E20">
    <cfRule type="expression" dxfId="19236" priority="19859" stopIfTrue="1">
      <formula>OR($D20="SI",$D20="T&amp;A")</formula>
    </cfRule>
    <cfRule type="expression" dxfId="19235" priority="19860" stopIfTrue="1">
      <formula>AND($D20&lt;&gt;"SI",$E20&lt;24)</formula>
    </cfRule>
    <cfRule type="expression" dxfId="19234" priority="19861" stopIfTrue="1">
      <formula>OR($D20="SI",$D20="T&amp;A")</formula>
    </cfRule>
  </conditionalFormatting>
  <conditionalFormatting sqref="E20">
    <cfRule type="expression" dxfId="19233" priority="19856" stopIfTrue="1">
      <formula>OR($D20="SI",$D20="T&amp;A")</formula>
    </cfRule>
    <cfRule type="expression" dxfId="19232" priority="19857" stopIfTrue="1">
      <formula>AND($D20&lt;&gt;"SI",$E20&lt;24)</formula>
    </cfRule>
    <cfRule type="expression" dxfId="19231" priority="19858" stopIfTrue="1">
      <formula>OR($D20="SI",$D20="T&amp;A")</formula>
    </cfRule>
  </conditionalFormatting>
  <conditionalFormatting sqref="E20">
    <cfRule type="expression" dxfId="19230" priority="19853" stopIfTrue="1">
      <formula>OR($D20="SI",$D20="T&amp;A")</formula>
    </cfRule>
    <cfRule type="expression" dxfId="19229" priority="19854" stopIfTrue="1">
      <formula>AND($D20&lt;&gt;"SI",$E20&lt;24)</formula>
    </cfRule>
    <cfRule type="expression" dxfId="19228" priority="19855" stopIfTrue="1">
      <formula>OR($D20="SI",$D20="T&amp;A")</formula>
    </cfRule>
  </conditionalFormatting>
  <conditionalFormatting sqref="E20">
    <cfRule type="expression" dxfId="19227" priority="19850" stopIfTrue="1">
      <formula>OR($D20="SI",$D20="T&amp;A")</formula>
    </cfRule>
    <cfRule type="expression" dxfId="19226" priority="19851" stopIfTrue="1">
      <formula>AND($D20&lt;&gt;"SI",$E20&lt;24)</formula>
    </cfRule>
    <cfRule type="expression" dxfId="19225" priority="19852" stopIfTrue="1">
      <formula>OR($D20="SI",$D20="T&amp;A")</formula>
    </cfRule>
  </conditionalFormatting>
  <conditionalFormatting sqref="E20">
    <cfRule type="expression" dxfId="19224" priority="19847" stopIfTrue="1">
      <formula>OR($D20="SI",$D20="T&amp;A")</formula>
    </cfRule>
    <cfRule type="expression" dxfId="19223" priority="19848" stopIfTrue="1">
      <formula>AND($D20&lt;&gt;"SI",$E20&lt;24)</formula>
    </cfRule>
    <cfRule type="expression" dxfId="19222" priority="19849" stopIfTrue="1">
      <formula>OR($D20="SI",$D20="T&amp;A")</formula>
    </cfRule>
  </conditionalFormatting>
  <conditionalFormatting sqref="E20">
    <cfRule type="expression" dxfId="19221" priority="19844" stopIfTrue="1">
      <formula>OR($D20="SI",$D20="T&amp;A")</formula>
    </cfRule>
    <cfRule type="expression" dxfId="19220" priority="19845" stopIfTrue="1">
      <formula>AND($D20&lt;&gt;"SI",$E20&lt;24)</formula>
    </cfRule>
    <cfRule type="expression" dxfId="19219" priority="19846" stopIfTrue="1">
      <formula>OR($D20="SI",$D20="T&amp;A")</formula>
    </cfRule>
  </conditionalFormatting>
  <conditionalFormatting sqref="E20">
    <cfRule type="expression" dxfId="19218" priority="19841" stopIfTrue="1">
      <formula>OR($D20="SI",$D20="T&amp;A")</formula>
    </cfRule>
    <cfRule type="expression" dxfId="19217" priority="19842" stopIfTrue="1">
      <formula>AND($D20&lt;&gt;"SI",$E20&lt;24)</formula>
    </cfRule>
    <cfRule type="expression" dxfId="19216" priority="19843" stopIfTrue="1">
      <formula>OR($D20="SI",$D20="T&amp;A")</formula>
    </cfRule>
  </conditionalFormatting>
  <conditionalFormatting sqref="E20">
    <cfRule type="expression" dxfId="19215" priority="19838" stopIfTrue="1">
      <formula>OR($D20="SI",$D20="T&amp;A")</formula>
    </cfRule>
    <cfRule type="expression" dxfId="19214" priority="19839" stopIfTrue="1">
      <formula>AND($D20&lt;&gt;"SI",$E20&lt;24)</formula>
    </cfRule>
    <cfRule type="expression" dxfId="19213" priority="19840" stopIfTrue="1">
      <formula>OR($D20="SI",$D20="T&amp;A")</formula>
    </cfRule>
  </conditionalFormatting>
  <conditionalFormatting sqref="E20">
    <cfRule type="expression" dxfId="19212" priority="19835" stopIfTrue="1">
      <formula>OR($D20="SI",$D20="T&amp;A")</formula>
    </cfRule>
    <cfRule type="expression" dxfId="19211" priority="19836" stopIfTrue="1">
      <formula>AND($D20&lt;&gt;"SI",$E20&lt;24)</formula>
    </cfRule>
    <cfRule type="expression" dxfId="19210" priority="19837" stopIfTrue="1">
      <formula>OR($D20="SI",$D20="T&amp;A")</formula>
    </cfRule>
  </conditionalFormatting>
  <conditionalFormatting sqref="E20">
    <cfRule type="expression" dxfId="19209" priority="19832" stopIfTrue="1">
      <formula>OR($D20="SI",$D20="T&amp;A")</formula>
    </cfRule>
    <cfRule type="expression" dxfId="19208" priority="19833" stopIfTrue="1">
      <formula>AND($D20&lt;&gt;"SI",$E20&lt;24)</formula>
    </cfRule>
    <cfRule type="expression" dxfId="19207" priority="19834" stopIfTrue="1">
      <formula>OR($D20="SI",$D20="T&amp;A")</formula>
    </cfRule>
  </conditionalFormatting>
  <conditionalFormatting sqref="E20">
    <cfRule type="expression" dxfId="19206" priority="19829" stopIfTrue="1">
      <formula>OR($D20="SI",$D20="T&amp;A")</formula>
    </cfRule>
    <cfRule type="expression" dxfId="19205" priority="19830" stopIfTrue="1">
      <formula>AND($D20&lt;&gt;"SI",$E20&lt;24)</formula>
    </cfRule>
    <cfRule type="expression" dxfId="19204" priority="19831" stopIfTrue="1">
      <formula>OR($D20="SI",$D20="T&amp;A")</formula>
    </cfRule>
  </conditionalFormatting>
  <conditionalFormatting sqref="E20">
    <cfRule type="expression" dxfId="19203" priority="19826" stopIfTrue="1">
      <formula>OR($D20="SI",$D20="T&amp;A")</formula>
    </cfRule>
    <cfRule type="expression" dxfId="19202" priority="19827" stopIfTrue="1">
      <formula>AND($D20&lt;&gt;"SI",$E20&lt;24)</formula>
    </cfRule>
    <cfRule type="expression" dxfId="19201" priority="19828" stopIfTrue="1">
      <formula>OR($D20="SI",$D20="T&amp;A")</formula>
    </cfRule>
  </conditionalFormatting>
  <conditionalFormatting sqref="E20">
    <cfRule type="expression" dxfId="19200" priority="19823" stopIfTrue="1">
      <formula>OR($D20="SI",$D20="T&amp;A")</formula>
    </cfRule>
    <cfRule type="expression" dxfId="19199" priority="19824" stopIfTrue="1">
      <formula>AND($D20&lt;&gt;"SI",$E20&lt;24)</formula>
    </cfRule>
    <cfRule type="expression" dxfId="19198" priority="19825" stopIfTrue="1">
      <formula>OR($D20="SI",$D20="T&amp;A")</formula>
    </cfRule>
  </conditionalFormatting>
  <conditionalFormatting sqref="E20">
    <cfRule type="expression" dxfId="19197" priority="19820" stopIfTrue="1">
      <formula>OR($D20="SI",$D20="T&amp;A")</formula>
    </cfRule>
    <cfRule type="expression" dxfId="19196" priority="19821" stopIfTrue="1">
      <formula>AND($D20&lt;&gt;"SI",$E20&lt;24)</formula>
    </cfRule>
    <cfRule type="expression" dxfId="19195" priority="19822" stopIfTrue="1">
      <formula>OR($D20="SI",$D20="T&amp;A")</formula>
    </cfRule>
  </conditionalFormatting>
  <conditionalFormatting sqref="E20">
    <cfRule type="expression" dxfId="19194" priority="19817" stopIfTrue="1">
      <formula>OR($D20="SI",$D20="T&amp;A")</formula>
    </cfRule>
    <cfRule type="expression" dxfId="19193" priority="19818" stopIfTrue="1">
      <formula>AND($D20&lt;&gt;"SI",$E20&lt;24)</formula>
    </cfRule>
    <cfRule type="expression" dxfId="19192" priority="19819" stopIfTrue="1">
      <formula>OR($D20="SI",$D20="T&amp;A")</formula>
    </cfRule>
  </conditionalFormatting>
  <conditionalFormatting sqref="E20">
    <cfRule type="expression" dxfId="19191" priority="19814" stopIfTrue="1">
      <formula>OR($D20="SI",$D20="T&amp;A")</formula>
    </cfRule>
    <cfRule type="expression" dxfId="19190" priority="19815" stopIfTrue="1">
      <formula>AND($D20&lt;&gt;"SI",$E20&lt;24)</formula>
    </cfRule>
    <cfRule type="expression" dxfId="19189" priority="19816" stopIfTrue="1">
      <formula>OR($D20="SI",$D20="T&amp;A")</formula>
    </cfRule>
  </conditionalFormatting>
  <conditionalFormatting sqref="E20">
    <cfRule type="expression" dxfId="19188" priority="19811" stopIfTrue="1">
      <formula>OR($D20="SI",$D20="T&amp;A")</formula>
    </cfRule>
    <cfRule type="expression" dxfId="19187" priority="19812" stopIfTrue="1">
      <formula>AND($D20&lt;&gt;"SI",$E20&lt;24)</formula>
    </cfRule>
    <cfRule type="expression" dxfId="19186" priority="19813" stopIfTrue="1">
      <formula>OR($D20="SI",$D20="T&amp;A")</formula>
    </cfRule>
  </conditionalFormatting>
  <conditionalFormatting sqref="E20">
    <cfRule type="expression" dxfId="19185" priority="19808" stopIfTrue="1">
      <formula>OR($D20="SI",$D20="T&amp;A")</formula>
    </cfRule>
    <cfRule type="expression" dxfId="19184" priority="19809" stopIfTrue="1">
      <formula>AND($D20&lt;&gt;"SI",$E20&lt;24)</formula>
    </cfRule>
    <cfRule type="expression" dxfId="19183" priority="19810" stopIfTrue="1">
      <formula>OR($D20="SI",$D20="T&amp;A")</formula>
    </cfRule>
  </conditionalFormatting>
  <conditionalFormatting sqref="G56">
    <cfRule type="expression" dxfId="19182" priority="19805" stopIfTrue="1">
      <formula>OR($D56="SI",$D56="T&amp;A")</formula>
    </cfRule>
    <cfRule type="expression" dxfId="19181" priority="19806" stopIfTrue="1">
      <formula>AND($F56&gt;0,$G56="")</formula>
    </cfRule>
    <cfRule type="expression" dxfId="19180" priority="19807" stopIfTrue="1">
      <formula>AND($F56=0,$G56&lt;&gt;"",$G56&lt;&gt;"PUMP OFF MODE",G56&lt;&gt;"UNDER LOAD")</formula>
    </cfRule>
  </conditionalFormatting>
  <conditionalFormatting sqref="G56">
    <cfRule type="expression" dxfId="19179" priority="19802" stopIfTrue="1">
      <formula>OR($D56="SI",$D56="T&amp;A")</formula>
    </cfRule>
    <cfRule type="expression" dxfId="19178" priority="19803" stopIfTrue="1">
      <formula>AND($F56&gt;0,$G56="")</formula>
    </cfRule>
    <cfRule type="expression" dxfId="19177" priority="19804" stopIfTrue="1">
      <formula>AND($F56=0,$G56&lt;&gt;"",$G56&lt;&gt;"PUMP OFF MODE",G56&lt;&gt;"UNDER LOAD")</formula>
    </cfRule>
  </conditionalFormatting>
  <conditionalFormatting sqref="E30">
    <cfRule type="expression" dxfId="19176" priority="19799" stopIfTrue="1">
      <formula>OR($D30="SI",$D30="T&amp;A")</formula>
    </cfRule>
    <cfRule type="expression" dxfId="19175" priority="19800" stopIfTrue="1">
      <formula>AND($D30&lt;&gt;"SI",$E30&lt;24)</formula>
    </cfRule>
    <cfRule type="expression" dxfId="19174" priority="19801" stopIfTrue="1">
      <formula>OR($D30="SI",$D30="T&amp;A")</formula>
    </cfRule>
  </conditionalFormatting>
  <conditionalFormatting sqref="E30">
    <cfRule type="expression" dxfId="19173" priority="19796" stopIfTrue="1">
      <formula>OR($D30="SI",$D30="T&amp;A")</formula>
    </cfRule>
    <cfRule type="expression" dxfId="19172" priority="19797" stopIfTrue="1">
      <formula>AND($D30&lt;&gt;"SI",$E30&lt;24)</formula>
    </cfRule>
    <cfRule type="expression" dxfId="19171" priority="19798" stopIfTrue="1">
      <formula>OR($D30="SI",$D30="T&amp;A")</formula>
    </cfRule>
  </conditionalFormatting>
  <conditionalFormatting sqref="E30">
    <cfRule type="expression" dxfId="19170" priority="19793" stopIfTrue="1">
      <formula>OR($D30="SI",$D30="T&amp;A")</formula>
    </cfRule>
    <cfRule type="expression" dxfId="19169" priority="19794" stopIfTrue="1">
      <formula>AND($D30&lt;&gt;"SI",$E30&lt;24)</formula>
    </cfRule>
    <cfRule type="expression" dxfId="19168" priority="19795" stopIfTrue="1">
      <formula>OR($D30="SI",$D30="T&amp;A")</formula>
    </cfRule>
  </conditionalFormatting>
  <conditionalFormatting sqref="E30">
    <cfRule type="expression" dxfId="19167" priority="19790" stopIfTrue="1">
      <formula>OR($D30="SI",$D30="T&amp;A")</formula>
    </cfRule>
    <cfRule type="expression" dxfId="19166" priority="19791" stopIfTrue="1">
      <formula>AND($D30&lt;&gt;"SI",$E30&lt;24)</formula>
    </cfRule>
    <cfRule type="expression" dxfId="19165" priority="19792" stopIfTrue="1">
      <formula>OR($D30="SI",$D30="T&amp;A")</formula>
    </cfRule>
  </conditionalFormatting>
  <conditionalFormatting sqref="E30">
    <cfRule type="expression" dxfId="19164" priority="19787" stopIfTrue="1">
      <formula>OR($D30="SI",$D30="T&amp;A")</formula>
    </cfRule>
    <cfRule type="expression" dxfId="19163" priority="19788" stopIfTrue="1">
      <formula>AND($D30&lt;&gt;"SI",$E30&lt;24)</formula>
    </cfRule>
    <cfRule type="expression" dxfId="19162" priority="19789" stopIfTrue="1">
      <formula>OR($D30="SI",$D30="T&amp;A")</formula>
    </cfRule>
  </conditionalFormatting>
  <conditionalFormatting sqref="E30">
    <cfRule type="expression" dxfId="19161" priority="19784" stopIfTrue="1">
      <formula>OR($D30="SI",$D30="T&amp;A")</formula>
    </cfRule>
    <cfRule type="expression" dxfId="19160" priority="19785" stopIfTrue="1">
      <formula>AND($D30&lt;&gt;"SI",$E30&lt;24)</formula>
    </cfRule>
    <cfRule type="expression" dxfId="19159" priority="19786" stopIfTrue="1">
      <formula>OR($D30="SI",$D30="T&amp;A")</formula>
    </cfRule>
  </conditionalFormatting>
  <conditionalFormatting sqref="E30">
    <cfRule type="expression" dxfId="19158" priority="19781" stopIfTrue="1">
      <formula>OR($D30="SI",$D30="T&amp;A")</formula>
    </cfRule>
    <cfRule type="expression" dxfId="19157" priority="19782" stopIfTrue="1">
      <formula>AND($D30&lt;&gt;"SI",$E30&lt;24)</formula>
    </cfRule>
    <cfRule type="expression" dxfId="19156" priority="19783" stopIfTrue="1">
      <formula>OR($D30="SI",$D30="T&amp;A")</formula>
    </cfRule>
  </conditionalFormatting>
  <conditionalFormatting sqref="E30">
    <cfRule type="expression" dxfId="19155" priority="19778" stopIfTrue="1">
      <formula>OR($D30="SI",$D30="T&amp;A")</formula>
    </cfRule>
    <cfRule type="expression" dxfId="19154" priority="19779" stopIfTrue="1">
      <formula>AND($D30&lt;&gt;"SI",$E30&lt;24)</formula>
    </cfRule>
    <cfRule type="expression" dxfId="19153" priority="19780" stopIfTrue="1">
      <formula>OR($D30="SI",$D30="T&amp;A")</formula>
    </cfRule>
  </conditionalFormatting>
  <conditionalFormatting sqref="E30">
    <cfRule type="expression" dxfId="19152" priority="19775" stopIfTrue="1">
      <formula>OR($D30="SI",$D30="T&amp;A")</formula>
    </cfRule>
    <cfRule type="expression" dxfId="19151" priority="19776" stopIfTrue="1">
      <formula>AND($D30&lt;&gt;"SI",$E30&lt;24)</formula>
    </cfRule>
    <cfRule type="expression" dxfId="19150" priority="19777" stopIfTrue="1">
      <formula>OR($D30="SI",$D30="T&amp;A")</formula>
    </cfRule>
  </conditionalFormatting>
  <conditionalFormatting sqref="E30">
    <cfRule type="expression" dxfId="19149" priority="19772" stopIfTrue="1">
      <formula>OR($D30="SI",$D30="T&amp;A")</formula>
    </cfRule>
    <cfRule type="expression" dxfId="19148" priority="19773" stopIfTrue="1">
      <formula>AND($D30&lt;&gt;"SI",$E30&lt;24)</formula>
    </cfRule>
    <cfRule type="expression" dxfId="19147" priority="19774" stopIfTrue="1">
      <formula>OR($D30="SI",$D30="T&amp;A")</formula>
    </cfRule>
  </conditionalFormatting>
  <conditionalFormatting sqref="E30">
    <cfRule type="expression" dxfId="19146" priority="19769" stopIfTrue="1">
      <formula>OR($D30="SI",$D30="T&amp;A")</formula>
    </cfRule>
    <cfRule type="expression" dxfId="19145" priority="19770" stopIfTrue="1">
      <formula>AND($D30&lt;&gt;"SI",$E30&lt;24)</formula>
    </cfRule>
    <cfRule type="expression" dxfId="19144" priority="19771" stopIfTrue="1">
      <formula>OR($D30="SI",$D30="T&amp;A")</formula>
    </cfRule>
  </conditionalFormatting>
  <conditionalFormatting sqref="E30">
    <cfRule type="expression" dxfId="19143" priority="19766" stopIfTrue="1">
      <formula>OR($D30="SI",$D30="T&amp;A")</formula>
    </cfRule>
    <cfRule type="expression" dxfId="19142" priority="19767" stopIfTrue="1">
      <formula>AND($D30&lt;&gt;"SI",$E30&lt;24)</formula>
    </cfRule>
    <cfRule type="expression" dxfId="19141" priority="19768" stopIfTrue="1">
      <formula>OR($D30="SI",$D30="T&amp;A")</formula>
    </cfRule>
  </conditionalFormatting>
  <conditionalFormatting sqref="E30">
    <cfRule type="expression" dxfId="19140" priority="19763" stopIfTrue="1">
      <formula>OR($D30="SI",$D30="T&amp;A")</formula>
    </cfRule>
    <cfRule type="expression" dxfId="19139" priority="19764" stopIfTrue="1">
      <formula>AND($D30&lt;&gt;"SI",$E30&lt;24)</formula>
    </cfRule>
    <cfRule type="expression" dxfId="19138" priority="19765" stopIfTrue="1">
      <formula>OR($D30="SI",$D30="T&amp;A")</formula>
    </cfRule>
  </conditionalFormatting>
  <conditionalFormatting sqref="E30">
    <cfRule type="expression" dxfId="19137" priority="19760" stopIfTrue="1">
      <formula>OR($D30="SI",$D30="T&amp;A")</formula>
    </cfRule>
    <cfRule type="expression" dxfId="19136" priority="19761" stopIfTrue="1">
      <formula>AND($D30&lt;&gt;"SI",$E30&lt;24)</formula>
    </cfRule>
    <cfRule type="expression" dxfId="19135" priority="19762" stopIfTrue="1">
      <formula>OR($D30="SI",$D30="T&amp;A")</formula>
    </cfRule>
  </conditionalFormatting>
  <conditionalFormatting sqref="E30">
    <cfRule type="expression" dxfId="19134" priority="19757" stopIfTrue="1">
      <formula>OR($D30="SI",$D30="T&amp;A")</formula>
    </cfRule>
    <cfRule type="expression" dxfId="19133" priority="19758" stopIfTrue="1">
      <formula>AND($D30&lt;&gt;"SI",$E30&lt;24)</formula>
    </cfRule>
    <cfRule type="expression" dxfId="19132" priority="19759" stopIfTrue="1">
      <formula>OR($D30="SI",$D30="T&amp;A")</formula>
    </cfRule>
  </conditionalFormatting>
  <conditionalFormatting sqref="E30">
    <cfRule type="expression" dxfId="19131" priority="19754" stopIfTrue="1">
      <formula>OR($D30="SI",$D30="T&amp;A")</formula>
    </cfRule>
    <cfRule type="expression" dxfId="19130" priority="19755" stopIfTrue="1">
      <formula>AND($D30&lt;&gt;"SI",$E30&lt;24)</formula>
    </cfRule>
    <cfRule type="expression" dxfId="19129" priority="19756" stopIfTrue="1">
      <formula>OR($D30="SI",$D30="T&amp;A")</formula>
    </cfRule>
  </conditionalFormatting>
  <conditionalFormatting sqref="E30">
    <cfRule type="expression" dxfId="19128" priority="19751" stopIfTrue="1">
      <formula>OR($D30="SI",$D30="T&amp;A")</formula>
    </cfRule>
    <cfRule type="expression" dxfId="19127" priority="19752" stopIfTrue="1">
      <formula>AND($D30&lt;&gt;"SI",$E30&lt;24)</formula>
    </cfRule>
    <cfRule type="expression" dxfId="19126" priority="19753" stopIfTrue="1">
      <formula>OR($D30="SI",$D30="T&amp;A")</formula>
    </cfRule>
  </conditionalFormatting>
  <conditionalFormatting sqref="E30">
    <cfRule type="expression" dxfId="19125" priority="19748" stopIfTrue="1">
      <formula>OR($D30="SI",$D30="T&amp;A")</formula>
    </cfRule>
    <cfRule type="expression" dxfId="19124" priority="19749" stopIfTrue="1">
      <formula>AND($D30&lt;&gt;"SI",$E30&lt;24)</formula>
    </cfRule>
    <cfRule type="expression" dxfId="19123" priority="19750" stopIfTrue="1">
      <formula>OR($D30="SI",$D30="T&amp;A")</formula>
    </cfRule>
  </conditionalFormatting>
  <conditionalFormatting sqref="E30">
    <cfRule type="expression" dxfId="19122" priority="19745" stopIfTrue="1">
      <formula>OR($D30="SI",$D30="T&amp;A")</formula>
    </cfRule>
    <cfRule type="expression" dxfId="19121" priority="19746" stopIfTrue="1">
      <formula>AND($D30&lt;&gt;"SI",$E30&lt;24)</formula>
    </cfRule>
    <cfRule type="expression" dxfId="19120" priority="19747" stopIfTrue="1">
      <formula>OR($D30="SI",$D30="T&amp;A")</formula>
    </cfRule>
  </conditionalFormatting>
  <conditionalFormatting sqref="E30">
    <cfRule type="expression" dxfId="19119" priority="19742" stopIfTrue="1">
      <formula>OR($D30="SI",$D30="T&amp;A")</formula>
    </cfRule>
    <cfRule type="expression" dxfId="19118" priority="19743" stopIfTrue="1">
      <formula>AND($D30&lt;&gt;"SI",$E30&lt;24)</formula>
    </cfRule>
    <cfRule type="expression" dxfId="19117" priority="19744" stopIfTrue="1">
      <formula>OR($D30="SI",$D30="T&amp;A")</formula>
    </cfRule>
  </conditionalFormatting>
  <conditionalFormatting sqref="E30">
    <cfRule type="expression" dxfId="19116" priority="19739" stopIfTrue="1">
      <formula>OR($D30="SI",$D30="T&amp;A")</formula>
    </cfRule>
    <cfRule type="expression" dxfId="19115" priority="19740" stopIfTrue="1">
      <formula>AND($D30&lt;&gt;"SI",$E30&lt;24)</formula>
    </cfRule>
    <cfRule type="expression" dxfId="19114" priority="19741" stopIfTrue="1">
      <formula>OR($D30="SI",$D30="T&amp;A")</formula>
    </cfRule>
  </conditionalFormatting>
  <conditionalFormatting sqref="E30">
    <cfRule type="expression" dxfId="19113" priority="19736" stopIfTrue="1">
      <formula>OR($D30="SI",$D30="T&amp;A")</formula>
    </cfRule>
    <cfRule type="expression" dxfId="19112" priority="19737" stopIfTrue="1">
      <formula>AND($D30&lt;&gt;"SI",$E30&lt;24)</formula>
    </cfRule>
    <cfRule type="expression" dxfId="19111" priority="19738" stopIfTrue="1">
      <formula>OR($D30="SI",$D30="T&amp;A")</formula>
    </cfRule>
  </conditionalFormatting>
  <conditionalFormatting sqref="E30">
    <cfRule type="expression" dxfId="19110" priority="19733" stopIfTrue="1">
      <formula>OR($D30="SI",$D30="T&amp;A")</formula>
    </cfRule>
    <cfRule type="expression" dxfId="19109" priority="19734" stopIfTrue="1">
      <formula>AND($D30&lt;&gt;"SI",$E30&lt;24)</formula>
    </cfRule>
    <cfRule type="expression" dxfId="19108" priority="19735" stopIfTrue="1">
      <formula>OR($D30="SI",$D30="T&amp;A")</formula>
    </cfRule>
  </conditionalFormatting>
  <conditionalFormatting sqref="E30">
    <cfRule type="expression" dxfId="19107" priority="19730" stopIfTrue="1">
      <formula>OR($D30="SI",$D30="T&amp;A")</formula>
    </cfRule>
    <cfRule type="expression" dxfId="19106" priority="19731" stopIfTrue="1">
      <formula>AND($D30&lt;&gt;"SI",$E30&lt;24)</formula>
    </cfRule>
    <cfRule type="expression" dxfId="19105" priority="19732" stopIfTrue="1">
      <formula>OR($D30="SI",$D30="T&amp;A")</formula>
    </cfRule>
  </conditionalFormatting>
  <conditionalFormatting sqref="E30">
    <cfRule type="expression" dxfId="19104" priority="19727" stopIfTrue="1">
      <formula>OR($D30="SI",$D30="T&amp;A")</formula>
    </cfRule>
    <cfRule type="expression" dxfId="19103" priority="19728" stopIfTrue="1">
      <formula>AND($D30&lt;&gt;"SI",$E30&lt;24)</formula>
    </cfRule>
    <cfRule type="expression" dxfId="19102" priority="19729" stopIfTrue="1">
      <formula>OR($D30="SI",$D30="T&amp;A")</formula>
    </cfRule>
  </conditionalFormatting>
  <conditionalFormatting sqref="E30">
    <cfRule type="expression" dxfId="19101" priority="19724" stopIfTrue="1">
      <formula>OR($D30="SI",$D30="T&amp;A")</formula>
    </cfRule>
    <cfRule type="expression" dxfId="19100" priority="19725" stopIfTrue="1">
      <formula>AND($D30&lt;&gt;"SI",$E30&lt;24)</formula>
    </cfRule>
    <cfRule type="expression" dxfId="19099" priority="19726" stopIfTrue="1">
      <formula>OR($D30="SI",$D30="T&amp;A")</formula>
    </cfRule>
  </conditionalFormatting>
  <conditionalFormatting sqref="E30">
    <cfRule type="expression" dxfId="19098" priority="19721" stopIfTrue="1">
      <formula>OR($D30="SI",$D30="T&amp;A")</formula>
    </cfRule>
    <cfRule type="expression" dxfId="19097" priority="19722" stopIfTrue="1">
      <formula>AND($D30&lt;&gt;"SI",$E30&lt;24)</formula>
    </cfRule>
    <cfRule type="expression" dxfId="19096" priority="19723" stopIfTrue="1">
      <formula>OR($D30="SI",$D30="T&amp;A")</formula>
    </cfRule>
  </conditionalFormatting>
  <conditionalFormatting sqref="E30">
    <cfRule type="expression" dxfId="19095" priority="19718" stopIfTrue="1">
      <formula>OR($D30="SI",$D30="T&amp;A")</formula>
    </cfRule>
    <cfRule type="expression" dxfId="19094" priority="19719" stopIfTrue="1">
      <formula>AND($D30&lt;&gt;"SI",$E30&lt;24)</formula>
    </cfRule>
    <cfRule type="expression" dxfId="19093" priority="19720" stopIfTrue="1">
      <formula>OR($D30="SI",$D30="T&amp;A")</formula>
    </cfRule>
  </conditionalFormatting>
  <conditionalFormatting sqref="E30">
    <cfRule type="expression" dxfId="19092" priority="19715" stopIfTrue="1">
      <formula>OR($D30="SI",$D30="T&amp;A")</formula>
    </cfRule>
    <cfRule type="expression" dxfId="19091" priority="19716" stopIfTrue="1">
      <formula>AND($D30&lt;&gt;"SI",$E30&lt;24)</formula>
    </cfRule>
    <cfRule type="expression" dxfId="19090" priority="19717" stopIfTrue="1">
      <formula>OR($D30="SI",$D30="T&amp;A")</formula>
    </cfRule>
  </conditionalFormatting>
  <conditionalFormatting sqref="E30">
    <cfRule type="expression" dxfId="19089" priority="19712" stopIfTrue="1">
      <formula>OR($D30="SI",$D30="T&amp;A")</formula>
    </cfRule>
    <cfRule type="expression" dxfId="19088" priority="19713" stopIfTrue="1">
      <formula>AND($D30&lt;&gt;"SI",$E30&lt;24)</formula>
    </cfRule>
    <cfRule type="expression" dxfId="19087" priority="19714" stopIfTrue="1">
      <formula>OR($D30="SI",$D30="T&amp;A")</formula>
    </cfRule>
  </conditionalFormatting>
  <conditionalFormatting sqref="E30">
    <cfRule type="expression" dxfId="19086" priority="19709" stopIfTrue="1">
      <formula>OR($D30="SI",$D30="T&amp;A")</formula>
    </cfRule>
    <cfRule type="expression" dxfId="19085" priority="19710" stopIfTrue="1">
      <formula>AND($D30&lt;&gt;"SI",$E30&lt;24)</formula>
    </cfRule>
    <cfRule type="expression" dxfId="19084" priority="19711" stopIfTrue="1">
      <formula>OR($D30="SI",$D30="T&amp;A")</formula>
    </cfRule>
  </conditionalFormatting>
  <conditionalFormatting sqref="E30">
    <cfRule type="expression" dxfId="19083" priority="19706" stopIfTrue="1">
      <formula>OR($D30="SI",$D30="T&amp;A")</formula>
    </cfRule>
    <cfRule type="expression" dxfId="19082" priority="19707" stopIfTrue="1">
      <formula>AND($D30&lt;&gt;"SI",$E30&lt;24)</formula>
    </cfRule>
    <cfRule type="expression" dxfId="19081" priority="19708" stopIfTrue="1">
      <formula>OR($D30="SI",$D30="T&amp;A")</formula>
    </cfRule>
  </conditionalFormatting>
  <conditionalFormatting sqref="E30">
    <cfRule type="expression" dxfId="19080" priority="19703" stopIfTrue="1">
      <formula>OR($D30="SI",$D30="T&amp;A")</formula>
    </cfRule>
    <cfRule type="expression" dxfId="19079" priority="19704" stopIfTrue="1">
      <formula>AND($D30&lt;&gt;"SI",$E30&lt;24)</formula>
    </cfRule>
    <cfRule type="expression" dxfId="19078" priority="19705" stopIfTrue="1">
      <formula>OR($D30="SI",$D30="T&amp;A")</formula>
    </cfRule>
  </conditionalFormatting>
  <conditionalFormatting sqref="E30">
    <cfRule type="expression" dxfId="19077" priority="19700" stopIfTrue="1">
      <formula>OR($D30="SI",$D30="T&amp;A")</formula>
    </cfRule>
    <cfRule type="expression" dxfId="19076" priority="19701" stopIfTrue="1">
      <formula>AND($D30&lt;&gt;"SI",$E30&lt;24)</formula>
    </cfRule>
    <cfRule type="expression" dxfId="19075" priority="19702" stopIfTrue="1">
      <formula>OR($D30="SI",$D30="T&amp;A")</formula>
    </cfRule>
  </conditionalFormatting>
  <conditionalFormatting sqref="E30">
    <cfRule type="expression" dxfId="19074" priority="19697" stopIfTrue="1">
      <formula>OR($D30="SI",$D30="T&amp;A")</formula>
    </cfRule>
    <cfRule type="expression" dxfId="19073" priority="19698" stopIfTrue="1">
      <formula>AND($D30&lt;&gt;"SI",$E30&lt;24)</formula>
    </cfRule>
    <cfRule type="expression" dxfId="19072" priority="19699" stopIfTrue="1">
      <formula>OR($D30="SI",$D30="T&amp;A")</formula>
    </cfRule>
  </conditionalFormatting>
  <conditionalFormatting sqref="E30">
    <cfRule type="expression" dxfId="19071" priority="19694" stopIfTrue="1">
      <formula>OR($D30="SI",$D30="T&amp;A")</formula>
    </cfRule>
    <cfRule type="expression" dxfId="19070" priority="19695" stopIfTrue="1">
      <formula>AND($D30&lt;&gt;"SI",$E30&lt;24)</formula>
    </cfRule>
    <cfRule type="expression" dxfId="19069" priority="19696" stopIfTrue="1">
      <formula>OR($D30="SI",$D30="T&amp;A")</formula>
    </cfRule>
  </conditionalFormatting>
  <conditionalFormatting sqref="E30">
    <cfRule type="expression" dxfId="19068" priority="19691" stopIfTrue="1">
      <formula>OR($D30="SI",$D30="T&amp;A")</formula>
    </cfRule>
    <cfRule type="expression" dxfId="19067" priority="19692" stopIfTrue="1">
      <formula>AND($D30&lt;&gt;"SI",$E30&lt;24)</formula>
    </cfRule>
    <cfRule type="expression" dxfId="19066" priority="19693" stopIfTrue="1">
      <formula>OR($D30="SI",$D30="T&amp;A")</formula>
    </cfRule>
  </conditionalFormatting>
  <conditionalFormatting sqref="E30">
    <cfRule type="expression" dxfId="19065" priority="19688" stopIfTrue="1">
      <formula>OR($D30="SI",$D30="T&amp;A")</formula>
    </cfRule>
    <cfRule type="expression" dxfId="19064" priority="19689" stopIfTrue="1">
      <formula>AND($D30&lt;&gt;"SI",$E30&lt;24)</formula>
    </cfRule>
    <cfRule type="expression" dxfId="19063" priority="19690" stopIfTrue="1">
      <formula>OR($D30="SI",$D30="T&amp;A")</formula>
    </cfRule>
  </conditionalFormatting>
  <conditionalFormatting sqref="E30">
    <cfRule type="expression" dxfId="19062" priority="19685" stopIfTrue="1">
      <formula>OR($D30="SI",$D30="T&amp;A")</formula>
    </cfRule>
    <cfRule type="expression" dxfId="19061" priority="19686" stopIfTrue="1">
      <formula>AND($D30&lt;&gt;"SI",$E30&lt;24)</formula>
    </cfRule>
    <cfRule type="expression" dxfId="19060" priority="19687" stopIfTrue="1">
      <formula>OR($D30="SI",$D30="T&amp;A")</formula>
    </cfRule>
  </conditionalFormatting>
  <conditionalFormatting sqref="E30">
    <cfRule type="expression" dxfId="19059" priority="19682" stopIfTrue="1">
      <formula>OR($D30="SI",$D30="T&amp;A")</formula>
    </cfRule>
    <cfRule type="expression" dxfId="19058" priority="19683" stopIfTrue="1">
      <formula>AND($D30&lt;&gt;"SI",$E30&lt;24)</formula>
    </cfRule>
    <cfRule type="expression" dxfId="19057" priority="19684" stopIfTrue="1">
      <formula>OR($D30="SI",$D30="T&amp;A")</formula>
    </cfRule>
  </conditionalFormatting>
  <conditionalFormatting sqref="E30">
    <cfRule type="expression" dxfId="19056" priority="19679" stopIfTrue="1">
      <formula>OR($D30="SI",$D30="T&amp;A")</formula>
    </cfRule>
    <cfRule type="expression" dxfId="19055" priority="19680" stopIfTrue="1">
      <formula>AND($D30&lt;&gt;"SI",$E30&lt;24)</formula>
    </cfRule>
    <cfRule type="expression" dxfId="19054" priority="19681" stopIfTrue="1">
      <formula>OR($D30="SI",$D30="T&amp;A")</formula>
    </cfRule>
  </conditionalFormatting>
  <conditionalFormatting sqref="E30">
    <cfRule type="expression" dxfId="19053" priority="19676" stopIfTrue="1">
      <formula>OR($D30="SI",$D30="T&amp;A")</formula>
    </cfRule>
    <cfRule type="expression" dxfId="19052" priority="19677" stopIfTrue="1">
      <formula>AND($D30&lt;&gt;"SI",$E30&lt;24)</formula>
    </cfRule>
    <cfRule type="expression" dxfId="19051" priority="19678" stopIfTrue="1">
      <formula>OR($D30="SI",$D30="T&amp;A")</formula>
    </cfRule>
  </conditionalFormatting>
  <conditionalFormatting sqref="E30">
    <cfRule type="expression" dxfId="19050" priority="19673" stopIfTrue="1">
      <formula>OR($D30="SI",$D30="T&amp;A")</formula>
    </cfRule>
    <cfRule type="expression" dxfId="19049" priority="19674" stopIfTrue="1">
      <formula>AND($D30&lt;&gt;"SI",$E30&lt;24)</formula>
    </cfRule>
    <cfRule type="expression" dxfId="19048" priority="19675" stopIfTrue="1">
      <formula>OR($D30="SI",$D30="T&amp;A")</formula>
    </cfRule>
  </conditionalFormatting>
  <conditionalFormatting sqref="E30">
    <cfRule type="expression" dxfId="19047" priority="19670" stopIfTrue="1">
      <formula>OR($D30="SI",$D30="T&amp;A")</formula>
    </cfRule>
    <cfRule type="expression" dxfId="19046" priority="19671" stopIfTrue="1">
      <formula>AND($D30&lt;&gt;"SI",$E30&lt;24)</formula>
    </cfRule>
    <cfRule type="expression" dxfId="19045" priority="19672" stopIfTrue="1">
      <formula>OR($D30="SI",$D30="T&amp;A")</formula>
    </cfRule>
  </conditionalFormatting>
  <conditionalFormatting sqref="E30">
    <cfRule type="expression" dxfId="19044" priority="19667" stopIfTrue="1">
      <formula>OR($D30="SI",$D30="T&amp;A")</formula>
    </cfRule>
    <cfRule type="expression" dxfId="19043" priority="19668" stopIfTrue="1">
      <formula>AND($D30&lt;&gt;"SI",$E30&lt;24)</formula>
    </cfRule>
    <cfRule type="expression" dxfId="19042" priority="19669" stopIfTrue="1">
      <formula>OR($D30="SI",$D30="T&amp;A")</formula>
    </cfRule>
  </conditionalFormatting>
  <conditionalFormatting sqref="E30">
    <cfRule type="expression" dxfId="19041" priority="19664" stopIfTrue="1">
      <formula>OR($D30="SI",$D30="T&amp;A")</formula>
    </cfRule>
    <cfRule type="expression" dxfId="19040" priority="19665" stopIfTrue="1">
      <formula>AND($D30&lt;&gt;"SI",$E30&lt;24)</formula>
    </cfRule>
    <cfRule type="expression" dxfId="19039" priority="19666" stopIfTrue="1">
      <formula>OR($D30="SI",$D30="T&amp;A")</formula>
    </cfRule>
  </conditionalFormatting>
  <conditionalFormatting sqref="E30">
    <cfRule type="expression" dxfId="19038" priority="19661" stopIfTrue="1">
      <formula>OR($D30="SI",$D30="T&amp;A")</formula>
    </cfRule>
    <cfRule type="expression" dxfId="19037" priority="19662" stopIfTrue="1">
      <formula>AND($D30&lt;&gt;"SI",$E30&lt;24)</formula>
    </cfRule>
    <cfRule type="expression" dxfId="19036" priority="19663" stopIfTrue="1">
      <formula>OR($D30="SI",$D30="T&amp;A")</formula>
    </cfRule>
  </conditionalFormatting>
  <conditionalFormatting sqref="E30">
    <cfRule type="expression" dxfId="19035" priority="19658" stopIfTrue="1">
      <formula>OR($D30="SI",$D30="T&amp;A")</formula>
    </cfRule>
    <cfRule type="expression" dxfId="19034" priority="19659" stopIfTrue="1">
      <formula>AND($D30&lt;&gt;"SI",$E30&lt;24)</formula>
    </cfRule>
    <cfRule type="expression" dxfId="19033" priority="19660" stopIfTrue="1">
      <formula>OR($D30="SI",$D30="T&amp;A")</formula>
    </cfRule>
  </conditionalFormatting>
  <conditionalFormatting sqref="E30">
    <cfRule type="expression" dxfId="19032" priority="19655" stopIfTrue="1">
      <formula>OR($D30="SI",$D30="T&amp;A")</formula>
    </cfRule>
    <cfRule type="expression" dxfId="19031" priority="19656" stopIfTrue="1">
      <formula>AND($D30&lt;&gt;"SI",$E30&lt;24)</formula>
    </cfRule>
    <cfRule type="expression" dxfId="19030" priority="19657" stopIfTrue="1">
      <formula>OR($D30="SI",$D30="T&amp;A")</formula>
    </cfRule>
  </conditionalFormatting>
  <conditionalFormatting sqref="E30">
    <cfRule type="expression" dxfId="19029" priority="19652" stopIfTrue="1">
      <formula>OR($D30="SI",$D30="T&amp;A")</formula>
    </cfRule>
    <cfRule type="expression" dxfId="19028" priority="19653" stopIfTrue="1">
      <formula>AND($D30&lt;&gt;"SI",$E30&lt;24)</formula>
    </cfRule>
    <cfRule type="expression" dxfId="19027" priority="19654" stopIfTrue="1">
      <formula>OR($D30="SI",$D30="T&amp;A")</formula>
    </cfRule>
  </conditionalFormatting>
  <conditionalFormatting sqref="E30">
    <cfRule type="expression" dxfId="19026" priority="19649" stopIfTrue="1">
      <formula>OR($D30="SI",$D30="T&amp;A")</formula>
    </cfRule>
    <cfRule type="expression" dxfId="19025" priority="19650" stopIfTrue="1">
      <formula>AND($D30&lt;&gt;"SI",$E30&lt;24)</formula>
    </cfRule>
    <cfRule type="expression" dxfId="19024" priority="19651" stopIfTrue="1">
      <formula>OR($D30="SI",$D30="T&amp;A")</formula>
    </cfRule>
  </conditionalFormatting>
  <conditionalFormatting sqref="E30">
    <cfRule type="expression" dxfId="19023" priority="19646" stopIfTrue="1">
      <formula>OR($D30="SI",$D30="T&amp;A")</formula>
    </cfRule>
    <cfRule type="expression" dxfId="19022" priority="19647" stopIfTrue="1">
      <formula>AND($D30&lt;&gt;"SI",$E30&lt;24)</formula>
    </cfRule>
    <cfRule type="expression" dxfId="19021" priority="19648" stopIfTrue="1">
      <formula>OR($D30="SI",$D30="T&amp;A")</formula>
    </cfRule>
  </conditionalFormatting>
  <conditionalFormatting sqref="E30">
    <cfRule type="expression" dxfId="19020" priority="19643" stopIfTrue="1">
      <formula>OR($D30="SI",$D30="T&amp;A")</formula>
    </cfRule>
    <cfRule type="expression" dxfId="19019" priority="19644" stopIfTrue="1">
      <formula>AND($D30&lt;&gt;"SI",$E30&lt;24)</formula>
    </cfRule>
    <cfRule type="expression" dxfId="19018" priority="19645" stopIfTrue="1">
      <formula>OR($D30="SI",$D30="T&amp;A")</formula>
    </cfRule>
  </conditionalFormatting>
  <conditionalFormatting sqref="E30">
    <cfRule type="expression" dxfId="19017" priority="19640" stopIfTrue="1">
      <formula>OR($D30="SI",$D30="T&amp;A")</formula>
    </cfRule>
    <cfRule type="expression" dxfId="19016" priority="19641" stopIfTrue="1">
      <formula>AND($D30&lt;&gt;"SI",$E30&lt;24)</formula>
    </cfRule>
    <cfRule type="expression" dxfId="19015" priority="19642" stopIfTrue="1">
      <formula>OR($D30="SI",$D30="T&amp;A")</formula>
    </cfRule>
  </conditionalFormatting>
  <conditionalFormatting sqref="E30">
    <cfRule type="expression" dxfId="19014" priority="19637" stopIfTrue="1">
      <formula>OR($D30="SI",$D30="T&amp;A")</formula>
    </cfRule>
    <cfRule type="expression" dxfId="19013" priority="19638" stopIfTrue="1">
      <formula>AND($D30&lt;&gt;"SI",$E30&lt;24)</formula>
    </cfRule>
    <cfRule type="expression" dxfId="19012" priority="19639" stopIfTrue="1">
      <formula>OR($D30="SI",$D30="T&amp;A")</formula>
    </cfRule>
  </conditionalFormatting>
  <conditionalFormatting sqref="E30">
    <cfRule type="expression" dxfId="19011" priority="19634" stopIfTrue="1">
      <formula>OR($D30="SI",$D30="T&amp;A")</formula>
    </cfRule>
    <cfRule type="expression" dxfId="19010" priority="19635" stopIfTrue="1">
      <formula>AND($D30&lt;&gt;"SI",$E30&lt;24)</formula>
    </cfRule>
    <cfRule type="expression" dxfId="19009" priority="19636" stopIfTrue="1">
      <formula>OR($D30="SI",$D30="T&amp;A")</formula>
    </cfRule>
  </conditionalFormatting>
  <conditionalFormatting sqref="E30">
    <cfRule type="expression" dxfId="19008" priority="19631" stopIfTrue="1">
      <formula>OR($D30="SI",$D30="T&amp;A")</formula>
    </cfRule>
    <cfRule type="expression" dxfId="19007" priority="19632" stopIfTrue="1">
      <formula>AND($D30&lt;&gt;"SI",$E30&lt;24)</formula>
    </cfRule>
    <cfRule type="expression" dxfId="19006" priority="19633" stopIfTrue="1">
      <formula>OR($D30="SI",$D30="T&amp;A")</formula>
    </cfRule>
  </conditionalFormatting>
  <conditionalFormatting sqref="E30">
    <cfRule type="expression" dxfId="19005" priority="19628" stopIfTrue="1">
      <formula>OR($D30="SI",$D30="T&amp;A")</formula>
    </cfRule>
    <cfRule type="expression" dxfId="19004" priority="19629" stopIfTrue="1">
      <formula>AND($D30&lt;&gt;"SI",$E30&lt;24)</formula>
    </cfRule>
    <cfRule type="expression" dxfId="19003" priority="19630" stopIfTrue="1">
      <formula>OR($D30="SI",$D30="T&amp;A")</formula>
    </cfRule>
  </conditionalFormatting>
  <conditionalFormatting sqref="G43">
    <cfRule type="expression" dxfId="19002" priority="19625" stopIfTrue="1">
      <formula>OR($D43="SI",$D43="T&amp;A")</formula>
    </cfRule>
    <cfRule type="expression" dxfId="19001" priority="19626" stopIfTrue="1">
      <formula>AND($F43&gt;0,$G43="")</formula>
    </cfRule>
    <cfRule type="expression" dxfId="19000" priority="19627" stopIfTrue="1">
      <formula>AND($F43=0,$G43&lt;&gt;"",$G43&lt;&gt;"PUMP OFF MODE",G43&lt;&gt;"UNDER LOAD")</formula>
    </cfRule>
  </conditionalFormatting>
  <conditionalFormatting sqref="G76">
    <cfRule type="expression" dxfId="18999" priority="19622" stopIfTrue="1">
      <formula>OR($D76="SI",$D76="T&amp;A")</formula>
    </cfRule>
    <cfRule type="expression" dxfId="18998" priority="19623" stopIfTrue="1">
      <formula>AND($F76&gt;0,$G76="")</formula>
    </cfRule>
    <cfRule type="expression" dxfId="18997" priority="19624" stopIfTrue="1">
      <formula>AND($F76=0,$G76&lt;&gt;"",$G76&lt;&gt;"PUMP OFF MODE",G76&lt;&gt;"UNDER LOAD")</formula>
    </cfRule>
  </conditionalFormatting>
  <conditionalFormatting sqref="G30">
    <cfRule type="expression" dxfId="18996" priority="19619" stopIfTrue="1">
      <formula>OR($D30="SI",$D30="T&amp;A")</formula>
    </cfRule>
    <cfRule type="expression" dxfId="18995" priority="19620" stopIfTrue="1">
      <formula>AND($F30&gt;0,$G30="")</formula>
    </cfRule>
    <cfRule type="expression" dxfId="18994" priority="19621" stopIfTrue="1">
      <formula>AND($F30=0,$G30&lt;&gt;"",$G30&lt;&gt;"PUMP OFF MODE",G30&lt;&gt;"UNDER LOAD")</formula>
    </cfRule>
  </conditionalFormatting>
  <conditionalFormatting sqref="G99">
    <cfRule type="expression" dxfId="18993" priority="19616" stopIfTrue="1">
      <formula>OR($D99="SI",$D99="T&amp;A")</formula>
    </cfRule>
    <cfRule type="expression" dxfId="18992" priority="19617" stopIfTrue="1">
      <formula>AND($F99&gt;0,$G99="")</formula>
    </cfRule>
    <cfRule type="expression" dxfId="18991" priority="19618" stopIfTrue="1">
      <formula>AND($F99=0,$G99&lt;&gt;"",$G99&lt;&gt;"PUMP OFF MODE",G99&lt;&gt;"UNDER LOAD")</formula>
    </cfRule>
  </conditionalFormatting>
  <conditionalFormatting sqref="G101 G99">
    <cfRule type="expression" dxfId="18990" priority="19613" stopIfTrue="1">
      <formula>OR($D99="SI",$D99="T&amp;A")</formula>
    </cfRule>
    <cfRule type="expression" dxfId="18989" priority="19614" stopIfTrue="1">
      <formula>AND($F99&gt;0,$G99="")</formula>
    </cfRule>
    <cfRule type="expression" dxfId="18988" priority="19615" stopIfTrue="1">
      <formula>AND($F99=0,$G99&lt;&gt;"",$G99&lt;&gt;"PUMP OFF MODE",G99&lt;&gt;"UNDER LOAD")</formula>
    </cfRule>
  </conditionalFormatting>
  <conditionalFormatting sqref="G112">
    <cfRule type="expression" dxfId="18987" priority="19610" stopIfTrue="1">
      <formula>OR($D112="SI",$D112="T&amp;A")</formula>
    </cfRule>
    <cfRule type="expression" dxfId="18986" priority="19611" stopIfTrue="1">
      <formula>AND($F112&gt;0,$G112="")</formula>
    </cfRule>
    <cfRule type="expression" dxfId="18985" priority="19612" stopIfTrue="1">
      <formula>AND($F112=0,$G112&lt;&gt;"",$G112&lt;&gt;"PUMP OFF MODE",G112&lt;&gt;"UNDER LOAD")</formula>
    </cfRule>
  </conditionalFormatting>
  <conditionalFormatting sqref="G101">
    <cfRule type="expression" dxfId="18984" priority="19607" stopIfTrue="1">
      <formula>OR($D101="SI",$D101="T&amp;A")</formula>
    </cfRule>
    <cfRule type="expression" dxfId="18983" priority="19608" stopIfTrue="1">
      <formula>AND($F101&gt;0,$G101="")</formula>
    </cfRule>
    <cfRule type="expression" dxfId="18982" priority="19609" stopIfTrue="1">
      <formula>AND($F101=0,$G101&lt;&gt;"",$G101&lt;&gt;"PUMP OFF MODE",G101&lt;&gt;"UNDER LOAD")</formula>
    </cfRule>
  </conditionalFormatting>
  <conditionalFormatting sqref="G27">
    <cfRule type="expression" dxfId="18981" priority="19604" stopIfTrue="1">
      <formula>OR($D27="SI",$D27="T&amp;A")</formula>
    </cfRule>
    <cfRule type="expression" dxfId="18980" priority="19605" stopIfTrue="1">
      <formula>AND($F27&gt;0,$G27="")</formula>
    </cfRule>
    <cfRule type="expression" dxfId="18979" priority="19606" stopIfTrue="1">
      <formula>AND($F27=0,$G27&lt;&gt;"",$G27&lt;&gt;"PUMP OFF MODE",G27&lt;&gt;"UNDER LOAD")</formula>
    </cfRule>
  </conditionalFormatting>
  <conditionalFormatting sqref="G101">
    <cfRule type="expression" dxfId="18978" priority="19601" stopIfTrue="1">
      <formula>OR($D101="SI",$D101="T&amp;A")</formula>
    </cfRule>
    <cfRule type="expression" dxfId="18977" priority="19602" stopIfTrue="1">
      <formula>AND($F101&gt;0,$G101="")</formula>
    </cfRule>
    <cfRule type="expression" dxfId="18976" priority="19603" stopIfTrue="1">
      <formula>AND($F101=0,$G101&lt;&gt;"",$G101&lt;&gt;"PUMP OFF MODE",G101&lt;&gt;"UNDER LOAD")</formula>
    </cfRule>
  </conditionalFormatting>
  <conditionalFormatting sqref="G105">
    <cfRule type="expression" dxfId="18975" priority="19598" stopIfTrue="1">
      <formula>OR($D105="SI",$D105="T&amp;A")</formula>
    </cfRule>
    <cfRule type="expression" dxfId="18974" priority="19599" stopIfTrue="1">
      <formula>AND($F105&gt;0,$G105="")</formula>
    </cfRule>
    <cfRule type="expression" dxfId="18973" priority="19600" stopIfTrue="1">
      <formula>AND($F105=0,$G105&lt;&gt;"",$G105&lt;&gt;"PUMP OFF MODE",G105&lt;&gt;"UNDER LOAD")</formula>
    </cfRule>
  </conditionalFormatting>
  <conditionalFormatting sqref="G105">
    <cfRule type="expression" dxfId="18972" priority="19595" stopIfTrue="1">
      <formula>OR($D105="SI",$D105="T&amp;A")</formula>
    </cfRule>
    <cfRule type="expression" dxfId="18971" priority="19596" stopIfTrue="1">
      <formula>AND($F105&gt;0,$G105="")</formula>
    </cfRule>
    <cfRule type="expression" dxfId="18970" priority="19597" stopIfTrue="1">
      <formula>AND($F105=0,$G105&lt;&gt;"",$G105&lt;&gt;"PUMP OFF MODE",G105&lt;&gt;"UNDER LOAD")</formula>
    </cfRule>
  </conditionalFormatting>
  <conditionalFormatting sqref="G105">
    <cfRule type="expression" dxfId="18969" priority="19592" stopIfTrue="1">
      <formula>OR($D105="SI",$D105="T&amp;A")</formula>
    </cfRule>
    <cfRule type="expression" dxfId="18968" priority="19593" stopIfTrue="1">
      <formula>AND($F105&gt;0,$G105="")</formula>
    </cfRule>
    <cfRule type="expression" dxfId="18967" priority="19594" stopIfTrue="1">
      <formula>AND($F105=0,$G105&lt;&gt;"",$G105&lt;&gt;"PUMP OFF MODE",G105&lt;&gt;"UNDER LOAD")</formula>
    </cfRule>
  </conditionalFormatting>
  <conditionalFormatting sqref="G105">
    <cfRule type="expression" dxfId="18966" priority="19589" stopIfTrue="1">
      <formula>OR($D105="SI",$D105="T&amp;A")</formula>
    </cfRule>
    <cfRule type="expression" dxfId="18965" priority="19590" stopIfTrue="1">
      <formula>AND($F105&gt;0,$G105="")</formula>
    </cfRule>
    <cfRule type="expression" dxfId="18964" priority="19591" stopIfTrue="1">
      <formula>AND($F105=0,$G105&lt;&gt;"",$G105&lt;&gt;"PUMP OFF MODE",G105&lt;&gt;"UNDER LOAD")</formula>
    </cfRule>
  </conditionalFormatting>
  <conditionalFormatting sqref="G105">
    <cfRule type="expression" dxfId="18963" priority="19586" stopIfTrue="1">
      <formula>OR($D105="SI",$D105="T&amp;A")</formula>
    </cfRule>
    <cfRule type="expression" dxfId="18962" priority="19587" stopIfTrue="1">
      <formula>AND($F105&gt;0,$G105="")</formula>
    </cfRule>
    <cfRule type="expression" dxfId="18961" priority="19588" stopIfTrue="1">
      <formula>AND($F105=0,$G105&lt;&gt;"",$G105&lt;&gt;"PUMP OFF MODE",G105&lt;&gt;"UNDER LOAD")</formula>
    </cfRule>
  </conditionalFormatting>
  <conditionalFormatting sqref="G25">
    <cfRule type="expression" dxfId="18960" priority="19583" stopIfTrue="1">
      <formula>OR($D25="SI",$D25="T&amp;A")</formula>
    </cfRule>
    <cfRule type="expression" dxfId="18959" priority="19584" stopIfTrue="1">
      <formula>AND($F25&gt;0,$G25="")</formula>
    </cfRule>
    <cfRule type="expression" dxfId="18958" priority="19585" stopIfTrue="1">
      <formula>AND($F25=0,$G25&lt;&gt;"",$G25&lt;&gt;"PUMP OFF MODE",G25&lt;&gt;"UNDER LOAD")</formula>
    </cfRule>
  </conditionalFormatting>
  <conditionalFormatting sqref="G25">
    <cfRule type="expression" dxfId="18957" priority="19580" stopIfTrue="1">
      <formula>OR($D25="SI",$D25="T&amp;A")</formula>
    </cfRule>
    <cfRule type="expression" dxfId="18956" priority="19581" stopIfTrue="1">
      <formula>AND($F25&gt;0,$G25="")</formula>
    </cfRule>
    <cfRule type="expression" dxfId="18955" priority="19582" stopIfTrue="1">
      <formula>AND($F25=0,$G25&lt;&gt;"",$G25&lt;&gt;"PUMP OFF MODE",G25&lt;&gt;"UNDER LOAD")</formula>
    </cfRule>
  </conditionalFormatting>
  <conditionalFormatting sqref="G25">
    <cfRule type="expression" dxfId="18954" priority="19577" stopIfTrue="1">
      <formula>OR($D25="SI",$D25="T&amp;A")</formula>
    </cfRule>
    <cfRule type="expression" dxfId="18953" priority="19578" stopIfTrue="1">
      <formula>AND($F25&gt;0,$G25="")</formula>
    </cfRule>
    <cfRule type="expression" dxfId="18952" priority="19579" stopIfTrue="1">
      <formula>AND($F25=0,$G25&lt;&gt;"",$G25&lt;&gt;"PUMP OFF MODE",G25&lt;&gt;"UNDER LOAD")</formula>
    </cfRule>
  </conditionalFormatting>
  <conditionalFormatting sqref="G15">
    <cfRule type="expression" dxfId="18951" priority="19574" stopIfTrue="1">
      <formula>OR($D15="SI",$D15="T&amp;A")</formula>
    </cfRule>
    <cfRule type="expression" dxfId="18950" priority="19575" stopIfTrue="1">
      <formula>AND($F15&gt;0,$G15="")</formula>
    </cfRule>
    <cfRule type="expression" dxfId="18949" priority="19576" stopIfTrue="1">
      <formula>AND($F15=0,$G15&lt;&gt;"",$G15&lt;&gt;"PUMP OFF MODE",G15&lt;&gt;"UNDER LOAD")</formula>
    </cfRule>
  </conditionalFormatting>
  <conditionalFormatting sqref="G15">
    <cfRule type="expression" dxfId="18948" priority="19571" stopIfTrue="1">
      <formula>OR($D15="SI",$D15="T&amp;A")</formula>
    </cfRule>
    <cfRule type="expression" dxfId="18947" priority="19572" stopIfTrue="1">
      <formula>AND($F15&gt;0,$G15="")</formula>
    </cfRule>
    <cfRule type="expression" dxfId="18946" priority="19573" stopIfTrue="1">
      <formula>AND($F15=0,$G15&lt;&gt;"",$G15&lt;&gt;"PUMP OFF MODE",G15&lt;&gt;"UNDER LOAD")</formula>
    </cfRule>
  </conditionalFormatting>
  <conditionalFormatting sqref="G6">
    <cfRule type="expression" dxfId="18945" priority="19568" stopIfTrue="1">
      <formula>OR($D6="SI",$D6="T&amp;A")</formula>
    </cfRule>
    <cfRule type="expression" dxfId="18944" priority="19569" stopIfTrue="1">
      <formula>AND($F6&gt;0,$G6="")</formula>
    </cfRule>
    <cfRule type="expression" dxfId="18943" priority="19570" stopIfTrue="1">
      <formula>AND($F6=0,$G6&lt;&gt;"",$G6&lt;&gt;"PUMP OFF MODE",G6&lt;&gt;"UNDER LOAD")</formula>
    </cfRule>
  </conditionalFormatting>
  <conditionalFormatting sqref="G6">
    <cfRule type="expression" dxfId="18942" priority="19565" stopIfTrue="1">
      <formula>OR($D6="SI",$D6="T&amp;A")</formula>
    </cfRule>
    <cfRule type="expression" dxfId="18941" priority="19566" stopIfTrue="1">
      <formula>AND($F6&gt;0,$G6="")</formula>
    </cfRule>
    <cfRule type="expression" dxfId="18940" priority="19567" stopIfTrue="1">
      <formula>AND($F6=0,$G6&lt;&gt;"",$G6&lt;&gt;"PUMP OFF MODE",G6&lt;&gt;"UNDER LOAD")</formula>
    </cfRule>
  </conditionalFormatting>
  <conditionalFormatting sqref="G6">
    <cfRule type="expression" dxfId="18939" priority="19562" stopIfTrue="1">
      <formula>OR($D6="SI",$D6="T&amp;A")</formula>
    </cfRule>
    <cfRule type="expression" dxfId="18938" priority="19563" stopIfTrue="1">
      <formula>AND($F6&gt;0,$G6="")</formula>
    </cfRule>
    <cfRule type="expression" dxfId="18937" priority="19564" stopIfTrue="1">
      <formula>AND($F6=0,$G6&lt;&gt;"",$G6&lt;&gt;"PUMP OFF MODE",G6&lt;&gt;"UNDER LOAD")</formula>
    </cfRule>
  </conditionalFormatting>
  <conditionalFormatting sqref="E22">
    <cfRule type="expression" dxfId="18936" priority="19559" stopIfTrue="1">
      <formula>OR($D22="SI",$D22="T&amp;A")</formula>
    </cfRule>
    <cfRule type="expression" dxfId="18935" priority="19560" stopIfTrue="1">
      <formula>AND($D22&lt;&gt;"SI",$E22&lt;24)</formula>
    </cfRule>
    <cfRule type="expression" dxfId="18934" priority="19561" stopIfTrue="1">
      <formula>OR($D22="SI",$D22="T&amp;A")</formula>
    </cfRule>
  </conditionalFormatting>
  <conditionalFormatting sqref="E22">
    <cfRule type="expression" dxfId="18933" priority="19556" stopIfTrue="1">
      <formula>OR($D22="SI",$D22="T&amp;A")</formula>
    </cfRule>
    <cfRule type="expression" dxfId="18932" priority="19557" stopIfTrue="1">
      <formula>AND($D22&lt;&gt;"SI",$E22&lt;24)</formula>
    </cfRule>
    <cfRule type="expression" dxfId="18931" priority="19558" stopIfTrue="1">
      <formula>OR($D22="SI",$D22="T&amp;A")</formula>
    </cfRule>
  </conditionalFormatting>
  <conditionalFormatting sqref="E22">
    <cfRule type="expression" dxfId="18930" priority="19553" stopIfTrue="1">
      <formula>OR($D22="SI",$D22="T&amp;A")</formula>
    </cfRule>
    <cfRule type="expression" dxfId="18929" priority="19554" stopIfTrue="1">
      <formula>AND($D22&lt;&gt;"SI",$E22&lt;24)</formula>
    </cfRule>
    <cfRule type="expression" dxfId="18928" priority="19555" stopIfTrue="1">
      <formula>OR($D22="SI",$D22="T&amp;A")</formula>
    </cfRule>
  </conditionalFormatting>
  <conditionalFormatting sqref="E22">
    <cfRule type="expression" dxfId="18927" priority="19550" stopIfTrue="1">
      <formula>OR($D22="SI",$D22="T&amp;A")</formula>
    </cfRule>
    <cfRule type="expression" dxfId="18926" priority="19551" stopIfTrue="1">
      <formula>AND($D22&lt;&gt;"SI",$E22&lt;24)</formula>
    </cfRule>
    <cfRule type="expression" dxfId="18925" priority="19552" stopIfTrue="1">
      <formula>OR($D22="SI",$D22="T&amp;A")</formula>
    </cfRule>
  </conditionalFormatting>
  <conditionalFormatting sqref="E22">
    <cfRule type="expression" dxfId="18924" priority="19547" stopIfTrue="1">
      <formula>OR($D22="SI",$D22="T&amp;A")</formula>
    </cfRule>
    <cfRule type="expression" dxfId="18923" priority="19548" stopIfTrue="1">
      <formula>AND($D22&lt;&gt;"SI",$E22&lt;24)</formula>
    </cfRule>
    <cfRule type="expression" dxfId="18922" priority="19549" stopIfTrue="1">
      <formula>OR($D22="SI",$D22="T&amp;A")</formula>
    </cfRule>
  </conditionalFormatting>
  <conditionalFormatting sqref="E22">
    <cfRule type="expression" dxfId="18921" priority="19544" stopIfTrue="1">
      <formula>OR($D22="SI",$D22="T&amp;A")</formula>
    </cfRule>
    <cfRule type="expression" dxfId="18920" priority="19545" stopIfTrue="1">
      <formula>AND($D22&lt;&gt;"SI",$E22&lt;24)</formula>
    </cfRule>
    <cfRule type="expression" dxfId="18919" priority="19546" stopIfTrue="1">
      <formula>OR($D22="SI",$D22="T&amp;A")</formula>
    </cfRule>
  </conditionalFormatting>
  <conditionalFormatting sqref="E22">
    <cfRule type="expression" dxfId="18918" priority="19541" stopIfTrue="1">
      <formula>OR($D22="SI",$D22="T&amp;A")</formula>
    </cfRule>
    <cfRule type="expression" dxfId="18917" priority="19542" stopIfTrue="1">
      <formula>AND($D22&lt;&gt;"SI",$E22&lt;24)</formula>
    </cfRule>
    <cfRule type="expression" dxfId="18916" priority="19543" stopIfTrue="1">
      <formula>OR($D22="SI",$D22="T&amp;A")</formula>
    </cfRule>
  </conditionalFormatting>
  <conditionalFormatting sqref="E22">
    <cfRule type="expression" dxfId="18915" priority="19538" stopIfTrue="1">
      <formula>OR($D22="SI",$D22="T&amp;A")</formula>
    </cfRule>
    <cfRule type="expression" dxfId="18914" priority="19539" stopIfTrue="1">
      <formula>AND($D22&lt;&gt;"SI",$E22&lt;24)</formula>
    </cfRule>
    <cfRule type="expression" dxfId="18913" priority="19540" stopIfTrue="1">
      <formula>OR($D22="SI",$D22="T&amp;A")</formula>
    </cfRule>
  </conditionalFormatting>
  <conditionalFormatting sqref="E22">
    <cfRule type="expression" dxfId="18912" priority="19535" stopIfTrue="1">
      <formula>OR($D22="SI",$D22="T&amp;A")</formula>
    </cfRule>
    <cfRule type="expression" dxfId="18911" priority="19536" stopIfTrue="1">
      <formula>AND($D22&lt;&gt;"SI",$E22&lt;24)</formula>
    </cfRule>
    <cfRule type="expression" dxfId="18910" priority="19537" stopIfTrue="1">
      <formula>OR($D22="SI",$D22="T&amp;A")</formula>
    </cfRule>
  </conditionalFormatting>
  <conditionalFormatting sqref="E22">
    <cfRule type="expression" dxfId="18909" priority="19532" stopIfTrue="1">
      <formula>OR($D22="SI",$D22="T&amp;A")</formula>
    </cfRule>
    <cfRule type="expression" dxfId="18908" priority="19533" stopIfTrue="1">
      <formula>AND($D22&lt;&gt;"SI",$E22&lt;24)</formula>
    </cfRule>
    <cfRule type="expression" dxfId="18907" priority="19534" stopIfTrue="1">
      <formula>OR($D22="SI",$D22="T&amp;A")</formula>
    </cfRule>
  </conditionalFormatting>
  <conditionalFormatting sqref="E22">
    <cfRule type="expression" dxfId="18906" priority="19529" stopIfTrue="1">
      <formula>OR($D22="SI",$D22="T&amp;A")</formula>
    </cfRule>
    <cfRule type="expression" dxfId="18905" priority="19530" stopIfTrue="1">
      <formula>AND($D22&lt;&gt;"SI",$E22&lt;24)</formula>
    </cfRule>
    <cfRule type="expression" dxfId="18904" priority="19531" stopIfTrue="1">
      <formula>OR($D22="SI",$D22="T&amp;A")</formula>
    </cfRule>
  </conditionalFormatting>
  <conditionalFormatting sqref="E22">
    <cfRule type="expression" dxfId="18903" priority="19526" stopIfTrue="1">
      <formula>OR($D22="SI",$D22="T&amp;A")</formula>
    </cfRule>
    <cfRule type="expression" dxfId="18902" priority="19527" stopIfTrue="1">
      <formula>AND($D22&lt;&gt;"SI",$E22&lt;24)</formula>
    </cfRule>
    <cfRule type="expression" dxfId="18901" priority="19528" stopIfTrue="1">
      <formula>OR($D22="SI",$D22="T&amp;A")</formula>
    </cfRule>
  </conditionalFormatting>
  <conditionalFormatting sqref="E22">
    <cfRule type="expression" dxfId="18900" priority="19523" stopIfTrue="1">
      <formula>OR($D22="SI",$D22="T&amp;A")</formula>
    </cfRule>
    <cfRule type="expression" dxfId="18899" priority="19524" stopIfTrue="1">
      <formula>AND($D22&lt;&gt;"SI",$E22&lt;24)</formula>
    </cfRule>
    <cfRule type="expression" dxfId="18898" priority="19525" stopIfTrue="1">
      <formula>OR($D22="SI",$D22="T&amp;A")</formula>
    </cfRule>
  </conditionalFormatting>
  <conditionalFormatting sqref="E22">
    <cfRule type="expression" dxfId="18897" priority="19520" stopIfTrue="1">
      <formula>OR($D22="SI",$D22="T&amp;A")</formula>
    </cfRule>
    <cfRule type="expression" dxfId="18896" priority="19521" stopIfTrue="1">
      <formula>AND($D22&lt;&gt;"SI",$E22&lt;24)</formula>
    </cfRule>
    <cfRule type="expression" dxfId="18895" priority="19522" stopIfTrue="1">
      <formula>OR($D22="SI",$D22="T&amp;A")</formula>
    </cfRule>
  </conditionalFormatting>
  <conditionalFormatting sqref="E22">
    <cfRule type="expression" dxfId="18894" priority="19517" stopIfTrue="1">
      <formula>OR($D22="SI",$D22="T&amp;A")</formula>
    </cfRule>
    <cfRule type="expression" dxfId="18893" priority="19518" stopIfTrue="1">
      <formula>AND($D22&lt;&gt;"SI",$E22&lt;24)</formula>
    </cfRule>
    <cfRule type="expression" dxfId="18892" priority="19519" stopIfTrue="1">
      <formula>OR($D22="SI",$D22="T&amp;A")</formula>
    </cfRule>
  </conditionalFormatting>
  <conditionalFormatting sqref="E22">
    <cfRule type="expression" dxfId="18891" priority="19514" stopIfTrue="1">
      <formula>OR($D22="SI",$D22="T&amp;A")</formula>
    </cfRule>
    <cfRule type="expression" dxfId="18890" priority="19515" stopIfTrue="1">
      <formula>AND($D22&lt;&gt;"SI",$E22&lt;24)</formula>
    </cfRule>
    <cfRule type="expression" dxfId="18889" priority="19516" stopIfTrue="1">
      <formula>OR($D22="SI",$D22="T&amp;A")</formula>
    </cfRule>
  </conditionalFormatting>
  <conditionalFormatting sqref="E22">
    <cfRule type="expression" dxfId="18888" priority="19511" stopIfTrue="1">
      <formula>OR($D22="SI",$D22="T&amp;A")</formula>
    </cfRule>
    <cfRule type="expression" dxfId="18887" priority="19512" stopIfTrue="1">
      <formula>AND($D22&lt;&gt;"SI",$E22&lt;24)</formula>
    </cfRule>
    <cfRule type="expression" dxfId="18886" priority="19513" stopIfTrue="1">
      <formula>OR($D22="SI",$D22="T&amp;A")</formula>
    </cfRule>
  </conditionalFormatting>
  <conditionalFormatting sqref="E22">
    <cfRule type="expression" dxfId="18885" priority="19508" stopIfTrue="1">
      <formula>OR($D22="SI",$D22="T&amp;A")</formula>
    </cfRule>
    <cfRule type="expression" dxfId="18884" priority="19509" stopIfTrue="1">
      <formula>AND($D22&lt;&gt;"SI",$E22&lt;24)</formula>
    </cfRule>
    <cfRule type="expression" dxfId="18883" priority="19510" stopIfTrue="1">
      <formula>OR($D22="SI",$D22="T&amp;A")</formula>
    </cfRule>
  </conditionalFormatting>
  <conditionalFormatting sqref="E22">
    <cfRule type="expression" dxfId="18882" priority="19505" stopIfTrue="1">
      <formula>OR($D22="SI",$D22="T&amp;A")</formula>
    </cfRule>
    <cfRule type="expression" dxfId="18881" priority="19506" stopIfTrue="1">
      <formula>AND($D22&lt;&gt;"SI",$E22&lt;24)</formula>
    </cfRule>
    <cfRule type="expression" dxfId="18880" priority="19507" stopIfTrue="1">
      <formula>OR($D22="SI",$D22="T&amp;A")</formula>
    </cfRule>
  </conditionalFormatting>
  <conditionalFormatting sqref="E22">
    <cfRule type="expression" dxfId="18879" priority="19502" stopIfTrue="1">
      <formula>OR($D22="SI",$D22="T&amp;A")</formula>
    </cfRule>
    <cfRule type="expression" dxfId="18878" priority="19503" stopIfTrue="1">
      <formula>AND($D22&lt;&gt;"SI",$E22&lt;24)</formula>
    </cfRule>
    <cfRule type="expression" dxfId="18877" priority="19504" stopIfTrue="1">
      <formula>OR($D22="SI",$D22="T&amp;A")</formula>
    </cfRule>
  </conditionalFormatting>
  <conditionalFormatting sqref="E22">
    <cfRule type="expression" dxfId="18876" priority="19499" stopIfTrue="1">
      <formula>OR($D22="SI",$D22="T&amp;A")</formula>
    </cfRule>
    <cfRule type="expression" dxfId="18875" priority="19500" stopIfTrue="1">
      <formula>AND($D22&lt;&gt;"SI",$E22&lt;24)</formula>
    </cfRule>
    <cfRule type="expression" dxfId="18874" priority="19501" stopIfTrue="1">
      <formula>OR($D22="SI",$D22="T&amp;A")</formula>
    </cfRule>
  </conditionalFormatting>
  <conditionalFormatting sqref="E22">
    <cfRule type="expression" dxfId="18873" priority="19496" stopIfTrue="1">
      <formula>OR($D22="SI",$D22="T&amp;A")</formula>
    </cfRule>
    <cfRule type="expression" dxfId="18872" priority="19497" stopIfTrue="1">
      <formula>AND($D22&lt;&gt;"SI",$E22&lt;24)</formula>
    </cfRule>
    <cfRule type="expression" dxfId="18871" priority="19498" stopIfTrue="1">
      <formula>OR($D22="SI",$D22="T&amp;A")</formula>
    </cfRule>
  </conditionalFormatting>
  <conditionalFormatting sqref="E22">
    <cfRule type="expression" dxfId="18870" priority="19493" stopIfTrue="1">
      <formula>OR($D22="SI",$D22="T&amp;A")</formula>
    </cfRule>
    <cfRule type="expression" dxfId="18869" priority="19494" stopIfTrue="1">
      <formula>AND($D22&lt;&gt;"SI",$E22&lt;24)</formula>
    </cfRule>
    <cfRule type="expression" dxfId="18868" priority="19495" stopIfTrue="1">
      <formula>OR($D22="SI",$D22="T&amp;A")</formula>
    </cfRule>
  </conditionalFormatting>
  <conditionalFormatting sqref="E22">
    <cfRule type="expression" dxfId="18867" priority="19490" stopIfTrue="1">
      <formula>OR($D22="SI",$D22="T&amp;A")</formula>
    </cfRule>
    <cfRule type="expression" dxfId="18866" priority="19491" stopIfTrue="1">
      <formula>AND($D22&lt;&gt;"SI",$E22&lt;24)</formula>
    </cfRule>
    <cfRule type="expression" dxfId="18865" priority="19492" stopIfTrue="1">
      <formula>OR($D22="SI",$D22="T&amp;A")</formula>
    </cfRule>
  </conditionalFormatting>
  <conditionalFormatting sqref="E22">
    <cfRule type="expression" dxfId="18864" priority="19487" stopIfTrue="1">
      <formula>OR($D22="SI",$D22="T&amp;A")</formula>
    </cfRule>
    <cfRule type="expression" dxfId="18863" priority="19488" stopIfTrue="1">
      <formula>AND($D22&lt;&gt;"SI",$E22&lt;24)</formula>
    </cfRule>
    <cfRule type="expression" dxfId="18862" priority="19489" stopIfTrue="1">
      <formula>OR($D22="SI",$D22="T&amp;A")</formula>
    </cfRule>
  </conditionalFormatting>
  <conditionalFormatting sqref="E22">
    <cfRule type="expression" dxfId="18861" priority="19484" stopIfTrue="1">
      <formula>OR($D22="SI",$D22="T&amp;A")</formula>
    </cfRule>
    <cfRule type="expression" dxfId="18860" priority="19485" stopIfTrue="1">
      <formula>AND($D22&lt;&gt;"SI",$E22&lt;24)</formula>
    </cfRule>
    <cfRule type="expression" dxfId="18859" priority="19486" stopIfTrue="1">
      <formula>OR($D22="SI",$D22="T&amp;A")</formula>
    </cfRule>
  </conditionalFormatting>
  <conditionalFormatting sqref="E22">
    <cfRule type="expression" dxfId="18858" priority="19481" stopIfTrue="1">
      <formula>OR($D22="SI",$D22="T&amp;A")</formula>
    </cfRule>
    <cfRule type="expression" dxfId="18857" priority="19482" stopIfTrue="1">
      <formula>AND($D22&lt;&gt;"SI",$E22&lt;24)</formula>
    </cfRule>
    <cfRule type="expression" dxfId="18856" priority="19483" stopIfTrue="1">
      <formula>OR($D22="SI",$D22="T&amp;A")</formula>
    </cfRule>
  </conditionalFormatting>
  <conditionalFormatting sqref="E22">
    <cfRule type="expression" dxfId="18855" priority="19478" stopIfTrue="1">
      <formula>OR($D22="SI",$D22="T&amp;A")</formula>
    </cfRule>
    <cfRule type="expression" dxfId="18854" priority="19479" stopIfTrue="1">
      <formula>AND($D22&lt;&gt;"SI",$E22&lt;24)</formula>
    </cfRule>
    <cfRule type="expression" dxfId="18853" priority="19480" stopIfTrue="1">
      <formula>OR($D22="SI",$D22="T&amp;A")</formula>
    </cfRule>
  </conditionalFormatting>
  <conditionalFormatting sqref="E22">
    <cfRule type="expression" dxfId="18852" priority="19475" stopIfTrue="1">
      <formula>OR($D22="SI",$D22="T&amp;A")</formula>
    </cfRule>
    <cfRule type="expression" dxfId="18851" priority="19476" stopIfTrue="1">
      <formula>AND($D22&lt;&gt;"SI",$E22&lt;24)</formula>
    </cfRule>
    <cfRule type="expression" dxfId="18850" priority="19477" stopIfTrue="1">
      <formula>OR($D22="SI",$D22="T&amp;A")</formula>
    </cfRule>
  </conditionalFormatting>
  <conditionalFormatting sqref="E22">
    <cfRule type="expression" dxfId="18849" priority="19472" stopIfTrue="1">
      <formula>OR($D22="SI",$D22="T&amp;A")</formula>
    </cfRule>
    <cfRule type="expression" dxfId="18848" priority="19473" stopIfTrue="1">
      <formula>AND($D22&lt;&gt;"SI",$E22&lt;24)</formula>
    </cfRule>
    <cfRule type="expression" dxfId="18847" priority="19474" stopIfTrue="1">
      <formula>OR($D22="SI",$D22="T&amp;A")</formula>
    </cfRule>
  </conditionalFormatting>
  <conditionalFormatting sqref="E22">
    <cfRule type="expression" dxfId="18846" priority="19469" stopIfTrue="1">
      <formula>OR($D22="SI",$D22="T&amp;A")</formula>
    </cfRule>
    <cfRule type="expression" dxfId="18845" priority="19470" stopIfTrue="1">
      <formula>AND($D22&lt;&gt;"SI",$E22&lt;24)</formula>
    </cfRule>
    <cfRule type="expression" dxfId="18844" priority="19471" stopIfTrue="1">
      <formula>OR($D22="SI",$D22="T&amp;A")</formula>
    </cfRule>
  </conditionalFormatting>
  <conditionalFormatting sqref="E22">
    <cfRule type="expression" dxfId="18843" priority="19466" stopIfTrue="1">
      <formula>OR($D22="SI",$D22="T&amp;A")</formula>
    </cfRule>
    <cfRule type="expression" dxfId="18842" priority="19467" stopIfTrue="1">
      <formula>AND($D22&lt;&gt;"SI",$E22&lt;24)</formula>
    </cfRule>
    <cfRule type="expression" dxfId="18841" priority="19468" stopIfTrue="1">
      <formula>OR($D22="SI",$D22="T&amp;A")</formula>
    </cfRule>
  </conditionalFormatting>
  <conditionalFormatting sqref="E22">
    <cfRule type="expression" dxfId="18840" priority="19463" stopIfTrue="1">
      <formula>OR($D22="SI",$D22="T&amp;A")</formula>
    </cfRule>
    <cfRule type="expression" dxfId="18839" priority="19464" stopIfTrue="1">
      <formula>AND($D22&lt;&gt;"SI",$E22&lt;24)</formula>
    </cfRule>
    <cfRule type="expression" dxfId="18838" priority="19465" stopIfTrue="1">
      <formula>OR($D22="SI",$D22="T&amp;A")</formula>
    </cfRule>
  </conditionalFormatting>
  <conditionalFormatting sqref="E22">
    <cfRule type="expression" dxfId="18837" priority="19460" stopIfTrue="1">
      <formula>OR($D22="SI",$D22="T&amp;A")</formula>
    </cfRule>
    <cfRule type="expression" dxfId="18836" priority="19461" stopIfTrue="1">
      <formula>AND($D22&lt;&gt;"SI",$E22&lt;24)</formula>
    </cfRule>
    <cfRule type="expression" dxfId="18835" priority="19462" stopIfTrue="1">
      <formula>OR($D22="SI",$D22="T&amp;A")</formula>
    </cfRule>
  </conditionalFormatting>
  <conditionalFormatting sqref="E22">
    <cfRule type="expression" dxfId="18834" priority="19457" stopIfTrue="1">
      <formula>OR($D22="SI",$D22="T&amp;A")</formula>
    </cfRule>
    <cfRule type="expression" dxfId="18833" priority="19458" stopIfTrue="1">
      <formula>AND($D22&lt;&gt;"SI",$E22&lt;24)</formula>
    </cfRule>
    <cfRule type="expression" dxfId="18832" priority="19459" stopIfTrue="1">
      <formula>OR($D22="SI",$D22="T&amp;A")</formula>
    </cfRule>
  </conditionalFormatting>
  <conditionalFormatting sqref="E22">
    <cfRule type="expression" dxfId="18831" priority="19454" stopIfTrue="1">
      <formula>OR($D22="SI",$D22="T&amp;A")</formula>
    </cfRule>
    <cfRule type="expression" dxfId="18830" priority="19455" stopIfTrue="1">
      <formula>AND($D22&lt;&gt;"SI",$E22&lt;24)</formula>
    </cfRule>
    <cfRule type="expression" dxfId="18829" priority="19456" stopIfTrue="1">
      <formula>OR($D22="SI",$D22="T&amp;A")</formula>
    </cfRule>
  </conditionalFormatting>
  <conditionalFormatting sqref="E22">
    <cfRule type="expression" dxfId="18828" priority="19451" stopIfTrue="1">
      <formula>OR($D22="SI",$D22="T&amp;A")</formula>
    </cfRule>
    <cfRule type="expression" dxfId="18827" priority="19452" stopIfTrue="1">
      <formula>AND($D22&lt;&gt;"SI",$E22&lt;24)</formula>
    </cfRule>
    <cfRule type="expression" dxfId="18826" priority="19453" stopIfTrue="1">
      <formula>OR($D22="SI",$D22="T&amp;A")</formula>
    </cfRule>
  </conditionalFormatting>
  <conditionalFormatting sqref="E22">
    <cfRule type="expression" dxfId="18825" priority="19448" stopIfTrue="1">
      <formula>OR($D22="SI",$D22="T&amp;A")</formula>
    </cfRule>
    <cfRule type="expression" dxfId="18824" priority="19449" stopIfTrue="1">
      <formula>AND($D22&lt;&gt;"SI",$E22&lt;24)</formula>
    </cfRule>
    <cfRule type="expression" dxfId="18823" priority="19450" stopIfTrue="1">
      <formula>OR($D22="SI",$D22="T&amp;A")</formula>
    </cfRule>
  </conditionalFormatting>
  <conditionalFormatting sqref="E22">
    <cfRule type="expression" dxfId="18822" priority="19445" stopIfTrue="1">
      <formula>OR($D22="SI",$D22="T&amp;A")</formula>
    </cfRule>
    <cfRule type="expression" dxfId="18821" priority="19446" stopIfTrue="1">
      <formula>AND($D22&lt;&gt;"SI",$E22&lt;24)</formula>
    </cfRule>
    <cfRule type="expression" dxfId="18820" priority="19447" stopIfTrue="1">
      <formula>OR($D22="SI",$D22="T&amp;A")</formula>
    </cfRule>
  </conditionalFormatting>
  <conditionalFormatting sqref="E22">
    <cfRule type="expression" dxfId="18819" priority="19442" stopIfTrue="1">
      <formula>OR($D22="SI",$D22="T&amp;A")</formula>
    </cfRule>
    <cfRule type="expression" dxfId="18818" priority="19443" stopIfTrue="1">
      <formula>AND($D22&lt;&gt;"SI",$E22&lt;24)</formula>
    </cfRule>
    <cfRule type="expression" dxfId="18817" priority="19444" stopIfTrue="1">
      <formula>OR($D22="SI",$D22="T&amp;A")</formula>
    </cfRule>
  </conditionalFormatting>
  <conditionalFormatting sqref="E22">
    <cfRule type="expression" dxfId="18816" priority="19439" stopIfTrue="1">
      <formula>OR($D22="SI",$D22="T&amp;A")</formula>
    </cfRule>
    <cfRule type="expression" dxfId="18815" priority="19440" stopIfTrue="1">
      <formula>AND($D22&lt;&gt;"SI",$E22&lt;24)</formula>
    </cfRule>
    <cfRule type="expression" dxfId="18814" priority="19441" stopIfTrue="1">
      <formula>OR($D22="SI",$D22="T&amp;A")</formula>
    </cfRule>
  </conditionalFormatting>
  <conditionalFormatting sqref="E22">
    <cfRule type="expression" dxfId="18813" priority="19436" stopIfTrue="1">
      <formula>OR($D22="SI",$D22="T&amp;A")</formula>
    </cfRule>
    <cfRule type="expression" dxfId="18812" priority="19437" stopIfTrue="1">
      <formula>AND($D22&lt;&gt;"SI",$E22&lt;24)</formula>
    </cfRule>
    <cfRule type="expression" dxfId="18811" priority="19438" stopIfTrue="1">
      <formula>OR($D22="SI",$D22="T&amp;A")</formula>
    </cfRule>
  </conditionalFormatting>
  <conditionalFormatting sqref="E22">
    <cfRule type="expression" dxfId="18810" priority="19433" stopIfTrue="1">
      <formula>OR($D22="SI",$D22="T&amp;A")</formula>
    </cfRule>
    <cfRule type="expression" dxfId="18809" priority="19434" stopIfTrue="1">
      <formula>AND($D22&lt;&gt;"SI",$E22&lt;24)</formula>
    </cfRule>
    <cfRule type="expression" dxfId="18808" priority="19435" stopIfTrue="1">
      <formula>OR($D22="SI",$D22="T&amp;A")</formula>
    </cfRule>
  </conditionalFormatting>
  <conditionalFormatting sqref="E22">
    <cfRule type="expression" dxfId="18807" priority="19430" stopIfTrue="1">
      <formula>OR($D22="SI",$D22="T&amp;A")</formula>
    </cfRule>
    <cfRule type="expression" dxfId="18806" priority="19431" stopIfTrue="1">
      <formula>AND($D22&lt;&gt;"SI",$E22&lt;24)</formula>
    </cfRule>
    <cfRule type="expression" dxfId="18805" priority="19432" stopIfTrue="1">
      <formula>OR($D22="SI",$D22="T&amp;A")</formula>
    </cfRule>
  </conditionalFormatting>
  <conditionalFormatting sqref="E22">
    <cfRule type="expression" dxfId="18804" priority="19427" stopIfTrue="1">
      <formula>OR($D22="SI",$D22="T&amp;A")</formula>
    </cfRule>
    <cfRule type="expression" dxfId="18803" priority="19428" stopIfTrue="1">
      <formula>AND($D22&lt;&gt;"SI",$E22&lt;24)</formula>
    </cfRule>
    <cfRule type="expression" dxfId="18802" priority="19429" stopIfTrue="1">
      <formula>OR($D22="SI",$D22="T&amp;A")</formula>
    </cfRule>
  </conditionalFormatting>
  <conditionalFormatting sqref="E22">
    <cfRule type="expression" dxfId="18801" priority="19424" stopIfTrue="1">
      <formula>OR($D22="SI",$D22="T&amp;A")</formula>
    </cfRule>
    <cfRule type="expression" dxfId="18800" priority="19425" stopIfTrue="1">
      <formula>AND($D22&lt;&gt;"SI",$E22&lt;24)</formula>
    </cfRule>
    <cfRule type="expression" dxfId="18799" priority="19426" stopIfTrue="1">
      <formula>OR($D22="SI",$D22="T&amp;A")</formula>
    </cfRule>
  </conditionalFormatting>
  <conditionalFormatting sqref="E22">
    <cfRule type="expression" dxfId="18798" priority="19421" stopIfTrue="1">
      <formula>OR($D22="SI",$D22="T&amp;A")</formula>
    </cfRule>
    <cfRule type="expression" dxfId="18797" priority="19422" stopIfTrue="1">
      <formula>AND($D22&lt;&gt;"SI",$E22&lt;24)</formula>
    </cfRule>
    <cfRule type="expression" dxfId="18796" priority="19423" stopIfTrue="1">
      <formula>OR($D22="SI",$D22="T&amp;A")</formula>
    </cfRule>
  </conditionalFormatting>
  <conditionalFormatting sqref="E22">
    <cfRule type="expression" dxfId="18795" priority="19418" stopIfTrue="1">
      <formula>OR($D22="SI",$D22="T&amp;A")</formula>
    </cfRule>
    <cfRule type="expression" dxfId="18794" priority="19419" stopIfTrue="1">
      <formula>AND($D22&lt;&gt;"SI",$E22&lt;24)</formula>
    </cfRule>
    <cfRule type="expression" dxfId="18793" priority="19420" stopIfTrue="1">
      <formula>OR($D22="SI",$D22="T&amp;A")</formula>
    </cfRule>
  </conditionalFormatting>
  <conditionalFormatting sqref="E22">
    <cfRule type="expression" dxfId="18792" priority="19415" stopIfTrue="1">
      <formula>OR($D22="SI",$D22="T&amp;A")</formula>
    </cfRule>
    <cfRule type="expression" dxfId="18791" priority="19416" stopIfTrue="1">
      <formula>AND($D22&lt;&gt;"SI",$E22&lt;24)</formula>
    </cfRule>
    <cfRule type="expression" dxfId="18790" priority="19417" stopIfTrue="1">
      <formula>OR($D22="SI",$D22="T&amp;A")</formula>
    </cfRule>
  </conditionalFormatting>
  <conditionalFormatting sqref="E22">
    <cfRule type="expression" dxfId="18789" priority="19412" stopIfTrue="1">
      <formula>OR($D22="SI",$D22="T&amp;A")</formula>
    </cfRule>
    <cfRule type="expression" dxfId="18788" priority="19413" stopIfTrue="1">
      <formula>AND($D22&lt;&gt;"SI",$E22&lt;24)</formula>
    </cfRule>
    <cfRule type="expression" dxfId="18787" priority="19414" stopIfTrue="1">
      <formula>OR($D22="SI",$D22="T&amp;A")</formula>
    </cfRule>
  </conditionalFormatting>
  <conditionalFormatting sqref="E22">
    <cfRule type="expression" dxfId="18786" priority="19409" stopIfTrue="1">
      <formula>OR($D22="SI",$D22="T&amp;A")</formula>
    </cfRule>
    <cfRule type="expression" dxfId="18785" priority="19410" stopIfTrue="1">
      <formula>AND($D22&lt;&gt;"SI",$E22&lt;24)</formula>
    </cfRule>
    <cfRule type="expression" dxfId="18784" priority="19411" stopIfTrue="1">
      <formula>OR($D22="SI",$D22="T&amp;A")</formula>
    </cfRule>
  </conditionalFormatting>
  <conditionalFormatting sqref="E22">
    <cfRule type="expression" dxfId="18783" priority="19406" stopIfTrue="1">
      <formula>OR($D22="SI",$D22="T&amp;A")</formula>
    </cfRule>
    <cfRule type="expression" dxfId="18782" priority="19407" stopIfTrue="1">
      <formula>AND($D22&lt;&gt;"SI",$E22&lt;24)</formula>
    </cfRule>
    <cfRule type="expression" dxfId="18781" priority="19408" stopIfTrue="1">
      <formula>OR($D22="SI",$D22="T&amp;A")</formula>
    </cfRule>
  </conditionalFormatting>
  <conditionalFormatting sqref="E22">
    <cfRule type="expression" dxfId="18780" priority="19403" stopIfTrue="1">
      <formula>OR($D22="SI",$D22="T&amp;A")</formula>
    </cfRule>
    <cfRule type="expression" dxfId="18779" priority="19404" stopIfTrue="1">
      <formula>AND($D22&lt;&gt;"SI",$E22&lt;24)</formula>
    </cfRule>
    <cfRule type="expression" dxfId="18778" priority="19405" stopIfTrue="1">
      <formula>OR($D22="SI",$D22="T&amp;A")</formula>
    </cfRule>
  </conditionalFormatting>
  <conditionalFormatting sqref="E22">
    <cfRule type="expression" dxfId="18777" priority="19400" stopIfTrue="1">
      <formula>OR($D22="SI",$D22="T&amp;A")</formula>
    </cfRule>
    <cfRule type="expression" dxfId="18776" priority="19401" stopIfTrue="1">
      <formula>AND($D22&lt;&gt;"SI",$E22&lt;24)</formula>
    </cfRule>
    <cfRule type="expression" dxfId="18775" priority="19402" stopIfTrue="1">
      <formula>OR($D22="SI",$D22="T&amp;A")</formula>
    </cfRule>
  </conditionalFormatting>
  <conditionalFormatting sqref="E22">
    <cfRule type="expression" dxfId="18774" priority="19397" stopIfTrue="1">
      <formula>OR($D22="SI",$D22="T&amp;A")</formula>
    </cfRule>
    <cfRule type="expression" dxfId="18773" priority="19398" stopIfTrue="1">
      <formula>AND($D22&lt;&gt;"SI",$E22&lt;24)</formula>
    </cfRule>
    <cfRule type="expression" dxfId="18772" priority="19399" stopIfTrue="1">
      <formula>OR($D22="SI",$D22="T&amp;A")</formula>
    </cfRule>
  </conditionalFormatting>
  <conditionalFormatting sqref="E22">
    <cfRule type="expression" dxfId="18771" priority="19394" stopIfTrue="1">
      <formula>OR($D22="SI",$D22="T&amp;A")</formula>
    </cfRule>
    <cfRule type="expression" dxfId="18770" priority="19395" stopIfTrue="1">
      <formula>AND($D22&lt;&gt;"SI",$E22&lt;24)</formula>
    </cfRule>
    <cfRule type="expression" dxfId="18769" priority="19396" stopIfTrue="1">
      <formula>OR($D22="SI",$D22="T&amp;A")</formula>
    </cfRule>
  </conditionalFormatting>
  <conditionalFormatting sqref="E22">
    <cfRule type="expression" dxfId="18768" priority="19391" stopIfTrue="1">
      <formula>OR($D22="SI",$D22="T&amp;A")</formula>
    </cfRule>
    <cfRule type="expression" dxfId="18767" priority="19392" stopIfTrue="1">
      <formula>AND($D22&lt;&gt;"SI",$E22&lt;24)</formula>
    </cfRule>
    <cfRule type="expression" dxfId="18766" priority="19393" stopIfTrue="1">
      <formula>OR($D22="SI",$D22="T&amp;A")</formula>
    </cfRule>
  </conditionalFormatting>
  <conditionalFormatting sqref="E6:E20">
    <cfRule type="expression" dxfId="18765" priority="19388" stopIfTrue="1">
      <formula>OR($D6="SI",$D6="T&amp;A")</formula>
    </cfRule>
    <cfRule type="expression" dxfId="18764" priority="19389" stopIfTrue="1">
      <formula>AND($D6&lt;&gt;"SI",$E6&lt;24)</formula>
    </cfRule>
    <cfRule type="expression" dxfId="18763" priority="19390" stopIfTrue="1">
      <formula>OR($D6="SI",$D6="T&amp;A")</formula>
    </cfRule>
  </conditionalFormatting>
  <conditionalFormatting sqref="E6:E20">
    <cfRule type="expression" dxfId="18762" priority="19385" stopIfTrue="1">
      <formula>OR($D6="SI",$D6="T&amp;A")</formula>
    </cfRule>
    <cfRule type="expression" dxfId="18761" priority="19386" stopIfTrue="1">
      <formula>AND($D6&lt;&gt;"SI",$E6&lt;24)</formula>
    </cfRule>
    <cfRule type="expression" dxfId="18760" priority="19387" stopIfTrue="1">
      <formula>OR($D6="SI",$D6="T&amp;A")</formula>
    </cfRule>
  </conditionalFormatting>
  <conditionalFormatting sqref="E6:E20">
    <cfRule type="expression" dxfId="18759" priority="19382" stopIfTrue="1">
      <formula>OR($D6="SI",$D6="T&amp;A")</formula>
    </cfRule>
    <cfRule type="expression" dxfId="18758" priority="19383" stopIfTrue="1">
      <formula>AND($D6&lt;&gt;"SI",$E6&lt;24)</formula>
    </cfRule>
    <cfRule type="expression" dxfId="18757" priority="19384" stopIfTrue="1">
      <formula>OR($D6="SI",$D6="T&amp;A")</formula>
    </cfRule>
  </conditionalFormatting>
  <conditionalFormatting sqref="E6:E20">
    <cfRule type="expression" dxfId="18756" priority="19379" stopIfTrue="1">
      <formula>OR($D6="SI",$D6="T&amp;A")</formula>
    </cfRule>
    <cfRule type="expression" dxfId="18755" priority="19380" stopIfTrue="1">
      <formula>AND($D6&lt;&gt;"SI",$E6&lt;24)</formula>
    </cfRule>
    <cfRule type="expression" dxfId="18754" priority="19381" stopIfTrue="1">
      <formula>OR($D6="SI",$D6="T&amp;A")</formula>
    </cfRule>
  </conditionalFormatting>
  <conditionalFormatting sqref="E6:E20">
    <cfRule type="expression" dxfId="18753" priority="19376" stopIfTrue="1">
      <formula>OR($D6="SI",$D6="T&amp;A")</formula>
    </cfRule>
    <cfRule type="expression" dxfId="18752" priority="19377" stopIfTrue="1">
      <formula>AND($D6&lt;&gt;"SI",$E6&lt;24)</formula>
    </cfRule>
    <cfRule type="expression" dxfId="18751" priority="19378" stopIfTrue="1">
      <formula>OR($D6="SI",$D6="T&amp;A")</formula>
    </cfRule>
  </conditionalFormatting>
  <conditionalFormatting sqref="E6:E20">
    <cfRule type="expression" dxfId="18750" priority="19373" stopIfTrue="1">
      <formula>OR($D6="SI",$D6="T&amp;A")</formula>
    </cfRule>
    <cfRule type="expression" dxfId="18749" priority="19374" stopIfTrue="1">
      <formula>AND($D6&lt;&gt;"SI",$E6&lt;24)</formula>
    </cfRule>
    <cfRule type="expression" dxfId="18748" priority="19375" stopIfTrue="1">
      <formula>OR($D6="SI",$D6="T&amp;A")</formula>
    </cfRule>
  </conditionalFormatting>
  <conditionalFormatting sqref="E6:E20">
    <cfRule type="expression" dxfId="18747" priority="19370" stopIfTrue="1">
      <formula>OR($D6="SI",$D6="T&amp;A")</formula>
    </cfRule>
    <cfRule type="expression" dxfId="18746" priority="19371" stopIfTrue="1">
      <formula>AND($D6&lt;&gt;"SI",$E6&lt;24)</formula>
    </cfRule>
    <cfRule type="expression" dxfId="18745" priority="19372" stopIfTrue="1">
      <formula>OR($D6="SI",$D6="T&amp;A")</formula>
    </cfRule>
  </conditionalFormatting>
  <conditionalFormatting sqref="E6:E20">
    <cfRule type="expression" dxfId="18744" priority="19367" stopIfTrue="1">
      <formula>OR($D6="SI",$D6="T&amp;A")</formula>
    </cfRule>
    <cfRule type="expression" dxfId="18743" priority="19368" stopIfTrue="1">
      <formula>AND($D6&lt;&gt;"SI",$E6&lt;24)</formula>
    </cfRule>
    <cfRule type="expression" dxfId="18742" priority="19369" stopIfTrue="1">
      <formula>OR($D6="SI",$D6="T&amp;A")</formula>
    </cfRule>
  </conditionalFormatting>
  <conditionalFormatting sqref="E6:E20">
    <cfRule type="expression" dxfId="18741" priority="19364" stopIfTrue="1">
      <formula>OR($D6="SI",$D6="T&amp;A")</formula>
    </cfRule>
    <cfRule type="expression" dxfId="18740" priority="19365" stopIfTrue="1">
      <formula>AND($D6&lt;&gt;"SI",$E6&lt;24)</formula>
    </cfRule>
    <cfRule type="expression" dxfId="18739" priority="19366" stopIfTrue="1">
      <formula>OR($D6="SI",$D6="T&amp;A")</formula>
    </cfRule>
  </conditionalFormatting>
  <conditionalFormatting sqref="E6:E20">
    <cfRule type="expression" dxfId="18738" priority="19361" stopIfTrue="1">
      <formula>OR($D6="SI",$D6="T&amp;A")</formula>
    </cfRule>
    <cfRule type="expression" dxfId="18737" priority="19362" stopIfTrue="1">
      <formula>AND($D6&lt;&gt;"SI",$E6&lt;24)</formula>
    </cfRule>
    <cfRule type="expression" dxfId="18736" priority="19363" stopIfTrue="1">
      <formula>OR($D6="SI",$D6="T&amp;A")</formula>
    </cfRule>
  </conditionalFormatting>
  <conditionalFormatting sqref="E6:E20">
    <cfRule type="expression" dxfId="18735" priority="19358" stopIfTrue="1">
      <formula>OR($D6="SI",$D6="T&amp;A")</formula>
    </cfRule>
    <cfRule type="expression" dxfId="18734" priority="19359" stopIfTrue="1">
      <formula>AND($D6&lt;&gt;"SI",$E6&lt;24)</formula>
    </cfRule>
    <cfRule type="expression" dxfId="18733" priority="19360" stopIfTrue="1">
      <formula>OR($D6="SI",$D6="T&amp;A")</formula>
    </cfRule>
  </conditionalFormatting>
  <conditionalFormatting sqref="E6:E20">
    <cfRule type="expression" dxfId="18732" priority="19355" stopIfTrue="1">
      <formula>OR($D6="SI",$D6="T&amp;A")</formula>
    </cfRule>
    <cfRule type="expression" dxfId="18731" priority="19356" stopIfTrue="1">
      <formula>AND($D6&lt;&gt;"SI",$E6&lt;24)</formula>
    </cfRule>
    <cfRule type="expression" dxfId="18730" priority="19357" stopIfTrue="1">
      <formula>OR($D6="SI",$D6="T&amp;A")</formula>
    </cfRule>
  </conditionalFormatting>
  <conditionalFormatting sqref="E6:E20">
    <cfRule type="expression" dxfId="18729" priority="19352" stopIfTrue="1">
      <formula>OR($D6="SI",$D6="T&amp;A")</formula>
    </cfRule>
    <cfRule type="expression" dxfId="18728" priority="19353" stopIfTrue="1">
      <formula>AND($D6&lt;&gt;"SI",$E6&lt;24)</formula>
    </cfRule>
    <cfRule type="expression" dxfId="18727" priority="19354" stopIfTrue="1">
      <formula>OR($D6="SI",$D6="T&amp;A")</formula>
    </cfRule>
  </conditionalFormatting>
  <conditionalFormatting sqref="E6:E20">
    <cfRule type="expression" dxfId="18726" priority="19349" stopIfTrue="1">
      <formula>OR($D6="SI",$D6="T&amp;A")</formula>
    </cfRule>
    <cfRule type="expression" dxfId="18725" priority="19350" stopIfTrue="1">
      <formula>AND($D6&lt;&gt;"SI",$E6&lt;24)</formula>
    </cfRule>
    <cfRule type="expression" dxfId="18724" priority="19351" stopIfTrue="1">
      <formula>OR($D6="SI",$D6="T&amp;A")</formula>
    </cfRule>
  </conditionalFormatting>
  <conditionalFormatting sqref="E6:E20">
    <cfRule type="expression" dxfId="18723" priority="19346" stopIfTrue="1">
      <formula>OR($D6="SI",$D6="T&amp;A")</formula>
    </cfRule>
    <cfRule type="expression" dxfId="18722" priority="19347" stopIfTrue="1">
      <formula>AND($D6&lt;&gt;"SI",$E6&lt;24)</formula>
    </cfRule>
    <cfRule type="expression" dxfId="18721" priority="19348" stopIfTrue="1">
      <formula>OR($D6="SI",$D6="T&amp;A")</formula>
    </cfRule>
  </conditionalFormatting>
  <conditionalFormatting sqref="E6:E20">
    <cfRule type="expression" dxfId="18720" priority="19343" stopIfTrue="1">
      <formula>OR($D6="SI",$D6="T&amp;A")</formula>
    </cfRule>
    <cfRule type="expression" dxfId="18719" priority="19344" stopIfTrue="1">
      <formula>AND($D6&lt;&gt;"SI",$E6&lt;24)</formula>
    </cfRule>
    <cfRule type="expression" dxfId="18718" priority="19345" stopIfTrue="1">
      <formula>OR($D6="SI",$D6="T&amp;A")</formula>
    </cfRule>
  </conditionalFormatting>
  <conditionalFormatting sqref="E6:E20">
    <cfRule type="expression" dxfId="18717" priority="19340" stopIfTrue="1">
      <formula>OR($D6="SI",$D6="T&amp;A")</formula>
    </cfRule>
    <cfRule type="expression" dxfId="18716" priority="19341" stopIfTrue="1">
      <formula>AND($D6&lt;&gt;"SI",$E6&lt;24)</formula>
    </cfRule>
    <cfRule type="expression" dxfId="18715" priority="19342" stopIfTrue="1">
      <formula>OR($D6="SI",$D6="T&amp;A")</formula>
    </cfRule>
  </conditionalFormatting>
  <conditionalFormatting sqref="E6:E20">
    <cfRule type="expression" dxfId="18714" priority="19337" stopIfTrue="1">
      <formula>OR($D6="SI",$D6="T&amp;A")</formula>
    </cfRule>
    <cfRule type="expression" dxfId="18713" priority="19338" stopIfTrue="1">
      <formula>AND($D6&lt;&gt;"SI",$E6&lt;24)</formula>
    </cfRule>
    <cfRule type="expression" dxfId="18712" priority="19339" stopIfTrue="1">
      <formula>OR($D6="SI",$D6="T&amp;A")</formula>
    </cfRule>
  </conditionalFormatting>
  <conditionalFormatting sqref="E6:E20">
    <cfRule type="expression" dxfId="18711" priority="19334" stopIfTrue="1">
      <formula>OR($D6="SI",$D6="T&amp;A")</formula>
    </cfRule>
    <cfRule type="expression" dxfId="18710" priority="19335" stopIfTrue="1">
      <formula>AND($D6&lt;&gt;"SI",$E6&lt;24)</formula>
    </cfRule>
    <cfRule type="expression" dxfId="18709" priority="19336" stopIfTrue="1">
      <formula>OR($D6="SI",$D6="T&amp;A")</formula>
    </cfRule>
  </conditionalFormatting>
  <conditionalFormatting sqref="E6:E20">
    <cfRule type="expression" dxfId="18708" priority="19331" stopIfTrue="1">
      <formula>OR($D6="SI",$D6="T&amp;A")</formula>
    </cfRule>
    <cfRule type="expression" dxfId="18707" priority="19332" stopIfTrue="1">
      <formula>AND($D6&lt;&gt;"SI",$E6&lt;24)</formula>
    </cfRule>
    <cfRule type="expression" dxfId="18706" priority="19333" stopIfTrue="1">
      <formula>OR($D6="SI",$D6="T&amp;A")</formula>
    </cfRule>
  </conditionalFormatting>
  <conditionalFormatting sqref="E6:E20">
    <cfRule type="expression" dxfId="18705" priority="19328" stopIfTrue="1">
      <formula>OR($D6="SI",$D6="T&amp;A")</formula>
    </cfRule>
    <cfRule type="expression" dxfId="18704" priority="19329" stopIfTrue="1">
      <formula>AND($D6&lt;&gt;"SI",$E6&lt;24)</formula>
    </cfRule>
    <cfRule type="expression" dxfId="18703" priority="19330" stopIfTrue="1">
      <formula>OR($D6="SI",$D6="T&amp;A")</formula>
    </cfRule>
  </conditionalFormatting>
  <conditionalFormatting sqref="E6:E20">
    <cfRule type="expression" dxfId="18702" priority="19325" stopIfTrue="1">
      <formula>OR($D6="SI",$D6="T&amp;A")</formula>
    </cfRule>
    <cfRule type="expression" dxfId="18701" priority="19326" stopIfTrue="1">
      <formula>AND($D6&lt;&gt;"SI",$E6&lt;24)</formula>
    </cfRule>
    <cfRule type="expression" dxfId="18700" priority="19327" stopIfTrue="1">
      <formula>OR($D6="SI",$D6="T&amp;A")</formula>
    </cfRule>
  </conditionalFormatting>
  <conditionalFormatting sqref="E6:E20">
    <cfRule type="expression" dxfId="18699" priority="19322" stopIfTrue="1">
      <formula>OR($D6="SI",$D6="T&amp;A")</formula>
    </cfRule>
    <cfRule type="expression" dxfId="18698" priority="19323" stopIfTrue="1">
      <formula>AND($D6&lt;&gt;"SI",$E6&lt;24)</formula>
    </cfRule>
    <cfRule type="expression" dxfId="18697" priority="19324" stopIfTrue="1">
      <formula>OR($D6="SI",$D6="T&amp;A")</formula>
    </cfRule>
  </conditionalFormatting>
  <conditionalFormatting sqref="E6:E20">
    <cfRule type="expression" dxfId="18696" priority="19319" stopIfTrue="1">
      <formula>OR($D6="SI",$D6="T&amp;A")</formula>
    </cfRule>
    <cfRule type="expression" dxfId="18695" priority="19320" stopIfTrue="1">
      <formula>AND($D6&lt;&gt;"SI",$E6&lt;24)</formula>
    </cfRule>
    <cfRule type="expression" dxfId="18694" priority="19321" stopIfTrue="1">
      <formula>OR($D6="SI",$D6="T&amp;A")</formula>
    </cfRule>
  </conditionalFormatting>
  <conditionalFormatting sqref="E6:E20">
    <cfRule type="expression" dxfId="18693" priority="19316" stopIfTrue="1">
      <formula>OR($D6="SI",$D6="T&amp;A")</formula>
    </cfRule>
    <cfRule type="expression" dxfId="18692" priority="19317" stopIfTrue="1">
      <formula>AND($D6&lt;&gt;"SI",$E6&lt;24)</formula>
    </cfRule>
    <cfRule type="expression" dxfId="18691" priority="19318" stopIfTrue="1">
      <formula>OR($D6="SI",$D6="T&amp;A")</formula>
    </cfRule>
  </conditionalFormatting>
  <conditionalFormatting sqref="E6:E20">
    <cfRule type="expression" dxfId="18690" priority="19313" stopIfTrue="1">
      <formula>OR($D6="SI",$D6="T&amp;A")</formula>
    </cfRule>
    <cfRule type="expression" dxfId="18689" priority="19314" stopIfTrue="1">
      <formula>AND($D6&lt;&gt;"SI",$E6&lt;24)</formula>
    </cfRule>
    <cfRule type="expression" dxfId="18688" priority="19315" stopIfTrue="1">
      <formula>OR($D6="SI",$D6="T&amp;A")</formula>
    </cfRule>
  </conditionalFormatting>
  <conditionalFormatting sqref="E6:E20">
    <cfRule type="expression" dxfId="18687" priority="19310" stopIfTrue="1">
      <formula>OR($D6="SI",$D6="T&amp;A")</formula>
    </cfRule>
    <cfRule type="expression" dxfId="18686" priority="19311" stopIfTrue="1">
      <formula>AND($D6&lt;&gt;"SI",$E6&lt;24)</formula>
    </cfRule>
    <cfRule type="expression" dxfId="18685" priority="19312" stopIfTrue="1">
      <formula>OR($D6="SI",$D6="T&amp;A")</formula>
    </cfRule>
  </conditionalFormatting>
  <conditionalFormatting sqref="E6:E20">
    <cfRule type="expression" dxfId="18684" priority="19307" stopIfTrue="1">
      <formula>OR($D6="SI",$D6="T&amp;A")</formula>
    </cfRule>
    <cfRule type="expression" dxfId="18683" priority="19308" stopIfTrue="1">
      <formula>AND($D6&lt;&gt;"SI",$E6&lt;24)</formula>
    </cfRule>
    <cfRule type="expression" dxfId="18682" priority="19309" stopIfTrue="1">
      <formula>OR($D6="SI",$D6="T&amp;A")</formula>
    </cfRule>
  </conditionalFormatting>
  <conditionalFormatting sqref="E6:E20">
    <cfRule type="expression" dxfId="18681" priority="19304" stopIfTrue="1">
      <formula>OR($D6="SI",$D6="T&amp;A")</formula>
    </cfRule>
    <cfRule type="expression" dxfId="18680" priority="19305" stopIfTrue="1">
      <formula>AND($D6&lt;&gt;"SI",$E6&lt;24)</formula>
    </cfRule>
    <cfRule type="expression" dxfId="18679" priority="19306" stopIfTrue="1">
      <formula>OR($D6="SI",$D6="T&amp;A")</formula>
    </cfRule>
  </conditionalFormatting>
  <conditionalFormatting sqref="E6:E20">
    <cfRule type="expression" dxfId="18678" priority="19301" stopIfTrue="1">
      <formula>OR($D6="SI",$D6="T&amp;A")</formula>
    </cfRule>
    <cfRule type="expression" dxfId="18677" priority="19302" stopIfTrue="1">
      <formula>AND($D6&lt;&gt;"SI",$E6&lt;24)</formula>
    </cfRule>
    <cfRule type="expression" dxfId="18676" priority="19303" stopIfTrue="1">
      <formula>OR($D6="SI",$D6="T&amp;A")</formula>
    </cfRule>
  </conditionalFormatting>
  <conditionalFormatting sqref="E6:E20">
    <cfRule type="expression" dxfId="18675" priority="19298" stopIfTrue="1">
      <formula>OR($D6="SI",$D6="T&amp;A")</formula>
    </cfRule>
    <cfRule type="expression" dxfId="18674" priority="19299" stopIfTrue="1">
      <formula>AND($D6&lt;&gt;"SI",$E6&lt;24)</formula>
    </cfRule>
    <cfRule type="expression" dxfId="18673" priority="19300" stopIfTrue="1">
      <formula>OR($D6="SI",$D6="T&amp;A")</formula>
    </cfRule>
  </conditionalFormatting>
  <conditionalFormatting sqref="E6:E20">
    <cfRule type="expression" dxfId="18672" priority="19295" stopIfTrue="1">
      <formula>OR($D6="SI",$D6="T&amp;A")</formula>
    </cfRule>
    <cfRule type="expression" dxfId="18671" priority="19296" stopIfTrue="1">
      <formula>AND($D6&lt;&gt;"SI",$E6&lt;24)</formula>
    </cfRule>
    <cfRule type="expression" dxfId="18670" priority="19297" stopIfTrue="1">
      <formula>OR($D6="SI",$D6="T&amp;A")</formula>
    </cfRule>
  </conditionalFormatting>
  <conditionalFormatting sqref="E6:E20">
    <cfRule type="expression" dxfId="18669" priority="19292" stopIfTrue="1">
      <formula>OR($D6="SI",$D6="T&amp;A")</formula>
    </cfRule>
    <cfRule type="expression" dxfId="18668" priority="19293" stopIfTrue="1">
      <formula>AND($D6&lt;&gt;"SI",$E6&lt;24)</formula>
    </cfRule>
    <cfRule type="expression" dxfId="18667" priority="19294" stopIfTrue="1">
      <formula>OR($D6="SI",$D6="T&amp;A")</formula>
    </cfRule>
  </conditionalFormatting>
  <conditionalFormatting sqref="E6:E20">
    <cfRule type="expression" dxfId="18666" priority="19289" stopIfTrue="1">
      <formula>OR($D6="SI",$D6="T&amp;A")</formula>
    </cfRule>
    <cfRule type="expression" dxfId="18665" priority="19290" stopIfTrue="1">
      <formula>AND($D6&lt;&gt;"SI",$E6&lt;24)</formula>
    </cfRule>
    <cfRule type="expression" dxfId="18664" priority="19291" stopIfTrue="1">
      <formula>OR($D6="SI",$D6="T&amp;A")</formula>
    </cfRule>
  </conditionalFormatting>
  <conditionalFormatting sqref="E6:E20">
    <cfRule type="expression" dxfId="18663" priority="19286" stopIfTrue="1">
      <formula>OR($D6="SI",$D6="T&amp;A")</formula>
    </cfRule>
    <cfRule type="expression" dxfId="18662" priority="19287" stopIfTrue="1">
      <formula>AND($D6&lt;&gt;"SI",$E6&lt;24)</formula>
    </cfRule>
    <cfRule type="expression" dxfId="18661" priority="19288" stopIfTrue="1">
      <formula>OR($D6="SI",$D6="T&amp;A")</formula>
    </cfRule>
  </conditionalFormatting>
  <conditionalFormatting sqref="E6:E20">
    <cfRule type="expression" dxfId="18660" priority="19283" stopIfTrue="1">
      <formula>OR($D6="SI",$D6="T&amp;A")</formula>
    </cfRule>
    <cfRule type="expression" dxfId="18659" priority="19284" stopIfTrue="1">
      <formula>AND($D6&lt;&gt;"SI",$E6&lt;24)</formula>
    </cfRule>
    <cfRule type="expression" dxfId="18658" priority="19285" stopIfTrue="1">
      <formula>OR($D6="SI",$D6="T&amp;A")</formula>
    </cfRule>
  </conditionalFormatting>
  <conditionalFormatting sqref="E6:E20">
    <cfRule type="expression" dxfId="18657" priority="19280" stopIfTrue="1">
      <formula>OR($D6="SI",$D6="T&amp;A")</formula>
    </cfRule>
    <cfRule type="expression" dxfId="18656" priority="19281" stopIfTrue="1">
      <formula>AND($D6&lt;&gt;"SI",$E6&lt;24)</formula>
    </cfRule>
    <cfRule type="expression" dxfId="18655" priority="19282" stopIfTrue="1">
      <formula>OR($D6="SI",$D6="T&amp;A")</formula>
    </cfRule>
  </conditionalFormatting>
  <conditionalFormatting sqref="E6:E20">
    <cfRule type="expression" dxfId="18654" priority="19277" stopIfTrue="1">
      <formula>OR($D6="SI",$D6="T&amp;A")</formula>
    </cfRule>
    <cfRule type="expression" dxfId="18653" priority="19278" stopIfTrue="1">
      <formula>AND($D6&lt;&gt;"SI",$E6&lt;24)</formula>
    </cfRule>
    <cfRule type="expression" dxfId="18652" priority="19279" stopIfTrue="1">
      <formula>OR($D6="SI",$D6="T&amp;A")</formula>
    </cfRule>
  </conditionalFormatting>
  <conditionalFormatting sqref="E6:E20">
    <cfRule type="expression" dxfId="18651" priority="19274" stopIfTrue="1">
      <formula>OR($D6="SI",$D6="T&amp;A")</formula>
    </cfRule>
    <cfRule type="expression" dxfId="18650" priority="19275" stopIfTrue="1">
      <formula>AND($D6&lt;&gt;"SI",$E6&lt;24)</formula>
    </cfRule>
    <cfRule type="expression" dxfId="18649" priority="19276" stopIfTrue="1">
      <formula>OR($D6="SI",$D6="T&amp;A")</formula>
    </cfRule>
  </conditionalFormatting>
  <conditionalFormatting sqref="E6:E20">
    <cfRule type="expression" dxfId="18648" priority="19271" stopIfTrue="1">
      <formula>OR($D6="SI",$D6="T&amp;A")</formula>
    </cfRule>
    <cfRule type="expression" dxfId="18647" priority="19272" stopIfTrue="1">
      <formula>AND($D6&lt;&gt;"SI",$E6&lt;24)</formula>
    </cfRule>
    <cfRule type="expression" dxfId="18646" priority="19273" stopIfTrue="1">
      <formula>OR($D6="SI",$D6="T&amp;A")</formula>
    </cfRule>
  </conditionalFormatting>
  <conditionalFormatting sqref="E6:E20">
    <cfRule type="expression" dxfId="18645" priority="19268" stopIfTrue="1">
      <formula>OR($D6="SI",$D6="T&amp;A")</formula>
    </cfRule>
    <cfRule type="expression" dxfId="18644" priority="19269" stopIfTrue="1">
      <formula>AND($D6&lt;&gt;"SI",$E6&lt;24)</formula>
    </cfRule>
    <cfRule type="expression" dxfId="18643" priority="19270" stopIfTrue="1">
      <formula>OR($D6="SI",$D6="T&amp;A")</formula>
    </cfRule>
  </conditionalFormatting>
  <conditionalFormatting sqref="E6:E20">
    <cfRule type="expression" dxfId="18642" priority="19265" stopIfTrue="1">
      <formula>OR($D6="SI",$D6="T&amp;A")</formula>
    </cfRule>
    <cfRule type="expression" dxfId="18641" priority="19266" stopIfTrue="1">
      <formula>AND($D6&lt;&gt;"SI",$E6&lt;24)</formula>
    </cfRule>
    <cfRule type="expression" dxfId="18640" priority="19267" stopIfTrue="1">
      <formula>OR($D6="SI",$D6="T&amp;A")</formula>
    </cfRule>
  </conditionalFormatting>
  <conditionalFormatting sqref="E6:E20">
    <cfRule type="expression" dxfId="18639" priority="19262" stopIfTrue="1">
      <formula>OR($D6="SI",$D6="T&amp;A")</formula>
    </cfRule>
    <cfRule type="expression" dxfId="18638" priority="19263" stopIfTrue="1">
      <formula>AND($D6&lt;&gt;"SI",$E6&lt;24)</formula>
    </cfRule>
    <cfRule type="expression" dxfId="18637" priority="19264" stopIfTrue="1">
      <formula>OR($D6="SI",$D6="T&amp;A")</formula>
    </cfRule>
  </conditionalFormatting>
  <conditionalFormatting sqref="E6:E20">
    <cfRule type="expression" dxfId="18636" priority="19259" stopIfTrue="1">
      <formula>OR($D6="SI",$D6="T&amp;A")</formula>
    </cfRule>
    <cfRule type="expression" dxfId="18635" priority="19260" stopIfTrue="1">
      <formula>AND($D6&lt;&gt;"SI",$E6&lt;24)</formula>
    </cfRule>
    <cfRule type="expression" dxfId="18634" priority="19261" stopIfTrue="1">
      <formula>OR($D6="SI",$D6="T&amp;A")</formula>
    </cfRule>
  </conditionalFormatting>
  <conditionalFormatting sqref="E6:E20">
    <cfRule type="expression" dxfId="18633" priority="19256" stopIfTrue="1">
      <formula>OR($D6="SI",$D6="T&amp;A")</formula>
    </cfRule>
    <cfRule type="expression" dxfId="18632" priority="19257" stopIfTrue="1">
      <formula>AND($D6&lt;&gt;"SI",$E6&lt;24)</formula>
    </cfRule>
    <cfRule type="expression" dxfId="18631" priority="19258" stopIfTrue="1">
      <formula>OR($D6="SI",$D6="T&amp;A")</formula>
    </cfRule>
  </conditionalFormatting>
  <conditionalFormatting sqref="E6:E20">
    <cfRule type="expression" dxfId="18630" priority="19253" stopIfTrue="1">
      <formula>OR($D6="SI",$D6="T&amp;A")</formula>
    </cfRule>
    <cfRule type="expression" dxfId="18629" priority="19254" stopIfTrue="1">
      <formula>AND($D6&lt;&gt;"SI",$E6&lt;24)</formula>
    </cfRule>
    <cfRule type="expression" dxfId="18628" priority="19255" stopIfTrue="1">
      <formula>OR($D6="SI",$D6="T&amp;A")</formula>
    </cfRule>
  </conditionalFormatting>
  <conditionalFormatting sqref="E6:E20">
    <cfRule type="expression" dxfId="18627" priority="19250" stopIfTrue="1">
      <formula>OR($D6="SI",$D6="T&amp;A")</formula>
    </cfRule>
    <cfRule type="expression" dxfId="18626" priority="19251" stopIfTrue="1">
      <formula>AND($D6&lt;&gt;"SI",$E6&lt;24)</formula>
    </cfRule>
    <cfRule type="expression" dxfId="18625" priority="19252" stopIfTrue="1">
      <formula>OR($D6="SI",$D6="T&amp;A")</formula>
    </cfRule>
  </conditionalFormatting>
  <conditionalFormatting sqref="E6:E20">
    <cfRule type="expression" dxfId="18624" priority="19247" stopIfTrue="1">
      <formula>OR($D6="SI",$D6="T&amp;A")</formula>
    </cfRule>
    <cfRule type="expression" dxfId="18623" priority="19248" stopIfTrue="1">
      <formula>AND($D6&lt;&gt;"SI",$E6&lt;24)</formula>
    </cfRule>
    <cfRule type="expression" dxfId="18622" priority="19249" stopIfTrue="1">
      <formula>OR($D6="SI",$D6="T&amp;A")</formula>
    </cfRule>
  </conditionalFormatting>
  <conditionalFormatting sqref="E6:E20">
    <cfRule type="expression" dxfId="18621" priority="19244" stopIfTrue="1">
      <formula>OR($D6="SI",$D6="T&amp;A")</formula>
    </cfRule>
    <cfRule type="expression" dxfId="18620" priority="19245" stopIfTrue="1">
      <formula>AND($D6&lt;&gt;"SI",$E6&lt;24)</formula>
    </cfRule>
    <cfRule type="expression" dxfId="18619" priority="19246" stopIfTrue="1">
      <formula>OR($D6="SI",$D6="T&amp;A")</formula>
    </cfRule>
  </conditionalFormatting>
  <conditionalFormatting sqref="E6:E20">
    <cfRule type="expression" dxfId="18618" priority="19241" stopIfTrue="1">
      <formula>OR($D6="SI",$D6="T&amp;A")</formula>
    </cfRule>
    <cfRule type="expression" dxfId="18617" priority="19242" stopIfTrue="1">
      <formula>AND($D6&lt;&gt;"SI",$E6&lt;24)</formula>
    </cfRule>
    <cfRule type="expression" dxfId="18616" priority="19243" stopIfTrue="1">
      <formula>OR($D6="SI",$D6="T&amp;A")</formula>
    </cfRule>
  </conditionalFormatting>
  <conditionalFormatting sqref="E6:E20">
    <cfRule type="expression" dxfId="18615" priority="19238" stopIfTrue="1">
      <formula>OR($D6="SI",$D6="T&amp;A")</formula>
    </cfRule>
    <cfRule type="expression" dxfId="18614" priority="19239" stopIfTrue="1">
      <formula>AND($D6&lt;&gt;"SI",$E6&lt;24)</formula>
    </cfRule>
    <cfRule type="expression" dxfId="18613" priority="19240" stopIfTrue="1">
      <formula>OR($D6="SI",$D6="T&amp;A")</formula>
    </cfRule>
  </conditionalFormatting>
  <conditionalFormatting sqref="E6:E20">
    <cfRule type="expression" dxfId="18612" priority="19235" stopIfTrue="1">
      <formula>OR($D6="SI",$D6="T&amp;A")</formula>
    </cfRule>
    <cfRule type="expression" dxfId="18611" priority="19236" stopIfTrue="1">
      <formula>AND($D6&lt;&gt;"SI",$E6&lt;24)</formula>
    </cfRule>
    <cfRule type="expression" dxfId="18610" priority="19237" stopIfTrue="1">
      <formula>OR($D6="SI",$D6="T&amp;A")</formula>
    </cfRule>
  </conditionalFormatting>
  <conditionalFormatting sqref="E6:E20">
    <cfRule type="expression" dxfId="18609" priority="19232" stopIfTrue="1">
      <formula>OR($D6="SI",$D6="T&amp;A")</formula>
    </cfRule>
    <cfRule type="expression" dxfId="18608" priority="19233" stopIfTrue="1">
      <formula>AND($D6&lt;&gt;"SI",$E6&lt;24)</formula>
    </cfRule>
    <cfRule type="expression" dxfId="18607" priority="19234" stopIfTrue="1">
      <formula>OR($D6="SI",$D6="T&amp;A")</formula>
    </cfRule>
  </conditionalFormatting>
  <conditionalFormatting sqref="E6:E20">
    <cfRule type="expression" dxfId="18606" priority="19229" stopIfTrue="1">
      <formula>OR($D6="SI",$D6="T&amp;A")</formula>
    </cfRule>
    <cfRule type="expression" dxfId="18605" priority="19230" stopIfTrue="1">
      <formula>AND($D6&lt;&gt;"SI",$E6&lt;24)</formula>
    </cfRule>
    <cfRule type="expression" dxfId="18604" priority="19231" stopIfTrue="1">
      <formula>OR($D6="SI",$D6="T&amp;A")</formula>
    </cfRule>
  </conditionalFormatting>
  <conditionalFormatting sqref="E6:E20">
    <cfRule type="expression" dxfId="18603" priority="19226" stopIfTrue="1">
      <formula>OR($D6="SI",$D6="T&amp;A")</formula>
    </cfRule>
    <cfRule type="expression" dxfId="18602" priority="19227" stopIfTrue="1">
      <formula>AND($D6&lt;&gt;"SI",$E6&lt;24)</formula>
    </cfRule>
    <cfRule type="expression" dxfId="18601" priority="19228" stopIfTrue="1">
      <formula>OR($D6="SI",$D6="T&amp;A")</formula>
    </cfRule>
  </conditionalFormatting>
  <conditionalFormatting sqref="E6:E20">
    <cfRule type="expression" dxfId="18600" priority="19223" stopIfTrue="1">
      <formula>OR($D6="SI",$D6="T&amp;A")</formula>
    </cfRule>
    <cfRule type="expression" dxfId="18599" priority="19224" stopIfTrue="1">
      <formula>AND($D6&lt;&gt;"SI",$E6&lt;24)</formula>
    </cfRule>
    <cfRule type="expression" dxfId="18598" priority="19225" stopIfTrue="1">
      <formula>OR($D6="SI",$D6="T&amp;A")</formula>
    </cfRule>
  </conditionalFormatting>
  <conditionalFormatting sqref="E6:E20">
    <cfRule type="expression" dxfId="18597" priority="19220" stopIfTrue="1">
      <formula>OR($D6="SI",$D6="T&amp;A")</formula>
    </cfRule>
    <cfRule type="expression" dxfId="18596" priority="19221" stopIfTrue="1">
      <formula>AND($D6&lt;&gt;"SI",$E6&lt;24)</formula>
    </cfRule>
    <cfRule type="expression" dxfId="18595" priority="19222" stopIfTrue="1">
      <formula>OR($D6="SI",$D6="T&amp;A")</formula>
    </cfRule>
  </conditionalFormatting>
  <conditionalFormatting sqref="G101">
    <cfRule type="expression" dxfId="18594" priority="19211" stopIfTrue="1">
      <formula>OR($D101="SI",$D101="T&amp;A")</formula>
    </cfRule>
    <cfRule type="expression" dxfId="18593" priority="19212" stopIfTrue="1">
      <formula>AND($F101&gt;0,$G101="")</formula>
    </cfRule>
    <cfRule type="expression" dxfId="18592" priority="19213" stopIfTrue="1">
      <formula>AND($F101=0,$G101&lt;&gt;"",$G101&lt;&gt;"PUMP OFF MODE",G101&lt;&gt;"UNDER LOAD")</formula>
    </cfRule>
  </conditionalFormatting>
  <conditionalFormatting sqref="G101">
    <cfRule type="expression" dxfId="18591" priority="19208" stopIfTrue="1">
      <formula>OR($D101="SI",$D101="T&amp;A")</formula>
    </cfRule>
    <cfRule type="expression" dxfId="18590" priority="19209" stopIfTrue="1">
      <formula>AND($F101&gt;0,$G101="")</formula>
    </cfRule>
    <cfRule type="expression" dxfId="18589" priority="19210" stopIfTrue="1">
      <formula>AND($F101=0,$G101&lt;&gt;"",$G101&lt;&gt;"PUMP OFF MODE",G101&lt;&gt;"UNDER LOAD")</formula>
    </cfRule>
  </conditionalFormatting>
  <conditionalFormatting sqref="G105">
    <cfRule type="expression" dxfId="18588" priority="19205" stopIfTrue="1">
      <formula>OR($D105="SI",$D105="T&amp;A")</formula>
    </cfRule>
    <cfRule type="expression" dxfId="18587" priority="19206" stopIfTrue="1">
      <formula>AND($F105&gt;0,$G105="")</formula>
    </cfRule>
    <cfRule type="expression" dxfId="18586" priority="19207" stopIfTrue="1">
      <formula>AND($F105=0,$G105&lt;&gt;"",$G105&lt;&gt;"PUMP OFF MODE",G105&lt;&gt;"UNDER LOAD")</formula>
    </cfRule>
  </conditionalFormatting>
  <conditionalFormatting sqref="G105">
    <cfRule type="expression" dxfId="18585" priority="19202" stopIfTrue="1">
      <formula>OR($D105="SI",$D105="T&amp;A")</formula>
    </cfRule>
    <cfRule type="expression" dxfId="18584" priority="19203" stopIfTrue="1">
      <formula>AND($F105&gt;0,$G105="")</formula>
    </cfRule>
    <cfRule type="expression" dxfId="18583" priority="19204" stopIfTrue="1">
      <formula>AND($F105=0,$G105&lt;&gt;"",$G105&lt;&gt;"PUMP OFF MODE",G105&lt;&gt;"UNDER LOAD")</formula>
    </cfRule>
  </conditionalFormatting>
  <conditionalFormatting sqref="G101">
    <cfRule type="expression" dxfId="18582" priority="19199" stopIfTrue="1">
      <formula>OR($D101="SI",$D101="T&amp;A")</formula>
    </cfRule>
    <cfRule type="expression" dxfId="18581" priority="19200" stopIfTrue="1">
      <formula>AND($F101&gt;0,$G101="")</formula>
    </cfRule>
    <cfRule type="expression" dxfId="18580" priority="19201" stopIfTrue="1">
      <formula>AND($F101=0,$G101&lt;&gt;"",$G101&lt;&gt;"PUMP OFF MODE",G101&lt;&gt;"UNDER LOAD")</formula>
    </cfRule>
  </conditionalFormatting>
  <conditionalFormatting sqref="G101">
    <cfRule type="expression" dxfId="18579" priority="19196" stopIfTrue="1">
      <formula>OR($D101="SI",$D101="T&amp;A")</formula>
    </cfRule>
    <cfRule type="expression" dxfId="18578" priority="19197" stopIfTrue="1">
      <formula>AND($F101&gt;0,$G101="")</formula>
    </cfRule>
    <cfRule type="expression" dxfId="18577" priority="19198" stopIfTrue="1">
      <formula>AND($F101=0,$G101&lt;&gt;"",$G101&lt;&gt;"PUMP OFF MODE",G101&lt;&gt;"UNDER LOAD")</formula>
    </cfRule>
  </conditionalFormatting>
  <conditionalFormatting sqref="G101">
    <cfRule type="expression" dxfId="18576" priority="19193" stopIfTrue="1">
      <formula>OR($D101="SI",$D101="T&amp;A")</formula>
    </cfRule>
    <cfRule type="expression" dxfId="18575" priority="19194" stopIfTrue="1">
      <formula>AND($F101&gt;0,$G101="")</formula>
    </cfRule>
    <cfRule type="expression" dxfId="18574" priority="19195" stopIfTrue="1">
      <formula>AND($F101=0,$G101&lt;&gt;"",$G101&lt;&gt;"PUMP OFF MODE",G101&lt;&gt;"UNDER LOAD")</formula>
    </cfRule>
  </conditionalFormatting>
  <conditionalFormatting sqref="G101">
    <cfRule type="expression" dxfId="18573" priority="19190" stopIfTrue="1">
      <formula>OR($D101="SI",$D101="T&amp;A")</formula>
    </cfRule>
    <cfRule type="expression" dxfId="18572" priority="19191" stopIfTrue="1">
      <formula>AND($F101&gt;0,$G101="")</formula>
    </cfRule>
    <cfRule type="expression" dxfId="18571" priority="19192" stopIfTrue="1">
      <formula>AND($F101=0,$G101&lt;&gt;"",$G101&lt;&gt;"PUMP OFF MODE",G101&lt;&gt;"UNDER LOAD")</formula>
    </cfRule>
  </conditionalFormatting>
  <conditionalFormatting sqref="G101">
    <cfRule type="expression" dxfId="18570" priority="19187" stopIfTrue="1">
      <formula>OR($D101="SI",$D101="T&amp;A")</formula>
    </cfRule>
    <cfRule type="expression" dxfId="18569" priority="19188" stopIfTrue="1">
      <formula>AND($F101&gt;0,$G101="")</formula>
    </cfRule>
    <cfRule type="expression" dxfId="18568" priority="19189" stopIfTrue="1">
      <formula>AND($F101=0,$G101&lt;&gt;"",$G101&lt;&gt;"PUMP OFF MODE",G101&lt;&gt;"UNDER LOAD")</formula>
    </cfRule>
  </conditionalFormatting>
  <conditionalFormatting sqref="G101">
    <cfRule type="expression" dxfId="18567" priority="19184" stopIfTrue="1">
      <formula>OR($D101="SI",$D101="T&amp;A")</formula>
    </cfRule>
    <cfRule type="expression" dxfId="18566" priority="19185" stopIfTrue="1">
      <formula>AND($F101&gt;0,$G101="")</formula>
    </cfRule>
    <cfRule type="expression" dxfId="18565" priority="19186" stopIfTrue="1">
      <formula>AND($F101=0,$G101&lt;&gt;"",$G101&lt;&gt;"PUMP OFF MODE",G101&lt;&gt;"UNDER LOAD")</formula>
    </cfRule>
  </conditionalFormatting>
  <conditionalFormatting sqref="G101">
    <cfRule type="expression" dxfId="18564" priority="19181" stopIfTrue="1">
      <formula>OR($D101="SI",$D101="T&amp;A")</formula>
    </cfRule>
    <cfRule type="expression" dxfId="18563" priority="19182" stopIfTrue="1">
      <formula>AND($F101&gt;0,$G101="")</formula>
    </cfRule>
    <cfRule type="expression" dxfId="18562" priority="19183" stopIfTrue="1">
      <formula>AND($F101=0,$G101&lt;&gt;"",$G101&lt;&gt;"PUMP OFF MODE",G101&lt;&gt;"UNDER LOAD")</formula>
    </cfRule>
  </conditionalFormatting>
  <conditionalFormatting sqref="G101">
    <cfRule type="expression" dxfId="18561" priority="19178" stopIfTrue="1">
      <formula>OR($D101="SI",$D101="T&amp;A")</formula>
    </cfRule>
    <cfRule type="expression" dxfId="18560" priority="19179" stopIfTrue="1">
      <formula>AND($F101&gt;0,$G101="")</formula>
    </cfRule>
    <cfRule type="expression" dxfId="18559" priority="19180" stopIfTrue="1">
      <formula>AND($F101=0,$G101&lt;&gt;"",$G101&lt;&gt;"PUMP OFF MODE",G101&lt;&gt;"UNDER LOAD")</formula>
    </cfRule>
  </conditionalFormatting>
  <conditionalFormatting sqref="G40">
    <cfRule type="expression" dxfId="18558" priority="19151" stopIfTrue="1">
      <formula>OR($D40="SI",$D40="T&amp;A")</formula>
    </cfRule>
    <cfRule type="expression" dxfId="18557" priority="19152" stopIfTrue="1">
      <formula>AND($F40&gt;0,$G40="")</formula>
    </cfRule>
    <cfRule type="expression" dxfId="18556" priority="19153" stopIfTrue="1">
      <formula>AND($F40=0,$G40&lt;&gt;"",$G40&lt;&gt;"PUMP OFF MODE",G40&lt;&gt;"UNDER LOAD")</formula>
    </cfRule>
  </conditionalFormatting>
  <conditionalFormatting sqref="G40">
    <cfRule type="expression" dxfId="18555" priority="19148" stopIfTrue="1">
      <formula>OR($D40="SI",$D40="T&amp;A")</formula>
    </cfRule>
    <cfRule type="expression" dxfId="18554" priority="19149" stopIfTrue="1">
      <formula>AND($F40&gt;0,$G40="")</formula>
    </cfRule>
    <cfRule type="expression" dxfId="18553" priority="19150" stopIfTrue="1">
      <formula>AND($F40=0,$G40&lt;&gt;"",$G40&lt;&gt;"PUMP OFF MODE",G40&lt;&gt;"UNDER LOAD")</formula>
    </cfRule>
  </conditionalFormatting>
  <conditionalFormatting sqref="G40">
    <cfRule type="expression" dxfId="18552" priority="19145" stopIfTrue="1">
      <formula>OR($D40="SI",$D40="T&amp;A")</formula>
    </cfRule>
    <cfRule type="expression" dxfId="18551" priority="19146" stopIfTrue="1">
      <formula>AND($F40&gt;0,$G40="")</formula>
    </cfRule>
    <cfRule type="expression" dxfId="18550" priority="19147" stopIfTrue="1">
      <formula>AND($F40=0,$G40&lt;&gt;"",$G40&lt;&gt;"PUMP OFF MODE",G40&lt;&gt;"UNDER LOAD")</formula>
    </cfRule>
  </conditionalFormatting>
  <conditionalFormatting sqref="G40">
    <cfRule type="expression" dxfId="18549" priority="19142" stopIfTrue="1">
      <formula>OR($D40="SI",$D40="T&amp;A")</formula>
    </cfRule>
    <cfRule type="expression" dxfId="18548" priority="19143" stopIfTrue="1">
      <formula>AND($F40&gt;0,$G40="")</formula>
    </cfRule>
    <cfRule type="expression" dxfId="18547" priority="19144" stopIfTrue="1">
      <formula>AND($F40=0,$G40&lt;&gt;"",$G40&lt;&gt;"PUMP OFF MODE",G40&lt;&gt;"UNDER LOAD")</formula>
    </cfRule>
  </conditionalFormatting>
  <conditionalFormatting sqref="G40">
    <cfRule type="expression" dxfId="18546" priority="19139" stopIfTrue="1">
      <formula>OR($D40="SI",$D40="T&amp;A")</formula>
    </cfRule>
    <cfRule type="expression" dxfId="18545" priority="19140" stopIfTrue="1">
      <formula>AND($F40&gt;0,$G40="")</formula>
    </cfRule>
    <cfRule type="expression" dxfId="18544" priority="19141" stopIfTrue="1">
      <formula>AND($F40=0,$G40&lt;&gt;"",$G40&lt;&gt;"PUMP OFF MODE",G40&lt;&gt;"UNDER LOAD")</formula>
    </cfRule>
  </conditionalFormatting>
  <conditionalFormatting sqref="G40">
    <cfRule type="expression" dxfId="18543" priority="19136" stopIfTrue="1">
      <formula>OR($D40="SI",$D40="T&amp;A")</formula>
    </cfRule>
    <cfRule type="expression" dxfId="18542" priority="19137" stopIfTrue="1">
      <formula>AND($F40&gt;0,$G40="")</formula>
    </cfRule>
    <cfRule type="expression" dxfId="18541" priority="19138" stopIfTrue="1">
      <formula>AND($F40=0,$G40&lt;&gt;"",$G40&lt;&gt;"PUMP OFF MODE",G40&lt;&gt;"UNDER LOAD")</formula>
    </cfRule>
  </conditionalFormatting>
  <conditionalFormatting sqref="G40">
    <cfRule type="expression" dxfId="18540" priority="19133" stopIfTrue="1">
      <formula>OR($D40="SI",$D40="T&amp;A")</formula>
    </cfRule>
    <cfRule type="expression" dxfId="18539" priority="19134" stopIfTrue="1">
      <formula>AND($F40&gt;0,$G40="")</formula>
    </cfRule>
    <cfRule type="expression" dxfId="18538" priority="19135" stopIfTrue="1">
      <formula>AND($F40=0,$G40&lt;&gt;"",$G40&lt;&gt;"PUMP OFF MODE",G40&lt;&gt;"UNDER LOAD")</formula>
    </cfRule>
  </conditionalFormatting>
  <conditionalFormatting sqref="G40">
    <cfRule type="expression" dxfId="18537" priority="19130" stopIfTrue="1">
      <formula>OR($D40="SI",$D40="T&amp;A")</formula>
    </cfRule>
    <cfRule type="expression" dxfId="18536" priority="19131" stopIfTrue="1">
      <formula>AND($F40&gt;0,$G40="")</formula>
    </cfRule>
    <cfRule type="expression" dxfId="18535" priority="19132" stopIfTrue="1">
      <formula>AND($F40=0,$G40&lt;&gt;"",$G40&lt;&gt;"PUMP OFF MODE",G40&lt;&gt;"UNDER LOAD")</formula>
    </cfRule>
  </conditionalFormatting>
  <conditionalFormatting sqref="G114">
    <cfRule type="expression" dxfId="18534" priority="19127" stopIfTrue="1">
      <formula>OR($D114="SI",$D114="T&amp;A")</formula>
    </cfRule>
    <cfRule type="expression" dxfId="18533" priority="19128" stopIfTrue="1">
      <formula>AND($F114&gt;0,$G114="")</formula>
    </cfRule>
    <cfRule type="expression" dxfId="18532" priority="19129" stopIfTrue="1">
      <formula>AND($F114=0,$G114&lt;&gt;"",$G114&lt;&gt;"PUMP OFF MODE",G114&lt;&gt;"UNDER LOAD")</formula>
    </cfRule>
  </conditionalFormatting>
  <conditionalFormatting sqref="G114">
    <cfRule type="expression" dxfId="18531" priority="19124" stopIfTrue="1">
      <formula>OR($D114="SI",$D114="T&amp;A")</formula>
    </cfRule>
    <cfRule type="expression" dxfId="18530" priority="19125" stopIfTrue="1">
      <formula>AND($F114&gt;0,$G114="")</formula>
    </cfRule>
    <cfRule type="expression" dxfId="18529" priority="19126" stopIfTrue="1">
      <formula>AND($F114=0,$G114&lt;&gt;"",$G114&lt;&gt;"PUMP OFF MODE",G114&lt;&gt;"UNDER LOAD")</formula>
    </cfRule>
  </conditionalFormatting>
  <conditionalFormatting sqref="G114">
    <cfRule type="expression" dxfId="18528" priority="19121" stopIfTrue="1">
      <formula>OR($D114="SI",$D114="T&amp;A")</formula>
    </cfRule>
    <cfRule type="expression" dxfId="18527" priority="19122" stopIfTrue="1">
      <formula>AND($F114&gt;0,$G114="")</formula>
    </cfRule>
    <cfRule type="expression" dxfId="18526" priority="19123" stopIfTrue="1">
      <formula>AND($F114=0,$G114&lt;&gt;"",$G114&lt;&gt;"PUMP OFF MODE",G114&lt;&gt;"UNDER LOAD")</formula>
    </cfRule>
  </conditionalFormatting>
  <conditionalFormatting sqref="AI20">
    <cfRule type="expression" dxfId="18525" priority="19119" stopIfTrue="1">
      <formula>AND(NOW()-$AI20&gt;30,$AI20&lt;&gt;"")</formula>
    </cfRule>
    <cfRule type="expression" dxfId="18524" priority="19120" stopIfTrue="1">
      <formula>OR($D20="SI",$D20="T&amp;A")</formula>
    </cfRule>
  </conditionalFormatting>
  <conditionalFormatting sqref="AI20">
    <cfRule type="expression" dxfId="18523" priority="19118" stopIfTrue="1">
      <formula>OR($D20="SI",$D20="T&amp;A")</formula>
    </cfRule>
  </conditionalFormatting>
  <conditionalFormatting sqref="E30 E22 E105 E79 E87 E95 E40:E41 E101 E45 E55:E56 E65 E75:E76 E89 E97 E99 E112:E114 E73 E59:E60 E63">
    <cfRule type="expression" dxfId="18522" priority="19115" stopIfTrue="1">
      <formula>OR($D22="SI",$D22="T&amp;A")</formula>
    </cfRule>
    <cfRule type="expression" dxfId="18521" priority="19116" stopIfTrue="1">
      <formula>AND($D22&lt;&gt;"SI",$E22&lt;24)</formula>
    </cfRule>
    <cfRule type="expression" dxfId="18520" priority="19117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519" priority="19112" stopIfTrue="1">
      <formula>OR($D22="SI",$D22="T&amp;A")</formula>
    </cfRule>
    <cfRule type="expression" dxfId="18518" priority="19113" stopIfTrue="1">
      <formula>AND($D22&lt;&gt;"SI",$E22&lt;24)</formula>
    </cfRule>
    <cfRule type="expression" dxfId="18517" priority="19114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516" priority="19109" stopIfTrue="1">
      <formula>OR($D22="SI",$D22="T&amp;A")</formula>
    </cfRule>
    <cfRule type="expression" dxfId="18515" priority="19110" stopIfTrue="1">
      <formula>AND($D22&lt;&gt;"SI",$E22&lt;24)</formula>
    </cfRule>
    <cfRule type="expression" dxfId="18514" priority="19111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513" priority="19106" stopIfTrue="1">
      <formula>OR($D22="SI",$D22="T&amp;A")</formula>
    </cfRule>
    <cfRule type="expression" dxfId="18512" priority="19107" stopIfTrue="1">
      <formula>AND($D22&lt;&gt;"SI",$E22&lt;24)</formula>
    </cfRule>
    <cfRule type="expression" dxfId="18511" priority="19108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510" priority="19103" stopIfTrue="1">
      <formula>OR($D22="SI",$D22="T&amp;A")</formula>
    </cfRule>
    <cfRule type="expression" dxfId="18509" priority="19104" stopIfTrue="1">
      <formula>AND($D22&lt;&gt;"SI",$E22&lt;24)</formula>
    </cfRule>
    <cfRule type="expression" dxfId="18508" priority="19105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507" priority="19100" stopIfTrue="1">
      <formula>OR($D22="SI",$D22="T&amp;A")</formula>
    </cfRule>
    <cfRule type="expression" dxfId="18506" priority="19101" stopIfTrue="1">
      <formula>AND($D22&lt;&gt;"SI",$E22&lt;24)</formula>
    </cfRule>
    <cfRule type="expression" dxfId="18505" priority="19102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504" priority="19097" stopIfTrue="1">
      <formula>OR($D22="SI",$D22="T&amp;A")</formula>
    </cfRule>
    <cfRule type="expression" dxfId="18503" priority="19098" stopIfTrue="1">
      <formula>AND($D22&lt;&gt;"SI",$E22&lt;24)</formula>
    </cfRule>
    <cfRule type="expression" dxfId="18502" priority="19099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501" priority="19094" stopIfTrue="1">
      <formula>OR($D22="SI",$D22="T&amp;A")</formula>
    </cfRule>
    <cfRule type="expression" dxfId="18500" priority="19095" stopIfTrue="1">
      <formula>AND($D22&lt;&gt;"SI",$E22&lt;24)</formula>
    </cfRule>
    <cfRule type="expression" dxfId="18499" priority="19096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98" priority="19091" stopIfTrue="1">
      <formula>OR($D22="SI",$D22="T&amp;A")</formula>
    </cfRule>
    <cfRule type="expression" dxfId="18497" priority="19092" stopIfTrue="1">
      <formula>AND($D22&lt;&gt;"SI",$E22&lt;24)</formula>
    </cfRule>
    <cfRule type="expression" dxfId="18496" priority="19093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95" priority="19088" stopIfTrue="1">
      <formula>OR($D22="SI",$D22="T&amp;A")</formula>
    </cfRule>
    <cfRule type="expression" dxfId="18494" priority="19089" stopIfTrue="1">
      <formula>AND($D22&lt;&gt;"SI",$E22&lt;24)</formula>
    </cfRule>
    <cfRule type="expression" dxfId="18493" priority="19090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92" priority="19085" stopIfTrue="1">
      <formula>OR($D22="SI",$D22="T&amp;A")</formula>
    </cfRule>
    <cfRule type="expression" dxfId="18491" priority="19086" stopIfTrue="1">
      <formula>AND($D22&lt;&gt;"SI",$E22&lt;24)</formula>
    </cfRule>
    <cfRule type="expression" dxfId="18490" priority="19087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89" priority="19082" stopIfTrue="1">
      <formula>OR($D22="SI",$D22="T&amp;A")</formula>
    </cfRule>
    <cfRule type="expression" dxfId="18488" priority="19083" stopIfTrue="1">
      <formula>AND($D22&lt;&gt;"SI",$E22&lt;24)</formula>
    </cfRule>
    <cfRule type="expression" dxfId="18487" priority="19084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86" priority="19079" stopIfTrue="1">
      <formula>OR($D22="SI",$D22="T&amp;A")</formula>
    </cfRule>
    <cfRule type="expression" dxfId="18485" priority="19080" stopIfTrue="1">
      <formula>AND($D22&lt;&gt;"SI",$E22&lt;24)</formula>
    </cfRule>
    <cfRule type="expression" dxfId="18484" priority="19081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83" priority="19076" stopIfTrue="1">
      <formula>OR($D22="SI",$D22="T&amp;A")</formula>
    </cfRule>
    <cfRule type="expression" dxfId="18482" priority="19077" stopIfTrue="1">
      <formula>AND($D22&lt;&gt;"SI",$E22&lt;24)</formula>
    </cfRule>
    <cfRule type="expression" dxfId="18481" priority="19078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80" priority="19073" stopIfTrue="1">
      <formula>OR($D22="SI",$D22="T&amp;A")</formula>
    </cfRule>
    <cfRule type="expression" dxfId="18479" priority="19074" stopIfTrue="1">
      <formula>AND($D22&lt;&gt;"SI",$E22&lt;24)</formula>
    </cfRule>
    <cfRule type="expression" dxfId="18478" priority="19075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77" priority="19070" stopIfTrue="1">
      <formula>OR($D22="SI",$D22="T&amp;A")</formula>
    </cfRule>
    <cfRule type="expression" dxfId="18476" priority="19071" stopIfTrue="1">
      <formula>AND($D22&lt;&gt;"SI",$E22&lt;24)</formula>
    </cfRule>
    <cfRule type="expression" dxfId="18475" priority="19072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74" priority="19067" stopIfTrue="1">
      <formula>OR($D22="SI",$D22="T&amp;A")</formula>
    </cfRule>
    <cfRule type="expression" dxfId="18473" priority="19068" stopIfTrue="1">
      <formula>AND($D22&lt;&gt;"SI",$E22&lt;24)</formula>
    </cfRule>
    <cfRule type="expression" dxfId="18472" priority="19069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71" priority="19064" stopIfTrue="1">
      <formula>OR($D22="SI",$D22="T&amp;A")</formula>
    </cfRule>
    <cfRule type="expression" dxfId="18470" priority="19065" stopIfTrue="1">
      <formula>AND($D22&lt;&gt;"SI",$E22&lt;24)</formula>
    </cfRule>
    <cfRule type="expression" dxfId="18469" priority="19066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68" priority="19061" stopIfTrue="1">
      <formula>OR($D22="SI",$D22="T&amp;A")</formula>
    </cfRule>
    <cfRule type="expression" dxfId="18467" priority="19062" stopIfTrue="1">
      <formula>AND($D22&lt;&gt;"SI",$E22&lt;24)</formula>
    </cfRule>
    <cfRule type="expression" dxfId="18466" priority="19063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65" priority="19058" stopIfTrue="1">
      <formula>OR($D22="SI",$D22="T&amp;A")</formula>
    </cfRule>
    <cfRule type="expression" dxfId="18464" priority="19059" stopIfTrue="1">
      <formula>AND($D22&lt;&gt;"SI",$E22&lt;24)</formula>
    </cfRule>
    <cfRule type="expression" dxfId="18463" priority="19060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62" priority="19055" stopIfTrue="1">
      <formula>OR($D22="SI",$D22="T&amp;A")</formula>
    </cfRule>
    <cfRule type="expression" dxfId="18461" priority="19056" stopIfTrue="1">
      <formula>AND($D22&lt;&gt;"SI",$E22&lt;24)</formula>
    </cfRule>
    <cfRule type="expression" dxfId="18460" priority="19057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59" priority="19052" stopIfTrue="1">
      <formula>OR($D22="SI",$D22="T&amp;A")</formula>
    </cfRule>
    <cfRule type="expression" dxfId="18458" priority="19053" stopIfTrue="1">
      <formula>AND($D22&lt;&gt;"SI",$E22&lt;24)</formula>
    </cfRule>
    <cfRule type="expression" dxfId="18457" priority="19054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56" priority="19049" stopIfTrue="1">
      <formula>OR($D22="SI",$D22="T&amp;A")</formula>
    </cfRule>
    <cfRule type="expression" dxfId="18455" priority="19050" stopIfTrue="1">
      <formula>AND($D22&lt;&gt;"SI",$E22&lt;24)</formula>
    </cfRule>
    <cfRule type="expression" dxfId="18454" priority="19051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53" priority="19046" stopIfTrue="1">
      <formula>OR($D22="SI",$D22="T&amp;A")</formula>
    </cfRule>
    <cfRule type="expression" dxfId="18452" priority="19047" stopIfTrue="1">
      <formula>AND($D22&lt;&gt;"SI",$E22&lt;24)</formula>
    </cfRule>
    <cfRule type="expression" dxfId="18451" priority="19048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50" priority="19043" stopIfTrue="1">
      <formula>OR($D22="SI",$D22="T&amp;A")</formula>
    </cfRule>
    <cfRule type="expression" dxfId="18449" priority="19044" stopIfTrue="1">
      <formula>AND($D22&lt;&gt;"SI",$E22&lt;24)</formula>
    </cfRule>
    <cfRule type="expression" dxfId="18448" priority="19045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47" priority="19040" stopIfTrue="1">
      <formula>OR($D22="SI",$D22="T&amp;A")</formula>
    </cfRule>
    <cfRule type="expression" dxfId="18446" priority="19041" stopIfTrue="1">
      <formula>AND($D22&lt;&gt;"SI",$E22&lt;24)</formula>
    </cfRule>
    <cfRule type="expression" dxfId="18445" priority="19042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44" priority="19037" stopIfTrue="1">
      <formula>OR($D22="SI",$D22="T&amp;A")</formula>
    </cfRule>
    <cfRule type="expression" dxfId="18443" priority="19038" stopIfTrue="1">
      <formula>AND($D22&lt;&gt;"SI",$E22&lt;24)</formula>
    </cfRule>
    <cfRule type="expression" dxfId="18442" priority="19039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41" priority="19034" stopIfTrue="1">
      <formula>OR($D22="SI",$D22="T&amp;A")</formula>
    </cfRule>
    <cfRule type="expression" dxfId="18440" priority="19035" stopIfTrue="1">
      <formula>AND($D22&lt;&gt;"SI",$E22&lt;24)</formula>
    </cfRule>
    <cfRule type="expression" dxfId="18439" priority="19036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38" priority="19031" stopIfTrue="1">
      <formula>OR($D22="SI",$D22="T&amp;A")</formula>
    </cfRule>
    <cfRule type="expression" dxfId="18437" priority="19032" stopIfTrue="1">
      <formula>AND($D22&lt;&gt;"SI",$E22&lt;24)</formula>
    </cfRule>
    <cfRule type="expression" dxfId="18436" priority="19033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35" priority="19028" stopIfTrue="1">
      <formula>OR($D22="SI",$D22="T&amp;A")</formula>
    </cfRule>
    <cfRule type="expression" dxfId="18434" priority="19029" stopIfTrue="1">
      <formula>AND($D22&lt;&gt;"SI",$E22&lt;24)</formula>
    </cfRule>
    <cfRule type="expression" dxfId="18433" priority="19030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32" priority="19025" stopIfTrue="1">
      <formula>OR($D22="SI",$D22="T&amp;A")</formula>
    </cfRule>
    <cfRule type="expression" dxfId="18431" priority="19026" stopIfTrue="1">
      <formula>AND($D22&lt;&gt;"SI",$E22&lt;24)</formula>
    </cfRule>
    <cfRule type="expression" dxfId="18430" priority="19027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29" priority="19022" stopIfTrue="1">
      <formula>OR($D22="SI",$D22="T&amp;A")</formula>
    </cfRule>
    <cfRule type="expression" dxfId="18428" priority="19023" stopIfTrue="1">
      <formula>AND($D22&lt;&gt;"SI",$E22&lt;24)</formula>
    </cfRule>
    <cfRule type="expression" dxfId="18427" priority="19024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26" priority="19019" stopIfTrue="1">
      <formula>OR($D22="SI",$D22="T&amp;A")</formula>
    </cfRule>
    <cfRule type="expression" dxfId="18425" priority="19020" stopIfTrue="1">
      <formula>AND($D22&lt;&gt;"SI",$E22&lt;24)</formula>
    </cfRule>
    <cfRule type="expression" dxfId="18424" priority="19021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23" priority="19016" stopIfTrue="1">
      <formula>OR($D22="SI",$D22="T&amp;A")</formula>
    </cfRule>
    <cfRule type="expression" dxfId="18422" priority="19017" stopIfTrue="1">
      <formula>AND($D22&lt;&gt;"SI",$E22&lt;24)</formula>
    </cfRule>
    <cfRule type="expression" dxfId="18421" priority="19018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20" priority="19013" stopIfTrue="1">
      <formula>OR($D22="SI",$D22="T&amp;A")</formula>
    </cfRule>
    <cfRule type="expression" dxfId="18419" priority="19014" stopIfTrue="1">
      <formula>AND($D22&lt;&gt;"SI",$E22&lt;24)</formula>
    </cfRule>
    <cfRule type="expression" dxfId="18418" priority="19015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17" priority="19010" stopIfTrue="1">
      <formula>OR($D22="SI",$D22="T&amp;A")</formula>
    </cfRule>
    <cfRule type="expression" dxfId="18416" priority="19011" stopIfTrue="1">
      <formula>AND($D22&lt;&gt;"SI",$E22&lt;24)</formula>
    </cfRule>
    <cfRule type="expression" dxfId="18415" priority="19012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14" priority="19007" stopIfTrue="1">
      <formula>OR($D22="SI",$D22="T&amp;A")</formula>
    </cfRule>
    <cfRule type="expression" dxfId="18413" priority="19008" stopIfTrue="1">
      <formula>AND($D22&lt;&gt;"SI",$E22&lt;24)</formula>
    </cfRule>
    <cfRule type="expression" dxfId="18412" priority="19009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11" priority="19004" stopIfTrue="1">
      <formula>OR($D22="SI",$D22="T&amp;A")</formula>
    </cfRule>
    <cfRule type="expression" dxfId="18410" priority="19005" stopIfTrue="1">
      <formula>AND($D22&lt;&gt;"SI",$E22&lt;24)</formula>
    </cfRule>
    <cfRule type="expression" dxfId="18409" priority="19006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08" priority="19001" stopIfTrue="1">
      <formula>OR($D22="SI",$D22="T&amp;A")</formula>
    </cfRule>
    <cfRule type="expression" dxfId="18407" priority="19002" stopIfTrue="1">
      <formula>AND($D22&lt;&gt;"SI",$E22&lt;24)</formula>
    </cfRule>
    <cfRule type="expression" dxfId="18406" priority="19003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05" priority="18998" stopIfTrue="1">
      <formula>OR($D22="SI",$D22="T&amp;A")</formula>
    </cfRule>
    <cfRule type="expression" dxfId="18404" priority="18999" stopIfTrue="1">
      <formula>AND($D22&lt;&gt;"SI",$E22&lt;24)</formula>
    </cfRule>
    <cfRule type="expression" dxfId="18403" priority="19000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402" priority="18995" stopIfTrue="1">
      <formula>OR($D22="SI",$D22="T&amp;A")</formula>
    </cfRule>
    <cfRule type="expression" dxfId="18401" priority="18996" stopIfTrue="1">
      <formula>AND($D22&lt;&gt;"SI",$E22&lt;24)</formula>
    </cfRule>
    <cfRule type="expression" dxfId="18400" priority="18997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99" priority="18992" stopIfTrue="1">
      <formula>OR($D22="SI",$D22="T&amp;A")</formula>
    </cfRule>
    <cfRule type="expression" dxfId="18398" priority="18993" stopIfTrue="1">
      <formula>AND($D22&lt;&gt;"SI",$E22&lt;24)</formula>
    </cfRule>
    <cfRule type="expression" dxfId="18397" priority="18994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96" priority="18989" stopIfTrue="1">
      <formula>OR($D22="SI",$D22="T&amp;A")</formula>
    </cfRule>
    <cfRule type="expression" dxfId="18395" priority="18990" stopIfTrue="1">
      <formula>AND($D22&lt;&gt;"SI",$E22&lt;24)</formula>
    </cfRule>
    <cfRule type="expression" dxfId="18394" priority="18991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93" priority="18986" stopIfTrue="1">
      <formula>OR($D22="SI",$D22="T&amp;A")</formula>
    </cfRule>
    <cfRule type="expression" dxfId="18392" priority="18987" stopIfTrue="1">
      <formula>AND($D22&lt;&gt;"SI",$E22&lt;24)</formula>
    </cfRule>
    <cfRule type="expression" dxfId="18391" priority="18988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90" priority="18983" stopIfTrue="1">
      <formula>OR($D22="SI",$D22="T&amp;A")</formula>
    </cfRule>
    <cfRule type="expression" dxfId="18389" priority="18984" stopIfTrue="1">
      <formula>AND($D22&lt;&gt;"SI",$E22&lt;24)</formula>
    </cfRule>
    <cfRule type="expression" dxfId="18388" priority="18985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87" priority="18980" stopIfTrue="1">
      <formula>OR($D22="SI",$D22="T&amp;A")</formula>
    </cfRule>
    <cfRule type="expression" dxfId="18386" priority="18981" stopIfTrue="1">
      <formula>AND($D22&lt;&gt;"SI",$E22&lt;24)</formula>
    </cfRule>
    <cfRule type="expression" dxfId="18385" priority="18982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84" priority="18977" stopIfTrue="1">
      <formula>OR($D22="SI",$D22="T&amp;A")</formula>
    </cfRule>
    <cfRule type="expression" dxfId="18383" priority="18978" stopIfTrue="1">
      <formula>AND($D22&lt;&gt;"SI",$E22&lt;24)</formula>
    </cfRule>
    <cfRule type="expression" dxfId="18382" priority="18979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81" priority="18974" stopIfTrue="1">
      <formula>OR($D22="SI",$D22="T&amp;A")</formula>
    </cfRule>
    <cfRule type="expression" dxfId="18380" priority="18975" stopIfTrue="1">
      <formula>AND($D22&lt;&gt;"SI",$E22&lt;24)</formula>
    </cfRule>
    <cfRule type="expression" dxfId="18379" priority="18976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78" priority="18971" stopIfTrue="1">
      <formula>OR($D22="SI",$D22="T&amp;A")</formula>
    </cfRule>
    <cfRule type="expression" dxfId="18377" priority="18972" stopIfTrue="1">
      <formula>AND($D22&lt;&gt;"SI",$E22&lt;24)</formula>
    </cfRule>
    <cfRule type="expression" dxfId="18376" priority="18973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75" priority="18968" stopIfTrue="1">
      <formula>OR($D22="SI",$D22="T&amp;A")</formula>
    </cfRule>
    <cfRule type="expression" dxfId="18374" priority="18969" stopIfTrue="1">
      <formula>AND($D22&lt;&gt;"SI",$E22&lt;24)</formula>
    </cfRule>
    <cfRule type="expression" dxfId="18373" priority="18970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72" priority="18965" stopIfTrue="1">
      <formula>OR($D22="SI",$D22="T&amp;A")</formula>
    </cfRule>
    <cfRule type="expression" dxfId="18371" priority="18966" stopIfTrue="1">
      <formula>AND($D22&lt;&gt;"SI",$E22&lt;24)</formula>
    </cfRule>
    <cfRule type="expression" dxfId="18370" priority="18967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69" priority="18962" stopIfTrue="1">
      <formula>OR($D22="SI",$D22="T&amp;A")</formula>
    </cfRule>
    <cfRule type="expression" dxfId="18368" priority="18963" stopIfTrue="1">
      <formula>AND($D22&lt;&gt;"SI",$E22&lt;24)</formula>
    </cfRule>
    <cfRule type="expression" dxfId="18367" priority="18964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66" priority="18959" stopIfTrue="1">
      <formula>OR($D22="SI",$D22="T&amp;A")</formula>
    </cfRule>
    <cfRule type="expression" dxfId="18365" priority="18960" stopIfTrue="1">
      <formula>AND($D22&lt;&gt;"SI",$E22&lt;24)</formula>
    </cfRule>
    <cfRule type="expression" dxfId="18364" priority="18961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63" priority="18956" stopIfTrue="1">
      <formula>OR($D22="SI",$D22="T&amp;A")</formula>
    </cfRule>
    <cfRule type="expression" dxfId="18362" priority="18957" stopIfTrue="1">
      <formula>AND($D22&lt;&gt;"SI",$E22&lt;24)</formula>
    </cfRule>
    <cfRule type="expression" dxfId="18361" priority="18958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60" priority="18953" stopIfTrue="1">
      <formula>OR($D22="SI",$D22="T&amp;A")</formula>
    </cfRule>
    <cfRule type="expression" dxfId="18359" priority="18954" stopIfTrue="1">
      <formula>AND($D22&lt;&gt;"SI",$E22&lt;24)</formula>
    </cfRule>
    <cfRule type="expression" dxfId="18358" priority="18955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57" priority="18950" stopIfTrue="1">
      <formula>OR($D22="SI",$D22="T&amp;A")</formula>
    </cfRule>
    <cfRule type="expression" dxfId="18356" priority="18951" stopIfTrue="1">
      <formula>AND($D22&lt;&gt;"SI",$E22&lt;24)</formula>
    </cfRule>
    <cfRule type="expression" dxfId="18355" priority="18952" stopIfTrue="1">
      <formula>OR($D22="SI",$D22="T&amp;A")</formula>
    </cfRule>
  </conditionalFormatting>
  <conditionalFormatting sqref="E30 E22 E105 E79 E87 E95 E40:E41 E101 E45 E55:E56 E65 E75:E76 E89 E97 E99 E112:E114 E73 E59:E60 E63">
    <cfRule type="expression" dxfId="18354" priority="18947" stopIfTrue="1">
      <formula>OR($D22="SI",$D22="T&amp;A")</formula>
    </cfRule>
    <cfRule type="expression" dxfId="18353" priority="18948" stopIfTrue="1">
      <formula>AND($D22&lt;&gt;"SI",$E22&lt;24)</formula>
    </cfRule>
    <cfRule type="expression" dxfId="18352" priority="18949" stopIfTrue="1">
      <formula>OR($D22="SI",$D22="T&amp;A")</formula>
    </cfRule>
  </conditionalFormatting>
  <conditionalFormatting sqref="E45">
    <cfRule type="expression" dxfId="18351" priority="18941" stopIfTrue="1">
      <formula>OR($D45="SI",$D45="T&amp;A")</formula>
    </cfRule>
    <cfRule type="expression" dxfId="18350" priority="18942" stopIfTrue="1">
      <formula>AND($D45&lt;&gt;"SI",$E45&lt;24)</formula>
    </cfRule>
    <cfRule type="expression" dxfId="18349" priority="18943" stopIfTrue="1">
      <formula>OR($D45="SI",$D45="T&amp;A")</formula>
    </cfRule>
  </conditionalFormatting>
  <conditionalFormatting sqref="E45">
    <cfRule type="expression" dxfId="18348" priority="18938" stopIfTrue="1">
      <formula>OR($D45="SI",$D45="T&amp;A")</formula>
    </cfRule>
    <cfRule type="expression" dxfId="18347" priority="18939" stopIfTrue="1">
      <formula>AND($D45&lt;&gt;"SI",$E45&lt;24)</formula>
    </cfRule>
    <cfRule type="expression" dxfId="18346" priority="18940" stopIfTrue="1">
      <formula>OR($D45="SI",$D45="T&amp;A")</formula>
    </cfRule>
  </conditionalFormatting>
  <conditionalFormatting sqref="E45">
    <cfRule type="expression" dxfId="18345" priority="18935" stopIfTrue="1">
      <formula>OR($D45="SI",$D45="T&amp;A")</formula>
    </cfRule>
    <cfRule type="expression" dxfId="18344" priority="18936" stopIfTrue="1">
      <formula>AND($D45&lt;&gt;"SI",$E45&lt;24)</formula>
    </cfRule>
    <cfRule type="expression" dxfId="18343" priority="18937" stopIfTrue="1">
      <formula>OR($D45="SI",$D45="T&amp;A")</formula>
    </cfRule>
  </conditionalFormatting>
  <conditionalFormatting sqref="E45">
    <cfRule type="expression" dxfId="18342" priority="18932" stopIfTrue="1">
      <formula>OR($D45="SI",$D45="T&amp;A")</formula>
    </cfRule>
    <cfRule type="expression" dxfId="18341" priority="18933" stopIfTrue="1">
      <formula>AND($D45&lt;&gt;"SI",$E45&lt;24)</formula>
    </cfRule>
    <cfRule type="expression" dxfId="18340" priority="18934" stopIfTrue="1">
      <formula>OR($D45="SI",$D45="T&amp;A")</formula>
    </cfRule>
  </conditionalFormatting>
  <conditionalFormatting sqref="E45">
    <cfRule type="expression" dxfId="18339" priority="18929" stopIfTrue="1">
      <formula>OR($D45="SI",$D45="T&amp;A")</formula>
    </cfRule>
    <cfRule type="expression" dxfId="18338" priority="18930" stopIfTrue="1">
      <formula>AND($D45&lt;&gt;"SI",$E45&lt;24)</formula>
    </cfRule>
    <cfRule type="expression" dxfId="18337" priority="18931" stopIfTrue="1">
      <formula>OR($D45="SI",$D45="T&amp;A")</formula>
    </cfRule>
  </conditionalFormatting>
  <conditionalFormatting sqref="E45">
    <cfRule type="expression" dxfId="18336" priority="18926" stopIfTrue="1">
      <formula>OR($D45="SI",$D45="T&amp;A")</formula>
    </cfRule>
    <cfRule type="expression" dxfId="18335" priority="18927" stopIfTrue="1">
      <formula>AND($D45&lt;&gt;"SI",$E45&lt;24)</formula>
    </cfRule>
    <cfRule type="expression" dxfId="18334" priority="18928" stopIfTrue="1">
      <formula>OR($D45="SI",$D45="T&amp;A")</formula>
    </cfRule>
  </conditionalFormatting>
  <conditionalFormatting sqref="E45">
    <cfRule type="expression" dxfId="18333" priority="18923" stopIfTrue="1">
      <formula>OR($D45="SI",$D45="T&amp;A")</formula>
    </cfRule>
    <cfRule type="expression" dxfId="18332" priority="18924" stopIfTrue="1">
      <formula>AND($D45&lt;&gt;"SI",$E45&lt;24)</formula>
    </cfRule>
    <cfRule type="expression" dxfId="18331" priority="18925" stopIfTrue="1">
      <formula>OR($D45="SI",$D45="T&amp;A")</formula>
    </cfRule>
  </conditionalFormatting>
  <conditionalFormatting sqref="E45">
    <cfRule type="expression" dxfId="18330" priority="18920" stopIfTrue="1">
      <formula>OR($D45="SI",$D45="T&amp;A")</formula>
    </cfRule>
    <cfRule type="expression" dxfId="18329" priority="18921" stopIfTrue="1">
      <formula>AND($D45&lt;&gt;"SI",$E45&lt;24)</formula>
    </cfRule>
    <cfRule type="expression" dxfId="18328" priority="18922" stopIfTrue="1">
      <formula>OR($D45="SI",$D45="T&amp;A")</formula>
    </cfRule>
  </conditionalFormatting>
  <conditionalFormatting sqref="E45">
    <cfRule type="expression" dxfId="18327" priority="18917" stopIfTrue="1">
      <formula>OR($D45="SI",$D45="T&amp;A")</formula>
    </cfRule>
    <cfRule type="expression" dxfId="18326" priority="18918" stopIfTrue="1">
      <formula>AND($D45&lt;&gt;"SI",$E45&lt;24)</formula>
    </cfRule>
    <cfRule type="expression" dxfId="18325" priority="18919" stopIfTrue="1">
      <formula>OR($D45="SI",$D45="T&amp;A")</formula>
    </cfRule>
  </conditionalFormatting>
  <conditionalFormatting sqref="E45">
    <cfRule type="expression" dxfId="18324" priority="18914" stopIfTrue="1">
      <formula>OR($D45="SI",$D45="T&amp;A")</formula>
    </cfRule>
    <cfRule type="expression" dxfId="18323" priority="18915" stopIfTrue="1">
      <formula>AND($D45&lt;&gt;"SI",$E45&lt;24)</formula>
    </cfRule>
    <cfRule type="expression" dxfId="18322" priority="18916" stopIfTrue="1">
      <formula>OR($D45="SI",$D45="T&amp;A")</formula>
    </cfRule>
  </conditionalFormatting>
  <conditionalFormatting sqref="E45">
    <cfRule type="expression" dxfId="18321" priority="18911" stopIfTrue="1">
      <formula>OR($D45="SI",$D45="T&amp;A")</formula>
    </cfRule>
    <cfRule type="expression" dxfId="18320" priority="18912" stopIfTrue="1">
      <formula>AND($D45&lt;&gt;"SI",$E45&lt;24)</formula>
    </cfRule>
    <cfRule type="expression" dxfId="18319" priority="18913" stopIfTrue="1">
      <formula>OR($D45="SI",$D45="T&amp;A")</formula>
    </cfRule>
  </conditionalFormatting>
  <conditionalFormatting sqref="E55:E56">
    <cfRule type="expression" dxfId="18318" priority="18908" stopIfTrue="1">
      <formula>OR($D55="SI",$D55="T&amp;A")</formula>
    </cfRule>
    <cfRule type="expression" dxfId="18317" priority="18909" stopIfTrue="1">
      <formula>AND($D55&lt;&gt;"SI",$E55&lt;24)</formula>
    </cfRule>
    <cfRule type="expression" dxfId="18316" priority="18910" stopIfTrue="1">
      <formula>OR($D55="SI",$D55="T&amp;A")</formula>
    </cfRule>
  </conditionalFormatting>
  <conditionalFormatting sqref="E55:E56">
    <cfRule type="expression" dxfId="18315" priority="18905" stopIfTrue="1">
      <formula>OR($D55="SI",$D55="T&amp;A")</formula>
    </cfRule>
    <cfRule type="expression" dxfId="18314" priority="18906" stopIfTrue="1">
      <formula>AND($D55&lt;&gt;"SI",$E55&lt;24)</formula>
    </cfRule>
    <cfRule type="expression" dxfId="18313" priority="18907" stopIfTrue="1">
      <formula>OR($D55="SI",$D55="T&amp;A")</formula>
    </cfRule>
  </conditionalFormatting>
  <conditionalFormatting sqref="E55:E56">
    <cfRule type="expression" dxfId="18312" priority="18902" stopIfTrue="1">
      <formula>OR($D55="SI",$D55="T&amp;A")</formula>
    </cfRule>
    <cfRule type="expression" dxfId="18311" priority="18903" stopIfTrue="1">
      <formula>AND($D55&lt;&gt;"SI",$E55&lt;24)</formula>
    </cfRule>
    <cfRule type="expression" dxfId="18310" priority="18904" stopIfTrue="1">
      <formula>OR($D55="SI",$D55="T&amp;A")</formula>
    </cfRule>
  </conditionalFormatting>
  <conditionalFormatting sqref="E55:E56">
    <cfRule type="expression" dxfId="18309" priority="18899" stopIfTrue="1">
      <formula>OR($D55="SI",$D55="T&amp;A")</formula>
    </cfRule>
    <cfRule type="expression" dxfId="18308" priority="18900" stopIfTrue="1">
      <formula>AND($D55&lt;&gt;"SI",$E55&lt;24)</formula>
    </cfRule>
    <cfRule type="expression" dxfId="18307" priority="18901" stopIfTrue="1">
      <formula>OR($D55="SI",$D55="T&amp;A")</formula>
    </cfRule>
  </conditionalFormatting>
  <conditionalFormatting sqref="E55:E56">
    <cfRule type="expression" dxfId="18306" priority="18896" stopIfTrue="1">
      <formula>OR($D55="SI",$D55="T&amp;A")</formula>
    </cfRule>
    <cfRule type="expression" dxfId="18305" priority="18897" stopIfTrue="1">
      <formula>AND($D55&lt;&gt;"SI",$E55&lt;24)</formula>
    </cfRule>
    <cfRule type="expression" dxfId="18304" priority="18898" stopIfTrue="1">
      <formula>OR($D55="SI",$D55="T&amp;A")</formula>
    </cfRule>
  </conditionalFormatting>
  <conditionalFormatting sqref="E55:E56">
    <cfRule type="expression" dxfId="18303" priority="18893" stopIfTrue="1">
      <formula>OR($D55="SI",$D55="T&amp;A")</formula>
    </cfRule>
    <cfRule type="expression" dxfId="18302" priority="18894" stopIfTrue="1">
      <formula>AND($D55&lt;&gt;"SI",$E55&lt;24)</formula>
    </cfRule>
    <cfRule type="expression" dxfId="18301" priority="18895" stopIfTrue="1">
      <formula>OR($D55="SI",$D55="T&amp;A")</formula>
    </cfRule>
  </conditionalFormatting>
  <conditionalFormatting sqref="E55:E56">
    <cfRule type="expression" dxfId="18300" priority="18890" stopIfTrue="1">
      <formula>OR($D55="SI",$D55="T&amp;A")</formula>
    </cfRule>
    <cfRule type="expression" dxfId="18299" priority="18891" stopIfTrue="1">
      <formula>AND($D55&lt;&gt;"SI",$E55&lt;24)</formula>
    </cfRule>
    <cfRule type="expression" dxfId="18298" priority="18892" stopIfTrue="1">
      <formula>OR($D55="SI",$D55="T&amp;A")</formula>
    </cfRule>
  </conditionalFormatting>
  <conditionalFormatting sqref="E55:E56">
    <cfRule type="expression" dxfId="18297" priority="18887" stopIfTrue="1">
      <formula>OR($D55="SI",$D55="T&amp;A")</formula>
    </cfRule>
    <cfRule type="expression" dxfId="18296" priority="18888" stopIfTrue="1">
      <formula>AND($D55&lt;&gt;"SI",$E55&lt;24)</formula>
    </cfRule>
    <cfRule type="expression" dxfId="18295" priority="18889" stopIfTrue="1">
      <formula>OR($D55="SI",$D55="T&amp;A")</formula>
    </cfRule>
  </conditionalFormatting>
  <conditionalFormatting sqref="E55:E56">
    <cfRule type="expression" dxfId="18294" priority="18884" stopIfTrue="1">
      <formula>OR($D55="SI",$D55="T&amp;A")</formula>
    </cfRule>
    <cfRule type="expression" dxfId="18293" priority="18885" stopIfTrue="1">
      <formula>AND($D55&lt;&gt;"SI",$E55&lt;24)</formula>
    </cfRule>
    <cfRule type="expression" dxfId="18292" priority="18886" stopIfTrue="1">
      <formula>OR($D55="SI",$D55="T&amp;A")</formula>
    </cfRule>
  </conditionalFormatting>
  <conditionalFormatting sqref="E59:E60">
    <cfRule type="expression" dxfId="18291" priority="18881" stopIfTrue="1">
      <formula>OR($D59="SI",$D59="T&amp;A")</formula>
    </cfRule>
    <cfRule type="expression" dxfId="18290" priority="18882" stopIfTrue="1">
      <formula>AND($D59&lt;&gt;"SI",$E59&lt;24)</formula>
    </cfRule>
    <cfRule type="expression" dxfId="18289" priority="18883" stopIfTrue="1">
      <formula>OR($D59="SI",$D59="T&amp;A")</formula>
    </cfRule>
  </conditionalFormatting>
  <conditionalFormatting sqref="E59:E60">
    <cfRule type="expression" dxfId="18288" priority="18878" stopIfTrue="1">
      <formula>OR($D59="SI",$D59="T&amp;A")</formula>
    </cfRule>
    <cfRule type="expression" dxfId="18287" priority="18879" stopIfTrue="1">
      <formula>AND($D59&lt;&gt;"SI",$E59&lt;24)</formula>
    </cfRule>
    <cfRule type="expression" dxfId="18286" priority="18880" stopIfTrue="1">
      <formula>OR($D59="SI",$D59="T&amp;A")</formula>
    </cfRule>
  </conditionalFormatting>
  <conditionalFormatting sqref="E59:E60">
    <cfRule type="expression" dxfId="18285" priority="18875" stopIfTrue="1">
      <formula>OR($D59="SI",$D59="T&amp;A")</formula>
    </cfRule>
    <cfRule type="expression" dxfId="18284" priority="18876" stopIfTrue="1">
      <formula>AND($D59&lt;&gt;"SI",$E59&lt;24)</formula>
    </cfRule>
    <cfRule type="expression" dxfId="18283" priority="18877" stopIfTrue="1">
      <formula>OR($D59="SI",$D59="T&amp;A")</formula>
    </cfRule>
  </conditionalFormatting>
  <conditionalFormatting sqref="E59:E60">
    <cfRule type="expression" dxfId="18282" priority="18872" stopIfTrue="1">
      <formula>OR($D59="SI",$D59="T&amp;A")</formula>
    </cfRule>
    <cfRule type="expression" dxfId="18281" priority="18873" stopIfTrue="1">
      <formula>AND($D59&lt;&gt;"SI",$E59&lt;24)</formula>
    </cfRule>
    <cfRule type="expression" dxfId="18280" priority="18874" stopIfTrue="1">
      <formula>OR($D59="SI",$D59="T&amp;A")</formula>
    </cfRule>
  </conditionalFormatting>
  <conditionalFormatting sqref="E59:E60">
    <cfRule type="expression" dxfId="18279" priority="18869" stopIfTrue="1">
      <formula>OR($D59="SI",$D59="T&amp;A")</formula>
    </cfRule>
    <cfRule type="expression" dxfId="18278" priority="18870" stopIfTrue="1">
      <formula>AND($D59&lt;&gt;"SI",$E59&lt;24)</formula>
    </cfRule>
    <cfRule type="expression" dxfId="18277" priority="18871" stopIfTrue="1">
      <formula>OR($D59="SI",$D59="T&amp;A")</formula>
    </cfRule>
  </conditionalFormatting>
  <conditionalFormatting sqref="E59:E60">
    <cfRule type="expression" dxfId="18276" priority="18866" stopIfTrue="1">
      <formula>OR($D59="SI",$D59="T&amp;A")</formula>
    </cfRule>
    <cfRule type="expression" dxfId="18275" priority="18867" stopIfTrue="1">
      <formula>AND($D59&lt;&gt;"SI",$E59&lt;24)</formula>
    </cfRule>
    <cfRule type="expression" dxfId="18274" priority="18868" stopIfTrue="1">
      <formula>OR($D59="SI",$D59="T&amp;A")</formula>
    </cfRule>
  </conditionalFormatting>
  <conditionalFormatting sqref="E59:E60">
    <cfRule type="expression" dxfId="18273" priority="18863" stopIfTrue="1">
      <formula>OR($D59="SI",$D59="T&amp;A")</formula>
    </cfRule>
    <cfRule type="expression" dxfId="18272" priority="18864" stopIfTrue="1">
      <formula>AND($D59&lt;&gt;"SI",$E59&lt;24)</formula>
    </cfRule>
    <cfRule type="expression" dxfId="18271" priority="18865" stopIfTrue="1">
      <formula>OR($D59="SI",$D59="T&amp;A")</formula>
    </cfRule>
  </conditionalFormatting>
  <conditionalFormatting sqref="E59:E60">
    <cfRule type="expression" dxfId="18270" priority="18860" stopIfTrue="1">
      <formula>OR($D59="SI",$D59="T&amp;A")</formula>
    </cfRule>
    <cfRule type="expression" dxfId="18269" priority="18861" stopIfTrue="1">
      <formula>AND($D59&lt;&gt;"SI",$E59&lt;24)</formula>
    </cfRule>
    <cfRule type="expression" dxfId="18268" priority="18862" stopIfTrue="1">
      <formula>OR($D59="SI",$D59="T&amp;A")</formula>
    </cfRule>
  </conditionalFormatting>
  <conditionalFormatting sqref="E59:E60">
    <cfRule type="expression" dxfId="18267" priority="18857" stopIfTrue="1">
      <formula>OR($D59="SI",$D59="T&amp;A")</formula>
    </cfRule>
    <cfRule type="expression" dxfId="18266" priority="18858" stopIfTrue="1">
      <formula>AND($D59&lt;&gt;"SI",$E59&lt;24)</formula>
    </cfRule>
    <cfRule type="expression" dxfId="18265" priority="18859" stopIfTrue="1">
      <formula>OR($D59="SI",$D59="T&amp;A")</formula>
    </cfRule>
  </conditionalFormatting>
  <conditionalFormatting sqref="E59:E60">
    <cfRule type="expression" dxfId="18264" priority="18854" stopIfTrue="1">
      <formula>OR($D59="SI",$D59="T&amp;A")</formula>
    </cfRule>
    <cfRule type="expression" dxfId="18263" priority="18855" stopIfTrue="1">
      <formula>AND($D59&lt;&gt;"SI",$E59&lt;24)</formula>
    </cfRule>
    <cfRule type="expression" dxfId="18262" priority="18856" stopIfTrue="1">
      <formula>OR($D59="SI",$D59="T&amp;A")</formula>
    </cfRule>
  </conditionalFormatting>
  <conditionalFormatting sqref="E59:E60">
    <cfRule type="expression" dxfId="18261" priority="18851" stopIfTrue="1">
      <formula>OR($D59="SI",$D59="T&amp;A")</formula>
    </cfRule>
    <cfRule type="expression" dxfId="18260" priority="18852" stopIfTrue="1">
      <formula>AND($D59&lt;&gt;"SI",$E59&lt;24)</formula>
    </cfRule>
    <cfRule type="expression" dxfId="18259" priority="18853" stopIfTrue="1">
      <formula>OR($D59="SI",$D59="T&amp;A")</formula>
    </cfRule>
  </conditionalFormatting>
  <conditionalFormatting sqref="E63">
    <cfRule type="expression" dxfId="18258" priority="18848" stopIfTrue="1">
      <formula>OR($D63="SI",$D63="T&amp;A")</formula>
    </cfRule>
    <cfRule type="expression" dxfId="18257" priority="18849" stopIfTrue="1">
      <formula>AND($D63&lt;&gt;"SI",$E63&lt;24)</formula>
    </cfRule>
    <cfRule type="expression" dxfId="18256" priority="18850" stopIfTrue="1">
      <formula>OR($D63="SI",$D63="T&amp;A")</formula>
    </cfRule>
  </conditionalFormatting>
  <conditionalFormatting sqref="E63">
    <cfRule type="expression" dxfId="18255" priority="18845" stopIfTrue="1">
      <formula>OR($D63="SI",$D63="T&amp;A")</formula>
    </cfRule>
    <cfRule type="expression" dxfId="18254" priority="18846" stopIfTrue="1">
      <formula>AND($D63&lt;&gt;"SI",$E63&lt;24)</formula>
    </cfRule>
    <cfRule type="expression" dxfId="18253" priority="18847" stopIfTrue="1">
      <formula>OR($D63="SI",$D63="T&amp;A")</formula>
    </cfRule>
  </conditionalFormatting>
  <conditionalFormatting sqref="E63">
    <cfRule type="expression" dxfId="18252" priority="18842" stopIfTrue="1">
      <formula>OR($D63="SI",$D63="T&amp;A")</formula>
    </cfRule>
    <cfRule type="expression" dxfId="18251" priority="18843" stopIfTrue="1">
      <formula>AND($D63&lt;&gt;"SI",$E63&lt;24)</formula>
    </cfRule>
    <cfRule type="expression" dxfId="18250" priority="18844" stopIfTrue="1">
      <formula>OR($D63="SI",$D63="T&amp;A")</formula>
    </cfRule>
  </conditionalFormatting>
  <conditionalFormatting sqref="E63">
    <cfRule type="expression" dxfId="18249" priority="18839" stopIfTrue="1">
      <formula>OR($D63="SI",$D63="T&amp;A")</formula>
    </cfRule>
    <cfRule type="expression" dxfId="18248" priority="18840" stopIfTrue="1">
      <formula>AND($D63&lt;&gt;"SI",$E63&lt;24)</formula>
    </cfRule>
    <cfRule type="expression" dxfId="18247" priority="18841" stopIfTrue="1">
      <formula>OR($D63="SI",$D63="T&amp;A")</formula>
    </cfRule>
  </conditionalFormatting>
  <conditionalFormatting sqref="E63">
    <cfRule type="expression" dxfId="18246" priority="18836" stopIfTrue="1">
      <formula>OR($D63="SI",$D63="T&amp;A")</formula>
    </cfRule>
    <cfRule type="expression" dxfId="18245" priority="18837" stopIfTrue="1">
      <formula>AND($D63&lt;&gt;"SI",$E63&lt;24)</formula>
    </cfRule>
    <cfRule type="expression" dxfId="18244" priority="18838" stopIfTrue="1">
      <formula>OR($D63="SI",$D63="T&amp;A")</formula>
    </cfRule>
  </conditionalFormatting>
  <conditionalFormatting sqref="E63">
    <cfRule type="expression" dxfId="18243" priority="18833" stopIfTrue="1">
      <formula>OR($D63="SI",$D63="T&amp;A")</formula>
    </cfRule>
    <cfRule type="expression" dxfId="18242" priority="18834" stopIfTrue="1">
      <formula>AND($D63&lt;&gt;"SI",$E63&lt;24)</formula>
    </cfRule>
    <cfRule type="expression" dxfId="18241" priority="18835" stopIfTrue="1">
      <formula>OR($D63="SI",$D63="T&amp;A")</formula>
    </cfRule>
  </conditionalFormatting>
  <conditionalFormatting sqref="E63">
    <cfRule type="expression" dxfId="18240" priority="18830" stopIfTrue="1">
      <formula>OR($D63="SI",$D63="T&amp;A")</formula>
    </cfRule>
    <cfRule type="expression" dxfId="18239" priority="18831" stopIfTrue="1">
      <formula>AND($D63&lt;&gt;"SI",$E63&lt;24)</formula>
    </cfRule>
    <cfRule type="expression" dxfId="18238" priority="18832" stopIfTrue="1">
      <formula>OR($D63="SI",$D63="T&amp;A")</formula>
    </cfRule>
  </conditionalFormatting>
  <conditionalFormatting sqref="E63">
    <cfRule type="expression" dxfId="18237" priority="18827" stopIfTrue="1">
      <formula>OR($D63="SI",$D63="T&amp;A")</formula>
    </cfRule>
    <cfRule type="expression" dxfId="18236" priority="18828" stopIfTrue="1">
      <formula>AND($D63&lt;&gt;"SI",$E63&lt;24)</formula>
    </cfRule>
    <cfRule type="expression" dxfId="18235" priority="18829" stopIfTrue="1">
      <formula>OR($D63="SI",$D63="T&amp;A")</formula>
    </cfRule>
  </conditionalFormatting>
  <conditionalFormatting sqref="E63">
    <cfRule type="expression" dxfId="18234" priority="18824" stopIfTrue="1">
      <formula>OR($D63="SI",$D63="T&amp;A")</formula>
    </cfRule>
    <cfRule type="expression" dxfId="18233" priority="18825" stopIfTrue="1">
      <formula>AND($D63&lt;&gt;"SI",$E63&lt;24)</formula>
    </cfRule>
    <cfRule type="expression" dxfId="18232" priority="18826" stopIfTrue="1">
      <formula>OR($D63="SI",$D63="T&amp;A")</formula>
    </cfRule>
  </conditionalFormatting>
  <conditionalFormatting sqref="E63">
    <cfRule type="expression" dxfId="18231" priority="18821" stopIfTrue="1">
      <formula>OR($D63="SI",$D63="T&amp;A")</formula>
    </cfRule>
    <cfRule type="expression" dxfId="18230" priority="18822" stopIfTrue="1">
      <formula>AND($D63&lt;&gt;"SI",$E63&lt;24)</formula>
    </cfRule>
    <cfRule type="expression" dxfId="18229" priority="18823" stopIfTrue="1">
      <formula>OR($D63="SI",$D63="T&amp;A")</formula>
    </cfRule>
  </conditionalFormatting>
  <conditionalFormatting sqref="E63">
    <cfRule type="expression" dxfId="18228" priority="18818" stopIfTrue="1">
      <formula>OR($D63="SI",$D63="T&amp;A")</formula>
    </cfRule>
    <cfRule type="expression" dxfId="18227" priority="18819" stopIfTrue="1">
      <formula>AND($D63&lt;&gt;"SI",$E63&lt;24)</formula>
    </cfRule>
    <cfRule type="expression" dxfId="18226" priority="18820" stopIfTrue="1">
      <formula>OR($D63="SI",$D63="T&amp;A")</formula>
    </cfRule>
  </conditionalFormatting>
  <conditionalFormatting sqref="E73">
    <cfRule type="expression" dxfId="18225" priority="18815" stopIfTrue="1">
      <formula>OR($D73="SI",$D73="T&amp;A")</formula>
    </cfRule>
    <cfRule type="expression" dxfId="18224" priority="18816" stopIfTrue="1">
      <formula>AND($D73&lt;&gt;"SI",$E73&lt;24)</formula>
    </cfRule>
    <cfRule type="expression" dxfId="18223" priority="18817" stopIfTrue="1">
      <formula>OR($D73="SI",$D73="T&amp;A")</formula>
    </cfRule>
  </conditionalFormatting>
  <conditionalFormatting sqref="E73">
    <cfRule type="expression" dxfId="18222" priority="18812" stopIfTrue="1">
      <formula>OR($D73="SI",$D73="T&amp;A")</formula>
    </cfRule>
    <cfRule type="expression" dxfId="18221" priority="18813" stopIfTrue="1">
      <formula>AND($D73&lt;&gt;"SI",$E73&lt;24)</formula>
    </cfRule>
    <cfRule type="expression" dxfId="18220" priority="18814" stopIfTrue="1">
      <formula>OR($D73="SI",$D73="T&amp;A")</formula>
    </cfRule>
  </conditionalFormatting>
  <conditionalFormatting sqref="E73">
    <cfRule type="expression" dxfId="18219" priority="18809" stopIfTrue="1">
      <formula>OR($D73="SI",$D73="T&amp;A")</formula>
    </cfRule>
    <cfRule type="expression" dxfId="18218" priority="18810" stopIfTrue="1">
      <formula>AND($D73&lt;&gt;"SI",$E73&lt;24)</formula>
    </cfRule>
    <cfRule type="expression" dxfId="18217" priority="18811" stopIfTrue="1">
      <formula>OR($D73="SI",$D73="T&amp;A")</formula>
    </cfRule>
  </conditionalFormatting>
  <conditionalFormatting sqref="E73">
    <cfRule type="expression" dxfId="18216" priority="18806" stopIfTrue="1">
      <formula>OR($D73="SI",$D73="T&amp;A")</formula>
    </cfRule>
    <cfRule type="expression" dxfId="18215" priority="18807" stopIfTrue="1">
      <formula>AND($D73&lt;&gt;"SI",$E73&lt;24)</formula>
    </cfRule>
    <cfRule type="expression" dxfId="18214" priority="18808" stopIfTrue="1">
      <formula>OR($D73="SI",$D73="T&amp;A")</formula>
    </cfRule>
  </conditionalFormatting>
  <conditionalFormatting sqref="E73">
    <cfRule type="expression" dxfId="18213" priority="18803" stopIfTrue="1">
      <formula>OR($D73="SI",$D73="T&amp;A")</formula>
    </cfRule>
    <cfRule type="expression" dxfId="18212" priority="18804" stopIfTrue="1">
      <formula>AND($D73&lt;&gt;"SI",$E73&lt;24)</formula>
    </cfRule>
    <cfRule type="expression" dxfId="18211" priority="18805" stopIfTrue="1">
      <formula>OR($D73="SI",$D73="T&amp;A")</formula>
    </cfRule>
  </conditionalFormatting>
  <conditionalFormatting sqref="E73">
    <cfRule type="expression" dxfId="18210" priority="18800" stopIfTrue="1">
      <formula>OR($D73="SI",$D73="T&amp;A")</formula>
    </cfRule>
    <cfRule type="expression" dxfId="18209" priority="18801" stopIfTrue="1">
      <formula>AND($D73&lt;&gt;"SI",$E73&lt;24)</formula>
    </cfRule>
    <cfRule type="expression" dxfId="18208" priority="18802" stopIfTrue="1">
      <formula>OR($D73="SI",$D73="T&amp;A")</formula>
    </cfRule>
  </conditionalFormatting>
  <conditionalFormatting sqref="E73">
    <cfRule type="expression" dxfId="18207" priority="18797" stopIfTrue="1">
      <formula>OR($D73="SI",$D73="T&amp;A")</formula>
    </cfRule>
    <cfRule type="expression" dxfId="18206" priority="18798" stopIfTrue="1">
      <formula>AND($D73&lt;&gt;"SI",$E73&lt;24)</formula>
    </cfRule>
    <cfRule type="expression" dxfId="18205" priority="18799" stopIfTrue="1">
      <formula>OR($D73="SI",$D73="T&amp;A")</formula>
    </cfRule>
  </conditionalFormatting>
  <conditionalFormatting sqref="E73">
    <cfRule type="expression" dxfId="18204" priority="18794" stopIfTrue="1">
      <formula>OR($D73="SI",$D73="T&amp;A")</formula>
    </cfRule>
    <cfRule type="expression" dxfId="18203" priority="18795" stopIfTrue="1">
      <formula>AND($D73&lt;&gt;"SI",$E73&lt;24)</formula>
    </cfRule>
    <cfRule type="expression" dxfId="18202" priority="18796" stopIfTrue="1">
      <formula>OR($D73="SI",$D73="T&amp;A")</formula>
    </cfRule>
  </conditionalFormatting>
  <conditionalFormatting sqref="E73">
    <cfRule type="expression" dxfId="18201" priority="18791" stopIfTrue="1">
      <formula>OR($D73="SI",$D73="T&amp;A")</formula>
    </cfRule>
    <cfRule type="expression" dxfId="18200" priority="18792" stopIfTrue="1">
      <formula>AND($D73&lt;&gt;"SI",$E73&lt;24)</formula>
    </cfRule>
    <cfRule type="expression" dxfId="18199" priority="18793" stopIfTrue="1">
      <formula>OR($D73="SI",$D73="T&amp;A")</formula>
    </cfRule>
  </conditionalFormatting>
  <conditionalFormatting sqref="E73">
    <cfRule type="expression" dxfId="18198" priority="18788" stopIfTrue="1">
      <formula>OR($D73="SI",$D73="T&amp;A")</formula>
    </cfRule>
    <cfRule type="expression" dxfId="18197" priority="18789" stopIfTrue="1">
      <formula>AND($D73&lt;&gt;"SI",$E73&lt;24)</formula>
    </cfRule>
    <cfRule type="expression" dxfId="18196" priority="18790" stopIfTrue="1">
      <formula>OR($D73="SI",$D73="T&amp;A")</formula>
    </cfRule>
  </conditionalFormatting>
  <conditionalFormatting sqref="E73">
    <cfRule type="expression" dxfId="18195" priority="18785" stopIfTrue="1">
      <formula>OR($D73="SI",$D73="T&amp;A")</formula>
    </cfRule>
    <cfRule type="expression" dxfId="18194" priority="18786" stopIfTrue="1">
      <formula>AND($D73&lt;&gt;"SI",$E73&lt;24)</formula>
    </cfRule>
    <cfRule type="expression" dxfId="18193" priority="18787" stopIfTrue="1">
      <formula>OR($D73="SI",$D73="T&amp;A")</formula>
    </cfRule>
  </conditionalFormatting>
  <conditionalFormatting sqref="E73">
    <cfRule type="expression" dxfId="18192" priority="18782" stopIfTrue="1">
      <formula>OR($D73="SI",$D73="T&amp;A")</formula>
    </cfRule>
    <cfRule type="expression" dxfId="18191" priority="18783" stopIfTrue="1">
      <formula>AND($D73&lt;&gt;"SI",$E73&lt;24)</formula>
    </cfRule>
    <cfRule type="expression" dxfId="18190" priority="18784" stopIfTrue="1">
      <formula>OR($D73="SI",$D73="T&amp;A")</formula>
    </cfRule>
  </conditionalFormatting>
  <conditionalFormatting sqref="E75:E76">
    <cfRule type="expression" dxfId="18189" priority="18779" stopIfTrue="1">
      <formula>OR($D75="SI",$D75="T&amp;A")</formula>
    </cfRule>
    <cfRule type="expression" dxfId="18188" priority="18780" stopIfTrue="1">
      <formula>AND($D75&lt;&gt;"SI",$E75&lt;24)</formula>
    </cfRule>
    <cfRule type="expression" dxfId="18187" priority="18781" stopIfTrue="1">
      <formula>OR($D75="SI",$D75="T&amp;A")</formula>
    </cfRule>
  </conditionalFormatting>
  <conditionalFormatting sqref="E75:E76">
    <cfRule type="expression" dxfId="18186" priority="18776" stopIfTrue="1">
      <formula>OR($D75="SI",$D75="T&amp;A")</formula>
    </cfRule>
    <cfRule type="expression" dxfId="18185" priority="18777" stopIfTrue="1">
      <formula>AND($D75&lt;&gt;"SI",$E75&lt;24)</formula>
    </cfRule>
    <cfRule type="expression" dxfId="18184" priority="18778" stopIfTrue="1">
      <formula>OR($D75="SI",$D75="T&amp;A")</formula>
    </cfRule>
  </conditionalFormatting>
  <conditionalFormatting sqref="E75:E76">
    <cfRule type="expression" dxfId="18183" priority="18773" stopIfTrue="1">
      <formula>OR($D75="SI",$D75="T&amp;A")</formula>
    </cfRule>
    <cfRule type="expression" dxfId="18182" priority="18774" stopIfTrue="1">
      <formula>AND($D75&lt;&gt;"SI",$E75&lt;24)</formula>
    </cfRule>
    <cfRule type="expression" dxfId="18181" priority="18775" stopIfTrue="1">
      <formula>OR($D75="SI",$D75="T&amp;A")</formula>
    </cfRule>
  </conditionalFormatting>
  <conditionalFormatting sqref="E75:E76">
    <cfRule type="expression" dxfId="18180" priority="18770" stopIfTrue="1">
      <formula>OR($D75="SI",$D75="T&amp;A")</formula>
    </cfRule>
    <cfRule type="expression" dxfId="18179" priority="18771" stopIfTrue="1">
      <formula>AND($D75&lt;&gt;"SI",$E75&lt;24)</formula>
    </cfRule>
    <cfRule type="expression" dxfId="18178" priority="18772" stopIfTrue="1">
      <formula>OR($D75="SI",$D75="T&amp;A")</formula>
    </cfRule>
  </conditionalFormatting>
  <conditionalFormatting sqref="E75:E76">
    <cfRule type="expression" dxfId="18177" priority="18767" stopIfTrue="1">
      <formula>OR($D75="SI",$D75="T&amp;A")</formula>
    </cfRule>
    <cfRule type="expression" dxfId="18176" priority="18768" stopIfTrue="1">
      <formula>AND($D75&lt;&gt;"SI",$E75&lt;24)</formula>
    </cfRule>
    <cfRule type="expression" dxfId="18175" priority="18769" stopIfTrue="1">
      <formula>OR($D75="SI",$D75="T&amp;A")</formula>
    </cfRule>
  </conditionalFormatting>
  <conditionalFormatting sqref="E75:E76">
    <cfRule type="expression" dxfId="18174" priority="18764" stopIfTrue="1">
      <formula>OR($D75="SI",$D75="T&amp;A")</formula>
    </cfRule>
    <cfRule type="expression" dxfId="18173" priority="18765" stopIfTrue="1">
      <formula>AND($D75&lt;&gt;"SI",$E75&lt;24)</formula>
    </cfRule>
    <cfRule type="expression" dxfId="18172" priority="18766" stopIfTrue="1">
      <formula>OR($D75="SI",$D75="T&amp;A")</formula>
    </cfRule>
  </conditionalFormatting>
  <conditionalFormatting sqref="E75:E76">
    <cfRule type="expression" dxfId="18171" priority="18761" stopIfTrue="1">
      <formula>OR($D75="SI",$D75="T&amp;A")</formula>
    </cfRule>
    <cfRule type="expression" dxfId="18170" priority="18762" stopIfTrue="1">
      <formula>AND($D75&lt;&gt;"SI",$E75&lt;24)</formula>
    </cfRule>
    <cfRule type="expression" dxfId="18169" priority="18763" stopIfTrue="1">
      <formula>OR($D75="SI",$D75="T&amp;A")</formula>
    </cfRule>
  </conditionalFormatting>
  <conditionalFormatting sqref="E75:E76">
    <cfRule type="expression" dxfId="18168" priority="18758" stopIfTrue="1">
      <formula>OR($D75="SI",$D75="T&amp;A")</formula>
    </cfRule>
    <cfRule type="expression" dxfId="18167" priority="18759" stopIfTrue="1">
      <formula>AND($D75&lt;&gt;"SI",$E75&lt;24)</formula>
    </cfRule>
    <cfRule type="expression" dxfId="18166" priority="18760" stopIfTrue="1">
      <formula>OR($D75="SI",$D75="T&amp;A")</formula>
    </cfRule>
  </conditionalFormatting>
  <conditionalFormatting sqref="E75:E76">
    <cfRule type="expression" dxfId="18165" priority="18755" stopIfTrue="1">
      <formula>OR($D75="SI",$D75="T&amp;A")</formula>
    </cfRule>
    <cfRule type="expression" dxfId="18164" priority="18756" stopIfTrue="1">
      <formula>AND($D75&lt;&gt;"SI",$E75&lt;24)</formula>
    </cfRule>
    <cfRule type="expression" dxfId="18163" priority="18757" stopIfTrue="1">
      <formula>OR($D75="SI",$D75="T&amp;A")</formula>
    </cfRule>
  </conditionalFormatting>
  <conditionalFormatting sqref="E75:E76">
    <cfRule type="expression" dxfId="18162" priority="18752" stopIfTrue="1">
      <formula>OR($D75="SI",$D75="T&amp;A")</formula>
    </cfRule>
    <cfRule type="expression" dxfId="18161" priority="18753" stopIfTrue="1">
      <formula>AND($D75&lt;&gt;"SI",$E75&lt;24)</formula>
    </cfRule>
    <cfRule type="expression" dxfId="18160" priority="18754" stopIfTrue="1">
      <formula>OR($D75="SI",$D75="T&amp;A")</formula>
    </cfRule>
  </conditionalFormatting>
  <conditionalFormatting sqref="E75:E76">
    <cfRule type="expression" dxfId="18159" priority="18749" stopIfTrue="1">
      <formula>OR($D75="SI",$D75="T&amp;A")</formula>
    </cfRule>
    <cfRule type="expression" dxfId="18158" priority="18750" stopIfTrue="1">
      <formula>AND($D75&lt;&gt;"SI",$E75&lt;24)</formula>
    </cfRule>
    <cfRule type="expression" dxfId="18157" priority="18751" stopIfTrue="1">
      <formula>OR($D75="SI",$D75="T&amp;A")</formula>
    </cfRule>
  </conditionalFormatting>
  <conditionalFormatting sqref="E79">
    <cfRule type="expression" dxfId="18156" priority="18746" stopIfTrue="1">
      <formula>OR($D79="SI",$D79="T&amp;A")</formula>
    </cfRule>
    <cfRule type="expression" dxfId="18155" priority="18747" stopIfTrue="1">
      <formula>AND($D79&lt;&gt;"SI",$E79&lt;24)</formula>
    </cfRule>
    <cfRule type="expression" dxfId="18154" priority="18748" stopIfTrue="1">
      <formula>OR($D79="SI",$D79="T&amp;A")</formula>
    </cfRule>
  </conditionalFormatting>
  <conditionalFormatting sqref="E79">
    <cfRule type="expression" dxfId="18153" priority="18743" stopIfTrue="1">
      <formula>OR($D79="SI",$D79="T&amp;A")</formula>
    </cfRule>
    <cfRule type="expression" dxfId="18152" priority="18744" stopIfTrue="1">
      <formula>AND($D79&lt;&gt;"SI",$E79&lt;24)</formula>
    </cfRule>
    <cfRule type="expression" dxfId="18151" priority="18745" stopIfTrue="1">
      <formula>OR($D79="SI",$D79="T&amp;A")</formula>
    </cfRule>
  </conditionalFormatting>
  <conditionalFormatting sqref="E79">
    <cfRule type="expression" dxfId="18150" priority="18740" stopIfTrue="1">
      <formula>OR($D79="SI",$D79="T&amp;A")</formula>
    </cfRule>
    <cfRule type="expression" dxfId="18149" priority="18741" stopIfTrue="1">
      <formula>AND($D79&lt;&gt;"SI",$E79&lt;24)</formula>
    </cfRule>
    <cfRule type="expression" dxfId="18148" priority="18742" stopIfTrue="1">
      <formula>OR($D79="SI",$D79="T&amp;A")</formula>
    </cfRule>
  </conditionalFormatting>
  <conditionalFormatting sqref="E79">
    <cfRule type="expression" dxfId="18147" priority="18737" stopIfTrue="1">
      <formula>OR($D79="SI",$D79="T&amp;A")</formula>
    </cfRule>
    <cfRule type="expression" dxfId="18146" priority="18738" stopIfTrue="1">
      <formula>AND($D79&lt;&gt;"SI",$E79&lt;24)</formula>
    </cfRule>
    <cfRule type="expression" dxfId="18145" priority="18739" stopIfTrue="1">
      <formula>OR($D79="SI",$D79="T&amp;A")</formula>
    </cfRule>
  </conditionalFormatting>
  <conditionalFormatting sqref="E79">
    <cfRule type="expression" dxfId="18144" priority="18734" stopIfTrue="1">
      <formula>OR($D79="SI",$D79="T&amp;A")</formula>
    </cfRule>
    <cfRule type="expression" dxfId="18143" priority="18735" stopIfTrue="1">
      <formula>AND($D79&lt;&gt;"SI",$E79&lt;24)</formula>
    </cfRule>
    <cfRule type="expression" dxfId="18142" priority="18736" stopIfTrue="1">
      <formula>OR($D79="SI",$D79="T&amp;A")</formula>
    </cfRule>
  </conditionalFormatting>
  <conditionalFormatting sqref="E79">
    <cfRule type="expression" dxfId="18141" priority="18731" stopIfTrue="1">
      <formula>OR($D79="SI",$D79="T&amp;A")</formula>
    </cfRule>
    <cfRule type="expression" dxfId="18140" priority="18732" stopIfTrue="1">
      <formula>AND($D79&lt;&gt;"SI",$E79&lt;24)</formula>
    </cfRule>
    <cfRule type="expression" dxfId="18139" priority="18733" stopIfTrue="1">
      <formula>OR($D79="SI",$D79="T&amp;A")</formula>
    </cfRule>
  </conditionalFormatting>
  <conditionalFormatting sqref="E79">
    <cfRule type="expression" dxfId="18138" priority="18728" stopIfTrue="1">
      <formula>OR($D79="SI",$D79="T&amp;A")</formula>
    </cfRule>
    <cfRule type="expression" dxfId="18137" priority="18729" stopIfTrue="1">
      <formula>AND($D79&lt;&gt;"SI",$E79&lt;24)</formula>
    </cfRule>
    <cfRule type="expression" dxfId="18136" priority="18730" stopIfTrue="1">
      <formula>OR($D79="SI",$D79="T&amp;A")</formula>
    </cfRule>
  </conditionalFormatting>
  <conditionalFormatting sqref="E79">
    <cfRule type="expression" dxfId="18135" priority="18725" stopIfTrue="1">
      <formula>OR($D79="SI",$D79="T&amp;A")</formula>
    </cfRule>
    <cfRule type="expression" dxfId="18134" priority="18726" stopIfTrue="1">
      <formula>AND($D79&lt;&gt;"SI",$E79&lt;24)</formula>
    </cfRule>
    <cfRule type="expression" dxfId="18133" priority="18727" stopIfTrue="1">
      <formula>OR($D79="SI",$D79="T&amp;A")</formula>
    </cfRule>
  </conditionalFormatting>
  <conditionalFormatting sqref="E79">
    <cfRule type="expression" dxfId="18132" priority="18722" stopIfTrue="1">
      <formula>OR($D79="SI",$D79="T&amp;A")</formula>
    </cfRule>
    <cfRule type="expression" dxfId="18131" priority="18723" stopIfTrue="1">
      <formula>AND($D79&lt;&gt;"SI",$E79&lt;24)</formula>
    </cfRule>
    <cfRule type="expression" dxfId="18130" priority="18724" stopIfTrue="1">
      <formula>OR($D79="SI",$D79="T&amp;A")</formula>
    </cfRule>
  </conditionalFormatting>
  <conditionalFormatting sqref="E79">
    <cfRule type="expression" dxfId="18129" priority="18719" stopIfTrue="1">
      <formula>OR($D79="SI",$D79="T&amp;A")</formula>
    </cfRule>
    <cfRule type="expression" dxfId="18128" priority="18720" stopIfTrue="1">
      <formula>AND($D79&lt;&gt;"SI",$E79&lt;24)</formula>
    </cfRule>
    <cfRule type="expression" dxfId="18127" priority="18721" stopIfTrue="1">
      <formula>OR($D79="SI",$D79="T&amp;A")</formula>
    </cfRule>
  </conditionalFormatting>
  <conditionalFormatting sqref="E79">
    <cfRule type="expression" dxfId="18126" priority="18716" stopIfTrue="1">
      <formula>OR($D79="SI",$D79="T&amp;A")</formula>
    </cfRule>
    <cfRule type="expression" dxfId="18125" priority="18717" stopIfTrue="1">
      <formula>AND($D79&lt;&gt;"SI",$E79&lt;24)</formula>
    </cfRule>
    <cfRule type="expression" dxfId="18124" priority="18718" stopIfTrue="1">
      <formula>OR($D79="SI",$D79="T&amp;A")</formula>
    </cfRule>
  </conditionalFormatting>
  <conditionalFormatting sqref="E79">
    <cfRule type="expression" dxfId="18123" priority="18713" stopIfTrue="1">
      <formula>OR($D79="SI",$D79="T&amp;A")</formula>
    </cfRule>
    <cfRule type="expression" dxfId="18122" priority="18714" stopIfTrue="1">
      <formula>AND($D79&lt;&gt;"SI",$E79&lt;24)</formula>
    </cfRule>
    <cfRule type="expression" dxfId="18121" priority="18715" stopIfTrue="1">
      <formula>OR($D79="SI",$D79="T&amp;A")</formula>
    </cfRule>
  </conditionalFormatting>
  <conditionalFormatting sqref="E79">
    <cfRule type="expression" dxfId="18120" priority="18710" stopIfTrue="1">
      <formula>OR($D79="SI",$D79="T&amp;A")</formula>
    </cfRule>
    <cfRule type="expression" dxfId="18119" priority="18711" stopIfTrue="1">
      <formula>AND($D79&lt;&gt;"SI",$E79&lt;24)</formula>
    </cfRule>
    <cfRule type="expression" dxfId="18118" priority="18712" stopIfTrue="1">
      <formula>OR($D79="SI",$D79="T&amp;A")</formula>
    </cfRule>
  </conditionalFormatting>
  <conditionalFormatting sqref="E79">
    <cfRule type="expression" dxfId="18117" priority="18707" stopIfTrue="1">
      <formula>OR($D79="SI",$D79="T&amp;A")</formula>
    </cfRule>
    <cfRule type="expression" dxfId="18116" priority="18708" stopIfTrue="1">
      <formula>AND($D79&lt;&gt;"SI",$E79&lt;24)</formula>
    </cfRule>
    <cfRule type="expression" dxfId="18115" priority="18709" stopIfTrue="1">
      <formula>OR($D79="SI",$D79="T&amp;A")</formula>
    </cfRule>
  </conditionalFormatting>
  <conditionalFormatting sqref="E79">
    <cfRule type="expression" dxfId="18114" priority="18704" stopIfTrue="1">
      <formula>OR($D79="SI",$D79="T&amp;A")</formula>
    </cfRule>
    <cfRule type="expression" dxfId="18113" priority="18705" stopIfTrue="1">
      <formula>AND($D79&lt;&gt;"SI",$E79&lt;24)</formula>
    </cfRule>
    <cfRule type="expression" dxfId="18112" priority="18706" stopIfTrue="1">
      <formula>OR($D79="SI",$D79="T&amp;A")</formula>
    </cfRule>
  </conditionalFormatting>
  <conditionalFormatting sqref="E79">
    <cfRule type="expression" dxfId="18111" priority="18701" stopIfTrue="1">
      <formula>OR($D79="SI",$D79="T&amp;A")</formula>
    </cfRule>
    <cfRule type="expression" dxfId="18110" priority="18702" stopIfTrue="1">
      <formula>AND($D79&lt;&gt;"SI",$E79&lt;24)</formula>
    </cfRule>
    <cfRule type="expression" dxfId="18109" priority="18703" stopIfTrue="1">
      <formula>OR($D79="SI",$D79="T&amp;A")</formula>
    </cfRule>
  </conditionalFormatting>
  <conditionalFormatting sqref="E79">
    <cfRule type="expression" dxfId="18108" priority="18698" stopIfTrue="1">
      <formula>OR($D79="SI",$D79="T&amp;A")</formula>
    </cfRule>
    <cfRule type="expression" dxfId="18107" priority="18699" stopIfTrue="1">
      <formula>AND($D79&lt;&gt;"SI",$E79&lt;24)</formula>
    </cfRule>
    <cfRule type="expression" dxfId="18106" priority="18700" stopIfTrue="1">
      <formula>OR($D79="SI",$D79="T&amp;A")</formula>
    </cfRule>
  </conditionalFormatting>
  <conditionalFormatting sqref="E79">
    <cfRule type="expression" dxfId="18105" priority="18695" stopIfTrue="1">
      <formula>OR($D79="SI",$D79="T&amp;A")</formula>
    </cfRule>
    <cfRule type="expression" dxfId="18104" priority="18696" stopIfTrue="1">
      <formula>AND($D79&lt;&gt;"SI",$E79&lt;24)</formula>
    </cfRule>
    <cfRule type="expression" dxfId="18103" priority="18697" stopIfTrue="1">
      <formula>OR($D79="SI",$D79="T&amp;A")</formula>
    </cfRule>
  </conditionalFormatting>
  <conditionalFormatting sqref="E79">
    <cfRule type="expression" dxfId="18102" priority="18692" stopIfTrue="1">
      <formula>OR($D79="SI",$D79="T&amp;A")</formula>
    </cfRule>
    <cfRule type="expression" dxfId="18101" priority="18693" stopIfTrue="1">
      <formula>AND($D79&lt;&gt;"SI",$E79&lt;24)</formula>
    </cfRule>
    <cfRule type="expression" dxfId="18100" priority="18694" stopIfTrue="1">
      <formula>OR($D79="SI",$D79="T&amp;A")</formula>
    </cfRule>
  </conditionalFormatting>
  <conditionalFormatting sqref="E79">
    <cfRule type="expression" dxfId="18099" priority="18689" stopIfTrue="1">
      <formula>OR($D79="SI",$D79="T&amp;A")</formula>
    </cfRule>
    <cfRule type="expression" dxfId="18098" priority="18690" stopIfTrue="1">
      <formula>AND($D79&lt;&gt;"SI",$E79&lt;24)</formula>
    </cfRule>
    <cfRule type="expression" dxfId="18097" priority="18691" stopIfTrue="1">
      <formula>OR($D79="SI",$D79="T&amp;A")</formula>
    </cfRule>
  </conditionalFormatting>
  <conditionalFormatting sqref="E79">
    <cfRule type="expression" dxfId="18096" priority="18686" stopIfTrue="1">
      <formula>OR($D79="SI",$D79="T&amp;A")</formula>
    </cfRule>
    <cfRule type="expression" dxfId="18095" priority="18687" stopIfTrue="1">
      <formula>AND($D79&lt;&gt;"SI",$E79&lt;24)</formula>
    </cfRule>
    <cfRule type="expression" dxfId="18094" priority="18688" stopIfTrue="1">
      <formula>OR($D79="SI",$D79="T&amp;A")</formula>
    </cfRule>
  </conditionalFormatting>
  <conditionalFormatting sqref="E79">
    <cfRule type="expression" dxfId="18093" priority="18683" stopIfTrue="1">
      <formula>OR($D79="SI",$D79="T&amp;A")</formula>
    </cfRule>
    <cfRule type="expression" dxfId="18092" priority="18684" stopIfTrue="1">
      <formula>AND($D79&lt;&gt;"SI",$E79&lt;24)</formula>
    </cfRule>
    <cfRule type="expression" dxfId="18091" priority="18685" stopIfTrue="1">
      <formula>OR($D79="SI",$D79="T&amp;A")</formula>
    </cfRule>
  </conditionalFormatting>
  <conditionalFormatting sqref="E79">
    <cfRule type="expression" dxfId="18090" priority="18680" stopIfTrue="1">
      <formula>OR($D79="SI",$D79="T&amp;A")</formula>
    </cfRule>
    <cfRule type="expression" dxfId="18089" priority="18681" stopIfTrue="1">
      <formula>AND($D79&lt;&gt;"SI",$E79&lt;24)</formula>
    </cfRule>
    <cfRule type="expression" dxfId="18088" priority="18682" stopIfTrue="1">
      <formula>OR($D79="SI",$D79="T&amp;A")</formula>
    </cfRule>
  </conditionalFormatting>
  <conditionalFormatting sqref="E79">
    <cfRule type="expression" dxfId="18087" priority="18677" stopIfTrue="1">
      <formula>OR($D79="SI",$D79="T&amp;A")</formula>
    </cfRule>
    <cfRule type="expression" dxfId="18086" priority="18678" stopIfTrue="1">
      <formula>AND($D79&lt;&gt;"SI",$E79&lt;24)</formula>
    </cfRule>
    <cfRule type="expression" dxfId="18085" priority="18679" stopIfTrue="1">
      <formula>OR($D79="SI",$D79="T&amp;A")</formula>
    </cfRule>
  </conditionalFormatting>
  <conditionalFormatting sqref="E79">
    <cfRule type="expression" dxfId="18084" priority="18674" stopIfTrue="1">
      <formula>OR($D79="SI",$D79="T&amp;A")</formula>
    </cfRule>
    <cfRule type="expression" dxfId="18083" priority="18675" stopIfTrue="1">
      <formula>AND($D79&lt;&gt;"SI",$E79&lt;24)</formula>
    </cfRule>
    <cfRule type="expression" dxfId="18082" priority="18676" stopIfTrue="1">
      <formula>OR($D79="SI",$D79="T&amp;A")</formula>
    </cfRule>
  </conditionalFormatting>
  <conditionalFormatting sqref="E79">
    <cfRule type="expression" dxfId="18081" priority="18671" stopIfTrue="1">
      <formula>OR($D79="SI",$D79="T&amp;A")</formula>
    </cfRule>
    <cfRule type="expression" dxfId="18080" priority="18672" stopIfTrue="1">
      <formula>AND($D79&lt;&gt;"SI",$E79&lt;24)</formula>
    </cfRule>
    <cfRule type="expression" dxfId="18079" priority="18673" stopIfTrue="1">
      <formula>OR($D79="SI",$D79="T&amp;A")</formula>
    </cfRule>
  </conditionalFormatting>
  <conditionalFormatting sqref="E79">
    <cfRule type="expression" dxfId="18078" priority="18668" stopIfTrue="1">
      <formula>OR($D79="SI",$D79="T&amp;A")</formula>
    </cfRule>
    <cfRule type="expression" dxfId="18077" priority="18669" stopIfTrue="1">
      <formula>AND($D79&lt;&gt;"SI",$E79&lt;24)</formula>
    </cfRule>
    <cfRule type="expression" dxfId="18076" priority="18670" stopIfTrue="1">
      <formula>OR($D79="SI",$D79="T&amp;A")</formula>
    </cfRule>
  </conditionalFormatting>
  <conditionalFormatting sqref="E79">
    <cfRule type="expression" dxfId="18075" priority="18665" stopIfTrue="1">
      <formula>OR($D79="SI",$D79="T&amp;A")</formula>
    </cfRule>
    <cfRule type="expression" dxfId="18074" priority="18666" stopIfTrue="1">
      <formula>AND($D79&lt;&gt;"SI",$E79&lt;24)</formula>
    </cfRule>
    <cfRule type="expression" dxfId="18073" priority="18667" stopIfTrue="1">
      <formula>OR($D79="SI",$D79="T&amp;A")</formula>
    </cfRule>
  </conditionalFormatting>
  <conditionalFormatting sqref="E79">
    <cfRule type="expression" dxfId="18072" priority="18662" stopIfTrue="1">
      <formula>OR($D79="SI",$D79="T&amp;A")</formula>
    </cfRule>
    <cfRule type="expression" dxfId="18071" priority="18663" stopIfTrue="1">
      <formula>AND($D79&lt;&gt;"SI",$E79&lt;24)</formula>
    </cfRule>
    <cfRule type="expression" dxfId="18070" priority="18664" stopIfTrue="1">
      <formula>OR($D79="SI",$D79="T&amp;A")</formula>
    </cfRule>
  </conditionalFormatting>
  <conditionalFormatting sqref="E79">
    <cfRule type="expression" dxfId="18069" priority="18659" stopIfTrue="1">
      <formula>OR($D79="SI",$D79="T&amp;A")</formula>
    </cfRule>
    <cfRule type="expression" dxfId="18068" priority="18660" stopIfTrue="1">
      <formula>AND($D79&lt;&gt;"SI",$E79&lt;24)</formula>
    </cfRule>
    <cfRule type="expression" dxfId="18067" priority="18661" stopIfTrue="1">
      <formula>OR($D79="SI",$D79="T&amp;A")</formula>
    </cfRule>
  </conditionalFormatting>
  <conditionalFormatting sqref="E79">
    <cfRule type="expression" dxfId="18066" priority="18656" stopIfTrue="1">
      <formula>OR($D79="SI",$D79="T&amp;A")</formula>
    </cfRule>
    <cfRule type="expression" dxfId="18065" priority="18657" stopIfTrue="1">
      <formula>AND($D79&lt;&gt;"SI",$E79&lt;24)</formula>
    </cfRule>
    <cfRule type="expression" dxfId="18064" priority="18658" stopIfTrue="1">
      <formula>OR($D79="SI",$D79="T&amp;A")</formula>
    </cfRule>
  </conditionalFormatting>
  <conditionalFormatting sqref="E79">
    <cfRule type="expression" dxfId="18063" priority="18653" stopIfTrue="1">
      <formula>OR($D79="SI",$D79="T&amp;A")</formula>
    </cfRule>
    <cfRule type="expression" dxfId="18062" priority="18654" stopIfTrue="1">
      <formula>AND($D79&lt;&gt;"SI",$E79&lt;24)</formula>
    </cfRule>
    <cfRule type="expression" dxfId="18061" priority="18655" stopIfTrue="1">
      <formula>OR($D79="SI",$D79="T&amp;A")</formula>
    </cfRule>
  </conditionalFormatting>
  <conditionalFormatting sqref="E79">
    <cfRule type="expression" dxfId="18060" priority="18650" stopIfTrue="1">
      <formula>OR($D79="SI",$D79="T&amp;A")</formula>
    </cfRule>
    <cfRule type="expression" dxfId="18059" priority="18651" stopIfTrue="1">
      <formula>AND($D79&lt;&gt;"SI",$E79&lt;24)</formula>
    </cfRule>
    <cfRule type="expression" dxfId="18058" priority="18652" stopIfTrue="1">
      <formula>OR($D79="SI",$D79="T&amp;A")</formula>
    </cfRule>
  </conditionalFormatting>
  <conditionalFormatting sqref="E79">
    <cfRule type="expression" dxfId="18057" priority="18647" stopIfTrue="1">
      <formula>OR($D79="SI",$D79="T&amp;A")</formula>
    </cfRule>
    <cfRule type="expression" dxfId="18056" priority="18648" stopIfTrue="1">
      <formula>AND($D79&lt;&gt;"SI",$E79&lt;24)</formula>
    </cfRule>
    <cfRule type="expression" dxfId="18055" priority="18649" stopIfTrue="1">
      <formula>OR($D79="SI",$D79="T&amp;A")</formula>
    </cfRule>
  </conditionalFormatting>
  <conditionalFormatting sqref="E79">
    <cfRule type="expression" dxfId="18054" priority="18644" stopIfTrue="1">
      <formula>OR($D79="SI",$D79="T&amp;A")</formula>
    </cfRule>
    <cfRule type="expression" dxfId="18053" priority="18645" stopIfTrue="1">
      <formula>AND($D79&lt;&gt;"SI",$E79&lt;24)</formula>
    </cfRule>
    <cfRule type="expression" dxfId="18052" priority="18646" stopIfTrue="1">
      <formula>OR($D79="SI",$D79="T&amp;A")</formula>
    </cfRule>
  </conditionalFormatting>
  <conditionalFormatting sqref="E79">
    <cfRule type="expression" dxfId="18051" priority="18641" stopIfTrue="1">
      <formula>OR($D79="SI",$D79="T&amp;A")</formula>
    </cfRule>
    <cfRule type="expression" dxfId="18050" priority="18642" stopIfTrue="1">
      <formula>AND($D79&lt;&gt;"SI",$E79&lt;24)</formula>
    </cfRule>
    <cfRule type="expression" dxfId="18049" priority="18643" stopIfTrue="1">
      <formula>OR($D79="SI",$D79="T&amp;A")</formula>
    </cfRule>
  </conditionalFormatting>
  <conditionalFormatting sqref="E79">
    <cfRule type="expression" dxfId="18048" priority="18638" stopIfTrue="1">
      <formula>OR($D79="SI",$D79="T&amp;A")</formula>
    </cfRule>
    <cfRule type="expression" dxfId="18047" priority="18639" stopIfTrue="1">
      <formula>AND($D79&lt;&gt;"SI",$E79&lt;24)</formula>
    </cfRule>
    <cfRule type="expression" dxfId="18046" priority="18640" stopIfTrue="1">
      <formula>OR($D79="SI",$D79="T&amp;A")</formula>
    </cfRule>
  </conditionalFormatting>
  <conditionalFormatting sqref="E79">
    <cfRule type="expression" dxfId="18045" priority="18635" stopIfTrue="1">
      <formula>OR($D79="SI",$D79="T&amp;A")</formula>
    </cfRule>
    <cfRule type="expression" dxfId="18044" priority="18636" stopIfTrue="1">
      <formula>AND($D79&lt;&gt;"SI",$E79&lt;24)</formula>
    </cfRule>
    <cfRule type="expression" dxfId="18043" priority="18637" stopIfTrue="1">
      <formula>OR($D79="SI",$D79="T&amp;A")</formula>
    </cfRule>
  </conditionalFormatting>
  <conditionalFormatting sqref="E79">
    <cfRule type="expression" dxfId="18042" priority="18632" stopIfTrue="1">
      <formula>OR($D79="SI",$D79="T&amp;A")</formula>
    </cfRule>
    <cfRule type="expression" dxfId="18041" priority="18633" stopIfTrue="1">
      <formula>AND($D79&lt;&gt;"SI",$E79&lt;24)</formula>
    </cfRule>
    <cfRule type="expression" dxfId="18040" priority="18634" stopIfTrue="1">
      <formula>OR($D79="SI",$D79="T&amp;A")</formula>
    </cfRule>
  </conditionalFormatting>
  <conditionalFormatting sqref="E79">
    <cfRule type="expression" dxfId="18039" priority="18629" stopIfTrue="1">
      <formula>OR($D79="SI",$D79="T&amp;A")</formula>
    </cfRule>
    <cfRule type="expression" dxfId="18038" priority="18630" stopIfTrue="1">
      <formula>AND($D79&lt;&gt;"SI",$E79&lt;24)</formula>
    </cfRule>
    <cfRule type="expression" dxfId="18037" priority="18631" stopIfTrue="1">
      <formula>OR($D79="SI",$D79="T&amp;A")</formula>
    </cfRule>
  </conditionalFormatting>
  <conditionalFormatting sqref="E79">
    <cfRule type="expression" dxfId="18036" priority="18626" stopIfTrue="1">
      <formula>OR($D79="SI",$D79="T&amp;A")</formula>
    </cfRule>
    <cfRule type="expression" dxfId="18035" priority="18627" stopIfTrue="1">
      <formula>AND($D79&lt;&gt;"SI",$E79&lt;24)</formula>
    </cfRule>
    <cfRule type="expression" dxfId="18034" priority="18628" stopIfTrue="1">
      <formula>OR($D79="SI",$D79="T&amp;A")</formula>
    </cfRule>
  </conditionalFormatting>
  <conditionalFormatting sqref="E79">
    <cfRule type="expression" dxfId="18033" priority="18623" stopIfTrue="1">
      <formula>OR($D79="SI",$D79="T&amp;A")</formula>
    </cfRule>
    <cfRule type="expression" dxfId="18032" priority="18624" stopIfTrue="1">
      <formula>AND($D79&lt;&gt;"SI",$E79&lt;24)</formula>
    </cfRule>
    <cfRule type="expression" dxfId="18031" priority="18625" stopIfTrue="1">
      <formula>OR($D79="SI",$D79="T&amp;A")</formula>
    </cfRule>
  </conditionalFormatting>
  <conditionalFormatting sqref="E79">
    <cfRule type="expression" dxfId="18030" priority="18620" stopIfTrue="1">
      <formula>OR($D79="SI",$D79="T&amp;A")</formula>
    </cfRule>
    <cfRule type="expression" dxfId="18029" priority="18621" stopIfTrue="1">
      <formula>AND($D79&lt;&gt;"SI",$E79&lt;24)</formula>
    </cfRule>
    <cfRule type="expression" dxfId="18028" priority="18622" stopIfTrue="1">
      <formula>OR($D79="SI",$D79="T&amp;A")</formula>
    </cfRule>
  </conditionalFormatting>
  <conditionalFormatting sqref="E79">
    <cfRule type="expression" dxfId="18027" priority="18617" stopIfTrue="1">
      <formula>OR($D79="SI",$D79="T&amp;A")</formula>
    </cfRule>
    <cfRule type="expression" dxfId="18026" priority="18618" stopIfTrue="1">
      <formula>AND($D79&lt;&gt;"SI",$E79&lt;24)</formula>
    </cfRule>
    <cfRule type="expression" dxfId="18025" priority="18619" stopIfTrue="1">
      <formula>OR($D79="SI",$D79="T&amp;A")</formula>
    </cfRule>
  </conditionalFormatting>
  <conditionalFormatting sqref="E79">
    <cfRule type="expression" dxfId="18024" priority="18614" stopIfTrue="1">
      <formula>OR($D79="SI",$D79="T&amp;A")</formula>
    </cfRule>
    <cfRule type="expression" dxfId="18023" priority="18615" stopIfTrue="1">
      <formula>AND($D79&lt;&gt;"SI",$E79&lt;24)</formula>
    </cfRule>
    <cfRule type="expression" dxfId="18022" priority="18616" stopIfTrue="1">
      <formula>OR($D79="SI",$D79="T&amp;A")</formula>
    </cfRule>
  </conditionalFormatting>
  <conditionalFormatting sqref="E79">
    <cfRule type="expression" dxfId="18021" priority="18611" stopIfTrue="1">
      <formula>OR($D79="SI",$D79="T&amp;A")</formula>
    </cfRule>
    <cfRule type="expression" dxfId="18020" priority="18612" stopIfTrue="1">
      <formula>AND($D79&lt;&gt;"SI",$E79&lt;24)</formula>
    </cfRule>
    <cfRule type="expression" dxfId="18019" priority="18613" stopIfTrue="1">
      <formula>OR($D79="SI",$D79="T&amp;A")</formula>
    </cfRule>
  </conditionalFormatting>
  <conditionalFormatting sqref="E79">
    <cfRule type="expression" dxfId="18018" priority="18608" stopIfTrue="1">
      <formula>OR($D79="SI",$D79="T&amp;A")</formula>
    </cfRule>
    <cfRule type="expression" dxfId="18017" priority="18609" stopIfTrue="1">
      <formula>AND($D79&lt;&gt;"SI",$E79&lt;24)</formula>
    </cfRule>
    <cfRule type="expression" dxfId="18016" priority="18610" stopIfTrue="1">
      <formula>OR($D79="SI",$D79="T&amp;A")</formula>
    </cfRule>
  </conditionalFormatting>
  <conditionalFormatting sqref="E79">
    <cfRule type="expression" dxfId="18015" priority="18605" stopIfTrue="1">
      <formula>OR($D79="SI",$D79="T&amp;A")</formula>
    </cfRule>
    <cfRule type="expression" dxfId="18014" priority="18606" stopIfTrue="1">
      <formula>AND($D79&lt;&gt;"SI",$E79&lt;24)</formula>
    </cfRule>
    <cfRule type="expression" dxfId="18013" priority="18607" stopIfTrue="1">
      <formula>OR($D79="SI",$D79="T&amp;A")</formula>
    </cfRule>
  </conditionalFormatting>
  <conditionalFormatting sqref="E79">
    <cfRule type="expression" dxfId="18012" priority="18602" stopIfTrue="1">
      <formula>OR($D79="SI",$D79="T&amp;A")</formula>
    </cfRule>
    <cfRule type="expression" dxfId="18011" priority="18603" stopIfTrue="1">
      <formula>AND($D79&lt;&gt;"SI",$E79&lt;24)</formula>
    </cfRule>
    <cfRule type="expression" dxfId="18010" priority="18604" stopIfTrue="1">
      <formula>OR($D79="SI",$D79="T&amp;A")</formula>
    </cfRule>
  </conditionalFormatting>
  <conditionalFormatting sqref="E79">
    <cfRule type="expression" dxfId="18009" priority="18599" stopIfTrue="1">
      <formula>OR($D79="SI",$D79="T&amp;A")</formula>
    </cfRule>
    <cfRule type="expression" dxfId="18008" priority="18600" stopIfTrue="1">
      <formula>AND($D79&lt;&gt;"SI",$E79&lt;24)</formula>
    </cfRule>
    <cfRule type="expression" dxfId="18007" priority="18601" stopIfTrue="1">
      <formula>OR($D79="SI",$D79="T&amp;A")</formula>
    </cfRule>
  </conditionalFormatting>
  <conditionalFormatting sqref="E79">
    <cfRule type="expression" dxfId="18006" priority="18596" stopIfTrue="1">
      <formula>OR($D79="SI",$D79="T&amp;A")</formula>
    </cfRule>
    <cfRule type="expression" dxfId="18005" priority="18597" stopIfTrue="1">
      <formula>AND($D79&lt;&gt;"SI",$E79&lt;24)</formula>
    </cfRule>
    <cfRule type="expression" dxfId="18004" priority="18598" stopIfTrue="1">
      <formula>OR($D79="SI",$D79="T&amp;A")</formula>
    </cfRule>
  </conditionalFormatting>
  <conditionalFormatting sqref="E79">
    <cfRule type="expression" dxfId="18003" priority="18593" stopIfTrue="1">
      <formula>OR($D79="SI",$D79="T&amp;A")</formula>
    </cfRule>
    <cfRule type="expression" dxfId="18002" priority="18594" stopIfTrue="1">
      <formula>AND($D79&lt;&gt;"SI",$E79&lt;24)</formula>
    </cfRule>
    <cfRule type="expression" dxfId="18001" priority="18595" stopIfTrue="1">
      <formula>OR($D79="SI",$D79="T&amp;A")</formula>
    </cfRule>
  </conditionalFormatting>
  <conditionalFormatting sqref="E79">
    <cfRule type="expression" dxfId="18000" priority="18590" stopIfTrue="1">
      <formula>OR($D79="SI",$D79="T&amp;A")</formula>
    </cfRule>
    <cfRule type="expression" dxfId="17999" priority="18591" stopIfTrue="1">
      <formula>AND($D79&lt;&gt;"SI",$E79&lt;24)</formula>
    </cfRule>
    <cfRule type="expression" dxfId="17998" priority="18592" stopIfTrue="1">
      <formula>OR($D79="SI",$D79="T&amp;A")</formula>
    </cfRule>
  </conditionalFormatting>
  <conditionalFormatting sqref="E79">
    <cfRule type="expression" dxfId="17997" priority="18587" stopIfTrue="1">
      <formula>OR($D79="SI",$D79="T&amp;A")</formula>
    </cfRule>
    <cfRule type="expression" dxfId="17996" priority="18588" stopIfTrue="1">
      <formula>AND($D79&lt;&gt;"SI",$E79&lt;24)</formula>
    </cfRule>
    <cfRule type="expression" dxfId="17995" priority="18589" stopIfTrue="1">
      <formula>OR($D79="SI",$D79="T&amp;A")</formula>
    </cfRule>
  </conditionalFormatting>
  <conditionalFormatting sqref="E87">
    <cfRule type="expression" dxfId="17994" priority="18584" stopIfTrue="1">
      <formula>OR($D87="SI",$D87="T&amp;A")</formula>
    </cfRule>
    <cfRule type="expression" dxfId="17993" priority="18585" stopIfTrue="1">
      <formula>AND($D87&lt;&gt;"SI",$E87&lt;24)</formula>
    </cfRule>
    <cfRule type="expression" dxfId="17992" priority="18586" stopIfTrue="1">
      <formula>OR($D87="SI",$D87="T&amp;A")</formula>
    </cfRule>
  </conditionalFormatting>
  <conditionalFormatting sqref="E87">
    <cfRule type="expression" dxfId="17991" priority="18581" stopIfTrue="1">
      <formula>OR($D87="SI",$D87="T&amp;A")</formula>
    </cfRule>
    <cfRule type="expression" dxfId="17990" priority="18582" stopIfTrue="1">
      <formula>AND($D87&lt;&gt;"SI",$E87&lt;24)</formula>
    </cfRule>
    <cfRule type="expression" dxfId="17989" priority="18583" stopIfTrue="1">
      <formula>OR($D87="SI",$D87="T&amp;A")</formula>
    </cfRule>
  </conditionalFormatting>
  <conditionalFormatting sqref="E87">
    <cfRule type="expression" dxfId="17988" priority="18578" stopIfTrue="1">
      <formula>OR($D87="SI",$D87="T&amp;A")</formula>
    </cfRule>
    <cfRule type="expression" dxfId="17987" priority="18579" stopIfTrue="1">
      <formula>AND($D87&lt;&gt;"SI",$E87&lt;24)</formula>
    </cfRule>
    <cfRule type="expression" dxfId="17986" priority="18580" stopIfTrue="1">
      <formula>OR($D87="SI",$D87="T&amp;A")</formula>
    </cfRule>
  </conditionalFormatting>
  <conditionalFormatting sqref="E87">
    <cfRule type="expression" dxfId="17985" priority="18575" stopIfTrue="1">
      <formula>OR($D87="SI",$D87="T&amp;A")</formula>
    </cfRule>
    <cfRule type="expression" dxfId="17984" priority="18576" stopIfTrue="1">
      <formula>AND($D87&lt;&gt;"SI",$E87&lt;24)</formula>
    </cfRule>
    <cfRule type="expression" dxfId="17983" priority="18577" stopIfTrue="1">
      <formula>OR($D87="SI",$D87="T&amp;A")</formula>
    </cfRule>
  </conditionalFormatting>
  <conditionalFormatting sqref="E87">
    <cfRule type="expression" dxfId="17982" priority="18572" stopIfTrue="1">
      <formula>OR($D87="SI",$D87="T&amp;A")</formula>
    </cfRule>
    <cfRule type="expression" dxfId="17981" priority="18573" stopIfTrue="1">
      <formula>AND($D87&lt;&gt;"SI",$E87&lt;24)</formula>
    </cfRule>
    <cfRule type="expression" dxfId="17980" priority="18574" stopIfTrue="1">
      <formula>OR($D87="SI",$D87="T&amp;A")</formula>
    </cfRule>
  </conditionalFormatting>
  <conditionalFormatting sqref="E87">
    <cfRule type="expression" dxfId="17979" priority="18569" stopIfTrue="1">
      <formula>OR($D87="SI",$D87="T&amp;A")</formula>
    </cfRule>
    <cfRule type="expression" dxfId="17978" priority="18570" stopIfTrue="1">
      <formula>AND($D87&lt;&gt;"SI",$E87&lt;24)</formula>
    </cfRule>
    <cfRule type="expression" dxfId="17977" priority="18571" stopIfTrue="1">
      <formula>OR($D87="SI",$D87="T&amp;A")</formula>
    </cfRule>
  </conditionalFormatting>
  <conditionalFormatting sqref="E87">
    <cfRule type="expression" dxfId="17976" priority="18566" stopIfTrue="1">
      <formula>OR($D87="SI",$D87="T&amp;A")</formula>
    </cfRule>
    <cfRule type="expression" dxfId="17975" priority="18567" stopIfTrue="1">
      <formula>AND($D87&lt;&gt;"SI",$E87&lt;24)</formula>
    </cfRule>
    <cfRule type="expression" dxfId="17974" priority="18568" stopIfTrue="1">
      <formula>OR($D87="SI",$D87="T&amp;A")</formula>
    </cfRule>
  </conditionalFormatting>
  <conditionalFormatting sqref="E87">
    <cfRule type="expression" dxfId="17973" priority="18563" stopIfTrue="1">
      <formula>OR($D87="SI",$D87="T&amp;A")</formula>
    </cfRule>
    <cfRule type="expression" dxfId="17972" priority="18564" stopIfTrue="1">
      <formula>AND($D87&lt;&gt;"SI",$E87&lt;24)</formula>
    </cfRule>
    <cfRule type="expression" dxfId="17971" priority="18565" stopIfTrue="1">
      <formula>OR($D87="SI",$D87="T&amp;A")</formula>
    </cfRule>
  </conditionalFormatting>
  <conditionalFormatting sqref="E87">
    <cfRule type="expression" dxfId="17970" priority="18560" stopIfTrue="1">
      <formula>OR($D87="SI",$D87="T&amp;A")</formula>
    </cfRule>
    <cfRule type="expression" dxfId="17969" priority="18561" stopIfTrue="1">
      <formula>AND($D87&lt;&gt;"SI",$E87&lt;24)</formula>
    </cfRule>
    <cfRule type="expression" dxfId="17968" priority="18562" stopIfTrue="1">
      <formula>OR($D87="SI",$D87="T&amp;A")</formula>
    </cfRule>
  </conditionalFormatting>
  <conditionalFormatting sqref="E87">
    <cfRule type="expression" dxfId="17967" priority="18557" stopIfTrue="1">
      <formula>OR($D87="SI",$D87="T&amp;A")</formula>
    </cfRule>
    <cfRule type="expression" dxfId="17966" priority="18558" stopIfTrue="1">
      <formula>AND($D87&lt;&gt;"SI",$E87&lt;24)</formula>
    </cfRule>
    <cfRule type="expression" dxfId="17965" priority="18559" stopIfTrue="1">
      <formula>OR($D87="SI",$D87="T&amp;A")</formula>
    </cfRule>
  </conditionalFormatting>
  <conditionalFormatting sqref="E87">
    <cfRule type="expression" dxfId="17964" priority="18554" stopIfTrue="1">
      <formula>OR($D87="SI",$D87="T&amp;A")</formula>
    </cfRule>
    <cfRule type="expression" dxfId="17963" priority="18555" stopIfTrue="1">
      <formula>AND($D87&lt;&gt;"SI",$E87&lt;24)</formula>
    </cfRule>
    <cfRule type="expression" dxfId="17962" priority="18556" stopIfTrue="1">
      <formula>OR($D87="SI",$D87="T&amp;A")</formula>
    </cfRule>
  </conditionalFormatting>
  <conditionalFormatting sqref="E89">
    <cfRule type="expression" dxfId="17961" priority="18551" stopIfTrue="1">
      <formula>OR($D89="SI",$D89="T&amp;A")</formula>
    </cfRule>
    <cfRule type="expression" dxfId="17960" priority="18552" stopIfTrue="1">
      <formula>AND($D89&lt;&gt;"SI",$E89&lt;24)</formula>
    </cfRule>
    <cfRule type="expression" dxfId="17959" priority="18553" stopIfTrue="1">
      <formula>OR($D89="SI",$D89="T&amp;A")</formula>
    </cfRule>
  </conditionalFormatting>
  <conditionalFormatting sqref="E89">
    <cfRule type="expression" dxfId="17958" priority="18548" stopIfTrue="1">
      <formula>OR($D89="SI",$D89="T&amp;A")</formula>
    </cfRule>
    <cfRule type="expression" dxfId="17957" priority="18549" stopIfTrue="1">
      <formula>AND($D89&lt;&gt;"SI",$E89&lt;24)</formula>
    </cfRule>
    <cfRule type="expression" dxfId="17956" priority="18550" stopIfTrue="1">
      <formula>OR($D89="SI",$D89="T&amp;A")</formula>
    </cfRule>
  </conditionalFormatting>
  <conditionalFormatting sqref="E89">
    <cfRule type="expression" dxfId="17955" priority="18545" stopIfTrue="1">
      <formula>OR($D89="SI",$D89="T&amp;A")</formula>
    </cfRule>
    <cfRule type="expression" dxfId="17954" priority="18546" stopIfTrue="1">
      <formula>AND($D89&lt;&gt;"SI",$E89&lt;24)</formula>
    </cfRule>
    <cfRule type="expression" dxfId="17953" priority="18547" stopIfTrue="1">
      <formula>OR($D89="SI",$D89="T&amp;A")</formula>
    </cfRule>
  </conditionalFormatting>
  <conditionalFormatting sqref="E89">
    <cfRule type="expression" dxfId="17952" priority="18542" stopIfTrue="1">
      <formula>OR($D89="SI",$D89="T&amp;A")</formula>
    </cfRule>
    <cfRule type="expression" dxfId="17951" priority="18543" stopIfTrue="1">
      <formula>AND($D89&lt;&gt;"SI",$E89&lt;24)</formula>
    </cfRule>
    <cfRule type="expression" dxfId="17950" priority="18544" stopIfTrue="1">
      <formula>OR($D89="SI",$D89="T&amp;A")</formula>
    </cfRule>
  </conditionalFormatting>
  <conditionalFormatting sqref="E89">
    <cfRule type="expression" dxfId="17949" priority="18539" stopIfTrue="1">
      <formula>OR($D89="SI",$D89="T&amp;A")</formula>
    </cfRule>
    <cfRule type="expression" dxfId="17948" priority="18540" stopIfTrue="1">
      <formula>AND($D89&lt;&gt;"SI",$E89&lt;24)</formula>
    </cfRule>
    <cfRule type="expression" dxfId="17947" priority="18541" stopIfTrue="1">
      <formula>OR($D89="SI",$D89="T&amp;A")</formula>
    </cfRule>
  </conditionalFormatting>
  <conditionalFormatting sqref="E89">
    <cfRule type="expression" dxfId="17946" priority="18536" stopIfTrue="1">
      <formula>OR($D89="SI",$D89="T&amp;A")</formula>
    </cfRule>
    <cfRule type="expression" dxfId="17945" priority="18537" stopIfTrue="1">
      <formula>AND($D89&lt;&gt;"SI",$E89&lt;24)</formula>
    </cfRule>
    <cfRule type="expression" dxfId="17944" priority="18538" stopIfTrue="1">
      <formula>OR($D89="SI",$D89="T&amp;A")</formula>
    </cfRule>
  </conditionalFormatting>
  <conditionalFormatting sqref="E89">
    <cfRule type="expression" dxfId="17943" priority="18533" stopIfTrue="1">
      <formula>OR($D89="SI",$D89="T&amp;A")</formula>
    </cfRule>
    <cfRule type="expression" dxfId="17942" priority="18534" stopIfTrue="1">
      <formula>AND($D89&lt;&gt;"SI",$E89&lt;24)</formula>
    </cfRule>
    <cfRule type="expression" dxfId="17941" priority="18535" stopIfTrue="1">
      <formula>OR($D89="SI",$D89="T&amp;A")</formula>
    </cfRule>
  </conditionalFormatting>
  <conditionalFormatting sqref="E89">
    <cfRule type="expression" dxfId="17940" priority="18530" stopIfTrue="1">
      <formula>OR($D89="SI",$D89="T&amp;A")</formula>
    </cfRule>
    <cfRule type="expression" dxfId="17939" priority="18531" stopIfTrue="1">
      <formula>AND($D89&lt;&gt;"SI",$E89&lt;24)</formula>
    </cfRule>
    <cfRule type="expression" dxfId="17938" priority="18532" stopIfTrue="1">
      <formula>OR($D89="SI",$D89="T&amp;A")</formula>
    </cfRule>
  </conditionalFormatting>
  <conditionalFormatting sqref="E89">
    <cfRule type="expression" dxfId="17937" priority="18527" stopIfTrue="1">
      <formula>OR($D89="SI",$D89="T&amp;A")</formula>
    </cfRule>
    <cfRule type="expression" dxfId="17936" priority="18528" stopIfTrue="1">
      <formula>AND($D89&lt;&gt;"SI",$E89&lt;24)</formula>
    </cfRule>
    <cfRule type="expression" dxfId="17935" priority="18529" stopIfTrue="1">
      <formula>OR($D89="SI",$D89="T&amp;A")</formula>
    </cfRule>
  </conditionalFormatting>
  <conditionalFormatting sqref="E89">
    <cfRule type="expression" dxfId="17934" priority="18524" stopIfTrue="1">
      <formula>OR($D89="SI",$D89="T&amp;A")</formula>
    </cfRule>
    <cfRule type="expression" dxfId="17933" priority="18525" stopIfTrue="1">
      <formula>AND($D89&lt;&gt;"SI",$E89&lt;24)</formula>
    </cfRule>
    <cfRule type="expression" dxfId="17932" priority="18526" stopIfTrue="1">
      <formula>OR($D89="SI",$D89="T&amp;A")</formula>
    </cfRule>
  </conditionalFormatting>
  <conditionalFormatting sqref="E89">
    <cfRule type="expression" dxfId="17931" priority="18521" stopIfTrue="1">
      <formula>OR($D89="SI",$D89="T&amp;A")</formula>
    </cfRule>
    <cfRule type="expression" dxfId="17930" priority="18522" stopIfTrue="1">
      <formula>AND($D89&lt;&gt;"SI",$E89&lt;24)</formula>
    </cfRule>
    <cfRule type="expression" dxfId="17929" priority="18523" stopIfTrue="1">
      <formula>OR($D89="SI",$D89="T&amp;A")</formula>
    </cfRule>
  </conditionalFormatting>
  <conditionalFormatting sqref="E95">
    <cfRule type="expression" dxfId="17928" priority="18518" stopIfTrue="1">
      <formula>OR($D95="SI",$D95="T&amp;A")</formula>
    </cfRule>
    <cfRule type="expression" dxfId="17927" priority="18519" stopIfTrue="1">
      <formula>AND($D95&lt;&gt;"SI",$E95&lt;24)</formula>
    </cfRule>
    <cfRule type="expression" dxfId="17926" priority="18520" stopIfTrue="1">
      <formula>OR($D95="SI",$D95="T&amp;A")</formula>
    </cfRule>
  </conditionalFormatting>
  <conditionalFormatting sqref="E95">
    <cfRule type="expression" dxfId="17925" priority="18515" stopIfTrue="1">
      <formula>OR($D95="SI",$D95="T&amp;A")</formula>
    </cfRule>
    <cfRule type="expression" dxfId="17924" priority="18516" stopIfTrue="1">
      <formula>AND($D95&lt;&gt;"SI",$E95&lt;24)</formula>
    </cfRule>
    <cfRule type="expression" dxfId="17923" priority="18517" stopIfTrue="1">
      <formula>OR($D95="SI",$D95="T&amp;A")</formula>
    </cfRule>
  </conditionalFormatting>
  <conditionalFormatting sqref="E95">
    <cfRule type="expression" dxfId="17922" priority="18512" stopIfTrue="1">
      <formula>OR($D95="SI",$D95="T&amp;A")</formula>
    </cfRule>
    <cfRule type="expression" dxfId="17921" priority="18513" stopIfTrue="1">
      <formula>AND($D95&lt;&gt;"SI",$E95&lt;24)</formula>
    </cfRule>
    <cfRule type="expression" dxfId="17920" priority="18514" stopIfTrue="1">
      <formula>OR($D95="SI",$D95="T&amp;A")</formula>
    </cfRule>
  </conditionalFormatting>
  <conditionalFormatting sqref="E95">
    <cfRule type="expression" dxfId="17919" priority="18509" stopIfTrue="1">
      <formula>OR($D95="SI",$D95="T&amp;A")</formula>
    </cfRule>
    <cfRule type="expression" dxfId="17918" priority="18510" stopIfTrue="1">
      <formula>AND($D95&lt;&gt;"SI",$E95&lt;24)</formula>
    </cfRule>
    <cfRule type="expression" dxfId="17917" priority="18511" stopIfTrue="1">
      <formula>OR($D95="SI",$D95="T&amp;A")</formula>
    </cfRule>
  </conditionalFormatting>
  <conditionalFormatting sqref="E95">
    <cfRule type="expression" dxfId="17916" priority="18506" stopIfTrue="1">
      <formula>OR($D95="SI",$D95="T&amp;A")</formula>
    </cfRule>
    <cfRule type="expression" dxfId="17915" priority="18507" stopIfTrue="1">
      <formula>AND($D95&lt;&gt;"SI",$E95&lt;24)</formula>
    </cfRule>
    <cfRule type="expression" dxfId="17914" priority="18508" stopIfTrue="1">
      <formula>OR($D95="SI",$D95="T&amp;A")</formula>
    </cfRule>
  </conditionalFormatting>
  <conditionalFormatting sqref="E95">
    <cfRule type="expression" dxfId="17913" priority="18503" stopIfTrue="1">
      <formula>OR($D95="SI",$D95="T&amp;A")</formula>
    </cfRule>
    <cfRule type="expression" dxfId="17912" priority="18504" stopIfTrue="1">
      <formula>AND($D95&lt;&gt;"SI",$E95&lt;24)</formula>
    </cfRule>
    <cfRule type="expression" dxfId="17911" priority="18505" stopIfTrue="1">
      <formula>OR($D95="SI",$D95="T&amp;A")</formula>
    </cfRule>
  </conditionalFormatting>
  <conditionalFormatting sqref="E95">
    <cfRule type="expression" dxfId="17910" priority="18500" stopIfTrue="1">
      <formula>OR($D95="SI",$D95="T&amp;A")</formula>
    </cfRule>
    <cfRule type="expression" dxfId="17909" priority="18501" stopIfTrue="1">
      <formula>AND($D95&lt;&gt;"SI",$E95&lt;24)</formula>
    </cfRule>
    <cfRule type="expression" dxfId="17908" priority="18502" stopIfTrue="1">
      <formula>OR($D95="SI",$D95="T&amp;A")</formula>
    </cfRule>
  </conditionalFormatting>
  <conditionalFormatting sqref="E97">
    <cfRule type="expression" dxfId="17907" priority="18497" stopIfTrue="1">
      <formula>OR($D97="SI",$D97="T&amp;A")</formula>
    </cfRule>
    <cfRule type="expression" dxfId="17906" priority="18498" stopIfTrue="1">
      <formula>AND($D97&lt;&gt;"SI",$E97&lt;24)</formula>
    </cfRule>
    <cfRule type="expression" dxfId="17905" priority="18499" stopIfTrue="1">
      <formula>OR($D97="SI",$D97="T&amp;A")</formula>
    </cfRule>
  </conditionalFormatting>
  <conditionalFormatting sqref="E97">
    <cfRule type="expression" dxfId="17904" priority="18494" stopIfTrue="1">
      <formula>OR($D97="SI",$D97="T&amp;A")</formula>
    </cfRule>
    <cfRule type="expression" dxfId="17903" priority="18495" stopIfTrue="1">
      <formula>AND($D97&lt;&gt;"SI",$E97&lt;24)</formula>
    </cfRule>
    <cfRule type="expression" dxfId="17902" priority="18496" stopIfTrue="1">
      <formula>OR($D97="SI",$D97="T&amp;A")</formula>
    </cfRule>
  </conditionalFormatting>
  <conditionalFormatting sqref="E97">
    <cfRule type="expression" dxfId="17901" priority="18491" stopIfTrue="1">
      <formula>OR($D97="SI",$D97="T&amp;A")</formula>
    </cfRule>
    <cfRule type="expression" dxfId="17900" priority="18492" stopIfTrue="1">
      <formula>AND($D97&lt;&gt;"SI",$E97&lt;24)</formula>
    </cfRule>
    <cfRule type="expression" dxfId="17899" priority="18493" stopIfTrue="1">
      <formula>OR($D97="SI",$D97="T&amp;A")</formula>
    </cfRule>
  </conditionalFormatting>
  <conditionalFormatting sqref="E97">
    <cfRule type="expression" dxfId="17898" priority="18488" stopIfTrue="1">
      <formula>OR($D97="SI",$D97="T&amp;A")</formula>
    </cfRule>
    <cfRule type="expression" dxfId="17897" priority="18489" stopIfTrue="1">
      <formula>AND($D97&lt;&gt;"SI",$E97&lt;24)</formula>
    </cfRule>
    <cfRule type="expression" dxfId="17896" priority="18490" stopIfTrue="1">
      <formula>OR($D97="SI",$D97="T&amp;A")</formula>
    </cfRule>
  </conditionalFormatting>
  <conditionalFormatting sqref="E97">
    <cfRule type="expression" dxfId="17895" priority="18485" stopIfTrue="1">
      <formula>OR($D97="SI",$D97="T&amp;A")</formula>
    </cfRule>
    <cfRule type="expression" dxfId="17894" priority="18486" stopIfTrue="1">
      <formula>AND($D97&lt;&gt;"SI",$E97&lt;24)</formula>
    </cfRule>
    <cfRule type="expression" dxfId="17893" priority="18487" stopIfTrue="1">
      <formula>OR($D97="SI",$D97="T&amp;A")</formula>
    </cfRule>
  </conditionalFormatting>
  <conditionalFormatting sqref="E97">
    <cfRule type="expression" dxfId="17892" priority="18482" stopIfTrue="1">
      <formula>OR($D97="SI",$D97="T&amp;A")</formula>
    </cfRule>
    <cfRule type="expression" dxfId="17891" priority="18483" stopIfTrue="1">
      <formula>AND($D97&lt;&gt;"SI",$E97&lt;24)</formula>
    </cfRule>
    <cfRule type="expression" dxfId="17890" priority="18484" stopIfTrue="1">
      <formula>OR($D97="SI",$D97="T&amp;A")</formula>
    </cfRule>
  </conditionalFormatting>
  <conditionalFormatting sqref="E97">
    <cfRule type="expression" dxfId="17889" priority="18479" stopIfTrue="1">
      <formula>OR($D97="SI",$D97="T&amp;A")</formula>
    </cfRule>
    <cfRule type="expression" dxfId="17888" priority="18480" stopIfTrue="1">
      <formula>AND($D97&lt;&gt;"SI",$E97&lt;24)</formula>
    </cfRule>
    <cfRule type="expression" dxfId="17887" priority="18481" stopIfTrue="1">
      <formula>OR($D97="SI",$D97="T&amp;A")</formula>
    </cfRule>
  </conditionalFormatting>
  <conditionalFormatting sqref="E97">
    <cfRule type="expression" dxfId="17886" priority="18476" stopIfTrue="1">
      <formula>OR($D97="SI",$D97="T&amp;A")</formula>
    </cfRule>
    <cfRule type="expression" dxfId="17885" priority="18477" stopIfTrue="1">
      <formula>AND($D97&lt;&gt;"SI",$E97&lt;24)</formula>
    </cfRule>
    <cfRule type="expression" dxfId="17884" priority="18478" stopIfTrue="1">
      <formula>OR($D97="SI",$D97="T&amp;A")</formula>
    </cfRule>
  </conditionalFormatting>
  <conditionalFormatting sqref="E97">
    <cfRule type="expression" dxfId="17883" priority="18473" stopIfTrue="1">
      <formula>OR($D97="SI",$D97="T&amp;A")</formula>
    </cfRule>
    <cfRule type="expression" dxfId="17882" priority="18474" stopIfTrue="1">
      <formula>AND($D97&lt;&gt;"SI",$E97&lt;24)</formula>
    </cfRule>
    <cfRule type="expression" dxfId="17881" priority="18475" stopIfTrue="1">
      <formula>OR($D97="SI",$D97="T&amp;A")</formula>
    </cfRule>
  </conditionalFormatting>
  <conditionalFormatting sqref="E97">
    <cfRule type="expression" dxfId="17880" priority="18470" stopIfTrue="1">
      <formula>OR($D97="SI",$D97="T&amp;A")</formula>
    </cfRule>
    <cfRule type="expression" dxfId="17879" priority="18471" stopIfTrue="1">
      <formula>AND($D97&lt;&gt;"SI",$E97&lt;24)</formula>
    </cfRule>
    <cfRule type="expression" dxfId="17878" priority="18472" stopIfTrue="1">
      <formula>OR($D97="SI",$D97="T&amp;A")</formula>
    </cfRule>
  </conditionalFormatting>
  <conditionalFormatting sqref="E97">
    <cfRule type="expression" dxfId="17877" priority="18467" stopIfTrue="1">
      <formula>OR($D97="SI",$D97="T&amp;A")</formula>
    </cfRule>
    <cfRule type="expression" dxfId="17876" priority="18468" stopIfTrue="1">
      <formula>AND($D97&lt;&gt;"SI",$E97&lt;24)</formula>
    </cfRule>
    <cfRule type="expression" dxfId="17875" priority="18469" stopIfTrue="1">
      <formula>OR($D97="SI",$D97="T&amp;A")</formula>
    </cfRule>
  </conditionalFormatting>
  <conditionalFormatting sqref="E97">
    <cfRule type="expression" dxfId="17874" priority="18464" stopIfTrue="1">
      <formula>OR($D97="SI",$D97="T&amp;A")</formula>
    </cfRule>
    <cfRule type="expression" dxfId="17873" priority="18465" stopIfTrue="1">
      <formula>AND($D97&lt;&gt;"SI",$E97&lt;24)</formula>
    </cfRule>
    <cfRule type="expression" dxfId="17872" priority="18466" stopIfTrue="1">
      <formula>OR($D97="SI",$D97="T&amp;A")</formula>
    </cfRule>
  </conditionalFormatting>
  <conditionalFormatting sqref="E97">
    <cfRule type="expression" dxfId="17871" priority="18461" stopIfTrue="1">
      <formula>OR($D97="SI",$D97="T&amp;A")</formula>
    </cfRule>
    <cfRule type="expression" dxfId="17870" priority="18462" stopIfTrue="1">
      <formula>AND($D97&lt;&gt;"SI",$E97&lt;24)</formula>
    </cfRule>
    <cfRule type="expression" dxfId="17869" priority="18463" stopIfTrue="1">
      <formula>OR($D97="SI",$D97="T&amp;A")</formula>
    </cfRule>
  </conditionalFormatting>
  <conditionalFormatting sqref="E97">
    <cfRule type="expression" dxfId="17868" priority="18458" stopIfTrue="1">
      <formula>OR($D97="SI",$D97="T&amp;A")</formula>
    </cfRule>
    <cfRule type="expression" dxfId="17867" priority="18459" stopIfTrue="1">
      <formula>AND($D97&lt;&gt;"SI",$E97&lt;24)</formula>
    </cfRule>
    <cfRule type="expression" dxfId="17866" priority="18460" stopIfTrue="1">
      <formula>OR($D97="SI",$D97="T&amp;A")</formula>
    </cfRule>
  </conditionalFormatting>
  <conditionalFormatting sqref="E97">
    <cfRule type="expression" dxfId="17865" priority="18455" stopIfTrue="1">
      <formula>OR($D97="SI",$D97="T&amp;A")</formula>
    </cfRule>
    <cfRule type="expression" dxfId="17864" priority="18456" stopIfTrue="1">
      <formula>AND($D97&lt;&gt;"SI",$E97&lt;24)</formula>
    </cfRule>
    <cfRule type="expression" dxfId="17863" priority="18457" stopIfTrue="1">
      <formula>OR($D97="SI",$D97="T&amp;A")</formula>
    </cfRule>
  </conditionalFormatting>
  <conditionalFormatting sqref="E97">
    <cfRule type="expression" dxfId="17862" priority="18452" stopIfTrue="1">
      <formula>OR($D97="SI",$D97="T&amp;A")</formula>
    </cfRule>
    <cfRule type="expression" dxfId="17861" priority="18453" stopIfTrue="1">
      <formula>AND($D97&lt;&gt;"SI",$E97&lt;24)</formula>
    </cfRule>
    <cfRule type="expression" dxfId="17860" priority="18454" stopIfTrue="1">
      <formula>OR($D97="SI",$D97="T&amp;A")</formula>
    </cfRule>
  </conditionalFormatting>
  <conditionalFormatting sqref="E97">
    <cfRule type="expression" dxfId="17859" priority="18449" stopIfTrue="1">
      <formula>OR($D97="SI",$D97="T&amp;A")</formula>
    </cfRule>
    <cfRule type="expression" dxfId="17858" priority="18450" stopIfTrue="1">
      <formula>AND($D97&lt;&gt;"SI",$E97&lt;24)</formula>
    </cfRule>
    <cfRule type="expression" dxfId="17857" priority="18451" stopIfTrue="1">
      <formula>OR($D97="SI",$D97="T&amp;A")</formula>
    </cfRule>
  </conditionalFormatting>
  <conditionalFormatting sqref="E97">
    <cfRule type="expression" dxfId="17856" priority="18446" stopIfTrue="1">
      <formula>OR($D97="SI",$D97="T&amp;A")</formula>
    </cfRule>
    <cfRule type="expression" dxfId="17855" priority="18447" stopIfTrue="1">
      <formula>AND($D97&lt;&gt;"SI",$E97&lt;24)</formula>
    </cfRule>
    <cfRule type="expression" dxfId="17854" priority="18448" stopIfTrue="1">
      <formula>OR($D97="SI",$D97="T&amp;A")</formula>
    </cfRule>
  </conditionalFormatting>
  <conditionalFormatting sqref="E97">
    <cfRule type="expression" dxfId="17853" priority="18443" stopIfTrue="1">
      <formula>OR($D97="SI",$D97="T&amp;A")</formula>
    </cfRule>
    <cfRule type="expression" dxfId="17852" priority="18444" stopIfTrue="1">
      <formula>AND($D97&lt;&gt;"SI",$E97&lt;24)</formula>
    </cfRule>
    <cfRule type="expression" dxfId="17851" priority="18445" stopIfTrue="1">
      <formula>OR($D97="SI",$D97="T&amp;A")</formula>
    </cfRule>
  </conditionalFormatting>
  <conditionalFormatting sqref="E97">
    <cfRule type="expression" dxfId="17850" priority="18440" stopIfTrue="1">
      <formula>OR($D97="SI",$D97="T&amp;A")</formula>
    </cfRule>
    <cfRule type="expression" dxfId="17849" priority="18441" stopIfTrue="1">
      <formula>AND($D97&lt;&gt;"SI",$E97&lt;24)</formula>
    </cfRule>
    <cfRule type="expression" dxfId="17848" priority="18442" stopIfTrue="1">
      <formula>OR($D97="SI",$D97="T&amp;A")</formula>
    </cfRule>
  </conditionalFormatting>
  <conditionalFormatting sqref="E97">
    <cfRule type="expression" dxfId="17847" priority="18437" stopIfTrue="1">
      <formula>OR($D97="SI",$D97="T&amp;A")</formula>
    </cfRule>
    <cfRule type="expression" dxfId="17846" priority="18438" stopIfTrue="1">
      <formula>AND($D97&lt;&gt;"SI",$E97&lt;24)</formula>
    </cfRule>
    <cfRule type="expression" dxfId="17845" priority="18439" stopIfTrue="1">
      <formula>OR($D97="SI",$D97="T&amp;A")</formula>
    </cfRule>
  </conditionalFormatting>
  <conditionalFormatting sqref="E97">
    <cfRule type="expression" dxfId="17844" priority="18434" stopIfTrue="1">
      <formula>OR($D97="SI",$D97="T&amp;A")</formula>
    </cfRule>
    <cfRule type="expression" dxfId="17843" priority="18435" stopIfTrue="1">
      <formula>AND($D97&lt;&gt;"SI",$E97&lt;24)</formula>
    </cfRule>
    <cfRule type="expression" dxfId="17842" priority="18436" stopIfTrue="1">
      <formula>OR($D97="SI",$D97="T&amp;A")</formula>
    </cfRule>
  </conditionalFormatting>
  <conditionalFormatting sqref="E97">
    <cfRule type="expression" dxfId="17841" priority="18431" stopIfTrue="1">
      <formula>OR($D97="SI",$D97="T&amp;A")</formula>
    </cfRule>
    <cfRule type="expression" dxfId="17840" priority="18432" stopIfTrue="1">
      <formula>AND($D97&lt;&gt;"SI",$E97&lt;24)</formula>
    </cfRule>
    <cfRule type="expression" dxfId="17839" priority="18433" stopIfTrue="1">
      <formula>OR($D97="SI",$D97="T&amp;A")</formula>
    </cfRule>
  </conditionalFormatting>
  <conditionalFormatting sqref="E97">
    <cfRule type="expression" dxfId="17838" priority="18428" stopIfTrue="1">
      <formula>OR($D97="SI",$D97="T&amp;A")</formula>
    </cfRule>
    <cfRule type="expression" dxfId="17837" priority="18429" stopIfTrue="1">
      <formula>AND($D97&lt;&gt;"SI",$E97&lt;24)</formula>
    </cfRule>
    <cfRule type="expression" dxfId="17836" priority="18430" stopIfTrue="1">
      <formula>OR($D97="SI",$D97="T&amp;A")</formula>
    </cfRule>
  </conditionalFormatting>
  <conditionalFormatting sqref="E97">
    <cfRule type="expression" dxfId="17835" priority="18425" stopIfTrue="1">
      <formula>OR($D97="SI",$D97="T&amp;A")</formula>
    </cfRule>
    <cfRule type="expression" dxfId="17834" priority="18426" stopIfTrue="1">
      <formula>AND($D97&lt;&gt;"SI",$E97&lt;24)</formula>
    </cfRule>
    <cfRule type="expression" dxfId="17833" priority="18427" stopIfTrue="1">
      <formula>OR($D97="SI",$D97="T&amp;A")</formula>
    </cfRule>
  </conditionalFormatting>
  <conditionalFormatting sqref="E97">
    <cfRule type="expression" dxfId="17832" priority="18422" stopIfTrue="1">
      <formula>OR($D97="SI",$D97="T&amp;A")</formula>
    </cfRule>
    <cfRule type="expression" dxfId="17831" priority="18423" stopIfTrue="1">
      <formula>AND($D97&lt;&gt;"SI",$E97&lt;24)</formula>
    </cfRule>
    <cfRule type="expression" dxfId="17830" priority="18424" stopIfTrue="1">
      <formula>OR($D97="SI",$D97="T&amp;A")</formula>
    </cfRule>
  </conditionalFormatting>
  <conditionalFormatting sqref="E97">
    <cfRule type="expression" dxfId="17829" priority="18419" stopIfTrue="1">
      <formula>OR($D97="SI",$D97="T&amp;A")</formula>
    </cfRule>
    <cfRule type="expression" dxfId="17828" priority="18420" stopIfTrue="1">
      <formula>AND($D97&lt;&gt;"SI",$E97&lt;24)</formula>
    </cfRule>
    <cfRule type="expression" dxfId="17827" priority="18421" stopIfTrue="1">
      <formula>OR($D97="SI",$D97="T&amp;A")</formula>
    </cfRule>
  </conditionalFormatting>
  <conditionalFormatting sqref="E97">
    <cfRule type="expression" dxfId="17826" priority="18416" stopIfTrue="1">
      <formula>OR($D97="SI",$D97="T&amp;A")</formula>
    </cfRule>
    <cfRule type="expression" dxfId="17825" priority="18417" stopIfTrue="1">
      <formula>AND($D97&lt;&gt;"SI",$E97&lt;24)</formula>
    </cfRule>
    <cfRule type="expression" dxfId="17824" priority="18418" stopIfTrue="1">
      <formula>OR($D97="SI",$D97="T&amp;A")</formula>
    </cfRule>
  </conditionalFormatting>
  <conditionalFormatting sqref="E97">
    <cfRule type="expression" dxfId="17823" priority="18413" stopIfTrue="1">
      <formula>OR($D97="SI",$D97="T&amp;A")</formula>
    </cfRule>
    <cfRule type="expression" dxfId="17822" priority="18414" stopIfTrue="1">
      <formula>AND($D97&lt;&gt;"SI",$E97&lt;24)</formula>
    </cfRule>
    <cfRule type="expression" dxfId="17821" priority="18415" stopIfTrue="1">
      <formula>OR($D97="SI",$D97="T&amp;A")</formula>
    </cfRule>
  </conditionalFormatting>
  <conditionalFormatting sqref="E97">
    <cfRule type="expression" dxfId="17820" priority="18410" stopIfTrue="1">
      <formula>OR($D97="SI",$D97="T&amp;A")</formula>
    </cfRule>
    <cfRule type="expression" dxfId="17819" priority="18411" stopIfTrue="1">
      <formula>AND($D97&lt;&gt;"SI",$E97&lt;24)</formula>
    </cfRule>
    <cfRule type="expression" dxfId="17818" priority="18412" stopIfTrue="1">
      <formula>OR($D97="SI",$D97="T&amp;A")</formula>
    </cfRule>
  </conditionalFormatting>
  <conditionalFormatting sqref="E97">
    <cfRule type="expression" dxfId="17817" priority="18407" stopIfTrue="1">
      <formula>OR($D97="SI",$D97="T&amp;A")</formula>
    </cfRule>
    <cfRule type="expression" dxfId="17816" priority="18408" stopIfTrue="1">
      <formula>AND($D97&lt;&gt;"SI",$E97&lt;24)</formula>
    </cfRule>
    <cfRule type="expression" dxfId="17815" priority="18409" stopIfTrue="1">
      <formula>OR($D97="SI",$D97="T&amp;A")</formula>
    </cfRule>
  </conditionalFormatting>
  <conditionalFormatting sqref="E97">
    <cfRule type="expression" dxfId="17814" priority="18404" stopIfTrue="1">
      <formula>OR($D97="SI",$D97="T&amp;A")</formula>
    </cfRule>
    <cfRule type="expression" dxfId="17813" priority="18405" stopIfTrue="1">
      <formula>AND($D97&lt;&gt;"SI",$E97&lt;24)</formula>
    </cfRule>
    <cfRule type="expression" dxfId="17812" priority="18406" stopIfTrue="1">
      <formula>OR($D97="SI",$D97="T&amp;A")</formula>
    </cfRule>
  </conditionalFormatting>
  <conditionalFormatting sqref="E97">
    <cfRule type="expression" dxfId="17811" priority="18401" stopIfTrue="1">
      <formula>OR($D97="SI",$D97="T&amp;A")</formula>
    </cfRule>
    <cfRule type="expression" dxfId="17810" priority="18402" stopIfTrue="1">
      <formula>AND($D97&lt;&gt;"SI",$E97&lt;24)</formula>
    </cfRule>
    <cfRule type="expression" dxfId="17809" priority="18403" stopIfTrue="1">
      <formula>OR($D97="SI",$D97="T&amp;A")</formula>
    </cfRule>
  </conditionalFormatting>
  <conditionalFormatting sqref="E97">
    <cfRule type="expression" dxfId="17808" priority="18398" stopIfTrue="1">
      <formula>OR($D97="SI",$D97="T&amp;A")</formula>
    </cfRule>
    <cfRule type="expression" dxfId="17807" priority="18399" stopIfTrue="1">
      <formula>AND($D97&lt;&gt;"SI",$E97&lt;24)</formula>
    </cfRule>
    <cfRule type="expression" dxfId="17806" priority="18400" stopIfTrue="1">
      <formula>OR($D97="SI",$D97="T&amp;A")</formula>
    </cfRule>
  </conditionalFormatting>
  <conditionalFormatting sqref="E97">
    <cfRule type="expression" dxfId="17805" priority="18395" stopIfTrue="1">
      <formula>OR($D97="SI",$D97="T&amp;A")</formula>
    </cfRule>
    <cfRule type="expression" dxfId="17804" priority="18396" stopIfTrue="1">
      <formula>AND($D97&lt;&gt;"SI",$E97&lt;24)</formula>
    </cfRule>
    <cfRule type="expression" dxfId="17803" priority="18397" stopIfTrue="1">
      <formula>OR($D97="SI",$D97="T&amp;A")</formula>
    </cfRule>
  </conditionalFormatting>
  <conditionalFormatting sqref="E97">
    <cfRule type="expression" dxfId="17802" priority="18392" stopIfTrue="1">
      <formula>OR($D97="SI",$D97="T&amp;A")</formula>
    </cfRule>
    <cfRule type="expression" dxfId="17801" priority="18393" stopIfTrue="1">
      <formula>AND($D97&lt;&gt;"SI",$E97&lt;24)</formula>
    </cfRule>
    <cfRule type="expression" dxfId="17800" priority="18394" stopIfTrue="1">
      <formula>OR($D97="SI",$D97="T&amp;A")</formula>
    </cfRule>
  </conditionalFormatting>
  <conditionalFormatting sqref="E97">
    <cfRule type="expression" dxfId="17799" priority="18389" stopIfTrue="1">
      <formula>OR($D97="SI",$D97="T&amp;A")</formula>
    </cfRule>
    <cfRule type="expression" dxfId="17798" priority="18390" stopIfTrue="1">
      <formula>AND($D97&lt;&gt;"SI",$E97&lt;24)</formula>
    </cfRule>
    <cfRule type="expression" dxfId="17797" priority="18391" stopIfTrue="1">
      <formula>OR($D97="SI",$D97="T&amp;A")</formula>
    </cfRule>
  </conditionalFormatting>
  <conditionalFormatting sqref="E97">
    <cfRule type="expression" dxfId="17796" priority="18386" stopIfTrue="1">
      <formula>OR($D97="SI",$D97="T&amp;A")</formula>
    </cfRule>
    <cfRule type="expression" dxfId="17795" priority="18387" stopIfTrue="1">
      <formula>AND($D97&lt;&gt;"SI",$E97&lt;24)</formula>
    </cfRule>
    <cfRule type="expression" dxfId="17794" priority="18388" stopIfTrue="1">
      <formula>OR($D97="SI",$D97="T&amp;A")</formula>
    </cfRule>
  </conditionalFormatting>
  <conditionalFormatting sqref="E97">
    <cfRule type="expression" dxfId="17793" priority="18383" stopIfTrue="1">
      <formula>OR($D97="SI",$D97="T&amp;A")</formula>
    </cfRule>
    <cfRule type="expression" dxfId="17792" priority="18384" stopIfTrue="1">
      <formula>AND($D97&lt;&gt;"SI",$E97&lt;24)</formula>
    </cfRule>
    <cfRule type="expression" dxfId="17791" priority="18385" stopIfTrue="1">
      <formula>OR($D97="SI",$D97="T&amp;A")</formula>
    </cfRule>
  </conditionalFormatting>
  <conditionalFormatting sqref="E99">
    <cfRule type="expression" dxfId="17790" priority="18380" stopIfTrue="1">
      <formula>OR($D99="SI",$D99="T&amp;A")</formula>
    </cfRule>
    <cfRule type="expression" dxfId="17789" priority="18381" stopIfTrue="1">
      <formula>AND($D99&lt;&gt;"SI",$E99&lt;24)</formula>
    </cfRule>
    <cfRule type="expression" dxfId="17788" priority="18382" stopIfTrue="1">
      <formula>OR($D99="SI",$D99="T&amp;A")</formula>
    </cfRule>
  </conditionalFormatting>
  <conditionalFormatting sqref="E99">
    <cfRule type="expression" dxfId="17787" priority="18377" stopIfTrue="1">
      <formula>OR($D99="SI",$D99="T&amp;A")</formula>
    </cfRule>
    <cfRule type="expression" dxfId="17786" priority="18378" stopIfTrue="1">
      <formula>AND($D99&lt;&gt;"SI",$E99&lt;24)</formula>
    </cfRule>
    <cfRule type="expression" dxfId="17785" priority="18379" stopIfTrue="1">
      <formula>OR($D99="SI",$D99="T&amp;A")</formula>
    </cfRule>
  </conditionalFormatting>
  <conditionalFormatting sqref="E99">
    <cfRule type="expression" dxfId="17784" priority="18374" stopIfTrue="1">
      <formula>OR($D99="SI",$D99="T&amp;A")</formula>
    </cfRule>
    <cfRule type="expression" dxfId="17783" priority="18375" stopIfTrue="1">
      <formula>AND($D99&lt;&gt;"SI",$E99&lt;24)</formula>
    </cfRule>
    <cfRule type="expression" dxfId="17782" priority="18376" stopIfTrue="1">
      <formula>OR($D99="SI",$D99="T&amp;A")</formula>
    </cfRule>
  </conditionalFormatting>
  <conditionalFormatting sqref="E99">
    <cfRule type="expression" dxfId="17781" priority="18371" stopIfTrue="1">
      <formula>OR($D99="SI",$D99="T&amp;A")</formula>
    </cfRule>
    <cfRule type="expression" dxfId="17780" priority="18372" stopIfTrue="1">
      <formula>AND($D99&lt;&gt;"SI",$E99&lt;24)</formula>
    </cfRule>
    <cfRule type="expression" dxfId="17779" priority="18373" stopIfTrue="1">
      <formula>OR($D99="SI",$D99="T&amp;A")</formula>
    </cfRule>
  </conditionalFormatting>
  <conditionalFormatting sqref="E99">
    <cfRule type="expression" dxfId="17778" priority="18368" stopIfTrue="1">
      <formula>OR($D99="SI",$D99="T&amp;A")</formula>
    </cfRule>
    <cfRule type="expression" dxfId="17777" priority="18369" stopIfTrue="1">
      <formula>AND($D99&lt;&gt;"SI",$E99&lt;24)</formula>
    </cfRule>
    <cfRule type="expression" dxfId="17776" priority="18370" stopIfTrue="1">
      <formula>OR($D99="SI",$D99="T&amp;A")</formula>
    </cfRule>
  </conditionalFormatting>
  <conditionalFormatting sqref="E99">
    <cfRule type="expression" dxfId="17775" priority="18365" stopIfTrue="1">
      <formula>OR($D99="SI",$D99="T&amp;A")</formula>
    </cfRule>
    <cfRule type="expression" dxfId="17774" priority="18366" stopIfTrue="1">
      <formula>AND($D99&lt;&gt;"SI",$E99&lt;24)</formula>
    </cfRule>
    <cfRule type="expression" dxfId="17773" priority="18367" stopIfTrue="1">
      <formula>OR($D99="SI",$D99="T&amp;A")</formula>
    </cfRule>
  </conditionalFormatting>
  <conditionalFormatting sqref="E99">
    <cfRule type="expression" dxfId="17772" priority="18362" stopIfTrue="1">
      <formula>OR($D99="SI",$D99="T&amp;A")</formula>
    </cfRule>
    <cfRule type="expression" dxfId="17771" priority="18363" stopIfTrue="1">
      <formula>AND($D99&lt;&gt;"SI",$E99&lt;24)</formula>
    </cfRule>
    <cfRule type="expression" dxfId="17770" priority="18364" stopIfTrue="1">
      <formula>OR($D99="SI",$D99="T&amp;A")</formula>
    </cfRule>
  </conditionalFormatting>
  <conditionalFormatting sqref="E99">
    <cfRule type="expression" dxfId="17769" priority="18359" stopIfTrue="1">
      <formula>OR($D99="SI",$D99="T&amp;A")</formula>
    </cfRule>
    <cfRule type="expression" dxfId="17768" priority="18360" stopIfTrue="1">
      <formula>AND($D99&lt;&gt;"SI",$E99&lt;24)</formula>
    </cfRule>
    <cfRule type="expression" dxfId="17767" priority="18361" stopIfTrue="1">
      <formula>OR($D99="SI",$D99="T&amp;A")</formula>
    </cfRule>
  </conditionalFormatting>
  <conditionalFormatting sqref="E99">
    <cfRule type="expression" dxfId="17766" priority="18356" stopIfTrue="1">
      <formula>OR($D99="SI",$D99="T&amp;A")</formula>
    </cfRule>
    <cfRule type="expression" dxfId="17765" priority="18357" stopIfTrue="1">
      <formula>AND($D99&lt;&gt;"SI",$E99&lt;24)</formula>
    </cfRule>
    <cfRule type="expression" dxfId="17764" priority="18358" stopIfTrue="1">
      <formula>OR($D99="SI",$D99="T&amp;A")</formula>
    </cfRule>
  </conditionalFormatting>
  <conditionalFormatting sqref="E99">
    <cfRule type="expression" dxfId="17763" priority="18353" stopIfTrue="1">
      <formula>OR($D99="SI",$D99="T&amp;A")</formula>
    </cfRule>
    <cfRule type="expression" dxfId="17762" priority="18354" stopIfTrue="1">
      <formula>AND($D99&lt;&gt;"SI",$E99&lt;24)</formula>
    </cfRule>
    <cfRule type="expression" dxfId="17761" priority="18355" stopIfTrue="1">
      <formula>OR($D99="SI",$D99="T&amp;A")</formula>
    </cfRule>
  </conditionalFormatting>
  <conditionalFormatting sqref="E99">
    <cfRule type="expression" dxfId="17760" priority="18350" stopIfTrue="1">
      <formula>OR($D99="SI",$D99="T&amp;A")</formula>
    </cfRule>
    <cfRule type="expression" dxfId="17759" priority="18351" stopIfTrue="1">
      <formula>AND($D99&lt;&gt;"SI",$E99&lt;24)</formula>
    </cfRule>
    <cfRule type="expression" dxfId="17758" priority="18352" stopIfTrue="1">
      <formula>OR($D99="SI",$D99="T&amp;A")</formula>
    </cfRule>
  </conditionalFormatting>
  <conditionalFormatting sqref="E99">
    <cfRule type="expression" dxfId="17757" priority="18347" stopIfTrue="1">
      <formula>OR($D99="SI",$D99="T&amp;A")</formula>
    </cfRule>
    <cfRule type="expression" dxfId="17756" priority="18348" stopIfTrue="1">
      <formula>AND($D99&lt;&gt;"SI",$E99&lt;24)</formula>
    </cfRule>
    <cfRule type="expression" dxfId="17755" priority="18349" stopIfTrue="1">
      <formula>OR($D99="SI",$D99="T&amp;A")</formula>
    </cfRule>
  </conditionalFormatting>
  <conditionalFormatting sqref="E99">
    <cfRule type="expression" dxfId="17754" priority="18344" stopIfTrue="1">
      <formula>OR($D99="SI",$D99="T&amp;A")</formula>
    </cfRule>
    <cfRule type="expression" dxfId="17753" priority="18345" stopIfTrue="1">
      <formula>AND($D99&lt;&gt;"SI",$E99&lt;24)</formula>
    </cfRule>
    <cfRule type="expression" dxfId="17752" priority="18346" stopIfTrue="1">
      <formula>OR($D99="SI",$D99="T&amp;A")</formula>
    </cfRule>
  </conditionalFormatting>
  <conditionalFormatting sqref="E99">
    <cfRule type="expression" dxfId="17751" priority="18341" stopIfTrue="1">
      <formula>OR($D99="SI",$D99="T&amp;A")</formula>
    </cfRule>
    <cfRule type="expression" dxfId="17750" priority="18342" stopIfTrue="1">
      <formula>AND($D99&lt;&gt;"SI",$E99&lt;24)</formula>
    </cfRule>
    <cfRule type="expression" dxfId="17749" priority="18343" stopIfTrue="1">
      <formula>OR($D99="SI",$D99="T&amp;A")</formula>
    </cfRule>
  </conditionalFormatting>
  <conditionalFormatting sqref="E99">
    <cfRule type="expression" dxfId="17748" priority="18338" stopIfTrue="1">
      <formula>OR($D99="SI",$D99="T&amp;A")</formula>
    </cfRule>
    <cfRule type="expression" dxfId="17747" priority="18339" stopIfTrue="1">
      <formula>AND($D99&lt;&gt;"SI",$E99&lt;24)</formula>
    </cfRule>
    <cfRule type="expression" dxfId="17746" priority="18340" stopIfTrue="1">
      <formula>OR($D99="SI",$D99="T&amp;A")</formula>
    </cfRule>
  </conditionalFormatting>
  <conditionalFormatting sqref="E99">
    <cfRule type="expression" dxfId="17745" priority="18335" stopIfTrue="1">
      <formula>OR($D99="SI",$D99="T&amp;A")</formula>
    </cfRule>
    <cfRule type="expression" dxfId="17744" priority="18336" stopIfTrue="1">
      <formula>AND($D99&lt;&gt;"SI",$E99&lt;24)</formula>
    </cfRule>
    <cfRule type="expression" dxfId="17743" priority="18337" stopIfTrue="1">
      <formula>OR($D99="SI",$D99="T&amp;A")</formula>
    </cfRule>
  </conditionalFormatting>
  <conditionalFormatting sqref="E99">
    <cfRule type="expression" dxfId="17742" priority="18332" stopIfTrue="1">
      <formula>OR($D99="SI",$D99="T&amp;A")</formula>
    </cfRule>
    <cfRule type="expression" dxfId="17741" priority="18333" stopIfTrue="1">
      <formula>AND($D99&lt;&gt;"SI",$E99&lt;24)</formula>
    </cfRule>
    <cfRule type="expression" dxfId="17740" priority="18334" stopIfTrue="1">
      <formula>OR($D99="SI",$D99="T&amp;A")</formula>
    </cfRule>
  </conditionalFormatting>
  <conditionalFormatting sqref="E99">
    <cfRule type="expression" dxfId="17739" priority="18329" stopIfTrue="1">
      <formula>OR($D99="SI",$D99="T&amp;A")</formula>
    </cfRule>
    <cfRule type="expression" dxfId="17738" priority="18330" stopIfTrue="1">
      <formula>AND($D99&lt;&gt;"SI",$E99&lt;24)</formula>
    </cfRule>
    <cfRule type="expression" dxfId="17737" priority="18331" stopIfTrue="1">
      <formula>OR($D99="SI",$D99="T&amp;A")</formula>
    </cfRule>
  </conditionalFormatting>
  <conditionalFormatting sqref="E99">
    <cfRule type="expression" dxfId="17736" priority="18326" stopIfTrue="1">
      <formula>OR($D99="SI",$D99="T&amp;A")</formula>
    </cfRule>
    <cfRule type="expression" dxfId="17735" priority="18327" stopIfTrue="1">
      <formula>AND($D99&lt;&gt;"SI",$E99&lt;24)</formula>
    </cfRule>
    <cfRule type="expression" dxfId="17734" priority="18328" stopIfTrue="1">
      <formula>OR($D99="SI",$D99="T&amp;A")</formula>
    </cfRule>
  </conditionalFormatting>
  <conditionalFormatting sqref="E99">
    <cfRule type="expression" dxfId="17733" priority="18323" stopIfTrue="1">
      <formula>OR($D99="SI",$D99="T&amp;A")</formula>
    </cfRule>
    <cfRule type="expression" dxfId="17732" priority="18324" stopIfTrue="1">
      <formula>AND($D99&lt;&gt;"SI",$E99&lt;24)</formula>
    </cfRule>
    <cfRule type="expression" dxfId="17731" priority="18325" stopIfTrue="1">
      <formula>OR($D99="SI",$D99="T&amp;A")</formula>
    </cfRule>
  </conditionalFormatting>
  <conditionalFormatting sqref="E99">
    <cfRule type="expression" dxfId="17730" priority="18320" stopIfTrue="1">
      <formula>OR($D99="SI",$D99="T&amp;A")</formula>
    </cfRule>
    <cfRule type="expression" dxfId="17729" priority="18321" stopIfTrue="1">
      <formula>AND($D99&lt;&gt;"SI",$E99&lt;24)</formula>
    </cfRule>
    <cfRule type="expression" dxfId="17728" priority="18322" stopIfTrue="1">
      <formula>OR($D99="SI",$D99="T&amp;A")</formula>
    </cfRule>
  </conditionalFormatting>
  <conditionalFormatting sqref="E99">
    <cfRule type="expression" dxfId="17727" priority="18317" stopIfTrue="1">
      <formula>OR($D99="SI",$D99="T&amp;A")</formula>
    </cfRule>
    <cfRule type="expression" dxfId="17726" priority="18318" stopIfTrue="1">
      <formula>AND($D99&lt;&gt;"SI",$E99&lt;24)</formula>
    </cfRule>
    <cfRule type="expression" dxfId="17725" priority="18319" stopIfTrue="1">
      <formula>OR($D99="SI",$D99="T&amp;A")</formula>
    </cfRule>
  </conditionalFormatting>
  <conditionalFormatting sqref="E99">
    <cfRule type="expression" dxfId="17724" priority="18314" stopIfTrue="1">
      <formula>OR($D99="SI",$D99="T&amp;A")</formula>
    </cfRule>
    <cfRule type="expression" dxfId="17723" priority="18315" stopIfTrue="1">
      <formula>AND($D99&lt;&gt;"SI",$E99&lt;24)</formula>
    </cfRule>
    <cfRule type="expression" dxfId="17722" priority="18316" stopIfTrue="1">
      <formula>OR($D99="SI",$D99="T&amp;A")</formula>
    </cfRule>
  </conditionalFormatting>
  <conditionalFormatting sqref="E99">
    <cfRule type="expression" dxfId="17721" priority="18311" stopIfTrue="1">
      <formula>OR($D99="SI",$D99="T&amp;A")</formula>
    </cfRule>
    <cfRule type="expression" dxfId="17720" priority="18312" stopIfTrue="1">
      <formula>AND($D99&lt;&gt;"SI",$E99&lt;24)</formula>
    </cfRule>
    <cfRule type="expression" dxfId="17719" priority="18313" stopIfTrue="1">
      <formula>OR($D99="SI",$D99="T&amp;A")</formula>
    </cfRule>
  </conditionalFormatting>
  <conditionalFormatting sqref="E99">
    <cfRule type="expression" dxfId="17718" priority="18308" stopIfTrue="1">
      <formula>OR($D99="SI",$D99="T&amp;A")</formula>
    </cfRule>
    <cfRule type="expression" dxfId="17717" priority="18309" stopIfTrue="1">
      <formula>AND($D99&lt;&gt;"SI",$E99&lt;24)</formula>
    </cfRule>
    <cfRule type="expression" dxfId="17716" priority="18310" stopIfTrue="1">
      <formula>OR($D99="SI",$D99="T&amp;A")</formula>
    </cfRule>
  </conditionalFormatting>
  <conditionalFormatting sqref="E99">
    <cfRule type="expression" dxfId="17715" priority="18305" stopIfTrue="1">
      <formula>OR($D99="SI",$D99="T&amp;A")</formula>
    </cfRule>
    <cfRule type="expression" dxfId="17714" priority="18306" stopIfTrue="1">
      <formula>AND($D99&lt;&gt;"SI",$E99&lt;24)</formula>
    </cfRule>
    <cfRule type="expression" dxfId="17713" priority="18307" stopIfTrue="1">
      <formula>OR($D99="SI",$D99="T&amp;A")</formula>
    </cfRule>
  </conditionalFormatting>
  <conditionalFormatting sqref="E99">
    <cfRule type="expression" dxfId="17712" priority="18302" stopIfTrue="1">
      <formula>OR($D99="SI",$D99="T&amp;A")</formula>
    </cfRule>
    <cfRule type="expression" dxfId="17711" priority="18303" stopIfTrue="1">
      <formula>AND($D99&lt;&gt;"SI",$E99&lt;24)</formula>
    </cfRule>
    <cfRule type="expression" dxfId="17710" priority="18304" stopIfTrue="1">
      <formula>OR($D99="SI",$D99="T&amp;A")</formula>
    </cfRule>
  </conditionalFormatting>
  <conditionalFormatting sqref="E99">
    <cfRule type="expression" dxfId="17709" priority="18299" stopIfTrue="1">
      <formula>OR($D99="SI",$D99="T&amp;A")</formula>
    </cfRule>
    <cfRule type="expression" dxfId="17708" priority="18300" stopIfTrue="1">
      <formula>AND($D99&lt;&gt;"SI",$E99&lt;24)</formula>
    </cfRule>
    <cfRule type="expression" dxfId="17707" priority="18301" stopIfTrue="1">
      <formula>OR($D99="SI",$D99="T&amp;A")</formula>
    </cfRule>
  </conditionalFormatting>
  <conditionalFormatting sqref="E99">
    <cfRule type="expression" dxfId="17706" priority="18296" stopIfTrue="1">
      <formula>OR($D99="SI",$D99="T&amp;A")</formula>
    </cfRule>
    <cfRule type="expression" dxfId="17705" priority="18297" stopIfTrue="1">
      <formula>AND($D99&lt;&gt;"SI",$E99&lt;24)</formula>
    </cfRule>
    <cfRule type="expression" dxfId="17704" priority="18298" stopIfTrue="1">
      <formula>OR($D99="SI",$D99="T&amp;A")</formula>
    </cfRule>
  </conditionalFormatting>
  <conditionalFormatting sqref="E99">
    <cfRule type="expression" dxfId="17703" priority="18293" stopIfTrue="1">
      <formula>OR($D99="SI",$D99="T&amp;A")</formula>
    </cfRule>
    <cfRule type="expression" dxfId="17702" priority="18294" stopIfTrue="1">
      <formula>AND($D99&lt;&gt;"SI",$E99&lt;24)</formula>
    </cfRule>
    <cfRule type="expression" dxfId="17701" priority="18295" stopIfTrue="1">
      <formula>OR($D99="SI",$D99="T&amp;A")</formula>
    </cfRule>
  </conditionalFormatting>
  <conditionalFormatting sqref="E99">
    <cfRule type="expression" dxfId="17700" priority="18290" stopIfTrue="1">
      <formula>OR($D99="SI",$D99="T&amp;A")</formula>
    </cfRule>
    <cfRule type="expression" dxfId="17699" priority="18291" stopIfTrue="1">
      <formula>AND($D99&lt;&gt;"SI",$E99&lt;24)</formula>
    </cfRule>
    <cfRule type="expression" dxfId="17698" priority="18292" stopIfTrue="1">
      <formula>OR($D99="SI",$D99="T&amp;A")</formula>
    </cfRule>
  </conditionalFormatting>
  <conditionalFormatting sqref="E99">
    <cfRule type="expression" dxfId="17697" priority="18287" stopIfTrue="1">
      <formula>OR($D99="SI",$D99="T&amp;A")</formula>
    </cfRule>
    <cfRule type="expression" dxfId="17696" priority="18288" stopIfTrue="1">
      <formula>AND($D99&lt;&gt;"SI",$E99&lt;24)</formula>
    </cfRule>
    <cfRule type="expression" dxfId="17695" priority="18289" stopIfTrue="1">
      <formula>OR($D99="SI",$D99="T&amp;A")</formula>
    </cfRule>
  </conditionalFormatting>
  <conditionalFormatting sqref="E99">
    <cfRule type="expression" dxfId="17694" priority="18284" stopIfTrue="1">
      <formula>OR($D99="SI",$D99="T&amp;A")</formula>
    </cfRule>
    <cfRule type="expression" dxfId="17693" priority="18285" stopIfTrue="1">
      <formula>AND($D99&lt;&gt;"SI",$E99&lt;24)</formula>
    </cfRule>
    <cfRule type="expression" dxfId="17692" priority="18286" stopIfTrue="1">
      <formula>OR($D99="SI",$D99="T&amp;A")</formula>
    </cfRule>
  </conditionalFormatting>
  <conditionalFormatting sqref="E99">
    <cfRule type="expression" dxfId="17691" priority="18281" stopIfTrue="1">
      <formula>OR($D99="SI",$D99="T&amp;A")</formula>
    </cfRule>
    <cfRule type="expression" dxfId="17690" priority="18282" stopIfTrue="1">
      <formula>AND($D99&lt;&gt;"SI",$E99&lt;24)</formula>
    </cfRule>
    <cfRule type="expression" dxfId="17689" priority="18283" stopIfTrue="1">
      <formula>OR($D99="SI",$D99="T&amp;A")</formula>
    </cfRule>
  </conditionalFormatting>
  <conditionalFormatting sqref="E99">
    <cfRule type="expression" dxfId="17688" priority="18278" stopIfTrue="1">
      <formula>OR($D99="SI",$D99="T&amp;A")</formula>
    </cfRule>
    <cfRule type="expression" dxfId="17687" priority="18279" stopIfTrue="1">
      <formula>AND($D99&lt;&gt;"SI",$E99&lt;24)</formula>
    </cfRule>
    <cfRule type="expression" dxfId="17686" priority="18280" stopIfTrue="1">
      <formula>OR($D99="SI",$D99="T&amp;A")</formula>
    </cfRule>
  </conditionalFormatting>
  <conditionalFormatting sqref="E99">
    <cfRule type="expression" dxfId="17685" priority="18275" stopIfTrue="1">
      <formula>OR($D99="SI",$D99="T&amp;A")</formula>
    </cfRule>
    <cfRule type="expression" dxfId="17684" priority="18276" stopIfTrue="1">
      <formula>AND($D99&lt;&gt;"SI",$E99&lt;24)</formula>
    </cfRule>
    <cfRule type="expression" dxfId="17683" priority="18277" stopIfTrue="1">
      <formula>OR($D99="SI",$D99="T&amp;A")</formula>
    </cfRule>
  </conditionalFormatting>
  <conditionalFormatting sqref="E99">
    <cfRule type="expression" dxfId="17682" priority="18272" stopIfTrue="1">
      <formula>OR($D99="SI",$D99="T&amp;A")</formula>
    </cfRule>
    <cfRule type="expression" dxfId="17681" priority="18273" stopIfTrue="1">
      <formula>AND($D99&lt;&gt;"SI",$E99&lt;24)</formula>
    </cfRule>
    <cfRule type="expression" dxfId="17680" priority="18274" stopIfTrue="1">
      <formula>OR($D99="SI",$D99="T&amp;A")</formula>
    </cfRule>
  </conditionalFormatting>
  <conditionalFormatting sqref="E99">
    <cfRule type="expression" dxfId="17679" priority="18269" stopIfTrue="1">
      <formula>OR($D99="SI",$D99="T&amp;A")</formula>
    </cfRule>
    <cfRule type="expression" dxfId="17678" priority="18270" stopIfTrue="1">
      <formula>AND($D99&lt;&gt;"SI",$E99&lt;24)</formula>
    </cfRule>
    <cfRule type="expression" dxfId="17677" priority="18271" stopIfTrue="1">
      <formula>OR($D99="SI",$D99="T&amp;A")</formula>
    </cfRule>
  </conditionalFormatting>
  <conditionalFormatting sqref="E99">
    <cfRule type="expression" dxfId="17676" priority="18266" stopIfTrue="1">
      <formula>OR($D99="SI",$D99="T&amp;A")</formula>
    </cfRule>
    <cfRule type="expression" dxfId="17675" priority="18267" stopIfTrue="1">
      <formula>AND($D99&lt;&gt;"SI",$E99&lt;24)</formula>
    </cfRule>
    <cfRule type="expression" dxfId="17674" priority="18268" stopIfTrue="1">
      <formula>OR($D99="SI",$D99="T&amp;A")</formula>
    </cfRule>
  </conditionalFormatting>
  <conditionalFormatting sqref="E101">
    <cfRule type="expression" dxfId="17673" priority="18263" stopIfTrue="1">
      <formula>OR($D101="SI",$D101="T&amp;A")</formula>
    </cfRule>
    <cfRule type="expression" dxfId="17672" priority="18264" stopIfTrue="1">
      <formula>AND($D101&lt;&gt;"SI",$E101&lt;24)</formula>
    </cfRule>
    <cfRule type="expression" dxfId="17671" priority="18265" stopIfTrue="1">
      <formula>OR($D101="SI",$D101="T&amp;A")</formula>
    </cfRule>
  </conditionalFormatting>
  <conditionalFormatting sqref="E101">
    <cfRule type="expression" dxfId="17670" priority="18260" stopIfTrue="1">
      <formula>OR($D101="SI",$D101="T&amp;A")</formula>
    </cfRule>
    <cfRule type="expression" dxfId="17669" priority="18261" stopIfTrue="1">
      <formula>AND($D101&lt;&gt;"SI",$E101&lt;24)</formula>
    </cfRule>
    <cfRule type="expression" dxfId="17668" priority="18262" stopIfTrue="1">
      <formula>OR($D101="SI",$D101="T&amp;A")</formula>
    </cfRule>
  </conditionalFormatting>
  <conditionalFormatting sqref="E101">
    <cfRule type="expression" dxfId="17667" priority="18257" stopIfTrue="1">
      <formula>OR($D101="SI",$D101="T&amp;A")</formula>
    </cfRule>
    <cfRule type="expression" dxfId="17666" priority="18258" stopIfTrue="1">
      <formula>AND($D101&lt;&gt;"SI",$E101&lt;24)</formula>
    </cfRule>
    <cfRule type="expression" dxfId="17665" priority="18259" stopIfTrue="1">
      <formula>OR($D101="SI",$D101="T&amp;A")</formula>
    </cfRule>
  </conditionalFormatting>
  <conditionalFormatting sqref="E101">
    <cfRule type="expression" dxfId="17664" priority="18254" stopIfTrue="1">
      <formula>OR($D101="SI",$D101="T&amp;A")</formula>
    </cfRule>
    <cfRule type="expression" dxfId="17663" priority="18255" stopIfTrue="1">
      <formula>AND($D101&lt;&gt;"SI",$E101&lt;24)</formula>
    </cfRule>
    <cfRule type="expression" dxfId="17662" priority="18256" stopIfTrue="1">
      <formula>OR($D101="SI",$D101="T&amp;A")</formula>
    </cfRule>
  </conditionalFormatting>
  <conditionalFormatting sqref="E101">
    <cfRule type="expression" dxfId="17661" priority="18251" stopIfTrue="1">
      <formula>OR($D101="SI",$D101="T&amp;A")</formula>
    </cfRule>
    <cfRule type="expression" dxfId="17660" priority="18252" stopIfTrue="1">
      <formula>AND($D101&lt;&gt;"SI",$E101&lt;24)</formula>
    </cfRule>
    <cfRule type="expression" dxfId="17659" priority="18253" stopIfTrue="1">
      <formula>OR($D101="SI",$D101="T&amp;A")</formula>
    </cfRule>
  </conditionalFormatting>
  <conditionalFormatting sqref="E101">
    <cfRule type="expression" dxfId="17658" priority="18248" stopIfTrue="1">
      <formula>OR($D101="SI",$D101="T&amp;A")</formula>
    </cfRule>
    <cfRule type="expression" dxfId="17657" priority="18249" stopIfTrue="1">
      <formula>AND($D101&lt;&gt;"SI",$E101&lt;24)</formula>
    </cfRule>
    <cfRule type="expression" dxfId="17656" priority="18250" stopIfTrue="1">
      <formula>OR($D101="SI",$D101="T&amp;A")</formula>
    </cfRule>
  </conditionalFormatting>
  <conditionalFormatting sqref="E101">
    <cfRule type="expression" dxfId="17655" priority="18245" stopIfTrue="1">
      <formula>OR($D101="SI",$D101="T&amp;A")</formula>
    </cfRule>
    <cfRule type="expression" dxfId="17654" priority="18246" stopIfTrue="1">
      <formula>AND($D101&lt;&gt;"SI",$E101&lt;24)</formula>
    </cfRule>
    <cfRule type="expression" dxfId="17653" priority="18247" stopIfTrue="1">
      <formula>OR($D101="SI",$D101="T&amp;A")</formula>
    </cfRule>
  </conditionalFormatting>
  <conditionalFormatting sqref="E101">
    <cfRule type="expression" dxfId="17652" priority="18242" stopIfTrue="1">
      <formula>OR($D101="SI",$D101="T&amp;A")</formula>
    </cfRule>
    <cfRule type="expression" dxfId="17651" priority="18243" stopIfTrue="1">
      <formula>AND($D101&lt;&gt;"SI",$E101&lt;24)</formula>
    </cfRule>
    <cfRule type="expression" dxfId="17650" priority="18244" stopIfTrue="1">
      <formula>OR($D101="SI",$D101="T&amp;A")</formula>
    </cfRule>
  </conditionalFormatting>
  <conditionalFormatting sqref="E101">
    <cfRule type="expression" dxfId="17649" priority="18239" stopIfTrue="1">
      <formula>OR($D101="SI",$D101="T&amp;A")</formula>
    </cfRule>
    <cfRule type="expression" dxfId="17648" priority="18240" stopIfTrue="1">
      <formula>AND($D101&lt;&gt;"SI",$E101&lt;24)</formula>
    </cfRule>
    <cfRule type="expression" dxfId="17647" priority="18241" stopIfTrue="1">
      <formula>OR($D101="SI",$D101="T&amp;A")</formula>
    </cfRule>
  </conditionalFormatting>
  <conditionalFormatting sqref="E101">
    <cfRule type="expression" dxfId="17646" priority="18236" stopIfTrue="1">
      <formula>OR($D101="SI",$D101="T&amp;A")</formula>
    </cfRule>
    <cfRule type="expression" dxfId="17645" priority="18237" stopIfTrue="1">
      <formula>AND($D101&lt;&gt;"SI",$E101&lt;24)</formula>
    </cfRule>
    <cfRule type="expression" dxfId="17644" priority="18238" stopIfTrue="1">
      <formula>OR($D101="SI",$D101="T&amp;A")</formula>
    </cfRule>
  </conditionalFormatting>
  <conditionalFormatting sqref="E101">
    <cfRule type="expression" dxfId="17643" priority="18233" stopIfTrue="1">
      <formula>OR($D101="SI",$D101="T&amp;A")</formula>
    </cfRule>
    <cfRule type="expression" dxfId="17642" priority="18234" stopIfTrue="1">
      <formula>AND($D101&lt;&gt;"SI",$E101&lt;24)</formula>
    </cfRule>
    <cfRule type="expression" dxfId="17641" priority="18235" stopIfTrue="1">
      <formula>OR($D101="SI",$D101="T&amp;A")</formula>
    </cfRule>
  </conditionalFormatting>
  <conditionalFormatting sqref="E105">
    <cfRule type="expression" dxfId="17640" priority="18230" stopIfTrue="1">
      <formula>OR($D105="SI",$D105="T&amp;A")</formula>
    </cfRule>
    <cfRule type="expression" dxfId="17639" priority="18231" stopIfTrue="1">
      <formula>AND($D105&lt;&gt;"SI",$E105&lt;24)</formula>
    </cfRule>
    <cfRule type="expression" dxfId="17638" priority="18232" stopIfTrue="1">
      <formula>OR($D105="SI",$D105="T&amp;A")</formula>
    </cfRule>
  </conditionalFormatting>
  <conditionalFormatting sqref="E105">
    <cfRule type="expression" dxfId="17637" priority="18227" stopIfTrue="1">
      <formula>OR($D105="SI",$D105="T&amp;A")</formula>
    </cfRule>
    <cfRule type="expression" dxfId="17636" priority="18228" stopIfTrue="1">
      <formula>AND($D105&lt;&gt;"SI",$E105&lt;24)</formula>
    </cfRule>
    <cfRule type="expression" dxfId="17635" priority="18229" stopIfTrue="1">
      <formula>OR($D105="SI",$D105="T&amp;A")</formula>
    </cfRule>
  </conditionalFormatting>
  <conditionalFormatting sqref="E105">
    <cfRule type="expression" dxfId="17634" priority="18224" stopIfTrue="1">
      <formula>OR($D105="SI",$D105="T&amp;A")</formula>
    </cfRule>
    <cfRule type="expression" dxfId="17633" priority="18225" stopIfTrue="1">
      <formula>AND($D105&lt;&gt;"SI",$E105&lt;24)</formula>
    </cfRule>
    <cfRule type="expression" dxfId="17632" priority="18226" stopIfTrue="1">
      <formula>OR($D105="SI",$D105="T&amp;A")</formula>
    </cfRule>
  </conditionalFormatting>
  <conditionalFormatting sqref="E105">
    <cfRule type="expression" dxfId="17631" priority="18221" stopIfTrue="1">
      <formula>OR($D105="SI",$D105="T&amp;A")</formula>
    </cfRule>
    <cfRule type="expression" dxfId="17630" priority="18222" stopIfTrue="1">
      <formula>AND($D105&lt;&gt;"SI",$E105&lt;24)</formula>
    </cfRule>
    <cfRule type="expression" dxfId="17629" priority="18223" stopIfTrue="1">
      <formula>OR($D105="SI",$D105="T&amp;A")</formula>
    </cfRule>
  </conditionalFormatting>
  <conditionalFormatting sqref="E105">
    <cfRule type="expression" dxfId="17628" priority="18218" stopIfTrue="1">
      <formula>OR($D105="SI",$D105="T&amp;A")</formula>
    </cfRule>
    <cfRule type="expression" dxfId="17627" priority="18219" stopIfTrue="1">
      <formula>AND($D105&lt;&gt;"SI",$E105&lt;24)</formula>
    </cfRule>
    <cfRule type="expression" dxfId="17626" priority="18220" stopIfTrue="1">
      <formula>OR($D105="SI",$D105="T&amp;A")</formula>
    </cfRule>
  </conditionalFormatting>
  <conditionalFormatting sqref="E105">
    <cfRule type="expression" dxfId="17625" priority="18215" stopIfTrue="1">
      <formula>OR($D105="SI",$D105="T&amp;A")</formula>
    </cfRule>
    <cfRule type="expression" dxfId="17624" priority="18216" stopIfTrue="1">
      <formula>AND($D105&lt;&gt;"SI",$E105&lt;24)</formula>
    </cfRule>
    <cfRule type="expression" dxfId="17623" priority="18217" stopIfTrue="1">
      <formula>OR($D105="SI",$D105="T&amp;A")</formula>
    </cfRule>
  </conditionalFormatting>
  <conditionalFormatting sqref="E105">
    <cfRule type="expression" dxfId="17622" priority="18212" stopIfTrue="1">
      <formula>OR($D105="SI",$D105="T&amp;A")</formula>
    </cfRule>
    <cfRule type="expression" dxfId="17621" priority="18213" stopIfTrue="1">
      <formula>AND($D105&lt;&gt;"SI",$E105&lt;24)</formula>
    </cfRule>
    <cfRule type="expression" dxfId="17620" priority="18214" stopIfTrue="1">
      <formula>OR($D105="SI",$D105="T&amp;A")</formula>
    </cfRule>
  </conditionalFormatting>
  <conditionalFormatting sqref="E105">
    <cfRule type="expression" dxfId="17619" priority="18209" stopIfTrue="1">
      <formula>OR($D105="SI",$D105="T&amp;A")</formula>
    </cfRule>
    <cfRule type="expression" dxfId="17618" priority="18210" stopIfTrue="1">
      <formula>AND($D105&lt;&gt;"SI",$E105&lt;24)</formula>
    </cfRule>
    <cfRule type="expression" dxfId="17617" priority="18211" stopIfTrue="1">
      <formula>OR($D105="SI",$D105="T&amp;A")</formula>
    </cfRule>
  </conditionalFormatting>
  <conditionalFormatting sqref="E105">
    <cfRule type="expression" dxfId="17616" priority="18206" stopIfTrue="1">
      <formula>OR($D105="SI",$D105="T&amp;A")</formula>
    </cfRule>
    <cfRule type="expression" dxfId="17615" priority="18207" stopIfTrue="1">
      <formula>AND($D105&lt;&gt;"SI",$E105&lt;24)</formula>
    </cfRule>
    <cfRule type="expression" dxfId="17614" priority="18208" stopIfTrue="1">
      <formula>OR($D105="SI",$D105="T&amp;A")</formula>
    </cfRule>
  </conditionalFormatting>
  <conditionalFormatting sqref="E105">
    <cfRule type="expression" dxfId="17613" priority="18203" stopIfTrue="1">
      <formula>OR($D105="SI",$D105="T&amp;A")</formula>
    </cfRule>
    <cfRule type="expression" dxfId="17612" priority="18204" stopIfTrue="1">
      <formula>AND($D105&lt;&gt;"SI",$E105&lt;24)</formula>
    </cfRule>
    <cfRule type="expression" dxfId="17611" priority="18205" stopIfTrue="1">
      <formula>OR($D105="SI",$D105="T&amp;A")</formula>
    </cfRule>
  </conditionalFormatting>
  <conditionalFormatting sqref="E105">
    <cfRule type="expression" dxfId="17610" priority="18200" stopIfTrue="1">
      <formula>OR($D105="SI",$D105="T&amp;A")</formula>
    </cfRule>
    <cfRule type="expression" dxfId="17609" priority="18201" stopIfTrue="1">
      <formula>AND($D105&lt;&gt;"SI",$E105&lt;24)</formula>
    </cfRule>
    <cfRule type="expression" dxfId="17608" priority="18202" stopIfTrue="1">
      <formula>OR($D105="SI",$D105="T&amp;A")</formula>
    </cfRule>
  </conditionalFormatting>
  <conditionalFormatting sqref="E105">
    <cfRule type="expression" dxfId="17607" priority="18197" stopIfTrue="1">
      <formula>OR($D105="SI",$D105="T&amp;A")</formula>
    </cfRule>
    <cfRule type="expression" dxfId="17606" priority="18198" stopIfTrue="1">
      <formula>AND($D105&lt;&gt;"SI",$E105&lt;24)</formula>
    </cfRule>
    <cfRule type="expression" dxfId="17605" priority="18199" stopIfTrue="1">
      <formula>OR($D105="SI",$D105="T&amp;A")</formula>
    </cfRule>
  </conditionalFormatting>
  <conditionalFormatting sqref="E105">
    <cfRule type="expression" dxfId="17604" priority="18194" stopIfTrue="1">
      <formula>OR($D105="SI",$D105="T&amp;A")</formula>
    </cfRule>
    <cfRule type="expression" dxfId="17603" priority="18195" stopIfTrue="1">
      <formula>AND($D105&lt;&gt;"SI",$E105&lt;24)</formula>
    </cfRule>
    <cfRule type="expression" dxfId="17602" priority="18196" stopIfTrue="1">
      <formula>OR($D105="SI",$D105="T&amp;A")</formula>
    </cfRule>
  </conditionalFormatting>
  <conditionalFormatting sqref="E105">
    <cfRule type="expression" dxfId="17601" priority="18191" stopIfTrue="1">
      <formula>OR($D105="SI",$D105="T&amp;A")</formula>
    </cfRule>
    <cfRule type="expression" dxfId="17600" priority="18192" stopIfTrue="1">
      <formula>AND($D105&lt;&gt;"SI",$E105&lt;24)</formula>
    </cfRule>
    <cfRule type="expression" dxfId="17599" priority="18193" stopIfTrue="1">
      <formula>OR($D105="SI",$D105="T&amp;A")</formula>
    </cfRule>
  </conditionalFormatting>
  <conditionalFormatting sqref="E105">
    <cfRule type="expression" dxfId="17598" priority="18188" stopIfTrue="1">
      <formula>OR($D105="SI",$D105="T&amp;A")</formula>
    </cfRule>
    <cfRule type="expression" dxfId="17597" priority="18189" stopIfTrue="1">
      <formula>AND($D105&lt;&gt;"SI",$E105&lt;24)</formula>
    </cfRule>
    <cfRule type="expression" dxfId="17596" priority="18190" stopIfTrue="1">
      <formula>OR($D105="SI",$D105="T&amp;A")</formula>
    </cfRule>
  </conditionalFormatting>
  <conditionalFormatting sqref="E105">
    <cfRule type="expression" dxfId="17595" priority="18185" stopIfTrue="1">
      <formula>OR($D105="SI",$D105="T&amp;A")</formula>
    </cfRule>
    <cfRule type="expression" dxfId="17594" priority="18186" stopIfTrue="1">
      <formula>AND($D105&lt;&gt;"SI",$E105&lt;24)</formula>
    </cfRule>
    <cfRule type="expression" dxfId="17593" priority="18187" stopIfTrue="1">
      <formula>OR($D105="SI",$D105="T&amp;A")</formula>
    </cfRule>
  </conditionalFormatting>
  <conditionalFormatting sqref="E105">
    <cfRule type="expression" dxfId="17592" priority="18182" stopIfTrue="1">
      <formula>OR($D105="SI",$D105="T&amp;A")</formula>
    </cfRule>
    <cfRule type="expression" dxfId="17591" priority="18183" stopIfTrue="1">
      <formula>AND($D105&lt;&gt;"SI",$E105&lt;24)</formula>
    </cfRule>
    <cfRule type="expression" dxfId="17590" priority="18184" stopIfTrue="1">
      <formula>OR($D105="SI",$D105="T&amp;A")</formula>
    </cfRule>
  </conditionalFormatting>
  <conditionalFormatting sqref="E105">
    <cfRule type="expression" dxfId="17589" priority="18179" stopIfTrue="1">
      <formula>OR($D105="SI",$D105="T&amp;A")</formula>
    </cfRule>
    <cfRule type="expression" dxfId="17588" priority="18180" stopIfTrue="1">
      <formula>AND($D105&lt;&gt;"SI",$E105&lt;24)</formula>
    </cfRule>
    <cfRule type="expression" dxfId="17587" priority="18181" stopIfTrue="1">
      <formula>OR($D105="SI",$D105="T&amp;A")</formula>
    </cfRule>
  </conditionalFormatting>
  <conditionalFormatting sqref="E105">
    <cfRule type="expression" dxfId="17586" priority="18176" stopIfTrue="1">
      <formula>OR($D105="SI",$D105="T&amp;A")</formula>
    </cfRule>
    <cfRule type="expression" dxfId="17585" priority="18177" stopIfTrue="1">
      <formula>AND($D105&lt;&gt;"SI",$E105&lt;24)</formula>
    </cfRule>
    <cfRule type="expression" dxfId="17584" priority="18178" stopIfTrue="1">
      <formula>OR($D105="SI",$D105="T&amp;A")</formula>
    </cfRule>
  </conditionalFormatting>
  <conditionalFormatting sqref="E105">
    <cfRule type="expression" dxfId="17583" priority="18173" stopIfTrue="1">
      <formula>OR($D105="SI",$D105="T&amp;A")</formula>
    </cfRule>
    <cfRule type="expression" dxfId="17582" priority="18174" stopIfTrue="1">
      <formula>AND($D105&lt;&gt;"SI",$E105&lt;24)</formula>
    </cfRule>
    <cfRule type="expression" dxfId="17581" priority="18175" stopIfTrue="1">
      <formula>OR($D105="SI",$D105="T&amp;A")</formula>
    </cfRule>
  </conditionalFormatting>
  <conditionalFormatting sqref="E105">
    <cfRule type="expression" dxfId="17580" priority="18170" stopIfTrue="1">
      <formula>OR($D105="SI",$D105="T&amp;A")</formula>
    </cfRule>
    <cfRule type="expression" dxfId="17579" priority="18171" stopIfTrue="1">
      <formula>AND($D105&lt;&gt;"SI",$E105&lt;24)</formula>
    </cfRule>
    <cfRule type="expression" dxfId="17578" priority="18172" stopIfTrue="1">
      <formula>OR($D105="SI",$D105="T&amp;A")</formula>
    </cfRule>
  </conditionalFormatting>
  <conditionalFormatting sqref="E105">
    <cfRule type="expression" dxfId="17577" priority="18167" stopIfTrue="1">
      <formula>OR($D105="SI",$D105="T&amp;A")</formula>
    </cfRule>
    <cfRule type="expression" dxfId="17576" priority="18168" stopIfTrue="1">
      <formula>AND($D105&lt;&gt;"SI",$E105&lt;24)</formula>
    </cfRule>
    <cfRule type="expression" dxfId="17575" priority="18169" stopIfTrue="1">
      <formula>OR($D105="SI",$D105="T&amp;A")</formula>
    </cfRule>
  </conditionalFormatting>
  <conditionalFormatting sqref="E105">
    <cfRule type="expression" dxfId="17574" priority="18164" stopIfTrue="1">
      <formula>OR($D105="SI",$D105="T&amp;A")</formula>
    </cfRule>
    <cfRule type="expression" dxfId="17573" priority="18165" stopIfTrue="1">
      <formula>AND($D105&lt;&gt;"SI",$E105&lt;24)</formula>
    </cfRule>
    <cfRule type="expression" dxfId="17572" priority="18166" stopIfTrue="1">
      <formula>OR($D105="SI",$D105="T&amp;A")</formula>
    </cfRule>
  </conditionalFormatting>
  <conditionalFormatting sqref="E105">
    <cfRule type="expression" dxfId="17571" priority="18161" stopIfTrue="1">
      <formula>OR($D105="SI",$D105="T&amp;A")</formula>
    </cfRule>
    <cfRule type="expression" dxfId="17570" priority="18162" stopIfTrue="1">
      <formula>AND($D105&lt;&gt;"SI",$E105&lt;24)</formula>
    </cfRule>
    <cfRule type="expression" dxfId="17569" priority="18163" stopIfTrue="1">
      <formula>OR($D105="SI",$D105="T&amp;A")</formula>
    </cfRule>
  </conditionalFormatting>
  <conditionalFormatting sqref="E105">
    <cfRule type="expression" dxfId="17568" priority="18158" stopIfTrue="1">
      <formula>OR($D105="SI",$D105="T&amp;A")</formula>
    </cfRule>
    <cfRule type="expression" dxfId="17567" priority="18159" stopIfTrue="1">
      <formula>AND($D105&lt;&gt;"SI",$E105&lt;24)</formula>
    </cfRule>
    <cfRule type="expression" dxfId="17566" priority="18160" stopIfTrue="1">
      <formula>OR($D105="SI",$D105="T&amp;A")</formula>
    </cfRule>
  </conditionalFormatting>
  <conditionalFormatting sqref="E105">
    <cfRule type="expression" dxfId="17565" priority="18155" stopIfTrue="1">
      <formula>OR($D105="SI",$D105="T&amp;A")</formula>
    </cfRule>
    <cfRule type="expression" dxfId="17564" priority="18156" stopIfTrue="1">
      <formula>AND($D105&lt;&gt;"SI",$E105&lt;24)</formula>
    </cfRule>
    <cfRule type="expression" dxfId="17563" priority="18157" stopIfTrue="1">
      <formula>OR($D105="SI",$D105="T&amp;A")</formula>
    </cfRule>
  </conditionalFormatting>
  <conditionalFormatting sqref="E105">
    <cfRule type="expression" dxfId="17562" priority="18152" stopIfTrue="1">
      <formula>OR($D105="SI",$D105="T&amp;A")</formula>
    </cfRule>
    <cfRule type="expression" dxfId="17561" priority="18153" stopIfTrue="1">
      <formula>AND($D105&lt;&gt;"SI",$E105&lt;24)</formula>
    </cfRule>
    <cfRule type="expression" dxfId="17560" priority="18154" stopIfTrue="1">
      <formula>OR($D105="SI",$D105="T&amp;A")</formula>
    </cfRule>
  </conditionalFormatting>
  <conditionalFormatting sqref="E105">
    <cfRule type="expression" dxfId="17559" priority="18149" stopIfTrue="1">
      <formula>OR($D105="SI",$D105="T&amp;A")</formula>
    </cfRule>
    <cfRule type="expression" dxfId="17558" priority="18150" stopIfTrue="1">
      <formula>AND($D105&lt;&gt;"SI",$E105&lt;24)</formula>
    </cfRule>
    <cfRule type="expression" dxfId="17557" priority="18151" stopIfTrue="1">
      <formula>OR($D105="SI",$D105="T&amp;A")</formula>
    </cfRule>
  </conditionalFormatting>
  <conditionalFormatting sqref="E105">
    <cfRule type="expression" dxfId="17556" priority="18146" stopIfTrue="1">
      <formula>OR($D105="SI",$D105="T&amp;A")</formula>
    </cfRule>
    <cfRule type="expression" dxfId="17555" priority="18147" stopIfTrue="1">
      <formula>AND($D105&lt;&gt;"SI",$E105&lt;24)</formula>
    </cfRule>
    <cfRule type="expression" dxfId="17554" priority="18148" stopIfTrue="1">
      <formula>OR($D105="SI",$D105="T&amp;A")</formula>
    </cfRule>
  </conditionalFormatting>
  <conditionalFormatting sqref="E105">
    <cfRule type="expression" dxfId="17553" priority="18143" stopIfTrue="1">
      <formula>OR($D105="SI",$D105="T&amp;A")</formula>
    </cfRule>
    <cfRule type="expression" dxfId="17552" priority="18144" stopIfTrue="1">
      <formula>AND($D105&lt;&gt;"SI",$E105&lt;24)</formula>
    </cfRule>
    <cfRule type="expression" dxfId="17551" priority="18145" stopIfTrue="1">
      <formula>OR($D105="SI",$D105="T&amp;A")</formula>
    </cfRule>
  </conditionalFormatting>
  <conditionalFormatting sqref="E105">
    <cfRule type="expression" dxfId="17550" priority="18140" stopIfTrue="1">
      <formula>OR($D105="SI",$D105="T&amp;A")</formula>
    </cfRule>
    <cfRule type="expression" dxfId="17549" priority="18141" stopIfTrue="1">
      <formula>AND($D105&lt;&gt;"SI",$E105&lt;24)</formula>
    </cfRule>
    <cfRule type="expression" dxfId="17548" priority="18142" stopIfTrue="1">
      <formula>OR($D105="SI",$D105="T&amp;A")</formula>
    </cfRule>
  </conditionalFormatting>
  <conditionalFormatting sqref="E105">
    <cfRule type="expression" dxfId="17547" priority="18137" stopIfTrue="1">
      <formula>OR($D105="SI",$D105="T&amp;A")</formula>
    </cfRule>
    <cfRule type="expression" dxfId="17546" priority="18138" stopIfTrue="1">
      <formula>AND($D105&lt;&gt;"SI",$E105&lt;24)</formula>
    </cfRule>
    <cfRule type="expression" dxfId="17545" priority="18139" stopIfTrue="1">
      <formula>OR($D105="SI",$D105="T&amp;A")</formula>
    </cfRule>
  </conditionalFormatting>
  <conditionalFormatting sqref="E105">
    <cfRule type="expression" dxfId="17544" priority="18134" stopIfTrue="1">
      <formula>OR($D105="SI",$D105="T&amp;A")</formula>
    </cfRule>
    <cfRule type="expression" dxfId="17543" priority="18135" stopIfTrue="1">
      <formula>AND($D105&lt;&gt;"SI",$E105&lt;24)</formula>
    </cfRule>
    <cfRule type="expression" dxfId="17542" priority="18136" stopIfTrue="1">
      <formula>OR($D105="SI",$D105="T&amp;A")</formula>
    </cfRule>
  </conditionalFormatting>
  <conditionalFormatting sqref="E105">
    <cfRule type="expression" dxfId="17541" priority="18131" stopIfTrue="1">
      <formula>OR($D105="SI",$D105="T&amp;A")</formula>
    </cfRule>
    <cfRule type="expression" dxfId="17540" priority="18132" stopIfTrue="1">
      <formula>AND($D105&lt;&gt;"SI",$E105&lt;24)</formula>
    </cfRule>
    <cfRule type="expression" dxfId="17539" priority="18133" stopIfTrue="1">
      <formula>OR($D105="SI",$D105="T&amp;A")</formula>
    </cfRule>
  </conditionalFormatting>
  <conditionalFormatting sqref="E105">
    <cfRule type="expression" dxfId="17538" priority="18128" stopIfTrue="1">
      <formula>OR($D105="SI",$D105="T&amp;A")</formula>
    </cfRule>
    <cfRule type="expression" dxfId="17537" priority="18129" stopIfTrue="1">
      <formula>AND($D105&lt;&gt;"SI",$E105&lt;24)</formula>
    </cfRule>
    <cfRule type="expression" dxfId="17536" priority="18130" stopIfTrue="1">
      <formula>OR($D105="SI",$D105="T&amp;A")</formula>
    </cfRule>
  </conditionalFormatting>
  <conditionalFormatting sqref="E105">
    <cfRule type="expression" dxfId="17535" priority="18125" stopIfTrue="1">
      <formula>OR($D105="SI",$D105="T&amp;A")</formula>
    </cfRule>
    <cfRule type="expression" dxfId="17534" priority="18126" stopIfTrue="1">
      <formula>AND($D105&lt;&gt;"SI",$E105&lt;24)</formula>
    </cfRule>
    <cfRule type="expression" dxfId="17533" priority="18127" stopIfTrue="1">
      <formula>OR($D105="SI",$D105="T&amp;A")</formula>
    </cfRule>
  </conditionalFormatting>
  <conditionalFormatting sqref="E105">
    <cfRule type="expression" dxfId="17532" priority="18122" stopIfTrue="1">
      <formula>OR($D105="SI",$D105="T&amp;A")</formula>
    </cfRule>
    <cfRule type="expression" dxfId="17531" priority="18123" stopIfTrue="1">
      <formula>AND($D105&lt;&gt;"SI",$E105&lt;24)</formula>
    </cfRule>
    <cfRule type="expression" dxfId="17530" priority="18124" stopIfTrue="1">
      <formula>OR($D105="SI",$D105="T&amp;A")</formula>
    </cfRule>
  </conditionalFormatting>
  <conditionalFormatting sqref="E105">
    <cfRule type="expression" dxfId="17529" priority="18119" stopIfTrue="1">
      <formula>OR($D105="SI",$D105="T&amp;A")</formula>
    </cfRule>
    <cfRule type="expression" dxfId="17528" priority="18120" stopIfTrue="1">
      <formula>AND($D105&lt;&gt;"SI",$E105&lt;24)</formula>
    </cfRule>
    <cfRule type="expression" dxfId="17527" priority="18121" stopIfTrue="1">
      <formula>OR($D105="SI",$D105="T&amp;A")</formula>
    </cfRule>
  </conditionalFormatting>
  <conditionalFormatting sqref="E105">
    <cfRule type="expression" dxfId="17526" priority="18116" stopIfTrue="1">
      <formula>OR($D105="SI",$D105="T&amp;A")</formula>
    </cfRule>
    <cfRule type="expression" dxfId="17525" priority="18117" stopIfTrue="1">
      <formula>AND($D105&lt;&gt;"SI",$E105&lt;24)</formula>
    </cfRule>
    <cfRule type="expression" dxfId="17524" priority="18118" stopIfTrue="1">
      <formula>OR($D105="SI",$D105="T&amp;A")</formula>
    </cfRule>
  </conditionalFormatting>
  <conditionalFormatting sqref="E105">
    <cfRule type="expression" dxfId="17523" priority="18113" stopIfTrue="1">
      <formula>OR($D105="SI",$D105="T&amp;A")</formula>
    </cfRule>
    <cfRule type="expression" dxfId="17522" priority="18114" stopIfTrue="1">
      <formula>AND($D105&lt;&gt;"SI",$E105&lt;24)</formula>
    </cfRule>
    <cfRule type="expression" dxfId="17521" priority="18115" stopIfTrue="1">
      <formula>OR($D105="SI",$D105="T&amp;A")</formula>
    </cfRule>
  </conditionalFormatting>
  <conditionalFormatting sqref="E105">
    <cfRule type="expression" dxfId="17520" priority="18110" stopIfTrue="1">
      <formula>OR($D105="SI",$D105="T&amp;A")</formula>
    </cfRule>
    <cfRule type="expression" dxfId="17519" priority="18111" stopIfTrue="1">
      <formula>AND($D105&lt;&gt;"SI",$E105&lt;24)</formula>
    </cfRule>
    <cfRule type="expression" dxfId="17518" priority="18112" stopIfTrue="1">
      <formula>OR($D105="SI",$D105="T&amp;A")</formula>
    </cfRule>
  </conditionalFormatting>
  <conditionalFormatting sqref="E105">
    <cfRule type="expression" dxfId="17517" priority="18107" stopIfTrue="1">
      <formula>OR($D105="SI",$D105="T&amp;A")</formula>
    </cfRule>
    <cfRule type="expression" dxfId="17516" priority="18108" stopIfTrue="1">
      <formula>AND($D105&lt;&gt;"SI",$E105&lt;24)</formula>
    </cfRule>
    <cfRule type="expression" dxfId="17515" priority="18109" stopIfTrue="1">
      <formula>OR($D105="SI",$D105="T&amp;A")</formula>
    </cfRule>
  </conditionalFormatting>
  <conditionalFormatting sqref="E105">
    <cfRule type="expression" dxfId="17514" priority="18104" stopIfTrue="1">
      <formula>OR($D105="SI",$D105="T&amp;A")</formula>
    </cfRule>
    <cfRule type="expression" dxfId="17513" priority="18105" stopIfTrue="1">
      <formula>AND($D105&lt;&gt;"SI",$E105&lt;24)</formula>
    </cfRule>
    <cfRule type="expression" dxfId="17512" priority="18106" stopIfTrue="1">
      <formula>OR($D105="SI",$D105="T&amp;A")</formula>
    </cfRule>
  </conditionalFormatting>
  <conditionalFormatting sqref="E105">
    <cfRule type="expression" dxfId="17511" priority="18101" stopIfTrue="1">
      <formula>OR($D105="SI",$D105="T&amp;A")</formula>
    </cfRule>
    <cfRule type="expression" dxfId="17510" priority="18102" stopIfTrue="1">
      <formula>AND($D105&lt;&gt;"SI",$E105&lt;24)</formula>
    </cfRule>
    <cfRule type="expression" dxfId="17509" priority="18103" stopIfTrue="1">
      <formula>OR($D105="SI",$D105="T&amp;A")</formula>
    </cfRule>
  </conditionalFormatting>
  <conditionalFormatting sqref="E105">
    <cfRule type="expression" dxfId="17508" priority="18098" stopIfTrue="1">
      <formula>OR($D105="SI",$D105="T&amp;A")</formula>
    </cfRule>
    <cfRule type="expression" dxfId="17507" priority="18099" stopIfTrue="1">
      <formula>AND($D105&lt;&gt;"SI",$E105&lt;24)</formula>
    </cfRule>
    <cfRule type="expression" dxfId="17506" priority="18100" stopIfTrue="1">
      <formula>OR($D105="SI",$D105="T&amp;A")</formula>
    </cfRule>
  </conditionalFormatting>
  <conditionalFormatting sqref="E105">
    <cfRule type="expression" dxfId="17505" priority="18095" stopIfTrue="1">
      <formula>OR($D105="SI",$D105="T&amp;A")</formula>
    </cfRule>
    <cfRule type="expression" dxfId="17504" priority="18096" stopIfTrue="1">
      <formula>AND($D105&lt;&gt;"SI",$E105&lt;24)</formula>
    </cfRule>
    <cfRule type="expression" dxfId="17503" priority="18097" stopIfTrue="1">
      <formula>OR($D105="SI",$D105="T&amp;A")</formula>
    </cfRule>
  </conditionalFormatting>
  <conditionalFormatting sqref="E105">
    <cfRule type="expression" dxfId="17502" priority="18092" stopIfTrue="1">
      <formula>OR($D105="SI",$D105="T&amp;A")</formula>
    </cfRule>
    <cfRule type="expression" dxfId="17501" priority="18093" stopIfTrue="1">
      <formula>AND($D105&lt;&gt;"SI",$E105&lt;24)</formula>
    </cfRule>
    <cfRule type="expression" dxfId="17500" priority="18094" stopIfTrue="1">
      <formula>OR($D105="SI",$D105="T&amp;A")</formula>
    </cfRule>
  </conditionalFormatting>
  <conditionalFormatting sqref="E105">
    <cfRule type="expression" dxfId="17499" priority="18089" stopIfTrue="1">
      <formula>OR($D105="SI",$D105="T&amp;A")</formula>
    </cfRule>
    <cfRule type="expression" dxfId="17498" priority="18090" stopIfTrue="1">
      <formula>AND($D105&lt;&gt;"SI",$E105&lt;24)</formula>
    </cfRule>
    <cfRule type="expression" dxfId="17497" priority="18091" stopIfTrue="1">
      <formula>OR($D105="SI",$D105="T&amp;A")</formula>
    </cfRule>
  </conditionalFormatting>
  <conditionalFormatting sqref="E105">
    <cfRule type="expression" dxfId="17496" priority="18086" stopIfTrue="1">
      <formula>OR($D105="SI",$D105="T&amp;A")</formula>
    </cfRule>
    <cfRule type="expression" dxfId="17495" priority="18087" stopIfTrue="1">
      <formula>AND($D105&lt;&gt;"SI",$E105&lt;24)</formula>
    </cfRule>
    <cfRule type="expression" dxfId="17494" priority="18088" stopIfTrue="1">
      <formula>OR($D105="SI",$D105="T&amp;A")</formula>
    </cfRule>
  </conditionalFormatting>
  <conditionalFormatting sqref="E105">
    <cfRule type="expression" dxfId="17493" priority="18083" stopIfTrue="1">
      <formula>OR($D105="SI",$D105="T&amp;A")</formula>
    </cfRule>
    <cfRule type="expression" dxfId="17492" priority="18084" stopIfTrue="1">
      <formula>AND($D105&lt;&gt;"SI",$E105&lt;24)</formula>
    </cfRule>
    <cfRule type="expression" dxfId="17491" priority="18085" stopIfTrue="1">
      <formula>OR($D105="SI",$D105="T&amp;A")</formula>
    </cfRule>
  </conditionalFormatting>
  <conditionalFormatting sqref="E105">
    <cfRule type="expression" dxfId="17490" priority="18080" stopIfTrue="1">
      <formula>OR($D105="SI",$D105="T&amp;A")</formula>
    </cfRule>
    <cfRule type="expression" dxfId="17489" priority="18081" stopIfTrue="1">
      <formula>AND($D105&lt;&gt;"SI",$E105&lt;24)</formula>
    </cfRule>
    <cfRule type="expression" dxfId="17488" priority="18082" stopIfTrue="1">
      <formula>OR($D105="SI",$D105="T&amp;A")</formula>
    </cfRule>
  </conditionalFormatting>
  <conditionalFormatting sqref="E105">
    <cfRule type="expression" dxfId="17487" priority="18077" stopIfTrue="1">
      <formula>OR($D105="SI",$D105="T&amp;A")</formula>
    </cfRule>
    <cfRule type="expression" dxfId="17486" priority="18078" stopIfTrue="1">
      <formula>AND($D105&lt;&gt;"SI",$E105&lt;24)</formula>
    </cfRule>
    <cfRule type="expression" dxfId="17485" priority="18079" stopIfTrue="1">
      <formula>OR($D105="SI",$D105="T&amp;A")</formula>
    </cfRule>
  </conditionalFormatting>
  <conditionalFormatting sqref="E105">
    <cfRule type="expression" dxfId="17484" priority="18074" stopIfTrue="1">
      <formula>OR($D105="SI",$D105="T&amp;A")</formula>
    </cfRule>
    <cfRule type="expression" dxfId="17483" priority="18075" stopIfTrue="1">
      <formula>AND($D105&lt;&gt;"SI",$E105&lt;24)</formula>
    </cfRule>
    <cfRule type="expression" dxfId="17482" priority="18076" stopIfTrue="1">
      <formula>OR($D105="SI",$D105="T&amp;A")</formula>
    </cfRule>
  </conditionalFormatting>
  <conditionalFormatting sqref="E112:E114">
    <cfRule type="expression" dxfId="17481" priority="18071" stopIfTrue="1">
      <formula>OR($D112="SI",$D112="T&amp;A")</formula>
    </cfRule>
    <cfRule type="expression" dxfId="17480" priority="18072" stopIfTrue="1">
      <formula>AND($D112&lt;&gt;"SI",$E112&lt;24)</formula>
    </cfRule>
    <cfRule type="expression" dxfId="17479" priority="18073" stopIfTrue="1">
      <formula>OR($D112="SI",$D112="T&amp;A")</formula>
    </cfRule>
  </conditionalFormatting>
  <conditionalFormatting sqref="E112:E114">
    <cfRule type="expression" dxfId="17478" priority="18068" stopIfTrue="1">
      <formula>OR($D112="SI",$D112="T&amp;A")</formula>
    </cfRule>
    <cfRule type="expression" dxfId="17477" priority="18069" stopIfTrue="1">
      <formula>AND($D112&lt;&gt;"SI",$E112&lt;24)</formula>
    </cfRule>
    <cfRule type="expression" dxfId="17476" priority="18070" stopIfTrue="1">
      <formula>OR($D112="SI",$D112="T&amp;A")</formula>
    </cfRule>
  </conditionalFormatting>
  <conditionalFormatting sqref="E112:E114">
    <cfRule type="expression" dxfId="17475" priority="18065" stopIfTrue="1">
      <formula>OR($D112="SI",$D112="T&amp;A")</formula>
    </cfRule>
    <cfRule type="expression" dxfId="17474" priority="18066" stopIfTrue="1">
      <formula>AND($D112&lt;&gt;"SI",$E112&lt;24)</formula>
    </cfRule>
    <cfRule type="expression" dxfId="17473" priority="18067" stopIfTrue="1">
      <formula>OR($D112="SI",$D112="T&amp;A")</formula>
    </cfRule>
  </conditionalFormatting>
  <conditionalFormatting sqref="E112:E114">
    <cfRule type="expression" dxfId="17472" priority="18062" stopIfTrue="1">
      <formula>OR($D112="SI",$D112="T&amp;A")</formula>
    </cfRule>
    <cfRule type="expression" dxfId="17471" priority="18063" stopIfTrue="1">
      <formula>AND($D112&lt;&gt;"SI",$E112&lt;24)</formula>
    </cfRule>
    <cfRule type="expression" dxfId="17470" priority="18064" stopIfTrue="1">
      <formula>OR($D112="SI",$D112="T&amp;A")</formula>
    </cfRule>
  </conditionalFormatting>
  <conditionalFormatting sqref="E112:E114">
    <cfRule type="expression" dxfId="17469" priority="18059" stopIfTrue="1">
      <formula>OR($D112="SI",$D112="T&amp;A")</formula>
    </cfRule>
    <cfRule type="expression" dxfId="17468" priority="18060" stopIfTrue="1">
      <formula>AND($D112&lt;&gt;"SI",$E112&lt;24)</formula>
    </cfRule>
    <cfRule type="expression" dxfId="17467" priority="18061" stopIfTrue="1">
      <formula>OR($D112="SI",$D112="T&amp;A")</formula>
    </cfRule>
  </conditionalFormatting>
  <conditionalFormatting sqref="E112:E114">
    <cfRule type="expression" dxfId="17466" priority="18056" stopIfTrue="1">
      <formula>OR($D112="SI",$D112="T&amp;A")</formula>
    </cfRule>
    <cfRule type="expression" dxfId="17465" priority="18057" stopIfTrue="1">
      <formula>AND($D112&lt;&gt;"SI",$E112&lt;24)</formula>
    </cfRule>
    <cfRule type="expression" dxfId="17464" priority="18058" stopIfTrue="1">
      <formula>OR($D112="SI",$D112="T&amp;A")</formula>
    </cfRule>
  </conditionalFormatting>
  <conditionalFormatting sqref="E112:E114">
    <cfRule type="expression" dxfId="17463" priority="18053" stopIfTrue="1">
      <formula>OR($D112="SI",$D112="T&amp;A")</formula>
    </cfRule>
    <cfRule type="expression" dxfId="17462" priority="18054" stopIfTrue="1">
      <formula>AND($D112&lt;&gt;"SI",$E112&lt;24)</formula>
    </cfRule>
    <cfRule type="expression" dxfId="17461" priority="18055" stopIfTrue="1">
      <formula>OR($D112="SI",$D112="T&amp;A")</formula>
    </cfRule>
  </conditionalFormatting>
  <conditionalFormatting sqref="E112:E114">
    <cfRule type="expression" dxfId="17460" priority="18050" stopIfTrue="1">
      <formula>OR($D112="SI",$D112="T&amp;A")</formula>
    </cfRule>
    <cfRule type="expression" dxfId="17459" priority="18051" stopIfTrue="1">
      <formula>AND($D112&lt;&gt;"SI",$E112&lt;24)</formula>
    </cfRule>
    <cfRule type="expression" dxfId="17458" priority="18052" stopIfTrue="1">
      <formula>OR($D112="SI",$D112="T&amp;A")</formula>
    </cfRule>
  </conditionalFormatting>
  <conditionalFormatting sqref="E112:E114">
    <cfRule type="expression" dxfId="17457" priority="18047" stopIfTrue="1">
      <formula>OR($D112="SI",$D112="T&amp;A")</formula>
    </cfRule>
    <cfRule type="expression" dxfId="17456" priority="18048" stopIfTrue="1">
      <formula>AND($D112&lt;&gt;"SI",$E112&lt;24)</formula>
    </cfRule>
    <cfRule type="expression" dxfId="17455" priority="18049" stopIfTrue="1">
      <formula>OR($D112="SI",$D112="T&amp;A")</formula>
    </cfRule>
  </conditionalFormatting>
  <conditionalFormatting sqref="E112:E114">
    <cfRule type="expression" dxfId="17454" priority="18044" stopIfTrue="1">
      <formula>OR($D112="SI",$D112="T&amp;A")</formula>
    </cfRule>
    <cfRule type="expression" dxfId="17453" priority="18045" stopIfTrue="1">
      <formula>AND($D112&lt;&gt;"SI",$E112&lt;24)</formula>
    </cfRule>
    <cfRule type="expression" dxfId="17452" priority="18046" stopIfTrue="1">
      <formula>OR($D112="SI",$D112="T&amp;A")</formula>
    </cfRule>
  </conditionalFormatting>
  <conditionalFormatting sqref="E112:E114">
    <cfRule type="expression" dxfId="17451" priority="18041" stopIfTrue="1">
      <formula>OR($D112="SI",$D112="T&amp;A")</formula>
    </cfRule>
    <cfRule type="expression" dxfId="17450" priority="18042" stopIfTrue="1">
      <formula>AND($D112&lt;&gt;"SI",$E112&lt;24)</formula>
    </cfRule>
    <cfRule type="expression" dxfId="17449" priority="18043" stopIfTrue="1">
      <formula>OR($D112="SI",$D112="T&amp;A")</formula>
    </cfRule>
  </conditionalFormatting>
  <conditionalFormatting sqref="E112:E114">
    <cfRule type="expression" dxfId="17448" priority="18038" stopIfTrue="1">
      <formula>OR($D112="SI",$D112="T&amp;A")</formula>
    </cfRule>
    <cfRule type="expression" dxfId="17447" priority="18039" stopIfTrue="1">
      <formula>AND($D112&lt;&gt;"SI",$E112&lt;24)</formula>
    </cfRule>
    <cfRule type="expression" dxfId="17446" priority="18040" stopIfTrue="1">
      <formula>OR($D112="SI",$D112="T&amp;A")</formula>
    </cfRule>
  </conditionalFormatting>
  <conditionalFormatting sqref="E112:E114">
    <cfRule type="expression" dxfId="17445" priority="18035" stopIfTrue="1">
      <formula>OR($D112="SI",$D112="T&amp;A")</formula>
    </cfRule>
    <cfRule type="expression" dxfId="17444" priority="18036" stopIfTrue="1">
      <formula>AND($D112&lt;&gt;"SI",$E112&lt;24)</formula>
    </cfRule>
    <cfRule type="expression" dxfId="17443" priority="18037" stopIfTrue="1">
      <formula>OR($D112="SI",$D112="T&amp;A")</formula>
    </cfRule>
  </conditionalFormatting>
  <conditionalFormatting sqref="E112:E114">
    <cfRule type="expression" dxfId="17442" priority="18032" stopIfTrue="1">
      <formula>OR($D112="SI",$D112="T&amp;A")</formula>
    </cfRule>
    <cfRule type="expression" dxfId="17441" priority="18033" stopIfTrue="1">
      <formula>AND($D112&lt;&gt;"SI",$E112&lt;24)</formula>
    </cfRule>
    <cfRule type="expression" dxfId="17440" priority="18034" stopIfTrue="1">
      <formula>OR($D112="SI",$D112="T&amp;A")</formula>
    </cfRule>
  </conditionalFormatting>
  <conditionalFormatting sqref="E112:E114">
    <cfRule type="expression" dxfId="17439" priority="18029" stopIfTrue="1">
      <formula>OR($D112="SI",$D112="T&amp;A")</formula>
    </cfRule>
    <cfRule type="expression" dxfId="17438" priority="18030" stopIfTrue="1">
      <formula>AND($D112&lt;&gt;"SI",$E112&lt;24)</formula>
    </cfRule>
    <cfRule type="expression" dxfId="17437" priority="18031" stopIfTrue="1">
      <formula>OR($D112="SI",$D112="T&amp;A")</formula>
    </cfRule>
  </conditionalFormatting>
  <conditionalFormatting sqref="E112:E114">
    <cfRule type="expression" dxfId="17436" priority="18026" stopIfTrue="1">
      <formula>OR($D112="SI",$D112="T&amp;A")</formula>
    </cfRule>
    <cfRule type="expression" dxfId="17435" priority="18027" stopIfTrue="1">
      <formula>AND($D112&lt;&gt;"SI",$E112&lt;24)</formula>
    </cfRule>
    <cfRule type="expression" dxfId="17434" priority="18028" stopIfTrue="1">
      <formula>OR($D112="SI",$D112="T&amp;A")</formula>
    </cfRule>
  </conditionalFormatting>
  <conditionalFormatting sqref="E112:E114">
    <cfRule type="expression" dxfId="17433" priority="18023" stopIfTrue="1">
      <formula>OR($D112="SI",$D112="T&amp;A")</formula>
    </cfRule>
    <cfRule type="expression" dxfId="17432" priority="18024" stopIfTrue="1">
      <formula>AND($D112&lt;&gt;"SI",$E112&lt;24)</formula>
    </cfRule>
    <cfRule type="expression" dxfId="17431" priority="18025" stopIfTrue="1">
      <formula>OR($D112="SI",$D112="T&amp;A")</formula>
    </cfRule>
  </conditionalFormatting>
  <conditionalFormatting sqref="E112:E114">
    <cfRule type="expression" dxfId="17430" priority="18020" stopIfTrue="1">
      <formula>OR($D112="SI",$D112="T&amp;A")</formula>
    </cfRule>
    <cfRule type="expression" dxfId="17429" priority="18021" stopIfTrue="1">
      <formula>AND($D112&lt;&gt;"SI",$E112&lt;24)</formula>
    </cfRule>
    <cfRule type="expression" dxfId="17428" priority="18022" stopIfTrue="1">
      <formula>OR($D112="SI",$D112="T&amp;A")</formula>
    </cfRule>
  </conditionalFormatting>
  <conditionalFormatting sqref="E112:E114">
    <cfRule type="expression" dxfId="17427" priority="18017" stopIfTrue="1">
      <formula>OR($D112="SI",$D112="T&amp;A")</formula>
    </cfRule>
    <cfRule type="expression" dxfId="17426" priority="18018" stopIfTrue="1">
      <formula>AND($D112&lt;&gt;"SI",$E112&lt;24)</formula>
    </cfRule>
    <cfRule type="expression" dxfId="17425" priority="18019" stopIfTrue="1">
      <formula>OR($D112="SI",$D112="T&amp;A")</formula>
    </cfRule>
  </conditionalFormatting>
  <conditionalFormatting sqref="E112:E114">
    <cfRule type="expression" dxfId="17424" priority="18014" stopIfTrue="1">
      <formula>OR($D112="SI",$D112="T&amp;A")</formula>
    </cfRule>
    <cfRule type="expression" dxfId="17423" priority="18015" stopIfTrue="1">
      <formula>AND($D112&lt;&gt;"SI",$E112&lt;24)</formula>
    </cfRule>
    <cfRule type="expression" dxfId="17422" priority="18016" stopIfTrue="1">
      <formula>OR($D112="SI",$D112="T&amp;A")</formula>
    </cfRule>
  </conditionalFormatting>
  <conditionalFormatting sqref="E112:E114">
    <cfRule type="expression" dxfId="17421" priority="18011" stopIfTrue="1">
      <formula>OR($D112="SI",$D112="T&amp;A")</formula>
    </cfRule>
    <cfRule type="expression" dxfId="17420" priority="18012" stopIfTrue="1">
      <formula>AND($D112&lt;&gt;"SI",$E112&lt;24)</formula>
    </cfRule>
    <cfRule type="expression" dxfId="17419" priority="18013" stopIfTrue="1">
      <formula>OR($D112="SI",$D112="T&amp;A")</formula>
    </cfRule>
  </conditionalFormatting>
  <conditionalFormatting sqref="E112:E114">
    <cfRule type="expression" dxfId="17418" priority="18008" stopIfTrue="1">
      <formula>OR($D112="SI",$D112="T&amp;A")</formula>
    </cfRule>
    <cfRule type="expression" dxfId="17417" priority="18009" stopIfTrue="1">
      <formula>AND($D112&lt;&gt;"SI",$E112&lt;24)</formula>
    </cfRule>
    <cfRule type="expression" dxfId="17416" priority="18010" stopIfTrue="1">
      <formula>OR($D112="SI",$D112="T&amp;A")</formula>
    </cfRule>
  </conditionalFormatting>
  <conditionalFormatting sqref="E112:E114">
    <cfRule type="expression" dxfId="17415" priority="18005" stopIfTrue="1">
      <formula>OR($D112="SI",$D112="T&amp;A")</formula>
    </cfRule>
    <cfRule type="expression" dxfId="17414" priority="18006" stopIfTrue="1">
      <formula>AND($D112&lt;&gt;"SI",$E112&lt;24)</formula>
    </cfRule>
    <cfRule type="expression" dxfId="17413" priority="18007" stopIfTrue="1">
      <formula>OR($D112="SI",$D112="T&amp;A")</formula>
    </cfRule>
  </conditionalFormatting>
  <conditionalFormatting sqref="E112:E114">
    <cfRule type="expression" dxfId="17412" priority="18002" stopIfTrue="1">
      <formula>OR($D112="SI",$D112="T&amp;A")</formula>
    </cfRule>
    <cfRule type="expression" dxfId="17411" priority="18003" stopIfTrue="1">
      <formula>AND($D112&lt;&gt;"SI",$E112&lt;24)</formula>
    </cfRule>
    <cfRule type="expression" dxfId="17410" priority="18004" stopIfTrue="1">
      <formula>OR($D112="SI",$D112="T&amp;A")</formula>
    </cfRule>
  </conditionalFormatting>
  <conditionalFormatting sqref="E112:E114">
    <cfRule type="expression" dxfId="17409" priority="17999" stopIfTrue="1">
      <formula>OR($D112="SI",$D112="T&amp;A")</formula>
    </cfRule>
    <cfRule type="expression" dxfId="17408" priority="18000" stopIfTrue="1">
      <formula>AND($D112&lt;&gt;"SI",$E112&lt;24)</formula>
    </cfRule>
    <cfRule type="expression" dxfId="17407" priority="18001" stopIfTrue="1">
      <formula>OR($D112="SI",$D112="T&amp;A")</formula>
    </cfRule>
  </conditionalFormatting>
  <conditionalFormatting sqref="E112:E114">
    <cfRule type="expression" dxfId="17406" priority="17996" stopIfTrue="1">
      <formula>OR($D112="SI",$D112="T&amp;A")</formula>
    </cfRule>
    <cfRule type="expression" dxfId="17405" priority="17997" stopIfTrue="1">
      <formula>AND($D112&lt;&gt;"SI",$E112&lt;24)</formula>
    </cfRule>
    <cfRule type="expression" dxfId="17404" priority="17998" stopIfTrue="1">
      <formula>OR($D112="SI",$D112="T&amp;A")</formula>
    </cfRule>
  </conditionalFormatting>
  <conditionalFormatting sqref="E112:E114">
    <cfRule type="expression" dxfId="17403" priority="17993" stopIfTrue="1">
      <formula>OR($D112="SI",$D112="T&amp;A")</formula>
    </cfRule>
    <cfRule type="expression" dxfId="17402" priority="17994" stopIfTrue="1">
      <formula>AND($D112&lt;&gt;"SI",$E112&lt;24)</formula>
    </cfRule>
    <cfRule type="expression" dxfId="17401" priority="17995" stopIfTrue="1">
      <formula>OR($D112="SI",$D112="T&amp;A")</formula>
    </cfRule>
  </conditionalFormatting>
  <conditionalFormatting sqref="E112:E114">
    <cfRule type="expression" dxfId="17400" priority="17990" stopIfTrue="1">
      <formula>OR($D112="SI",$D112="T&amp;A")</formula>
    </cfRule>
    <cfRule type="expression" dxfId="17399" priority="17991" stopIfTrue="1">
      <formula>AND($D112&lt;&gt;"SI",$E112&lt;24)</formula>
    </cfRule>
    <cfRule type="expression" dxfId="17398" priority="17992" stopIfTrue="1">
      <formula>OR($D112="SI",$D112="T&amp;A")</formula>
    </cfRule>
  </conditionalFormatting>
  <conditionalFormatting sqref="E112:E114">
    <cfRule type="expression" dxfId="17397" priority="17987" stopIfTrue="1">
      <formula>OR($D112="SI",$D112="T&amp;A")</formula>
    </cfRule>
    <cfRule type="expression" dxfId="17396" priority="17988" stopIfTrue="1">
      <formula>AND($D112&lt;&gt;"SI",$E112&lt;24)</formula>
    </cfRule>
    <cfRule type="expression" dxfId="17395" priority="17989" stopIfTrue="1">
      <formula>OR($D112="SI",$D112="T&amp;A")</formula>
    </cfRule>
  </conditionalFormatting>
  <conditionalFormatting sqref="E112:E114">
    <cfRule type="expression" dxfId="17394" priority="17984" stopIfTrue="1">
      <formula>OR($D112="SI",$D112="T&amp;A")</formula>
    </cfRule>
    <cfRule type="expression" dxfId="17393" priority="17985" stopIfTrue="1">
      <formula>AND($D112&lt;&gt;"SI",$E112&lt;24)</formula>
    </cfRule>
    <cfRule type="expression" dxfId="17392" priority="17986" stopIfTrue="1">
      <formula>OR($D112="SI",$D112="T&amp;A")</formula>
    </cfRule>
  </conditionalFormatting>
  <conditionalFormatting sqref="E112:E114">
    <cfRule type="expression" dxfId="17391" priority="17981" stopIfTrue="1">
      <formula>OR($D112="SI",$D112="T&amp;A")</formula>
    </cfRule>
    <cfRule type="expression" dxfId="17390" priority="17982" stopIfTrue="1">
      <formula>AND($D112&lt;&gt;"SI",$E112&lt;24)</formula>
    </cfRule>
    <cfRule type="expression" dxfId="17389" priority="17983" stopIfTrue="1">
      <formula>OR($D112="SI",$D112="T&amp;A")</formula>
    </cfRule>
  </conditionalFormatting>
  <conditionalFormatting sqref="E112:E114">
    <cfRule type="expression" dxfId="17388" priority="17978" stopIfTrue="1">
      <formula>OR($D112="SI",$D112="T&amp;A")</formula>
    </cfRule>
    <cfRule type="expression" dxfId="17387" priority="17979" stopIfTrue="1">
      <formula>AND($D112&lt;&gt;"SI",$E112&lt;24)</formula>
    </cfRule>
    <cfRule type="expression" dxfId="17386" priority="17980" stopIfTrue="1">
      <formula>OR($D112="SI",$D112="T&amp;A")</formula>
    </cfRule>
  </conditionalFormatting>
  <conditionalFormatting sqref="E112:E114">
    <cfRule type="expression" dxfId="17385" priority="17975" stopIfTrue="1">
      <formula>OR($D112="SI",$D112="T&amp;A")</formula>
    </cfRule>
    <cfRule type="expression" dxfId="17384" priority="17976" stopIfTrue="1">
      <formula>AND($D112&lt;&gt;"SI",$E112&lt;24)</formula>
    </cfRule>
    <cfRule type="expression" dxfId="17383" priority="17977" stopIfTrue="1">
      <formula>OR($D112="SI",$D112="T&amp;A")</formula>
    </cfRule>
  </conditionalFormatting>
  <conditionalFormatting sqref="E112:E114">
    <cfRule type="expression" dxfId="17382" priority="17972" stopIfTrue="1">
      <formula>OR($D112="SI",$D112="T&amp;A")</formula>
    </cfRule>
    <cfRule type="expression" dxfId="17381" priority="17973" stopIfTrue="1">
      <formula>AND($D112&lt;&gt;"SI",$E112&lt;24)</formula>
    </cfRule>
    <cfRule type="expression" dxfId="17380" priority="17974" stopIfTrue="1">
      <formula>OR($D112="SI",$D112="T&amp;A")</formula>
    </cfRule>
  </conditionalFormatting>
  <conditionalFormatting sqref="E112:E114">
    <cfRule type="expression" dxfId="17379" priority="17969" stopIfTrue="1">
      <formula>OR($D112="SI",$D112="T&amp;A")</formula>
    </cfRule>
    <cfRule type="expression" dxfId="17378" priority="17970" stopIfTrue="1">
      <formula>AND($D112&lt;&gt;"SI",$E112&lt;24)</formula>
    </cfRule>
    <cfRule type="expression" dxfId="17377" priority="17971" stopIfTrue="1">
      <formula>OR($D112="SI",$D112="T&amp;A")</formula>
    </cfRule>
  </conditionalFormatting>
  <conditionalFormatting sqref="E112:E114">
    <cfRule type="expression" dxfId="17376" priority="17966" stopIfTrue="1">
      <formula>OR($D112="SI",$D112="T&amp;A")</formula>
    </cfRule>
    <cfRule type="expression" dxfId="17375" priority="17967" stopIfTrue="1">
      <formula>AND($D112&lt;&gt;"SI",$E112&lt;24)</formula>
    </cfRule>
    <cfRule type="expression" dxfId="17374" priority="17968" stopIfTrue="1">
      <formula>OR($D112="SI",$D112="T&amp;A")</formula>
    </cfRule>
  </conditionalFormatting>
  <conditionalFormatting sqref="E112:E114">
    <cfRule type="expression" dxfId="17373" priority="17963" stopIfTrue="1">
      <formula>OR($D112="SI",$D112="T&amp;A")</formula>
    </cfRule>
    <cfRule type="expression" dxfId="17372" priority="17964" stopIfTrue="1">
      <formula>AND($D112&lt;&gt;"SI",$E112&lt;24)</formula>
    </cfRule>
    <cfRule type="expression" dxfId="17371" priority="17965" stopIfTrue="1">
      <formula>OR($D112="SI",$D112="T&amp;A")</formula>
    </cfRule>
  </conditionalFormatting>
  <conditionalFormatting sqref="E112:E114">
    <cfRule type="expression" dxfId="17370" priority="17960" stopIfTrue="1">
      <formula>OR($D112="SI",$D112="T&amp;A")</formula>
    </cfRule>
    <cfRule type="expression" dxfId="17369" priority="17961" stopIfTrue="1">
      <formula>AND($D112&lt;&gt;"SI",$E112&lt;24)</formula>
    </cfRule>
    <cfRule type="expression" dxfId="17368" priority="17962" stopIfTrue="1">
      <formula>OR($D112="SI",$D112="T&amp;A")</formula>
    </cfRule>
  </conditionalFormatting>
  <conditionalFormatting sqref="E112:E114">
    <cfRule type="expression" dxfId="17367" priority="17957" stopIfTrue="1">
      <formula>OR($D112="SI",$D112="T&amp;A")</formula>
    </cfRule>
    <cfRule type="expression" dxfId="17366" priority="17958" stopIfTrue="1">
      <formula>AND($D112&lt;&gt;"SI",$E112&lt;24)</formula>
    </cfRule>
    <cfRule type="expression" dxfId="17365" priority="17959" stopIfTrue="1">
      <formula>OR($D112="SI",$D112="T&amp;A")</formula>
    </cfRule>
  </conditionalFormatting>
  <conditionalFormatting sqref="E112:E114">
    <cfRule type="expression" dxfId="17364" priority="17954" stopIfTrue="1">
      <formula>OR($D112="SI",$D112="T&amp;A")</formula>
    </cfRule>
    <cfRule type="expression" dxfId="17363" priority="17955" stopIfTrue="1">
      <formula>AND($D112&lt;&gt;"SI",$E112&lt;24)</formula>
    </cfRule>
    <cfRule type="expression" dxfId="17362" priority="17956" stopIfTrue="1">
      <formula>OR($D112="SI",$D112="T&amp;A")</formula>
    </cfRule>
  </conditionalFormatting>
  <conditionalFormatting sqref="E112:E114">
    <cfRule type="expression" dxfId="17361" priority="17951" stopIfTrue="1">
      <formula>OR($D112="SI",$D112="T&amp;A")</formula>
    </cfRule>
    <cfRule type="expression" dxfId="17360" priority="17952" stopIfTrue="1">
      <formula>AND($D112&lt;&gt;"SI",$E112&lt;24)</formula>
    </cfRule>
    <cfRule type="expression" dxfId="17359" priority="17953" stopIfTrue="1">
      <formula>OR($D112="SI",$D112="T&amp;A")</formula>
    </cfRule>
  </conditionalFormatting>
  <conditionalFormatting sqref="E112:E114">
    <cfRule type="expression" dxfId="17358" priority="17948" stopIfTrue="1">
      <formula>OR($D112="SI",$D112="T&amp;A")</formula>
    </cfRule>
    <cfRule type="expression" dxfId="17357" priority="17949" stopIfTrue="1">
      <formula>AND($D112&lt;&gt;"SI",$E112&lt;24)</formula>
    </cfRule>
    <cfRule type="expression" dxfId="17356" priority="17950" stopIfTrue="1">
      <formula>OR($D112="SI",$D112="T&amp;A")</formula>
    </cfRule>
  </conditionalFormatting>
  <conditionalFormatting sqref="E112:E114">
    <cfRule type="expression" dxfId="17355" priority="17945" stopIfTrue="1">
      <formula>OR($D112="SI",$D112="T&amp;A")</formula>
    </cfRule>
    <cfRule type="expression" dxfId="17354" priority="17946" stopIfTrue="1">
      <formula>AND($D112&lt;&gt;"SI",$E112&lt;24)</formula>
    </cfRule>
    <cfRule type="expression" dxfId="17353" priority="17947" stopIfTrue="1">
      <formula>OR($D112="SI",$D112="T&amp;A")</formula>
    </cfRule>
  </conditionalFormatting>
  <conditionalFormatting sqref="E112:E114">
    <cfRule type="expression" dxfId="17352" priority="17942" stopIfTrue="1">
      <formula>OR($D112="SI",$D112="T&amp;A")</formula>
    </cfRule>
    <cfRule type="expression" dxfId="17351" priority="17943" stopIfTrue="1">
      <formula>AND($D112&lt;&gt;"SI",$E112&lt;24)</formula>
    </cfRule>
    <cfRule type="expression" dxfId="17350" priority="17944" stopIfTrue="1">
      <formula>OR($D112="SI",$D112="T&amp;A")</formula>
    </cfRule>
  </conditionalFormatting>
  <conditionalFormatting sqref="E112:E114">
    <cfRule type="expression" dxfId="17349" priority="17939" stopIfTrue="1">
      <formula>OR($D112="SI",$D112="T&amp;A")</formula>
    </cfRule>
    <cfRule type="expression" dxfId="17348" priority="17940" stopIfTrue="1">
      <formula>AND($D112&lt;&gt;"SI",$E112&lt;24)</formula>
    </cfRule>
    <cfRule type="expression" dxfId="17347" priority="17941" stopIfTrue="1">
      <formula>OR($D112="SI",$D112="T&amp;A")</formula>
    </cfRule>
  </conditionalFormatting>
  <conditionalFormatting sqref="E112:E114">
    <cfRule type="expression" dxfId="17346" priority="17936" stopIfTrue="1">
      <formula>OR($D112="SI",$D112="T&amp;A")</formula>
    </cfRule>
    <cfRule type="expression" dxfId="17345" priority="17937" stopIfTrue="1">
      <formula>AND($D112&lt;&gt;"SI",$E112&lt;24)</formula>
    </cfRule>
    <cfRule type="expression" dxfId="17344" priority="17938" stopIfTrue="1">
      <formula>OR($D112="SI",$D112="T&amp;A")</formula>
    </cfRule>
  </conditionalFormatting>
  <conditionalFormatting sqref="E112:E114">
    <cfRule type="expression" dxfId="17343" priority="17933" stopIfTrue="1">
      <formula>OR($D112="SI",$D112="T&amp;A")</formula>
    </cfRule>
    <cfRule type="expression" dxfId="17342" priority="17934" stopIfTrue="1">
      <formula>AND($D112&lt;&gt;"SI",$E112&lt;24)</formula>
    </cfRule>
    <cfRule type="expression" dxfId="17341" priority="17935" stopIfTrue="1">
      <formula>OR($D112="SI",$D112="T&amp;A")</formula>
    </cfRule>
  </conditionalFormatting>
  <conditionalFormatting sqref="E112:E114">
    <cfRule type="expression" dxfId="17340" priority="17930" stopIfTrue="1">
      <formula>OR($D112="SI",$D112="T&amp;A")</formula>
    </cfRule>
    <cfRule type="expression" dxfId="17339" priority="17931" stopIfTrue="1">
      <formula>AND($D112&lt;&gt;"SI",$E112&lt;24)</formula>
    </cfRule>
    <cfRule type="expression" dxfId="17338" priority="17932" stopIfTrue="1">
      <formula>OR($D112="SI",$D112="T&amp;A")</formula>
    </cfRule>
  </conditionalFormatting>
  <conditionalFormatting sqref="E112:E114">
    <cfRule type="expression" dxfId="17337" priority="17927" stopIfTrue="1">
      <formula>OR($D112="SI",$D112="T&amp;A")</formula>
    </cfRule>
    <cfRule type="expression" dxfId="17336" priority="17928" stopIfTrue="1">
      <formula>AND($D112&lt;&gt;"SI",$E112&lt;24)</formula>
    </cfRule>
    <cfRule type="expression" dxfId="17335" priority="17929" stopIfTrue="1">
      <formula>OR($D112="SI",$D112="T&amp;A")</formula>
    </cfRule>
  </conditionalFormatting>
  <conditionalFormatting sqref="E112:E114">
    <cfRule type="expression" dxfId="17334" priority="17924" stopIfTrue="1">
      <formula>OR($D112="SI",$D112="T&amp;A")</formula>
    </cfRule>
    <cfRule type="expression" dxfId="17333" priority="17925" stopIfTrue="1">
      <formula>AND($D112&lt;&gt;"SI",$E112&lt;24)</formula>
    </cfRule>
    <cfRule type="expression" dxfId="17332" priority="17926" stopIfTrue="1">
      <formula>OR($D112="SI",$D112="T&amp;A")</formula>
    </cfRule>
  </conditionalFormatting>
  <conditionalFormatting sqref="E112:E114">
    <cfRule type="expression" dxfId="17331" priority="17921" stopIfTrue="1">
      <formula>OR($D112="SI",$D112="T&amp;A")</formula>
    </cfRule>
    <cfRule type="expression" dxfId="17330" priority="17922" stopIfTrue="1">
      <formula>AND($D112&lt;&gt;"SI",$E112&lt;24)</formula>
    </cfRule>
    <cfRule type="expression" dxfId="17329" priority="17923" stopIfTrue="1">
      <formula>OR($D112="SI",$D112="T&amp;A")</formula>
    </cfRule>
  </conditionalFormatting>
  <conditionalFormatting sqref="E112:E114">
    <cfRule type="expression" dxfId="17328" priority="17918" stopIfTrue="1">
      <formula>OR($D112="SI",$D112="T&amp;A")</formula>
    </cfRule>
    <cfRule type="expression" dxfId="17327" priority="17919" stopIfTrue="1">
      <formula>AND($D112&lt;&gt;"SI",$E112&lt;24)</formula>
    </cfRule>
    <cfRule type="expression" dxfId="17326" priority="17920" stopIfTrue="1">
      <formula>OR($D112="SI",$D112="T&amp;A")</formula>
    </cfRule>
  </conditionalFormatting>
  <conditionalFormatting sqref="E112:E114">
    <cfRule type="expression" dxfId="17325" priority="17915" stopIfTrue="1">
      <formula>OR($D112="SI",$D112="T&amp;A")</formula>
    </cfRule>
    <cfRule type="expression" dxfId="17324" priority="17916" stopIfTrue="1">
      <formula>AND($D112&lt;&gt;"SI",$E112&lt;24)</formula>
    </cfRule>
    <cfRule type="expression" dxfId="17323" priority="17917" stopIfTrue="1">
      <formula>OR($D112="SI",$D112="T&amp;A")</formula>
    </cfRule>
  </conditionalFormatting>
  <conditionalFormatting sqref="E112:E114">
    <cfRule type="expression" dxfId="17322" priority="17912" stopIfTrue="1">
      <formula>OR($D112="SI",$D112="T&amp;A")</formula>
    </cfRule>
    <cfRule type="expression" dxfId="17321" priority="17913" stopIfTrue="1">
      <formula>AND($D112&lt;&gt;"SI",$E112&lt;24)</formula>
    </cfRule>
    <cfRule type="expression" dxfId="17320" priority="17914" stopIfTrue="1">
      <formula>OR($D112="SI",$D112="T&amp;A")</formula>
    </cfRule>
  </conditionalFormatting>
  <conditionalFormatting sqref="G97">
    <cfRule type="expression" dxfId="17319" priority="17909" stopIfTrue="1">
      <formula>OR($D97="SI",$D97="T&amp;A")</formula>
    </cfRule>
    <cfRule type="expression" dxfId="17318" priority="17910" stopIfTrue="1">
      <formula>AND($F97&gt;0,$G97="")</formula>
    </cfRule>
    <cfRule type="expression" dxfId="17317" priority="17911" stopIfTrue="1">
      <formula>AND($F97=0,$G97&lt;&gt;"",$G97&lt;&gt;"PUMP OFF MODE",G97&lt;&gt;"UNDER LOAD")</formula>
    </cfRule>
  </conditionalFormatting>
  <conditionalFormatting sqref="G97">
    <cfRule type="expression" dxfId="17316" priority="17906" stopIfTrue="1">
      <formula>OR($D97="SI",$D97="T&amp;A")</formula>
    </cfRule>
    <cfRule type="expression" dxfId="17315" priority="17907" stopIfTrue="1">
      <formula>AND($F97&gt;0,$G97="")</formula>
    </cfRule>
    <cfRule type="expression" dxfId="17314" priority="17908" stopIfTrue="1">
      <formula>AND($F97=0,$G97&lt;&gt;"",$G97&lt;&gt;"PUMP OFF MODE",G97&lt;&gt;"UNDER LOAD")</formula>
    </cfRule>
  </conditionalFormatting>
  <conditionalFormatting sqref="G97">
    <cfRule type="expression" dxfId="17313" priority="17903" stopIfTrue="1">
      <formula>OR($D97="SI",$D97="T&amp;A")</formula>
    </cfRule>
    <cfRule type="expression" dxfId="17312" priority="17904" stopIfTrue="1">
      <formula>AND($F97&gt;0,$G97="")</formula>
    </cfRule>
    <cfRule type="expression" dxfId="17311" priority="17905" stopIfTrue="1">
      <formula>AND($F97=0,$G97&lt;&gt;"",$G97&lt;&gt;"PUMP OFF MODE",G97&lt;&gt;"UNDER LOAD")</formula>
    </cfRule>
  </conditionalFormatting>
  <conditionalFormatting sqref="G97">
    <cfRule type="expression" dxfId="17310" priority="17900" stopIfTrue="1">
      <formula>OR($D97="SI",$D97="T&amp;A")</formula>
    </cfRule>
    <cfRule type="expression" dxfId="17309" priority="17901" stopIfTrue="1">
      <formula>AND($F97&gt;0,$G97="")</formula>
    </cfRule>
    <cfRule type="expression" dxfId="17308" priority="17902" stopIfTrue="1">
      <formula>AND($F97=0,$G97&lt;&gt;"",$G97&lt;&gt;"PUMP OFF MODE",G97&lt;&gt;"UNDER LOAD")</formula>
    </cfRule>
  </conditionalFormatting>
  <conditionalFormatting sqref="G97">
    <cfRule type="expression" dxfId="17307" priority="17897" stopIfTrue="1">
      <formula>OR($D97="SI",$D97="T&amp;A")</formula>
    </cfRule>
    <cfRule type="expression" dxfId="17306" priority="17898" stopIfTrue="1">
      <formula>AND($F97&gt;0,$G97="")</formula>
    </cfRule>
    <cfRule type="expression" dxfId="17305" priority="17899" stopIfTrue="1">
      <formula>AND($F97=0,$G97&lt;&gt;"",$G97&lt;&gt;"PUMP OFF MODE",G97&lt;&gt;"UNDER LOAD")</formula>
    </cfRule>
  </conditionalFormatting>
  <conditionalFormatting sqref="G97">
    <cfRule type="expression" dxfId="17304" priority="17894" stopIfTrue="1">
      <formula>OR($D97="SI",$D97="T&amp;A")</formula>
    </cfRule>
    <cfRule type="expression" dxfId="17303" priority="17895" stopIfTrue="1">
      <formula>AND($F97&gt;0,$G97="")</formula>
    </cfRule>
    <cfRule type="expression" dxfId="17302" priority="17896" stopIfTrue="1">
      <formula>AND($F97=0,$G97&lt;&gt;"",$G97&lt;&gt;"PUMP OFF MODE",G97&lt;&gt;"UNDER LOAD")</formula>
    </cfRule>
  </conditionalFormatting>
  <conditionalFormatting sqref="G97">
    <cfRule type="expression" dxfId="17301" priority="17891" stopIfTrue="1">
      <formula>OR($D97="SI",$D97="T&amp;A")</formula>
    </cfRule>
    <cfRule type="expression" dxfId="17300" priority="17892" stopIfTrue="1">
      <formula>AND($F97&gt;0,$G97="")</formula>
    </cfRule>
    <cfRule type="expression" dxfId="17299" priority="17893" stopIfTrue="1">
      <formula>AND($F97=0,$G97&lt;&gt;"",$G97&lt;&gt;"PUMP OFF MODE",G97&lt;&gt;"UNDER LOAD")</formula>
    </cfRule>
  </conditionalFormatting>
  <conditionalFormatting sqref="G97">
    <cfRule type="expression" dxfId="17298" priority="17888" stopIfTrue="1">
      <formula>OR($D97="SI",$D97="T&amp;A")</formula>
    </cfRule>
    <cfRule type="expression" dxfId="17297" priority="17889" stopIfTrue="1">
      <formula>AND($F97&gt;0,$G97="")</formula>
    </cfRule>
    <cfRule type="expression" dxfId="17296" priority="17890" stopIfTrue="1">
      <formula>AND($F97=0,$G97&lt;&gt;"",$G97&lt;&gt;"PUMP OFF MODE",G97&lt;&gt;"UNDER LOAD")</formula>
    </cfRule>
  </conditionalFormatting>
  <conditionalFormatting sqref="G97">
    <cfRule type="expression" dxfId="17295" priority="17885" stopIfTrue="1">
      <formula>OR($D97="SI",$D97="T&amp;A")</formula>
    </cfRule>
    <cfRule type="expression" dxfId="17294" priority="17886" stopIfTrue="1">
      <formula>AND($F97&gt;0,$G97="")</formula>
    </cfRule>
    <cfRule type="expression" dxfId="17293" priority="17887" stopIfTrue="1">
      <formula>AND($F97=0,$G97&lt;&gt;"",$G97&lt;&gt;"PUMP OFF MODE",G97&lt;&gt;"UNDER LOAD")</formula>
    </cfRule>
  </conditionalFormatting>
  <conditionalFormatting sqref="G97">
    <cfRule type="expression" dxfId="17292" priority="17882" stopIfTrue="1">
      <formula>OR($D97="SI",$D97="T&amp;A")</formula>
    </cfRule>
    <cfRule type="expression" dxfId="17291" priority="17883" stopIfTrue="1">
      <formula>AND($F97&gt;0,$G97="")</formula>
    </cfRule>
    <cfRule type="expression" dxfId="17290" priority="17884" stopIfTrue="1">
      <formula>AND($F97=0,$G97&lt;&gt;"",$G97&lt;&gt;"PUMP OFF MODE",G97&lt;&gt;"UNDER LOAD")</formula>
    </cfRule>
  </conditionalFormatting>
  <conditionalFormatting sqref="G97">
    <cfRule type="expression" dxfId="17289" priority="17879" stopIfTrue="1">
      <formula>OR($D97="SI",$D97="T&amp;A")</formula>
    </cfRule>
    <cfRule type="expression" dxfId="17288" priority="17880" stopIfTrue="1">
      <formula>AND($F97&gt;0,$G97="")</formula>
    </cfRule>
    <cfRule type="expression" dxfId="17287" priority="17881" stopIfTrue="1">
      <formula>AND($F97=0,$G97&lt;&gt;"",$G97&lt;&gt;"PUMP OFF MODE",G97&lt;&gt;"UNDER LOAD")</formula>
    </cfRule>
  </conditionalFormatting>
  <conditionalFormatting sqref="G97">
    <cfRule type="expression" dxfId="17286" priority="17876" stopIfTrue="1">
      <formula>OR($D97="SI",$D97="T&amp;A")</formula>
    </cfRule>
    <cfRule type="expression" dxfId="17285" priority="17877" stopIfTrue="1">
      <formula>AND($F97&gt;0,$G97="")</formula>
    </cfRule>
    <cfRule type="expression" dxfId="17284" priority="17878" stopIfTrue="1">
      <formula>AND($F97=0,$G97&lt;&gt;"",$G97&lt;&gt;"PUMP OFF MODE",G97&lt;&gt;"UNDER LOAD")</formula>
    </cfRule>
  </conditionalFormatting>
  <conditionalFormatting sqref="G97">
    <cfRule type="expression" dxfId="17283" priority="17873" stopIfTrue="1">
      <formula>OR($D97="SI",$D97="T&amp;A")</formula>
    </cfRule>
    <cfRule type="expression" dxfId="17282" priority="17874" stopIfTrue="1">
      <formula>AND($F97&gt;0,$G97="")</formula>
    </cfRule>
    <cfRule type="expression" dxfId="17281" priority="17875" stopIfTrue="1">
      <formula>AND($F97=0,$G97&lt;&gt;"",$G97&lt;&gt;"PUMP OFF MODE",G97&lt;&gt;"UNDER LOAD")</formula>
    </cfRule>
  </conditionalFormatting>
  <conditionalFormatting sqref="G97">
    <cfRule type="expression" dxfId="17280" priority="17870" stopIfTrue="1">
      <formula>OR($D97="SI",$D97="T&amp;A")</formula>
    </cfRule>
    <cfRule type="expression" dxfId="17279" priority="17871" stopIfTrue="1">
      <formula>AND($F97&gt;0,$G97="")</formula>
    </cfRule>
    <cfRule type="expression" dxfId="17278" priority="17872" stopIfTrue="1">
      <formula>AND($F97=0,$G97&lt;&gt;"",$G97&lt;&gt;"PUMP OFF MODE",G97&lt;&gt;"UNDER LOAD")</formula>
    </cfRule>
  </conditionalFormatting>
  <conditionalFormatting sqref="G97">
    <cfRule type="expression" dxfId="17277" priority="17867" stopIfTrue="1">
      <formula>OR($D97="SI",$D97="T&amp;A")</formula>
    </cfRule>
    <cfRule type="expression" dxfId="17276" priority="17868" stopIfTrue="1">
      <formula>AND($F97&gt;0,$G97="")</formula>
    </cfRule>
    <cfRule type="expression" dxfId="17275" priority="17869" stopIfTrue="1">
      <formula>AND($F97=0,$G97&lt;&gt;"",$G97&lt;&gt;"PUMP OFF MODE",G97&lt;&gt;"UNDER LOAD")</formula>
    </cfRule>
  </conditionalFormatting>
  <conditionalFormatting sqref="G97">
    <cfRule type="expression" dxfId="17274" priority="17864" stopIfTrue="1">
      <formula>OR($D97="SI",$D97="T&amp;A")</formula>
    </cfRule>
    <cfRule type="expression" dxfId="17273" priority="17865" stopIfTrue="1">
      <formula>AND($F97&gt;0,$G97="")</formula>
    </cfRule>
    <cfRule type="expression" dxfId="17272" priority="17866" stopIfTrue="1">
      <formula>AND($F97=0,$G97&lt;&gt;"",$G97&lt;&gt;"PUMP OFF MODE",G97&lt;&gt;"UNDER LOAD")</formula>
    </cfRule>
  </conditionalFormatting>
  <conditionalFormatting sqref="G97">
    <cfRule type="expression" dxfId="17271" priority="17861" stopIfTrue="1">
      <formula>OR($D97="SI",$D97="T&amp;A")</formula>
    </cfRule>
    <cfRule type="expression" dxfId="17270" priority="17862" stopIfTrue="1">
      <formula>AND($F97&gt;0,$G97="")</formula>
    </cfRule>
    <cfRule type="expression" dxfId="17269" priority="17863" stopIfTrue="1">
      <formula>AND($F97=0,$G97&lt;&gt;"",$G97&lt;&gt;"PUMP OFF MODE",G97&lt;&gt;"UNDER LOAD")</formula>
    </cfRule>
  </conditionalFormatting>
  <conditionalFormatting sqref="G97">
    <cfRule type="expression" dxfId="17268" priority="17858" stopIfTrue="1">
      <formula>OR($D97="SI",$D97="T&amp;A")</formula>
    </cfRule>
    <cfRule type="expression" dxfId="17267" priority="17859" stopIfTrue="1">
      <formula>AND($F97&gt;0,$G97="")</formula>
    </cfRule>
    <cfRule type="expression" dxfId="17266" priority="17860" stopIfTrue="1">
      <formula>AND($F97=0,$G97&lt;&gt;"",$G97&lt;&gt;"PUMP OFF MODE",G97&lt;&gt;"UNDER LOAD")</formula>
    </cfRule>
  </conditionalFormatting>
  <conditionalFormatting sqref="G97">
    <cfRule type="expression" dxfId="17265" priority="17855" stopIfTrue="1">
      <formula>OR($D97="SI",$D97="T&amp;A")</formula>
    </cfRule>
    <cfRule type="expression" dxfId="17264" priority="17856" stopIfTrue="1">
      <formula>AND($F97&gt;0,$G97="")</formula>
    </cfRule>
    <cfRule type="expression" dxfId="17263" priority="17857" stopIfTrue="1">
      <formula>AND($F97=0,$G97&lt;&gt;"",$G97&lt;&gt;"PUMP OFF MODE",G97&lt;&gt;"UNDER LOAD")</formula>
    </cfRule>
  </conditionalFormatting>
  <conditionalFormatting sqref="G97">
    <cfRule type="expression" dxfId="17262" priority="17852" stopIfTrue="1">
      <formula>OR($D97="SI",$D97="T&amp;A")</formula>
    </cfRule>
    <cfRule type="expression" dxfId="17261" priority="17853" stopIfTrue="1">
      <formula>AND($F97&gt;0,$G97="")</formula>
    </cfRule>
    <cfRule type="expression" dxfId="17260" priority="17854" stopIfTrue="1">
      <formula>AND($F97=0,$G97&lt;&gt;"",$G97&lt;&gt;"PUMP OFF MODE",G97&lt;&gt;"UNDER LOAD")</formula>
    </cfRule>
  </conditionalFormatting>
  <conditionalFormatting sqref="G97">
    <cfRule type="expression" dxfId="17259" priority="17849" stopIfTrue="1">
      <formula>OR($D97="SI",$D97="T&amp;A")</formula>
    </cfRule>
    <cfRule type="expression" dxfId="17258" priority="17850" stopIfTrue="1">
      <formula>AND($F97&gt;0,$G97="")</formula>
    </cfRule>
    <cfRule type="expression" dxfId="17257" priority="17851" stopIfTrue="1">
      <formula>AND($F97=0,$G97&lt;&gt;"",$G97&lt;&gt;"PUMP OFF MODE",G97&lt;&gt;"UNDER LOAD")</formula>
    </cfRule>
  </conditionalFormatting>
  <conditionalFormatting sqref="G97">
    <cfRule type="expression" dxfId="17256" priority="17846" stopIfTrue="1">
      <formula>OR($D97="SI",$D97="T&amp;A")</formula>
    </cfRule>
    <cfRule type="expression" dxfId="17255" priority="17847" stopIfTrue="1">
      <formula>AND($F97&gt;0,$G97="")</formula>
    </cfRule>
    <cfRule type="expression" dxfId="17254" priority="17848" stopIfTrue="1">
      <formula>AND($F97=0,$G97&lt;&gt;"",$G97&lt;&gt;"PUMP OFF MODE",G97&lt;&gt;"UNDER LOAD")</formula>
    </cfRule>
  </conditionalFormatting>
  <conditionalFormatting sqref="G97">
    <cfRule type="expression" dxfId="17253" priority="17843" stopIfTrue="1">
      <formula>OR($D97="SI",$D97="T&amp;A")</formula>
    </cfRule>
    <cfRule type="expression" dxfId="17252" priority="17844" stopIfTrue="1">
      <formula>AND($F97&gt;0,$G97="")</formula>
    </cfRule>
    <cfRule type="expression" dxfId="17251" priority="17845" stopIfTrue="1">
      <formula>AND($F97=0,$G97&lt;&gt;"",$G97&lt;&gt;"PUMP OFF MODE",G97&lt;&gt;"UNDER LOAD")</formula>
    </cfRule>
  </conditionalFormatting>
  <conditionalFormatting sqref="G97">
    <cfRule type="expression" dxfId="17250" priority="17840" stopIfTrue="1">
      <formula>OR($D97="SI",$D97="T&amp;A")</formula>
    </cfRule>
    <cfRule type="expression" dxfId="17249" priority="17841" stopIfTrue="1">
      <formula>AND($F97&gt;0,$G97="")</formula>
    </cfRule>
    <cfRule type="expression" dxfId="17248" priority="17842" stopIfTrue="1">
      <formula>AND($F97=0,$G97&lt;&gt;"",$G97&lt;&gt;"PUMP OFF MODE",G97&lt;&gt;"UNDER LOAD")</formula>
    </cfRule>
  </conditionalFormatting>
  <conditionalFormatting sqref="G97">
    <cfRule type="expression" dxfId="17247" priority="17837" stopIfTrue="1">
      <formula>OR($D97="SI",$D97="T&amp;A")</formula>
    </cfRule>
    <cfRule type="expression" dxfId="17246" priority="17838" stopIfTrue="1">
      <formula>AND($F97&gt;0,$G97="")</formula>
    </cfRule>
    <cfRule type="expression" dxfId="17245" priority="17839" stopIfTrue="1">
      <formula>AND($F97=0,$G97&lt;&gt;"",$G97&lt;&gt;"PUMP OFF MODE",G97&lt;&gt;"UNDER LOAD")</formula>
    </cfRule>
  </conditionalFormatting>
  <conditionalFormatting sqref="G97">
    <cfRule type="expression" dxfId="17244" priority="17834" stopIfTrue="1">
      <formula>OR($D97="SI",$D97="T&amp;A")</formula>
    </cfRule>
    <cfRule type="expression" dxfId="17243" priority="17835" stopIfTrue="1">
      <formula>AND($F97&gt;0,$G97="")</formula>
    </cfRule>
    <cfRule type="expression" dxfId="17242" priority="17836" stopIfTrue="1">
      <formula>AND($F97=0,$G97&lt;&gt;"",$G97&lt;&gt;"PUMP OFF MODE",G97&lt;&gt;"UNDER LOAD")</formula>
    </cfRule>
  </conditionalFormatting>
  <conditionalFormatting sqref="G97">
    <cfRule type="expression" dxfId="17241" priority="17831" stopIfTrue="1">
      <formula>OR($D97="SI",$D97="T&amp;A")</formula>
    </cfRule>
    <cfRule type="expression" dxfId="17240" priority="17832" stopIfTrue="1">
      <formula>AND($F97&gt;0,$G97="")</formula>
    </cfRule>
    <cfRule type="expression" dxfId="17239" priority="17833" stopIfTrue="1">
      <formula>AND($F97=0,$G97&lt;&gt;"",$G97&lt;&gt;"PUMP OFF MODE",G97&lt;&gt;"UNDER LOAD")</formula>
    </cfRule>
  </conditionalFormatting>
  <conditionalFormatting sqref="G97">
    <cfRule type="expression" dxfId="17238" priority="17828" stopIfTrue="1">
      <formula>OR($D97="SI",$D97="T&amp;A")</formula>
    </cfRule>
    <cfRule type="expression" dxfId="17237" priority="17829" stopIfTrue="1">
      <formula>AND($F97&gt;0,$G97="")</formula>
    </cfRule>
    <cfRule type="expression" dxfId="17236" priority="17830" stopIfTrue="1">
      <formula>AND($F97=0,$G97&lt;&gt;"",$G97&lt;&gt;"PUMP OFF MODE",G97&lt;&gt;"UNDER LOAD")</formula>
    </cfRule>
  </conditionalFormatting>
  <conditionalFormatting sqref="G97">
    <cfRule type="expression" dxfId="17235" priority="17825" stopIfTrue="1">
      <formula>OR($D97="SI",$D97="T&amp;A")</formula>
    </cfRule>
    <cfRule type="expression" dxfId="17234" priority="17826" stopIfTrue="1">
      <formula>AND($F97&gt;0,$G97="")</formula>
    </cfRule>
    <cfRule type="expression" dxfId="17233" priority="17827" stopIfTrue="1">
      <formula>AND($F97=0,$G97&lt;&gt;"",$G97&lt;&gt;"PUMP OFF MODE",G97&lt;&gt;"UNDER LOAD")</formula>
    </cfRule>
  </conditionalFormatting>
  <conditionalFormatting sqref="G97">
    <cfRule type="expression" dxfId="17232" priority="17822" stopIfTrue="1">
      <formula>OR($D97="SI",$D97="T&amp;A")</formula>
    </cfRule>
    <cfRule type="expression" dxfId="17231" priority="17823" stopIfTrue="1">
      <formula>AND($F97&gt;0,$G97="")</formula>
    </cfRule>
    <cfRule type="expression" dxfId="17230" priority="17824" stopIfTrue="1">
      <formula>AND($F97=0,$G97&lt;&gt;"",$G97&lt;&gt;"PUMP OFF MODE",G97&lt;&gt;"UNDER LOAD")</formula>
    </cfRule>
  </conditionalFormatting>
  <conditionalFormatting sqref="G97">
    <cfRule type="expression" dxfId="17229" priority="17819" stopIfTrue="1">
      <formula>OR($D97="SI",$D97="T&amp;A")</formula>
    </cfRule>
    <cfRule type="expression" dxfId="17228" priority="17820" stopIfTrue="1">
      <formula>AND($F97&gt;0,$G97="")</formula>
    </cfRule>
    <cfRule type="expression" dxfId="17227" priority="17821" stopIfTrue="1">
      <formula>AND($F97=0,$G97&lt;&gt;"",$G97&lt;&gt;"PUMP OFF MODE",G97&lt;&gt;"UNDER LOAD")</formula>
    </cfRule>
  </conditionalFormatting>
  <conditionalFormatting sqref="G97">
    <cfRule type="expression" dxfId="17226" priority="17816" stopIfTrue="1">
      <formula>OR($D97="SI",$D97="T&amp;A")</formula>
    </cfRule>
    <cfRule type="expression" dxfId="17225" priority="17817" stopIfTrue="1">
      <formula>AND($F97&gt;0,$G97="")</formula>
    </cfRule>
    <cfRule type="expression" dxfId="17224" priority="17818" stopIfTrue="1">
      <formula>AND($F97=0,$G97&lt;&gt;"",$G97&lt;&gt;"PUMP OFF MODE",G97&lt;&gt;"UNDER LOAD")</formula>
    </cfRule>
  </conditionalFormatting>
  <conditionalFormatting sqref="G97">
    <cfRule type="expression" dxfId="17223" priority="17813" stopIfTrue="1">
      <formula>OR($D97="SI",$D97="T&amp;A")</formula>
    </cfRule>
    <cfRule type="expression" dxfId="17222" priority="17814" stopIfTrue="1">
      <formula>AND($F97&gt;0,$G97="")</formula>
    </cfRule>
    <cfRule type="expression" dxfId="17221" priority="17815" stopIfTrue="1">
      <formula>AND($F97=0,$G97&lt;&gt;"",$G97&lt;&gt;"PUMP OFF MODE",G97&lt;&gt;"UNDER LOAD")</formula>
    </cfRule>
  </conditionalFormatting>
  <conditionalFormatting sqref="G97">
    <cfRule type="expression" dxfId="17220" priority="17810" stopIfTrue="1">
      <formula>OR($D97="SI",$D97="T&amp;A")</formula>
    </cfRule>
    <cfRule type="expression" dxfId="17219" priority="17811" stopIfTrue="1">
      <formula>AND($F97&gt;0,$G97="")</formula>
    </cfRule>
    <cfRule type="expression" dxfId="17218" priority="17812" stopIfTrue="1">
      <formula>AND($F97=0,$G97&lt;&gt;"",$G97&lt;&gt;"PUMP OFF MODE",G97&lt;&gt;"UNDER LOAD")</formula>
    </cfRule>
  </conditionalFormatting>
  <conditionalFormatting sqref="G97">
    <cfRule type="expression" dxfId="17217" priority="17807" stopIfTrue="1">
      <formula>OR($D97="SI",$D97="T&amp;A")</formula>
    </cfRule>
    <cfRule type="expression" dxfId="17216" priority="17808" stopIfTrue="1">
      <formula>AND($F97&gt;0,$G97="")</formula>
    </cfRule>
    <cfRule type="expression" dxfId="17215" priority="17809" stopIfTrue="1">
      <formula>AND($F97=0,$G97&lt;&gt;"",$G97&lt;&gt;"PUMP OFF MODE",G97&lt;&gt;"UNDER LOAD")</formula>
    </cfRule>
  </conditionalFormatting>
  <conditionalFormatting sqref="G97">
    <cfRule type="expression" dxfId="17214" priority="17804" stopIfTrue="1">
      <formula>OR($D97="SI",$D97="T&amp;A")</formula>
    </cfRule>
    <cfRule type="expression" dxfId="17213" priority="17805" stopIfTrue="1">
      <formula>AND($F97&gt;0,$G97="")</formula>
    </cfRule>
    <cfRule type="expression" dxfId="17212" priority="17806" stopIfTrue="1">
      <formula>AND($F97=0,$G97&lt;&gt;"",$G97&lt;&gt;"PUMP OFF MODE",G97&lt;&gt;"UNDER LOAD")</formula>
    </cfRule>
  </conditionalFormatting>
  <conditionalFormatting sqref="G97">
    <cfRule type="expression" dxfId="17211" priority="17801" stopIfTrue="1">
      <formula>OR($D97="SI",$D97="T&amp;A")</formula>
    </cfRule>
    <cfRule type="expression" dxfId="17210" priority="17802" stopIfTrue="1">
      <formula>AND($F97&gt;0,$G97="")</formula>
    </cfRule>
    <cfRule type="expression" dxfId="17209" priority="17803" stopIfTrue="1">
      <formula>AND($F97=0,$G97&lt;&gt;"",$G97&lt;&gt;"PUMP OFF MODE",G97&lt;&gt;"UNDER LOAD")</formula>
    </cfRule>
  </conditionalFormatting>
  <conditionalFormatting sqref="G97">
    <cfRule type="expression" dxfId="17208" priority="17798" stopIfTrue="1">
      <formula>OR($D97="SI",$D97="T&amp;A")</formula>
    </cfRule>
    <cfRule type="expression" dxfId="17207" priority="17799" stopIfTrue="1">
      <formula>AND($F97&gt;0,$G97="")</formula>
    </cfRule>
    <cfRule type="expression" dxfId="17206" priority="17800" stopIfTrue="1">
      <formula>AND($F97=0,$G97&lt;&gt;"",$G97&lt;&gt;"PUMP OFF MODE",G97&lt;&gt;"UNDER LOAD")</formula>
    </cfRule>
  </conditionalFormatting>
  <conditionalFormatting sqref="G97">
    <cfRule type="expression" dxfId="17205" priority="17795" stopIfTrue="1">
      <formula>OR($D97="SI",$D97="T&amp;A")</formula>
    </cfRule>
    <cfRule type="expression" dxfId="17204" priority="17796" stopIfTrue="1">
      <formula>AND($F97&gt;0,$G97="")</formula>
    </cfRule>
    <cfRule type="expression" dxfId="17203" priority="17797" stopIfTrue="1">
      <formula>AND($F97=0,$G97&lt;&gt;"",$G97&lt;&gt;"PUMP OFF MODE",G97&lt;&gt;"UNDER LOAD")</formula>
    </cfRule>
  </conditionalFormatting>
  <conditionalFormatting sqref="G97">
    <cfRule type="expression" dxfId="17202" priority="17792" stopIfTrue="1">
      <formula>OR($D97="SI",$D97="T&amp;A")</formula>
    </cfRule>
    <cfRule type="expression" dxfId="17201" priority="17793" stopIfTrue="1">
      <formula>AND($F97&gt;0,$G97="")</formula>
    </cfRule>
    <cfRule type="expression" dxfId="17200" priority="17794" stopIfTrue="1">
      <formula>AND($F97=0,$G97&lt;&gt;"",$G97&lt;&gt;"PUMP OFF MODE",G97&lt;&gt;"UNDER LOAD")</formula>
    </cfRule>
  </conditionalFormatting>
  <conditionalFormatting sqref="G97">
    <cfRule type="expression" dxfId="17199" priority="17789" stopIfTrue="1">
      <formula>OR($D97="SI",$D97="T&amp;A")</formula>
    </cfRule>
    <cfRule type="expression" dxfId="17198" priority="17790" stopIfTrue="1">
      <formula>AND($F97&gt;0,$G97="")</formula>
    </cfRule>
    <cfRule type="expression" dxfId="17197" priority="17791" stopIfTrue="1">
      <formula>AND($F97=0,$G97&lt;&gt;"",$G97&lt;&gt;"PUMP OFF MODE",G97&lt;&gt;"UNDER LOAD")</formula>
    </cfRule>
  </conditionalFormatting>
  <conditionalFormatting sqref="G97">
    <cfRule type="expression" dxfId="17196" priority="17786" stopIfTrue="1">
      <formula>OR($D97="SI",$D97="T&amp;A")</formula>
    </cfRule>
    <cfRule type="expression" dxfId="17195" priority="17787" stopIfTrue="1">
      <formula>AND($F97&gt;0,$G97="")</formula>
    </cfRule>
    <cfRule type="expression" dxfId="17194" priority="17788" stopIfTrue="1">
      <formula>AND($F97=0,$G97&lt;&gt;"",$G97&lt;&gt;"PUMP OFF MODE",G97&lt;&gt;"UNDER LOAD")</formula>
    </cfRule>
  </conditionalFormatting>
  <conditionalFormatting sqref="G97">
    <cfRule type="expression" dxfId="17193" priority="17783" stopIfTrue="1">
      <formula>OR($D97="SI",$D97="T&amp;A")</formula>
    </cfRule>
    <cfRule type="expression" dxfId="17192" priority="17784" stopIfTrue="1">
      <formula>AND($F97&gt;0,$G97="")</formula>
    </cfRule>
    <cfRule type="expression" dxfId="17191" priority="17785" stopIfTrue="1">
      <formula>AND($F97=0,$G97&lt;&gt;"",$G97&lt;&gt;"PUMP OFF MODE",G97&lt;&gt;"UNDER LOAD")</formula>
    </cfRule>
  </conditionalFormatting>
  <conditionalFormatting sqref="G97">
    <cfRule type="expression" dxfId="17190" priority="17780" stopIfTrue="1">
      <formula>OR($D97="SI",$D97="T&amp;A")</formula>
    </cfRule>
    <cfRule type="expression" dxfId="17189" priority="17781" stopIfTrue="1">
      <formula>AND($F97&gt;0,$G97="")</formula>
    </cfRule>
    <cfRule type="expression" dxfId="17188" priority="17782" stopIfTrue="1">
      <formula>AND($F97=0,$G97&lt;&gt;"",$G97&lt;&gt;"PUMP OFF MODE",G97&lt;&gt;"UNDER LOAD")</formula>
    </cfRule>
  </conditionalFormatting>
  <conditionalFormatting sqref="G97">
    <cfRule type="expression" dxfId="17187" priority="17777" stopIfTrue="1">
      <formula>OR($D97="SI",$D97="T&amp;A")</formula>
    </cfRule>
    <cfRule type="expression" dxfId="17186" priority="17778" stopIfTrue="1">
      <formula>AND($F97&gt;0,$G97="")</formula>
    </cfRule>
    <cfRule type="expression" dxfId="17185" priority="17779" stopIfTrue="1">
      <formula>AND($F97=0,$G97&lt;&gt;"",$G97&lt;&gt;"PUMP OFF MODE",G97&lt;&gt;"UNDER LOAD")</formula>
    </cfRule>
  </conditionalFormatting>
  <conditionalFormatting sqref="G97">
    <cfRule type="expression" dxfId="17184" priority="17774" stopIfTrue="1">
      <formula>OR($D97="SI",$D97="T&amp;A")</formula>
    </cfRule>
    <cfRule type="expression" dxfId="17183" priority="17775" stopIfTrue="1">
      <formula>AND($F97&gt;0,$G97="")</formula>
    </cfRule>
    <cfRule type="expression" dxfId="17182" priority="17776" stopIfTrue="1">
      <formula>AND($F97=0,$G97&lt;&gt;"",$G97&lt;&gt;"PUMP OFF MODE",G97&lt;&gt;"UNDER LOAD")</formula>
    </cfRule>
  </conditionalFormatting>
  <conditionalFormatting sqref="G97">
    <cfRule type="expression" dxfId="17181" priority="17771" stopIfTrue="1">
      <formula>OR($D97="SI",$D97="T&amp;A")</formula>
    </cfRule>
    <cfRule type="expression" dxfId="17180" priority="17772" stopIfTrue="1">
      <formula>AND($F97&gt;0,$G97="")</formula>
    </cfRule>
    <cfRule type="expression" dxfId="17179" priority="17773" stopIfTrue="1">
      <formula>AND($F97=0,$G97&lt;&gt;"",$G97&lt;&gt;"PUMP OFF MODE",G97&lt;&gt;"UNDER LOAD")</formula>
    </cfRule>
  </conditionalFormatting>
  <conditionalFormatting sqref="G97">
    <cfRule type="expression" dxfId="17178" priority="17768" stopIfTrue="1">
      <formula>OR($D97="SI",$D97="T&amp;A")</formula>
    </cfRule>
    <cfRule type="expression" dxfId="17177" priority="17769" stopIfTrue="1">
      <formula>AND($F97&gt;0,$G97="")</formula>
    </cfRule>
    <cfRule type="expression" dxfId="17176" priority="17770" stopIfTrue="1">
      <formula>AND($F97=0,$G97&lt;&gt;"",$G97&lt;&gt;"PUMP OFF MODE",G97&lt;&gt;"UNDER LOAD")</formula>
    </cfRule>
  </conditionalFormatting>
  <conditionalFormatting sqref="G97">
    <cfRule type="expression" dxfId="17175" priority="17765" stopIfTrue="1">
      <formula>OR($D97="SI",$D97="T&amp;A")</formula>
    </cfRule>
    <cfRule type="expression" dxfId="17174" priority="17766" stopIfTrue="1">
      <formula>AND($F97&gt;0,$G97="")</formula>
    </cfRule>
    <cfRule type="expression" dxfId="17173" priority="17767" stopIfTrue="1">
      <formula>AND($F97=0,$G97&lt;&gt;"",$G97&lt;&gt;"PUMP OFF MODE",G97&lt;&gt;"UNDER LOAD")</formula>
    </cfRule>
  </conditionalFormatting>
  <conditionalFormatting sqref="G97">
    <cfRule type="expression" dxfId="17172" priority="17762" stopIfTrue="1">
      <formula>OR($D97="SI",$D97="T&amp;A")</formula>
    </cfRule>
    <cfRule type="expression" dxfId="17171" priority="17763" stopIfTrue="1">
      <formula>AND($F97&gt;0,$G97="")</formula>
    </cfRule>
    <cfRule type="expression" dxfId="17170" priority="17764" stopIfTrue="1">
      <formula>AND($F97=0,$G97&lt;&gt;"",$G97&lt;&gt;"PUMP OFF MODE",G97&lt;&gt;"UNDER LOAD")</formula>
    </cfRule>
  </conditionalFormatting>
  <conditionalFormatting sqref="G97">
    <cfRule type="expression" dxfId="17169" priority="17759" stopIfTrue="1">
      <formula>OR($D97="SI",$D97="T&amp;A")</formula>
    </cfRule>
    <cfRule type="expression" dxfId="17168" priority="17760" stopIfTrue="1">
      <formula>AND($F97&gt;0,$G97="")</formula>
    </cfRule>
    <cfRule type="expression" dxfId="17167" priority="17761" stopIfTrue="1">
      <formula>AND($F97=0,$G97&lt;&gt;"",$G97&lt;&gt;"PUMP OFF MODE",G97&lt;&gt;"UNDER LOAD")</formula>
    </cfRule>
  </conditionalFormatting>
  <conditionalFormatting sqref="G97">
    <cfRule type="expression" dxfId="17166" priority="17756" stopIfTrue="1">
      <formula>OR($D97="SI",$D97="T&amp;A")</formula>
    </cfRule>
    <cfRule type="expression" dxfId="17165" priority="17757" stopIfTrue="1">
      <formula>AND($F97&gt;0,$G97="")</formula>
    </cfRule>
    <cfRule type="expression" dxfId="17164" priority="17758" stopIfTrue="1">
      <formula>AND($F97=0,$G97&lt;&gt;"",$G97&lt;&gt;"PUMP OFF MODE",G97&lt;&gt;"UNDER LOAD")</formula>
    </cfRule>
  </conditionalFormatting>
  <conditionalFormatting sqref="G97">
    <cfRule type="expression" dxfId="17163" priority="17753" stopIfTrue="1">
      <formula>OR($D97="SI",$D97="T&amp;A")</formula>
    </cfRule>
    <cfRule type="expression" dxfId="17162" priority="17754" stopIfTrue="1">
      <formula>AND($F97&gt;0,$G97="")</formula>
    </cfRule>
    <cfRule type="expression" dxfId="17161" priority="17755" stopIfTrue="1">
      <formula>AND($F97=0,$G97&lt;&gt;"",$G97&lt;&gt;"PUMP OFF MODE",G97&lt;&gt;"UNDER LOAD")</formula>
    </cfRule>
  </conditionalFormatting>
  <conditionalFormatting sqref="G97">
    <cfRule type="expression" dxfId="17160" priority="17750" stopIfTrue="1">
      <formula>OR($D97="SI",$D97="T&amp;A")</formula>
    </cfRule>
    <cfRule type="expression" dxfId="17159" priority="17751" stopIfTrue="1">
      <formula>AND($F97&gt;0,$G97="")</formula>
    </cfRule>
    <cfRule type="expression" dxfId="17158" priority="17752" stopIfTrue="1">
      <formula>AND($F97=0,$G97&lt;&gt;"",$G97&lt;&gt;"PUMP OFF MODE",G97&lt;&gt;"UNDER LOAD")</formula>
    </cfRule>
  </conditionalFormatting>
  <conditionalFormatting sqref="G97">
    <cfRule type="expression" dxfId="17157" priority="17747" stopIfTrue="1">
      <formula>OR($D97="SI",$D97="T&amp;A")</formula>
    </cfRule>
    <cfRule type="expression" dxfId="17156" priority="17748" stopIfTrue="1">
      <formula>AND($F97&gt;0,$G97="")</formula>
    </cfRule>
    <cfRule type="expression" dxfId="17155" priority="17749" stopIfTrue="1">
      <formula>AND($F97=0,$G97&lt;&gt;"",$G97&lt;&gt;"PUMP OFF MODE",G97&lt;&gt;"UNDER LOAD")</formula>
    </cfRule>
  </conditionalFormatting>
  <conditionalFormatting sqref="G97">
    <cfRule type="expression" dxfId="17154" priority="17744" stopIfTrue="1">
      <formula>OR($D97="SI",$D97="T&amp;A")</formula>
    </cfRule>
    <cfRule type="expression" dxfId="17153" priority="17745" stopIfTrue="1">
      <formula>AND($F97&gt;0,$G97="")</formula>
    </cfRule>
    <cfRule type="expression" dxfId="17152" priority="17746" stopIfTrue="1">
      <formula>AND($F97=0,$G97&lt;&gt;"",$G97&lt;&gt;"PUMP OFF MODE",G97&lt;&gt;"UNDER LOAD")</formula>
    </cfRule>
  </conditionalFormatting>
  <conditionalFormatting sqref="G97">
    <cfRule type="expression" dxfId="17151" priority="17741" stopIfTrue="1">
      <formula>OR($D97="SI",$D97="T&amp;A")</formula>
    </cfRule>
    <cfRule type="expression" dxfId="17150" priority="17742" stopIfTrue="1">
      <formula>AND($F97&gt;0,$G97="")</formula>
    </cfRule>
    <cfRule type="expression" dxfId="17149" priority="17743" stopIfTrue="1">
      <formula>AND($F97=0,$G97&lt;&gt;"",$G97&lt;&gt;"PUMP OFF MODE",G97&lt;&gt;"UNDER LOAD")</formula>
    </cfRule>
  </conditionalFormatting>
  <conditionalFormatting sqref="G97">
    <cfRule type="expression" dxfId="17148" priority="17738" stopIfTrue="1">
      <formula>OR($D97="SI",$D97="T&amp;A")</formula>
    </cfRule>
    <cfRule type="expression" dxfId="17147" priority="17739" stopIfTrue="1">
      <formula>AND($F97&gt;0,$G97="")</formula>
    </cfRule>
    <cfRule type="expression" dxfId="17146" priority="17740" stopIfTrue="1">
      <formula>AND($F97=0,$G97&lt;&gt;"",$G97&lt;&gt;"PUMP OFF MODE",G97&lt;&gt;"UNDER LOAD")</formula>
    </cfRule>
  </conditionalFormatting>
  <conditionalFormatting sqref="G97">
    <cfRule type="expression" dxfId="17145" priority="17735" stopIfTrue="1">
      <formula>OR($D97="SI",$D97="T&amp;A")</formula>
    </cfRule>
    <cfRule type="expression" dxfId="17144" priority="17736" stopIfTrue="1">
      <formula>AND($F97&gt;0,$G97="")</formula>
    </cfRule>
    <cfRule type="expression" dxfId="17143" priority="17737" stopIfTrue="1">
      <formula>AND($F97=0,$G97&lt;&gt;"",$G97&lt;&gt;"PUMP OFF MODE",G97&lt;&gt;"UNDER LOAD")</formula>
    </cfRule>
  </conditionalFormatting>
  <conditionalFormatting sqref="G97">
    <cfRule type="expression" dxfId="17142" priority="17732" stopIfTrue="1">
      <formula>OR($D97="SI",$D97="T&amp;A")</formula>
    </cfRule>
    <cfRule type="expression" dxfId="17141" priority="17733" stopIfTrue="1">
      <formula>AND($F97&gt;0,$G97="")</formula>
    </cfRule>
    <cfRule type="expression" dxfId="17140" priority="17734" stopIfTrue="1">
      <formula>AND($F97=0,$G97&lt;&gt;"",$G97&lt;&gt;"PUMP OFF MODE",G97&lt;&gt;"UNDER LOAD")</formula>
    </cfRule>
  </conditionalFormatting>
  <conditionalFormatting sqref="G97">
    <cfRule type="expression" dxfId="17139" priority="17729" stopIfTrue="1">
      <formula>OR($D97="SI",$D97="T&amp;A")</formula>
    </cfRule>
    <cfRule type="expression" dxfId="17138" priority="17730" stopIfTrue="1">
      <formula>AND($F97&gt;0,$G97="")</formula>
    </cfRule>
    <cfRule type="expression" dxfId="17137" priority="17731" stopIfTrue="1">
      <formula>AND($F97=0,$G97&lt;&gt;"",$G97&lt;&gt;"PUMP OFF MODE",G97&lt;&gt;"UNDER LOAD")</formula>
    </cfRule>
  </conditionalFormatting>
  <conditionalFormatting sqref="G97">
    <cfRule type="expression" dxfId="17136" priority="17726" stopIfTrue="1">
      <formula>OR($D97="SI",$D97="T&amp;A")</formula>
    </cfRule>
    <cfRule type="expression" dxfId="17135" priority="17727" stopIfTrue="1">
      <formula>AND($F97&gt;0,$G97="")</formula>
    </cfRule>
    <cfRule type="expression" dxfId="17134" priority="17728" stopIfTrue="1">
      <formula>AND($F97=0,$G97&lt;&gt;"",$G97&lt;&gt;"PUMP OFF MODE",G97&lt;&gt;"UNDER LOAD")</formula>
    </cfRule>
  </conditionalFormatting>
  <conditionalFormatting sqref="G97">
    <cfRule type="expression" dxfId="17133" priority="17723" stopIfTrue="1">
      <formula>OR($D97="SI",$D97="T&amp;A")</formula>
    </cfRule>
    <cfRule type="expression" dxfId="17132" priority="17724" stopIfTrue="1">
      <formula>AND($F97&gt;0,$G97="")</formula>
    </cfRule>
    <cfRule type="expression" dxfId="17131" priority="17725" stopIfTrue="1">
      <formula>AND($F97=0,$G97&lt;&gt;"",$G97&lt;&gt;"PUMP OFF MODE",G97&lt;&gt;"UNDER LOAD")</formula>
    </cfRule>
  </conditionalFormatting>
  <conditionalFormatting sqref="G97">
    <cfRule type="expression" dxfId="17130" priority="17720" stopIfTrue="1">
      <formula>OR($D97="SI",$D97="T&amp;A")</formula>
    </cfRule>
    <cfRule type="expression" dxfId="17129" priority="17721" stopIfTrue="1">
      <formula>AND($F97&gt;0,$G97="")</formula>
    </cfRule>
    <cfRule type="expression" dxfId="17128" priority="17722" stopIfTrue="1">
      <formula>AND($F97=0,$G97&lt;&gt;"",$G97&lt;&gt;"PUMP OFF MODE",G97&lt;&gt;"UNDER LOAD")</formula>
    </cfRule>
  </conditionalFormatting>
  <conditionalFormatting sqref="G97">
    <cfRule type="expression" dxfId="17127" priority="17717" stopIfTrue="1">
      <formula>OR($D97="SI",$D97="T&amp;A")</formula>
    </cfRule>
    <cfRule type="expression" dxfId="17126" priority="17718" stopIfTrue="1">
      <formula>AND($F97&gt;0,$G97="")</formula>
    </cfRule>
    <cfRule type="expression" dxfId="17125" priority="17719" stopIfTrue="1">
      <formula>AND($F97=0,$G97&lt;&gt;"",$G97&lt;&gt;"PUMP OFF MODE",G97&lt;&gt;"UNDER LOAD")</formula>
    </cfRule>
  </conditionalFormatting>
  <conditionalFormatting sqref="G97">
    <cfRule type="expression" dxfId="17124" priority="17714" stopIfTrue="1">
      <formula>OR($D97="SI",$D97="T&amp;A")</formula>
    </cfRule>
    <cfRule type="expression" dxfId="17123" priority="17715" stopIfTrue="1">
      <formula>AND($F97&gt;0,$G97="")</formula>
    </cfRule>
    <cfRule type="expression" dxfId="17122" priority="17716" stopIfTrue="1">
      <formula>AND($F97=0,$G97&lt;&gt;"",$G97&lt;&gt;"PUMP OFF MODE",G97&lt;&gt;"UNDER LOAD")</formula>
    </cfRule>
  </conditionalFormatting>
  <conditionalFormatting sqref="G97">
    <cfRule type="expression" dxfId="17121" priority="17711" stopIfTrue="1">
      <formula>OR($D97="SI",$D97="T&amp;A")</formula>
    </cfRule>
    <cfRule type="expression" dxfId="17120" priority="17712" stopIfTrue="1">
      <formula>AND($F97&gt;0,$G97="")</formula>
    </cfRule>
    <cfRule type="expression" dxfId="17119" priority="17713" stopIfTrue="1">
      <formula>AND($F97=0,$G97&lt;&gt;"",$G97&lt;&gt;"PUMP OFF MODE",G97&lt;&gt;"UNDER LOAD")</formula>
    </cfRule>
  </conditionalFormatting>
  <conditionalFormatting sqref="G97">
    <cfRule type="expression" dxfId="17118" priority="17708" stopIfTrue="1">
      <formula>OR($D97="SI",$D97="T&amp;A")</formula>
    </cfRule>
    <cfRule type="expression" dxfId="17117" priority="17709" stopIfTrue="1">
      <formula>AND($F97&gt;0,$G97="")</formula>
    </cfRule>
    <cfRule type="expression" dxfId="17116" priority="17710" stopIfTrue="1">
      <formula>AND($F97=0,$G97&lt;&gt;"",$G97&lt;&gt;"PUMP OFF MODE",G97&lt;&gt;"UNDER LOAD")</formula>
    </cfRule>
  </conditionalFormatting>
  <conditionalFormatting sqref="G97">
    <cfRule type="expression" dxfId="17115" priority="17705" stopIfTrue="1">
      <formula>OR($D97="SI",$D97="T&amp;A")</formula>
    </cfRule>
    <cfRule type="expression" dxfId="17114" priority="17706" stopIfTrue="1">
      <formula>AND($F97&gt;0,$G97="")</formula>
    </cfRule>
    <cfRule type="expression" dxfId="17113" priority="17707" stopIfTrue="1">
      <formula>AND($F97=0,$G97&lt;&gt;"",$G97&lt;&gt;"PUMP OFF MODE",G97&lt;&gt;"UNDER LOAD")</formula>
    </cfRule>
  </conditionalFormatting>
  <conditionalFormatting sqref="G97">
    <cfRule type="expression" dxfId="17112" priority="17702" stopIfTrue="1">
      <formula>OR($D97="SI",$D97="T&amp;A")</formula>
    </cfRule>
    <cfRule type="expression" dxfId="17111" priority="17703" stopIfTrue="1">
      <formula>AND($F97&gt;0,$G97="")</formula>
    </cfRule>
    <cfRule type="expression" dxfId="17110" priority="17704" stopIfTrue="1">
      <formula>AND($F97=0,$G97&lt;&gt;"",$G97&lt;&gt;"PUMP OFF MODE",G97&lt;&gt;"UNDER LOAD")</formula>
    </cfRule>
  </conditionalFormatting>
  <conditionalFormatting sqref="G97">
    <cfRule type="expression" dxfId="17109" priority="17699" stopIfTrue="1">
      <formula>OR($D97="SI",$D97="T&amp;A")</formula>
    </cfRule>
    <cfRule type="expression" dxfId="17108" priority="17700" stopIfTrue="1">
      <formula>AND($F97&gt;0,$G97="")</formula>
    </cfRule>
    <cfRule type="expression" dxfId="17107" priority="17701" stopIfTrue="1">
      <formula>AND($F97=0,$G97&lt;&gt;"",$G97&lt;&gt;"PUMP OFF MODE",G97&lt;&gt;"UNDER LOAD")</formula>
    </cfRule>
  </conditionalFormatting>
  <conditionalFormatting sqref="G97">
    <cfRule type="expression" dxfId="17106" priority="17696" stopIfTrue="1">
      <formula>OR($D97="SI",$D97="T&amp;A")</formula>
    </cfRule>
    <cfRule type="expression" dxfId="17105" priority="17697" stopIfTrue="1">
      <formula>AND($F97&gt;0,$G97="")</formula>
    </cfRule>
    <cfRule type="expression" dxfId="17104" priority="17698" stopIfTrue="1">
      <formula>AND($F97=0,$G97&lt;&gt;"",$G97&lt;&gt;"PUMP OFF MODE",G97&lt;&gt;"UNDER LOAD")</formula>
    </cfRule>
  </conditionalFormatting>
  <conditionalFormatting sqref="G97">
    <cfRule type="expression" dxfId="17103" priority="17693" stopIfTrue="1">
      <formula>OR($D97="SI",$D97="T&amp;A")</formula>
    </cfRule>
    <cfRule type="expression" dxfId="17102" priority="17694" stopIfTrue="1">
      <formula>AND($F97&gt;0,$G97="")</formula>
    </cfRule>
    <cfRule type="expression" dxfId="17101" priority="17695" stopIfTrue="1">
      <formula>AND($F97=0,$G97&lt;&gt;"",$G97&lt;&gt;"PUMP OFF MODE",G97&lt;&gt;"UNDER LOAD")</formula>
    </cfRule>
  </conditionalFormatting>
  <conditionalFormatting sqref="G97">
    <cfRule type="expression" dxfId="17100" priority="17690" stopIfTrue="1">
      <formula>OR($D97="SI",$D97="T&amp;A")</formula>
    </cfRule>
    <cfRule type="expression" dxfId="17099" priority="17691" stopIfTrue="1">
      <formula>AND($F97&gt;0,$G97="")</formula>
    </cfRule>
    <cfRule type="expression" dxfId="17098" priority="17692" stopIfTrue="1">
      <formula>AND($F97=0,$G97&lt;&gt;"",$G97&lt;&gt;"PUMP OFF MODE",G97&lt;&gt;"UNDER LOAD")</formula>
    </cfRule>
  </conditionalFormatting>
  <conditionalFormatting sqref="G97">
    <cfRule type="expression" dxfId="17097" priority="17687" stopIfTrue="1">
      <formula>OR($D97="SI",$D97="T&amp;A")</formula>
    </cfRule>
    <cfRule type="expression" dxfId="17096" priority="17688" stopIfTrue="1">
      <formula>AND($F97&gt;0,$G97="")</formula>
    </cfRule>
    <cfRule type="expression" dxfId="17095" priority="17689" stopIfTrue="1">
      <formula>AND($F97=0,$G97&lt;&gt;"",$G97&lt;&gt;"PUMP OFF MODE",G97&lt;&gt;"UNDER LOAD")</formula>
    </cfRule>
  </conditionalFormatting>
  <conditionalFormatting sqref="G97">
    <cfRule type="expression" dxfId="17094" priority="17684" stopIfTrue="1">
      <formula>OR($D97="SI",$D97="T&amp;A")</formula>
    </cfRule>
    <cfRule type="expression" dxfId="17093" priority="17685" stopIfTrue="1">
      <formula>AND($F97&gt;0,$G97="")</formula>
    </cfRule>
    <cfRule type="expression" dxfId="17092" priority="17686" stopIfTrue="1">
      <formula>AND($F97=0,$G97&lt;&gt;"",$G97&lt;&gt;"PUMP OFF MODE",G97&lt;&gt;"UNDER LOAD")</formula>
    </cfRule>
  </conditionalFormatting>
  <conditionalFormatting sqref="G97">
    <cfRule type="expression" dxfId="17091" priority="17681" stopIfTrue="1">
      <formula>OR($D97="SI",$D97="T&amp;A")</formula>
    </cfRule>
    <cfRule type="expression" dxfId="17090" priority="17682" stopIfTrue="1">
      <formula>AND($F97&gt;0,$G97="")</formula>
    </cfRule>
    <cfRule type="expression" dxfId="17089" priority="17683" stopIfTrue="1">
      <formula>AND($F97=0,$G97&lt;&gt;"",$G97&lt;&gt;"PUMP OFF MODE",G97&lt;&gt;"UNDER LOAD")</formula>
    </cfRule>
  </conditionalFormatting>
  <conditionalFormatting sqref="G97">
    <cfRule type="expression" dxfId="17088" priority="17678" stopIfTrue="1">
      <formula>OR($D97="SI",$D97="T&amp;A")</formula>
    </cfRule>
    <cfRule type="expression" dxfId="17087" priority="17679" stopIfTrue="1">
      <formula>AND($F97&gt;0,$G97="")</formula>
    </cfRule>
    <cfRule type="expression" dxfId="17086" priority="17680" stopIfTrue="1">
      <formula>AND($F97=0,$G97&lt;&gt;"",$G97&lt;&gt;"PUMP OFF MODE",G97&lt;&gt;"UNDER LOAD")</formula>
    </cfRule>
  </conditionalFormatting>
  <conditionalFormatting sqref="G97">
    <cfRule type="expression" dxfId="17085" priority="17675" stopIfTrue="1">
      <formula>OR($D97="SI",$D97="T&amp;A")</formula>
    </cfRule>
    <cfRule type="expression" dxfId="17084" priority="17676" stopIfTrue="1">
      <formula>AND($F97&gt;0,$G97="")</formula>
    </cfRule>
    <cfRule type="expression" dxfId="17083" priority="17677" stopIfTrue="1">
      <formula>AND($F97=0,$G97&lt;&gt;"",$G97&lt;&gt;"PUMP OFF MODE",G97&lt;&gt;"UNDER LOAD")</formula>
    </cfRule>
  </conditionalFormatting>
  <conditionalFormatting sqref="G97">
    <cfRule type="expression" dxfId="17082" priority="17672" stopIfTrue="1">
      <formula>OR($D97="SI",$D97="T&amp;A")</formula>
    </cfRule>
    <cfRule type="expression" dxfId="17081" priority="17673" stopIfTrue="1">
      <formula>AND($F97&gt;0,$G97="")</formula>
    </cfRule>
    <cfRule type="expression" dxfId="17080" priority="17674" stopIfTrue="1">
      <formula>AND($F97=0,$G97&lt;&gt;"",$G97&lt;&gt;"PUMP OFF MODE",G97&lt;&gt;"UNDER LOAD")</formula>
    </cfRule>
  </conditionalFormatting>
  <conditionalFormatting sqref="G97">
    <cfRule type="expression" dxfId="17079" priority="17669" stopIfTrue="1">
      <formula>OR($D97="SI",$D97="T&amp;A")</formula>
    </cfRule>
    <cfRule type="expression" dxfId="17078" priority="17670" stopIfTrue="1">
      <formula>AND($F97&gt;0,$G97="")</formula>
    </cfRule>
    <cfRule type="expression" dxfId="17077" priority="17671" stopIfTrue="1">
      <formula>AND($F97=0,$G97&lt;&gt;"",$G97&lt;&gt;"PUMP OFF MODE",G97&lt;&gt;"UNDER LOAD")</formula>
    </cfRule>
  </conditionalFormatting>
  <conditionalFormatting sqref="G97">
    <cfRule type="expression" dxfId="17076" priority="17666" stopIfTrue="1">
      <formula>OR($D97="SI",$D97="T&amp;A")</formula>
    </cfRule>
    <cfRule type="expression" dxfId="17075" priority="17667" stopIfTrue="1">
      <formula>AND($F97&gt;0,$G97="")</formula>
    </cfRule>
    <cfRule type="expression" dxfId="17074" priority="17668" stopIfTrue="1">
      <formula>AND($F97=0,$G97&lt;&gt;"",$G97&lt;&gt;"PUMP OFF MODE",G97&lt;&gt;"UNDER LOAD")</formula>
    </cfRule>
  </conditionalFormatting>
  <conditionalFormatting sqref="G97">
    <cfRule type="expression" dxfId="17073" priority="17663" stopIfTrue="1">
      <formula>OR($D97="SI",$D97="T&amp;A")</formula>
    </cfRule>
    <cfRule type="expression" dxfId="17072" priority="17664" stopIfTrue="1">
      <formula>AND($F97&gt;0,$G97="")</formula>
    </cfRule>
    <cfRule type="expression" dxfId="17071" priority="17665" stopIfTrue="1">
      <formula>AND($F97=0,$G97&lt;&gt;"",$G97&lt;&gt;"PUMP OFF MODE",G97&lt;&gt;"UNDER LOAD")</formula>
    </cfRule>
  </conditionalFormatting>
  <conditionalFormatting sqref="G97">
    <cfRule type="expression" dxfId="17070" priority="17660" stopIfTrue="1">
      <formula>OR($D97="SI",$D97="T&amp;A")</formula>
    </cfRule>
    <cfRule type="expression" dxfId="17069" priority="17661" stopIfTrue="1">
      <formula>AND($F97&gt;0,$G97="")</formula>
    </cfRule>
    <cfRule type="expression" dxfId="17068" priority="17662" stopIfTrue="1">
      <formula>AND($F97=0,$G97&lt;&gt;"",$G97&lt;&gt;"PUMP OFF MODE",G97&lt;&gt;"UNDER LOAD")</formula>
    </cfRule>
  </conditionalFormatting>
  <conditionalFormatting sqref="G97">
    <cfRule type="expression" dxfId="17067" priority="17657" stopIfTrue="1">
      <formula>OR($D97="SI",$D97="T&amp;A")</formula>
    </cfRule>
    <cfRule type="expression" dxfId="17066" priority="17658" stopIfTrue="1">
      <formula>AND($F97&gt;0,$G97="")</formula>
    </cfRule>
    <cfRule type="expression" dxfId="17065" priority="17659" stopIfTrue="1">
      <formula>AND($F97=0,$G97&lt;&gt;"",$G97&lt;&gt;"PUMP OFF MODE",G97&lt;&gt;"UNDER LOAD")</formula>
    </cfRule>
  </conditionalFormatting>
  <conditionalFormatting sqref="G97">
    <cfRule type="expression" dxfId="17064" priority="17654" stopIfTrue="1">
      <formula>OR($D97="SI",$D97="T&amp;A")</formula>
    </cfRule>
    <cfRule type="expression" dxfId="17063" priority="17655" stopIfTrue="1">
      <formula>AND($F97&gt;0,$G97="")</formula>
    </cfRule>
    <cfRule type="expression" dxfId="17062" priority="17656" stopIfTrue="1">
      <formula>AND($F97=0,$G97&lt;&gt;"",$G97&lt;&gt;"PUMP OFF MODE",G97&lt;&gt;"UNDER LOAD")</formula>
    </cfRule>
  </conditionalFormatting>
  <conditionalFormatting sqref="G97">
    <cfRule type="expression" dxfId="17061" priority="17651" stopIfTrue="1">
      <formula>OR($D97="SI",$D97="T&amp;A")</formula>
    </cfRule>
    <cfRule type="expression" dxfId="17060" priority="17652" stopIfTrue="1">
      <formula>AND($F97&gt;0,$G97="")</formula>
    </cfRule>
    <cfRule type="expression" dxfId="17059" priority="17653" stopIfTrue="1">
      <formula>AND($F97=0,$G97&lt;&gt;"",$G97&lt;&gt;"PUMP OFF MODE",G97&lt;&gt;"UNDER LOAD")</formula>
    </cfRule>
  </conditionalFormatting>
  <conditionalFormatting sqref="G97">
    <cfRule type="expression" dxfId="17058" priority="17648" stopIfTrue="1">
      <formula>OR($D97="SI",$D97="T&amp;A")</formula>
    </cfRule>
    <cfRule type="expression" dxfId="17057" priority="17649" stopIfTrue="1">
      <formula>AND($F97&gt;0,$G97="")</formula>
    </cfRule>
    <cfRule type="expression" dxfId="17056" priority="17650" stopIfTrue="1">
      <formula>AND($F97=0,$G97&lt;&gt;"",$G97&lt;&gt;"PUMP OFF MODE",G97&lt;&gt;"UNDER LOAD")</formula>
    </cfRule>
  </conditionalFormatting>
  <conditionalFormatting sqref="G97">
    <cfRule type="expression" dxfId="17055" priority="17645" stopIfTrue="1">
      <formula>OR($D97="SI",$D97="T&amp;A")</formula>
    </cfRule>
    <cfRule type="expression" dxfId="17054" priority="17646" stopIfTrue="1">
      <formula>AND($F97&gt;0,$G97="")</formula>
    </cfRule>
    <cfRule type="expression" dxfId="17053" priority="17647" stopIfTrue="1">
      <formula>AND($F97=0,$G97&lt;&gt;"",$G97&lt;&gt;"PUMP OFF MODE",G97&lt;&gt;"UNDER LOAD")</formula>
    </cfRule>
  </conditionalFormatting>
  <conditionalFormatting sqref="G97">
    <cfRule type="expression" dxfId="17052" priority="17642" stopIfTrue="1">
      <formula>OR($D97="SI",$D97="T&amp;A")</formula>
    </cfRule>
    <cfRule type="expression" dxfId="17051" priority="17643" stopIfTrue="1">
      <formula>AND($F97&gt;0,$G97="")</formula>
    </cfRule>
    <cfRule type="expression" dxfId="17050" priority="17644" stopIfTrue="1">
      <formula>AND($F97=0,$G97&lt;&gt;"",$G97&lt;&gt;"PUMP OFF MODE",G97&lt;&gt;"UNDER LOAD")</formula>
    </cfRule>
  </conditionalFormatting>
  <conditionalFormatting sqref="G97">
    <cfRule type="expression" dxfId="17049" priority="17639" stopIfTrue="1">
      <formula>OR($D97="SI",$D97="T&amp;A")</formula>
    </cfRule>
    <cfRule type="expression" dxfId="17048" priority="17640" stopIfTrue="1">
      <formula>AND($F97&gt;0,$G97="")</formula>
    </cfRule>
    <cfRule type="expression" dxfId="17047" priority="17641" stopIfTrue="1">
      <formula>AND($F97=0,$G97&lt;&gt;"",$G97&lt;&gt;"PUMP OFF MODE",G97&lt;&gt;"UNDER LOAD")</formula>
    </cfRule>
  </conditionalFormatting>
  <conditionalFormatting sqref="G97">
    <cfRule type="expression" dxfId="17046" priority="17636" stopIfTrue="1">
      <formula>OR($D97="SI",$D97="T&amp;A")</formula>
    </cfRule>
    <cfRule type="expression" dxfId="17045" priority="17637" stopIfTrue="1">
      <formula>AND($F97&gt;0,$G97="")</formula>
    </cfRule>
    <cfRule type="expression" dxfId="17044" priority="17638" stopIfTrue="1">
      <formula>AND($F97=0,$G97&lt;&gt;"",$G97&lt;&gt;"PUMP OFF MODE",G97&lt;&gt;"UNDER LOAD")</formula>
    </cfRule>
  </conditionalFormatting>
  <conditionalFormatting sqref="G97">
    <cfRule type="expression" dxfId="17043" priority="17633" stopIfTrue="1">
      <formula>OR($D97="SI",$D97="T&amp;A")</formula>
    </cfRule>
    <cfRule type="expression" dxfId="17042" priority="17634" stopIfTrue="1">
      <formula>AND($F97&gt;0,$G97="")</formula>
    </cfRule>
    <cfRule type="expression" dxfId="17041" priority="17635" stopIfTrue="1">
      <formula>AND($F97=0,$G97&lt;&gt;"",$G97&lt;&gt;"PUMP OFF MODE",G97&lt;&gt;"UNDER LOAD")</formula>
    </cfRule>
  </conditionalFormatting>
  <conditionalFormatting sqref="G97">
    <cfRule type="expression" dxfId="17040" priority="17630" stopIfTrue="1">
      <formula>OR($D97="SI",$D97="T&amp;A")</formula>
    </cfRule>
    <cfRule type="expression" dxfId="17039" priority="17631" stopIfTrue="1">
      <formula>AND($F97&gt;0,$G97="")</formula>
    </cfRule>
    <cfRule type="expression" dxfId="17038" priority="17632" stopIfTrue="1">
      <formula>AND($F97=0,$G97&lt;&gt;"",$G97&lt;&gt;"PUMP OFF MODE",G97&lt;&gt;"UNDER LOAD")</formula>
    </cfRule>
  </conditionalFormatting>
  <conditionalFormatting sqref="G97">
    <cfRule type="expression" dxfId="17037" priority="17627" stopIfTrue="1">
      <formula>OR($D97="SI",$D97="T&amp;A")</formula>
    </cfRule>
    <cfRule type="expression" dxfId="17036" priority="17628" stopIfTrue="1">
      <formula>AND($F97&gt;0,$G97="")</formula>
    </cfRule>
    <cfRule type="expression" dxfId="17035" priority="17629" stopIfTrue="1">
      <formula>AND($F97=0,$G97&lt;&gt;"",$G97&lt;&gt;"PUMP OFF MODE",G97&lt;&gt;"UNDER LOAD")</formula>
    </cfRule>
  </conditionalFormatting>
  <conditionalFormatting sqref="G97">
    <cfRule type="expression" dxfId="17034" priority="17624" stopIfTrue="1">
      <formula>OR($D97="SI",$D97="T&amp;A")</formula>
    </cfRule>
    <cfRule type="expression" dxfId="17033" priority="17625" stopIfTrue="1">
      <formula>AND($F97&gt;0,$G97="")</formula>
    </cfRule>
    <cfRule type="expression" dxfId="17032" priority="17626" stopIfTrue="1">
      <formula>AND($F97=0,$G97&lt;&gt;"",$G97&lt;&gt;"PUMP OFF MODE",G97&lt;&gt;"UNDER LOAD")</formula>
    </cfRule>
  </conditionalFormatting>
  <conditionalFormatting sqref="G97">
    <cfRule type="expression" dxfId="17031" priority="17621" stopIfTrue="1">
      <formula>OR($D97="SI",$D97="T&amp;A")</formula>
    </cfRule>
    <cfRule type="expression" dxfId="17030" priority="17622" stopIfTrue="1">
      <formula>AND($F97&gt;0,$G97="")</formula>
    </cfRule>
    <cfRule type="expression" dxfId="17029" priority="17623" stopIfTrue="1">
      <formula>AND($F97=0,$G97&lt;&gt;"",$G97&lt;&gt;"PUMP OFF MODE",G97&lt;&gt;"UNDER LOAD")</formula>
    </cfRule>
  </conditionalFormatting>
  <conditionalFormatting sqref="G97">
    <cfRule type="expression" dxfId="17028" priority="17618" stopIfTrue="1">
      <formula>OR($D97="SI",$D97="T&amp;A")</formula>
    </cfRule>
    <cfRule type="expression" dxfId="17027" priority="17619" stopIfTrue="1">
      <formula>AND($F97&gt;0,$G97="")</formula>
    </cfRule>
    <cfRule type="expression" dxfId="17026" priority="17620" stopIfTrue="1">
      <formula>AND($F97=0,$G97&lt;&gt;"",$G97&lt;&gt;"PUMP OFF MODE",G97&lt;&gt;"UNDER LOAD")</formula>
    </cfRule>
  </conditionalFormatting>
  <conditionalFormatting sqref="G97">
    <cfRule type="expression" dxfId="17025" priority="17615" stopIfTrue="1">
      <formula>OR($D97="SI",$D97="T&amp;A")</formula>
    </cfRule>
    <cfRule type="expression" dxfId="17024" priority="17616" stopIfTrue="1">
      <formula>AND($F97&gt;0,$G97="")</formula>
    </cfRule>
    <cfRule type="expression" dxfId="17023" priority="17617" stopIfTrue="1">
      <formula>AND($F97=0,$G97&lt;&gt;"",$G97&lt;&gt;"PUMP OFF MODE",G97&lt;&gt;"UNDER LOAD")</formula>
    </cfRule>
  </conditionalFormatting>
  <conditionalFormatting sqref="G97">
    <cfRule type="expression" dxfId="17022" priority="17612" stopIfTrue="1">
      <formula>OR($D97="SI",$D97="T&amp;A")</formula>
    </cfRule>
    <cfRule type="expression" dxfId="17021" priority="17613" stopIfTrue="1">
      <formula>AND($F97&gt;0,$G97="")</formula>
    </cfRule>
    <cfRule type="expression" dxfId="17020" priority="17614" stopIfTrue="1">
      <formula>AND($F97=0,$G97&lt;&gt;"",$G97&lt;&gt;"PUMP OFF MODE",G97&lt;&gt;"UNDER LOAD")</formula>
    </cfRule>
  </conditionalFormatting>
  <conditionalFormatting sqref="G97">
    <cfRule type="expression" dxfId="17019" priority="17609" stopIfTrue="1">
      <formula>OR($D97="SI",$D97="T&amp;A")</formula>
    </cfRule>
    <cfRule type="expression" dxfId="17018" priority="17610" stopIfTrue="1">
      <formula>AND($F97&gt;0,$G97="")</formula>
    </cfRule>
    <cfRule type="expression" dxfId="17017" priority="17611" stopIfTrue="1">
      <formula>AND($F97=0,$G97&lt;&gt;"",$G97&lt;&gt;"PUMP OFF MODE",G97&lt;&gt;"UNDER LOAD")</formula>
    </cfRule>
  </conditionalFormatting>
  <conditionalFormatting sqref="G97">
    <cfRule type="expression" dxfId="17016" priority="17606" stopIfTrue="1">
      <formula>OR($D97="SI",$D97="T&amp;A")</formula>
    </cfRule>
    <cfRule type="expression" dxfId="17015" priority="17607" stopIfTrue="1">
      <formula>AND($F97&gt;0,$G97="")</formula>
    </cfRule>
    <cfRule type="expression" dxfId="17014" priority="17608" stopIfTrue="1">
      <formula>AND($F97=0,$G97&lt;&gt;"",$G97&lt;&gt;"PUMP OFF MODE",G97&lt;&gt;"UNDER LOAD")</formula>
    </cfRule>
  </conditionalFormatting>
  <conditionalFormatting sqref="G97">
    <cfRule type="expression" dxfId="17013" priority="17603" stopIfTrue="1">
      <formula>OR($D97="SI",$D97="T&amp;A")</formula>
    </cfRule>
    <cfRule type="expression" dxfId="17012" priority="17604" stopIfTrue="1">
      <formula>AND($F97&gt;0,$G97="")</formula>
    </cfRule>
    <cfRule type="expression" dxfId="17011" priority="17605" stopIfTrue="1">
      <formula>AND($F97=0,$G97&lt;&gt;"",$G97&lt;&gt;"PUMP OFF MODE",G97&lt;&gt;"UNDER LOAD")</formula>
    </cfRule>
  </conditionalFormatting>
  <conditionalFormatting sqref="G97">
    <cfRule type="expression" dxfId="17010" priority="17600" stopIfTrue="1">
      <formula>OR($D97="SI",$D97="T&amp;A")</formula>
    </cfRule>
    <cfRule type="expression" dxfId="17009" priority="17601" stopIfTrue="1">
      <formula>AND($F97&gt;0,$G97="")</formula>
    </cfRule>
    <cfRule type="expression" dxfId="17008" priority="17602" stopIfTrue="1">
      <formula>AND($F97=0,$G97&lt;&gt;"",$G97&lt;&gt;"PUMP OFF MODE",G97&lt;&gt;"UNDER LOAD")</formula>
    </cfRule>
  </conditionalFormatting>
  <conditionalFormatting sqref="G97">
    <cfRule type="expression" dxfId="17007" priority="17597" stopIfTrue="1">
      <formula>OR($D97="SI",$D97="T&amp;A")</formula>
    </cfRule>
    <cfRule type="expression" dxfId="17006" priority="17598" stopIfTrue="1">
      <formula>AND($F97&gt;0,$G97="")</formula>
    </cfRule>
    <cfRule type="expression" dxfId="17005" priority="17599" stopIfTrue="1">
      <formula>AND($F97=0,$G97&lt;&gt;"",$G97&lt;&gt;"PUMP OFF MODE",G97&lt;&gt;"UNDER LOAD")</formula>
    </cfRule>
  </conditionalFormatting>
  <conditionalFormatting sqref="G97">
    <cfRule type="expression" dxfId="17004" priority="17594" stopIfTrue="1">
      <formula>OR($D97="SI",$D97="T&amp;A")</formula>
    </cfRule>
    <cfRule type="expression" dxfId="17003" priority="17595" stopIfTrue="1">
      <formula>AND($F97&gt;0,$G97="")</formula>
    </cfRule>
    <cfRule type="expression" dxfId="17002" priority="17596" stopIfTrue="1">
      <formula>AND($F97=0,$G97&lt;&gt;"",$G97&lt;&gt;"PUMP OFF MODE",G97&lt;&gt;"UNDER LOAD")</formula>
    </cfRule>
  </conditionalFormatting>
  <conditionalFormatting sqref="G97">
    <cfRule type="expression" dxfId="17001" priority="17591" stopIfTrue="1">
      <formula>OR($D97="SI",$D97="T&amp;A")</formula>
    </cfRule>
    <cfRule type="expression" dxfId="17000" priority="17592" stopIfTrue="1">
      <formula>AND($F97&gt;0,$G97="")</formula>
    </cfRule>
    <cfRule type="expression" dxfId="16999" priority="17593" stopIfTrue="1">
      <formula>AND($F97=0,$G97&lt;&gt;"",$G97&lt;&gt;"PUMP OFF MODE",G97&lt;&gt;"UNDER LOAD")</formula>
    </cfRule>
  </conditionalFormatting>
  <conditionalFormatting sqref="G97">
    <cfRule type="expression" dxfId="16998" priority="17588" stopIfTrue="1">
      <formula>OR($D97="SI",$D97="T&amp;A")</formula>
    </cfRule>
    <cfRule type="expression" dxfId="16997" priority="17589" stopIfTrue="1">
      <formula>AND($F97&gt;0,$G97="")</formula>
    </cfRule>
    <cfRule type="expression" dxfId="16996" priority="17590" stopIfTrue="1">
      <formula>AND($F97=0,$G97&lt;&gt;"",$G97&lt;&gt;"PUMP OFF MODE",G97&lt;&gt;"UNDER LOAD")</formula>
    </cfRule>
  </conditionalFormatting>
  <conditionalFormatting sqref="G97">
    <cfRule type="expression" dxfId="16995" priority="17585" stopIfTrue="1">
      <formula>OR($D97="SI",$D97="T&amp;A")</formula>
    </cfRule>
    <cfRule type="expression" dxfId="16994" priority="17586" stopIfTrue="1">
      <formula>AND($F97&gt;0,$G97="")</formula>
    </cfRule>
    <cfRule type="expression" dxfId="16993" priority="17587" stopIfTrue="1">
      <formula>AND($F97=0,$G97&lt;&gt;"",$G97&lt;&gt;"PUMP OFF MODE",G97&lt;&gt;"UNDER LOAD")</formula>
    </cfRule>
  </conditionalFormatting>
  <conditionalFormatting sqref="G97">
    <cfRule type="expression" dxfId="16992" priority="17582" stopIfTrue="1">
      <formula>OR($D97="SI",$D97="T&amp;A")</formula>
    </cfRule>
    <cfRule type="expression" dxfId="16991" priority="17583" stopIfTrue="1">
      <formula>AND($F97&gt;0,$G97="")</formula>
    </cfRule>
    <cfRule type="expression" dxfId="16990" priority="17584" stopIfTrue="1">
      <formula>AND($F97=0,$G97&lt;&gt;"",$G97&lt;&gt;"PUMP OFF MODE",G97&lt;&gt;"UNDER LOAD")</formula>
    </cfRule>
  </conditionalFormatting>
  <conditionalFormatting sqref="G97">
    <cfRule type="expression" dxfId="16989" priority="17579" stopIfTrue="1">
      <formula>OR($D97="SI",$D97="T&amp;A")</formula>
    </cfRule>
    <cfRule type="expression" dxfId="16988" priority="17580" stopIfTrue="1">
      <formula>AND($F97&gt;0,$G97="")</formula>
    </cfRule>
    <cfRule type="expression" dxfId="16987" priority="17581" stopIfTrue="1">
      <formula>AND($F97=0,$G97&lt;&gt;"",$G97&lt;&gt;"PUMP OFF MODE",G97&lt;&gt;"UNDER LOAD")</formula>
    </cfRule>
  </conditionalFormatting>
  <conditionalFormatting sqref="G97">
    <cfRule type="expression" dxfId="16986" priority="17576" stopIfTrue="1">
      <formula>OR($D97="SI",$D97="T&amp;A")</formula>
    </cfRule>
    <cfRule type="expression" dxfId="16985" priority="17577" stopIfTrue="1">
      <formula>AND($F97&gt;0,$G97="")</formula>
    </cfRule>
    <cfRule type="expression" dxfId="16984" priority="17578" stopIfTrue="1">
      <formula>AND($F97=0,$G97&lt;&gt;"",$G97&lt;&gt;"PUMP OFF MODE",G97&lt;&gt;"UNDER LOAD")</formula>
    </cfRule>
  </conditionalFormatting>
  <conditionalFormatting sqref="G97">
    <cfRule type="expression" dxfId="16983" priority="17573" stopIfTrue="1">
      <formula>OR($D97="SI",$D97="T&amp;A")</formula>
    </cfRule>
    <cfRule type="expression" dxfId="16982" priority="17574" stopIfTrue="1">
      <formula>AND($F97&gt;0,$G97="")</formula>
    </cfRule>
    <cfRule type="expression" dxfId="16981" priority="17575" stopIfTrue="1">
      <formula>AND($F97=0,$G97&lt;&gt;"",$G97&lt;&gt;"PUMP OFF MODE",G97&lt;&gt;"UNDER LOAD")</formula>
    </cfRule>
  </conditionalFormatting>
  <conditionalFormatting sqref="G97">
    <cfRule type="expression" dxfId="16980" priority="17570" stopIfTrue="1">
      <formula>OR($D97="SI",$D97="T&amp;A")</formula>
    </cfRule>
    <cfRule type="expression" dxfId="16979" priority="17571" stopIfTrue="1">
      <formula>AND($F97&gt;0,$G97="")</formula>
    </cfRule>
    <cfRule type="expression" dxfId="16978" priority="17572" stopIfTrue="1">
      <formula>AND($F97=0,$G97&lt;&gt;"",$G97&lt;&gt;"PUMP OFF MODE",G97&lt;&gt;"UNDER LOAD")</formula>
    </cfRule>
  </conditionalFormatting>
  <conditionalFormatting sqref="G97">
    <cfRule type="expression" dxfId="16977" priority="17567" stopIfTrue="1">
      <formula>OR($D97="SI",$D97="T&amp;A")</formula>
    </cfRule>
    <cfRule type="expression" dxfId="16976" priority="17568" stopIfTrue="1">
      <formula>AND($F97&gt;0,$G97="")</formula>
    </cfRule>
    <cfRule type="expression" dxfId="16975" priority="17569" stopIfTrue="1">
      <formula>AND($F97=0,$G97&lt;&gt;"",$G97&lt;&gt;"PUMP OFF MODE",G97&lt;&gt;"UNDER LOAD")</formula>
    </cfRule>
  </conditionalFormatting>
  <conditionalFormatting sqref="G97">
    <cfRule type="expression" dxfId="16974" priority="17564" stopIfTrue="1">
      <formula>OR($D97="SI",$D97="T&amp;A")</formula>
    </cfRule>
    <cfRule type="expression" dxfId="16973" priority="17565" stopIfTrue="1">
      <formula>AND($F97&gt;0,$G97="")</formula>
    </cfRule>
    <cfRule type="expression" dxfId="16972" priority="17566" stopIfTrue="1">
      <formula>AND($F97=0,$G97&lt;&gt;"",$G97&lt;&gt;"PUMP OFF MODE",G97&lt;&gt;"UNDER LOAD")</formula>
    </cfRule>
  </conditionalFormatting>
  <conditionalFormatting sqref="G97">
    <cfRule type="expression" dxfId="16971" priority="17561" stopIfTrue="1">
      <formula>OR($D97="SI",$D97="T&amp;A")</formula>
    </cfRule>
    <cfRule type="expression" dxfId="16970" priority="17562" stopIfTrue="1">
      <formula>AND($F97&gt;0,$G97="")</formula>
    </cfRule>
    <cfRule type="expression" dxfId="16969" priority="17563" stopIfTrue="1">
      <formula>AND($F97=0,$G97&lt;&gt;"",$G97&lt;&gt;"PUMP OFF MODE",G97&lt;&gt;"UNDER LOAD")</formula>
    </cfRule>
  </conditionalFormatting>
  <conditionalFormatting sqref="G97">
    <cfRule type="expression" dxfId="16968" priority="17558" stopIfTrue="1">
      <formula>OR($D97="SI",$D97="T&amp;A")</formula>
    </cfRule>
    <cfRule type="expression" dxfId="16967" priority="17559" stopIfTrue="1">
      <formula>AND($F97&gt;0,$G97="")</formula>
    </cfRule>
    <cfRule type="expression" dxfId="16966" priority="17560" stopIfTrue="1">
      <formula>AND($F97=0,$G97&lt;&gt;"",$G97&lt;&gt;"PUMP OFF MODE",G97&lt;&gt;"UNDER LOAD")</formula>
    </cfRule>
  </conditionalFormatting>
  <conditionalFormatting sqref="G97">
    <cfRule type="expression" dxfId="16965" priority="17555" stopIfTrue="1">
      <formula>OR($D97="SI",$D97="T&amp;A")</formula>
    </cfRule>
    <cfRule type="expression" dxfId="16964" priority="17556" stopIfTrue="1">
      <formula>AND($F97&gt;0,$G97="")</formula>
    </cfRule>
    <cfRule type="expression" dxfId="16963" priority="17557" stopIfTrue="1">
      <formula>AND($F97=0,$G97&lt;&gt;"",$G97&lt;&gt;"PUMP OFF MODE",G97&lt;&gt;"UNDER LOAD")</formula>
    </cfRule>
  </conditionalFormatting>
  <conditionalFormatting sqref="G97">
    <cfRule type="expression" dxfId="16962" priority="17552" stopIfTrue="1">
      <formula>OR($D97="SI",$D97="T&amp;A")</formula>
    </cfRule>
    <cfRule type="expression" dxfId="16961" priority="17553" stopIfTrue="1">
      <formula>AND($F97&gt;0,$G97="")</formula>
    </cfRule>
    <cfRule type="expression" dxfId="16960" priority="17554" stopIfTrue="1">
      <formula>AND($F97=0,$G97&lt;&gt;"",$G97&lt;&gt;"PUMP OFF MODE",G97&lt;&gt;"UNDER LOAD")</formula>
    </cfRule>
  </conditionalFormatting>
  <conditionalFormatting sqref="G97">
    <cfRule type="expression" dxfId="16959" priority="17549" stopIfTrue="1">
      <formula>OR($D97="SI",$D97="T&amp;A")</formula>
    </cfRule>
    <cfRule type="expression" dxfId="16958" priority="17550" stopIfTrue="1">
      <formula>AND($F97&gt;0,$G97="")</formula>
    </cfRule>
    <cfRule type="expression" dxfId="16957" priority="17551" stopIfTrue="1">
      <formula>AND($F97=0,$G97&lt;&gt;"",$G97&lt;&gt;"PUMP OFF MODE",G97&lt;&gt;"UNDER LOAD")</formula>
    </cfRule>
  </conditionalFormatting>
  <conditionalFormatting sqref="G97">
    <cfRule type="expression" dxfId="16956" priority="17546" stopIfTrue="1">
      <formula>OR($D97="SI",$D97="T&amp;A")</formula>
    </cfRule>
    <cfRule type="expression" dxfId="16955" priority="17547" stopIfTrue="1">
      <formula>AND($F97&gt;0,$G97="")</formula>
    </cfRule>
    <cfRule type="expression" dxfId="16954" priority="17548" stopIfTrue="1">
      <formula>AND($F97=0,$G97&lt;&gt;"",$G97&lt;&gt;"PUMP OFF MODE",G97&lt;&gt;"UNDER LOAD")</formula>
    </cfRule>
  </conditionalFormatting>
  <conditionalFormatting sqref="G97">
    <cfRule type="expression" dxfId="16953" priority="17543" stopIfTrue="1">
      <formula>OR($D97="SI",$D97="T&amp;A")</formula>
    </cfRule>
    <cfRule type="expression" dxfId="16952" priority="17544" stopIfTrue="1">
      <formula>AND($F97&gt;0,$G97="")</formula>
    </cfRule>
    <cfRule type="expression" dxfId="16951" priority="17545" stopIfTrue="1">
      <formula>AND($F97=0,$G97&lt;&gt;"",$G97&lt;&gt;"PUMP OFF MODE",G97&lt;&gt;"UNDER LOAD")</formula>
    </cfRule>
  </conditionalFormatting>
  <conditionalFormatting sqref="G97">
    <cfRule type="expression" dxfId="16950" priority="17540" stopIfTrue="1">
      <formula>OR($D97="SI",$D97="T&amp;A")</formula>
    </cfRule>
    <cfRule type="expression" dxfId="16949" priority="17541" stopIfTrue="1">
      <formula>AND($F97&gt;0,$G97="")</formula>
    </cfRule>
    <cfRule type="expression" dxfId="16948" priority="17542" stopIfTrue="1">
      <formula>AND($F97=0,$G97&lt;&gt;"",$G97&lt;&gt;"PUMP OFF MODE",G97&lt;&gt;"UNDER LOAD")</formula>
    </cfRule>
  </conditionalFormatting>
  <conditionalFormatting sqref="G97">
    <cfRule type="expression" dxfId="16947" priority="17537" stopIfTrue="1">
      <formula>OR($D97="SI",$D97="T&amp;A")</formula>
    </cfRule>
    <cfRule type="expression" dxfId="16946" priority="17538" stopIfTrue="1">
      <formula>AND($F97&gt;0,$G97="")</formula>
    </cfRule>
    <cfRule type="expression" dxfId="16945" priority="17539" stopIfTrue="1">
      <formula>AND($F97=0,$G97&lt;&gt;"",$G97&lt;&gt;"PUMP OFF MODE",G97&lt;&gt;"UNDER LOAD")</formula>
    </cfRule>
  </conditionalFormatting>
  <conditionalFormatting sqref="G97">
    <cfRule type="expression" dxfId="16944" priority="17534" stopIfTrue="1">
      <formula>OR($D97="SI",$D97="T&amp;A")</formula>
    </cfRule>
    <cfRule type="expression" dxfId="16943" priority="17535" stopIfTrue="1">
      <formula>AND($F97&gt;0,$G97="")</formula>
    </cfRule>
    <cfRule type="expression" dxfId="16942" priority="17536" stopIfTrue="1">
      <formula>AND($F97=0,$G97&lt;&gt;"",$G97&lt;&gt;"PUMP OFF MODE",G97&lt;&gt;"UNDER LOAD")</formula>
    </cfRule>
  </conditionalFormatting>
  <conditionalFormatting sqref="G97">
    <cfRule type="expression" dxfId="16941" priority="17531" stopIfTrue="1">
      <formula>OR($D97="SI",$D97="T&amp;A")</formula>
    </cfRule>
    <cfRule type="expression" dxfId="16940" priority="17532" stopIfTrue="1">
      <formula>AND($F97&gt;0,$G97="")</formula>
    </cfRule>
    <cfRule type="expression" dxfId="16939" priority="17533" stopIfTrue="1">
      <formula>AND($F97=0,$G97&lt;&gt;"",$G97&lt;&gt;"PUMP OFF MODE",G97&lt;&gt;"UNDER LOAD")</formula>
    </cfRule>
  </conditionalFormatting>
  <conditionalFormatting sqref="G97">
    <cfRule type="expression" dxfId="16938" priority="17528" stopIfTrue="1">
      <formula>OR($D97="SI",$D97="T&amp;A")</formula>
    </cfRule>
    <cfRule type="expression" dxfId="16937" priority="17529" stopIfTrue="1">
      <formula>AND($F97&gt;0,$G97="")</formula>
    </cfRule>
    <cfRule type="expression" dxfId="16936" priority="17530" stopIfTrue="1">
      <formula>AND($F97=0,$G97&lt;&gt;"",$G97&lt;&gt;"PUMP OFF MODE",G97&lt;&gt;"UNDER LOAD")</formula>
    </cfRule>
  </conditionalFormatting>
  <conditionalFormatting sqref="G97">
    <cfRule type="expression" dxfId="16935" priority="17525" stopIfTrue="1">
      <formula>OR($D97="SI",$D97="T&amp;A")</formula>
    </cfRule>
    <cfRule type="expression" dxfId="16934" priority="17526" stopIfTrue="1">
      <formula>AND($F97&gt;0,$G97="")</formula>
    </cfRule>
    <cfRule type="expression" dxfId="16933" priority="17527" stopIfTrue="1">
      <formula>AND($F97=0,$G97&lt;&gt;"",$G97&lt;&gt;"PUMP OFF MODE",G97&lt;&gt;"UNDER LOAD")</formula>
    </cfRule>
  </conditionalFormatting>
  <conditionalFormatting sqref="G97">
    <cfRule type="expression" dxfId="16932" priority="17522" stopIfTrue="1">
      <formula>OR($D97="SI",$D97="T&amp;A")</formula>
    </cfRule>
    <cfRule type="expression" dxfId="16931" priority="17523" stopIfTrue="1">
      <formula>AND($F97&gt;0,$G97="")</formula>
    </cfRule>
    <cfRule type="expression" dxfId="16930" priority="17524" stopIfTrue="1">
      <formula>AND($F97=0,$G97&lt;&gt;"",$G97&lt;&gt;"PUMP OFF MODE",G97&lt;&gt;"UNDER LOAD")</formula>
    </cfRule>
  </conditionalFormatting>
  <conditionalFormatting sqref="G97">
    <cfRule type="expression" dxfId="16929" priority="17519" stopIfTrue="1">
      <formula>OR($D97="SI",$D97="T&amp;A")</formula>
    </cfRule>
    <cfRule type="expression" dxfId="16928" priority="17520" stopIfTrue="1">
      <formula>AND($F97&gt;0,$G97="")</formula>
    </cfRule>
    <cfRule type="expression" dxfId="16927" priority="17521" stopIfTrue="1">
      <formula>AND($F97=0,$G97&lt;&gt;"",$G97&lt;&gt;"PUMP OFF MODE",G97&lt;&gt;"UNDER LOAD")</formula>
    </cfRule>
  </conditionalFormatting>
  <conditionalFormatting sqref="G97">
    <cfRule type="expression" dxfId="16926" priority="17516" stopIfTrue="1">
      <formula>OR($D97="SI",$D97="T&amp;A")</formula>
    </cfRule>
    <cfRule type="expression" dxfId="16925" priority="17517" stopIfTrue="1">
      <formula>AND($F97&gt;0,$G97="")</formula>
    </cfRule>
    <cfRule type="expression" dxfId="16924" priority="17518" stopIfTrue="1">
      <formula>AND($F97=0,$G97&lt;&gt;"",$G97&lt;&gt;"PUMP OFF MODE",G97&lt;&gt;"UNDER LOAD")</formula>
    </cfRule>
  </conditionalFormatting>
  <conditionalFormatting sqref="G97">
    <cfRule type="expression" dxfId="16923" priority="17513" stopIfTrue="1">
      <formula>OR($D97="SI",$D97="T&amp;A")</formula>
    </cfRule>
    <cfRule type="expression" dxfId="16922" priority="17514" stopIfTrue="1">
      <formula>AND($F97&gt;0,$G97="")</formula>
    </cfRule>
    <cfRule type="expression" dxfId="16921" priority="17515" stopIfTrue="1">
      <formula>AND($F97=0,$G97&lt;&gt;"",$G97&lt;&gt;"PUMP OFF MODE",G97&lt;&gt;"UNDER LOAD")</formula>
    </cfRule>
  </conditionalFormatting>
  <conditionalFormatting sqref="G97">
    <cfRule type="expression" dxfId="16920" priority="17510" stopIfTrue="1">
      <formula>OR($D97="SI",$D97="T&amp;A")</formula>
    </cfRule>
    <cfRule type="expression" dxfId="16919" priority="17511" stopIfTrue="1">
      <formula>AND($F97&gt;0,$G97="")</formula>
    </cfRule>
    <cfRule type="expression" dxfId="16918" priority="17512" stopIfTrue="1">
      <formula>AND($F97=0,$G97&lt;&gt;"",$G97&lt;&gt;"PUMP OFF MODE",G97&lt;&gt;"UNDER LOAD")</formula>
    </cfRule>
  </conditionalFormatting>
  <conditionalFormatting sqref="G97">
    <cfRule type="expression" dxfId="16917" priority="17507" stopIfTrue="1">
      <formula>OR($D97="SI",$D97="T&amp;A")</formula>
    </cfRule>
    <cfRule type="expression" dxfId="16916" priority="17508" stopIfTrue="1">
      <formula>AND($F97&gt;0,$G97="")</formula>
    </cfRule>
    <cfRule type="expression" dxfId="16915" priority="17509" stopIfTrue="1">
      <formula>AND($F97=0,$G97&lt;&gt;"",$G97&lt;&gt;"PUMP OFF MODE",G97&lt;&gt;"UNDER LOAD")</formula>
    </cfRule>
  </conditionalFormatting>
  <conditionalFormatting sqref="G97">
    <cfRule type="expression" dxfId="16914" priority="17504" stopIfTrue="1">
      <formula>OR($D97="SI",$D97="T&amp;A")</formula>
    </cfRule>
    <cfRule type="expression" dxfId="16913" priority="17505" stopIfTrue="1">
      <formula>AND($F97&gt;0,$G97="")</formula>
    </cfRule>
    <cfRule type="expression" dxfId="16912" priority="17506" stopIfTrue="1">
      <formula>AND($F97=0,$G97&lt;&gt;"",$G97&lt;&gt;"PUMP OFF MODE",G97&lt;&gt;"UNDER LOAD")</formula>
    </cfRule>
  </conditionalFormatting>
  <conditionalFormatting sqref="G97">
    <cfRule type="expression" dxfId="16911" priority="17501" stopIfTrue="1">
      <formula>OR($D97="SI",$D97="T&amp;A")</formula>
    </cfRule>
    <cfRule type="expression" dxfId="16910" priority="17502" stopIfTrue="1">
      <formula>AND($F97&gt;0,$G97="")</formula>
    </cfRule>
    <cfRule type="expression" dxfId="16909" priority="17503" stopIfTrue="1">
      <formula>AND($F97=0,$G97&lt;&gt;"",$G97&lt;&gt;"PUMP OFF MODE",G97&lt;&gt;"UNDER LOAD")</formula>
    </cfRule>
  </conditionalFormatting>
  <conditionalFormatting sqref="G97">
    <cfRule type="expression" dxfId="16908" priority="17498" stopIfTrue="1">
      <formula>OR($D97="SI",$D97="T&amp;A")</formula>
    </cfRule>
    <cfRule type="expression" dxfId="16907" priority="17499" stopIfTrue="1">
      <formula>AND($F97&gt;0,$G97="")</formula>
    </cfRule>
    <cfRule type="expression" dxfId="16906" priority="17500" stopIfTrue="1">
      <formula>AND($F97=0,$G97&lt;&gt;"",$G97&lt;&gt;"PUMP OFF MODE",G97&lt;&gt;"UNDER LOAD")</formula>
    </cfRule>
  </conditionalFormatting>
  <conditionalFormatting sqref="G97">
    <cfRule type="expression" dxfId="16905" priority="17495" stopIfTrue="1">
      <formula>OR($D97="SI",$D97="T&amp;A")</formula>
    </cfRule>
    <cfRule type="expression" dxfId="16904" priority="17496" stopIfTrue="1">
      <formula>AND($F97&gt;0,$G97="")</formula>
    </cfRule>
    <cfRule type="expression" dxfId="16903" priority="17497" stopIfTrue="1">
      <formula>AND($F97=0,$G97&lt;&gt;"",$G97&lt;&gt;"PUMP OFF MODE",G97&lt;&gt;"UNDER LOAD")</formula>
    </cfRule>
  </conditionalFormatting>
  <conditionalFormatting sqref="G97">
    <cfRule type="expression" dxfId="16902" priority="17492" stopIfTrue="1">
      <formula>OR($D97="SI",$D97="T&amp;A")</formula>
    </cfRule>
    <cfRule type="expression" dxfId="16901" priority="17493" stopIfTrue="1">
      <formula>AND($F97&gt;0,$G97="")</formula>
    </cfRule>
    <cfRule type="expression" dxfId="16900" priority="17494" stopIfTrue="1">
      <formula>AND($F97=0,$G97&lt;&gt;"",$G97&lt;&gt;"PUMP OFF MODE",G97&lt;&gt;"UNDER LOAD")</formula>
    </cfRule>
  </conditionalFormatting>
  <conditionalFormatting sqref="G97">
    <cfRule type="expression" dxfId="16899" priority="17489" stopIfTrue="1">
      <formula>OR($D97="SI",$D97="T&amp;A")</formula>
    </cfRule>
    <cfRule type="expression" dxfId="16898" priority="17490" stopIfTrue="1">
      <formula>AND($F97&gt;0,$G97="")</formula>
    </cfRule>
    <cfRule type="expression" dxfId="16897" priority="17491" stopIfTrue="1">
      <formula>AND($F97=0,$G97&lt;&gt;"",$G97&lt;&gt;"PUMP OFF MODE",G97&lt;&gt;"UNDER LOAD")</formula>
    </cfRule>
  </conditionalFormatting>
  <conditionalFormatting sqref="G97">
    <cfRule type="expression" dxfId="16896" priority="17486" stopIfTrue="1">
      <formula>OR($D97="SI",$D97="T&amp;A")</formula>
    </cfRule>
    <cfRule type="expression" dxfId="16895" priority="17487" stopIfTrue="1">
      <formula>AND($F97&gt;0,$G97="")</formula>
    </cfRule>
    <cfRule type="expression" dxfId="16894" priority="17488" stopIfTrue="1">
      <formula>AND($F97=0,$G97&lt;&gt;"",$G97&lt;&gt;"PUMP OFF MODE",G97&lt;&gt;"UNDER LOAD")</formula>
    </cfRule>
  </conditionalFormatting>
  <conditionalFormatting sqref="G97">
    <cfRule type="expression" dxfId="16893" priority="17483" stopIfTrue="1">
      <formula>OR($D97="SI",$D97="T&amp;A")</formula>
    </cfRule>
    <cfRule type="expression" dxfId="16892" priority="17484" stopIfTrue="1">
      <formula>AND($F97&gt;0,$G97="")</formula>
    </cfRule>
    <cfRule type="expression" dxfId="16891" priority="17485" stopIfTrue="1">
      <formula>AND($F97=0,$G97&lt;&gt;"",$G97&lt;&gt;"PUMP OFF MODE",G97&lt;&gt;"UNDER LOAD")</formula>
    </cfRule>
  </conditionalFormatting>
  <conditionalFormatting sqref="G97">
    <cfRule type="expression" dxfId="16890" priority="17480" stopIfTrue="1">
      <formula>OR($D97="SI",$D97="T&amp;A")</formula>
    </cfRule>
    <cfRule type="expression" dxfId="16889" priority="17481" stopIfTrue="1">
      <formula>AND($F97&gt;0,$G97="")</formula>
    </cfRule>
    <cfRule type="expression" dxfId="16888" priority="17482" stopIfTrue="1">
      <formula>AND($F97=0,$G97&lt;&gt;"",$G97&lt;&gt;"PUMP OFF MODE",G97&lt;&gt;"UNDER LOAD")</formula>
    </cfRule>
  </conditionalFormatting>
  <conditionalFormatting sqref="G97">
    <cfRule type="expression" dxfId="16887" priority="17477" stopIfTrue="1">
      <formula>OR($D97="SI",$D97="T&amp;A")</formula>
    </cfRule>
    <cfRule type="expression" dxfId="16886" priority="17478" stopIfTrue="1">
      <formula>AND($F97&gt;0,$G97="")</formula>
    </cfRule>
    <cfRule type="expression" dxfId="16885" priority="17479" stopIfTrue="1">
      <formula>AND($F97=0,$G97&lt;&gt;"",$G97&lt;&gt;"PUMP OFF MODE",G97&lt;&gt;"UNDER LOAD")</formula>
    </cfRule>
  </conditionalFormatting>
  <conditionalFormatting sqref="G97">
    <cfRule type="expression" dxfId="16884" priority="17474" stopIfTrue="1">
      <formula>OR($D97="SI",$D97="T&amp;A")</formula>
    </cfRule>
    <cfRule type="expression" dxfId="16883" priority="17475" stopIfTrue="1">
      <formula>AND($F97&gt;0,$G97="")</formula>
    </cfRule>
    <cfRule type="expression" dxfId="16882" priority="17476" stopIfTrue="1">
      <formula>AND($F97=0,$G97&lt;&gt;"",$G97&lt;&gt;"PUMP OFF MODE",G97&lt;&gt;"UNDER LOAD")</formula>
    </cfRule>
  </conditionalFormatting>
  <conditionalFormatting sqref="G97">
    <cfRule type="expression" dxfId="16881" priority="17471" stopIfTrue="1">
      <formula>OR($D97="SI",$D97="T&amp;A")</formula>
    </cfRule>
    <cfRule type="expression" dxfId="16880" priority="17472" stopIfTrue="1">
      <formula>AND($F97&gt;0,$G97="")</formula>
    </cfRule>
    <cfRule type="expression" dxfId="16879" priority="17473" stopIfTrue="1">
      <formula>AND($F97=0,$G97&lt;&gt;"",$G97&lt;&gt;"PUMP OFF MODE",G97&lt;&gt;"UNDER LOAD")</formula>
    </cfRule>
  </conditionalFormatting>
  <conditionalFormatting sqref="G97">
    <cfRule type="expression" dxfId="16878" priority="17468" stopIfTrue="1">
      <formula>OR($D97="SI",$D97="T&amp;A")</formula>
    </cfRule>
    <cfRule type="expression" dxfId="16877" priority="17469" stopIfTrue="1">
      <formula>AND($F97&gt;0,$G97="")</formula>
    </cfRule>
    <cfRule type="expression" dxfId="16876" priority="17470" stopIfTrue="1">
      <formula>AND($F97=0,$G97&lt;&gt;"",$G97&lt;&gt;"PUMP OFF MODE",G97&lt;&gt;"UNDER LOAD")</formula>
    </cfRule>
  </conditionalFormatting>
  <conditionalFormatting sqref="G97">
    <cfRule type="expression" dxfId="16875" priority="17465" stopIfTrue="1">
      <formula>OR($D97="SI",$D97="T&amp;A")</formula>
    </cfRule>
    <cfRule type="expression" dxfId="16874" priority="17466" stopIfTrue="1">
      <formula>AND($F97&gt;0,$G97="")</formula>
    </cfRule>
    <cfRule type="expression" dxfId="16873" priority="17467" stopIfTrue="1">
      <formula>AND($F97=0,$G97&lt;&gt;"",$G97&lt;&gt;"PUMP OFF MODE",G97&lt;&gt;"UNDER LOAD")</formula>
    </cfRule>
  </conditionalFormatting>
  <conditionalFormatting sqref="G97">
    <cfRule type="expression" dxfId="16872" priority="17462" stopIfTrue="1">
      <formula>OR($D97="SI",$D97="T&amp;A")</formula>
    </cfRule>
    <cfRule type="expression" dxfId="16871" priority="17463" stopIfTrue="1">
      <formula>AND($F97&gt;0,$G97="")</formula>
    </cfRule>
    <cfRule type="expression" dxfId="16870" priority="17464" stopIfTrue="1">
      <formula>AND($F97=0,$G97&lt;&gt;"",$G97&lt;&gt;"PUMP OFF MODE",G97&lt;&gt;"UNDER LOAD")</formula>
    </cfRule>
  </conditionalFormatting>
  <conditionalFormatting sqref="G97">
    <cfRule type="expression" dxfId="16869" priority="17459" stopIfTrue="1">
      <formula>OR($D97="SI",$D97="T&amp;A")</formula>
    </cfRule>
    <cfRule type="expression" dxfId="16868" priority="17460" stopIfTrue="1">
      <formula>AND($F97&gt;0,$G97="")</formula>
    </cfRule>
    <cfRule type="expression" dxfId="16867" priority="17461" stopIfTrue="1">
      <formula>AND($F97=0,$G97&lt;&gt;"",$G97&lt;&gt;"PUMP OFF MODE",G97&lt;&gt;"UNDER LOAD")</formula>
    </cfRule>
  </conditionalFormatting>
  <conditionalFormatting sqref="G97">
    <cfRule type="expression" dxfId="16866" priority="17456" stopIfTrue="1">
      <formula>OR($D97="SI",$D97="T&amp;A")</formula>
    </cfRule>
    <cfRule type="expression" dxfId="16865" priority="17457" stopIfTrue="1">
      <formula>AND($F97&gt;0,$G97="")</formula>
    </cfRule>
    <cfRule type="expression" dxfId="16864" priority="17458" stopIfTrue="1">
      <formula>AND($F97=0,$G97&lt;&gt;"",$G97&lt;&gt;"PUMP OFF MODE",G97&lt;&gt;"UNDER LOAD")</formula>
    </cfRule>
  </conditionalFormatting>
  <conditionalFormatting sqref="G97">
    <cfRule type="expression" dxfId="16863" priority="17453" stopIfTrue="1">
      <formula>OR($D97="SI",$D97="T&amp;A")</formula>
    </cfRule>
    <cfRule type="expression" dxfId="16862" priority="17454" stopIfTrue="1">
      <formula>AND($F97&gt;0,$G97="")</formula>
    </cfRule>
    <cfRule type="expression" dxfId="16861" priority="17455" stopIfTrue="1">
      <formula>AND($F97=0,$G97&lt;&gt;"",$G97&lt;&gt;"PUMP OFF MODE",G97&lt;&gt;"UNDER LOAD")</formula>
    </cfRule>
  </conditionalFormatting>
  <conditionalFormatting sqref="G97">
    <cfRule type="expression" dxfId="16860" priority="17450" stopIfTrue="1">
      <formula>OR($D97="SI",$D97="T&amp;A")</formula>
    </cfRule>
    <cfRule type="expression" dxfId="16859" priority="17451" stopIfTrue="1">
      <formula>AND($F97&gt;0,$G97="")</formula>
    </cfRule>
    <cfRule type="expression" dxfId="16858" priority="17452" stopIfTrue="1">
      <formula>AND($F97=0,$G97&lt;&gt;"",$G97&lt;&gt;"PUMP OFF MODE",G97&lt;&gt;"UNDER LOAD")</formula>
    </cfRule>
  </conditionalFormatting>
  <conditionalFormatting sqref="G97">
    <cfRule type="expression" dxfId="16857" priority="17447" stopIfTrue="1">
      <formula>OR($D97="SI",$D97="T&amp;A")</formula>
    </cfRule>
    <cfRule type="expression" dxfId="16856" priority="17448" stopIfTrue="1">
      <formula>AND($F97&gt;0,$G97="")</formula>
    </cfRule>
    <cfRule type="expression" dxfId="16855" priority="17449" stopIfTrue="1">
      <formula>AND($F97=0,$G97&lt;&gt;"",$G97&lt;&gt;"PUMP OFF MODE",G97&lt;&gt;"UNDER LOAD")</formula>
    </cfRule>
  </conditionalFormatting>
  <conditionalFormatting sqref="G97">
    <cfRule type="expression" dxfId="16854" priority="17444" stopIfTrue="1">
      <formula>OR($D97="SI",$D97="T&amp;A")</formula>
    </cfRule>
    <cfRule type="expression" dxfId="16853" priority="17445" stopIfTrue="1">
      <formula>AND($F97&gt;0,$G97="")</formula>
    </cfRule>
    <cfRule type="expression" dxfId="16852" priority="17446" stopIfTrue="1">
      <formula>AND($F97=0,$G97&lt;&gt;"",$G97&lt;&gt;"PUMP OFF MODE",G97&lt;&gt;"UNDER LOAD")</formula>
    </cfRule>
  </conditionalFormatting>
  <conditionalFormatting sqref="G41">
    <cfRule type="expression" dxfId="16851" priority="17441" stopIfTrue="1">
      <formula>OR($D41="SI",$D41="T&amp;A")</formula>
    </cfRule>
    <cfRule type="expression" dxfId="16850" priority="17442" stopIfTrue="1">
      <formula>AND($F41&gt;0,$G41="")</formula>
    </cfRule>
    <cfRule type="expression" dxfId="16849" priority="17443" stopIfTrue="1">
      <formula>AND($F41=0,$G41&lt;&gt;"",$G41&lt;&gt;"PUMP OFF MODE",G41&lt;&gt;"UNDER LOAD")</formula>
    </cfRule>
  </conditionalFormatting>
  <conditionalFormatting sqref="G41">
    <cfRule type="expression" dxfId="16848" priority="17438" stopIfTrue="1">
      <formula>OR($D41="SI",$D41="T&amp;A")</formula>
    </cfRule>
    <cfRule type="expression" dxfId="16847" priority="17439" stopIfTrue="1">
      <formula>AND($F41&gt;0,$G41="")</formula>
    </cfRule>
    <cfRule type="expression" dxfId="16846" priority="17440" stopIfTrue="1">
      <formula>AND($F41=0,$G41&lt;&gt;"",$G41&lt;&gt;"PUMP OFF MODE",G41&lt;&gt;"UNDER LOAD")</formula>
    </cfRule>
  </conditionalFormatting>
  <conditionalFormatting sqref="G41">
    <cfRule type="expression" dxfId="16845" priority="17435" stopIfTrue="1">
      <formula>OR($D41="SI",$D41="T&amp;A")</formula>
    </cfRule>
    <cfRule type="expression" dxfId="16844" priority="17436" stopIfTrue="1">
      <formula>AND($F41&gt;0,$G41="")</formula>
    </cfRule>
    <cfRule type="expression" dxfId="16843" priority="17437" stopIfTrue="1">
      <formula>AND($F41=0,$G41&lt;&gt;"",$G41&lt;&gt;"PUMP OFF MODE",G41&lt;&gt;"UNDER LOAD")</formula>
    </cfRule>
  </conditionalFormatting>
  <conditionalFormatting sqref="G41">
    <cfRule type="expression" dxfId="16842" priority="17432" stopIfTrue="1">
      <formula>OR($D41="SI",$D41="T&amp;A")</formula>
    </cfRule>
    <cfRule type="expression" dxfId="16841" priority="17433" stopIfTrue="1">
      <formula>AND($F41&gt;0,$G41="")</formula>
    </cfRule>
    <cfRule type="expression" dxfId="16840" priority="17434" stopIfTrue="1">
      <formula>AND($F41=0,$G41&lt;&gt;"",$G41&lt;&gt;"PUMP OFF MODE",G41&lt;&gt;"UNDER LOAD")</formula>
    </cfRule>
  </conditionalFormatting>
  <conditionalFormatting sqref="G41">
    <cfRule type="expression" dxfId="16839" priority="17429" stopIfTrue="1">
      <formula>OR($D41="SI",$D41="T&amp;A")</formula>
    </cfRule>
    <cfRule type="expression" dxfId="16838" priority="17430" stopIfTrue="1">
      <formula>AND($F41&gt;0,$G41="")</formula>
    </cfRule>
    <cfRule type="expression" dxfId="16837" priority="17431" stopIfTrue="1">
      <formula>AND($F41=0,$G41&lt;&gt;"",$G41&lt;&gt;"PUMP OFF MODE",G41&lt;&gt;"UNDER LOAD")</formula>
    </cfRule>
  </conditionalFormatting>
  <conditionalFormatting sqref="G41">
    <cfRule type="expression" dxfId="16836" priority="17426" stopIfTrue="1">
      <formula>OR($D41="SI",$D41="T&amp;A")</formula>
    </cfRule>
    <cfRule type="expression" dxfId="16835" priority="17427" stopIfTrue="1">
      <formula>AND($F41&gt;0,$G41="")</formula>
    </cfRule>
    <cfRule type="expression" dxfId="16834" priority="17428" stopIfTrue="1">
      <formula>AND($F41=0,$G41&lt;&gt;"",$G41&lt;&gt;"PUMP OFF MODE",G41&lt;&gt;"UNDER LOAD")</formula>
    </cfRule>
  </conditionalFormatting>
  <conditionalFormatting sqref="G41">
    <cfRule type="expression" dxfId="16833" priority="17423" stopIfTrue="1">
      <formula>OR($D41="SI",$D41="T&amp;A")</formula>
    </cfRule>
    <cfRule type="expression" dxfId="16832" priority="17424" stopIfTrue="1">
      <formula>AND($F41&gt;0,$G41="")</formula>
    </cfRule>
    <cfRule type="expression" dxfId="16831" priority="17425" stopIfTrue="1">
      <formula>AND($F41=0,$G41&lt;&gt;"",$G41&lt;&gt;"PUMP OFF MODE",G41&lt;&gt;"UNDER LOAD")</formula>
    </cfRule>
  </conditionalFormatting>
  <conditionalFormatting sqref="G41">
    <cfRule type="expression" dxfId="16830" priority="17420" stopIfTrue="1">
      <formula>OR($D41="SI",$D41="T&amp;A")</formula>
    </cfRule>
    <cfRule type="expression" dxfId="16829" priority="17421" stopIfTrue="1">
      <formula>AND($F41&gt;0,$G41="")</formula>
    </cfRule>
    <cfRule type="expression" dxfId="16828" priority="17422" stopIfTrue="1">
      <formula>AND($F41=0,$G41&lt;&gt;"",$G41&lt;&gt;"PUMP OFF MODE",G41&lt;&gt;"UNDER LOAD")</formula>
    </cfRule>
  </conditionalFormatting>
  <conditionalFormatting sqref="G41">
    <cfRule type="expression" dxfId="16827" priority="17417" stopIfTrue="1">
      <formula>OR($D41="SI",$D41="T&amp;A")</formula>
    </cfRule>
    <cfRule type="expression" dxfId="16826" priority="17418" stopIfTrue="1">
      <formula>AND($F41&gt;0,$G41="")</formula>
    </cfRule>
    <cfRule type="expression" dxfId="16825" priority="17419" stopIfTrue="1">
      <formula>AND($F41=0,$G41&lt;&gt;"",$G41&lt;&gt;"PUMP OFF MODE",G41&lt;&gt;"UNDER LOAD")</formula>
    </cfRule>
  </conditionalFormatting>
  <conditionalFormatting sqref="G41">
    <cfRule type="expression" dxfId="16824" priority="17414" stopIfTrue="1">
      <formula>OR($D41="SI",$D41="T&amp;A")</formula>
    </cfRule>
    <cfRule type="expression" dxfId="16823" priority="17415" stopIfTrue="1">
      <formula>AND($F41&gt;0,$G41="")</formula>
    </cfRule>
    <cfRule type="expression" dxfId="16822" priority="17416" stopIfTrue="1">
      <formula>AND($F41=0,$G41&lt;&gt;"",$G41&lt;&gt;"PUMP OFF MODE",G41&lt;&gt;"UNDER LOAD")</formula>
    </cfRule>
  </conditionalFormatting>
  <conditionalFormatting sqref="G41">
    <cfRule type="expression" dxfId="16821" priority="17411" stopIfTrue="1">
      <formula>OR($D41="SI",$D41="T&amp;A")</formula>
    </cfRule>
    <cfRule type="expression" dxfId="16820" priority="17412" stopIfTrue="1">
      <formula>AND($F41&gt;0,$G41="")</formula>
    </cfRule>
    <cfRule type="expression" dxfId="16819" priority="17413" stopIfTrue="1">
      <formula>AND($F41=0,$G41&lt;&gt;"",$G41&lt;&gt;"PUMP OFF MODE",G41&lt;&gt;"UNDER LOAD")</formula>
    </cfRule>
  </conditionalFormatting>
  <conditionalFormatting sqref="G45">
    <cfRule type="expression" dxfId="16818" priority="17408" stopIfTrue="1">
      <formula>OR($D45="SI",$D45="T&amp;A")</formula>
    </cfRule>
    <cfRule type="expression" dxfId="16817" priority="17409" stopIfTrue="1">
      <formula>AND($F45&gt;0,$G45="")</formula>
    </cfRule>
    <cfRule type="expression" dxfId="16816" priority="17410" stopIfTrue="1">
      <formula>AND($F45=0,$G45&lt;&gt;"",$G45&lt;&gt;"PUMP OFF MODE",G45&lt;&gt;"UNDER LOAD")</formula>
    </cfRule>
  </conditionalFormatting>
  <conditionalFormatting sqref="G45">
    <cfRule type="expression" dxfId="16815" priority="17405" stopIfTrue="1">
      <formula>OR($D45="SI",$D45="T&amp;A")</formula>
    </cfRule>
    <cfRule type="expression" dxfId="16814" priority="17406" stopIfTrue="1">
      <formula>AND($F45&gt;0,$G45="")</formula>
    </cfRule>
    <cfRule type="expression" dxfId="16813" priority="17407" stopIfTrue="1">
      <formula>AND($F45=0,$G45&lt;&gt;"",$G45&lt;&gt;"PUMP OFF MODE",G45&lt;&gt;"UNDER LOAD")</formula>
    </cfRule>
  </conditionalFormatting>
  <conditionalFormatting sqref="G45">
    <cfRule type="expression" dxfId="16812" priority="17402" stopIfTrue="1">
      <formula>OR($D45="SI",$D45="T&amp;A")</formula>
    </cfRule>
    <cfRule type="expression" dxfId="16811" priority="17403" stopIfTrue="1">
      <formula>AND($F45&gt;0,$G45="")</formula>
    </cfRule>
    <cfRule type="expression" dxfId="16810" priority="17404" stopIfTrue="1">
      <formula>AND($F45=0,$G45&lt;&gt;"",$G45&lt;&gt;"PUMP OFF MODE",G45&lt;&gt;"UNDER LOAD")</formula>
    </cfRule>
  </conditionalFormatting>
  <conditionalFormatting sqref="G45">
    <cfRule type="expression" dxfId="16809" priority="17399" stopIfTrue="1">
      <formula>OR($D45="SI",$D45="T&amp;A")</formula>
    </cfRule>
    <cfRule type="expression" dxfId="16808" priority="17400" stopIfTrue="1">
      <formula>AND($F45&gt;0,$G45="")</formula>
    </cfRule>
    <cfRule type="expression" dxfId="16807" priority="17401" stopIfTrue="1">
      <formula>AND($F45=0,$G45&lt;&gt;"",$G45&lt;&gt;"PUMP OFF MODE",G45&lt;&gt;"UNDER LOAD")</formula>
    </cfRule>
  </conditionalFormatting>
  <conditionalFormatting sqref="G45">
    <cfRule type="expression" dxfId="16806" priority="17396" stopIfTrue="1">
      <formula>OR($D45="SI",$D45="T&amp;A")</formula>
    </cfRule>
    <cfRule type="expression" dxfId="16805" priority="17397" stopIfTrue="1">
      <formula>AND($F45&gt;0,$G45="")</formula>
    </cfRule>
    <cfRule type="expression" dxfId="16804" priority="17398" stopIfTrue="1">
      <formula>AND($F45=0,$G45&lt;&gt;"",$G45&lt;&gt;"PUMP OFF MODE",G45&lt;&gt;"UNDER LOAD")</formula>
    </cfRule>
  </conditionalFormatting>
  <conditionalFormatting sqref="G45">
    <cfRule type="expression" dxfId="16803" priority="17393" stopIfTrue="1">
      <formula>OR($D45="SI",$D45="T&amp;A")</formula>
    </cfRule>
    <cfRule type="expression" dxfId="16802" priority="17394" stopIfTrue="1">
      <formula>AND($F45&gt;0,$G45="")</formula>
    </cfRule>
    <cfRule type="expression" dxfId="16801" priority="17395" stopIfTrue="1">
      <formula>AND($F45=0,$G45&lt;&gt;"",$G45&lt;&gt;"PUMP OFF MODE",G45&lt;&gt;"UNDER LOAD")</formula>
    </cfRule>
  </conditionalFormatting>
  <conditionalFormatting sqref="G45">
    <cfRule type="expression" dxfId="16800" priority="17390" stopIfTrue="1">
      <formula>OR($D45="SI",$D45="T&amp;A")</formula>
    </cfRule>
    <cfRule type="expression" dxfId="16799" priority="17391" stopIfTrue="1">
      <formula>AND($F45&gt;0,$G45="")</formula>
    </cfRule>
    <cfRule type="expression" dxfId="16798" priority="17392" stopIfTrue="1">
      <formula>AND($F45=0,$G45&lt;&gt;"",$G45&lt;&gt;"PUMP OFF MODE",G45&lt;&gt;"UNDER LOAD")</formula>
    </cfRule>
  </conditionalFormatting>
  <conditionalFormatting sqref="G45">
    <cfRule type="expression" dxfId="16797" priority="17387" stopIfTrue="1">
      <formula>OR($D45="SI",$D45="T&amp;A")</formula>
    </cfRule>
    <cfRule type="expression" dxfId="16796" priority="17388" stopIfTrue="1">
      <formula>AND($F45&gt;0,$G45="")</formula>
    </cfRule>
    <cfRule type="expression" dxfId="16795" priority="17389" stopIfTrue="1">
      <formula>AND($F45=0,$G45&lt;&gt;"",$G45&lt;&gt;"PUMP OFF MODE",G45&lt;&gt;"UNDER LOAD")</formula>
    </cfRule>
  </conditionalFormatting>
  <conditionalFormatting sqref="G45">
    <cfRule type="expression" dxfId="16794" priority="17384" stopIfTrue="1">
      <formula>OR($D45="SI",$D45="T&amp;A")</formula>
    </cfRule>
    <cfRule type="expression" dxfId="16793" priority="17385" stopIfTrue="1">
      <formula>AND($F45&gt;0,$G45="")</formula>
    </cfRule>
    <cfRule type="expression" dxfId="16792" priority="17386" stopIfTrue="1">
      <formula>AND($F45=0,$G45&lt;&gt;"",$G45&lt;&gt;"PUMP OFF MODE",G45&lt;&gt;"UNDER LOAD")</formula>
    </cfRule>
  </conditionalFormatting>
  <conditionalFormatting sqref="G45">
    <cfRule type="expression" dxfId="16791" priority="17381" stopIfTrue="1">
      <formula>OR($D45="SI",$D45="T&amp;A")</formula>
    </cfRule>
    <cfRule type="expression" dxfId="16790" priority="17382" stopIfTrue="1">
      <formula>AND($F45&gt;0,$G45="")</formula>
    </cfRule>
    <cfRule type="expression" dxfId="16789" priority="17383" stopIfTrue="1">
      <formula>AND($F45=0,$G45&lt;&gt;"",$G45&lt;&gt;"PUMP OFF MODE",G45&lt;&gt;"UNDER LOAD")</formula>
    </cfRule>
  </conditionalFormatting>
  <conditionalFormatting sqref="G55:G56">
    <cfRule type="expression" dxfId="16788" priority="17378" stopIfTrue="1">
      <formula>OR($D55="SI",$D55="T&amp;A")</formula>
    </cfRule>
    <cfRule type="expression" dxfId="16787" priority="17379" stopIfTrue="1">
      <formula>AND($F55&gt;0,$G55="")</formula>
    </cfRule>
    <cfRule type="expression" dxfId="16786" priority="17380" stopIfTrue="1">
      <formula>AND($F55=0,$G55&lt;&gt;"",$G55&lt;&gt;"PUMP OFF MODE",G55&lt;&gt;"UNDER LOAD")</formula>
    </cfRule>
  </conditionalFormatting>
  <conditionalFormatting sqref="G55:G56">
    <cfRule type="expression" dxfId="16785" priority="17375" stopIfTrue="1">
      <formula>OR($D55="SI",$D55="T&amp;A")</formula>
    </cfRule>
    <cfRule type="expression" dxfId="16784" priority="17376" stopIfTrue="1">
      <formula>AND($F55&gt;0,$G55="")</formula>
    </cfRule>
    <cfRule type="expression" dxfId="16783" priority="17377" stopIfTrue="1">
      <formula>AND($F55=0,$G55&lt;&gt;"",$G55&lt;&gt;"PUMP OFF MODE",G55&lt;&gt;"UNDER LOAD")</formula>
    </cfRule>
  </conditionalFormatting>
  <conditionalFormatting sqref="G55:G56">
    <cfRule type="expression" dxfId="16782" priority="17372" stopIfTrue="1">
      <formula>OR($D55="SI",$D55="T&amp;A")</formula>
    </cfRule>
    <cfRule type="expression" dxfId="16781" priority="17373" stopIfTrue="1">
      <formula>AND($F55&gt;0,$G55="")</formula>
    </cfRule>
    <cfRule type="expression" dxfId="16780" priority="17374" stopIfTrue="1">
      <formula>AND($F55=0,$G55&lt;&gt;"",$G55&lt;&gt;"PUMP OFF MODE",G55&lt;&gt;"UNDER LOAD")</formula>
    </cfRule>
  </conditionalFormatting>
  <conditionalFormatting sqref="G55:G56">
    <cfRule type="expression" dxfId="16779" priority="17369" stopIfTrue="1">
      <formula>OR($D55="SI",$D55="T&amp;A")</formula>
    </cfRule>
    <cfRule type="expression" dxfId="16778" priority="17370" stopIfTrue="1">
      <formula>AND($F55&gt;0,$G55="")</formula>
    </cfRule>
    <cfRule type="expression" dxfId="16777" priority="17371" stopIfTrue="1">
      <formula>AND($F55=0,$G55&lt;&gt;"",$G55&lt;&gt;"PUMP OFF MODE",G55&lt;&gt;"UNDER LOAD")</formula>
    </cfRule>
  </conditionalFormatting>
  <conditionalFormatting sqref="G55:G56">
    <cfRule type="expression" dxfId="16776" priority="17366" stopIfTrue="1">
      <formula>OR($D55="SI",$D55="T&amp;A")</formula>
    </cfRule>
    <cfRule type="expression" dxfId="16775" priority="17367" stopIfTrue="1">
      <formula>AND($F55&gt;0,$G55="")</formula>
    </cfRule>
    <cfRule type="expression" dxfId="16774" priority="17368" stopIfTrue="1">
      <formula>AND($F55=0,$G55&lt;&gt;"",$G55&lt;&gt;"PUMP OFF MODE",G55&lt;&gt;"UNDER LOAD")</formula>
    </cfRule>
  </conditionalFormatting>
  <conditionalFormatting sqref="G55:G56">
    <cfRule type="expression" dxfId="16773" priority="17363" stopIfTrue="1">
      <formula>OR($D55="SI",$D55="T&amp;A")</formula>
    </cfRule>
    <cfRule type="expression" dxfId="16772" priority="17364" stopIfTrue="1">
      <formula>AND($F55&gt;0,$G55="")</formula>
    </cfRule>
    <cfRule type="expression" dxfId="16771" priority="17365" stopIfTrue="1">
      <formula>AND($F55=0,$G55&lt;&gt;"",$G55&lt;&gt;"PUMP OFF MODE",G55&lt;&gt;"UNDER LOAD")</formula>
    </cfRule>
  </conditionalFormatting>
  <conditionalFormatting sqref="G55:G56">
    <cfRule type="expression" dxfId="16770" priority="17360" stopIfTrue="1">
      <formula>OR($D55="SI",$D55="T&amp;A")</formula>
    </cfRule>
    <cfRule type="expression" dxfId="16769" priority="17361" stopIfTrue="1">
      <formula>AND($F55&gt;0,$G55="")</formula>
    </cfRule>
    <cfRule type="expression" dxfId="16768" priority="17362" stopIfTrue="1">
      <formula>AND($F55=0,$G55&lt;&gt;"",$G55&lt;&gt;"PUMP OFF MODE",G55&lt;&gt;"UNDER LOAD")</formula>
    </cfRule>
  </conditionalFormatting>
  <conditionalFormatting sqref="G55:G56">
    <cfRule type="expression" dxfId="16767" priority="17357" stopIfTrue="1">
      <formula>OR($D55="SI",$D55="T&amp;A")</formula>
    </cfRule>
    <cfRule type="expression" dxfId="16766" priority="17358" stopIfTrue="1">
      <formula>AND($F55&gt;0,$G55="")</formula>
    </cfRule>
    <cfRule type="expression" dxfId="16765" priority="17359" stopIfTrue="1">
      <formula>AND($F55=0,$G55&lt;&gt;"",$G55&lt;&gt;"PUMP OFF MODE",G55&lt;&gt;"UNDER LOAD")</formula>
    </cfRule>
  </conditionalFormatting>
  <conditionalFormatting sqref="G55:G56">
    <cfRule type="expression" dxfId="16764" priority="17354" stopIfTrue="1">
      <formula>OR($D55="SI",$D55="T&amp;A")</formula>
    </cfRule>
    <cfRule type="expression" dxfId="16763" priority="17355" stopIfTrue="1">
      <formula>AND($F55&gt;0,$G55="")</formula>
    </cfRule>
    <cfRule type="expression" dxfId="16762" priority="17356" stopIfTrue="1">
      <formula>AND($F55=0,$G55&lt;&gt;"",$G55&lt;&gt;"PUMP OFF MODE",G55&lt;&gt;"UNDER LOAD")</formula>
    </cfRule>
  </conditionalFormatting>
  <conditionalFormatting sqref="G55:G56">
    <cfRule type="expression" dxfId="16761" priority="17351" stopIfTrue="1">
      <formula>OR($D55="SI",$D55="T&amp;A")</formula>
    </cfRule>
    <cfRule type="expression" dxfId="16760" priority="17352" stopIfTrue="1">
      <formula>AND($F55&gt;0,$G55="")</formula>
    </cfRule>
    <cfRule type="expression" dxfId="16759" priority="17353" stopIfTrue="1">
      <formula>AND($F55=0,$G55&lt;&gt;"",$G55&lt;&gt;"PUMP OFF MODE",G55&lt;&gt;"UNDER LOAD")</formula>
    </cfRule>
  </conditionalFormatting>
  <conditionalFormatting sqref="G59:G60">
    <cfRule type="expression" dxfId="16758" priority="17348" stopIfTrue="1">
      <formula>OR($D59="SI",$D59="T&amp;A")</formula>
    </cfRule>
    <cfRule type="expression" dxfId="16757" priority="17349" stopIfTrue="1">
      <formula>AND($F59&gt;0,$G59="")</formula>
    </cfRule>
    <cfRule type="expression" dxfId="16756" priority="17350" stopIfTrue="1">
      <formula>AND($F59=0,$G59&lt;&gt;"",$G59&lt;&gt;"PUMP OFF MODE",G59&lt;&gt;"UNDER LOAD")</formula>
    </cfRule>
  </conditionalFormatting>
  <conditionalFormatting sqref="G59:G60">
    <cfRule type="expression" dxfId="16755" priority="17345" stopIfTrue="1">
      <formula>OR($D59="SI",$D59="T&amp;A")</formula>
    </cfRule>
    <cfRule type="expression" dxfId="16754" priority="17346" stopIfTrue="1">
      <formula>AND($F59&gt;0,$G59="")</formula>
    </cfRule>
    <cfRule type="expression" dxfId="16753" priority="17347" stopIfTrue="1">
      <formula>AND($F59=0,$G59&lt;&gt;"",$G59&lt;&gt;"PUMP OFF MODE",G59&lt;&gt;"UNDER LOAD")</formula>
    </cfRule>
  </conditionalFormatting>
  <conditionalFormatting sqref="G59:G60">
    <cfRule type="expression" dxfId="16752" priority="17342" stopIfTrue="1">
      <formula>OR($D59="SI",$D59="T&amp;A")</formula>
    </cfRule>
    <cfRule type="expression" dxfId="16751" priority="17343" stopIfTrue="1">
      <formula>AND($F59&gt;0,$G59="")</formula>
    </cfRule>
    <cfRule type="expression" dxfId="16750" priority="17344" stopIfTrue="1">
      <formula>AND($F59=0,$G59&lt;&gt;"",$G59&lt;&gt;"PUMP OFF MODE",G59&lt;&gt;"UNDER LOAD")</formula>
    </cfRule>
  </conditionalFormatting>
  <conditionalFormatting sqref="G59:G60">
    <cfRule type="expression" dxfId="16749" priority="17339" stopIfTrue="1">
      <formula>OR($D59="SI",$D59="T&amp;A")</formula>
    </cfRule>
    <cfRule type="expression" dxfId="16748" priority="17340" stopIfTrue="1">
      <formula>AND($F59&gt;0,$G59="")</formula>
    </cfRule>
    <cfRule type="expression" dxfId="16747" priority="17341" stopIfTrue="1">
      <formula>AND($F59=0,$G59&lt;&gt;"",$G59&lt;&gt;"PUMP OFF MODE",G59&lt;&gt;"UNDER LOAD")</formula>
    </cfRule>
  </conditionalFormatting>
  <conditionalFormatting sqref="G59:G60">
    <cfRule type="expression" dxfId="16746" priority="17336" stopIfTrue="1">
      <formula>OR($D59="SI",$D59="T&amp;A")</formula>
    </cfRule>
    <cfRule type="expression" dxfId="16745" priority="17337" stopIfTrue="1">
      <formula>AND($F59&gt;0,$G59="")</formula>
    </cfRule>
    <cfRule type="expression" dxfId="16744" priority="17338" stopIfTrue="1">
      <formula>AND($F59=0,$G59&lt;&gt;"",$G59&lt;&gt;"PUMP OFF MODE",G59&lt;&gt;"UNDER LOAD")</formula>
    </cfRule>
  </conditionalFormatting>
  <conditionalFormatting sqref="G59:G60">
    <cfRule type="expression" dxfId="16743" priority="17333" stopIfTrue="1">
      <formula>OR($D59="SI",$D59="T&amp;A")</formula>
    </cfRule>
    <cfRule type="expression" dxfId="16742" priority="17334" stopIfTrue="1">
      <formula>AND($F59&gt;0,$G59="")</formula>
    </cfRule>
    <cfRule type="expression" dxfId="16741" priority="17335" stopIfTrue="1">
      <formula>AND($F59=0,$G59&lt;&gt;"",$G59&lt;&gt;"PUMP OFF MODE",G59&lt;&gt;"UNDER LOAD")</formula>
    </cfRule>
  </conditionalFormatting>
  <conditionalFormatting sqref="G59:G60">
    <cfRule type="expression" dxfId="16740" priority="17330" stopIfTrue="1">
      <formula>OR($D59="SI",$D59="T&amp;A")</formula>
    </cfRule>
    <cfRule type="expression" dxfId="16739" priority="17331" stopIfTrue="1">
      <formula>AND($F59&gt;0,$G59="")</formula>
    </cfRule>
    <cfRule type="expression" dxfId="16738" priority="17332" stopIfTrue="1">
      <formula>AND($F59=0,$G59&lt;&gt;"",$G59&lt;&gt;"PUMP OFF MODE",G59&lt;&gt;"UNDER LOAD")</formula>
    </cfRule>
  </conditionalFormatting>
  <conditionalFormatting sqref="G59:G60">
    <cfRule type="expression" dxfId="16737" priority="17327" stopIfTrue="1">
      <formula>OR($D59="SI",$D59="T&amp;A")</formula>
    </cfRule>
    <cfRule type="expression" dxfId="16736" priority="17328" stopIfTrue="1">
      <formula>AND($F59&gt;0,$G59="")</formula>
    </cfRule>
    <cfRule type="expression" dxfId="16735" priority="17329" stopIfTrue="1">
      <formula>AND($F59=0,$G59&lt;&gt;"",$G59&lt;&gt;"PUMP OFF MODE",G59&lt;&gt;"UNDER LOAD")</formula>
    </cfRule>
  </conditionalFormatting>
  <conditionalFormatting sqref="G59:G60">
    <cfRule type="expression" dxfId="16734" priority="17324" stopIfTrue="1">
      <formula>OR($D59="SI",$D59="T&amp;A")</formula>
    </cfRule>
    <cfRule type="expression" dxfId="16733" priority="17325" stopIfTrue="1">
      <formula>AND($F59&gt;0,$G59="")</formula>
    </cfRule>
    <cfRule type="expression" dxfId="16732" priority="17326" stopIfTrue="1">
      <formula>AND($F59=0,$G59&lt;&gt;"",$G59&lt;&gt;"PUMP OFF MODE",G59&lt;&gt;"UNDER LOAD")</formula>
    </cfRule>
  </conditionalFormatting>
  <conditionalFormatting sqref="G59:G60">
    <cfRule type="expression" dxfId="16731" priority="17321" stopIfTrue="1">
      <formula>OR($D59="SI",$D59="T&amp;A")</formula>
    </cfRule>
    <cfRule type="expression" dxfId="16730" priority="17322" stopIfTrue="1">
      <formula>AND($F59&gt;0,$G59="")</formula>
    </cfRule>
    <cfRule type="expression" dxfId="16729" priority="17323" stopIfTrue="1">
      <formula>AND($F59=0,$G59&lt;&gt;"",$G59&lt;&gt;"PUMP OFF MODE",G59&lt;&gt;"UNDER LOAD")</formula>
    </cfRule>
  </conditionalFormatting>
  <conditionalFormatting sqref="G63">
    <cfRule type="expression" dxfId="16728" priority="17318" stopIfTrue="1">
      <formula>OR($D63="SI",$D63="T&amp;A")</formula>
    </cfRule>
    <cfRule type="expression" dxfId="16727" priority="17319" stopIfTrue="1">
      <formula>AND($F63&gt;0,$G63="")</formula>
    </cfRule>
    <cfRule type="expression" dxfId="16726" priority="17320" stopIfTrue="1">
      <formula>AND($F63=0,$G63&lt;&gt;"",$G63&lt;&gt;"PUMP OFF MODE",G63&lt;&gt;"UNDER LOAD")</formula>
    </cfRule>
  </conditionalFormatting>
  <conditionalFormatting sqref="G63">
    <cfRule type="expression" dxfId="16725" priority="17315" stopIfTrue="1">
      <formula>OR($D63="SI",$D63="T&amp;A")</formula>
    </cfRule>
    <cfRule type="expression" dxfId="16724" priority="17316" stopIfTrue="1">
      <formula>AND($F63&gt;0,$G63="")</formula>
    </cfRule>
    <cfRule type="expression" dxfId="16723" priority="17317" stopIfTrue="1">
      <formula>AND($F63=0,$G63&lt;&gt;"",$G63&lt;&gt;"PUMP OFF MODE",G63&lt;&gt;"UNDER LOAD")</formula>
    </cfRule>
  </conditionalFormatting>
  <conditionalFormatting sqref="G63">
    <cfRule type="expression" dxfId="16722" priority="17312" stopIfTrue="1">
      <formula>OR($D63="SI",$D63="T&amp;A")</formula>
    </cfRule>
    <cfRule type="expression" dxfId="16721" priority="17313" stopIfTrue="1">
      <formula>AND($F63&gt;0,$G63="")</formula>
    </cfRule>
    <cfRule type="expression" dxfId="16720" priority="17314" stopIfTrue="1">
      <formula>AND($F63=0,$G63&lt;&gt;"",$G63&lt;&gt;"PUMP OFF MODE",G63&lt;&gt;"UNDER LOAD")</formula>
    </cfRule>
  </conditionalFormatting>
  <conditionalFormatting sqref="G63">
    <cfRule type="expression" dxfId="16719" priority="17309" stopIfTrue="1">
      <formula>OR($D63="SI",$D63="T&amp;A")</formula>
    </cfRule>
    <cfRule type="expression" dxfId="16718" priority="17310" stopIfTrue="1">
      <formula>AND($F63&gt;0,$G63="")</formula>
    </cfRule>
    <cfRule type="expression" dxfId="16717" priority="17311" stopIfTrue="1">
      <formula>AND($F63=0,$G63&lt;&gt;"",$G63&lt;&gt;"PUMP OFF MODE",G63&lt;&gt;"UNDER LOAD")</formula>
    </cfRule>
  </conditionalFormatting>
  <conditionalFormatting sqref="G63">
    <cfRule type="expression" dxfId="16716" priority="17306" stopIfTrue="1">
      <formula>OR($D63="SI",$D63="T&amp;A")</formula>
    </cfRule>
    <cfRule type="expression" dxfId="16715" priority="17307" stopIfTrue="1">
      <formula>AND($F63&gt;0,$G63="")</formula>
    </cfRule>
    <cfRule type="expression" dxfId="16714" priority="17308" stopIfTrue="1">
      <formula>AND($F63=0,$G63&lt;&gt;"",$G63&lt;&gt;"PUMP OFF MODE",G63&lt;&gt;"UNDER LOAD")</formula>
    </cfRule>
  </conditionalFormatting>
  <conditionalFormatting sqref="G63">
    <cfRule type="expression" dxfId="16713" priority="17303" stopIfTrue="1">
      <formula>OR($D63="SI",$D63="T&amp;A")</formula>
    </cfRule>
    <cfRule type="expression" dxfId="16712" priority="17304" stopIfTrue="1">
      <formula>AND($F63&gt;0,$G63="")</formula>
    </cfRule>
    <cfRule type="expression" dxfId="16711" priority="17305" stopIfTrue="1">
      <formula>AND($F63=0,$G63&lt;&gt;"",$G63&lt;&gt;"PUMP OFF MODE",G63&lt;&gt;"UNDER LOAD")</formula>
    </cfRule>
  </conditionalFormatting>
  <conditionalFormatting sqref="G63">
    <cfRule type="expression" dxfId="16710" priority="17300" stopIfTrue="1">
      <formula>OR($D63="SI",$D63="T&amp;A")</formula>
    </cfRule>
    <cfRule type="expression" dxfId="16709" priority="17301" stopIfTrue="1">
      <formula>AND($F63&gt;0,$G63="")</formula>
    </cfRule>
    <cfRule type="expression" dxfId="16708" priority="17302" stopIfTrue="1">
      <formula>AND($F63=0,$G63&lt;&gt;"",$G63&lt;&gt;"PUMP OFF MODE",G63&lt;&gt;"UNDER LOAD")</formula>
    </cfRule>
  </conditionalFormatting>
  <conditionalFormatting sqref="G63">
    <cfRule type="expression" dxfId="16707" priority="17297" stopIfTrue="1">
      <formula>OR($D63="SI",$D63="T&amp;A")</formula>
    </cfRule>
    <cfRule type="expression" dxfId="16706" priority="17298" stopIfTrue="1">
      <formula>AND($F63&gt;0,$G63="")</formula>
    </cfRule>
    <cfRule type="expression" dxfId="16705" priority="17299" stopIfTrue="1">
      <formula>AND($F63=0,$G63&lt;&gt;"",$G63&lt;&gt;"PUMP OFF MODE",G63&lt;&gt;"UNDER LOAD")</formula>
    </cfRule>
  </conditionalFormatting>
  <conditionalFormatting sqref="G63">
    <cfRule type="expression" dxfId="16704" priority="17294" stopIfTrue="1">
      <formula>OR($D63="SI",$D63="T&amp;A")</formula>
    </cfRule>
    <cfRule type="expression" dxfId="16703" priority="17295" stopIfTrue="1">
      <formula>AND($F63&gt;0,$G63="")</formula>
    </cfRule>
    <cfRule type="expression" dxfId="16702" priority="17296" stopIfTrue="1">
      <formula>AND($F63=0,$G63&lt;&gt;"",$G63&lt;&gt;"PUMP OFF MODE",G63&lt;&gt;"UNDER LOAD")</formula>
    </cfRule>
  </conditionalFormatting>
  <conditionalFormatting sqref="G63">
    <cfRule type="expression" dxfId="16701" priority="17291" stopIfTrue="1">
      <formula>OR($D63="SI",$D63="T&amp;A")</formula>
    </cfRule>
    <cfRule type="expression" dxfId="16700" priority="17292" stopIfTrue="1">
      <formula>AND($F63&gt;0,$G63="")</formula>
    </cfRule>
    <cfRule type="expression" dxfId="16699" priority="17293" stopIfTrue="1">
      <formula>AND($F63=0,$G63&lt;&gt;"",$G63&lt;&gt;"PUMP OFF MODE",G63&lt;&gt;"UNDER LOAD")</formula>
    </cfRule>
  </conditionalFormatting>
  <conditionalFormatting sqref="G73">
    <cfRule type="expression" dxfId="16698" priority="17288" stopIfTrue="1">
      <formula>OR($D73="SI",$D73="T&amp;A")</formula>
    </cfRule>
    <cfRule type="expression" dxfId="16697" priority="17289" stopIfTrue="1">
      <formula>AND($F73&gt;0,$G73="")</formula>
    </cfRule>
    <cfRule type="expression" dxfId="16696" priority="17290" stopIfTrue="1">
      <formula>AND($F73=0,$G73&lt;&gt;"",$G73&lt;&gt;"PUMP OFF MODE",G73&lt;&gt;"UNDER LOAD")</formula>
    </cfRule>
  </conditionalFormatting>
  <conditionalFormatting sqref="G73">
    <cfRule type="expression" dxfId="16695" priority="17285" stopIfTrue="1">
      <formula>OR($D73="SI",$D73="T&amp;A")</formula>
    </cfRule>
    <cfRule type="expression" dxfId="16694" priority="17286" stopIfTrue="1">
      <formula>AND($F73&gt;0,$G73="")</formula>
    </cfRule>
    <cfRule type="expression" dxfId="16693" priority="17287" stopIfTrue="1">
      <formula>AND($F73=0,$G73&lt;&gt;"",$G73&lt;&gt;"PUMP OFF MODE",G73&lt;&gt;"UNDER LOAD")</formula>
    </cfRule>
  </conditionalFormatting>
  <conditionalFormatting sqref="G73">
    <cfRule type="expression" dxfId="16692" priority="17282" stopIfTrue="1">
      <formula>OR($D73="SI",$D73="T&amp;A")</formula>
    </cfRule>
    <cfRule type="expression" dxfId="16691" priority="17283" stopIfTrue="1">
      <formula>AND($F73&gt;0,$G73="")</formula>
    </cfRule>
    <cfRule type="expression" dxfId="16690" priority="17284" stopIfTrue="1">
      <formula>AND($F73=0,$G73&lt;&gt;"",$G73&lt;&gt;"PUMP OFF MODE",G73&lt;&gt;"UNDER LOAD")</formula>
    </cfRule>
  </conditionalFormatting>
  <conditionalFormatting sqref="G73">
    <cfRule type="expression" dxfId="16689" priority="17279" stopIfTrue="1">
      <formula>OR($D73="SI",$D73="T&amp;A")</formula>
    </cfRule>
    <cfRule type="expression" dxfId="16688" priority="17280" stopIfTrue="1">
      <formula>AND($F73&gt;0,$G73="")</formula>
    </cfRule>
    <cfRule type="expression" dxfId="16687" priority="17281" stopIfTrue="1">
      <formula>AND($F73=0,$G73&lt;&gt;"",$G73&lt;&gt;"PUMP OFF MODE",G73&lt;&gt;"UNDER LOAD")</formula>
    </cfRule>
  </conditionalFormatting>
  <conditionalFormatting sqref="G73">
    <cfRule type="expression" dxfId="16686" priority="17276" stopIfTrue="1">
      <formula>OR($D73="SI",$D73="T&amp;A")</formula>
    </cfRule>
    <cfRule type="expression" dxfId="16685" priority="17277" stopIfTrue="1">
      <formula>AND($F73&gt;0,$G73="")</formula>
    </cfRule>
    <cfRule type="expression" dxfId="16684" priority="17278" stopIfTrue="1">
      <formula>AND($F73=0,$G73&lt;&gt;"",$G73&lt;&gt;"PUMP OFF MODE",G73&lt;&gt;"UNDER LOAD")</formula>
    </cfRule>
  </conditionalFormatting>
  <conditionalFormatting sqref="G73">
    <cfRule type="expression" dxfId="16683" priority="17273" stopIfTrue="1">
      <formula>OR($D73="SI",$D73="T&amp;A")</formula>
    </cfRule>
    <cfRule type="expression" dxfId="16682" priority="17274" stopIfTrue="1">
      <formula>AND($F73&gt;0,$G73="")</formula>
    </cfRule>
    <cfRule type="expression" dxfId="16681" priority="17275" stopIfTrue="1">
      <formula>AND($F73=0,$G73&lt;&gt;"",$G73&lt;&gt;"PUMP OFF MODE",G73&lt;&gt;"UNDER LOAD")</formula>
    </cfRule>
  </conditionalFormatting>
  <conditionalFormatting sqref="G73">
    <cfRule type="expression" dxfId="16680" priority="17270" stopIfTrue="1">
      <formula>OR($D73="SI",$D73="T&amp;A")</formula>
    </cfRule>
    <cfRule type="expression" dxfId="16679" priority="17271" stopIfTrue="1">
      <formula>AND($F73&gt;0,$G73="")</formula>
    </cfRule>
    <cfRule type="expression" dxfId="16678" priority="17272" stopIfTrue="1">
      <formula>AND($F73=0,$G73&lt;&gt;"",$G73&lt;&gt;"PUMP OFF MODE",G73&lt;&gt;"UNDER LOAD")</formula>
    </cfRule>
  </conditionalFormatting>
  <conditionalFormatting sqref="G73">
    <cfRule type="expression" dxfId="16677" priority="17267" stopIfTrue="1">
      <formula>OR($D73="SI",$D73="T&amp;A")</formula>
    </cfRule>
    <cfRule type="expression" dxfId="16676" priority="17268" stopIfTrue="1">
      <formula>AND($F73&gt;0,$G73="")</formula>
    </cfRule>
    <cfRule type="expression" dxfId="16675" priority="17269" stopIfTrue="1">
      <formula>AND($F73=0,$G73&lt;&gt;"",$G73&lt;&gt;"PUMP OFF MODE",G73&lt;&gt;"UNDER LOAD")</formula>
    </cfRule>
  </conditionalFormatting>
  <conditionalFormatting sqref="G73">
    <cfRule type="expression" dxfId="16674" priority="17264" stopIfTrue="1">
      <formula>OR($D73="SI",$D73="T&amp;A")</formula>
    </cfRule>
    <cfRule type="expression" dxfId="16673" priority="17265" stopIfTrue="1">
      <formula>AND($F73&gt;0,$G73="")</formula>
    </cfRule>
    <cfRule type="expression" dxfId="16672" priority="17266" stopIfTrue="1">
      <formula>AND($F73=0,$G73&lt;&gt;"",$G73&lt;&gt;"PUMP OFF MODE",G73&lt;&gt;"UNDER LOAD")</formula>
    </cfRule>
  </conditionalFormatting>
  <conditionalFormatting sqref="G73">
    <cfRule type="expression" dxfId="16671" priority="17261" stopIfTrue="1">
      <formula>OR($D73="SI",$D73="T&amp;A")</formula>
    </cfRule>
    <cfRule type="expression" dxfId="16670" priority="17262" stopIfTrue="1">
      <formula>AND($F73&gt;0,$G73="")</formula>
    </cfRule>
    <cfRule type="expression" dxfId="16669" priority="17263" stopIfTrue="1">
      <formula>AND($F73=0,$G73&lt;&gt;"",$G73&lt;&gt;"PUMP OFF MODE",G73&lt;&gt;"UNDER LOAD")</formula>
    </cfRule>
  </conditionalFormatting>
  <conditionalFormatting sqref="G75:G76">
    <cfRule type="expression" dxfId="16668" priority="17258" stopIfTrue="1">
      <formula>OR($D75="SI",$D75="T&amp;A")</formula>
    </cfRule>
    <cfRule type="expression" dxfId="16667" priority="17259" stopIfTrue="1">
      <formula>AND($F75&gt;0,$G75="")</formula>
    </cfRule>
    <cfRule type="expression" dxfId="16666" priority="17260" stopIfTrue="1">
      <formula>AND($F75=0,$G75&lt;&gt;"",$G75&lt;&gt;"PUMP OFF MODE",G75&lt;&gt;"UNDER LOAD")</formula>
    </cfRule>
  </conditionalFormatting>
  <conditionalFormatting sqref="G75:G76">
    <cfRule type="expression" dxfId="16665" priority="17255" stopIfTrue="1">
      <formula>OR($D75="SI",$D75="T&amp;A")</formula>
    </cfRule>
    <cfRule type="expression" dxfId="16664" priority="17256" stopIfTrue="1">
      <formula>AND($F75&gt;0,$G75="")</formula>
    </cfRule>
    <cfRule type="expression" dxfId="16663" priority="17257" stopIfTrue="1">
      <formula>AND($F75=0,$G75&lt;&gt;"",$G75&lt;&gt;"PUMP OFF MODE",G75&lt;&gt;"UNDER LOAD")</formula>
    </cfRule>
  </conditionalFormatting>
  <conditionalFormatting sqref="G75:G76">
    <cfRule type="expression" dxfId="16662" priority="17252" stopIfTrue="1">
      <formula>OR($D75="SI",$D75="T&amp;A")</formula>
    </cfRule>
    <cfRule type="expression" dxfId="16661" priority="17253" stopIfTrue="1">
      <formula>AND($F75&gt;0,$G75="")</formula>
    </cfRule>
    <cfRule type="expression" dxfId="16660" priority="17254" stopIfTrue="1">
      <formula>AND($F75=0,$G75&lt;&gt;"",$G75&lt;&gt;"PUMP OFF MODE",G75&lt;&gt;"UNDER LOAD")</formula>
    </cfRule>
  </conditionalFormatting>
  <conditionalFormatting sqref="G75:G76">
    <cfRule type="expression" dxfId="16659" priority="17249" stopIfTrue="1">
      <formula>OR($D75="SI",$D75="T&amp;A")</formula>
    </cfRule>
    <cfRule type="expression" dxfId="16658" priority="17250" stopIfTrue="1">
      <formula>AND($F75&gt;0,$G75="")</formula>
    </cfRule>
    <cfRule type="expression" dxfId="16657" priority="17251" stopIfTrue="1">
      <formula>AND($F75=0,$G75&lt;&gt;"",$G75&lt;&gt;"PUMP OFF MODE",G75&lt;&gt;"UNDER LOAD")</formula>
    </cfRule>
  </conditionalFormatting>
  <conditionalFormatting sqref="G75:G76">
    <cfRule type="expression" dxfId="16656" priority="17246" stopIfTrue="1">
      <formula>OR($D75="SI",$D75="T&amp;A")</formula>
    </cfRule>
    <cfRule type="expression" dxfId="16655" priority="17247" stopIfTrue="1">
      <formula>AND($F75&gt;0,$G75="")</formula>
    </cfRule>
    <cfRule type="expression" dxfId="16654" priority="17248" stopIfTrue="1">
      <formula>AND($F75=0,$G75&lt;&gt;"",$G75&lt;&gt;"PUMP OFF MODE",G75&lt;&gt;"UNDER LOAD")</formula>
    </cfRule>
  </conditionalFormatting>
  <conditionalFormatting sqref="G75:G76">
    <cfRule type="expression" dxfId="16653" priority="17243" stopIfTrue="1">
      <formula>OR($D75="SI",$D75="T&amp;A")</formula>
    </cfRule>
    <cfRule type="expression" dxfId="16652" priority="17244" stopIfTrue="1">
      <formula>AND($F75&gt;0,$G75="")</formula>
    </cfRule>
    <cfRule type="expression" dxfId="16651" priority="17245" stopIfTrue="1">
      <formula>AND($F75=0,$G75&lt;&gt;"",$G75&lt;&gt;"PUMP OFF MODE",G75&lt;&gt;"UNDER LOAD")</formula>
    </cfRule>
  </conditionalFormatting>
  <conditionalFormatting sqref="G75:G76">
    <cfRule type="expression" dxfId="16650" priority="17240" stopIfTrue="1">
      <formula>OR($D75="SI",$D75="T&amp;A")</formula>
    </cfRule>
    <cfRule type="expression" dxfId="16649" priority="17241" stopIfTrue="1">
      <formula>AND($F75&gt;0,$G75="")</formula>
    </cfRule>
    <cfRule type="expression" dxfId="16648" priority="17242" stopIfTrue="1">
      <formula>AND($F75=0,$G75&lt;&gt;"",$G75&lt;&gt;"PUMP OFF MODE",G75&lt;&gt;"UNDER LOAD")</formula>
    </cfRule>
  </conditionalFormatting>
  <conditionalFormatting sqref="G75:G76">
    <cfRule type="expression" dxfId="16647" priority="17237" stopIfTrue="1">
      <formula>OR($D75="SI",$D75="T&amp;A")</formula>
    </cfRule>
    <cfRule type="expression" dxfId="16646" priority="17238" stopIfTrue="1">
      <formula>AND($F75&gt;0,$G75="")</formula>
    </cfRule>
    <cfRule type="expression" dxfId="16645" priority="17239" stopIfTrue="1">
      <formula>AND($F75=0,$G75&lt;&gt;"",$G75&lt;&gt;"PUMP OFF MODE",G75&lt;&gt;"UNDER LOAD")</formula>
    </cfRule>
  </conditionalFormatting>
  <conditionalFormatting sqref="G75:G76">
    <cfRule type="expression" dxfId="16644" priority="17234" stopIfTrue="1">
      <formula>OR($D75="SI",$D75="T&amp;A")</formula>
    </cfRule>
    <cfRule type="expression" dxfId="16643" priority="17235" stopIfTrue="1">
      <formula>AND($F75&gt;0,$G75="")</formula>
    </cfRule>
    <cfRule type="expression" dxfId="16642" priority="17236" stopIfTrue="1">
      <formula>AND($F75=0,$G75&lt;&gt;"",$G75&lt;&gt;"PUMP OFF MODE",G75&lt;&gt;"UNDER LOAD")</formula>
    </cfRule>
  </conditionalFormatting>
  <conditionalFormatting sqref="G75:G76">
    <cfRule type="expression" dxfId="16641" priority="17231" stopIfTrue="1">
      <formula>OR($D75="SI",$D75="T&amp;A")</formula>
    </cfRule>
    <cfRule type="expression" dxfId="16640" priority="17232" stopIfTrue="1">
      <formula>AND($F75&gt;0,$G75="")</formula>
    </cfRule>
    <cfRule type="expression" dxfId="16639" priority="17233" stopIfTrue="1">
      <formula>AND($F75=0,$G75&lt;&gt;"",$G75&lt;&gt;"PUMP OFF MODE",G75&lt;&gt;"UNDER LOAD")</formula>
    </cfRule>
  </conditionalFormatting>
  <conditionalFormatting sqref="G79">
    <cfRule type="expression" dxfId="16638" priority="17228" stopIfTrue="1">
      <formula>OR($D79="SI",$D79="T&amp;A")</formula>
    </cfRule>
    <cfRule type="expression" dxfId="16637" priority="17229" stopIfTrue="1">
      <formula>AND($F79&gt;0,$G79="")</formula>
    </cfRule>
    <cfRule type="expression" dxfId="16636" priority="17230" stopIfTrue="1">
      <formula>AND($F79=0,$G79&lt;&gt;"",$G79&lt;&gt;"PUMP OFF MODE",G79&lt;&gt;"UNDER LOAD")</formula>
    </cfRule>
  </conditionalFormatting>
  <conditionalFormatting sqref="G79">
    <cfRule type="expression" dxfId="16635" priority="17225" stopIfTrue="1">
      <formula>OR($D79="SI",$D79="T&amp;A")</formula>
    </cfRule>
    <cfRule type="expression" dxfId="16634" priority="17226" stopIfTrue="1">
      <formula>AND($F79&gt;0,$G79="")</formula>
    </cfRule>
    <cfRule type="expression" dxfId="16633" priority="17227" stopIfTrue="1">
      <formula>AND($F79=0,$G79&lt;&gt;"",$G79&lt;&gt;"PUMP OFF MODE",G79&lt;&gt;"UNDER LOAD")</formula>
    </cfRule>
  </conditionalFormatting>
  <conditionalFormatting sqref="G79">
    <cfRule type="expression" dxfId="16632" priority="17222" stopIfTrue="1">
      <formula>OR($D79="SI",$D79="T&amp;A")</formula>
    </cfRule>
    <cfRule type="expression" dxfId="16631" priority="17223" stopIfTrue="1">
      <formula>AND($F79&gt;0,$G79="")</formula>
    </cfRule>
    <cfRule type="expression" dxfId="16630" priority="17224" stopIfTrue="1">
      <formula>AND($F79=0,$G79&lt;&gt;"",$G79&lt;&gt;"PUMP OFF MODE",G79&lt;&gt;"UNDER LOAD")</formula>
    </cfRule>
  </conditionalFormatting>
  <conditionalFormatting sqref="G79">
    <cfRule type="expression" dxfId="16629" priority="17219" stopIfTrue="1">
      <formula>OR($D79="SI",$D79="T&amp;A")</formula>
    </cfRule>
    <cfRule type="expression" dxfId="16628" priority="17220" stopIfTrue="1">
      <formula>AND($F79&gt;0,$G79="")</formula>
    </cfRule>
    <cfRule type="expression" dxfId="16627" priority="17221" stopIfTrue="1">
      <formula>AND($F79=0,$G79&lt;&gt;"",$G79&lt;&gt;"PUMP OFF MODE",G79&lt;&gt;"UNDER LOAD")</formula>
    </cfRule>
  </conditionalFormatting>
  <conditionalFormatting sqref="G79">
    <cfRule type="expression" dxfId="16626" priority="17216" stopIfTrue="1">
      <formula>OR($D79="SI",$D79="T&amp;A")</formula>
    </cfRule>
    <cfRule type="expression" dxfId="16625" priority="17217" stopIfTrue="1">
      <formula>AND($F79&gt;0,$G79="")</formula>
    </cfRule>
    <cfRule type="expression" dxfId="16624" priority="17218" stopIfTrue="1">
      <formula>AND($F79=0,$G79&lt;&gt;"",$G79&lt;&gt;"PUMP OFF MODE",G79&lt;&gt;"UNDER LOAD")</formula>
    </cfRule>
  </conditionalFormatting>
  <conditionalFormatting sqref="G79">
    <cfRule type="expression" dxfId="16623" priority="17213" stopIfTrue="1">
      <formula>OR($D79="SI",$D79="T&amp;A")</formula>
    </cfRule>
    <cfRule type="expression" dxfId="16622" priority="17214" stopIfTrue="1">
      <formula>AND($F79&gt;0,$G79="")</formula>
    </cfRule>
    <cfRule type="expression" dxfId="16621" priority="17215" stopIfTrue="1">
      <formula>AND($F79=0,$G79&lt;&gt;"",$G79&lt;&gt;"PUMP OFF MODE",G79&lt;&gt;"UNDER LOAD")</formula>
    </cfRule>
  </conditionalFormatting>
  <conditionalFormatting sqref="G79">
    <cfRule type="expression" dxfId="16620" priority="17210" stopIfTrue="1">
      <formula>OR($D79="SI",$D79="T&amp;A")</formula>
    </cfRule>
    <cfRule type="expression" dxfId="16619" priority="17211" stopIfTrue="1">
      <formula>AND($F79&gt;0,$G79="")</formula>
    </cfRule>
    <cfRule type="expression" dxfId="16618" priority="17212" stopIfTrue="1">
      <formula>AND($F79=0,$G79&lt;&gt;"",$G79&lt;&gt;"PUMP OFF MODE",G79&lt;&gt;"UNDER LOAD")</formula>
    </cfRule>
  </conditionalFormatting>
  <conditionalFormatting sqref="G79">
    <cfRule type="expression" dxfId="16617" priority="17207" stopIfTrue="1">
      <formula>OR($D79="SI",$D79="T&amp;A")</formula>
    </cfRule>
    <cfRule type="expression" dxfId="16616" priority="17208" stopIfTrue="1">
      <formula>AND($F79&gt;0,$G79="")</formula>
    </cfRule>
    <cfRule type="expression" dxfId="16615" priority="17209" stopIfTrue="1">
      <formula>AND($F79=0,$G79&lt;&gt;"",$G79&lt;&gt;"PUMP OFF MODE",G79&lt;&gt;"UNDER LOAD")</formula>
    </cfRule>
  </conditionalFormatting>
  <conditionalFormatting sqref="G79">
    <cfRule type="expression" dxfId="16614" priority="17204" stopIfTrue="1">
      <formula>OR($D79="SI",$D79="T&amp;A")</formula>
    </cfRule>
    <cfRule type="expression" dxfId="16613" priority="17205" stopIfTrue="1">
      <formula>AND($F79&gt;0,$G79="")</formula>
    </cfRule>
    <cfRule type="expression" dxfId="16612" priority="17206" stopIfTrue="1">
      <formula>AND($F79=0,$G79&lt;&gt;"",$G79&lt;&gt;"PUMP OFF MODE",G79&lt;&gt;"UNDER LOAD")</formula>
    </cfRule>
  </conditionalFormatting>
  <conditionalFormatting sqref="G79">
    <cfRule type="expression" dxfId="16611" priority="17201" stopIfTrue="1">
      <formula>OR($D79="SI",$D79="T&amp;A")</formula>
    </cfRule>
    <cfRule type="expression" dxfId="16610" priority="17202" stopIfTrue="1">
      <formula>AND($F79&gt;0,$G79="")</formula>
    </cfRule>
    <cfRule type="expression" dxfId="16609" priority="17203" stopIfTrue="1">
      <formula>AND($F79=0,$G79&lt;&gt;"",$G79&lt;&gt;"PUMP OFF MODE",G79&lt;&gt;"UNDER LOAD")</formula>
    </cfRule>
  </conditionalFormatting>
  <conditionalFormatting sqref="G79">
    <cfRule type="expression" dxfId="16608" priority="17198" stopIfTrue="1">
      <formula>OR($D79="SI",$D79="T&amp;A")</formula>
    </cfRule>
    <cfRule type="expression" dxfId="16607" priority="17199" stopIfTrue="1">
      <formula>AND($F79&gt;0,$G79="")</formula>
    </cfRule>
    <cfRule type="expression" dxfId="16606" priority="17200" stopIfTrue="1">
      <formula>AND($F79=0,$G79&lt;&gt;"",$G79&lt;&gt;"PUMP OFF MODE",G79&lt;&gt;"UNDER LOAD")</formula>
    </cfRule>
  </conditionalFormatting>
  <conditionalFormatting sqref="G87">
    <cfRule type="expression" dxfId="16605" priority="17195" stopIfTrue="1">
      <formula>OR($D87="SI",$D87="T&amp;A")</formula>
    </cfRule>
    <cfRule type="expression" dxfId="16604" priority="17196" stopIfTrue="1">
      <formula>AND($F87&gt;0,$G87="")</formula>
    </cfRule>
    <cfRule type="expression" dxfId="16603" priority="17197" stopIfTrue="1">
      <formula>AND($F87=0,$G87&lt;&gt;"",$G87&lt;&gt;"PUMP OFF MODE",G87&lt;&gt;"UNDER LOAD")</formula>
    </cfRule>
  </conditionalFormatting>
  <conditionalFormatting sqref="G87">
    <cfRule type="expression" dxfId="16602" priority="17192" stopIfTrue="1">
      <formula>OR($D87="SI",$D87="T&amp;A")</formula>
    </cfRule>
    <cfRule type="expression" dxfId="16601" priority="17193" stopIfTrue="1">
      <formula>AND($F87&gt;0,$G87="")</formula>
    </cfRule>
    <cfRule type="expression" dxfId="16600" priority="17194" stopIfTrue="1">
      <formula>AND($F87=0,$G87&lt;&gt;"",$G87&lt;&gt;"PUMP OFF MODE",G87&lt;&gt;"UNDER LOAD")</formula>
    </cfRule>
  </conditionalFormatting>
  <conditionalFormatting sqref="G87">
    <cfRule type="expression" dxfId="16599" priority="17189" stopIfTrue="1">
      <formula>OR($D87="SI",$D87="T&amp;A")</formula>
    </cfRule>
    <cfRule type="expression" dxfId="16598" priority="17190" stopIfTrue="1">
      <formula>AND($F87&gt;0,$G87="")</formula>
    </cfRule>
    <cfRule type="expression" dxfId="16597" priority="17191" stopIfTrue="1">
      <formula>AND($F87=0,$G87&lt;&gt;"",$G87&lt;&gt;"PUMP OFF MODE",G87&lt;&gt;"UNDER LOAD")</formula>
    </cfRule>
  </conditionalFormatting>
  <conditionalFormatting sqref="G87">
    <cfRule type="expression" dxfId="16596" priority="17186" stopIfTrue="1">
      <formula>OR($D87="SI",$D87="T&amp;A")</formula>
    </cfRule>
    <cfRule type="expression" dxfId="16595" priority="17187" stopIfTrue="1">
      <formula>AND($F87&gt;0,$G87="")</formula>
    </cfRule>
    <cfRule type="expression" dxfId="16594" priority="17188" stopIfTrue="1">
      <formula>AND($F87=0,$G87&lt;&gt;"",$G87&lt;&gt;"PUMP OFF MODE",G87&lt;&gt;"UNDER LOAD")</formula>
    </cfRule>
  </conditionalFormatting>
  <conditionalFormatting sqref="G87">
    <cfRule type="expression" dxfId="16593" priority="17183" stopIfTrue="1">
      <formula>OR($D87="SI",$D87="T&amp;A")</formula>
    </cfRule>
    <cfRule type="expression" dxfId="16592" priority="17184" stopIfTrue="1">
      <formula>AND($F87&gt;0,$G87="")</formula>
    </cfRule>
    <cfRule type="expression" dxfId="16591" priority="17185" stopIfTrue="1">
      <formula>AND($F87=0,$G87&lt;&gt;"",$G87&lt;&gt;"PUMP OFF MODE",G87&lt;&gt;"UNDER LOAD")</formula>
    </cfRule>
  </conditionalFormatting>
  <conditionalFormatting sqref="G87">
    <cfRule type="expression" dxfId="16590" priority="17180" stopIfTrue="1">
      <formula>OR($D87="SI",$D87="T&amp;A")</formula>
    </cfRule>
    <cfRule type="expression" dxfId="16589" priority="17181" stopIfTrue="1">
      <formula>AND($F87&gt;0,$G87="")</formula>
    </cfRule>
    <cfRule type="expression" dxfId="16588" priority="17182" stopIfTrue="1">
      <formula>AND($F87=0,$G87&lt;&gt;"",$G87&lt;&gt;"PUMP OFF MODE",G87&lt;&gt;"UNDER LOAD")</formula>
    </cfRule>
  </conditionalFormatting>
  <conditionalFormatting sqref="G87">
    <cfRule type="expression" dxfId="16587" priority="17177" stopIfTrue="1">
      <formula>OR($D87="SI",$D87="T&amp;A")</formula>
    </cfRule>
    <cfRule type="expression" dxfId="16586" priority="17178" stopIfTrue="1">
      <formula>AND($F87&gt;0,$G87="")</formula>
    </cfRule>
    <cfRule type="expression" dxfId="16585" priority="17179" stopIfTrue="1">
      <formula>AND($F87=0,$G87&lt;&gt;"",$G87&lt;&gt;"PUMP OFF MODE",G87&lt;&gt;"UNDER LOAD")</formula>
    </cfRule>
  </conditionalFormatting>
  <conditionalFormatting sqref="G87">
    <cfRule type="expression" dxfId="16584" priority="17174" stopIfTrue="1">
      <formula>OR($D87="SI",$D87="T&amp;A")</formula>
    </cfRule>
    <cfRule type="expression" dxfId="16583" priority="17175" stopIfTrue="1">
      <formula>AND($F87&gt;0,$G87="")</formula>
    </cfRule>
    <cfRule type="expression" dxfId="16582" priority="17176" stopIfTrue="1">
      <formula>AND($F87=0,$G87&lt;&gt;"",$G87&lt;&gt;"PUMP OFF MODE",G87&lt;&gt;"UNDER LOAD")</formula>
    </cfRule>
  </conditionalFormatting>
  <conditionalFormatting sqref="G87">
    <cfRule type="expression" dxfId="16581" priority="17171" stopIfTrue="1">
      <formula>OR($D87="SI",$D87="T&amp;A")</formula>
    </cfRule>
    <cfRule type="expression" dxfId="16580" priority="17172" stopIfTrue="1">
      <formula>AND($F87&gt;0,$G87="")</formula>
    </cfRule>
    <cfRule type="expression" dxfId="16579" priority="17173" stopIfTrue="1">
      <formula>AND($F87=0,$G87&lt;&gt;"",$G87&lt;&gt;"PUMP OFF MODE",G87&lt;&gt;"UNDER LOAD")</formula>
    </cfRule>
  </conditionalFormatting>
  <conditionalFormatting sqref="G87">
    <cfRule type="expression" dxfId="16578" priority="17168" stopIfTrue="1">
      <formula>OR($D87="SI",$D87="T&amp;A")</formula>
    </cfRule>
    <cfRule type="expression" dxfId="16577" priority="17169" stopIfTrue="1">
      <formula>AND($F87&gt;0,$G87="")</formula>
    </cfRule>
    <cfRule type="expression" dxfId="16576" priority="17170" stopIfTrue="1">
      <formula>AND($F87=0,$G87&lt;&gt;"",$G87&lt;&gt;"PUMP OFF MODE",G87&lt;&gt;"UNDER LOAD")</formula>
    </cfRule>
  </conditionalFormatting>
  <conditionalFormatting sqref="G99">
    <cfRule type="expression" dxfId="16575" priority="17105" stopIfTrue="1">
      <formula>OR($D99="SI",$D99="T&amp;A")</formula>
    </cfRule>
    <cfRule type="expression" dxfId="16574" priority="17106" stopIfTrue="1">
      <formula>AND($F99&gt;0,$G99="")</formula>
    </cfRule>
    <cfRule type="expression" dxfId="16573" priority="17107" stopIfTrue="1">
      <formula>AND($F99=0,$G99&lt;&gt;"",$G99&lt;&gt;"PUMP OFF MODE",G99&lt;&gt;"UNDER LOAD")</formula>
    </cfRule>
  </conditionalFormatting>
  <conditionalFormatting sqref="G99">
    <cfRule type="expression" dxfId="16572" priority="17102" stopIfTrue="1">
      <formula>OR($D99="SI",$D99="T&amp;A")</formula>
    </cfRule>
    <cfRule type="expression" dxfId="16571" priority="17103" stopIfTrue="1">
      <formula>AND($F99&gt;0,$G99="")</formula>
    </cfRule>
    <cfRule type="expression" dxfId="16570" priority="17104" stopIfTrue="1">
      <formula>AND($F99=0,$G99&lt;&gt;"",$G99&lt;&gt;"PUMP OFF MODE",G99&lt;&gt;"UNDER LOAD")</formula>
    </cfRule>
  </conditionalFormatting>
  <conditionalFormatting sqref="G99">
    <cfRule type="expression" dxfId="16569" priority="17099" stopIfTrue="1">
      <formula>OR($D99="SI",$D99="T&amp;A")</formula>
    </cfRule>
    <cfRule type="expression" dxfId="16568" priority="17100" stopIfTrue="1">
      <formula>AND($F99&gt;0,$G99="")</formula>
    </cfRule>
    <cfRule type="expression" dxfId="16567" priority="17101" stopIfTrue="1">
      <formula>AND($F99=0,$G99&lt;&gt;"",$G99&lt;&gt;"PUMP OFF MODE",G99&lt;&gt;"UNDER LOAD")</formula>
    </cfRule>
  </conditionalFormatting>
  <conditionalFormatting sqref="G99">
    <cfRule type="expression" dxfId="16566" priority="17096" stopIfTrue="1">
      <formula>OR($D99="SI",$D99="T&amp;A")</formula>
    </cfRule>
    <cfRule type="expression" dxfId="16565" priority="17097" stopIfTrue="1">
      <formula>AND($F99&gt;0,$G99="")</formula>
    </cfRule>
    <cfRule type="expression" dxfId="16564" priority="17098" stopIfTrue="1">
      <formula>AND($F99=0,$G99&lt;&gt;"",$G99&lt;&gt;"PUMP OFF MODE",G99&lt;&gt;"UNDER LOAD")</formula>
    </cfRule>
  </conditionalFormatting>
  <conditionalFormatting sqref="G99">
    <cfRule type="expression" dxfId="16563" priority="17093" stopIfTrue="1">
      <formula>OR($D99="SI",$D99="T&amp;A")</formula>
    </cfRule>
    <cfRule type="expression" dxfId="16562" priority="17094" stopIfTrue="1">
      <formula>AND($F99&gt;0,$G99="")</formula>
    </cfRule>
    <cfRule type="expression" dxfId="16561" priority="17095" stopIfTrue="1">
      <formula>AND($F99=0,$G99&lt;&gt;"",$G99&lt;&gt;"PUMP OFF MODE",G99&lt;&gt;"UNDER LOAD")</formula>
    </cfRule>
  </conditionalFormatting>
  <conditionalFormatting sqref="G99">
    <cfRule type="expression" dxfId="16560" priority="17090" stopIfTrue="1">
      <formula>OR($D99="SI",$D99="T&amp;A")</formula>
    </cfRule>
    <cfRule type="expression" dxfId="16559" priority="17091" stopIfTrue="1">
      <formula>AND($F99&gt;0,$G99="")</formula>
    </cfRule>
    <cfRule type="expression" dxfId="16558" priority="17092" stopIfTrue="1">
      <formula>AND($F99=0,$G99&lt;&gt;"",$G99&lt;&gt;"PUMP OFF MODE",G99&lt;&gt;"UNDER LOAD")</formula>
    </cfRule>
  </conditionalFormatting>
  <conditionalFormatting sqref="G99">
    <cfRule type="expression" dxfId="16557" priority="17087" stopIfTrue="1">
      <formula>OR($D99="SI",$D99="T&amp;A")</formula>
    </cfRule>
    <cfRule type="expression" dxfId="16556" priority="17088" stopIfTrue="1">
      <formula>AND($F99&gt;0,$G99="")</formula>
    </cfRule>
    <cfRule type="expression" dxfId="16555" priority="17089" stopIfTrue="1">
      <formula>AND($F99=0,$G99&lt;&gt;"",$G99&lt;&gt;"PUMP OFF MODE",G99&lt;&gt;"UNDER LOAD")</formula>
    </cfRule>
  </conditionalFormatting>
  <conditionalFormatting sqref="G99">
    <cfRule type="expression" dxfId="16554" priority="17084" stopIfTrue="1">
      <formula>OR($D99="SI",$D99="T&amp;A")</formula>
    </cfRule>
    <cfRule type="expression" dxfId="16553" priority="17085" stopIfTrue="1">
      <formula>AND($F99&gt;0,$G99="")</formula>
    </cfRule>
    <cfRule type="expression" dxfId="16552" priority="17086" stopIfTrue="1">
      <formula>AND($F99=0,$G99&lt;&gt;"",$G99&lt;&gt;"PUMP OFF MODE",G99&lt;&gt;"UNDER LOAD")</formula>
    </cfRule>
  </conditionalFormatting>
  <conditionalFormatting sqref="G99">
    <cfRule type="expression" dxfId="16551" priority="17081" stopIfTrue="1">
      <formula>OR($D99="SI",$D99="T&amp;A")</formula>
    </cfRule>
    <cfRule type="expression" dxfId="16550" priority="17082" stopIfTrue="1">
      <formula>AND($F99&gt;0,$G99="")</formula>
    </cfRule>
    <cfRule type="expression" dxfId="16549" priority="17083" stopIfTrue="1">
      <formula>AND($F99=0,$G99&lt;&gt;"",$G99&lt;&gt;"PUMP OFF MODE",G99&lt;&gt;"UNDER LOAD")</formula>
    </cfRule>
  </conditionalFormatting>
  <conditionalFormatting sqref="G99">
    <cfRule type="expression" dxfId="16548" priority="17078" stopIfTrue="1">
      <formula>OR($D99="SI",$D99="T&amp;A")</formula>
    </cfRule>
    <cfRule type="expression" dxfId="16547" priority="17079" stopIfTrue="1">
      <formula>AND($F99&gt;0,$G99="")</formula>
    </cfRule>
    <cfRule type="expression" dxfId="16546" priority="17080" stopIfTrue="1">
      <formula>AND($F99=0,$G99&lt;&gt;"",$G99&lt;&gt;"PUMP OFF MODE",G99&lt;&gt;"UNDER LOAD")</formula>
    </cfRule>
  </conditionalFormatting>
  <conditionalFormatting sqref="G101">
    <cfRule type="expression" dxfId="16545" priority="17075" stopIfTrue="1">
      <formula>OR($D101="SI",$D101="T&amp;A")</formula>
    </cfRule>
    <cfRule type="expression" dxfId="16544" priority="17076" stopIfTrue="1">
      <formula>AND($F101&gt;0,$G101="")</formula>
    </cfRule>
    <cfRule type="expression" dxfId="16543" priority="17077" stopIfTrue="1">
      <formula>AND($F101=0,$G101&lt;&gt;"",$G101&lt;&gt;"PUMP OFF MODE",G101&lt;&gt;"UNDER LOAD")</formula>
    </cfRule>
  </conditionalFormatting>
  <conditionalFormatting sqref="G101">
    <cfRule type="expression" dxfId="16542" priority="17072" stopIfTrue="1">
      <formula>OR($D101="SI",$D101="T&amp;A")</formula>
    </cfRule>
    <cfRule type="expression" dxfId="16541" priority="17073" stopIfTrue="1">
      <formula>AND($F101&gt;0,$G101="")</formula>
    </cfRule>
    <cfRule type="expression" dxfId="16540" priority="17074" stopIfTrue="1">
      <formula>AND($F101=0,$G101&lt;&gt;"",$G101&lt;&gt;"PUMP OFF MODE",G101&lt;&gt;"UNDER LOAD")</formula>
    </cfRule>
  </conditionalFormatting>
  <conditionalFormatting sqref="G101">
    <cfRule type="expression" dxfId="16539" priority="17069" stopIfTrue="1">
      <formula>OR($D101="SI",$D101="T&amp;A")</formula>
    </cfRule>
    <cfRule type="expression" dxfId="16538" priority="17070" stopIfTrue="1">
      <formula>AND($F101&gt;0,$G101="")</formula>
    </cfRule>
    <cfRule type="expression" dxfId="16537" priority="17071" stopIfTrue="1">
      <formula>AND($F101=0,$G101&lt;&gt;"",$G101&lt;&gt;"PUMP OFF MODE",G101&lt;&gt;"UNDER LOAD")</formula>
    </cfRule>
  </conditionalFormatting>
  <conditionalFormatting sqref="G101">
    <cfRule type="expression" dxfId="16536" priority="17066" stopIfTrue="1">
      <formula>OR($D101="SI",$D101="T&amp;A")</formula>
    </cfRule>
    <cfRule type="expression" dxfId="16535" priority="17067" stopIfTrue="1">
      <formula>AND($F101&gt;0,$G101="")</formula>
    </cfRule>
    <cfRule type="expression" dxfId="16534" priority="17068" stopIfTrue="1">
      <formula>AND($F101=0,$G101&lt;&gt;"",$G101&lt;&gt;"PUMP OFF MODE",G101&lt;&gt;"UNDER LOAD")</formula>
    </cfRule>
  </conditionalFormatting>
  <conditionalFormatting sqref="G101">
    <cfRule type="expression" dxfId="16533" priority="17063" stopIfTrue="1">
      <formula>OR($D101="SI",$D101="T&amp;A")</formula>
    </cfRule>
    <cfRule type="expression" dxfId="16532" priority="17064" stopIfTrue="1">
      <formula>AND($F101&gt;0,$G101="")</formula>
    </cfRule>
    <cfRule type="expression" dxfId="16531" priority="17065" stopIfTrue="1">
      <formula>AND($F101=0,$G101&lt;&gt;"",$G101&lt;&gt;"PUMP OFF MODE",G101&lt;&gt;"UNDER LOAD")</formula>
    </cfRule>
  </conditionalFormatting>
  <conditionalFormatting sqref="G101">
    <cfRule type="expression" dxfId="16530" priority="17060" stopIfTrue="1">
      <formula>OR($D101="SI",$D101="T&amp;A")</formula>
    </cfRule>
    <cfRule type="expression" dxfId="16529" priority="17061" stopIfTrue="1">
      <formula>AND($F101&gt;0,$G101="")</formula>
    </cfRule>
    <cfRule type="expression" dxfId="16528" priority="17062" stopIfTrue="1">
      <formula>AND($F101=0,$G101&lt;&gt;"",$G101&lt;&gt;"PUMP OFF MODE",G101&lt;&gt;"UNDER LOAD")</formula>
    </cfRule>
  </conditionalFormatting>
  <conditionalFormatting sqref="G101">
    <cfRule type="expression" dxfId="16527" priority="17057" stopIfTrue="1">
      <formula>OR($D101="SI",$D101="T&amp;A")</formula>
    </cfRule>
    <cfRule type="expression" dxfId="16526" priority="17058" stopIfTrue="1">
      <formula>AND($F101&gt;0,$G101="")</formula>
    </cfRule>
    <cfRule type="expression" dxfId="16525" priority="17059" stopIfTrue="1">
      <formula>AND($F101=0,$G101&lt;&gt;"",$G101&lt;&gt;"PUMP OFF MODE",G101&lt;&gt;"UNDER LOAD")</formula>
    </cfRule>
  </conditionalFormatting>
  <conditionalFormatting sqref="G101">
    <cfRule type="expression" dxfId="16524" priority="17054" stopIfTrue="1">
      <formula>OR($D101="SI",$D101="T&amp;A")</formula>
    </cfRule>
    <cfRule type="expression" dxfId="16523" priority="17055" stopIfTrue="1">
      <formula>AND($F101&gt;0,$G101="")</formula>
    </cfRule>
    <cfRule type="expression" dxfId="16522" priority="17056" stopIfTrue="1">
      <formula>AND($F101=0,$G101&lt;&gt;"",$G101&lt;&gt;"PUMP OFF MODE",G101&lt;&gt;"UNDER LOAD")</formula>
    </cfRule>
  </conditionalFormatting>
  <conditionalFormatting sqref="G101">
    <cfRule type="expression" dxfId="16521" priority="17051" stopIfTrue="1">
      <formula>OR($D101="SI",$D101="T&amp;A")</formula>
    </cfRule>
    <cfRule type="expression" dxfId="16520" priority="17052" stopIfTrue="1">
      <formula>AND($F101&gt;0,$G101="")</formula>
    </cfRule>
    <cfRule type="expression" dxfId="16519" priority="17053" stopIfTrue="1">
      <formula>AND($F101=0,$G101&lt;&gt;"",$G101&lt;&gt;"PUMP OFF MODE",G101&lt;&gt;"UNDER LOAD")</formula>
    </cfRule>
  </conditionalFormatting>
  <conditionalFormatting sqref="G101">
    <cfRule type="expression" dxfId="16518" priority="17048" stopIfTrue="1">
      <formula>OR($D101="SI",$D101="T&amp;A")</formula>
    </cfRule>
    <cfRule type="expression" dxfId="16517" priority="17049" stopIfTrue="1">
      <formula>AND($F101&gt;0,$G101="")</formula>
    </cfRule>
    <cfRule type="expression" dxfId="16516" priority="17050" stopIfTrue="1">
      <formula>AND($F101=0,$G101&lt;&gt;"",$G101&lt;&gt;"PUMP OFF MODE",G101&lt;&gt;"UNDER LOAD")</formula>
    </cfRule>
  </conditionalFormatting>
  <conditionalFormatting sqref="G105">
    <cfRule type="expression" dxfId="16515" priority="17045" stopIfTrue="1">
      <formula>OR($D105="SI",$D105="T&amp;A")</formula>
    </cfRule>
    <cfRule type="expression" dxfId="16514" priority="17046" stopIfTrue="1">
      <formula>AND($F105&gt;0,$G105="")</formula>
    </cfRule>
    <cfRule type="expression" dxfId="16513" priority="17047" stopIfTrue="1">
      <formula>AND($F105=0,$G105&lt;&gt;"",$G105&lt;&gt;"PUMP OFF MODE",G105&lt;&gt;"UNDER LOAD")</formula>
    </cfRule>
  </conditionalFormatting>
  <conditionalFormatting sqref="G105">
    <cfRule type="expression" dxfId="16512" priority="17042" stopIfTrue="1">
      <formula>OR($D105="SI",$D105="T&amp;A")</formula>
    </cfRule>
    <cfRule type="expression" dxfId="16511" priority="17043" stopIfTrue="1">
      <formula>AND($F105&gt;0,$G105="")</formula>
    </cfRule>
    <cfRule type="expression" dxfId="16510" priority="17044" stopIfTrue="1">
      <formula>AND($F105=0,$G105&lt;&gt;"",$G105&lt;&gt;"PUMP OFF MODE",G105&lt;&gt;"UNDER LOAD")</formula>
    </cfRule>
  </conditionalFormatting>
  <conditionalFormatting sqref="G105">
    <cfRule type="expression" dxfId="16509" priority="17039" stopIfTrue="1">
      <formula>OR($D105="SI",$D105="T&amp;A")</formula>
    </cfRule>
    <cfRule type="expression" dxfId="16508" priority="17040" stopIfTrue="1">
      <formula>AND($F105&gt;0,$G105="")</formula>
    </cfRule>
    <cfRule type="expression" dxfId="16507" priority="17041" stopIfTrue="1">
      <formula>AND($F105=0,$G105&lt;&gt;"",$G105&lt;&gt;"PUMP OFF MODE",G105&lt;&gt;"UNDER LOAD")</formula>
    </cfRule>
  </conditionalFormatting>
  <conditionalFormatting sqref="G105">
    <cfRule type="expression" dxfId="16506" priority="17036" stopIfTrue="1">
      <formula>OR($D105="SI",$D105="T&amp;A")</formula>
    </cfRule>
    <cfRule type="expression" dxfId="16505" priority="17037" stopIfTrue="1">
      <formula>AND($F105&gt;0,$G105="")</formula>
    </cfRule>
    <cfRule type="expression" dxfId="16504" priority="17038" stopIfTrue="1">
      <formula>AND($F105=0,$G105&lt;&gt;"",$G105&lt;&gt;"PUMP OFF MODE",G105&lt;&gt;"UNDER LOAD")</formula>
    </cfRule>
  </conditionalFormatting>
  <conditionalFormatting sqref="G105">
    <cfRule type="expression" dxfId="16503" priority="17033" stopIfTrue="1">
      <formula>OR($D105="SI",$D105="T&amp;A")</formula>
    </cfRule>
    <cfRule type="expression" dxfId="16502" priority="17034" stopIfTrue="1">
      <formula>AND($F105&gt;0,$G105="")</formula>
    </cfRule>
    <cfRule type="expression" dxfId="16501" priority="17035" stopIfTrue="1">
      <formula>AND($F105=0,$G105&lt;&gt;"",$G105&lt;&gt;"PUMP OFF MODE",G105&lt;&gt;"UNDER LOAD")</formula>
    </cfRule>
  </conditionalFormatting>
  <conditionalFormatting sqref="G105">
    <cfRule type="expression" dxfId="16500" priority="17030" stopIfTrue="1">
      <formula>OR($D105="SI",$D105="T&amp;A")</formula>
    </cfRule>
    <cfRule type="expression" dxfId="16499" priority="17031" stopIfTrue="1">
      <formula>AND($F105&gt;0,$G105="")</formula>
    </cfRule>
    <cfRule type="expression" dxfId="16498" priority="17032" stopIfTrue="1">
      <formula>AND($F105=0,$G105&lt;&gt;"",$G105&lt;&gt;"PUMP OFF MODE",G105&lt;&gt;"UNDER LOAD")</formula>
    </cfRule>
  </conditionalFormatting>
  <conditionalFormatting sqref="G105">
    <cfRule type="expression" dxfId="16497" priority="17027" stopIfTrue="1">
      <formula>OR($D105="SI",$D105="T&amp;A")</formula>
    </cfRule>
    <cfRule type="expression" dxfId="16496" priority="17028" stopIfTrue="1">
      <formula>AND($F105&gt;0,$G105="")</formula>
    </cfRule>
    <cfRule type="expression" dxfId="16495" priority="17029" stopIfTrue="1">
      <formula>AND($F105=0,$G105&lt;&gt;"",$G105&lt;&gt;"PUMP OFF MODE",G105&lt;&gt;"UNDER LOAD")</formula>
    </cfRule>
  </conditionalFormatting>
  <conditionalFormatting sqref="G105">
    <cfRule type="expression" dxfId="16494" priority="17024" stopIfTrue="1">
      <formula>OR($D105="SI",$D105="T&amp;A")</formula>
    </cfRule>
    <cfRule type="expression" dxfId="16493" priority="17025" stopIfTrue="1">
      <formula>AND($F105&gt;0,$G105="")</formula>
    </cfRule>
    <cfRule type="expression" dxfId="16492" priority="17026" stopIfTrue="1">
      <formula>AND($F105=0,$G105&lt;&gt;"",$G105&lt;&gt;"PUMP OFF MODE",G105&lt;&gt;"UNDER LOAD")</formula>
    </cfRule>
  </conditionalFormatting>
  <conditionalFormatting sqref="G105">
    <cfRule type="expression" dxfId="16491" priority="17021" stopIfTrue="1">
      <formula>OR($D105="SI",$D105="T&amp;A")</formula>
    </cfRule>
    <cfRule type="expression" dxfId="16490" priority="17022" stopIfTrue="1">
      <formula>AND($F105&gt;0,$G105="")</formula>
    </cfRule>
    <cfRule type="expression" dxfId="16489" priority="17023" stopIfTrue="1">
      <formula>AND($F105=0,$G105&lt;&gt;"",$G105&lt;&gt;"PUMP OFF MODE",G105&lt;&gt;"UNDER LOAD")</formula>
    </cfRule>
  </conditionalFormatting>
  <conditionalFormatting sqref="G105">
    <cfRule type="expression" dxfId="16488" priority="17018" stopIfTrue="1">
      <formula>OR($D105="SI",$D105="T&amp;A")</formula>
    </cfRule>
    <cfRule type="expression" dxfId="16487" priority="17019" stopIfTrue="1">
      <formula>AND($F105&gt;0,$G105="")</formula>
    </cfRule>
    <cfRule type="expression" dxfId="16486" priority="17020" stopIfTrue="1">
      <formula>AND($F105=0,$G105&lt;&gt;"",$G105&lt;&gt;"PUMP OFF MODE",G105&lt;&gt;"UNDER LOAD")</formula>
    </cfRule>
  </conditionalFormatting>
  <conditionalFormatting sqref="G112">
    <cfRule type="expression" dxfId="16485" priority="17015" stopIfTrue="1">
      <formula>OR($D112="SI",$D112="T&amp;A")</formula>
    </cfRule>
    <cfRule type="expression" dxfId="16484" priority="17016" stopIfTrue="1">
      <formula>AND($F112&gt;0,$G112="")</formula>
    </cfRule>
    <cfRule type="expression" dxfId="16483" priority="17017" stopIfTrue="1">
      <formula>AND($F112=0,$G112&lt;&gt;"",$G112&lt;&gt;"PUMP OFF MODE",G112&lt;&gt;"UNDER LOAD")</formula>
    </cfRule>
  </conditionalFormatting>
  <conditionalFormatting sqref="G112">
    <cfRule type="expression" dxfId="16482" priority="17012" stopIfTrue="1">
      <formula>OR($D112="SI",$D112="T&amp;A")</formula>
    </cfRule>
    <cfRule type="expression" dxfId="16481" priority="17013" stopIfTrue="1">
      <formula>AND($F112&gt;0,$G112="")</formula>
    </cfRule>
    <cfRule type="expression" dxfId="16480" priority="17014" stopIfTrue="1">
      <formula>AND($F112=0,$G112&lt;&gt;"",$G112&lt;&gt;"PUMP OFF MODE",G112&lt;&gt;"UNDER LOAD")</formula>
    </cfRule>
  </conditionalFormatting>
  <conditionalFormatting sqref="G112">
    <cfRule type="expression" dxfId="16479" priority="17009" stopIfTrue="1">
      <formula>OR($D112="SI",$D112="T&amp;A")</formula>
    </cfRule>
    <cfRule type="expression" dxfId="16478" priority="17010" stopIfTrue="1">
      <formula>AND($F112&gt;0,$G112="")</formula>
    </cfRule>
    <cfRule type="expression" dxfId="16477" priority="17011" stopIfTrue="1">
      <formula>AND($F112=0,$G112&lt;&gt;"",$G112&lt;&gt;"PUMP OFF MODE",G112&lt;&gt;"UNDER LOAD")</formula>
    </cfRule>
  </conditionalFormatting>
  <conditionalFormatting sqref="G112">
    <cfRule type="expression" dxfId="16476" priority="17006" stopIfTrue="1">
      <formula>OR($D112="SI",$D112="T&amp;A")</formula>
    </cfRule>
    <cfRule type="expression" dxfId="16475" priority="17007" stopIfTrue="1">
      <formula>AND($F112&gt;0,$G112="")</formula>
    </cfRule>
    <cfRule type="expression" dxfId="16474" priority="17008" stopIfTrue="1">
      <formula>AND($F112=0,$G112&lt;&gt;"",$G112&lt;&gt;"PUMP OFF MODE",G112&lt;&gt;"UNDER LOAD")</formula>
    </cfRule>
  </conditionalFormatting>
  <conditionalFormatting sqref="G112">
    <cfRule type="expression" dxfId="16473" priority="17003" stopIfTrue="1">
      <formula>OR($D112="SI",$D112="T&amp;A")</formula>
    </cfRule>
    <cfRule type="expression" dxfId="16472" priority="17004" stopIfTrue="1">
      <formula>AND($F112&gt;0,$G112="")</formula>
    </cfRule>
    <cfRule type="expression" dxfId="16471" priority="17005" stopIfTrue="1">
      <formula>AND($F112=0,$G112&lt;&gt;"",$G112&lt;&gt;"PUMP OFF MODE",G112&lt;&gt;"UNDER LOAD")</formula>
    </cfRule>
  </conditionalFormatting>
  <conditionalFormatting sqref="G112">
    <cfRule type="expression" dxfId="16470" priority="17000" stopIfTrue="1">
      <formula>OR($D112="SI",$D112="T&amp;A")</formula>
    </cfRule>
    <cfRule type="expression" dxfId="16469" priority="17001" stopIfTrue="1">
      <formula>AND($F112&gt;0,$G112="")</formula>
    </cfRule>
    <cfRule type="expression" dxfId="16468" priority="17002" stopIfTrue="1">
      <formula>AND($F112=0,$G112&lt;&gt;"",$G112&lt;&gt;"PUMP OFF MODE",G112&lt;&gt;"UNDER LOAD")</formula>
    </cfRule>
  </conditionalFormatting>
  <conditionalFormatting sqref="G112">
    <cfRule type="expression" dxfId="16467" priority="16997" stopIfTrue="1">
      <formula>OR($D112="SI",$D112="T&amp;A")</formula>
    </cfRule>
    <cfRule type="expression" dxfId="16466" priority="16998" stopIfTrue="1">
      <formula>AND($F112&gt;0,$G112="")</formula>
    </cfRule>
    <cfRule type="expression" dxfId="16465" priority="16999" stopIfTrue="1">
      <formula>AND($F112=0,$G112&lt;&gt;"",$G112&lt;&gt;"PUMP OFF MODE",G112&lt;&gt;"UNDER LOAD")</formula>
    </cfRule>
  </conditionalFormatting>
  <conditionalFormatting sqref="G112">
    <cfRule type="expression" dxfId="16464" priority="16994" stopIfTrue="1">
      <formula>OR($D112="SI",$D112="T&amp;A")</formula>
    </cfRule>
    <cfRule type="expression" dxfId="16463" priority="16995" stopIfTrue="1">
      <formula>AND($F112&gt;0,$G112="")</formula>
    </cfRule>
    <cfRule type="expression" dxfId="16462" priority="16996" stopIfTrue="1">
      <formula>AND($F112=0,$G112&lt;&gt;"",$G112&lt;&gt;"PUMP OFF MODE",G112&lt;&gt;"UNDER LOAD")</formula>
    </cfRule>
  </conditionalFormatting>
  <conditionalFormatting sqref="G112">
    <cfRule type="expression" dxfId="16461" priority="16991" stopIfTrue="1">
      <formula>OR($D112="SI",$D112="T&amp;A")</formula>
    </cfRule>
    <cfRule type="expression" dxfId="16460" priority="16992" stopIfTrue="1">
      <formula>AND($F112&gt;0,$G112="")</formula>
    </cfRule>
    <cfRule type="expression" dxfId="16459" priority="16993" stopIfTrue="1">
      <formula>AND($F112=0,$G112&lt;&gt;"",$G112&lt;&gt;"PUMP OFF MODE",G112&lt;&gt;"UNDER LOAD")</formula>
    </cfRule>
  </conditionalFormatting>
  <conditionalFormatting sqref="G112">
    <cfRule type="expression" dxfId="16458" priority="16988" stopIfTrue="1">
      <formula>OR($D112="SI",$D112="T&amp;A")</formula>
    </cfRule>
    <cfRule type="expression" dxfId="16457" priority="16989" stopIfTrue="1">
      <formula>AND($F112&gt;0,$G112="")</formula>
    </cfRule>
    <cfRule type="expression" dxfId="16456" priority="16990" stopIfTrue="1">
      <formula>AND($F112=0,$G112&lt;&gt;"",$G112&lt;&gt;"PUMP OFF MODE",G112&lt;&gt;"UNDER LOAD")</formula>
    </cfRule>
  </conditionalFormatting>
  <conditionalFormatting sqref="E45">
    <cfRule type="expression" dxfId="16455" priority="16985" stopIfTrue="1">
      <formula>OR($D45="SI",$D45="T&amp;A")</formula>
    </cfRule>
    <cfRule type="expression" dxfId="16454" priority="16986" stopIfTrue="1">
      <formula>AND($D45&lt;&gt;"SI",$E45&lt;24)</formula>
    </cfRule>
    <cfRule type="expression" dxfId="16453" priority="16987" stopIfTrue="1">
      <formula>OR($D45="SI",$D45="T&amp;A")</formula>
    </cfRule>
  </conditionalFormatting>
  <conditionalFormatting sqref="E45">
    <cfRule type="expression" dxfId="16452" priority="16982" stopIfTrue="1">
      <formula>OR($D45="SI",$D45="T&amp;A")</formula>
    </cfRule>
    <cfRule type="expression" dxfId="16451" priority="16983" stopIfTrue="1">
      <formula>AND($D45&lt;&gt;"SI",$E45&lt;24)</formula>
    </cfRule>
    <cfRule type="expression" dxfId="16450" priority="16984" stopIfTrue="1">
      <formula>OR($D45="SI",$D45="T&amp;A")</formula>
    </cfRule>
  </conditionalFormatting>
  <conditionalFormatting sqref="E45">
    <cfRule type="expression" dxfId="16449" priority="16979" stopIfTrue="1">
      <formula>OR($D45="SI",$D45="T&amp;A")</formula>
    </cfRule>
    <cfRule type="expression" dxfId="16448" priority="16980" stopIfTrue="1">
      <formula>AND($D45&lt;&gt;"SI",$E45&lt;24)</formula>
    </cfRule>
    <cfRule type="expression" dxfId="16447" priority="16981" stopIfTrue="1">
      <formula>OR($D45="SI",$D45="T&amp;A")</formula>
    </cfRule>
  </conditionalFormatting>
  <conditionalFormatting sqref="E45">
    <cfRule type="expression" dxfId="16446" priority="16976" stopIfTrue="1">
      <formula>OR($D45="SI",$D45="T&amp;A")</formula>
    </cfRule>
    <cfRule type="expression" dxfId="16445" priority="16977" stopIfTrue="1">
      <formula>AND($D45&lt;&gt;"SI",$E45&lt;24)</formula>
    </cfRule>
    <cfRule type="expression" dxfId="16444" priority="16978" stopIfTrue="1">
      <formula>OR($D45="SI",$D45="T&amp;A")</formula>
    </cfRule>
  </conditionalFormatting>
  <conditionalFormatting sqref="E45">
    <cfRule type="expression" dxfId="16443" priority="16973" stopIfTrue="1">
      <formula>OR($D45="SI",$D45="T&amp;A")</formula>
    </cfRule>
    <cfRule type="expression" dxfId="16442" priority="16974" stopIfTrue="1">
      <formula>AND($D45&lt;&gt;"SI",$E45&lt;24)</formula>
    </cfRule>
    <cfRule type="expression" dxfId="16441" priority="16975" stopIfTrue="1">
      <formula>OR($D45="SI",$D45="T&amp;A")</formula>
    </cfRule>
  </conditionalFormatting>
  <conditionalFormatting sqref="E45">
    <cfRule type="expression" dxfId="16440" priority="16970" stopIfTrue="1">
      <formula>OR($D45="SI",$D45="T&amp;A")</formula>
    </cfRule>
    <cfRule type="expression" dxfId="16439" priority="16971" stopIfTrue="1">
      <formula>AND($D45&lt;&gt;"SI",$E45&lt;24)</formula>
    </cfRule>
    <cfRule type="expression" dxfId="16438" priority="16972" stopIfTrue="1">
      <formula>OR($D45="SI",$D45="T&amp;A")</formula>
    </cfRule>
  </conditionalFormatting>
  <conditionalFormatting sqref="E45">
    <cfRule type="expression" dxfId="16437" priority="16967" stopIfTrue="1">
      <formula>OR($D45="SI",$D45="T&amp;A")</formula>
    </cfRule>
    <cfRule type="expression" dxfId="16436" priority="16968" stopIfTrue="1">
      <formula>AND($D45&lt;&gt;"SI",$E45&lt;24)</formula>
    </cfRule>
    <cfRule type="expression" dxfId="16435" priority="16969" stopIfTrue="1">
      <formula>OR($D45="SI",$D45="T&amp;A")</formula>
    </cfRule>
  </conditionalFormatting>
  <conditionalFormatting sqref="E45">
    <cfRule type="expression" dxfId="16434" priority="16964" stopIfTrue="1">
      <formula>OR($D45="SI",$D45="T&amp;A")</formula>
    </cfRule>
    <cfRule type="expression" dxfId="16433" priority="16965" stopIfTrue="1">
      <formula>AND($D45&lt;&gt;"SI",$E45&lt;24)</formula>
    </cfRule>
    <cfRule type="expression" dxfId="16432" priority="16966" stopIfTrue="1">
      <formula>OR($D45="SI",$D45="T&amp;A")</formula>
    </cfRule>
  </conditionalFormatting>
  <conditionalFormatting sqref="E45">
    <cfRule type="expression" dxfId="16431" priority="16961" stopIfTrue="1">
      <formula>OR($D45="SI",$D45="T&amp;A")</formula>
    </cfRule>
    <cfRule type="expression" dxfId="16430" priority="16962" stopIfTrue="1">
      <formula>AND($D45&lt;&gt;"SI",$E45&lt;24)</formula>
    </cfRule>
    <cfRule type="expression" dxfId="16429" priority="16963" stopIfTrue="1">
      <formula>OR($D45="SI",$D45="T&amp;A")</formula>
    </cfRule>
  </conditionalFormatting>
  <conditionalFormatting sqref="E45">
    <cfRule type="expression" dxfId="16428" priority="16958" stopIfTrue="1">
      <formula>OR($D45="SI",$D45="T&amp;A")</formula>
    </cfRule>
    <cfRule type="expression" dxfId="16427" priority="16959" stopIfTrue="1">
      <formula>AND($D45&lt;&gt;"SI",$E45&lt;24)</formula>
    </cfRule>
    <cfRule type="expression" dxfId="16426" priority="16960" stopIfTrue="1">
      <formula>OR($D45="SI",$D45="T&amp;A")</formula>
    </cfRule>
  </conditionalFormatting>
  <conditionalFormatting sqref="E45">
    <cfRule type="expression" dxfId="16425" priority="16955" stopIfTrue="1">
      <formula>OR($D45="SI",$D45="T&amp;A")</formula>
    </cfRule>
    <cfRule type="expression" dxfId="16424" priority="16956" stopIfTrue="1">
      <formula>AND($D45&lt;&gt;"SI",$E45&lt;24)</formula>
    </cfRule>
    <cfRule type="expression" dxfId="16423" priority="16957" stopIfTrue="1">
      <formula>OR($D45="SI",$D45="T&amp;A")</formula>
    </cfRule>
  </conditionalFormatting>
  <conditionalFormatting sqref="E55:E56">
    <cfRule type="expression" dxfId="16422" priority="16952" stopIfTrue="1">
      <formula>OR($D55="SI",$D55="T&amp;A")</formula>
    </cfRule>
    <cfRule type="expression" dxfId="16421" priority="16953" stopIfTrue="1">
      <formula>AND($D55&lt;&gt;"SI",$E55&lt;24)</formula>
    </cfRule>
    <cfRule type="expression" dxfId="16420" priority="16954" stopIfTrue="1">
      <formula>OR($D55="SI",$D55="T&amp;A")</formula>
    </cfRule>
  </conditionalFormatting>
  <conditionalFormatting sqref="E55:E56">
    <cfRule type="expression" dxfId="16419" priority="16949" stopIfTrue="1">
      <formula>OR($D55="SI",$D55="T&amp;A")</formula>
    </cfRule>
    <cfRule type="expression" dxfId="16418" priority="16950" stopIfTrue="1">
      <formula>AND($D55&lt;&gt;"SI",$E55&lt;24)</formula>
    </cfRule>
    <cfRule type="expression" dxfId="16417" priority="16951" stopIfTrue="1">
      <formula>OR($D55="SI",$D55="T&amp;A")</formula>
    </cfRule>
  </conditionalFormatting>
  <conditionalFormatting sqref="E55:E56">
    <cfRule type="expression" dxfId="16416" priority="16946" stopIfTrue="1">
      <formula>OR($D55="SI",$D55="T&amp;A")</formula>
    </cfRule>
    <cfRule type="expression" dxfId="16415" priority="16947" stopIfTrue="1">
      <formula>AND($D55&lt;&gt;"SI",$E55&lt;24)</formula>
    </cfRule>
    <cfRule type="expression" dxfId="16414" priority="16948" stopIfTrue="1">
      <formula>OR($D55="SI",$D55="T&amp;A")</formula>
    </cfRule>
  </conditionalFormatting>
  <conditionalFormatting sqref="E55:E56">
    <cfRule type="expression" dxfId="16413" priority="16943" stopIfTrue="1">
      <formula>OR($D55="SI",$D55="T&amp;A")</formula>
    </cfRule>
    <cfRule type="expression" dxfId="16412" priority="16944" stopIfTrue="1">
      <formula>AND($D55&lt;&gt;"SI",$E55&lt;24)</formula>
    </cfRule>
    <cfRule type="expression" dxfId="16411" priority="16945" stopIfTrue="1">
      <formula>OR($D55="SI",$D55="T&amp;A")</formula>
    </cfRule>
  </conditionalFormatting>
  <conditionalFormatting sqref="E55:E56">
    <cfRule type="expression" dxfId="16410" priority="16940" stopIfTrue="1">
      <formula>OR($D55="SI",$D55="T&amp;A")</formula>
    </cfRule>
    <cfRule type="expression" dxfId="16409" priority="16941" stopIfTrue="1">
      <formula>AND($D55&lt;&gt;"SI",$E55&lt;24)</formula>
    </cfRule>
    <cfRule type="expression" dxfId="16408" priority="16942" stopIfTrue="1">
      <formula>OR($D55="SI",$D55="T&amp;A")</formula>
    </cfRule>
  </conditionalFormatting>
  <conditionalFormatting sqref="E55:E56">
    <cfRule type="expression" dxfId="16407" priority="16937" stopIfTrue="1">
      <formula>OR($D55="SI",$D55="T&amp;A")</formula>
    </cfRule>
    <cfRule type="expression" dxfId="16406" priority="16938" stopIfTrue="1">
      <formula>AND($D55&lt;&gt;"SI",$E55&lt;24)</formula>
    </cfRule>
    <cfRule type="expression" dxfId="16405" priority="16939" stopIfTrue="1">
      <formula>OR($D55="SI",$D55="T&amp;A")</formula>
    </cfRule>
  </conditionalFormatting>
  <conditionalFormatting sqref="E55:E56">
    <cfRule type="expression" dxfId="16404" priority="16934" stopIfTrue="1">
      <formula>OR($D55="SI",$D55="T&amp;A")</formula>
    </cfRule>
    <cfRule type="expression" dxfId="16403" priority="16935" stopIfTrue="1">
      <formula>AND($D55&lt;&gt;"SI",$E55&lt;24)</formula>
    </cfRule>
    <cfRule type="expression" dxfId="16402" priority="16936" stopIfTrue="1">
      <formula>OR($D55="SI",$D55="T&amp;A")</formula>
    </cfRule>
  </conditionalFormatting>
  <conditionalFormatting sqref="E55:E56">
    <cfRule type="expression" dxfId="16401" priority="16931" stopIfTrue="1">
      <formula>OR($D55="SI",$D55="T&amp;A")</formula>
    </cfRule>
    <cfRule type="expression" dxfId="16400" priority="16932" stopIfTrue="1">
      <formula>AND($D55&lt;&gt;"SI",$E55&lt;24)</formula>
    </cfRule>
    <cfRule type="expression" dxfId="16399" priority="16933" stopIfTrue="1">
      <formula>OR($D55="SI",$D55="T&amp;A")</formula>
    </cfRule>
  </conditionalFormatting>
  <conditionalFormatting sqref="E55:E56">
    <cfRule type="expression" dxfId="16398" priority="16928" stopIfTrue="1">
      <formula>OR($D55="SI",$D55="T&amp;A")</formula>
    </cfRule>
    <cfRule type="expression" dxfId="16397" priority="16929" stopIfTrue="1">
      <formula>AND($D55&lt;&gt;"SI",$E55&lt;24)</formula>
    </cfRule>
    <cfRule type="expression" dxfId="16396" priority="16930" stopIfTrue="1">
      <formula>OR($D55="SI",$D55="T&amp;A")</formula>
    </cfRule>
  </conditionalFormatting>
  <conditionalFormatting sqref="E59:E60">
    <cfRule type="expression" dxfId="16395" priority="16925" stopIfTrue="1">
      <formula>OR($D59="SI",$D59="T&amp;A")</formula>
    </cfRule>
    <cfRule type="expression" dxfId="16394" priority="16926" stopIfTrue="1">
      <formula>AND($D59&lt;&gt;"SI",$E59&lt;24)</formula>
    </cfRule>
    <cfRule type="expression" dxfId="16393" priority="16927" stopIfTrue="1">
      <formula>OR($D59="SI",$D59="T&amp;A")</formula>
    </cfRule>
  </conditionalFormatting>
  <conditionalFormatting sqref="E59:E60">
    <cfRule type="expression" dxfId="16392" priority="16922" stopIfTrue="1">
      <formula>OR($D59="SI",$D59="T&amp;A")</formula>
    </cfRule>
    <cfRule type="expression" dxfId="16391" priority="16923" stopIfTrue="1">
      <formula>AND($D59&lt;&gt;"SI",$E59&lt;24)</formula>
    </cfRule>
    <cfRule type="expression" dxfId="16390" priority="16924" stopIfTrue="1">
      <formula>OR($D59="SI",$D59="T&amp;A")</formula>
    </cfRule>
  </conditionalFormatting>
  <conditionalFormatting sqref="E59:E60">
    <cfRule type="expression" dxfId="16389" priority="16919" stopIfTrue="1">
      <formula>OR($D59="SI",$D59="T&amp;A")</formula>
    </cfRule>
    <cfRule type="expression" dxfId="16388" priority="16920" stopIfTrue="1">
      <formula>AND($D59&lt;&gt;"SI",$E59&lt;24)</formula>
    </cfRule>
    <cfRule type="expression" dxfId="16387" priority="16921" stopIfTrue="1">
      <formula>OR($D59="SI",$D59="T&amp;A")</formula>
    </cfRule>
  </conditionalFormatting>
  <conditionalFormatting sqref="E59:E60">
    <cfRule type="expression" dxfId="16386" priority="16916" stopIfTrue="1">
      <formula>OR($D59="SI",$D59="T&amp;A")</formula>
    </cfRule>
    <cfRule type="expression" dxfId="16385" priority="16917" stopIfTrue="1">
      <formula>AND($D59&lt;&gt;"SI",$E59&lt;24)</formula>
    </cfRule>
    <cfRule type="expression" dxfId="16384" priority="16918" stopIfTrue="1">
      <formula>OR($D59="SI",$D59="T&amp;A")</formula>
    </cfRule>
  </conditionalFormatting>
  <conditionalFormatting sqref="E59:E60">
    <cfRule type="expression" dxfId="16383" priority="16913" stopIfTrue="1">
      <formula>OR($D59="SI",$D59="T&amp;A")</formula>
    </cfRule>
    <cfRule type="expression" dxfId="16382" priority="16914" stopIfTrue="1">
      <formula>AND($D59&lt;&gt;"SI",$E59&lt;24)</formula>
    </cfRule>
    <cfRule type="expression" dxfId="16381" priority="16915" stopIfTrue="1">
      <formula>OR($D59="SI",$D59="T&amp;A")</formula>
    </cfRule>
  </conditionalFormatting>
  <conditionalFormatting sqref="E59:E60">
    <cfRule type="expression" dxfId="16380" priority="16910" stopIfTrue="1">
      <formula>OR($D59="SI",$D59="T&amp;A")</formula>
    </cfRule>
    <cfRule type="expression" dxfId="16379" priority="16911" stopIfTrue="1">
      <formula>AND($D59&lt;&gt;"SI",$E59&lt;24)</formula>
    </cfRule>
    <cfRule type="expression" dxfId="16378" priority="16912" stopIfTrue="1">
      <formula>OR($D59="SI",$D59="T&amp;A")</formula>
    </cfRule>
  </conditionalFormatting>
  <conditionalFormatting sqref="E59:E60">
    <cfRule type="expression" dxfId="16377" priority="16907" stopIfTrue="1">
      <formula>OR($D59="SI",$D59="T&amp;A")</formula>
    </cfRule>
    <cfRule type="expression" dxfId="16376" priority="16908" stopIfTrue="1">
      <formula>AND($D59&lt;&gt;"SI",$E59&lt;24)</formula>
    </cfRule>
    <cfRule type="expression" dxfId="16375" priority="16909" stopIfTrue="1">
      <formula>OR($D59="SI",$D59="T&amp;A")</formula>
    </cfRule>
  </conditionalFormatting>
  <conditionalFormatting sqref="E59:E60">
    <cfRule type="expression" dxfId="16374" priority="16904" stopIfTrue="1">
      <formula>OR($D59="SI",$D59="T&amp;A")</formula>
    </cfRule>
    <cfRule type="expression" dxfId="16373" priority="16905" stopIfTrue="1">
      <formula>AND($D59&lt;&gt;"SI",$E59&lt;24)</formula>
    </cfRule>
    <cfRule type="expression" dxfId="16372" priority="16906" stopIfTrue="1">
      <formula>OR($D59="SI",$D59="T&amp;A")</formula>
    </cfRule>
  </conditionalFormatting>
  <conditionalFormatting sqref="E59:E60">
    <cfRule type="expression" dxfId="16371" priority="16901" stopIfTrue="1">
      <formula>OR($D59="SI",$D59="T&amp;A")</formula>
    </cfRule>
    <cfRule type="expression" dxfId="16370" priority="16902" stopIfTrue="1">
      <formula>AND($D59&lt;&gt;"SI",$E59&lt;24)</formula>
    </cfRule>
    <cfRule type="expression" dxfId="16369" priority="16903" stopIfTrue="1">
      <formula>OR($D59="SI",$D59="T&amp;A")</formula>
    </cfRule>
  </conditionalFormatting>
  <conditionalFormatting sqref="E59:E60">
    <cfRule type="expression" dxfId="16368" priority="16898" stopIfTrue="1">
      <formula>OR($D59="SI",$D59="T&amp;A")</formula>
    </cfRule>
    <cfRule type="expression" dxfId="16367" priority="16899" stopIfTrue="1">
      <formula>AND($D59&lt;&gt;"SI",$E59&lt;24)</formula>
    </cfRule>
    <cfRule type="expression" dxfId="16366" priority="16900" stopIfTrue="1">
      <formula>OR($D59="SI",$D59="T&amp;A")</formula>
    </cfRule>
  </conditionalFormatting>
  <conditionalFormatting sqref="E59:E60">
    <cfRule type="expression" dxfId="16365" priority="16895" stopIfTrue="1">
      <formula>OR($D59="SI",$D59="T&amp;A")</formula>
    </cfRule>
    <cfRule type="expression" dxfId="16364" priority="16896" stopIfTrue="1">
      <formula>AND($D59&lt;&gt;"SI",$E59&lt;24)</formula>
    </cfRule>
    <cfRule type="expression" dxfId="16363" priority="16897" stopIfTrue="1">
      <formula>OR($D59="SI",$D59="T&amp;A")</formula>
    </cfRule>
  </conditionalFormatting>
  <conditionalFormatting sqref="E63">
    <cfRule type="expression" dxfId="16362" priority="16892" stopIfTrue="1">
      <formula>OR($D63="SI",$D63="T&amp;A")</formula>
    </cfRule>
    <cfRule type="expression" dxfId="16361" priority="16893" stopIfTrue="1">
      <formula>AND($D63&lt;&gt;"SI",$E63&lt;24)</formula>
    </cfRule>
    <cfRule type="expression" dxfId="16360" priority="16894" stopIfTrue="1">
      <formula>OR($D63="SI",$D63="T&amp;A")</formula>
    </cfRule>
  </conditionalFormatting>
  <conditionalFormatting sqref="E63">
    <cfRule type="expression" dxfId="16359" priority="16889" stopIfTrue="1">
      <formula>OR($D63="SI",$D63="T&amp;A")</formula>
    </cfRule>
    <cfRule type="expression" dxfId="16358" priority="16890" stopIfTrue="1">
      <formula>AND($D63&lt;&gt;"SI",$E63&lt;24)</formula>
    </cfRule>
    <cfRule type="expression" dxfId="16357" priority="16891" stopIfTrue="1">
      <formula>OR($D63="SI",$D63="T&amp;A")</formula>
    </cfRule>
  </conditionalFormatting>
  <conditionalFormatting sqref="E63">
    <cfRule type="expression" dxfId="16356" priority="16886" stopIfTrue="1">
      <formula>OR($D63="SI",$D63="T&amp;A")</formula>
    </cfRule>
    <cfRule type="expression" dxfId="16355" priority="16887" stopIfTrue="1">
      <formula>AND($D63&lt;&gt;"SI",$E63&lt;24)</formula>
    </cfRule>
    <cfRule type="expression" dxfId="16354" priority="16888" stopIfTrue="1">
      <formula>OR($D63="SI",$D63="T&amp;A")</formula>
    </cfRule>
  </conditionalFormatting>
  <conditionalFormatting sqref="E63">
    <cfRule type="expression" dxfId="16353" priority="16883" stopIfTrue="1">
      <formula>OR($D63="SI",$D63="T&amp;A")</formula>
    </cfRule>
    <cfRule type="expression" dxfId="16352" priority="16884" stopIfTrue="1">
      <formula>AND($D63&lt;&gt;"SI",$E63&lt;24)</formula>
    </cfRule>
    <cfRule type="expression" dxfId="16351" priority="16885" stopIfTrue="1">
      <formula>OR($D63="SI",$D63="T&amp;A")</formula>
    </cfRule>
  </conditionalFormatting>
  <conditionalFormatting sqref="E63">
    <cfRule type="expression" dxfId="16350" priority="16880" stopIfTrue="1">
      <formula>OR($D63="SI",$D63="T&amp;A")</formula>
    </cfRule>
    <cfRule type="expression" dxfId="16349" priority="16881" stopIfTrue="1">
      <formula>AND($D63&lt;&gt;"SI",$E63&lt;24)</formula>
    </cfRule>
    <cfRule type="expression" dxfId="16348" priority="16882" stopIfTrue="1">
      <formula>OR($D63="SI",$D63="T&amp;A")</formula>
    </cfRule>
  </conditionalFormatting>
  <conditionalFormatting sqref="E63">
    <cfRule type="expression" dxfId="16347" priority="16877" stopIfTrue="1">
      <formula>OR($D63="SI",$D63="T&amp;A")</formula>
    </cfRule>
    <cfRule type="expression" dxfId="16346" priority="16878" stopIfTrue="1">
      <formula>AND($D63&lt;&gt;"SI",$E63&lt;24)</formula>
    </cfRule>
    <cfRule type="expression" dxfId="16345" priority="16879" stopIfTrue="1">
      <formula>OR($D63="SI",$D63="T&amp;A")</formula>
    </cfRule>
  </conditionalFormatting>
  <conditionalFormatting sqref="E63">
    <cfRule type="expression" dxfId="16344" priority="16874" stopIfTrue="1">
      <formula>OR($D63="SI",$D63="T&amp;A")</formula>
    </cfRule>
    <cfRule type="expression" dxfId="16343" priority="16875" stopIfTrue="1">
      <formula>AND($D63&lt;&gt;"SI",$E63&lt;24)</formula>
    </cfRule>
    <cfRule type="expression" dxfId="16342" priority="16876" stopIfTrue="1">
      <formula>OR($D63="SI",$D63="T&amp;A")</formula>
    </cfRule>
  </conditionalFormatting>
  <conditionalFormatting sqref="E63">
    <cfRule type="expression" dxfId="16341" priority="16871" stopIfTrue="1">
      <formula>OR($D63="SI",$D63="T&amp;A")</formula>
    </cfRule>
    <cfRule type="expression" dxfId="16340" priority="16872" stopIfTrue="1">
      <formula>AND($D63&lt;&gt;"SI",$E63&lt;24)</formula>
    </cfRule>
    <cfRule type="expression" dxfId="16339" priority="16873" stopIfTrue="1">
      <formula>OR($D63="SI",$D63="T&amp;A")</formula>
    </cfRule>
  </conditionalFormatting>
  <conditionalFormatting sqref="E63">
    <cfRule type="expression" dxfId="16338" priority="16868" stopIfTrue="1">
      <formula>OR($D63="SI",$D63="T&amp;A")</formula>
    </cfRule>
    <cfRule type="expression" dxfId="16337" priority="16869" stopIfTrue="1">
      <formula>AND($D63&lt;&gt;"SI",$E63&lt;24)</formula>
    </cfRule>
    <cfRule type="expression" dxfId="16336" priority="16870" stopIfTrue="1">
      <formula>OR($D63="SI",$D63="T&amp;A")</formula>
    </cfRule>
  </conditionalFormatting>
  <conditionalFormatting sqref="E63">
    <cfRule type="expression" dxfId="16335" priority="16865" stopIfTrue="1">
      <formula>OR($D63="SI",$D63="T&amp;A")</formula>
    </cfRule>
    <cfRule type="expression" dxfId="16334" priority="16866" stopIfTrue="1">
      <formula>AND($D63&lt;&gt;"SI",$E63&lt;24)</formula>
    </cfRule>
    <cfRule type="expression" dxfId="16333" priority="16867" stopIfTrue="1">
      <formula>OR($D63="SI",$D63="T&amp;A")</formula>
    </cfRule>
  </conditionalFormatting>
  <conditionalFormatting sqref="E63">
    <cfRule type="expression" dxfId="16332" priority="16862" stopIfTrue="1">
      <formula>OR($D63="SI",$D63="T&amp;A")</formula>
    </cfRule>
    <cfRule type="expression" dxfId="16331" priority="16863" stopIfTrue="1">
      <formula>AND($D63&lt;&gt;"SI",$E63&lt;24)</formula>
    </cfRule>
    <cfRule type="expression" dxfId="16330" priority="16864" stopIfTrue="1">
      <formula>OR($D63="SI",$D63="T&amp;A")</formula>
    </cfRule>
  </conditionalFormatting>
  <conditionalFormatting sqref="E73">
    <cfRule type="expression" dxfId="16329" priority="16859" stopIfTrue="1">
      <formula>OR($D73="SI",$D73="T&amp;A")</formula>
    </cfRule>
    <cfRule type="expression" dxfId="16328" priority="16860" stopIfTrue="1">
      <formula>AND($D73&lt;&gt;"SI",$E73&lt;24)</formula>
    </cfRule>
    <cfRule type="expression" dxfId="16327" priority="16861" stopIfTrue="1">
      <formula>OR($D73="SI",$D73="T&amp;A")</formula>
    </cfRule>
  </conditionalFormatting>
  <conditionalFormatting sqref="E73">
    <cfRule type="expression" dxfId="16326" priority="16856" stopIfTrue="1">
      <formula>OR($D73="SI",$D73="T&amp;A")</formula>
    </cfRule>
    <cfRule type="expression" dxfId="16325" priority="16857" stopIfTrue="1">
      <formula>AND($D73&lt;&gt;"SI",$E73&lt;24)</formula>
    </cfRule>
    <cfRule type="expression" dxfId="16324" priority="16858" stopIfTrue="1">
      <formula>OR($D73="SI",$D73="T&amp;A")</formula>
    </cfRule>
  </conditionalFormatting>
  <conditionalFormatting sqref="E73">
    <cfRule type="expression" dxfId="16323" priority="16853" stopIfTrue="1">
      <formula>OR($D73="SI",$D73="T&amp;A")</formula>
    </cfRule>
    <cfRule type="expression" dxfId="16322" priority="16854" stopIfTrue="1">
      <formula>AND($D73&lt;&gt;"SI",$E73&lt;24)</formula>
    </cfRule>
    <cfRule type="expression" dxfId="16321" priority="16855" stopIfTrue="1">
      <formula>OR($D73="SI",$D73="T&amp;A")</formula>
    </cfRule>
  </conditionalFormatting>
  <conditionalFormatting sqref="E73">
    <cfRule type="expression" dxfId="16320" priority="16850" stopIfTrue="1">
      <formula>OR($D73="SI",$D73="T&amp;A")</formula>
    </cfRule>
    <cfRule type="expression" dxfId="16319" priority="16851" stopIfTrue="1">
      <formula>AND($D73&lt;&gt;"SI",$E73&lt;24)</formula>
    </cfRule>
    <cfRule type="expression" dxfId="16318" priority="16852" stopIfTrue="1">
      <formula>OR($D73="SI",$D73="T&amp;A")</formula>
    </cfRule>
  </conditionalFormatting>
  <conditionalFormatting sqref="E73">
    <cfRule type="expression" dxfId="16317" priority="16847" stopIfTrue="1">
      <formula>OR($D73="SI",$D73="T&amp;A")</formula>
    </cfRule>
    <cfRule type="expression" dxfId="16316" priority="16848" stopIfTrue="1">
      <formula>AND($D73&lt;&gt;"SI",$E73&lt;24)</formula>
    </cfRule>
    <cfRule type="expression" dxfId="16315" priority="16849" stopIfTrue="1">
      <formula>OR($D73="SI",$D73="T&amp;A")</formula>
    </cfRule>
  </conditionalFormatting>
  <conditionalFormatting sqref="E73">
    <cfRule type="expression" dxfId="16314" priority="16844" stopIfTrue="1">
      <formula>OR($D73="SI",$D73="T&amp;A")</formula>
    </cfRule>
    <cfRule type="expression" dxfId="16313" priority="16845" stopIfTrue="1">
      <formula>AND($D73&lt;&gt;"SI",$E73&lt;24)</formula>
    </cfRule>
    <cfRule type="expression" dxfId="16312" priority="16846" stopIfTrue="1">
      <formula>OR($D73="SI",$D73="T&amp;A")</formula>
    </cfRule>
  </conditionalFormatting>
  <conditionalFormatting sqref="E73">
    <cfRule type="expression" dxfId="16311" priority="16841" stopIfTrue="1">
      <formula>OR($D73="SI",$D73="T&amp;A")</formula>
    </cfRule>
    <cfRule type="expression" dxfId="16310" priority="16842" stopIfTrue="1">
      <formula>AND($D73&lt;&gt;"SI",$E73&lt;24)</formula>
    </cfRule>
    <cfRule type="expression" dxfId="16309" priority="16843" stopIfTrue="1">
      <formula>OR($D73="SI",$D73="T&amp;A")</formula>
    </cfRule>
  </conditionalFormatting>
  <conditionalFormatting sqref="E73">
    <cfRule type="expression" dxfId="16308" priority="16838" stopIfTrue="1">
      <formula>OR($D73="SI",$D73="T&amp;A")</formula>
    </cfRule>
    <cfRule type="expression" dxfId="16307" priority="16839" stopIfTrue="1">
      <formula>AND($D73&lt;&gt;"SI",$E73&lt;24)</formula>
    </cfRule>
    <cfRule type="expression" dxfId="16306" priority="16840" stopIfTrue="1">
      <formula>OR($D73="SI",$D73="T&amp;A")</formula>
    </cfRule>
  </conditionalFormatting>
  <conditionalFormatting sqref="E73">
    <cfRule type="expression" dxfId="16305" priority="16835" stopIfTrue="1">
      <formula>OR($D73="SI",$D73="T&amp;A")</formula>
    </cfRule>
    <cfRule type="expression" dxfId="16304" priority="16836" stopIfTrue="1">
      <formula>AND($D73&lt;&gt;"SI",$E73&lt;24)</formula>
    </cfRule>
    <cfRule type="expression" dxfId="16303" priority="16837" stopIfTrue="1">
      <formula>OR($D73="SI",$D73="T&amp;A")</formula>
    </cfRule>
  </conditionalFormatting>
  <conditionalFormatting sqref="E73">
    <cfRule type="expression" dxfId="16302" priority="16832" stopIfTrue="1">
      <formula>OR($D73="SI",$D73="T&amp;A")</formula>
    </cfRule>
    <cfRule type="expression" dxfId="16301" priority="16833" stopIfTrue="1">
      <formula>AND($D73&lt;&gt;"SI",$E73&lt;24)</formula>
    </cfRule>
    <cfRule type="expression" dxfId="16300" priority="16834" stopIfTrue="1">
      <formula>OR($D73="SI",$D73="T&amp;A")</formula>
    </cfRule>
  </conditionalFormatting>
  <conditionalFormatting sqref="E73">
    <cfRule type="expression" dxfId="16299" priority="16829" stopIfTrue="1">
      <formula>OR($D73="SI",$D73="T&amp;A")</formula>
    </cfRule>
    <cfRule type="expression" dxfId="16298" priority="16830" stopIfTrue="1">
      <formula>AND($D73&lt;&gt;"SI",$E73&lt;24)</formula>
    </cfRule>
    <cfRule type="expression" dxfId="16297" priority="16831" stopIfTrue="1">
      <formula>OR($D73="SI",$D73="T&amp;A")</formula>
    </cfRule>
  </conditionalFormatting>
  <conditionalFormatting sqref="E73">
    <cfRule type="expression" dxfId="16296" priority="16826" stopIfTrue="1">
      <formula>OR($D73="SI",$D73="T&amp;A")</formula>
    </cfRule>
    <cfRule type="expression" dxfId="16295" priority="16827" stopIfTrue="1">
      <formula>AND($D73&lt;&gt;"SI",$E73&lt;24)</formula>
    </cfRule>
    <cfRule type="expression" dxfId="16294" priority="16828" stopIfTrue="1">
      <formula>OR($D73="SI",$D73="T&amp;A")</formula>
    </cfRule>
  </conditionalFormatting>
  <conditionalFormatting sqref="E75:E76">
    <cfRule type="expression" dxfId="16293" priority="16823" stopIfTrue="1">
      <formula>OR($D75="SI",$D75="T&amp;A")</formula>
    </cfRule>
    <cfRule type="expression" dxfId="16292" priority="16824" stopIfTrue="1">
      <formula>AND($D75&lt;&gt;"SI",$E75&lt;24)</formula>
    </cfRule>
    <cfRule type="expression" dxfId="16291" priority="16825" stopIfTrue="1">
      <formula>OR($D75="SI",$D75="T&amp;A")</formula>
    </cfRule>
  </conditionalFormatting>
  <conditionalFormatting sqref="E75:E76">
    <cfRule type="expression" dxfId="16290" priority="16820" stopIfTrue="1">
      <formula>OR($D75="SI",$D75="T&amp;A")</formula>
    </cfRule>
    <cfRule type="expression" dxfId="16289" priority="16821" stopIfTrue="1">
      <formula>AND($D75&lt;&gt;"SI",$E75&lt;24)</formula>
    </cfRule>
    <cfRule type="expression" dxfId="16288" priority="16822" stopIfTrue="1">
      <formula>OR($D75="SI",$D75="T&amp;A")</formula>
    </cfRule>
  </conditionalFormatting>
  <conditionalFormatting sqref="E75:E76">
    <cfRule type="expression" dxfId="16287" priority="16817" stopIfTrue="1">
      <formula>OR($D75="SI",$D75="T&amp;A")</formula>
    </cfRule>
    <cfRule type="expression" dxfId="16286" priority="16818" stopIfTrue="1">
      <formula>AND($D75&lt;&gt;"SI",$E75&lt;24)</formula>
    </cfRule>
    <cfRule type="expression" dxfId="16285" priority="16819" stopIfTrue="1">
      <formula>OR($D75="SI",$D75="T&amp;A")</formula>
    </cfRule>
  </conditionalFormatting>
  <conditionalFormatting sqref="E75:E76">
    <cfRule type="expression" dxfId="16284" priority="16814" stopIfTrue="1">
      <formula>OR($D75="SI",$D75="T&amp;A")</formula>
    </cfRule>
    <cfRule type="expression" dxfId="16283" priority="16815" stopIfTrue="1">
      <formula>AND($D75&lt;&gt;"SI",$E75&lt;24)</formula>
    </cfRule>
    <cfRule type="expression" dxfId="16282" priority="16816" stopIfTrue="1">
      <formula>OR($D75="SI",$D75="T&amp;A")</formula>
    </cfRule>
  </conditionalFormatting>
  <conditionalFormatting sqref="E75:E76">
    <cfRule type="expression" dxfId="16281" priority="16811" stopIfTrue="1">
      <formula>OR($D75="SI",$D75="T&amp;A")</formula>
    </cfRule>
    <cfRule type="expression" dxfId="16280" priority="16812" stopIfTrue="1">
      <formula>AND($D75&lt;&gt;"SI",$E75&lt;24)</formula>
    </cfRule>
    <cfRule type="expression" dxfId="16279" priority="16813" stopIfTrue="1">
      <formula>OR($D75="SI",$D75="T&amp;A")</formula>
    </cfRule>
  </conditionalFormatting>
  <conditionalFormatting sqref="E75:E76">
    <cfRule type="expression" dxfId="16278" priority="16808" stopIfTrue="1">
      <formula>OR($D75="SI",$D75="T&amp;A")</formula>
    </cfRule>
    <cfRule type="expression" dxfId="16277" priority="16809" stopIfTrue="1">
      <formula>AND($D75&lt;&gt;"SI",$E75&lt;24)</formula>
    </cfRule>
    <cfRule type="expression" dxfId="16276" priority="16810" stopIfTrue="1">
      <formula>OR($D75="SI",$D75="T&amp;A")</formula>
    </cfRule>
  </conditionalFormatting>
  <conditionalFormatting sqref="E75:E76">
    <cfRule type="expression" dxfId="16275" priority="16805" stopIfTrue="1">
      <formula>OR($D75="SI",$D75="T&amp;A")</formula>
    </cfRule>
    <cfRule type="expression" dxfId="16274" priority="16806" stopIfTrue="1">
      <formula>AND($D75&lt;&gt;"SI",$E75&lt;24)</formula>
    </cfRule>
    <cfRule type="expression" dxfId="16273" priority="16807" stopIfTrue="1">
      <formula>OR($D75="SI",$D75="T&amp;A")</formula>
    </cfRule>
  </conditionalFormatting>
  <conditionalFormatting sqref="E75:E76">
    <cfRule type="expression" dxfId="16272" priority="16802" stopIfTrue="1">
      <formula>OR($D75="SI",$D75="T&amp;A")</formula>
    </cfRule>
    <cfRule type="expression" dxfId="16271" priority="16803" stopIfTrue="1">
      <formula>AND($D75&lt;&gt;"SI",$E75&lt;24)</formula>
    </cfRule>
    <cfRule type="expression" dxfId="16270" priority="16804" stopIfTrue="1">
      <formula>OR($D75="SI",$D75="T&amp;A")</formula>
    </cfRule>
  </conditionalFormatting>
  <conditionalFormatting sqref="E75:E76">
    <cfRule type="expression" dxfId="16269" priority="16799" stopIfTrue="1">
      <formula>OR($D75="SI",$D75="T&amp;A")</formula>
    </cfRule>
    <cfRule type="expression" dxfId="16268" priority="16800" stopIfTrue="1">
      <formula>AND($D75&lt;&gt;"SI",$E75&lt;24)</formula>
    </cfRule>
    <cfRule type="expression" dxfId="16267" priority="16801" stopIfTrue="1">
      <formula>OR($D75="SI",$D75="T&amp;A")</formula>
    </cfRule>
  </conditionalFormatting>
  <conditionalFormatting sqref="E75:E76">
    <cfRule type="expression" dxfId="16266" priority="16796" stopIfTrue="1">
      <formula>OR($D75="SI",$D75="T&amp;A")</formula>
    </cfRule>
    <cfRule type="expression" dxfId="16265" priority="16797" stopIfTrue="1">
      <formula>AND($D75&lt;&gt;"SI",$E75&lt;24)</formula>
    </cfRule>
    <cfRule type="expression" dxfId="16264" priority="16798" stopIfTrue="1">
      <formula>OR($D75="SI",$D75="T&amp;A")</formula>
    </cfRule>
  </conditionalFormatting>
  <conditionalFormatting sqref="E75:E76">
    <cfRule type="expression" dxfId="16263" priority="16793" stopIfTrue="1">
      <formula>OR($D75="SI",$D75="T&amp;A")</formula>
    </cfRule>
    <cfRule type="expression" dxfId="16262" priority="16794" stopIfTrue="1">
      <formula>AND($D75&lt;&gt;"SI",$E75&lt;24)</formula>
    </cfRule>
    <cfRule type="expression" dxfId="16261" priority="16795" stopIfTrue="1">
      <formula>OR($D75="SI",$D75="T&amp;A")</formula>
    </cfRule>
  </conditionalFormatting>
  <conditionalFormatting sqref="E79">
    <cfRule type="expression" dxfId="16260" priority="16790" stopIfTrue="1">
      <formula>OR($D79="SI",$D79="T&amp;A")</formula>
    </cfRule>
    <cfRule type="expression" dxfId="16259" priority="16791" stopIfTrue="1">
      <formula>AND($D79&lt;&gt;"SI",$E79&lt;24)</formula>
    </cfRule>
    <cfRule type="expression" dxfId="16258" priority="16792" stopIfTrue="1">
      <formula>OR($D79="SI",$D79="T&amp;A")</formula>
    </cfRule>
  </conditionalFormatting>
  <conditionalFormatting sqref="E79">
    <cfRule type="expression" dxfId="16257" priority="16787" stopIfTrue="1">
      <formula>OR($D79="SI",$D79="T&amp;A")</formula>
    </cfRule>
    <cfRule type="expression" dxfId="16256" priority="16788" stopIfTrue="1">
      <formula>AND($D79&lt;&gt;"SI",$E79&lt;24)</formula>
    </cfRule>
    <cfRule type="expression" dxfId="16255" priority="16789" stopIfTrue="1">
      <formula>OR($D79="SI",$D79="T&amp;A")</formula>
    </cfRule>
  </conditionalFormatting>
  <conditionalFormatting sqref="E79">
    <cfRule type="expression" dxfId="16254" priority="16784" stopIfTrue="1">
      <formula>OR($D79="SI",$D79="T&amp;A")</formula>
    </cfRule>
    <cfRule type="expression" dxfId="16253" priority="16785" stopIfTrue="1">
      <formula>AND($D79&lt;&gt;"SI",$E79&lt;24)</formula>
    </cfRule>
    <cfRule type="expression" dxfId="16252" priority="16786" stopIfTrue="1">
      <formula>OR($D79="SI",$D79="T&amp;A")</formula>
    </cfRule>
  </conditionalFormatting>
  <conditionalFormatting sqref="E79">
    <cfRule type="expression" dxfId="16251" priority="16781" stopIfTrue="1">
      <formula>OR($D79="SI",$D79="T&amp;A")</formula>
    </cfRule>
    <cfRule type="expression" dxfId="16250" priority="16782" stopIfTrue="1">
      <formula>AND($D79&lt;&gt;"SI",$E79&lt;24)</formula>
    </cfRule>
    <cfRule type="expression" dxfId="16249" priority="16783" stopIfTrue="1">
      <formula>OR($D79="SI",$D79="T&amp;A")</formula>
    </cfRule>
  </conditionalFormatting>
  <conditionalFormatting sqref="E79">
    <cfRule type="expression" dxfId="16248" priority="16778" stopIfTrue="1">
      <formula>OR($D79="SI",$D79="T&amp;A")</formula>
    </cfRule>
    <cfRule type="expression" dxfId="16247" priority="16779" stopIfTrue="1">
      <formula>AND($D79&lt;&gt;"SI",$E79&lt;24)</formula>
    </cfRule>
    <cfRule type="expression" dxfId="16246" priority="16780" stopIfTrue="1">
      <formula>OR($D79="SI",$D79="T&amp;A")</formula>
    </cfRule>
  </conditionalFormatting>
  <conditionalFormatting sqref="E79">
    <cfRule type="expression" dxfId="16245" priority="16775" stopIfTrue="1">
      <formula>OR($D79="SI",$D79="T&amp;A")</formula>
    </cfRule>
    <cfRule type="expression" dxfId="16244" priority="16776" stopIfTrue="1">
      <formula>AND($D79&lt;&gt;"SI",$E79&lt;24)</formula>
    </cfRule>
    <cfRule type="expression" dxfId="16243" priority="16777" stopIfTrue="1">
      <formula>OR($D79="SI",$D79="T&amp;A")</formula>
    </cfRule>
  </conditionalFormatting>
  <conditionalFormatting sqref="E79">
    <cfRule type="expression" dxfId="16242" priority="16772" stopIfTrue="1">
      <formula>OR($D79="SI",$D79="T&amp;A")</formula>
    </cfRule>
    <cfRule type="expression" dxfId="16241" priority="16773" stopIfTrue="1">
      <formula>AND($D79&lt;&gt;"SI",$E79&lt;24)</formula>
    </cfRule>
    <cfRule type="expression" dxfId="16240" priority="16774" stopIfTrue="1">
      <formula>OR($D79="SI",$D79="T&amp;A")</formula>
    </cfRule>
  </conditionalFormatting>
  <conditionalFormatting sqref="E79">
    <cfRule type="expression" dxfId="16239" priority="16769" stopIfTrue="1">
      <formula>OR($D79="SI",$D79="T&amp;A")</formula>
    </cfRule>
    <cfRule type="expression" dxfId="16238" priority="16770" stopIfTrue="1">
      <formula>AND($D79&lt;&gt;"SI",$E79&lt;24)</formula>
    </cfRule>
    <cfRule type="expression" dxfId="16237" priority="16771" stopIfTrue="1">
      <formula>OR($D79="SI",$D79="T&amp;A")</formula>
    </cfRule>
  </conditionalFormatting>
  <conditionalFormatting sqref="E79">
    <cfRule type="expression" dxfId="16236" priority="16766" stopIfTrue="1">
      <formula>OR($D79="SI",$D79="T&amp;A")</formula>
    </cfRule>
    <cfRule type="expression" dxfId="16235" priority="16767" stopIfTrue="1">
      <formula>AND($D79&lt;&gt;"SI",$E79&lt;24)</formula>
    </cfRule>
    <cfRule type="expression" dxfId="16234" priority="16768" stopIfTrue="1">
      <formula>OR($D79="SI",$D79="T&amp;A")</formula>
    </cfRule>
  </conditionalFormatting>
  <conditionalFormatting sqref="E79">
    <cfRule type="expression" dxfId="16233" priority="16763" stopIfTrue="1">
      <formula>OR($D79="SI",$D79="T&amp;A")</formula>
    </cfRule>
    <cfRule type="expression" dxfId="16232" priority="16764" stopIfTrue="1">
      <formula>AND($D79&lt;&gt;"SI",$E79&lt;24)</formula>
    </cfRule>
    <cfRule type="expression" dxfId="16231" priority="16765" stopIfTrue="1">
      <formula>OR($D79="SI",$D79="T&amp;A")</formula>
    </cfRule>
  </conditionalFormatting>
  <conditionalFormatting sqref="E79">
    <cfRule type="expression" dxfId="16230" priority="16760" stopIfTrue="1">
      <formula>OR($D79="SI",$D79="T&amp;A")</formula>
    </cfRule>
    <cfRule type="expression" dxfId="16229" priority="16761" stopIfTrue="1">
      <formula>AND($D79&lt;&gt;"SI",$E79&lt;24)</formula>
    </cfRule>
    <cfRule type="expression" dxfId="16228" priority="16762" stopIfTrue="1">
      <formula>OR($D79="SI",$D79="T&amp;A")</formula>
    </cfRule>
  </conditionalFormatting>
  <conditionalFormatting sqref="E79">
    <cfRule type="expression" dxfId="16227" priority="16757" stopIfTrue="1">
      <formula>OR($D79="SI",$D79="T&amp;A")</formula>
    </cfRule>
    <cfRule type="expression" dxfId="16226" priority="16758" stopIfTrue="1">
      <formula>AND($D79&lt;&gt;"SI",$E79&lt;24)</formula>
    </cfRule>
    <cfRule type="expression" dxfId="16225" priority="16759" stopIfTrue="1">
      <formula>OR($D79="SI",$D79="T&amp;A")</formula>
    </cfRule>
  </conditionalFormatting>
  <conditionalFormatting sqref="E79">
    <cfRule type="expression" dxfId="16224" priority="16754" stopIfTrue="1">
      <formula>OR($D79="SI",$D79="T&amp;A")</formula>
    </cfRule>
    <cfRule type="expression" dxfId="16223" priority="16755" stopIfTrue="1">
      <formula>AND($D79&lt;&gt;"SI",$E79&lt;24)</formula>
    </cfRule>
    <cfRule type="expression" dxfId="16222" priority="16756" stopIfTrue="1">
      <formula>OR($D79="SI",$D79="T&amp;A")</formula>
    </cfRule>
  </conditionalFormatting>
  <conditionalFormatting sqref="E79">
    <cfRule type="expression" dxfId="16221" priority="16751" stopIfTrue="1">
      <formula>OR($D79="SI",$D79="T&amp;A")</formula>
    </cfRule>
    <cfRule type="expression" dxfId="16220" priority="16752" stopIfTrue="1">
      <formula>AND($D79&lt;&gt;"SI",$E79&lt;24)</formula>
    </cfRule>
    <cfRule type="expression" dxfId="16219" priority="16753" stopIfTrue="1">
      <formula>OR($D79="SI",$D79="T&amp;A")</formula>
    </cfRule>
  </conditionalFormatting>
  <conditionalFormatting sqref="E79">
    <cfRule type="expression" dxfId="16218" priority="16748" stopIfTrue="1">
      <formula>OR($D79="SI",$D79="T&amp;A")</formula>
    </cfRule>
    <cfRule type="expression" dxfId="16217" priority="16749" stopIfTrue="1">
      <formula>AND($D79&lt;&gt;"SI",$E79&lt;24)</formula>
    </cfRule>
    <cfRule type="expression" dxfId="16216" priority="16750" stopIfTrue="1">
      <formula>OR($D79="SI",$D79="T&amp;A")</formula>
    </cfRule>
  </conditionalFormatting>
  <conditionalFormatting sqref="E79">
    <cfRule type="expression" dxfId="16215" priority="16745" stopIfTrue="1">
      <formula>OR($D79="SI",$D79="T&amp;A")</formula>
    </cfRule>
    <cfRule type="expression" dxfId="16214" priority="16746" stopIfTrue="1">
      <formula>AND($D79&lt;&gt;"SI",$E79&lt;24)</formula>
    </cfRule>
    <cfRule type="expression" dxfId="16213" priority="16747" stopIfTrue="1">
      <formula>OR($D79="SI",$D79="T&amp;A")</formula>
    </cfRule>
  </conditionalFormatting>
  <conditionalFormatting sqref="E79">
    <cfRule type="expression" dxfId="16212" priority="16742" stopIfTrue="1">
      <formula>OR($D79="SI",$D79="T&amp;A")</formula>
    </cfRule>
    <cfRule type="expression" dxfId="16211" priority="16743" stopIfTrue="1">
      <formula>AND($D79&lt;&gt;"SI",$E79&lt;24)</formula>
    </cfRule>
    <cfRule type="expression" dxfId="16210" priority="16744" stopIfTrue="1">
      <formula>OR($D79="SI",$D79="T&amp;A")</formula>
    </cfRule>
  </conditionalFormatting>
  <conditionalFormatting sqref="E79">
    <cfRule type="expression" dxfId="16209" priority="16739" stopIfTrue="1">
      <formula>OR($D79="SI",$D79="T&amp;A")</formula>
    </cfRule>
    <cfRule type="expression" dxfId="16208" priority="16740" stopIfTrue="1">
      <formula>AND($D79&lt;&gt;"SI",$E79&lt;24)</formula>
    </cfRule>
    <cfRule type="expression" dxfId="16207" priority="16741" stopIfTrue="1">
      <formula>OR($D79="SI",$D79="T&amp;A")</formula>
    </cfRule>
  </conditionalFormatting>
  <conditionalFormatting sqref="E79">
    <cfRule type="expression" dxfId="16206" priority="16736" stopIfTrue="1">
      <formula>OR($D79="SI",$D79="T&amp;A")</formula>
    </cfRule>
    <cfRule type="expression" dxfId="16205" priority="16737" stopIfTrue="1">
      <formula>AND($D79&lt;&gt;"SI",$E79&lt;24)</formula>
    </cfRule>
    <cfRule type="expression" dxfId="16204" priority="16738" stopIfTrue="1">
      <formula>OR($D79="SI",$D79="T&amp;A")</formula>
    </cfRule>
  </conditionalFormatting>
  <conditionalFormatting sqref="E79">
    <cfRule type="expression" dxfId="16203" priority="16733" stopIfTrue="1">
      <formula>OR($D79="SI",$D79="T&amp;A")</formula>
    </cfRule>
    <cfRule type="expression" dxfId="16202" priority="16734" stopIfTrue="1">
      <formula>AND($D79&lt;&gt;"SI",$E79&lt;24)</formula>
    </cfRule>
    <cfRule type="expression" dxfId="16201" priority="16735" stopIfTrue="1">
      <formula>OR($D79="SI",$D79="T&amp;A")</formula>
    </cfRule>
  </conditionalFormatting>
  <conditionalFormatting sqref="E79">
    <cfRule type="expression" dxfId="16200" priority="16730" stopIfTrue="1">
      <formula>OR($D79="SI",$D79="T&amp;A")</formula>
    </cfRule>
    <cfRule type="expression" dxfId="16199" priority="16731" stopIfTrue="1">
      <formula>AND($D79&lt;&gt;"SI",$E79&lt;24)</formula>
    </cfRule>
    <cfRule type="expression" dxfId="16198" priority="16732" stopIfTrue="1">
      <formula>OR($D79="SI",$D79="T&amp;A")</formula>
    </cfRule>
  </conditionalFormatting>
  <conditionalFormatting sqref="E79">
    <cfRule type="expression" dxfId="16197" priority="16727" stopIfTrue="1">
      <formula>OR($D79="SI",$D79="T&amp;A")</formula>
    </cfRule>
    <cfRule type="expression" dxfId="16196" priority="16728" stopIfTrue="1">
      <formula>AND($D79&lt;&gt;"SI",$E79&lt;24)</formula>
    </cfRule>
    <cfRule type="expression" dxfId="16195" priority="16729" stopIfTrue="1">
      <formula>OR($D79="SI",$D79="T&amp;A")</formula>
    </cfRule>
  </conditionalFormatting>
  <conditionalFormatting sqref="E79">
    <cfRule type="expression" dxfId="16194" priority="16724" stopIfTrue="1">
      <formula>OR($D79="SI",$D79="T&amp;A")</formula>
    </cfRule>
    <cfRule type="expression" dxfId="16193" priority="16725" stopIfTrue="1">
      <formula>AND($D79&lt;&gt;"SI",$E79&lt;24)</formula>
    </cfRule>
    <cfRule type="expression" dxfId="16192" priority="16726" stopIfTrue="1">
      <formula>OR($D79="SI",$D79="T&amp;A")</formula>
    </cfRule>
  </conditionalFormatting>
  <conditionalFormatting sqref="E79">
    <cfRule type="expression" dxfId="16191" priority="16721" stopIfTrue="1">
      <formula>OR($D79="SI",$D79="T&amp;A")</formula>
    </cfRule>
    <cfRule type="expression" dxfId="16190" priority="16722" stopIfTrue="1">
      <formula>AND($D79&lt;&gt;"SI",$E79&lt;24)</formula>
    </cfRule>
    <cfRule type="expression" dxfId="16189" priority="16723" stopIfTrue="1">
      <formula>OR($D79="SI",$D79="T&amp;A")</formula>
    </cfRule>
  </conditionalFormatting>
  <conditionalFormatting sqref="E79">
    <cfRule type="expression" dxfId="16188" priority="16718" stopIfTrue="1">
      <formula>OR($D79="SI",$D79="T&amp;A")</formula>
    </cfRule>
    <cfRule type="expression" dxfId="16187" priority="16719" stopIfTrue="1">
      <formula>AND($D79&lt;&gt;"SI",$E79&lt;24)</formula>
    </cfRule>
    <cfRule type="expression" dxfId="16186" priority="16720" stopIfTrue="1">
      <formula>OR($D79="SI",$D79="T&amp;A")</formula>
    </cfRule>
  </conditionalFormatting>
  <conditionalFormatting sqref="E79">
    <cfRule type="expression" dxfId="16185" priority="16715" stopIfTrue="1">
      <formula>OR($D79="SI",$D79="T&amp;A")</formula>
    </cfRule>
    <cfRule type="expression" dxfId="16184" priority="16716" stopIfTrue="1">
      <formula>AND($D79&lt;&gt;"SI",$E79&lt;24)</formula>
    </cfRule>
    <cfRule type="expression" dxfId="16183" priority="16717" stopIfTrue="1">
      <formula>OR($D79="SI",$D79="T&amp;A")</formula>
    </cfRule>
  </conditionalFormatting>
  <conditionalFormatting sqref="E79">
    <cfRule type="expression" dxfId="16182" priority="16712" stopIfTrue="1">
      <formula>OR($D79="SI",$D79="T&amp;A")</formula>
    </cfRule>
    <cfRule type="expression" dxfId="16181" priority="16713" stopIfTrue="1">
      <formula>AND($D79&lt;&gt;"SI",$E79&lt;24)</formula>
    </cfRule>
    <cfRule type="expression" dxfId="16180" priority="16714" stopIfTrue="1">
      <formula>OR($D79="SI",$D79="T&amp;A")</formula>
    </cfRule>
  </conditionalFormatting>
  <conditionalFormatting sqref="E79">
    <cfRule type="expression" dxfId="16179" priority="16709" stopIfTrue="1">
      <formula>OR($D79="SI",$D79="T&amp;A")</formula>
    </cfRule>
    <cfRule type="expression" dxfId="16178" priority="16710" stopIfTrue="1">
      <formula>AND($D79&lt;&gt;"SI",$E79&lt;24)</formula>
    </cfRule>
    <cfRule type="expression" dxfId="16177" priority="16711" stopIfTrue="1">
      <formula>OR($D79="SI",$D79="T&amp;A")</formula>
    </cfRule>
  </conditionalFormatting>
  <conditionalFormatting sqref="E79">
    <cfRule type="expression" dxfId="16176" priority="16706" stopIfTrue="1">
      <formula>OR($D79="SI",$D79="T&amp;A")</formula>
    </cfRule>
    <cfRule type="expression" dxfId="16175" priority="16707" stopIfTrue="1">
      <formula>AND($D79&lt;&gt;"SI",$E79&lt;24)</formula>
    </cfRule>
    <cfRule type="expression" dxfId="16174" priority="16708" stopIfTrue="1">
      <formula>OR($D79="SI",$D79="T&amp;A")</formula>
    </cfRule>
  </conditionalFormatting>
  <conditionalFormatting sqref="E79">
    <cfRule type="expression" dxfId="16173" priority="16703" stopIfTrue="1">
      <formula>OR($D79="SI",$D79="T&amp;A")</formula>
    </cfRule>
    <cfRule type="expression" dxfId="16172" priority="16704" stopIfTrue="1">
      <formula>AND($D79&lt;&gt;"SI",$E79&lt;24)</formula>
    </cfRule>
    <cfRule type="expression" dxfId="16171" priority="16705" stopIfTrue="1">
      <formula>OR($D79="SI",$D79="T&amp;A")</formula>
    </cfRule>
  </conditionalFormatting>
  <conditionalFormatting sqref="E79">
    <cfRule type="expression" dxfId="16170" priority="16700" stopIfTrue="1">
      <formula>OR($D79="SI",$D79="T&amp;A")</formula>
    </cfRule>
    <cfRule type="expression" dxfId="16169" priority="16701" stopIfTrue="1">
      <formula>AND($D79&lt;&gt;"SI",$E79&lt;24)</formula>
    </cfRule>
    <cfRule type="expression" dxfId="16168" priority="16702" stopIfTrue="1">
      <formula>OR($D79="SI",$D79="T&amp;A")</formula>
    </cfRule>
  </conditionalFormatting>
  <conditionalFormatting sqref="E79">
    <cfRule type="expression" dxfId="16167" priority="16697" stopIfTrue="1">
      <formula>OR($D79="SI",$D79="T&amp;A")</formula>
    </cfRule>
    <cfRule type="expression" dxfId="16166" priority="16698" stopIfTrue="1">
      <formula>AND($D79&lt;&gt;"SI",$E79&lt;24)</formula>
    </cfRule>
    <cfRule type="expression" dxfId="16165" priority="16699" stopIfTrue="1">
      <formula>OR($D79="SI",$D79="T&amp;A")</formula>
    </cfRule>
  </conditionalFormatting>
  <conditionalFormatting sqref="E79">
    <cfRule type="expression" dxfId="16164" priority="16694" stopIfTrue="1">
      <formula>OR($D79="SI",$D79="T&amp;A")</formula>
    </cfRule>
    <cfRule type="expression" dxfId="16163" priority="16695" stopIfTrue="1">
      <formula>AND($D79&lt;&gt;"SI",$E79&lt;24)</formula>
    </cfRule>
    <cfRule type="expression" dxfId="16162" priority="16696" stopIfTrue="1">
      <formula>OR($D79="SI",$D79="T&amp;A")</formula>
    </cfRule>
  </conditionalFormatting>
  <conditionalFormatting sqref="E79">
    <cfRule type="expression" dxfId="16161" priority="16691" stopIfTrue="1">
      <formula>OR($D79="SI",$D79="T&amp;A")</formula>
    </cfRule>
    <cfRule type="expression" dxfId="16160" priority="16692" stopIfTrue="1">
      <formula>AND($D79&lt;&gt;"SI",$E79&lt;24)</formula>
    </cfRule>
    <cfRule type="expression" dxfId="16159" priority="16693" stopIfTrue="1">
      <formula>OR($D79="SI",$D79="T&amp;A")</formula>
    </cfRule>
  </conditionalFormatting>
  <conditionalFormatting sqref="E79">
    <cfRule type="expression" dxfId="16158" priority="16688" stopIfTrue="1">
      <formula>OR($D79="SI",$D79="T&amp;A")</formula>
    </cfRule>
    <cfRule type="expression" dxfId="16157" priority="16689" stopIfTrue="1">
      <formula>AND($D79&lt;&gt;"SI",$E79&lt;24)</formula>
    </cfRule>
    <cfRule type="expression" dxfId="16156" priority="16690" stopIfTrue="1">
      <formula>OR($D79="SI",$D79="T&amp;A")</formula>
    </cfRule>
  </conditionalFormatting>
  <conditionalFormatting sqref="E79">
    <cfRule type="expression" dxfId="16155" priority="16685" stopIfTrue="1">
      <formula>OR($D79="SI",$D79="T&amp;A")</formula>
    </cfRule>
    <cfRule type="expression" dxfId="16154" priority="16686" stopIfTrue="1">
      <formula>AND($D79&lt;&gt;"SI",$E79&lt;24)</formula>
    </cfRule>
    <cfRule type="expression" dxfId="16153" priority="16687" stopIfTrue="1">
      <formula>OR($D79="SI",$D79="T&amp;A")</formula>
    </cfRule>
  </conditionalFormatting>
  <conditionalFormatting sqref="E79">
    <cfRule type="expression" dxfId="16152" priority="16682" stopIfTrue="1">
      <formula>OR($D79="SI",$D79="T&amp;A")</formula>
    </cfRule>
    <cfRule type="expression" dxfId="16151" priority="16683" stopIfTrue="1">
      <formula>AND($D79&lt;&gt;"SI",$E79&lt;24)</formula>
    </cfRule>
    <cfRule type="expression" dxfId="16150" priority="16684" stopIfTrue="1">
      <formula>OR($D79="SI",$D79="T&amp;A")</formula>
    </cfRule>
  </conditionalFormatting>
  <conditionalFormatting sqref="E79">
    <cfRule type="expression" dxfId="16149" priority="16679" stopIfTrue="1">
      <formula>OR($D79="SI",$D79="T&amp;A")</formula>
    </cfRule>
    <cfRule type="expression" dxfId="16148" priority="16680" stopIfTrue="1">
      <formula>AND($D79&lt;&gt;"SI",$E79&lt;24)</formula>
    </cfRule>
    <cfRule type="expression" dxfId="16147" priority="16681" stopIfTrue="1">
      <formula>OR($D79="SI",$D79="T&amp;A")</formula>
    </cfRule>
  </conditionalFormatting>
  <conditionalFormatting sqref="E79">
    <cfRule type="expression" dxfId="16146" priority="16676" stopIfTrue="1">
      <formula>OR($D79="SI",$D79="T&amp;A")</formula>
    </cfRule>
    <cfRule type="expression" dxfId="16145" priority="16677" stopIfTrue="1">
      <formula>AND($D79&lt;&gt;"SI",$E79&lt;24)</formula>
    </cfRule>
    <cfRule type="expression" dxfId="16144" priority="16678" stopIfTrue="1">
      <formula>OR($D79="SI",$D79="T&amp;A")</formula>
    </cfRule>
  </conditionalFormatting>
  <conditionalFormatting sqref="E79">
    <cfRule type="expression" dxfId="16143" priority="16673" stopIfTrue="1">
      <formula>OR($D79="SI",$D79="T&amp;A")</formula>
    </cfRule>
    <cfRule type="expression" dxfId="16142" priority="16674" stopIfTrue="1">
      <formula>AND($D79&lt;&gt;"SI",$E79&lt;24)</formula>
    </cfRule>
    <cfRule type="expression" dxfId="16141" priority="16675" stopIfTrue="1">
      <formula>OR($D79="SI",$D79="T&amp;A")</formula>
    </cfRule>
  </conditionalFormatting>
  <conditionalFormatting sqref="E79">
    <cfRule type="expression" dxfId="16140" priority="16670" stopIfTrue="1">
      <formula>OR($D79="SI",$D79="T&amp;A")</formula>
    </cfRule>
    <cfRule type="expression" dxfId="16139" priority="16671" stopIfTrue="1">
      <formula>AND($D79&lt;&gt;"SI",$E79&lt;24)</formula>
    </cfRule>
    <cfRule type="expression" dxfId="16138" priority="16672" stopIfTrue="1">
      <formula>OR($D79="SI",$D79="T&amp;A")</formula>
    </cfRule>
  </conditionalFormatting>
  <conditionalFormatting sqref="E79">
    <cfRule type="expression" dxfId="16137" priority="16667" stopIfTrue="1">
      <formula>OR($D79="SI",$D79="T&amp;A")</formula>
    </cfRule>
    <cfRule type="expression" dxfId="16136" priority="16668" stopIfTrue="1">
      <formula>AND($D79&lt;&gt;"SI",$E79&lt;24)</formula>
    </cfRule>
    <cfRule type="expression" dxfId="16135" priority="16669" stopIfTrue="1">
      <formula>OR($D79="SI",$D79="T&amp;A")</formula>
    </cfRule>
  </conditionalFormatting>
  <conditionalFormatting sqref="E79">
    <cfRule type="expression" dxfId="16134" priority="16664" stopIfTrue="1">
      <formula>OR($D79="SI",$D79="T&amp;A")</formula>
    </cfRule>
    <cfRule type="expression" dxfId="16133" priority="16665" stopIfTrue="1">
      <formula>AND($D79&lt;&gt;"SI",$E79&lt;24)</formula>
    </cfRule>
    <cfRule type="expression" dxfId="16132" priority="16666" stopIfTrue="1">
      <formula>OR($D79="SI",$D79="T&amp;A")</formula>
    </cfRule>
  </conditionalFormatting>
  <conditionalFormatting sqref="E79">
    <cfRule type="expression" dxfId="16131" priority="16661" stopIfTrue="1">
      <formula>OR($D79="SI",$D79="T&amp;A")</formula>
    </cfRule>
    <cfRule type="expression" dxfId="16130" priority="16662" stopIfTrue="1">
      <formula>AND($D79&lt;&gt;"SI",$E79&lt;24)</formula>
    </cfRule>
    <cfRule type="expression" dxfId="16129" priority="16663" stopIfTrue="1">
      <formula>OR($D79="SI",$D79="T&amp;A")</formula>
    </cfRule>
  </conditionalFormatting>
  <conditionalFormatting sqref="E79">
    <cfRule type="expression" dxfId="16128" priority="16658" stopIfTrue="1">
      <formula>OR($D79="SI",$D79="T&amp;A")</formula>
    </cfRule>
    <cfRule type="expression" dxfId="16127" priority="16659" stopIfTrue="1">
      <formula>AND($D79&lt;&gt;"SI",$E79&lt;24)</formula>
    </cfRule>
    <cfRule type="expression" dxfId="16126" priority="16660" stopIfTrue="1">
      <formula>OR($D79="SI",$D79="T&amp;A")</formula>
    </cfRule>
  </conditionalFormatting>
  <conditionalFormatting sqref="E79">
    <cfRule type="expression" dxfId="16125" priority="16655" stopIfTrue="1">
      <formula>OR($D79="SI",$D79="T&amp;A")</formula>
    </cfRule>
    <cfRule type="expression" dxfId="16124" priority="16656" stopIfTrue="1">
      <formula>AND($D79&lt;&gt;"SI",$E79&lt;24)</formula>
    </cfRule>
    <cfRule type="expression" dxfId="16123" priority="16657" stopIfTrue="1">
      <formula>OR($D79="SI",$D79="T&amp;A")</formula>
    </cfRule>
  </conditionalFormatting>
  <conditionalFormatting sqref="E79">
    <cfRule type="expression" dxfId="16122" priority="16652" stopIfTrue="1">
      <formula>OR($D79="SI",$D79="T&amp;A")</formula>
    </cfRule>
    <cfRule type="expression" dxfId="16121" priority="16653" stopIfTrue="1">
      <formula>AND($D79&lt;&gt;"SI",$E79&lt;24)</formula>
    </cfRule>
    <cfRule type="expression" dxfId="16120" priority="16654" stopIfTrue="1">
      <formula>OR($D79="SI",$D79="T&amp;A")</formula>
    </cfRule>
  </conditionalFormatting>
  <conditionalFormatting sqref="E79">
    <cfRule type="expression" dxfId="16119" priority="16649" stopIfTrue="1">
      <formula>OR($D79="SI",$D79="T&amp;A")</formula>
    </cfRule>
    <cfRule type="expression" dxfId="16118" priority="16650" stopIfTrue="1">
      <formula>AND($D79&lt;&gt;"SI",$E79&lt;24)</formula>
    </cfRule>
    <cfRule type="expression" dxfId="16117" priority="16651" stopIfTrue="1">
      <formula>OR($D79="SI",$D79="T&amp;A")</formula>
    </cfRule>
  </conditionalFormatting>
  <conditionalFormatting sqref="E79">
    <cfRule type="expression" dxfId="16116" priority="16646" stopIfTrue="1">
      <formula>OR($D79="SI",$D79="T&amp;A")</formula>
    </cfRule>
    <cfRule type="expression" dxfId="16115" priority="16647" stopIfTrue="1">
      <formula>AND($D79&lt;&gt;"SI",$E79&lt;24)</formula>
    </cfRule>
    <cfRule type="expression" dxfId="16114" priority="16648" stopIfTrue="1">
      <formula>OR($D79="SI",$D79="T&amp;A")</formula>
    </cfRule>
  </conditionalFormatting>
  <conditionalFormatting sqref="E79">
    <cfRule type="expression" dxfId="16113" priority="16643" stopIfTrue="1">
      <formula>OR($D79="SI",$D79="T&amp;A")</formula>
    </cfRule>
    <cfRule type="expression" dxfId="16112" priority="16644" stopIfTrue="1">
      <formula>AND($D79&lt;&gt;"SI",$E79&lt;24)</formula>
    </cfRule>
    <cfRule type="expression" dxfId="16111" priority="16645" stopIfTrue="1">
      <formula>OR($D79="SI",$D79="T&amp;A")</formula>
    </cfRule>
  </conditionalFormatting>
  <conditionalFormatting sqref="E79">
    <cfRule type="expression" dxfId="16110" priority="16640" stopIfTrue="1">
      <formula>OR($D79="SI",$D79="T&amp;A")</formula>
    </cfRule>
    <cfRule type="expression" dxfId="16109" priority="16641" stopIfTrue="1">
      <formula>AND($D79&lt;&gt;"SI",$E79&lt;24)</formula>
    </cfRule>
    <cfRule type="expression" dxfId="16108" priority="16642" stopIfTrue="1">
      <formula>OR($D79="SI",$D79="T&amp;A")</formula>
    </cfRule>
  </conditionalFormatting>
  <conditionalFormatting sqref="E79">
    <cfRule type="expression" dxfId="16107" priority="16637" stopIfTrue="1">
      <formula>OR($D79="SI",$D79="T&amp;A")</formula>
    </cfRule>
    <cfRule type="expression" dxfId="16106" priority="16638" stopIfTrue="1">
      <formula>AND($D79&lt;&gt;"SI",$E79&lt;24)</formula>
    </cfRule>
    <cfRule type="expression" dxfId="16105" priority="16639" stopIfTrue="1">
      <formula>OR($D79="SI",$D79="T&amp;A")</formula>
    </cfRule>
  </conditionalFormatting>
  <conditionalFormatting sqref="E79">
    <cfRule type="expression" dxfId="16104" priority="16634" stopIfTrue="1">
      <formula>OR($D79="SI",$D79="T&amp;A")</formula>
    </cfRule>
    <cfRule type="expression" dxfId="16103" priority="16635" stopIfTrue="1">
      <formula>AND($D79&lt;&gt;"SI",$E79&lt;24)</formula>
    </cfRule>
    <cfRule type="expression" dxfId="16102" priority="16636" stopIfTrue="1">
      <formula>OR($D79="SI",$D79="T&amp;A")</formula>
    </cfRule>
  </conditionalFormatting>
  <conditionalFormatting sqref="E79">
    <cfRule type="expression" dxfId="16101" priority="16631" stopIfTrue="1">
      <formula>OR($D79="SI",$D79="T&amp;A")</formula>
    </cfRule>
    <cfRule type="expression" dxfId="16100" priority="16632" stopIfTrue="1">
      <formula>AND($D79&lt;&gt;"SI",$E79&lt;24)</formula>
    </cfRule>
    <cfRule type="expression" dxfId="16099" priority="16633" stopIfTrue="1">
      <formula>OR($D79="SI",$D79="T&amp;A")</formula>
    </cfRule>
  </conditionalFormatting>
  <conditionalFormatting sqref="E87">
    <cfRule type="expression" dxfId="16098" priority="16628" stopIfTrue="1">
      <formula>OR($D87="SI",$D87="T&amp;A")</formula>
    </cfRule>
    <cfRule type="expression" dxfId="16097" priority="16629" stopIfTrue="1">
      <formula>AND($D87&lt;&gt;"SI",$E87&lt;24)</formula>
    </cfRule>
    <cfRule type="expression" dxfId="16096" priority="16630" stopIfTrue="1">
      <formula>OR($D87="SI",$D87="T&amp;A")</formula>
    </cfRule>
  </conditionalFormatting>
  <conditionalFormatting sqref="E87">
    <cfRule type="expression" dxfId="16095" priority="16625" stopIfTrue="1">
      <formula>OR($D87="SI",$D87="T&amp;A")</formula>
    </cfRule>
    <cfRule type="expression" dxfId="16094" priority="16626" stopIfTrue="1">
      <formula>AND($D87&lt;&gt;"SI",$E87&lt;24)</formula>
    </cfRule>
    <cfRule type="expression" dxfId="16093" priority="16627" stopIfTrue="1">
      <formula>OR($D87="SI",$D87="T&amp;A")</formula>
    </cfRule>
  </conditionalFormatting>
  <conditionalFormatting sqref="E87">
    <cfRule type="expression" dxfId="16092" priority="16622" stopIfTrue="1">
      <formula>OR($D87="SI",$D87="T&amp;A")</formula>
    </cfRule>
    <cfRule type="expression" dxfId="16091" priority="16623" stopIfTrue="1">
      <formula>AND($D87&lt;&gt;"SI",$E87&lt;24)</formula>
    </cfRule>
    <cfRule type="expression" dxfId="16090" priority="16624" stopIfTrue="1">
      <formula>OR($D87="SI",$D87="T&amp;A")</formula>
    </cfRule>
  </conditionalFormatting>
  <conditionalFormatting sqref="E87">
    <cfRule type="expression" dxfId="16089" priority="16619" stopIfTrue="1">
      <formula>OR($D87="SI",$D87="T&amp;A")</formula>
    </cfRule>
    <cfRule type="expression" dxfId="16088" priority="16620" stopIfTrue="1">
      <formula>AND($D87&lt;&gt;"SI",$E87&lt;24)</formula>
    </cfRule>
    <cfRule type="expression" dxfId="16087" priority="16621" stopIfTrue="1">
      <formula>OR($D87="SI",$D87="T&amp;A")</formula>
    </cfRule>
  </conditionalFormatting>
  <conditionalFormatting sqref="E87">
    <cfRule type="expression" dxfId="16086" priority="16616" stopIfTrue="1">
      <formula>OR($D87="SI",$D87="T&amp;A")</formula>
    </cfRule>
    <cfRule type="expression" dxfId="16085" priority="16617" stopIfTrue="1">
      <formula>AND($D87&lt;&gt;"SI",$E87&lt;24)</formula>
    </cfRule>
    <cfRule type="expression" dxfId="16084" priority="16618" stopIfTrue="1">
      <formula>OR($D87="SI",$D87="T&amp;A")</formula>
    </cfRule>
  </conditionalFormatting>
  <conditionalFormatting sqref="E87">
    <cfRule type="expression" dxfId="16083" priority="16613" stopIfTrue="1">
      <formula>OR($D87="SI",$D87="T&amp;A")</formula>
    </cfRule>
    <cfRule type="expression" dxfId="16082" priority="16614" stopIfTrue="1">
      <formula>AND($D87&lt;&gt;"SI",$E87&lt;24)</formula>
    </cfRule>
    <cfRule type="expression" dxfId="16081" priority="16615" stopIfTrue="1">
      <formula>OR($D87="SI",$D87="T&amp;A")</formula>
    </cfRule>
  </conditionalFormatting>
  <conditionalFormatting sqref="E87">
    <cfRule type="expression" dxfId="16080" priority="16610" stopIfTrue="1">
      <formula>OR($D87="SI",$D87="T&amp;A")</formula>
    </cfRule>
    <cfRule type="expression" dxfId="16079" priority="16611" stopIfTrue="1">
      <formula>AND($D87&lt;&gt;"SI",$E87&lt;24)</formula>
    </cfRule>
    <cfRule type="expression" dxfId="16078" priority="16612" stopIfTrue="1">
      <formula>OR($D87="SI",$D87="T&amp;A")</formula>
    </cfRule>
  </conditionalFormatting>
  <conditionalFormatting sqref="E87">
    <cfRule type="expression" dxfId="16077" priority="16607" stopIfTrue="1">
      <formula>OR($D87="SI",$D87="T&amp;A")</formula>
    </cfRule>
    <cfRule type="expression" dxfId="16076" priority="16608" stopIfTrue="1">
      <formula>AND($D87&lt;&gt;"SI",$E87&lt;24)</formula>
    </cfRule>
    <cfRule type="expression" dxfId="16075" priority="16609" stopIfTrue="1">
      <formula>OR($D87="SI",$D87="T&amp;A")</formula>
    </cfRule>
  </conditionalFormatting>
  <conditionalFormatting sqref="E87">
    <cfRule type="expression" dxfId="16074" priority="16604" stopIfTrue="1">
      <formula>OR($D87="SI",$D87="T&amp;A")</formula>
    </cfRule>
    <cfRule type="expression" dxfId="16073" priority="16605" stopIfTrue="1">
      <formula>AND($D87&lt;&gt;"SI",$E87&lt;24)</formula>
    </cfRule>
    <cfRule type="expression" dxfId="16072" priority="16606" stopIfTrue="1">
      <formula>OR($D87="SI",$D87="T&amp;A")</formula>
    </cfRule>
  </conditionalFormatting>
  <conditionalFormatting sqref="E87">
    <cfRule type="expression" dxfId="16071" priority="16601" stopIfTrue="1">
      <formula>OR($D87="SI",$D87="T&amp;A")</formula>
    </cfRule>
    <cfRule type="expression" dxfId="16070" priority="16602" stopIfTrue="1">
      <formula>AND($D87&lt;&gt;"SI",$E87&lt;24)</formula>
    </cfRule>
    <cfRule type="expression" dxfId="16069" priority="16603" stopIfTrue="1">
      <formula>OR($D87="SI",$D87="T&amp;A")</formula>
    </cfRule>
  </conditionalFormatting>
  <conditionalFormatting sqref="E87">
    <cfRule type="expression" dxfId="16068" priority="16598" stopIfTrue="1">
      <formula>OR($D87="SI",$D87="T&amp;A")</formula>
    </cfRule>
    <cfRule type="expression" dxfId="16067" priority="16599" stopIfTrue="1">
      <formula>AND($D87&lt;&gt;"SI",$E87&lt;24)</formula>
    </cfRule>
    <cfRule type="expression" dxfId="16066" priority="16600" stopIfTrue="1">
      <formula>OR($D87="SI",$D87="T&amp;A")</formula>
    </cfRule>
  </conditionalFormatting>
  <conditionalFormatting sqref="E89">
    <cfRule type="expression" dxfId="16065" priority="16595" stopIfTrue="1">
      <formula>OR($D89="SI",$D89="T&amp;A")</formula>
    </cfRule>
    <cfRule type="expression" dxfId="16064" priority="16596" stopIfTrue="1">
      <formula>AND($D89&lt;&gt;"SI",$E89&lt;24)</formula>
    </cfRule>
    <cfRule type="expression" dxfId="16063" priority="16597" stopIfTrue="1">
      <formula>OR($D89="SI",$D89="T&amp;A")</formula>
    </cfRule>
  </conditionalFormatting>
  <conditionalFormatting sqref="E89">
    <cfRule type="expression" dxfId="16062" priority="16592" stopIfTrue="1">
      <formula>OR($D89="SI",$D89="T&amp;A")</formula>
    </cfRule>
    <cfRule type="expression" dxfId="16061" priority="16593" stopIfTrue="1">
      <formula>AND($D89&lt;&gt;"SI",$E89&lt;24)</formula>
    </cfRule>
    <cfRule type="expression" dxfId="16060" priority="16594" stopIfTrue="1">
      <formula>OR($D89="SI",$D89="T&amp;A")</formula>
    </cfRule>
  </conditionalFormatting>
  <conditionalFormatting sqref="E89">
    <cfRule type="expression" dxfId="16059" priority="16589" stopIfTrue="1">
      <formula>OR($D89="SI",$D89="T&amp;A")</formula>
    </cfRule>
    <cfRule type="expression" dxfId="16058" priority="16590" stopIfTrue="1">
      <formula>AND($D89&lt;&gt;"SI",$E89&lt;24)</formula>
    </cfRule>
    <cfRule type="expression" dxfId="16057" priority="16591" stopIfTrue="1">
      <formula>OR($D89="SI",$D89="T&amp;A")</formula>
    </cfRule>
  </conditionalFormatting>
  <conditionalFormatting sqref="E89">
    <cfRule type="expression" dxfId="16056" priority="16586" stopIfTrue="1">
      <formula>OR($D89="SI",$D89="T&amp;A")</formula>
    </cfRule>
    <cfRule type="expression" dxfId="16055" priority="16587" stopIfTrue="1">
      <formula>AND($D89&lt;&gt;"SI",$E89&lt;24)</formula>
    </cfRule>
    <cfRule type="expression" dxfId="16054" priority="16588" stopIfTrue="1">
      <formula>OR($D89="SI",$D89="T&amp;A")</formula>
    </cfRule>
  </conditionalFormatting>
  <conditionalFormatting sqref="E89">
    <cfRule type="expression" dxfId="16053" priority="16583" stopIfTrue="1">
      <formula>OR($D89="SI",$D89="T&amp;A")</formula>
    </cfRule>
    <cfRule type="expression" dxfId="16052" priority="16584" stopIfTrue="1">
      <formula>AND($D89&lt;&gt;"SI",$E89&lt;24)</formula>
    </cfRule>
    <cfRule type="expression" dxfId="16051" priority="16585" stopIfTrue="1">
      <formula>OR($D89="SI",$D89="T&amp;A")</formula>
    </cfRule>
  </conditionalFormatting>
  <conditionalFormatting sqref="E89">
    <cfRule type="expression" dxfId="16050" priority="16580" stopIfTrue="1">
      <formula>OR($D89="SI",$D89="T&amp;A")</formula>
    </cfRule>
    <cfRule type="expression" dxfId="16049" priority="16581" stopIfTrue="1">
      <formula>AND($D89&lt;&gt;"SI",$E89&lt;24)</formula>
    </cfRule>
    <cfRule type="expression" dxfId="16048" priority="16582" stopIfTrue="1">
      <formula>OR($D89="SI",$D89="T&amp;A")</formula>
    </cfRule>
  </conditionalFormatting>
  <conditionalFormatting sqref="E89">
    <cfRule type="expression" dxfId="16047" priority="16577" stopIfTrue="1">
      <formula>OR($D89="SI",$D89="T&amp;A")</formula>
    </cfRule>
    <cfRule type="expression" dxfId="16046" priority="16578" stopIfTrue="1">
      <formula>AND($D89&lt;&gt;"SI",$E89&lt;24)</formula>
    </cfRule>
    <cfRule type="expression" dxfId="16045" priority="16579" stopIfTrue="1">
      <formula>OR($D89="SI",$D89="T&amp;A")</formula>
    </cfRule>
  </conditionalFormatting>
  <conditionalFormatting sqref="E89">
    <cfRule type="expression" dxfId="16044" priority="16574" stopIfTrue="1">
      <formula>OR($D89="SI",$D89="T&amp;A")</formula>
    </cfRule>
    <cfRule type="expression" dxfId="16043" priority="16575" stopIfTrue="1">
      <formula>AND($D89&lt;&gt;"SI",$E89&lt;24)</formula>
    </cfRule>
    <cfRule type="expression" dxfId="16042" priority="16576" stopIfTrue="1">
      <formula>OR($D89="SI",$D89="T&amp;A")</formula>
    </cfRule>
  </conditionalFormatting>
  <conditionalFormatting sqref="E89">
    <cfRule type="expression" dxfId="16041" priority="16571" stopIfTrue="1">
      <formula>OR($D89="SI",$D89="T&amp;A")</formula>
    </cfRule>
    <cfRule type="expression" dxfId="16040" priority="16572" stopIfTrue="1">
      <formula>AND($D89&lt;&gt;"SI",$E89&lt;24)</formula>
    </cfRule>
    <cfRule type="expression" dxfId="16039" priority="16573" stopIfTrue="1">
      <formula>OR($D89="SI",$D89="T&amp;A")</formula>
    </cfRule>
  </conditionalFormatting>
  <conditionalFormatting sqref="E89">
    <cfRule type="expression" dxfId="16038" priority="16568" stopIfTrue="1">
      <formula>OR($D89="SI",$D89="T&amp;A")</formula>
    </cfRule>
    <cfRule type="expression" dxfId="16037" priority="16569" stopIfTrue="1">
      <formula>AND($D89&lt;&gt;"SI",$E89&lt;24)</formula>
    </cfRule>
    <cfRule type="expression" dxfId="16036" priority="16570" stopIfTrue="1">
      <formula>OR($D89="SI",$D89="T&amp;A")</formula>
    </cfRule>
  </conditionalFormatting>
  <conditionalFormatting sqref="E89">
    <cfRule type="expression" dxfId="16035" priority="16565" stopIfTrue="1">
      <formula>OR($D89="SI",$D89="T&amp;A")</formula>
    </cfRule>
    <cfRule type="expression" dxfId="16034" priority="16566" stopIfTrue="1">
      <formula>AND($D89&lt;&gt;"SI",$E89&lt;24)</formula>
    </cfRule>
    <cfRule type="expression" dxfId="16033" priority="16567" stopIfTrue="1">
      <formula>OR($D89="SI",$D89="T&amp;A")</formula>
    </cfRule>
  </conditionalFormatting>
  <conditionalFormatting sqref="E95">
    <cfRule type="expression" dxfId="16032" priority="16562" stopIfTrue="1">
      <formula>OR($D95="SI",$D95="T&amp;A")</formula>
    </cfRule>
    <cfRule type="expression" dxfId="16031" priority="16563" stopIfTrue="1">
      <formula>AND($D95&lt;&gt;"SI",$E95&lt;24)</formula>
    </cfRule>
    <cfRule type="expression" dxfId="16030" priority="16564" stopIfTrue="1">
      <formula>OR($D95="SI",$D95="T&amp;A")</formula>
    </cfRule>
  </conditionalFormatting>
  <conditionalFormatting sqref="E95">
    <cfRule type="expression" dxfId="16029" priority="16559" stopIfTrue="1">
      <formula>OR($D95="SI",$D95="T&amp;A")</formula>
    </cfRule>
    <cfRule type="expression" dxfId="16028" priority="16560" stopIfTrue="1">
      <formula>AND($D95&lt;&gt;"SI",$E95&lt;24)</formula>
    </cfRule>
    <cfRule type="expression" dxfId="16027" priority="16561" stopIfTrue="1">
      <formula>OR($D95="SI",$D95="T&amp;A")</formula>
    </cfRule>
  </conditionalFormatting>
  <conditionalFormatting sqref="E95">
    <cfRule type="expression" dxfId="16026" priority="16556" stopIfTrue="1">
      <formula>OR($D95="SI",$D95="T&amp;A")</formula>
    </cfRule>
    <cfRule type="expression" dxfId="16025" priority="16557" stopIfTrue="1">
      <formula>AND($D95&lt;&gt;"SI",$E95&lt;24)</formula>
    </cfRule>
    <cfRule type="expression" dxfId="16024" priority="16558" stopIfTrue="1">
      <formula>OR($D95="SI",$D95="T&amp;A")</formula>
    </cfRule>
  </conditionalFormatting>
  <conditionalFormatting sqref="E95">
    <cfRule type="expression" dxfId="16023" priority="16553" stopIfTrue="1">
      <formula>OR($D95="SI",$D95="T&amp;A")</formula>
    </cfRule>
    <cfRule type="expression" dxfId="16022" priority="16554" stopIfTrue="1">
      <formula>AND($D95&lt;&gt;"SI",$E95&lt;24)</formula>
    </cfRule>
    <cfRule type="expression" dxfId="16021" priority="16555" stopIfTrue="1">
      <formula>OR($D95="SI",$D95="T&amp;A")</formula>
    </cfRule>
  </conditionalFormatting>
  <conditionalFormatting sqref="E95">
    <cfRule type="expression" dxfId="16020" priority="16550" stopIfTrue="1">
      <formula>OR($D95="SI",$D95="T&amp;A")</formula>
    </cfRule>
    <cfRule type="expression" dxfId="16019" priority="16551" stopIfTrue="1">
      <formula>AND($D95&lt;&gt;"SI",$E95&lt;24)</formula>
    </cfRule>
    <cfRule type="expression" dxfId="16018" priority="16552" stopIfTrue="1">
      <formula>OR($D95="SI",$D95="T&amp;A")</formula>
    </cfRule>
  </conditionalFormatting>
  <conditionalFormatting sqref="E95">
    <cfRule type="expression" dxfId="16017" priority="16547" stopIfTrue="1">
      <formula>OR($D95="SI",$D95="T&amp;A")</formula>
    </cfRule>
    <cfRule type="expression" dxfId="16016" priority="16548" stopIfTrue="1">
      <formula>AND($D95&lt;&gt;"SI",$E95&lt;24)</formula>
    </cfRule>
    <cfRule type="expression" dxfId="16015" priority="16549" stopIfTrue="1">
      <formula>OR($D95="SI",$D95="T&amp;A")</formula>
    </cfRule>
  </conditionalFormatting>
  <conditionalFormatting sqref="E95">
    <cfRule type="expression" dxfId="16014" priority="16544" stopIfTrue="1">
      <formula>OR($D95="SI",$D95="T&amp;A")</formula>
    </cfRule>
    <cfRule type="expression" dxfId="16013" priority="16545" stopIfTrue="1">
      <formula>AND($D95&lt;&gt;"SI",$E95&lt;24)</formula>
    </cfRule>
    <cfRule type="expression" dxfId="16012" priority="16546" stopIfTrue="1">
      <formula>OR($D95="SI",$D95="T&amp;A")</formula>
    </cfRule>
  </conditionalFormatting>
  <conditionalFormatting sqref="E99">
    <cfRule type="expression" dxfId="16011" priority="16541" stopIfTrue="1">
      <formula>OR($D99="SI",$D99="T&amp;A")</formula>
    </cfRule>
    <cfRule type="expression" dxfId="16010" priority="16542" stopIfTrue="1">
      <formula>AND($D99&lt;&gt;"SI",$E99&lt;24)</formula>
    </cfRule>
    <cfRule type="expression" dxfId="16009" priority="16543" stopIfTrue="1">
      <formula>OR($D99="SI",$D99="T&amp;A")</formula>
    </cfRule>
  </conditionalFormatting>
  <conditionalFormatting sqref="E99">
    <cfRule type="expression" dxfId="16008" priority="16538" stopIfTrue="1">
      <formula>OR($D99="SI",$D99="T&amp;A")</formula>
    </cfRule>
    <cfRule type="expression" dxfId="16007" priority="16539" stopIfTrue="1">
      <formula>AND($D99&lt;&gt;"SI",$E99&lt;24)</formula>
    </cfRule>
    <cfRule type="expression" dxfId="16006" priority="16540" stopIfTrue="1">
      <formula>OR($D99="SI",$D99="T&amp;A")</formula>
    </cfRule>
  </conditionalFormatting>
  <conditionalFormatting sqref="E99">
    <cfRule type="expression" dxfId="16005" priority="16535" stopIfTrue="1">
      <formula>OR($D99="SI",$D99="T&amp;A")</formula>
    </cfRule>
    <cfRule type="expression" dxfId="16004" priority="16536" stopIfTrue="1">
      <formula>AND($D99&lt;&gt;"SI",$E99&lt;24)</formula>
    </cfRule>
    <cfRule type="expression" dxfId="16003" priority="16537" stopIfTrue="1">
      <formula>OR($D99="SI",$D99="T&amp;A")</formula>
    </cfRule>
  </conditionalFormatting>
  <conditionalFormatting sqref="E99">
    <cfRule type="expression" dxfId="16002" priority="16532" stopIfTrue="1">
      <formula>OR($D99="SI",$D99="T&amp;A")</formula>
    </cfRule>
    <cfRule type="expression" dxfId="16001" priority="16533" stopIfTrue="1">
      <formula>AND($D99&lt;&gt;"SI",$E99&lt;24)</formula>
    </cfRule>
    <cfRule type="expression" dxfId="16000" priority="16534" stopIfTrue="1">
      <formula>OR($D99="SI",$D99="T&amp;A")</formula>
    </cfRule>
  </conditionalFormatting>
  <conditionalFormatting sqref="E99">
    <cfRule type="expression" dxfId="15999" priority="16529" stopIfTrue="1">
      <formula>OR($D99="SI",$D99="T&amp;A")</formula>
    </cfRule>
    <cfRule type="expression" dxfId="15998" priority="16530" stopIfTrue="1">
      <formula>AND($D99&lt;&gt;"SI",$E99&lt;24)</formula>
    </cfRule>
    <cfRule type="expression" dxfId="15997" priority="16531" stopIfTrue="1">
      <formula>OR($D99="SI",$D99="T&amp;A")</formula>
    </cfRule>
  </conditionalFormatting>
  <conditionalFormatting sqref="E99">
    <cfRule type="expression" dxfId="15996" priority="16526" stopIfTrue="1">
      <formula>OR($D99="SI",$D99="T&amp;A")</formula>
    </cfRule>
    <cfRule type="expression" dxfId="15995" priority="16527" stopIfTrue="1">
      <formula>AND($D99&lt;&gt;"SI",$E99&lt;24)</formula>
    </cfRule>
    <cfRule type="expression" dxfId="15994" priority="16528" stopIfTrue="1">
      <formula>OR($D99="SI",$D99="T&amp;A")</formula>
    </cfRule>
  </conditionalFormatting>
  <conditionalFormatting sqref="E99">
    <cfRule type="expression" dxfId="15993" priority="16523" stopIfTrue="1">
      <formula>OR($D99="SI",$D99="T&amp;A")</formula>
    </cfRule>
    <cfRule type="expression" dxfId="15992" priority="16524" stopIfTrue="1">
      <formula>AND($D99&lt;&gt;"SI",$E99&lt;24)</formula>
    </cfRule>
    <cfRule type="expression" dxfId="15991" priority="16525" stopIfTrue="1">
      <formula>OR($D99="SI",$D99="T&amp;A")</formula>
    </cfRule>
  </conditionalFormatting>
  <conditionalFormatting sqref="E99">
    <cfRule type="expression" dxfId="15990" priority="16520" stopIfTrue="1">
      <formula>OR($D99="SI",$D99="T&amp;A")</formula>
    </cfRule>
    <cfRule type="expression" dxfId="15989" priority="16521" stopIfTrue="1">
      <formula>AND($D99&lt;&gt;"SI",$E99&lt;24)</formula>
    </cfRule>
    <cfRule type="expression" dxfId="15988" priority="16522" stopIfTrue="1">
      <formula>OR($D99="SI",$D99="T&amp;A")</formula>
    </cfRule>
  </conditionalFormatting>
  <conditionalFormatting sqref="E99">
    <cfRule type="expression" dxfId="15987" priority="16517" stopIfTrue="1">
      <formula>OR($D99="SI",$D99="T&amp;A")</formula>
    </cfRule>
    <cfRule type="expression" dxfId="15986" priority="16518" stopIfTrue="1">
      <formula>AND($D99&lt;&gt;"SI",$E99&lt;24)</formula>
    </cfRule>
    <cfRule type="expression" dxfId="15985" priority="16519" stopIfTrue="1">
      <formula>OR($D99="SI",$D99="T&amp;A")</formula>
    </cfRule>
  </conditionalFormatting>
  <conditionalFormatting sqref="E99">
    <cfRule type="expression" dxfId="15984" priority="16514" stopIfTrue="1">
      <formula>OR($D99="SI",$D99="T&amp;A")</formula>
    </cfRule>
    <cfRule type="expression" dxfId="15983" priority="16515" stopIfTrue="1">
      <formula>AND($D99&lt;&gt;"SI",$E99&lt;24)</formula>
    </cfRule>
    <cfRule type="expression" dxfId="15982" priority="16516" stopIfTrue="1">
      <formula>OR($D99="SI",$D99="T&amp;A")</formula>
    </cfRule>
  </conditionalFormatting>
  <conditionalFormatting sqref="E99">
    <cfRule type="expression" dxfId="15981" priority="16511" stopIfTrue="1">
      <formula>OR($D99="SI",$D99="T&amp;A")</formula>
    </cfRule>
    <cfRule type="expression" dxfId="15980" priority="16512" stopIfTrue="1">
      <formula>AND($D99&lt;&gt;"SI",$E99&lt;24)</formula>
    </cfRule>
    <cfRule type="expression" dxfId="15979" priority="16513" stopIfTrue="1">
      <formula>OR($D99="SI",$D99="T&amp;A")</formula>
    </cfRule>
  </conditionalFormatting>
  <conditionalFormatting sqref="E99">
    <cfRule type="expression" dxfId="15978" priority="16508" stopIfTrue="1">
      <formula>OR($D99="SI",$D99="T&amp;A")</formula>
    </cfRule>
    <cfRule type="expression" dxfId="15977" priority="16509" stopIfTrue="1">
      <formula>AND($D99&lt;&gt;"SI",$E99&lt;24)</formula>
    </cfRule>
    <cfRule type="expression" dxfId="15976" priority="16510" stopIfTrue="1">
      <formula>OR($D99="SI",$D99="T&amp;A")</formula>
    </cfRule>
  </conditionalFormatting>
  <conditionalFormatting sqref="E99">
    <cfRule type="expression" dxfId="15975" priority="16505" stopIfTrue="1">
      <formula>OR($D99="SI",$D99="T&amp;A")</formula>
    </cfRule>
    <cfRule type="expression" dxfId="15974" priority="16506" stopIfTrue="1">
      <formula>AND($D99&lt;&gt;"SI",$E99&lt;24)</formula>
    </cfRule>
    <cfRule type="expression" dxfId="15973" priority="16507" stopIfTrue="1">
      <formula>OR($D99="SI",$D99="T&amp;A")</formula>
    </cfRule>
  </conditionalFormatting>
  <conditionalFormatting sqref="E99">
    <cfRule type="expression" dxfId="15972" priority="16502" stopIfTrue="1">
      <formula>OR($D99="SI",$D99="T&amp;A")</formula>
    </cfRule>
    <cfRule type="expression" dxfId="15971" priority="16503" stopIfTrue="1">
      <formula>AND($D99&lt;&gt;"SI",$E99&lt;24)</formula>
    </cfRule>
    <cfRule type="expression" dxfId="15970" priority="16504" stopIfTrue="1">
      <formula>OR($D99="SI",$D99="T&amp;A")</formula>
    </cfRule>
  </conditionalFormatting>
  <conditionalFormatting sqref="E99">
    <cfRule type="expression" dxfId="15969" priority="16499" stopIfTrue="1">
      <formula>OR($D99="SI",$D99="T&amp;A")</formula>
    </cfRule>
    <cfRule type="expression" dxfId="15968" priority="16500" stopIfTrue="1">
      <formula>AND($D99&lt;&gt;"SI",$E99&lt;24)</formula>
    </cfRule>
    <cfRule type="expression" dxfId="15967" priority="16501" stopIfTrue="1">
      <formula>OR($D99="SI",$D99="T&amp;A")</formula>
    </cfRule>
  </conditionalFormatting>
  <conditionalFormatting sqref="E99">
    <cfRule type="expression" dxfId="15966" priority="16496" stopIfTrue="1">
      <formula>OR($D99="SI",$D99="T&amp;A")</formula>
    </cfRule>
    <cfRule type="expression" dxfId="15965" priority="16497" stopIfTrue="1">
      <formula>AND($D99&lt;&gt;"SI",$E99&lt;24)</formula>
    </cfRule>
    <cfRule type="expression" dxfId="15964" priority="16498" stopIfTrue="1">
      <formula>OR($D99="SI",$D99="T&amp;A")</formula>
    </cfRule>
  </conditionalFormatting>
  <conditionalFormatting sqref="E99">
    <cfRule type="expression" dxfId="15963" priority="16493" stopIfTrue="1">
      <formula>OR($D99="SI",$D99="T&amp;A")</formula>
    </cfRule>
    <cfRule type="expression" dxfId="15962" priority="16494" stopIfTrue="1">
      <formula>AND($D99&lt;&gt;"SI",$E99&lt;24)</formula>
    </cfRule>
    <cfRule type="expression" dxfId="15961" priority="16495" stopIfTrue="1">
      <formula>OR($D99="SI",$D99="T&amp;A")</formula>
    </cfRule>
  </conditionalFormatting>
  <conditionalFormatting sqref="E99">
    <cfRule type="expression" dxfId="15960" priority="16490" stopIfTrue="1">
      <formula>OR($D99="SI",$D99="T&amp;A")</formula>
    </cfRule>
    <cfRule type="expression" dxfId="15959" priority="16491" stopIfTrue="1">
      <formula>AND($D99&lt;&gt;"SI",$E99&lt;24)</formula>
    </cfRule>
    <cfRule type="expression" dxfId="15958" priority="16492" stopIfTrue="1">
      <formula>OR($D99="SI",$D99="T&amp;A")</formula>
    </cfRule>
  </conditionalFormatting>
  <conditionalFormatting sqref="E99">
    <cfRule type="expression" dxfId="15957" priority="16487" stopIfTrue="1">
      <formula>OR($D99="SI",$D99="T&amp;A")</formula>
    </cfRule>
    <cfRule type="expression" dxfId="15956" priority="16488" stopIfTrue="1">
      <formula>AND($D99&lt;&gt;"SI",$E99&lt;24)</formula>
    </cfRule>
    <cfRule type="expression" dxfId="15955" priority="16489" stopIfTrue="1">
      <formula>OR($D99="SI",$D99="T&amp;A")</formula>
    </cfRule>
  </conditionalFormatting>
  <conditionalFormatting sqref="E99">
    <cfRule type="expression" dxfId="15954" priority="16484" stopIfTrue="1">
      <formula>OR($D99="SI",$D99="T&amp;A")</formula>
    </cfRule>
    <cfRule type="expression" dxfId="15953" priority="16485" stopIfTrue="1">
      <formula>AND($D99&lt;&gt;"SI",$E99&lt;24)</formula>
    </cfRule>
    <cfRule type="expression" dxfId="15952" priority="16486" stopIfTrue="1">
      <formula>OR($D99="SI",$D99="T&amp;A")</formula>
    </cfRule>
  </conditionalFormatting>
  <conditionalFormatting sqref="E99">
    <cfRule type="expression" dxfId="15951" priority="16481" stopIfTrue="1">
      <formula>OR($D99="SI",$D99="T&amp;A")</formula>
    </cfRule>
    <cfRule type="expression" dxfId="15950" priority="16482" stopIfTrue="1">
      <formula>AND($D99&lt;&gt;"SI",$E99&lt;24)</formula>
    </cfRule>
    <cfRule type="expression" dxfId="15949" priority="16483" stopIfTrue="1">
      <formula>OR($D99="SI",$D99="T&amp;A")</formula>
    </cfRule>
  </conditionalFormatting>
  <conditionalFormatting sqref="E99">
    <cfRule type="expression" dxfId="15948" priority="16478" stopIfTrue="1">
      <formula>OR($D99="SI",$D99="T&amp;A")</formula>
    </cfRule>
    <cfRule type="expression" dxfId="15947" priority="16479" stopIfTrue="1">
      <formula>AND($D99&lt;&gt;"SI",$E99&lt;24)</formula>
    </cfRule>
    <cfRule type="expression" dxfId="15946" priority="16480" stopIfTrue="1">
      <formula>OR($D99="SI",$D99="T&amp;A")</formula>
    </cfRule>
  </conditionalFormatting>
  <conditionalFormatting sqref="E99">
    <cfRule type="expression" dxfId="15945" priority="16475" stopIfTrue="1">
      <formula>OR($D99="SI",$D99="T&amp;A")</formula>
    </cfRule>
    <cfRule type="expression" dxfId="15944" priority="16476" stopIfTrue="1">
      <formula>AND($D99&lt;&gt;"SI",$E99&lt;24)</formula>
    </cfRule>
    <cfRule type="expression" dxfId="15943" priority="16477" stopIfTrue="1">
      <formula>OR($D99="SI",$D99="T&amp;A")</formula>
    </cfRule>
  </conditionalFormatting>
  <conditionalFormatting sqref="E99">
    <cfRule type="expression" dxfId="15942" priority="16472" stopIfTrue="1">
      <formula>OR($D99="SI",$D99="T&amp;A")</formula>
    </cfRule>
    <cfRule type="expression" dxfId="15941" priority="16473" stopIfTrue="1">
      <formula>AND($D99&lt;&gt;"SI",$E99&lt;24)</formula>
    </cfRule>
    <cfRule type="expression" dxfId="15940" priority="16474" stopIfTrue="1">
      <formula>OR($D99="SI",$D99="T&amp;A")</formula>
    </cfRule>
  </conditionalFormatting>
  <conditionalFormatting sqref="E99">
    <cfRule type="expression" dxfId="15939" priority="16469" stopIfTrue="1">
      <formula>OR($D99="SI",$D99="T&amp;A")</formula>
    </cfRule>
    <cfRule type="expression" dxfId="15938" priority="16470" stopIfTrue="1">
      <formula>AND($D99&lt;&gt;"SI",$E99&lt;24)</formula>
    </cfRule>
    <cfRule type="expression" dxfId="15937" priority="16471" stopIfTrue="1">
      <formula>OR($D99="SI",$D99="T&amp;A")</formula>
    </cfRule>
  </conditionalFormatting>
  <conditionalFormatting sqref="E99">
    <cfRule type="expression" dxfId="15936" priority="16466" stopIfTrue="1">
      <formula>OR($D99="SI",$D99="T&amp;A")</formula>
    </cfRule>
    <cfRule type="expression" dxfId="15935" priority="16467" stopIfTrue="1">
      <formula>AND($D99&lt;&gt;"SI",$E99&lt;24)</formula>
    </cfRule>
    <cfRule type="expression" dxfId="15934" priority="16468" stopIfTrue="1">
      <formula>OR($D99="SI",$D99="T&amp;A")</formula>
    </cfRule>
  </conditionalFormatting>
  <conditionalFormatting sqref="E99">
    <cfRule type="expression" dxfId="15933" priority="16463" stopIfTrue="1">
      <formula>OR($D99="SI",$D99="T&amp;A")</formula>
    </cfRule>
    <cfRule type="expression" dxfId="15932" priority="16464" stopIfTrue="1">
      <formula>AND($D99&lt;&gt;"SI",$E99&lt;24)</formula>
    </cfRule>
    <cfRule type="expression" dxfId="15931" priority="16465" stopIfTrue="1">
      <formula>OR($D99="SI",$D99="T&amp;A")</formula>
    </cfRule>
  </conditionalFormatting>
  <conditionalFormatting sqref="E99">
    <cfRule type="expression" dxfId="15930" priority="16460" stopIfTrue="1">
      <formula>OR($D99="SI",$D99="T&amp;A")</formula>
    </cfRule>
    <cfRule type="expression" dxfId="15929" priority="16461" stopIfTrue="1">
      <formula>AND($D99&lt;&gt;"SI",$E99&lt;24)</formula>
    </cfRule>
    <cfRule type="expression" dxfId="15928" priority="16462" stopIfTrue="1">
      <formula>OR($D99="SI",$D99="T&amp;A")</formula>
    </cfRule>
  </conditionalFormatting>
  <conditionalFormatting sqref="E99">
    <cfRule type="expression" dxfId="15927" priority="16457" stopIfTrue="1">
      <formula>OR($D99="SI",$D99="T&amp;A")</formula>
    </cfRule>
    <cfRule type="expression" dxfId="15926" priority="16458" stopIfTrue="1">
      <formula>AND($D99&lt;&gt;"SI",$E99&lt;24)</formula>
    </cfRule>
    <cfRule type="expression" dxfId="15925" priority="16459" stopIfTrue="1">
      <formula>OR($D99="SI",$D99="T&amp;A")</formula>
    </cfRule>
  </conditionalFormatting>
  <conditionalFormatting sqref="E99">
    <cfRule type="expression" dxfId="15924" priority="16454" stopIfTrue="1">
      <formula>OR($D99="SI",$D99="T&amp;A")</formula>
    </cfRule>
    <cfRule type="expression" dxfId="15923" priority="16455" stopIfTrue="1">
      <formula>AND($D99&lt;&gt;"SI",$E99&lt;24)</formula>
    </cfRule>
    <cfRule type="expression" dxfId="15922" priority="16456" stopIfTrue="1">
      <formula>OR($D99="SI",$D99="T&amp;A")</formula>
    </cfRule>
  </conditionalFormatting>
  <conditionalFormatting sqref="E99">
    <cfRule type="expression" dxfId="15921" priority="16451" stopIfTrue="1">
      <formula>OR($D99="SI",$D99="T&amp;A")</formula>
    </cfRule>
    <cfRule type="expression" dxfId="15920" priority="16452" stopIfTrue="1">
      <formula>AND($D99&lt;&gt;"SI",$E99&lt;24)</formula>
    </cfRule>
    <cfRule type="expression" dxfId="15919" priority="16453" stopIfTrue="1">
      <formula>OR($D99="SI",$D99="T&amp;A")</formula>
    </cfRule>
  </conditionalFormatting>
  <conditionalFormatting sqref="E99">
    <cfRule type="expression" dxfId="15918" priority="16448" stopIfTrue="1">
      <formula>OR($D99="SI",$D99="T&amp;A")</formula>
    </cfRule>
    <cfRule type="expression" dxfId="15917" priority="16449" stopIfTrue="1">
      <formula>AND($D99&lt;&gt;"SI",$E99&lt;24)</formula>
    </cfRule>
    <cfRule type="expression" dxfId="15916" priority="16450" stopIfTrue="1">
      <formula>OR($D99="SI",$D99="T&amp;A")</formula>
    </cfRule>
  </conditionalFormatting>
  <conditionalFormatting sqref="E99">
    <cfRule type="expression" dxfId="15915" priority="16445" stopIfTrue="1">
      <formula>OR($D99="SI",$D99="T&amp;A")</formula>
    </cfRule>
    <cfRule type="expression" dxfId="15914" priority="16446" stopIfTrue="1">
      <formula>AND($D99&lt;&gt;"SI",$E99&lt;24)</formula>
    </cfRule>
    <cfRule type="expression" dxfId="15913" priority="16447" stopIfTrue="1">
      <formula>OR($D99="SI",$D99="T&amp;A")</formula>
    </cfRule>
  </conditionalFormatting>
  <conditionalFormatting sqref="E99">
    <cfRule type="expression" dxfId="15912" priority="16442" stopIfTrue="1">
      <formula>OR($D99="SI",$D99="T&amp;A")</formula>
    </cfRule>
    <cfRule type="expression" dxfId="15911" priority="16443" stopIfTrue="1">
      <formula>AND($D99&lt;&gt;"SI",$E99&lt;24)</formula>
    </cfRule>
    <cfRule type="expression" dxfId="15910" priority="16444" stopIfTrue="1">
      <formula>OR($D99="SI",$D99="T&amp;A")</formula>
    </cfRule>
  </conditionalFormatting>
  <conditionalFormatting sqref="E99">
    <cfRule type="expression" dxfId="15909" priority="16439" stopIfTrue="1">
      <formula>OR($D99="SI",$D99="T&amp;A")</formula>
    </cfRule>
    <cfRule type="expression" dxfId="15908" priority="16440" stopIfTrue="1">
      <formula>AND($D99&lt;&gt;"SI",$E99&lt;24)</formula>
    </cfRule>
    <cfRule type="expression" dxfId="15907" priority="16441" stopIfTrue="1">
      <formula>OR($D99="SI",$D99="T&amp;A")</formula>
    </cfRule>
  </conditionalFormatting>
  <conditionalFormatting sqref="E99">
    <cfRule type="expression" dxfId="15906" priority="16436" stopIfTrue="1">
      <formula>OR($D99="SI",$D99="T&amp;A")</formula>
    </cfRule>
    <cfRule type="expression" dxfId="15905" priority="16437" stopIfTrue="1">
      <formula>AND($D99&lt;&gt;"SI",$E99&lt;24)</formula>
    </cfRule>
    <cfRule type="expression" dxfId="15904" priority="16438" stopIfTrue="1">
      <formula>OR($D99="SI",$D99="T&amp;A")</formula>
    </cfRule>
  </conditionalFormatting>
  <conditionalFormatting sqref="E99">
    <cfRule type="expression" dxfId="15903" priority="16433" stopIfTrue="1">
      <formula>OR($D99="SI",$D99="T&amp;A")</formula>
    </cfRule>
    <cfRule type="expression" dxfId="15902" priority="16434" stopIfTrue="1">
      <formula>AND($D99&lt;&gt;"SI",$E99&lt;24)</formula>
    </cfRule>
    <cfRule type="expression" dxfId="15901" priority="16435" stopIfTrue="1">
      <formula>OR($D99="SI",$D99="T&amp;A")</formula>
    </cfRule>
  </conditionalFormatting>
  <conditionalFormatting sqref="E99">
    <cfRule type="expression" dxfId="15900" priority="16430" stopIfTrue="1">
      <formula>OR($D99="SI",$D99="T&amp;A")</formula>
    </cfRule>
    <cfRule type="expression" dxfId="15899" priority="16431" stopIfTrue="1">
      <formula>AND($D99&lt;&gt;"SI",$E99&lt;24)</formula>
    </cfRule>
    <cfRule type="expression" dxfId="15898" priority="16432" stopIfTrue="1">
      <formula>OR($D99="SI",$D99="T&amp;A")</formula>
    </cfRule>
  </conditionalFormatting>
  <conditionalFormatting sqref="E99">
    <cfRule type="expression" dxfId="15897" priority="16427" stopIfTrue="1">
      <formula>OR($D99="SI",$D99="T&amp;A")</formula>
    </cfRule>
    <cfRule type="expression" dxfId="15896" priority="16428" stopIfTrue="1">
      <formula>AND($D99&lt;&gt;"SI",$E99&lt;24)</formula>
    </cfRule>
    <cfRule type="expression" dxfId="15895" priority="16429" stopIfTrue="1">
      <formula>OR($D99="SI",$D99="T&amp;A")</formula>
    </cfRule>
  </conditionalFormatting>
  <conditionalFormatting sqref="E101">
    <cfRule type="expression" dxfId="15894" priority="16424" stopIfTrue="1">
      <formula>OR($D101="SI",$D101="T&amp;A")</formula>
    </cfRule>
    <cfRule type="expression" dxfId="15893" priority="16425" stopIfTrue="1">
      <formula>AND($D101&lt;&gt;"SI",$E101&lt;24)</formula>
    </cfRule>
    <cfRule type="expression" dxfId="15892" priority="16426" stopIfTrue="1">
      <formula>OR($D101="SI",$D101="T&amp;A")</formula>
    </cfRule>
  </conditionalFormatting>
  <conditionalFormatting sqref="E101">
    <cfRule type="expression" dxfId="15891" priority="16421" stopIfTrue="1">
      <formula>OR($D101="SI",$D101="T&amp;A")</formula>
    </cfRule>
    <cfRule type="expression" dxfId="15890" priority="16422" stopIfTrue="1">
      <formula>AND($D101&lt;&gt;"SI",$E101&lt;24)</formula>
    </cfRule>
    <cfRule type="expression" dxfId="15889" priority="16423" stopIfTrue="1">
      <formula>OR($D101="SI",$D101="T&amp;A")</formula>
    </cfRule>
  </conditionalFormatting>
  <conditionalFormatting sqref="E101">
    <cfRule type="expression" dxfId="15888" priority="16418" stopIfTrue="1">
      <formula>OR($D101="SI",$D101="T&amp;A")</formula>
    </cfRule>
    <cfRule type="expression" dxfId="15887" priority="16419" stopIfTrue="1">
      <formula>AND($D101&lt;&gt;"SI",$E101&lt;24)</formula>
    </cfRule>
    <cfRule type="expression" dxfId="15886" priority="16420" stopIfTrue="1">
      <formula>OR($D101="SI",$D101="T&amp;A")</formula>
    </cfRule>
  </conditionalFormatting>
  <conditionalFormatting sqref="E101">
    <cfRule type="expression" dxfId="15885" priority="16415" stopIfTrue="1">
      <formula>OR($D101="SI",$D101="T&amp;A")</formula>
    </cfRule>
    <cfRule type="expression" dxfId="15884" priority="16416" stopIfTrue="1">
      <formula>AND($D101&lt;&gt;"SI",$E101&lt;24)</formula>
    </cfRule>
    <cfRule type="expression" dxfId="15883" priority="16417" stopIfTrue="1">
      <formula>OR($D101="SI",$D101="T&amp;A")</formula>
    </cfRule>
  </conditionalFormatting>
  <conditionalFormatting sqref="E101">
    <cfRule type="expression" dxfId="15882" priority="16412" stopIfTrue="1">
      <formula>OR($D101="SI",$D101="T&amp;A")</formula>
    </cfRule>
    <cfRule type="expression" dxfId="15881" priority="16413" stopIfTrue="1">
      <formula>AND($D101&lt;&gt;"SI",$E101&lt;24)</formula>
    </cfRule>
    <cfRule type="expression" dxfId="15880" priority="16414" stopIfTrue="1">
      <formula>OR($D101="SI",$D101="T&amp;A")</formula>
    </cfRule>
  </conditionalFormatting>
  <conditionalFormatting sqref="E101">
    <cfRule type="expression" dxfId="15879" priority="16409" stopIfTrue="1">
      <formula>OR($D101="SI",$D101="T&amp;A")</formula>
    </cfRule>
    <cfRule type="expression" dxfId="15878" priority="16410" stopIfTrue="1">
      <formula>AND($D101&lt;&gt;"SI",$E101&lt;24)</formula>
    </cfRule>
    <cfRule type="expression" dxfId="15877" priority="16411" stopIfTrue="1">
      <formula>OR($D101="SI",$D101="T&amp;A")</formula>
    </cfRule>
  </conditionalFormatting>
  <conditionalFormatting sqref="E101">
    <cfRule type="expression" dxfId="15876" priority="16406" stopIfTrue="1">
      <formula>OR($D101="SI",$D101="T&amp;A")</formula>
    </cfRule>
    <cfRule type="expression" dxfId="15875" priority="16407" stopIfTrue="1">
      <formula>AND($D101&lt;&gt;"SI",$E101&lt;24)</formula>
    </cfRule>
    <cfRule type="expression" dxfId="15874" priority="16408" stopIfTrue="1">
      <formula>OR($D101="SI",$D101="T&amp;A")</formula>
    </cfRule>
  </conditionalFormatting>
  <conditionalFormatting sqref="E101">
    <cfRule type="expression" dxfId="15873" priority="16403" stopIfTrue="1">
      <formula>OR($D101="SI",$D101="T&amp;A")</formula>
    </cfRule>
    <cfRule type="expression" dxfId="15872" priority="16404" stopIfTrue="1">
      <formula>AND($D101&lt;&gt;"SI",$E101&lt;24)</formula>
    </cfRule>
    <cfRule type="expression" dxfId="15871" priority="16405" stopIfTrue="1">
      <formula>OR($D101="SI",$D101="T&amp;A")</formula>
    </cfRule>
  </conditionalFormatting>
  <conditionalFormatting sqref="E101">
    <cfRule type="expression" dxfId="15870" priority="16400" stopIfTrue="1">
      <formula>OR($D101="SI",$D101="T&amp;A")</formula>
    </cfRule>
    <cfRule type="expression" dxfId="15869" priority="16401" stopIfTrue="1">
      <formula>AND($D101&lt;&gt;"SI",$E101&lt;24)</formula>
    </cfRule>
    <cfRule type="expression" dxfId="15868" priority="16402" stopIfTrue="1">
      <formula>OR($D101="SI",$D101="T&amp;A")</formula>
    </cfRule>
  </conditionalFormatting>
  <conditionalFormatting sqref="E101">
    <cfRule type="expression" dxfId="15867" priority="16397" stopIfTrue="1">
      <formula>OR($D101="SI",$D101="T&amp;A")</formula>
    </cfRule>
    <cfRule type="expression" dxfId="15866" priority="16398" stopIfTrue="1">
      <formula>AND($D101&lt;&gt;"SI",$E101&lt;24)</formula>
    </cfRule>
    <cfRule type="expression" dxfId="15865" priority="16399" stopIfTrue="1">
      <formula>OR($D101="SI",$D101="T&amp;A")</formula>
    </cfRule>
  </conditionalFormatting>
  <conditionalFormatting sqref="E101">
    <cfRule type="expression" dxfId="15864" priority="16394" stopIfTrue="1">
      <formula>OR($D101="SI",$D101="T&amp;A")</formula>
    </cfRule>
    <cfRule type="expression" dxfId="15863" priority="16395" stopIfTrue="1">
      <formula>AND($D101&lt;&gt;"SI",$E101&lt;24)</formula>
    </cfRule>
    <cfRule type="expression" dxfId="15862" priority="16396" stopIfTrue="1">
      <formula>OR($D101="SI",$D101="T&amp;A")</formula>
    </cfRule>
  </conditionalFormatting>
  <conditionalFormatting sqref="E105">
    <cfRule type="expression" dxfId="15861" priority="16391" stopIfTrue="1">
      <formula>OR($D105="SI",$D105="T&amp;A")</formula>
    </cfRule>
    <cfRule type="expression" dxfId="15860" priority="16392" stopIfTrue="1">
      <formula>AND($D105&lt;&gt;"SI",$E105&lt;24)</formula>
    </cfRule>
    <cfRule type="expression" dxfId="15859" priority="16393" stopIfTrue="1">
      <formula>OR($D105="SI",$D105="T&amp;A")</formula>
    </cfRule>
  </conditionalFormatting>
  <conditionalFormatting sqref="E105">
    <cfRule type="expression" dxfId="15858" priority="16388" stopIfTrue="1">
      <formula>OR($D105="SI",$D105="T&amp;A")</formula>
    </cfRule>
    <cfRule type="expression" dxfId="15857" priority="16389" stopIfTrue="1">
      <formula>AND($D105&lt;&gt;"SI",$E105&lt;24)</formula>
    </cfRule>
    <cfRule type="expression" dxfId="15856" priority="16390" stopIfTrue="1">
      <formula>OR($D105="SI",$D105="T&amp;A")</formula>
    </cfRule>
  </conditionalFormatting>
  <conditionalFormatting sqref="E105">
    <cfRule type="expression" dxfId="15855" priority="16385" stopIfTrue="1">
      <formula>OR($D105="SI",$D105="T&amp;A")</formula>
    </cfRule>
    <cfRule type="expression" dxfId="15854" priority="16386" stopIfTrue="1">
      <formula>AND($D105&lt;&gt;"SI",$E105&lt;24)</formula>
    </cfRule>
    <cfRule type="expression" dxfId="15853" priority="16387" stopIfTrue="1">
      <formula>OR($D105="SI",$D105="T&amp;A")</formula>
    </cfRule>
  </conditionalFormatting>
  <conditionalFormatting sqref="E105">
    <cfRule type="expression" dxfId="15852" priority="16382" stopIfTrue="1">
      <formula>OR($D105="SI",$D105="T&amp;A")</formula>
    </cfRule>
    <cfRule type="expression" dxfId="15851" priority="16383" stopIfTrue="1">
      <formula>AND($D105&lt;&gt;"SI",$E105&lt;24)</formula>
    </cfRule>
    <cfRule type="expression" dxfId="15850" priority="16384" stopIfTrue="1">
      <formula>OR($D105="SI",$D105="T&amp;A")</formula>
    </cfRule>
  </conditionalFormatting>
  <conditionalFormatting sqref="E105">
    <cfRule type="expression" dxfId="15849" priority="16379" stopIfTrue="1">
      <formula>OR($D105="SI",$D105="T&amp;A")</formula>
    </cfRule>
    <cfRule type="expression" dxfId="15848" priority="16380" stopIfTrue="1">
      <formula>AND($D105&lt;&gt;"SI",$E105&lt;24)</formula>
    </cfRule>
    <cfRule type="expression" dxfId="15847" priority="16381" stopIfTrue="1">
      <formula>OR($D105="SI",$D105="T&amp;A")</formula>
    </cfRule>
  </conditionalFormatting>
  <conditionalFormatting sqref="E105">
    <cfRule type="expression" dxfId="15846" priority="16376" stopIfTrue="1">
      <formula>OR($D105="SI",$D105="T&amp;A")</formula>
    </cfRule>
    <cfRule type="expression" dxfId="15845" priority="16377" stopIfTrue="1">
      <formula>AND($D105&lt;&gt;"SI",$E105&lt;24)</formula>
    </cfRule>
    <cfRule type="expression" dxfId="15844" priority="16378" stopIfTrue="1">
      <formula>OR($D105="SI",$D105="T&amp;A")</formula>
    </cfRule>
  </conditionalFormatting>
  <conditionalFormatting sqref="E105">
    <cfRule type="expression" dxfId="15843" priority="16373" stopIfTrue="1">
      <formula>OR($D105="SI",$D105="T&amp;A")</formula>
    </cfRule>
    <cfRule type="expression" dxfId="15842" priority="16374" stopIfTrue="1">
      <formula>AND($D105&lt;&gt;"SI",$E105&lt;24)</formula>
    </cfRule>
    <cfRule type="expression" dxfId="15841" priority="16375" stopIfTrue="1">
      <formula>OR($D105="SI",$D105="T&amp;A")</formula>
    </cfRule>
  </conditionalFormatting>
  <conditionalFormatting sqref="E105">
    <cfRule type="expression" dxfId="15840" priority="16370" stopIfTrue="1">
      <formula>OR($D105="SI",$D105="T&amp;A")</formula>
    </cfRule>
    <cfRule type="expression" dxfId="15839" priority="16371" stopIfTrue="1">
      <formula>AND($D105&lt;&gt;"SI",$E105&lt;24)</formula>
    </cfRule>
    <cfRule type="expression" dxfId="15838" priority="16372" stopIfTrue="1">
      <formula>OR($D105="SI",$D105="T&amp;A")</formula>
    </cfRule>
  </conditionalFormatting>
  <conditionalFormatting sqref="E105">
    <cfRule type="expression" dxfId="15837" priority="16367" stopIfTrue="1">
      <formula>OR($D105="SI",$D105="T&amp;A")</formula>
    </cfRule>
    <cfRule type="expression" dxfId="15836" priority="16368" stopIfTrue="1">
      <formula>AND($D105&lt;&gt;"SI",$E105&lt;24)</formula>
    </cfRule>
    <cfRule type="expression" dxfId="15835" priority="16369" stopIfTrue="1">
      <formula>OR($D105="SI",$D105="T&amp;A")</formula>
    </cfRule>
  </conditionalFormatting>
  <conditionalFormatting sqref="E105">
    <cfRule type="expression" dxfId="15834" priority="16364" stopIfTrue="1">
      <formula>OR($D105="SI",$D105="T&amp;A")</formula>
    </cfRule>
    <cfRule type="expression" dxfId="15833" priority="16365" stopIfTrue="1">
      <formula>AND($D105&lt;&gt;"SI",$E105&lt;24)</formula>
    </cfRule>
    <cfRule type="expression" dxfId="15832" priority="16366" stopIfTrue="1">
      <formula>OR($D105="SI",$D105="T&amp;A")</formula>
    </cfRule>
  </conditionalFormatting>
  <conditionalFormatting sqref="E105">
    <cfRule type="expression" dxfId="15831" priority="16361" stopIfTrue="1">
      <formula>OR($D105="SI",$D105="T&amp;A")</formula>
    </cfRule>
    <cfRule type="expression" dxfId="15830" priority="16362" stopIfTrue="1">
      <formula>AND($D105&lt;&gt;"SI",$E105&lt;24)</formula>
    </cfRule>
    <cfRule type="expression" dxfId="15829" priority="16363" stopIfTrue="1">
      <formula>OR($D105="SI",$D105="T&amp;A")</formula>
    </cfRule>
  </conditionalFormatting>
  <conditionalFormatting sqref="E105">
    <cfRule type="expression" dxfId="15828" priority="16358" stopIfTrue="1">
      <formula>OR($D105="SI",$D105="T&amp;A")</formula>
    </cfRule>
    <cfRule type="expression" dxfId="15827" priority="16359" stopIfTrue="1">
      <formula>AND($D105&lt;&gt;"SI",$E105&lt;24)</formula>
    </cfRule>
    <cfRule type="expression" dxfId="15826" priority="16360" stopIfTrue="1">
      <formula>OR($D105="SI",$D105="T&amp;A")</formula>
    </cfRule>
  </conditionalFormatting>
  <conditionalFormatting sqref="E105">
    <cfRule type="expression" dxfId="15825" priority="16355" stopIfTrue="1">
      <formula>OR($D105="SI",$D105="T&amp;A")</formula>
    </cfRule>
    <cfRule type="expression" dxfId="15824" priority="16356" stopIfTrue="1">
      <formula>AND($D105&lt;&gt;"SI",$E105&lt;24)</formula>
    </cfRule>
    <cfRule type="expression" dxfId="15823" priority="16357" stopIfTrue="1">
      <formula>OR($D105="SI",$D105="T&amp;A")</formula>
    </cfRule>
  </conditionalFormatting>
  <conditionalFormatting sqref="E105">
    <cfRule type="expression" dxfId="15822" priority="16352" stopIfTrue="1">
      <formula>OR($D105="SI",$D105="T&amp;A")</formula>
    </cfRule>
    <cfRule type="expression" dxfId="15821" priority="16353" stopIfTrue="1">
      <formula>AND($D105&lt;&gt;"SI",$E105&lt;24)</formula>
    </cfRule>
    <cfRule type="expression" dxfId="15820" priority="16354" stopIfTrue="1">
      <formula>OR($D105="SI",$D105="T&amp;A")</formula>
    </cfRule>
  </conditionalFormatting>
  <conditionalFormatting sqref="E105">
    <cfRule type="expression" dxfId="15819" priority="16349" stopIfTrue="1">
      <formula>OR($D105="SI",$D105="T&amp;A")</formula>
    </cfRule>
    <cfRule type="expression" dxfId="15818" priority="16350" stopIfTrue="1">
      <formula>AND($D105&lt;&gt;"SI",$E105&lt;24)</formula>
    </cfRule>
    <cfRule type="expression" dxfId="15817" priority="16351" stopIfTrue="1">
      <formula>OR($D105="SI",$D105="T&amp;A")</formula>
    </cfRule>
  </conditionalFormatting>
  <conditionalFormatting sqref="E105">
    <cfRule type="expression" dxfId="15816" priority="16346" stopIfTrue="1">
      <formula>OR($D105="SI",$D105="T&amp;A")</formula>
    </cfRule>
    <cfRule type="expression" dxfId="15815" priority="16347" stopIfTrue="1">
      <formula>AND($D105&lt;&gt;"SI",$E105&lt;24)</formula>
    </cfRule>
    <cfRule type="expression" dxfId="15814" priority="16348" stopIfTrue="1">
      <formula>OR($D105="SI",$D105="T&amp;A")</formula>
    </cfRule>
  </conditionalFormatting>
  <conditionalFormatting sqref="E105">
    <cfRule type="expression" dxfId="15813" priority="16343" stopIfTrue="1">
      <formula>OR($D105="SI",$D105="T&amp;A")</formula>
    </cfRule>
    <cfRule type="expression" dxfId="15812" priority="16344" stopIfTrue="1">
      <formula>AND($D105&lt;&gt;"SI",$E105&lt;24)</formula>
    </cfRule>
    <cfRule type="expression" dxfId="15811" priority="16345" stopIfTrue="1">
      <formula>OR($D105="SI",$D105="T&amp;A")</formula>
    </cfRule>
  </conditionalFormatting>
  <conditionalFormatting sqref="E105">
    <cfRule type="expression" dxfId="15810" priority="16340" stopIfTrue="1">
      <formula>OR($D105="SI",$D105="T&amp;A")</formula>
    </cfRule>
    <cfRule type="expression" dxfId="15809" priority="16341" stopIfTrue="1">
      <formula>AND($D105&lt;&gt;"SI",$E105&lt;24)</formula>
    </cfRule>
    <cfRule type="expression" dxfId="15808" priority="16342" stopIfTrue="1">
      <formula>OR($D105="SI",$D105="T&amp;A")</formula>
    </cfRule>
  </conditionalFormatting>
  <conditionalFormatting sqref="E105">
    <cfRule type="expression" dxfId="15807" priority="16337" stopIfTrue="1">
      <formula>OR($D105="SI",$D105="T&amp;A")</formula>
    </cfRule>
    <cfRule type="expression" dxfId="15806" priority="16338" stopIfTrue="1">
      <formula>AND($D105&lt;&gt;"SI",$E105&lt;24)</formula>
    </cfRule>
    <cfRule type="expression" dxfId="15805" priority="16339" stopIfTrue="1">
      <formula>OR($D105="SI",$D105="T&amp;A")</formula>
    </cfRule>
  </conditionalFormatting>
  <conditionalFormatting sqref="E105">
    <cfRule type="expression" dxfId="15804" priority="16334" stopIfTrue="1">
      <formula>OR($D105="SI",$D105="T&amp;A")</formula>
    </cfRule>
    <cfRule type="expression" dxfId="15803" priority="16335" stopIfTrue="1">
      <formula>AND($D105&lt;&gt;"SI",$E105&lt;24)</formula>
    </cfRule>
    <cfRule type="expression" dxfId="15802" priority="16336" stopIfTrue="1">
      <formula>OR($D105="SI",$D105="T&amp;A")</formula>
    </cfRule>
  </conditionalFormatting>
  <conditionalFormatting sqref="E105">
    <cfRule type="expression" dxfId="15801" priority="16331" stopIfTrue="1">
      <formula>OR($D105="SI",$D105="T&amp;A")</formula>
    </cfRule>
    <cfRule type="expression" dxfId="15800" priority="16332" stopIfTrue="1">
      <formula>AND($D105&lt;&gt;"SI",$E105&lt;24)</formula>
    </cfRule>
    <cfRule type="expression" dxfId="15799" priority="16333" stopIfTrue="1">
      <formula>OR($D105="SI",$D105="T&amp;A")</formula>
    </cfRule>
  </conditionalFormatting>
  <conditionalFormatting sqref="E105">
    <cfRule type="expression" dxfId="15798" priority="16328" stopIfTrue="1">
      <formula>OR($D105="SI",$D105="T&amp;A")</formula>
    </cfRule>
    <cfRule type="expression" dxfId="15797" priority="16329" stopIfTrue="1">
      <formula>AND($D105&lt;&gt;"SI",$E105&lt;24)</formula>
    </cfRule>
    <cfRule type="expression" dxfId="15796" priority="16330" stopIfTrue="1">
      <formula>OR($D105="SI",$D105="T&amp;A")</formula>
    </cfRule>
  </conditionalFormatting>
  <conditionalFormatting sqref="E105">
    <cfRule type="expression" dxfId="15795" priority="16325" stopIfTrue="1">
      <formula>OR($D105="SI",$D105="T&amp;A")</formula>
    </cfRule>
    <cfRule type="expression" dxfId="15794" priority="16326" stopIfTrue="1">
      <formula>AND($D105&lt;&gt;"SI",$E105&lt;24)</formula>
    </cfRule>
    <cfRule type="expression" dxfId="15793" priority="16327" stopIfTrue="1">
      <formula>OR($D105="SI",$D105="T&amp;A")</formula>
    </cfRule>
  </conditionalFormatting>
  <conditionalFormatting sqref="E105">
    <cfRule type="expression" dxfId="15792" priority="16322" stopIfTrue="1">
      <formula>OR($D105="SI",$D105="T&amp;A")</formula>
    </cfRule>
    <cfRule type="expression" dxfId="15791" priority="16323" stopIfTrue="1">
      <formula>AND($D105&lt;&gt;"SI",$E105&lt;24)</formula>
    </cfRule>
    <cfRule type="expression" dxfId="15790" priority="16324" stopIfTrue="1">
      <formula>OR($D105="SI",$D105="T&amp;A")</formula>
    </cfRule>
  </conditionalFormatting>
  <conditionalFormatting sqref="E105">
    <cfRule type="expression" dxfId="15789" priority="16319" stopIfTrue="1">
      <formula>OR($D105="SI",$D105="T&amp;A")</formula>
    </cfRule>
    <cfRule type="expression" dxfId="15788" priority="16320" stopIfTrue="1">
      <formula>AND($D105&lt;&gt;"SI",$E105&lt;24)</formula>
    </cfRule>
    <cfRule type="expression" dxfId="15787" priority="16321" stopIfTrue="1">
      <formula>OR($D105="SI",$D105="T&amp;A")</formula>
    </cfRule>
  </conditionalFormatting>
  <conditionalFormatting sqref="E105">
    <cfRule type="expression" dxfId="15786" priority="16316" stopIfTrue="1">
      <formula>OR($D105="SI",$D105="T&amp;A")</formula>
    </cfRule>
    <cfRule type="expression" dxfId="15785" priority="16317" stopIfTrue="1">
      <formula>AND($D105&lt;&gt;"SI",$E105&lt;24)</formula>
    </cfRule>
    <cfRule type="expression" dxfId="15784" priority="16318" stopIfTrue="1">
      <formula>OR($D105="SI",$D105="T&amp;A")</formula>
    </cfRule>
  </conditionalFormatting>
  <conditionalFormatting sqref="E105">
    <cfRule type="expression" dxfId="15783" priority="16313" stopIfTrue="1">
      <formula>OR($D105="SI",$D105="T&amp;A")</formula>
    </cfRule>
    <cfRule type="expression" dxfId="15782" priority="16314" stopIfTrue="1">
      <formula>AND($D105&lt;&gt;"SI",$E105&lt;24)</formula>
    </cfRule>
    <cfRule type="expression" dxfId="15781" priority="16315" stopIfTrue="1">
      <formula>OR($D105="SI",$D105="T&amp;A")</formula>
    </cfRule>
  </conditionalFormatting>
  <conditionalFormatting sqref="E105">
    <cfRule type="expression" dxfId="15780" priority="16310" stopIfTrue="1">
      <formula>OR($D105="SI",$D105="T&amp;A")</formula>
    </cfRule>
    <cfRule type="expression" dxfId="15779" priority="16311" stopIfTrue="1">
      <formula>AND($D105&lt;&gt;"SI",$E105&lt;24)</formula>
    </cfRule>
    <cfRule type="expression" dxfId="15778" priority="16312" stopIfTrue="1">
      <formula>OR($D105="SI",$D105="T&amp;A")</formula>
    </cfRule>
  </conditionalFormatting>
  <conditionalFormatting sqref="E105">
    <cfRule type="expression" dxfId="15777" priority="16307" stopIfTrue="1">
      <formula>OR($D105="SI",$D105="T&amp;A")</formula>
    </cfRule>
    <cfRule type="expression" dxfId="15776" priority="16308" stopIfTrue="1">
      <formula>AND($D105&lt;&gt;"SI",$E105&lt;24)</formula>
    </cfRule>
    <cfRule type="expression" dxfId="15775" priority="16309" stopIfTrue="1">
      <formula>OR($D105="SI",$D105="T&amp;A")</formula>
    </cfRule>
  </conditionalFormatting>
  <conditionalFormatting sqref="E105">
    <cfRule type="expression" dxfId="15774" priority="16304" stopIfTrue="1">
      <formula>OR($D105="SI",$D105="T&amp;A")</formula>
    </cfRule>
    <cfRule type="expression" dxfId="15773" priority="16305" stopIfTrue="1">
      <formula>AND($D105&lt;&gt;"SI",$E105&lt;24)</formula>
    </cfRule>
    <cfRule type="expression" dxfId="15772" priority="16306" stopIfTrue="1">
      <formula>OR($D105="SI",$D105="T&amp;A")</formula>
    </cfRule>
  </conditionalFormatting>
  <conditionalFormatting sqref="E105">
    <cfRule type="expression" dxfId="15771" priority="16301" stopIfTrue="1">
      <formula>OR($D105="SI",$D105="T&amp;A")</formula>
    </cfRule>
    <cfRule type="expression" dxfId="15770" priority="16302" stopIfTrue="1">
      <formula>AND($D105&lt;&gt;"SI",$E105&lt;24)</formula>
    </cfRule>
    <cfRule type="expression" dxfId="15769" priority="16303" stopIfTrue="1">
      <formula>OR($D105="SI",$D105="T&amp;A")</formula>
    </cfRule>
  </conditionalFormatting>
  <conditionalFormatting sqref="E105">
    <cfRule type="expression" dxfId="15768" priority="16298" stopIfTrue="1">
      <formula>OR($D105="SI",$D105="T&amp;A")</formula>
    </cfRule>
    <cfRule type="expression" dxfId="15767" priority="16299" stopIfTrue="1">
      <formula>AND($D105&lt;&gt;"SI",$E105&lt;24)</formula>
    </cfRule>
    <cfRule type="expression" dxfId="15766" priority="16300" stopIfTrue="1">
      <formula>OR($D105="SI",$D105="T&amp;A")</formula>
    </cfRule>
  </conditionalFormatting>
  <conditionalFormatting sqref="E105">
    <cfRule type="expression" dxfId="15765" priority="16295" stopIfTrue="1">
      <formula>OR($D105="SI",$D105="T&amp;A")</formula>
    </cfRule>
    <cfRule type="expression" dxfId="15764" priority="16296" stopIfTrue="1">
      <formula>AND($D105&lt;&gt;"SI",$E105&lt;24)</formula>
    </cfRule>
    <cfRule type="expression" dxfId="15763" priority="16297" stopIfTrue="1">
      <formula>OR($D105="SI",$D105="T&amp;A")</formula>
    </cfRule>
  </conditionalFormatting>
  <conditionalFormatting sqref="E105">
    <cfRule type="expression" dxfId="15762" priority="16292" stopIfTrue="1">
      <formula>OR($D105="SI",$D105="T&amp;A")</formula>
    </cfRule>
    <cfRule type="expression" dxfId="15761" priority="16293" stopIfTrue="1">
      <formula>AND($D105&lt;&gt;"SI",$E105&lt;24)</formula>
    </cfRule>
    <cfRule type="expression" dxfId="15760" priority="16294" stopIfTrue="1">
      <formula>OR($D105="SI",$D105="T&amp;A")</formula>
    </cfRule>
  </conditionalFormatting>
  <conditionalFormatting sqref="E105">
    <cfRule type="expression" dxfId="15759" priority="16289" stopIfTrue="1">
      <formula>OR($D105="SI",$D105="T&amp;A")</formula>
    </cfRule>
    <cfRule type="expression" dxfId="15758" priority="16290" stopIfTrue="1">
      <formula>AND($D105&lt;&gt;"SI",$E105&lt;24)</formula>
    </cfRule>
    <cfRule type="expression" dxfId="15757" priority="16291" stopIfTrue="1">
      <formula>OR($D105="SI",$D105="T&amp;A")</formula>
    </cfRule>
  </conditionalFormatting>
  <conditionalFormatting sqref="E105">
    <cfRule type="expression" dxfId="15756" priority="16286" stopIfTrue="1">
      <formula>OR($D105="SI",$D105="T&amp;A")</formula>
    </cfRule>
    <cfRule type="expression" dxfId="15755" priority="16287" stopIfTrue="1">
      <formula>AND($D105&lt;&gt;"SI",$E105&lt;24)</formula>
    </cfRule>
    <cfRule type="expression" dxfId="15754" priority="16288" stopIfTrue="1">
      <formula>OR($D105="SI",$D105="T&amp;A")</formula>
    </cfRule>
  </conditionalFormatting>
  <conditionalFormatting sqref="E105">
    <cfRule type="expression" dxfId="15753" priority="16283" stopIfTrue="1">
      <formula>OR($D105="SI",$D105="T&amp;A")</formula>
    </cfRule>
    <cfRule type="expression" dxfId="15752" priority="16284" stopIfTrue="1">
      <formula>AND($D105&lt;&gt;"SI",$E105&lt;24)</formula>
    </cfRule>
    <cfRule type="expression" dxfId="15751" priority="16285" stopIfTrue="1">
      <formula>OR($D105="SI",$D105="T&amp;A")</formula>
    </cfRule>
  </conditionalFormatting>
  <conditionalFormatting sqref="E105">
    <cfRule type="expression" dxfId="15750" priority="16280" stopIfTrue="1">
      <formula>OR($D105="SI",$D105="T&amp;A")</formula>
    </cfRule>
    <cfRule type="expression" dxfId="15749" priority="16281" stopIfTrue="1">
      <formula>AND($D105&lt;&gt;"SI",$E105&lt;24)</formula>
    </cfRule>
    <cfRule type="expression" dxfId="15748" priority="16282" stopIfTrue="1">
      <formula>OR($D105="SI",$D105="T&amp;A")</formula>
    </cfRule>
  </conditionalFormatting>
  <conditionalFormatting sqref="E105">
    <cfRule type="expression" dxfId="15747" priority="16277" stopIfTrue="1">
      <formula>OR($D105="SI",$D105="T&amp;A")</formula>
    </cfRule>
    <cfRule type="expression" dxfId="15746" priority="16278" stopIfTrue="1">
      <formula>AND($D105&lt;&gt;"SI",$E105&lt;24)</formula>
    </cfRule>
    <cfRule type="expression" dxfId="15745" priority="16279" stopIfTrue="1">
      <formula>OR($D105="SI",$D105="T&amp;A")</formula>
    </cfRule>
  </conditionalFormatting>
  <conditionalFormatting sqref="E105">
    <cfRule type="expression" dxfId="15744" priority="16274" stopIfTrue="1">
      <formula>OR($D105="SI",$D105="T&amp;A")</formula>
    </cfRule>
    <cfRule type="expression" dxfId="15743" priority="16275" stopIfTrue="1">
      <formula>AND($D105&lt;&gt;"SI",$E105&lt;24)</formula>
    </cfRule>
    <cfRule type="expression" dxfId="15742" priority="16276" stopIfTrue="1">
      <formula>OR($D105="SI",$D105="T&amp;A")</formula>
    </cfRule>
  </conditionalFormatting>
  <conditionalFormatting sqref="E105">
    <cfRule type="expression" dxfId="15741" priority="16271" stopIfTrue="1">
      <formula>OR($D105="SI",$D105="T&amp;A")</formula>
    </cfRule>
    <cfRule type="expression" dxfId="15740" priority="16272" stopIfTrue="1">
      <formula>AND($D105&lt;&gt;"SI",$E105&lt;24)</formula>
    </cfRule>
    <cfRule type="expression" dxfId="15739" priority="16273" stopIfTrue="1">
      <formula>OR($D105="SI",$D105="T&amp;A")</formula>
    </cfRule>
  </conditionalFormatting>
  <conditionalFormatting sqref="E105">
    <cfRule type="expression" dxfId="15738" priority="16268" stopIfTrue="1">
      <formula>OR($D105="SI",$D105="T&amp;A")</formula>
    </cfRule>
    <cfRule type="expression" dxfId="15737" priority="16269" stopIfTrue="1">
      <formula>AND($D105&lt;&gt;"SI",$E105&lt;24)</formula>
    </cfRule>
    <cfRule type="expression" dxfId="15736" priority="16270" stopIfTrue="1">
      <formula>OR($D105="SI",$D105="T&amp;A")</formula>
    </cfRule>
  </conditionalFormatting>
  <conditionalFormatting sqref="E105">
    <cfRule type="expression" dxfId="15735" priority="16265" stopIfTrue="1">
      <formula>OR($D105="SI",$D105="T&amp;A")</formula>
    </cfRule>
    <cfRule type="expression" dxfId="15734" priority="16266" stopIfTrue="1">
      <formula>AND($D105&lt;&gt;"SI",$E105&lt;24)</formula>
    </cfRule>
    <cfRule type="expression" dxfId="15733" priority="16267" stopIfTrue="1">
      <formula>OR($D105="SI",$D105="T&amp;A")</formula>
    </cfRule>
  </conditionalFormatting>
  <conditionalFormatting sqref="E105">
    <cfRule type="expression" dxfId="15732" priority="16262" stopIfTrue="1">
      <formula>OR($D105="SI",$D105="T&amp;A")</formula>
    </cfRule>
    <cfRule type="expression" dxfId="15731" priority="16263" stopIfTrue="1">
      <formula>AND($D105&lt;&gt;"SI",$E105&lt;24)</formula>
    </cfRule>
    <cfRule type="expression" dxfId="15730" priority="16264" stopIfTrue="1">
      <formula>OR($D105="SI",$D105="T&amp;A")</formula>
    </cfRule>
  </conditionalFormatting>
  <conditionalFormatting sqref="E105">
    <cfRule type="expression" dxfId="15729" priority="16259" stopIfTrue="1">
      <formula>OR($D105="SI",$D105="T&amp;A")</formula>
    </cfRule>
    <cfRule type="expression" dxfId="15728" priority="16260" stopIfTrue="1">
      <formula>AND($D105&lt;&gt;"SI",$E105&lt;24)</formula>
    </cfRule>
    <cfRule type="expression" dxfId="15727" priority="16261" stopIfTrue="1">
      <formula>OR($D105="SI",$D105="T&amp;A")</formula>
    </cfRule>
  </conditionalFormatting>
  <conditionalFormatting sqref="E105">
    <cfRule type="expression" dxfId="15726" priority="16256" stopIfTrue="1">
      <formula>OR($D105="SI",$D105="T&amp;A")</formula>
    </cfRule>
    <cfRule type="expression" dxfId="15725" priority="16257" stopIfTrue="1">
      <formula>AND($D105&lt;&gt;"SI",$E105&lt;24)</formula>
    </cfRule>
    <cfRule type="expression" dxfId="15724" priority="16258" stopIfTrue="1">
      <formula>OR($D105="SI",$D105="T&amp;A")</formula>
    </cfRule>
  </conditionalFormatting>
  <conditionalFormatting sqref="E105">
    <cfRule type="expression" dxfId="15723" priority="16253" stopIfTrue="1">
      <formula>OR($D105="SI",$D105="T&amp;A")</formula>
    </cfRule>
    <cfRule type="expression" dxfId="15722" priority="16254" stopIfTrue="1">
      <formula>AND($D105&lt;&gt;"SI",$E105&lt;24)</formula>
    </cfRule>
    <cfRule type="expression" dxfId="15721" priority="16255" stopIfTrue="1">
      <formula>OR($D105="SI",$D105="T&amp;A")</formula>
    </cfRule>
  </conditionalFormatting>
  <conditionalFormatting sqref="E105">
    <cfRule type="expression" dxfId="15720" priority="16250" stopIfTrue="1">
      <formula>OR($D105="SI",$D105="T&amp;A")</formula>
    </cfRule>
    <cfRule type="expression" dxfId="15719" priority="16251" stopIfTrue="1">
      <formula>AND($D105&lt;&gt;"SI",$E105&lt;24)</formula>
    </cfRule>
    <cfRule type="expression" dxfId="15718" priority="16252" stopIfTrue="1">
      <formula>OR($D105="SI",$D105="T&amp;A")</formula>
    </cfRule>
  </conditionalFormatting>
  <conditionalFormatting sqref="E105">
    <cfRule type="expression" dxfId="15717" priority="16247" stopIfTrue="1">
      <formula>OR($D105="SI",$D105="T&amp;A")</formula>
    </cfRule>
    <cfRule type="expression" dxfId="15716" priority="16248" stopIfTrue="1">
      <formula>AND($D105&lt;&gt;"SI",$E105&lt;24)</formula>
    </cfRule>
    <cfRule type="expression" dxfId="15715" priority="16249" stopIfTrue="1">
      <formula>OR($D105="SI",$D105="T&amp;A")</formula>
    </cfRule>
  </conditionalFormatting>
  <conditionalFormatting sqref="E105">
    <cfRule type="expression" dxfId="15714" priority="16244" stopIfTrue="1">
      <formula>OR($D105="SI",$D105="T&amp;A")</formula>
    </cfRule>
    <cfRule type="expression" dxfId="15713" priority="16245" stopIfTrue="1">
      <formula>AND($D105&lt;&gt;"SI",$E105&lt;24)</formula>
    </cfRule>
    <cfRule type="expression" dxfId="15712" priority="16246" stopIfTrue="1">
      <formula>OR($D105="SI",$D105="T&amp;A")</formula>
    </cfRule>
  </conditionalFormatting>
  <conditionalFormatting sqref="E105">
    <cfRule type="expression" dxfId="15711" priority="16241" stopIfTrue="1">
      <formula>OR($D105="SI",$D105="T&amp;A")</formula>
    </cfRule>
    <cfRule type="expression" dxfId="15710" priority="16242" stopIfTrue="1">
      <formula>AND($D105&lt;&gt;"SI",$E105&lt;24)</formula>
    </cfRule>
    <cfRule type="expression" dxfId="15709" priority="16243" stopIfTrue="1">
      <formula>OR($D105="SI",$D105="T&amp;A")</formula>
    </cfRule>
  </conditionalFormatting>
  <conditionalFormatting sqref="E105">
    <cfRule type="expression" dxfId="15708" priority="16238" stopIfTrue="1">
      <formula>OR($D105="SI",$D105="T&amp;A")</formula>
    </cfRule>
    <cfRule type="expression" dxfId="15707" priority="16239" stopIfTrue="1">
      <formula>AND($D105&lt;&gt;"SI",$E105&lt;24)</formula>
    </cfRule>
    <cfRule type="expression" dxfId="15706" priority="16240" stopIfTrue="1">
      <formula>OR($D105="SI",$D105="T&amp;A")</formula>
    </cfRule>
  </conditionalFormatting>
  <conditionalFormatting sqref="E105">
    <cfRule type="expression" dxfId="15705" priority="16235" stopIfTrue="1">
      <formula>OR($D105="SI",$D105="T&amp;A")</formula>
    </cfRule>
    <cfRule type="expression" dxfId="15704" priority="16236" stopIfTrue="1">
      <formula>AND($D105&lt;&gt;"SI",$E105&lt;24)</formula>
    </cfRule>
    <cfRule type="expression" dxfId="15703" priority="16237" stopIfTrue="1">
      <formula>OR($D105="SI",$D105="T&amp;A")</formula>
    </cfRule>
  </conditionalFormatting>
  <conditionalFormatting sqref="E112:E114">
    <cfRule type="expression" dxfId="15702" priority="16232" stopIfTrue="1">
      <formula>OR($D112="SI",$D112="T&amp;A")</formula>
    </cfRule>
    <cfRule type="expression" dxfId="15701" priority="16233" stopIfTrue="1">
      <formula>AND($D112&lt;&gt;"SI",$E112&lt;24)</formula>
    </cfRule>
    <cfRule type="expression" dxfId="15700" priority="16234" stopIfTrue="1">
      <formula>OR($D112="SI",$D112="T&amp;A")</formula>
    </cfRule>
  </conditionalFormatting>
  <conditionalFormatting sqref="E112:E114">
    <cfRule type="expression" dxfId="15699" priority="16229" stopIfTrue="1">
      <formula>OR($D112="SI",$D112="T&amp;A")</formula>
    </cfRule>
    <cfRule type="expression" dxfId="15698" priority="16230" stopIfTrue="1">
      <formula>AND($D112&lt;&gt;"SI",$E112&lt;24)</formula>
    </cfRule>
    <cfRule type="expression" dxfId="15697" priority="16231" stopIfTrue="1">
      <formula>OR($D112="SI",$D112="T&amp;A")</formula>
    </cfRule>
  </conditionalFormatting>
  <conditionalFormatting sqref="E112:E114">
    <cfRule type="expression" dxfId="15696" priority="16226" stopIfTrue="1">
      <formula>OR($D112="SI",$D112="T&amp;A")</formula>
    </cfRule>
    <cfRule type="expression" dxfId="15695" priority="16227" stopIfTrue="1">
      <formula>AND($D112&lt;&gt;"SI",$E112&lt;24)</formula>
    </cfRule>
    <cfRule type="expression" dxfId="15694" priority="16228" stopIfTrue="1">
      <formula>OR($D112="SI",$D112="T&amp;A")</formula>
    </cfRule>
  </conditionalFormatting>
  <conditionalFormatting sqref="E112:E114">
    <cfRule type="expression" dxfId="15693" priority="16223" stopIfTrue="1">
      <formula>OR($D112="SI",$D112="T&amp;A")</formula>
    </cfRule>
    <cfRule type="expression" dxfId="15692" priority="16224" stopIfTrue="1">
      <formula>AND($D112&lt;&gt;"SI",$E112&lt;24)</formula>
    </cfRule>
    <cfRule type="expression" dxfId="15691" priority="16225" stopIfTrue="1">
      <formula>OR($D112="SI",$D112="T&amp;A")</formula>
    </cfRule>
  </conditionalFormatting>
  <conditionalFormatting sqref="E112:E114">
    <cfRule type="expression" dxfId="15690" priority="16220" stopIfTrue="1">
      <formula>OR($D112="SI",$D112="T&amp;A")</formula>
    </cfRule>
    <cfRule type="expression" dxfId="15689" priority="16221" stopIfTrue="1">
      <formula>AND($D112&lt;&gt;"SI",$E112&lt;24)</formula>
    </cfRule>
    <cfRule type="expression" dxfId="15688" priority="16222" stopIfTrue="1">
      <formula>OR($D112="SI",$D112="T&amp;A")</formula>
    </cfRule>
  </conditionalFormatting>
  <conditionalFormatting sqref="E112:E114">
    <cfRule type="expression" dxfId="15687" priority="16217" stopIfTrue="1">
      <formula>OR($D112="SI",$D112="T&amp;A")</formula>
    </cfRule>
    <cfRule type="expression" dxfId="15686" priority="16218" stopIfTrue="1">
      <formula>AND($D112&lt;&gt;"SI",$E112&lt;24)</formula>
    </cfRule>
    <cfRule type="expression" dxfId="15685" priority="16219" stopIfTrue="1">
      <formula>OR($D112="SI",$D112="T&amp;A")</formula>
    </cfRule>
  </conditionalFormatting>
  <conditionalFormatting sqref="E112:E114">
    <cfRule type="expression" dxfId="15684" priority="16214" stopIfTrue="1">
      <formula>OR($D112="SI",$D112="T&amp;A")</formula>
    </cfRule>
    <cfRule type="expression" dxfId="15683" priority="16215" stopIfTrue="1">
      <formula>AND($D112&lt;&gt;"SI",$E112&lt;24)</formula>
    </cfRule>
    <cfRule type="expression" dxfId="15682" priority="16216" stopIfTrue="1">
      <formula>OR($D112="SI",$D112="T&amp;A")</formula>
    </cfRule>
  </conditionalFormatting>
  <conditionalFormatting sqref="E112:E114">
    <cfRule type="expression" dxfId="15681" priority="16211" stopIfTrue="1">
      <formula>OR($D112="SI",$D112="T&amp;A")</formula>
    </cfRule>
    <cfRule type="expression" dxfId="15680" priority="16212" stopIfTrue="1">
      <formula>AND($D112&lt;&gt;"SI",$E112&lt;24)</formula>
    </cfRule>
    <cfRule type="expression" dxfId="15679" priority="16213" stopIfTrue="1">
      <formula>OR($D112="SI",$D112="T&amp;A")</formula>
    </cfRule>
  </conditionalFormatting>
  <conditionalFormatting sqref="E112:E114">
    <cfRule type="expression" dxfId="15678" priority="16208" stopIfTrue="1">
      <formula>OR($D112="SI",$D112="T&amp;A")</formula>
    </cfRule>
    <cfRule type="expression" dxfId="15677" priority="16209" stopIfTrue="1">
      <formula>AND($D112&lt;&gt;"SI",$E112&lt;24)</formula>
    </cfRule>
    <cfRule type="expression" dxfId="15676" priority="16210" stopIfTrue="1">
      <formula>OR($D112="SI",$D112="T&amp;A")</formula>
    </cfRule>
  </conditionalFormatting>
  <conditionalFormatting sqref="E112:E114">
    <cfRule type="expression" dxfId="15675" priority="16205" stopIfTrue="1">
      <formula>OR($D112="SI",$D112="T&amp;A")</formula>
    </cfRule>
    <cfRule type="expression" dxfId="15674" priority="16206" stopIfTrue="1">
      <formula>AND($D112&lt;&gt;"SI",$E112&lt;24)</formula>
    </cfRule>
    <cfRule type="expression" dxfId="15673" priority="16207" stopIfTrue="1">
      <formula>OR($D112="SI",$D112="T&amp;A")</formula>
    </cfRule>
  </conditionalFormatting>
  <conditionalFormatting sqref="E112:E114">
    <cfRule type="expression" dxfId="15672" priority="16202" stopIfTrue="1">
      <formula>OR($D112="SI",$D112="T&amp;A")</formula>
    </cfRule>
    <cfRule type="expression" dxfId="15671" priority="16203" stopIfTrue="1">
      <formula>AND($D112&lt;&gt;"SI",$E112&lt;24)</formula>
    </cfRule>
    <cfRule type="expression" dxfId="15670" priority="16204" stopIfTrue="1">
      <formula>OR($D112="SI",$D112="T&amp;A")</formula>
    </cfRule>
  </conditionalFormatting>
  <conditionalFormatting sqref="E112:E114">
    <cfRule type="expression" dxfId="15669" priority="16199" stopIfTrue="1">
      <formula>OR($D112="SI",$D112="T&amp;A")</formula>
    </cfRule>
    <cfRule type="expression" dxfId="15668" priority="16200" stopIfTrue="1">
      <formula>AND($D112&lt;&gt;"SI",$E112&lt;24)</formula>
    </cfRule>
    <cfRule type="expression" dxfId="15667" priority="16201" stopIfTrue="1">
      <formula>OR($D112="SI",$D112="T&amp;A")</formula>
    </cfRule>
  </conditionalFormatting>
  <conditionalFormatting sqref="E112:E114">
    <cfRule type="expression" dxfId="15666" priority="16196" stopIfTrue="1">
      <formula>OR($D112="SI",$D112="T&amp;A")</formula>
    </cfRule>
    <cfRule type="expression" dxfId="15665" priority="16197" stopIfTrue="1">
      <formula>AND($D112&lt;&gt;"SI",$E112&lt;24)</formula>
    </cfRule>
    <cfRule type="expression" dxfId="15664" priority="16198" stopIfTrue="1">
      <formula>OR($D112="SI",$D112="T&amp;A")</formula>
    </cfRule>
  </conditionalFormatting>
  <conditionalFormatting sqref="E112:E114">
    <cfRule type="expression" dxfId="15663" priority="16193" stopIfTrue="1">
      <formula>OR($D112="SI",$D112="T&amp;A")</formula>
    </cfRule>
    <cfRule type="expression" dxfId="15662" priority="16194" stopIfTrue="1">
      <formula>AND($D112&lt;&gt;"SI",$E112&lt;24)</formula>
    </cfRule>
    <cfRule type="expression" dxfId="15661" priority="16195" stopIfTrue="1">
      <formula>OR($D112="SI",$D112="T&amp;A")</formula>
    </cfRule>
  </conditionalFormatting>
  <conditionalFormatting sqref="E112:E114">
    <cfRule type="expression" dxfId="15660" priority="16190" stopIfTrue="1">
      <formula>OR($D112="SI",$D112="T&amp;A")</formula>
    </cfRule>
    <cfRule type="expression" dxfId="15659" priority="16191" stopIfTrue="1">
      <formula>AND($D112&lt;&gt;"SI",$E112&lt;24)</formula>
    </cfRule>
    <cfRule type="expression" dxfId="15658" priority="16192" stopIfTrue="1">
      <formula>OR($D112="SI",$D112="T&amp;A")</formula>
    </cfRule>
  </conditionalFormatting>
  <conditionalFormatting sqref="E112:E114">
    <cfRule type="expression" dxfId="15657" priority="16187" stopIfTrue="1">
      <formula>OR($D112="SI",$D112="T&amp;A")</formula>
    </cfRule>
    <cfRule type="expression" dxfId="15656" priority="16188" stopIfTrue="1">
      <formula>AND($D112&lt;&gt;"SI",$E112&lt;24)</formula>
    </cfRule>
    <cfRule type="expression" dxfId="15655" priority="16189" stopIfTrue="1">
      <formula>OR($D112="SI",$D112="T&amp;A")</formula>
    </cfRule>
  </conditionalFormatting>
  <conditionalFormatting sqref="E112:E114">
    <cfRule type="expression" dxfId="15654" priority="16184" stopIfTrue="1">
      <formula>OR($D112="SI",$D112="T&amp;A")</formula>
    </cfRule>
    <cfRule type="expression" dxfId="15653" priority="16185" stopIfTrue="1">
      <formula>AND($D112&lt;&gt;"SI",$E112&lt;24)</formula>
    </cfRule>
    <cfRule type="expression" dxfId="15652" priority="16186" stopIfTrue="1">
      <formula>OR($D112="SI",$D112="T&amp;A")</formula>
    </cfRule>
  </conditionalFormatting>
  <conditionalFormatting sqref="E112:E114">
    <cfRule type="expression" dxfId="15651" priority="16181" stopIfTrue="1">
      <formula>OR($D112="SI",$D112="T&amp;A")</formula>
    </cfRule>
    <cfRule type="expression" dxfId="15650" priority="16182" stopIfTrue="1">
      <formula>AND($D112&lt;&gt;"SI",$E112&lt;24)</formula>
    </cfRule>
    <cfRule type="expression" dxfId="15649" priority="16183" stopIfTrue="1">
      <formula>OR($D112="SI",$D112="T&amp;A")</formula>
    </cfRule>
  </conditionalFormatting>
  <conditionalFormatting sqref="E112:E114">
    <cfRule type="expression" dxfId="15648" priority="16178" stopIfTrue="1">
      <formula>OR($D112="SI",$D112="T&amp;A")</formula>
    </cfRule>
    <cfRule type="expression" dxfId="15647" priority="16179" stopIfTrue="1">
      <formula>AND($D112&lt;&gt;"SI",$E112&lt;24)</formula>
    </cfRule>
    <cfRule type="expression" dxfId="15646" priority="16180" stopIfTrue="1">
      <formula>OR($D112="SI",$D112="T&amp;A")</formula>
    </cfRule>
  </conditionalFormatting>
  <conditionalFormatting sqref="E112:E114">
    <cfRule type="expression" dxfId="15645" priority="16175" stopIfTrue="1">
      <formula>OR($D112="SI",$D112="T&amp;A")</formula>
    </cfRule>
    <cfRule type="expression" dxfId="15644" priority="16176" stopIfTrue="1">
      <formula>AND($D112&lt;&gt;"SI",$E112&lt;24)</formula>
    </cfRule>
    <cfRule type="expression" dxfId="15643" priority="16177" stopIfTrue="1">
      <formula>OR($D112="SI",$D112="T&amp;A")</formula>
    </cfRule>
  </conditionalFormatting>
  <conditionalFormatting sqref="E112:E114">
    <cfRule type="expression" dxfId="15642" priority="16172" stopIfTrue="1">
      <formula>OR($D112="SI",$D112="T&amp;A")</formula>
    </cfRule>
    <cfRule type="expression" dxfId="15641" priority="16173" stopIfTrue="1">
      <formula>AND($D112&lt;&gt;"SI",$E112&lt;24)</formula>
    </cfRule>
    <cfRule type="expression" dxfId="15640" priority="16174" stopIfTrue="1">
      <formula>OR($D112="SI",$D112="T&amp;A")</formula>
    </cfRule>
  </conditionalFormatting>
  <conditionalFormatting sqref="E112:E114">
    <cfRule type="expression" dxfId="15639" priority="16169" stopIfTrue="1">
      <formula>OR($D112="SI",$D112="T&amp;A")</formula>
    </cfRule>
    <cfRule type="expression" dxfId="15638" priority="16170" stopIfTrue="1">
      <formula>AND($D112&lt;&gt;"SI",$E112&lt;24)</formula>
    </cfRule>
    <cfRule type="expression" dxfId="15637" priority="16171" stopIfTrue="1">
      <formula>OR($D112="SI",$D112="T&amp;A")</formula>
    </cfRule>
  </conditionalFormatting>
  <conditionalFormatting sqref="E112:E114">
    <cfRule type="expression" dxfId="15636" priority="16166" stopIfTrue="1">
      <formula>OR($D112="SI",$D112="T&amp;A")</formula>
    </cfRule>
    <cfRule type="expression" dxfId="15635" priority="16167" stopIfTrue="1">
      <formula>AND($D112&lt;&gt;"SI",$E112&lt;24)</formula>
    </cfRule>
    <cfRule type="expression" dxfId="15634" priority="16168" stopIfTrue="1">
      <formula>OR($D112="SI",$D112="T&amp;A")</formula>
    </cfRule>
  </conditionalFormatting>
  <conditionalFormatting sqref="E112:E114">
    <cfRule type="expression" dxfId="15633" priority="16163" stopIfTrue="1">
      <formula>OR($D112="SI",$D112="T&amp;A")</formula>
    </cfRule>
    <cfRule type="expression" dxfId="15632" priority="16164" stopIfTrue="1">
      <formula>AND($D112&lt;&gt;"SI",$E112&lt;24)</formula>
    </cfRule>
    <cfRule type="expression" dxfId="15631" priority="16165" stopIfTrue="1">
      <formula>OR($D112="SI",$D112="T&amp;A")</formula>
    </cfRule>
  </conditionalFormatting>
  <conditionalFormatting sqref="E112:E114">
    <cfRule type="expression" dxfId="15630" priority="16160" stopIfTrue="1">
      <formula>OR($D112="SI",$D112="T&amp;A")</formula>
    </cfRule>
    <cfRule type="expression" dxfId="15629" priority="16161" stopIfTrue="1">
      <formula>AND($D112&lt;&gt;"SI",$E112&lt;24)</formula>
    </cfRule>
    <cfRule type="expression" dxfId="15628" priority="16162" stopIfTrue="1">
      <formula>OR($D112="SI",$D112="T&amp;A")</formula>
    </cfRule>
  </conditionalFormatting>
  <conditionalFormatting sqref="E112:E114">
    <cfRule type="expression" dxfId="15627" priority="16157" stopIfTrue="1">
      <formula>OR($D112="SI",$D112="T&amp;A")</formula>
    </cfRule>
    <cfRule type="expression" dxfId="15626" priority="16158" stopIfTrue="1">
      <formula>AND($D112&lt;&gt;"SI",$E112&lt;24)</formula>
    </cfRule>
    <cfRule type="expression" dxfId="15625" priority="16159" stopIfTrue="1">
      <formula>OR($D112="SI",$D112="T&amp;A")</formula>
    </cfRule>
  </conditionalFormatting>
  <conditionalFormatting sqref="E112:E114">
    <cfRule type="expression" dxfId="15624" priority="16154" stopIfTrue="1">
      <formula>OR($D112="SI",$D112="T&amp;A")</formula>
    </cfRule>
    <cfRule type="expression" dxfId="15623" priority="16155" stopIfTrue="1">
      <formula>AND($D112&lt;&gt;"SI",$E112&lt;24)</formula>
    </cfRule>
    <cfRule type="expression" dxfId="15622" priority="16156" stopIfTrue="1">
      <formula>OR($D112="SI",$D112="T&amp;A")</formula>
    </cfRule>
  </conditionalFormatting>
  <conditionalFormatting sqref="E112:E114">
    <cfRule type="expression" dxfId="15621" priority="16151" stopIfTrue="1">
      <formula>OR($D112="SI",$D112="T&amp;A")</formula>
    </cfRule>
    <cfRule type="expression" dxfId="15620" priority="16152" stopIfTrue="1">
      <formula>AND($D112&lt;&gt;"SI",$E112&lt;24)</formula>
    </cfRule>
    <cfRule type="expression" dxfId="15619" priority="16153" stopIfTrue="1">
      <formula>OR($D112="SI",$D112="T&amp;A")</formula>
    </cfRule>
  </conditionalFormatting>
  <conditionalFormatting sqref="E112:E114">
    <cfRule type="expression" dxfId="15618" priority="16148" stopIfTrue="1">
      <formula>OR($D112="SI",$D112="T&amp;A")</formula>
    </cfRule>
    <cfRule type="expression" dxfId="15617" priority="16149" stopIfTrue="1">
      <formula>AND($D112&lt;&gt;"SI",$E112&lt;24)</formula>
    </cfRule>
    <cfRule type="expression" dxfId="15616" priority="16150" stopIfTrue="1">
      <formula>OR($D112="SI",$D112="T&amp;A")</formula>
    </cfRule>
  </conditionalFormatting>
  <conditionalFormatting sqref="E112:E114">
    <cfRule type="expression" dxfId="15615" priority="16145" stopIfTrue="1">
      <formula>OR($D112="SI",$D112="T&amp;A")</formula>
    </cfRule>
    <cfRule type="expression" dxfId="15614" priority="16146" stopIfTrue="1">
      <formula>AND($D112&lt;&gt;"SI",$E112&lt;24)</formula>
    </cfRule>
    <cfRule type="expression" dxfId="15613" priority="16147" stopIfTrue="1">
      <formula>OR($D112="SI",$D112="T&amp;A")</formula>
    </cfRule>
  </conditionalFormatting>
  <conditionalFormatting sqref="E112:E114">
    <cfRule type="expression" dxfId="15612" priority="16142" stopIfTrue="1">
      <formula>OR($D112="SI",$D112="T&amp;A")</formula>
    </cfRule>
    <cfRule type="expression" dxfId="15611" priority="16143" stopIfTrue="1">
      <formula>AND($D112&lt;&gt;"SI",$E112&lt;24)</formula>
    </cfRule>
    <cfRule type="expression" dxfId="15610" priority="16144" stopIfTrue="1">
      <formula>OR($D112="SI",$D112="T&amp;A")</formula>
    </cfRule>
  </conditionalFormatting>
  <conditionalFormatting sqref="E112:E114">
    <cfRule type="expression" dxfId="15609" priority="16139" stopIfTrue="1">
      <formula>OR($D112="SI",$D112="T&amp;A")</formula>
    </cfRule>
    <cfRule type="expression" dxfId="15608" priority="16140" stopIfTrue="1">
      <formula>AND($D112&lt;&gt;"SI",$E112&lt;24)</formula>
    </cfRule>
    <cfRule type="expression" dxfId="15607" priority="16141" stopIfTrue="1">
      <formula>OR($D112="SI",$D112="T&amp;A")</formula>
    </cfRule>
  </conditionalFormatting>
  <conditionalFormatting sqref="E112:E114">
    <cfRule type="expression" dxfId="15606" priority="16136" stopIfTrue="1">
      <formula>OR($D112="SI",$D112="T&amp;A")</formula>
    </cfRule>
    <cfRule type="expression" dxfId="15605" priority="16137" stopIfTrue="1">
      <formula>AND($D112&lt;&gt;"SI",$E112&lt;24)</formula>
    </cfRule>
    <cfRule type="expression" dxfId="15604" priority="16138" stopIfTrue="1">
      <formula>OR($D112="SI",$D112="T&amp;A")</formula>
    </cfRule>
  </conditionalFormatting>
  <conditionalFormatting sqref="E112:E114">
    <cfRule type="expression" dxfId="15603" priority="16133" stopIfTrue="1">
      <formula>OR($D112="SI",$D112="T&amp;A")</formula>
    </cfRule>
    <cfRule type="expression" dxfId="15602" priority="16134" stopIfTrue="1">
      <formula>AND($D112&lt;&gt;"SI",$E112&lt;24)</formula>
    </cfRule>
    <cfRule type="expression" dxfId="15601" priority="16135" stopIfTrue="1">
      <formula>OR($D112="SI",$D112="T&amp;A")</formula>
    </cfRule>
  </conditionalFormatting>
  <conditionalFormatting sqref="E112:E114">
    <cfRule type="expression" dxfId="15600" priority="16130" stopIfTrue="1">
      <formula>OR($D112="SI",$D112="T&amp;A")</formula>
    </cfRule>
    <cfRule type="expression" dxfId="15599" priority="16131" stopIfTrue="1">
      <formula>AND($D112&lt;&gt;"SI",$E112&lt;24)</formula>
    </cfRule>
    <cfRule type="expression" dxfId="15598" priority="16132" stopIfTrue="1">
      <formula>OR($D112="SI",$D112="T&amp;A")</formula>
    </cfRule>
  </conditionalFormatting>
  <conditionalFormatting sqref="E112:E114">
    <cfRule type="expression" dxfId="15597" priority="16127" stopIfTrue="1">
      <formula>OR($D112="SI",$D112="T&amp;A")</formula>
    </cfRule>
    <cfRule type="expression" dxfId="15596" priority="16128" stopIfTrue="1">
      <formula>AND($D112&lt;&gt;"SI",$E112&lt;24)</formula>
    </cfRule>
    <cfRule type="expression" dxfId="15595" priority="16129" stopIfTrue="1">
      <formula>OR($D112="SI",$D112="T&amp;A")</formula>
    </cfRule>
  </conditionalFormatting>
  <conditionalFormatting sqref="E112:E114">
    <cfRule type="expression" dxfId="15594" priority="16124" stopIfTrue="1">
      <formula>OR($D112="SI",$D112="T&amp;A")</formula>
    </cfRule>
    <cfRule type="expression" dxfId="15593" priority="16125" stopIfTrue="1">
      <formula>AND($D112&lt;&gt;"SI",$E112&lt;24)</formula>
    </cfRule>
    <cfRule type="expression" dxfId="15592" priority="16126" stopIfTrue="1">
      <formula>OR($D112="SI",$D112="T&amp;A")</formula>
    </cfRule>
  </conditionalFormatting>
  <conditionalFormatting sqref="E112:E114">
    <cfRule type="expression" dxfId="15591" priority="16121" stopIfTrue="1">
      <formula>OR($D112="SI",$D112="T&amp;A")</formula>
    </cfRule>
    <cfRule type="expression" dxfId="15590" priority="16122" stopIfTrue="1">
      <formula>AND($D112&lt;&gt;"SI",$E112&lt;24)</formula>
    </cfRule>
    <cfRule type="expression" dxfId="15589" priority="16123" stopIfTrue="1">
      <formula>OR($D112="SI",$D112="T&amp;A")</formula>
    </cfRule>
  </conditionalFormatting>
  <conditionalFormatting sqref="E112:E114">
    <cfRule type="expression" dxfId="15588" priority="16118" stopIfTrue="1">
      <formula>OR($D112="SI",$D112="T&amp;A")</formula>
    </cfRule>
    <cfRule type="expression" dxfId="15587" priority="16119" stopIfTrue="1">
      <formula>AND($D112&lt;&gt;"SI",$E112&lt;24)</formula>
    </cfRule>
    <cfRule type="expression" dxfId="15586" priority="16120" stopIfTrue="1">
      <formula>OR($D112="SI",$D112="T&amp;A")</formula>
    </cfRule>
  </conditionalFormatting>
  <conditionalFormatting sqref="E112:E114">
    <cfRule type="expression" dxfId="15585" priority="16115" stopIfTrue="1">
      <formula>OR($D112="SI",$D112="T&amp;A")</formula>
    </cfRule>
    <cfRule type="expression" dxfId="15584" priority="16116" stopIfTrue="1">
      <formula>AND($D112&lt;&gt;"SI",$E112&lt;24)</formula>
    </cfRule>
    <cfRule type="expression" dxfId="15583" priority="16117" stopIfTrue="1">
      <formula>OR($D112="SI",$D112="T&amp;A")</formula>
    </cfRule>
  </conditionalFormatting>
  <conditionalFormatting sqref="E112:E114">
    <cfRule type="expression" dxfId="15582" priority="16112" stopIfTrue="1">
      <formula>OR($D112="SI",$D112="T&amp;A")</formula>
    </cfRule>
    <cfRule type="expression" dxfId="15581" priority="16113" stopIfTrue="1">
      <formula>AND($D112&lt;&gt;"SI",$E112&lt;24)</formula>
    </cfRule>
    <cfRule type="expression" dxfId="15580" priority="16114" stopIfTrue="1">
      <formula>OR($D112="SI",$D112="T&amp;A")</formula>
    </cfRule>
  </conditionalFormatting>
  <conditionalFormatting sqref="E112:E114">
    <cfRule type="expression" dxfId="15579" priority="16109" stopIfTrue="1">
      <formula>OR($D112="SI",$D112="T&amp;A")</formula>
    </cfRule>
    <cfRule type="expression" dxfId="15578" priority="16110" stopIfTrue="1">
      <formula>AND($D112&lt;&gt;"SI",$E112&lt;24)</formula>
    </cfRule>
    <cfRule type="expression" dxfId="15577" priority="16111" stopIfTrue="1">
      <formula>OR($D112="SI",$D112="T&amp;A")</formula>
    </cfRule>
  </conditionalFormatting>
  <conditionalFormatting sqref="E112:E114">
    <cfRule type="expression" dxfId="15576" priority="16106" stopIfTrue="1">
      <formula>OR($D112="SI",$D112="T&amp;A")</formula>
    </cfRule>
    <cfRule type="expression" dxfId="15575" priority="16107" stopIfTrue="1">
      <formula>AND($D112&lt;&gt;"SI",$E112&lt;24)</formula>
    </cfRule>
    <cfRule type="expression" dxfId="15574" priority="16108" stopIfTrue="1">
      <formula>OR($D112="SI",$D112="T&amp;A")</formula>
    </cfRule>
  </conditionalFormatting>
  <conditionalFormatting sqref="E112:E114">
    <cfRule type="expression" dxfId="15573" priority="16103" stopIfTrue="1">
      <formula>OR($D112="SI",$D112="T&amp;A")</formula>
    </cfRule>
    <cfRule type="expression" dxfId="15572" priority="16104" stopIfTrue="1">
      <formula>AND($D112&lt;&gt;"SI",$E112&lt;24)</formula>
    </cfRule>
    <cfRule type="expression" dxfId="15571" priority="16105" stopIfTrue="1">
      <formula>OR($D112="SI",$D112="T&amp;A")</formula>
    </cfRule>
  </conditionalFormatting>
  <conditionalFormatting sqref="E112:E114">
    <cfRule type="expression" dxfId="15570" priority="16100" stopIfTrue="1">
      <formula>OR($D112="SI",$D112="T&amp;A")</formula>
    </cfRule>
    <cfRule type="expression" dxfId="15569" priority="16101" stopIfTrue="1">
      <formula>AND($D112&lt;&gt;"SI",$E112&lt;24)</formula>
    </cfRule>
    <cfRule type="expression" dxfId="15568" priority="16102" stopIfTrue="1">
      <formula>OR($D112="SI",$D112="T&amp;A")</formula>
    </cfRule>
  </conditionalFormatting>
  <conditionalFormatting sqref="E112:E114">
    <cfRule type="expression" dxfId="15567" priority="16097" stopIfTrue="1">
      <formula>OR($D112="SI",$D112="T&amp;A")</formula>
    </cfRule>
    <cfRule type="expression" dxfId="15566" priority="16098" stopIfTrue="1">
      <formula>AND($D112&lt;&gt;"SI",$E112&lt;24)</formula>
    </cfRule>
    <cfRule type="expression" dxfId="15565" priority="16099" stopIfTrue="1">
      <formula>OR($D112="SI",$D112="T&amp;A")</formula>
    </cfRule>
  </conditionalFormatting>
  <conditionalFormatting sqref="E112:E114">
    <cfRule type="expression" dxfId="15564" priority="16094" stopIfTrue="1">
      <formula>OR($D112="SI",$D112="T&amp;A")</formula>
    </cfRule>
    <cfRule type="expression" dxfId="15563" priority="16095" stopIfTrue="1">
      <formula>AND($D112&lt;&gt;"SI",$E112&lt;24)</formula>
    </cfRule>
    <cfRule type="expression" dxfId="15562" priority="16096" stopIfTrue="1">
      <formula>OR($D112="SI",$D112="T&amp;A")</formula>
    </cfRule>
  </conditionalFormatting>
  <conditionalFormatting sqref="E112:E114">
    <cfRule type="expression" dxfId="15561" priority="16091" stopIfTrue="1">
      <formula>OR($D112="SI",$D112="T&amp;A")</formula>
    </cfRule>
    <cfRule type="expression" dxfId="15560" priority="16092" stopIfTrue="1">
      <formula>AND($D112&lt;&gt;"SI",$E112&lt;24)</formula>
    </cfRule>
    <cfRule type="expression" dxfId="15559" priority="16093" stopIfTrue="1">
      <formula>OR($D112="SI",$D112="T&amp;A")</formula>
    </cfRule>
  </conditionalFormatting>
  <conditionalFormatting sqref="E112:E114">
    <cfRule type="expression" dxfId="15558" priority="16088" stopIfTrue="1">
      <formula>OR($D112="SI",$D112="T&amp;A")</formula>
    </cfRule>
    <cfRule type="expression" dxfId="15557" priority="16089" stopIfTrue="1">
      <formula>AND($D112&lt;&gt;"SI",$E112&lt;24)</formula>
    </cfRule>
    <cfRule type="expression" dxfId="15556" priority="16090" stopIfTrue="1">
      <formula>OR($D112="SI",$D112="T&amp;A")</formula>
    </cfRule>
  </conditionalFormatting>
  <conditionalFormatting sqref="E112:E114">
    <cfRule type="expression" dxfId="15555" priority="16085" stopIfTrue="1">
      <formula>OR($D112="SI",$D112="T&amp;A")</formula>
    </cfRule>
    <cfRule type="expression" dxfId="15554" priority="16086" stopIfTrue="1">
      <formula>AND($D112&lt;&gt;"SI",$E112&lt;24)</formula>
    </cfRule>
    <cfRule type="expression" dxfId="15553" priority="16087" stopIfTrue="1">
      <formula>OR($D112="SI",$D112="T&amp;A")</formula>
    </cfRule>
  </conditionalFormatting>
  <conditionalFormatting sqref="E112:E114">
    <cfRule type="expression" dxfId="15552" priority="16082" stopIfTrue="1">
      <formula>OR($D112="SI",$D112="T&amp;A")</formula>
    </cfRule>
    <cfRule type="expression" dxfId="15551" priority="16083" stopIfTrue="1">
      <formula>AND($D112&lt;&gt;"SI",$E112&lt;24)</formula>
    </cfRule>
    <cfRule type="expression" dxfId="15550" priority="16084" stopIfTrue="1">
      <formula>OR($D112="SI",$D112="T&amp;A")</formula>
    </cfRule>
  </conditionalFormatting>
  <conditionalFormatting sqref="E112:E114">
    <cfRule type="expression" dxfId="15549" priority="16079" stopIfTrue="1">
      <formula>OR($D112="SI",$D112="T&amp;A")</formula>
    </cfRule>
    <cfRule type="expression" dxfId="15548" priority="16080" stopIfTrue="1">
      <formula>AND($D112&lt;&gt;"SI",$E112&lt;24)</formula>
    </cfRule>
    <cfRule type="expression" dxfId="15547" priority="16081" stopIfTrue="1">
      <formula>OR($D112="SI",$D112="T&amp;A")</formula>
    </cfRule>
  </conditionalFormatting>
  <conditionalFormatting sqref="E112:E114">
    <cfRule type="expression" dxfId="15546" priority="16076" stopIfTrue="1">
      <formula>OR($D112="SI",$D112="T&amp;A")</formula>
    </cfRule>
    <cfRule type="expression" dxfId="15545" priority="16077" stopIfTrue="1">
      <formula>AND($D112&lt;&gt;"SI",$E112&lt;24)</formula>
    </cfRule>
    <cfRule type="expression" dxfId="15544" priority="16078" stopIfTrue="1">
      <formula>OR($D112="SI",$D112="T&amp;A")</formula>
    </cfRule>
  </conditionalFormatting>
  <conditionalFormatting sqref="E112:E114">
    <cfRule type="expression" dxfId="15543" priority="16073" stopIfTrue="1">
      <formula>OR($D112="SI",$D112="T&amp;A")</formula>
    </cfRule>
    <cfRule type="expression" dxfId="15542" priority="16074" stopIfTrue="1">
      <formula>AND($D112&lt;&gt;"SI",$E112&lt;24)</formula>
    </cfRule>
    <cfRule type="expression" dxfId="15541" priority="16075" stopIfTrue="1">
      <formula>OR($D112="SI",$D112="T&amp;A")</formula>
    </cfRule>
  </conditionalFormatting>
  <conditionalFormatting sqref="E45">
    <cfRule type="expression" dxfId="15540" priority="16070" stopIfTrue="1">
      <formula>OR($D45="SI",$D45="T&amp;A")</formula>
    </cfRule>
    <cfRule type="expression" dxfId="15539" priority="16071" stopIfTrue="1">
      <formula>AND($D45&lt;&gt;"SI",$E45&lt;24)</formula>
    </cfRule>
    <cfRule type="expression" dxfId="15538" priority="16072" stopIfTrue="1">
      <formula>OR($D45="SI",$D45="T&amp;A")</formula>
    </cfRule>
  </conditionalFormatting>
  <conditionalFormatting sqref="E45">
    <cfRule type="expression" dxfId="15537" priority="16067" stopIfTrue="1">
      <formula>OR($D45="SI",$D45="T&amp;A")</formula>
    </cfRule>
    <cfRule type="expression" dxfId="15536" priority="16068" stopIfTrue="1">
      <formula>AND($D45&lt;&gt;"SI",$E45&lt;24)</formula>
    </cfRule>
    <cfRule type="expression" dxfId="15535" priority="16069" stopIfTrue="1">
      <formula>OR($D45="SI",$D45="T&amp;A")</formula>
    </cfRule>
  </conditionalFormatting>
  <conditionalFormatting sqref="E45">
    <cfRule type="expression" dxfId="15534" priority="16064" stopIfTrue="1">
      <formula>OR($D45="SI",$D45="T&amp;A")</formula>
    </cfRule>
    <cfRule type="expression" dxfId="15533" priority="16065" stopIfTrue="1">
      <formula>AND($D45&lt;&gt;"SI",$E45&lt;24)</formula>
    </cfRule>
    <cfRule type="expression" dxfId="15532" priority="16066" stopIfTrue="1">
      <formula>OR($D45="SI",$D45="T&amp;A")</formula>
    </cfRule>
  </conditionalFormatting>
  <conditionalFormatting sqref="E45">
    <cfRule type="expression" dxfId="15531" priority="16061" stopIfTrue="1">
      <formula>OR($D45="SI",$D45="T&amp;A")</formula>
    </cfRule>
    <cfRule type="expression" dxfId="15530" priority="16062" stopIfTrue="1">
      <formula>AND($D45&lt;&gt;"SI",$E45&lt;24)</formula>
    </cfRule>
    <cfRule type="expression" dxfId="15529" priority="16063" stopIfTrue="1">
      <formula>OR($D45="SI",$D45="T&amp;A")</formula>
    </cfRule>
  </conditionalFormatting>
  <conditionalFormatting sqref="E45">
    <cfRule type="expression" dxfId="15528" priority="16058" stopIfTrue="1">
      <formula>OR($D45="SI",$D45="T&amp;A")</formula>
    </cfRule>
    <cfRule type="expression" dxfId="15527" priority="16059" stopIfTrue="1">
      <formula>AND($D45&lt;&gt;"SI",$E45&lt;24)</formula>
    </cfRule>
    <cfRule type="expression" dxfId="15526" priority="16060" stopIfTrue="1">
      <formula>OR($D45="SI",$D45="T&amp;A")</formula>
    </cfRule>
  </conditionalFormatting>
  <conditionalFormatting sqref="E45">
    <cfRule type="expression" dxfId="15525" priority="16055" stopIfTrue="1">
      <formula>OR($D45="SI",$D45="T&amp;A")</formula>
    </cfRule>
    <cfRule type="expression" dxfId="15524" priority="16056" stopIfTrue="1">
      <formula>AND($D45&lt;&gt;"SI",$E45&lt;24)</formula>
    </cfRule>
    <cfRule type="expression" dxfId="15523" priority="16057" stopIfTrue="1">
      <formula>OR($D45="SI",$D45="T&amp;A")</formula>
    </cfRule>
  </conditionalFormatting>
  <conditionalFormatting sqref="E45">
    <cfRule type="expression" dxfId="15522" priority="16052" stopIfTrue="1">
      <formula>OR($D45="SI",$D45="T&amp;A")</formula>
    </cfRule>
    <cfRule type="expression" dxfId="15521" priority="16053" stopIfTrue="1">
      <formula>AND($D45&lt;&gt;"SI",$E45&lt;24)</formula>
    </cfRule>
    <cfRule type="expression" dxfId="15520" priority="16054" stopIfTrue="1">
      <formula>OR($D45="SI",$D45="T&amp;A")</formula>
    </cfRule>
  </conditionalFormatting>
  <conditionalFormatting sqref="E45">
    <cfRule type="expression" dxfId="15519" priority="16049" stopIfTrue="1">
      <formula>OR($D45="SI",$D45="T&amp;A")</formula>
    </cfRule>
    <cfRule type="expression" dxfId="15518" priority="16050" stopIfTrue="1">
      <formula>AND($D45&lt;&gt;"SI",$E45&lt;24)</formula>
    </cfRule>
    <cfRule type="expression" dxfId="15517" priority="16051" stopIfTrue="1">
      <formula>OR($D45="SI",$D45="T&amp;A")</formula>
    </cfRule>
  </conditionalFormatting>
  <conditionalFormatting sqref="E45">
    <cfRule type="expression" dxfId="15516" priority="16046" stopIfTrue="1">
      <formula>OR($D45="SI",$D45="T&amp;A")</formula>
    </cfRule>
    <cfRule type="expression" dxfId="15515" priority="16047" stopIfTrue="1">
      <formula>AND($D45&lt;&gt;"SI",$E45&lt;24)</formula>
    </cfRule>
    <cfRule type="expression" dxfId="15514" priority="16048" stopIfTrue="1">
      <formula>OR($D45="SI",$D45="T&amp;A")</formula>
    </cfRule>
  </conditionalFormatting>
  <conditionalFormatting sqref="E45">
    <cfRule type="expression" dxfId="15513" priority="16043" stopIfTrue="1">
      <formula>OR($D45="SI",$D45="T&amp;A")</formula>
    </cfRule>
    <cfRule type="expression" dxfId="15512" priority="16044" stopIfTrue="1">
      <formula>AND($D45&lt;&gt;"SI",$E45&lt;24)</formula>
    </cfRule>
    <cfRule type="expression" dxfId="15511" priority="16045" stopIfTrue="1">
      <formula>OR($D45="SI",$D45="T&amp;A")</formula>
    </cfRule>
  </conditionalFormatting>
  <conditionalFormatting sqref="E45">
    <cfRule type="expression" dxfId="15510" priority="16040" stopIfTrue="1">
      <formula>OR($D45="SI",$D45="T&amp;A")</formula>
    </cfRule>
    <cfRule type="expression" dxfId="15509" priority="16041" stopIfTrue="1">
      <formula>AND($D45&lt;&gt;"SI",$E45&lt;24)</formula>
    </cfRule>
    <cfRule type="expression" dxfId="15508" priority="16042" stopIfTrue="1">
      <formula>OR($D45="SI",$D45="T&amp;A")</formula>
    </cfRule>
  </conditionalFormatting>
  <conditionalFormatting sqref="E55:E56">
    <cfRule type="expression" dxfId="15507" priority="16037" stopIfTrue="1">
      <formula>OR($D55="SI",$D55="T&amp;A")</formula>
    </cfRule>
    <cfRule type="expression" dxfId="15506" priority="16038" stopIfTrue="1">
      <formula>AND($D55&lt;&gt;"SI",$E55&lt;24)</formula>
    </cfRule>
    <cfRule type="expression" dxfId="15505" priority="16039" stopIfTrue="1">
      <formula>OR($D55="SI",$D55="T&amp;A")</formula>
    </cfRule>
  </conditionalFormatting>
  <conditionalFormatting sqref="E55:E56">
    <cfRule type="expression" dxfId="15504" priority="16034" stopIfTrue="1">
      <formula>OR($D55="SI",$D55="T&amp;A")</formula>
    </cfRule>
    <cfRule type="expression" dxfId="15503" priority="16035" stopIfTrue="1">
      <formula>AND($D55&lt;&gt;"SI",$E55&lt;24)</formula>
    </cfRule>
    <cfRule type="expression" dxfId="15502" priority="16036" stopIfTrue="1">
      <formula>OR($D55="SI",$D55="T&amp;A")</formula>
    </cfRule>
  </conditionalFormatting>
  <conditionalFormatting sqref="E55:E56">
    <cfRule type="expression" dxfId="15501" priority="16031" stopIfTrue="1">
      <formula>OR($D55="SI",$D55="T&amp;A")</formula>
    </cfRule>
    <cfRule type="expression" dxfId="15500" priority="16032" stopIfTrue="1">
      <formula>AND($D55&lt;&gt;"SI",$E55&lt;24)</formula>
    </cfRule>
    <cfRule type="expression" dxfId="15499" priority="16033" stopIfTrue="1">
      <formula>OR($D55="SI",$D55="T&amp;A")</formula>
    </cfRule>
  </conditionalFormatting>
  <conditionalFormatting sqref="E55:E56">
    <cfRule type="expression" dxfId="15498" priority="16028" stopIfTrue="1">
      <formula>OR($D55="SI",$D55="T&amp;A")</formula>
    </cfRule>
    <cfRule type="expression" dxfId="15497" priority="16029" stopIfTrue="1">
      <formula>AND($D55&lt;&gt;"SI",$E55&lt;24)</formula>
    </cfRule>
    <cfRule type="expression" dxfId="15496" priority="16030" stopIfTrue="1">
      <formula>OR($D55="SI",$D55="T&amp;A")</formula>
    </cfRule>
  </conditionalFormatting>
  <conditionalFormatting sqref="E55:E56">
    <cfRule type="expression" dxfId="15495" priority="16025" stopIfTrue="1">
      <formula>OR($D55="SI",$D55="T&amp;A")</formula>
    </cfRule>
    <cfRule type="expression" dxfId="15494" priority="16026" stopIfTrue="1">
      <formula>AND($D55&lt;&gt;"SI",$E55&lt;24)</formula>
    </cfRule>
    <cfRule type="expression" dxfId="15493" priority="16027" stopIfTrue="1">
      <formula>OR($D55="SI",$D55="T&amp;A")</formula>
    </cfRule>
  </conditionalFormatting>
  <conditionalFormatting sqref="E55:E56">
    <cfRule type="expression" dxfId="15492" priority="16022" stopIfTrue="1">
      <formula>OR($D55="SI",$D55="T&amp;A")</formula>
    </cfRule>
    <cfRule type="expression" dxfId="15491" priority="16023" stopIfTrue="1">
      <formula>AND($D55&lt;&gt;"SI",$E55&lt;24)</formula>
    </cfRule>
    <cfRule type="expression" dxfId="15490" priority="16024" stopIfTrue="1">
      <formula>OR($D55="SI",$D55="T&amp;A")</formula>
    </cfRule>
  </conditionalFormatting>
  <conditionalFormatting sqref="E55:E56">
    <cfRule type="expression" dxfId="15489" priority="16019" stopIfTrue="1">
      <formula>OR($D55="SI",$D55="T&amp;A")</formula>
    </cfRule>
    <cfRule type="expression" dxfId="15488" priority="16020" stopIfTrue="1">
      <formula>AND($D55&lt;&gt;"SI",$E55&lt;24)</formula>
    </cfRule>
    <cfRule type="expression" dxfId="15487" priority="16021" stopIfTrue="1">
      <formula>OR($D55="SI",$D55="T&amp;A")</formula>
    </cfRule>
  </conditionalFormatting>
  <conditionalFormatting sqref="E55:E56">
    <cfRule type="expression" dxfId="15486" priority="16016" stopIfTrue="1">
      <formula>OR($D55="SI",$D55="T&amp;A")</formula>
    </cfRule>
    <cfRule type="expression" dxfId="15485" priority="16017" stopIfTrue="1">
      <formula>AND($D55&lt;&gt;"SI",$E55&lt;24)</formula>
    </cfRule>
    <cfRule type="expression" dxfId="15484" priority="16018" stopIfTrue="1">
      <formula>OR($D55="SI",$D55="T&amp;A")</formula>
    </cfRule>
  </conditionalFormatting>
  <conditionalFormatting sqref="E55:E56">
    <cfRule type="expression" dxfId="15483" priority="16013" stopIfTrue="1">
      <formula>OR($D55="SI",$D55="T&amp;A")</formula>
    </cfRule>
    <cfRule type="expression" dxfId="15482" priority="16014" stopIfTrue="1">
      <formula>AND($D55&lt;&gt;"SI",$E55&lt;24)</formula>
    </cfRule>
    <cfRule type="expression" dxfId="15481" priority="16015" stopIfTrue="1">
      <formula>OR($D55="SI",$D55="T&amp;A")</formula>
    </cfRule>
  </conditionalFormatting>
  <conditionalFormatting sqref="E59:E60">
    <cfRule type="expression" dxfId="15480" priority="16010" stopIfTrue="1">
      <formula>OR($D59="SI",$D59="T&amp;A")</formula>
    </cfRule>
    <cfRule type="expression" dxfId="15479" priority="16011" stopIfTrue="1">
      <formula>AND($D59&lt;&gt;"SI",$E59&lt;24)</formula>
    </cfRule>
    <cfRule type="expression" dxfId="15478" priority="16012" stopIfTrue="1">
      <formula>OR($D59="SI",$D59="T&amp;A")</formula>
    </cfRule>
  </conditionalFormatting>
  <conditionalFormatting sqref="E59:E60">
    <cfRule type="expression" dxfId="15477" priority="16007" stopIfTrue="1">
      <formula>OR($D59="SI",$D59="T&amp;A")</formula>
    </cfRule>
    <cfRule type="expression" dxfId="15476" priority="16008" stopIfTrue="1">
      <formula>AND($D59&lt;&gt;"SI",$E59&lt;24)</formula>
    </cfRule>
    <cfRule type="expression" dxfId="15475" priority="16009" stopIfTrue="1">
      <formula>OR($D59="SI",$D59="T&amp;A")</formula>
    </cfRule>
  </conditionalFormatting>
  <conditionalFormatting sqref="E59:E60">
    <cfRule type="expression" dxfId="15474" priority="16004" stopIfTrue="1">
      <formula>OR($D59="SI",$D59="T&amp;A")</formula>
    </cfRule>
    <cfRule type="expression" dxfId="15473" priority="16005" stopIfTrue="1">
      <formula>AND($D59&lt;&gt;"SI",$E59&lt;24)</formula>
    </cfRule>
    <cfRule type="expression" dxfId="15472" priority="16006" stopIfTrue="1">
      <formula>OR($D59="SI",$D59="T&amp;A")</formula>
    </cfRule>
  </conditionalFormatting>
  <conditionalFormatting sqref="E59:E60">
    <cfRule type="expression" dxfId="15471" priority="16001" stopIfTrue="1">
      <formula>OR($D59="SI",$D59="T&amp;A")</formula>
    </cfRule>
    <cfRule type="expression" dxfId="15470" priority="16002" stopIfTrue="1">
      <formula>AND($D59&lt;&gt;"SI",$E59&lt;24)</formula>
    </cfRule>
    <cfRule type="expression" dxfId="15469" priority="16003" stopIfTrue="1">
      <formula>OR($D59="SI",$D59="T&amp;A")</formula>
    </cfRule>
  </conditionalFormatting>
  <conditionalFormatting sqref="E59:E60">
    <cfRule type="expression" dxfId="15468" priority="15998" stopIfTrue="1">
      <formula>OR($D59="SI",$D59="T&amp;A")</formula>
    </cfRule>
    <cfRule type="expression" dxfId="15467" priority="15999" stopIfTrue="1">
      <formula>AND($D59&lt;&gt;"SI",$E59&lt;24)</formula>
    </cfRule>
    <cfRule type="expression" dxfId="15466" priority="16000" stopIfTrue="1">
      <formula>OR($D59="SI",$D59="T&amp;A")</formula>
    </cfRule>
  </conditionalFormatting>
  <conditionalFormatting sqref="E59:E60">
    <cfRule type="expression" dxfId="15465" priority="15995" stopIfTrue="1">
      <formula>OR($D59="SI",$D59="T&amp;A")</formula>
    </cfRule>
    <cfRule type="expression" dxfId="15464" priority="15996" stopIfTrue="1">
      <formula>AND($D59&lt;&gt;"SI",$E59&lt;24)</formula>
    </cfRule>
    <cfRule type="expression" dxfId="15463" priority="15997" stopIfTrue="1">
      <formula>OR($D59="SI",$D59="T&amp;A")</formula>
    </cfRule>
  </conditionalFormatting>
  <conditionalFormatting sqref="E59:E60">
    <cfRule type="expression" dxfId="15462" priority="15992" stopIfTrue="1">
      <formula>OR($D59="SI",$D59="T&amp;A")</formula>
    </cfRule>
    <cfRule type="expression" dxfId="15461" priority="15993" stopIfTrue="1">
      <formula>AND($D59&lt;&gt;"SI",$E59&lt;24)</formula>
    </cfRule>
    <cfRule type="expression" dxfId="15460" priority="15994" stopIfTrue="1">
      <formula>OR($D59="SI",$D59="T&amp;A")</formula>
    </cfRule>
  </conditionalFormatting>
  <conditionalFormatting sqref="E59:E60">
    <cfRule type="expression" dxfId="15459" priority="15989" stopIfTrue="1">
      <formula>OR($D59="SI",$D59="T&amp;A")</formula>
    </cfRule>
    <cfRule type="expression" dxfId="15458" priority="15990" stopIfTrue="1">
      <formula>AND($D59&lt;&gt;"SI",$E59&lt;24)</formula>
    </cfRule>
    <cfRule type="expression" dxfId="15457" priority="15991" stopIfTrue="1">
      <formula>OR($D59="SI",$D59="T&amp;A")</formula>
    </cfRule>
  </conditionalFormatting>
  <conditionalFormatting sqref="E59:E60">
    <cfRule type="expression" dxfId="15456" priority="15986" stopIfTrue="1">
      <formula>OR($D59="SI",$D59="T&amp;A")</formula>
    </cfRule>
    <cfRule type="expression" dxfId="15455" priority="15987" stopIfTrue="1">
      <formula>AND($D59&lt;&gt;"SI",$E59&lt;24)</formula>
    </cfRule>
    <cfRule type="expression" dxfId="15454" priority="15988" stopIfTrue="1">
      <formula>OR($D59="SI",$D59="T&amp;A")</formula>
    </cfRule>
  </conditionalFormatting>
  <conditionalFormatting sqref="E59:E60">
    <cfRule type="expression" dxfId="15453" priority="15983" stopIfTrue="1">
      <formula>OR($D59="SI",$D59="T&amp;A")</formula>
    </cfRule>
    <cfRule type="expression" dxfId="15452" priority="15984" stopIfTrue="1">
      <formula>AND($D59&lt;&gt;"SI",$E59&lt;24)</formula>
    </cfRule>
    <cfRule type="expression" dxfId="15451" priority="15985" stopIfTrue="1">
      <formula>OR($D59="SI",$D59="T&amp;A")</formula>
    </cfRule>
  </conditionalFormatting>
  <conditionalFormatting sqref="E59:E60">
    <cfRule type="expression" dxfId="15450" priority="15980" stopIfTrue="1">
      <formula>OR($D59="SI",$D59="T&amp;A")</formula>
    </cfRule>
    <cfRule type="expression" dxfId="15449" priority="15981" stopIfTrue="1">
      <formula>AND($D59&lt;&gt;"SI",$E59&lt;24)</formula>
    </cfRule>
    <cfRule type="expression" dxfId="15448" priority="15982" stopIfTrue="1">
      <formula>OR($D59="SI",$D59="T&amp;A")</formula>
    </cfRule>
  </conditionalFormatting>
  <conditionalFormatting sqref="E63">
    <cfRule type="expression" dxfId="15447" priority="15977" stopIfTrue="1">
      <formula>OR($D63="SI",$D63="T&amp;A")</formula>
    </cfRule>
    <cfRule type="expression" dxfId="15446" priority="15978" stopIfTrue="1">
      <formula>AND($D63&lt;&gt;"SI",$E63&lt;24)</formula>
    </cfRule>
    <cfRule type="expression" dxfId="15445" priority="15979" stopIfTrue="1">
      <formula>OR($D63="SI",$D63="T&amp;A")</formula>
    </cfRule>
  </conditionalFormatting>
  <conditionalFormatting sqref="E63">
    <cfRule type="expression" dxfId="15444" priority="15974" stopIfTrue="1">
      <formula>OR($D63="SI",$D63="T&amp;A")</formula>
    </cfRule>
    <cfRule type="expression" dxfId="15443" priority="15975" stopIfTrue="1">
      <formula>AND($D63&lt;&gt;"SI",$E63&lt;24)</formula>
    </cfRule>
    <cfRule type="expression" dxfId="15442" priority="15976" stopIfTrue="1">
      <formula>OR($D63="SI",$D63="T&amp;A")</formula>
    </cfRule>
  </conditionalFormatting>
  <conditionalFormatting sqref="E63">
    <cfRule type="expression" dxfId="15441" priority="15971" stopIfTrue="1">
      <formula>OR($D63="SI",$D63="T&amp;A")</formula>
    </cfRule>
    <cfRule type="expression" dxfId="15440" priority="15972" stopIfTrue="1">
      <formula>AND($D63&lt;&gt;"SI",$E63&lt;24)</formula>
    </cfRule>
    <cfRule type="expression" dxfId="15439" priority="15973" stopIfTrue="1">
      <formula>OR($D63="SI",$D63="T&amp;A")</formula>
    </cfRule>
  </conditionalFormatting>
  <conditionalFormatting sqref="E63">
    <cfRule type="expression" dxfId="15438" priority="15968" stopIfTrue="1">
      <formula>OR($D63="SI",$D63="T&amp;A")</formula>
    </cfRule>
    <cfRule type="expression" dxfId="15437" priority="15969" stopIfTrue="1">
      <formula>AND($D63&lt;&gt;"SI",$E63&lt;24)</formula>
    </cfRule>
    <cfRule type="expression" dxfId="15436" priority="15970" stopIfTrue="1">
      <formula>OR($D63="SI",$D63="T&amp;A")</formula>
    </cfRule>
  </conditionalFormatting>
  <conditionalFormatting sqref="E63">
    <cfRule type="expression" dxfId="15435" priority="15965" stopIfTrue="1">
      <formula>OR($D63="SI",$D63="T&amp;A")</formula>
    </cfRule>
    <cfRule type="expression" dxfId="15434" priority="15966" stopIfTrue="1">
      <formula>AND($D63&lt;&gt;"SI",$E63&lt;24)</formula>
    </cfRule>
    <cfRule type="expression" dxfId="15433" priority="15967" stopIfTrue="1">
      <formula>OR($D63="SI",$D63="T&amp;A")</formula>
    </cfRule>
  </conditionalFormatting>
  <conditionalFormatting sqref="E63">
    <cfRule type="expression" dxfId="15432" priority="15962" stopIfTrue="1">
      <formula>OR($D63="SI",$D63="T&amp;A")</formula>
    </cfRule>
    <cfRule type="expression" dxfId="15431" priority="15963" stopIfTrue="1">
      <formula>AND($D63&lt;&gt;"SI",$E63&lt;24)</formula>
    </cfRule>
    <cfRule type="expression" dxfId="15430" priority="15964" stopIfTrue="1">
      <formula>OR($D63="SI",$D63="T&amp;A")</formula>
    </cfRule>
  </conditionalFormatting>
  <conditionalFormatting sqref="E63">
    <cfRule type="expression" dxfId="15429" priority="15959" stopIfTrue="1">
      <formula>OR($D63="SI",$D63="T&amp;A")</formula>
    </cfRule>
    <cfRule type="expression" dxfId="15428" priority="15960" stopIfTrue="1">
      <formula>AND($D63&lt;&gt;"SI",$E63&lt;24)</formula>
    </cfRule>
    <cfRule type="expression" dxfId="15427" priority="15961" stopIfTrue="1">
      <formula>OR($D63="SI",$D63="T&amp;A")</formula>
    </cfRule>
  </conditionalFormatting>
  <conditionalFormatting sqref="E63">
    <cfRule type="expression" dxfId="15426" priority="15956" stopIfTrue="1">
      <formula>OR($D63="SI",$D63="T&amp;A")</formula>
    </cfRule>
    <cfRule type="expression" dxfId="15425" priority="15957" stopIfTrue="1">
      <formula>AND($D63&lt;&gt;"SI",$E63&lt;24)</formula>
    </cfRule>
    <cfRule type="expression" dxfId="15424" priority="15958" stopIfTrue="1">
      <formula>OR($D63="SI",$D63="T&amp;A")</formula>
    </cfRule>
  </conditionalFormatting>
  <conditionalFormatting sqref="E63">
    <cfRule type="expression" dxfId="15423" priority="15953" stopIfTrue="1">
      <formula>OR($D63="SI",$D63="T&amp;A")</formula>
    </cfRule>
    <cfRule type="expression" dxfId="15422" priority="15954" stopIfTrue="1">
      <formula>AND($D63&lt;&gt;"SI",$E63&lt;24)</formula>
    </cfRule>
    <cfRule type="expression" dxfId="15421" priority="15955" stopIfTrue="1">
      <formula>OR($D63="SI",$D63="T&amp;A")</formula>
    </cfRule>
  </conditionalFormatting>
  <conditionalFormatting sqref="E63">
    <cfRule type="expression" dxfId="15420" priority="15950" stopIfTrue="1">
      <formula>OR($D63="SI",$D63="T&amp;A")</formula>
    </cfRule>
    <cfRule type="expression" dxfId="15419" priority="15951" stopIfTrue="1">
      <formula>AND($D63&lt;&gt;"SI",$E63&lt;24)</formula>
    </cfRule>
    <cfRule type="expression" dxfId="15418" priority="15952" stopIfTrue="1">
      <formula>OR($D63="SI",$D63="T&amp;A")</formula>
    </cfRule>
  </conditionalFormatting>
  <conditionalFormatting sqref="E63">
    <cfRule type="expression" dxfId="15417" priority="15947" stopIfTrue="1">
      <formula>OR($D63="SI",$D63="T&amp;A")</formula>
    </cfRule>
    <cfRule type="expression" dxfId="15416" priority="15948" stopIfTrue="1">
      <formula>AND($D63&lt;&gt;"SI",$E63&lt;24)</formula>
    </cfRule>
    <cfRule type="expression" dxfId="15415" priority="15949" stopIfTrue="1">
      <formula>OR($D63="SI",$D63="T&amp;A")</formula>
    </cfRule>
  </conditionalFormatting>
  <conditionalFormatting sqref="E73">
    <cfRule type="expression" dxfId="15414" priority="15944" stopIfTrue="1">
      <formula>OR($D73="SI",$D73="T&amp;A")</formula>
    </cfRule>
    <cfRule type="expression" dxfId="15413" priority="15945" stopIfTrue="1">
      <formula>AND($D73&lt;&gt;"SI",$E73&lt;24)</formula>
    </cfRule>
    <cfRule type="expression" dxfId="15412" priority="15946" stopIfTrue="1">
      <formula>OR($D73="SI",$D73="T&amp;A")</formula>
    </cfRule>
  </conditionalFormatting>
  <conditionalFormatting sqref="E73">
    <cfRule type="expression" dxfId="15411" priority="15941" stopIfTrue="1">
      <formula>OR($D73="SI",$D73="T&amp;A")</formula>
    </cfRule>
    <cfRule type="expression" dxfId="15410" priority="15942" stopIfTrue="1">
      <formula>AND($D73&lt;&gt;"SI",$E73&lt;24)</formula>
    </cfRule>
    <cfRule type="expression" dxfId="15409" priority="15943" stopIfTrue="1">
      <formula>OR($D73="SI",$D73="T&amp;A")</formula>
    </cfRule>
  </conditionalFormatting>
  <conditionalFormatting sqref="E73">
    <cfRule type="expression" dxfId="15408" priority="15938" stopIfTrue="1">
      <formula>OR($D73="SI",$D73="T&amp;A")</formula>
    </cfRule>
    <cfRule type="expression" dxfId="15407" priority="15939" stopIfTrue="1">
      <formula>AND($D73&lt;&gt;"SI",$E73&lt;24)</formula>
    </cfRule>
    <cfRule type="expression" dxfId="15406" priority="15940" stopIfTrue="1">
      <formula>OR($D73="SI",$D73="T&amp;A")</formula>
    </cfRule>
  </conditionalFormatting>
  <conditionalFormatting sqref="E73">
    <cfRule type="expression" dxfId="15405" priority="15935" stopIfTrue="1">
      <formula>OR($D73="SI",$D73="T&amp;A")</formula>
    </cfRule>
    <cfRule type="expression" dxfId="15404" priority="15936" stopIfTrue="1">
      <formula>AND($D73&lt;&gt;"SI",$E73&lt;24)</formula>
    </cfRule>
    <cfRule type="expression" dxfId="15403" priority="15937" stopIfTrue="1">
      <formula>OR($D73="SI",$D73="T&amp;A")</formula>
    </cfRule>
  </conditionalFormatting>
  <conditionalFormatting sqref="E73">
    <cfRule type="expression" dxfId="15402" priority="15932" stopIfTrue="1">
      <formula>OR($D73="SI",$D73="T&amp;A")</formula>
    </cfRule>
    <cfRule type="expression" dxfId="15401" priority="15933" stopIfTrue="1">
      <formula>AND($D73&lt;&gt;"SI",$E73&lt;24)</formula>
    </cfRule>
    <cfRule type="expression" dxfId="15400" priority="15934" stopIfTrue="1">
      <formula>OR($D73="SI",$D73="T&amp;A")</formula>
    </cfRule>
  </conditionalFormatting>
  <conditionalFormatting sqref="E73">
    <cfRule type="expression" dxfId="15399" priority="15929" stopIfTrue="1">
      <formula>OR($D73="SI",$D73="T&amp;A")</formula>
    </cfRule>
    <cfRule type="expression" dxfId="15398" priority="15930" stopIfTrue="1">
      <formula>AND($D73&lt;&gt;"SI",$E73&lt;24)</formula>
    </cfRule>
    <cfRule type="expression" dxfId="15397" priority="15931" stopIfTrue="1">
      <formula>OR($D73="SI",$D73="T&amp;A")</formula>
    </cfRule>
  </conditionalFormatting>
  <conditionalFormatting sqref="E73">
    <cfRule type="expression" dxfId="15396" priority="15926" stopIfTrue="1">
      <formula>OR($D73="SI",$D73="T&amp;A")</formula>
    </cfRule>
    <cfRule type="expression" dxfId="15395" priority="15927" stopIfTrue="1">
      <formula>AND($D73&lt;&gt;"SI",$E73&lt;24)</formula>
    </cfRule>
    <cfRule type="expression" dxfId="15394" priority="15928" stopIfTrue="1">
      <formula>OR($D73="SI",$D73="T&amp;A")</formula>
    </cfRule>
  </conditionalFormatting>
  <conditionalFormatting sqref="E73">
    <cfRule type="expression" dxfId="15393" priority="15923" stopIfTrue="1">
      <formula>OR($D73="SI",$D73="T&amp;A")</formula>
    </cfRule>
    <cfRule type="expression" dxfId="15392" priority="15924" stopIfTrue="1">
      <formula>AND($D73&lt;&gt;"SI",$E73&lt;24)</formula>
    </cfRule>
    <cfRule type="expression" dxfId="15391" priority="15925" stopIfTrue="1">
      <formula>OR($D73="SI",$D73="T&amp;A")</formula>
    </cfRule>
  </conditionalFormatting>
  <conditionalFormatting sqref="E73">
    <cfRule type="expression" dxfId="15390" priority="15920" stopIfTrue="1">
      <formula>OR($D73="SI",$D73="T&amp;A")</formula>
    </cfRule>
    <cfRule type="expression" dxfId="15389" priority="15921" stopIfTrue="1">
      <formula>AND($D73&lt;&gt;"SI",$E73&lt;24)</formula>
    </cfRule>
    <cfRule type="expression" dxfId="15388" priority="15922" stopIfTrue="1">
      <formula>OR($D73="SI",$D73="T&amp;A")</formula>
    </cfRule>
  </conditionalFormatting>
  <conditionalFormatting sqref="E73">
    <cfRule type="expression" dxfId="15387" priority="15917" stopIfTrue="1">
      <formula>OR($D73="SI",$D73="T&amp;A")</formula>
    </cfRule>
    <cfRule type="expression" dxfId="15386" priority="15918" stopIfTrue="1">
      <formula>AND($D73&lt;&gt;"SI",$E73&lt;24)</formula>
    </cfRule>
    <cfRule type="expression" dxfId="15385" priority="15919" stopIfTrue="1">
      <formula>OR($D73="SI",$D73="T&amp;A")</formula>
    </cfRule>
  </conditionalFormatting>
  <conditionalFormatting sqref="E73">
    <cfRule type="expression" dxfId="15384" priority="15914" stopIfTrue="1">
      <formula>OR($D73="SI",$D73="T&amp;A")</formula>
    </cfRule>
    <cfRule type="expression" dxfId="15383" priority="15915" stopIfTrue="1">
      <formula>AND($D73&lt;&gt;"SI",$E73&lt;24)</formula>
    </cfRule>
    <cfRule type="expression" dxfId="15382" priority="15916" stopIfTrue="1">
      <formula>OR($D73="SI",$D73="T&amp;A")</formula>
    </cfRule>
  </conditionalFormatting>
  <conditionalFormatting sqref="E73">
    <cfRule type="expression" dxfId="15381" priority="15911" stopIfTrue="1">
      <formula>OR($D73="SI",$D73="T&amp;A")</formula>
    </cfRule>
    <cfRule type="expression" dxfId="15380" priority="15912" stopIfTrue="1">
      <formula>AND($D73&lt;&gt;"SI",$E73&lt;24)</formula>
    </cfRule>
    <cfRule type="expression" dxfId="15379" priority="15913" stopIfTrue="1">
      <formula>OR($D73="SI",$D73="T&amp;A")</formula>
    </cfRule>
  </conditionalFormatting>
  <conditionalFormatting sqref="E75:E76">
    <cfRule type="expression" dxfId="15378" priority="15908" stopIfTrue="1">
      <formula>OR($D75="SI",$D75="T&amp;A")</formula>
    </cfRule>
    <cfRule type="expression" dxfId="15377" priority="15909" stopIfTrue="1">
      <formula>AND($D75&lt;&gt;"SI",$E75&lt;24)</formula>
    </cfRule>
    <cfRule type="expression" dxfId="15376" priority="15910" stopIfTrue="1">
      <formula>OR($D75="SI",$D75="T&amp;A")</formula>
    </cfRule>
  </conditionalFormatting>
  <conditionalFormatting sqref="E75:E76">
    <cfRule type="expression" dxfId="15375" priority="15905" stopIfTrue="1">
      <formula>OR($D75="SI",$D75="T&amp;A")</formula>
    </cfRule>
    <cfRule type="expression" dxfId="15374" priority="15906" stopIfTrue="1">
      <formula>AND($D75&lt;&gt;"SI",$E75&lt;24)</formula>
    </cfRule>
    <cfRule type="expression" dxfId="15373" priority="15907" stopIfTrue="1">
      <formula>OR($D75="SI",$D75="T&amp;A")</formula>
    </cfRule>
  </conditionalFormatting>
  <conditionalFormatting sqref="E75:E76">
    <cfRule type="expression" dxfId="15372" priority="15902" stopIfTrue="1">
      <formula>OR($D75="SI",$D75="T&amp;A")</formula>
    </cfRule>
    <cfRule type="expression" dxfId="15371" priority="15903" stopIfTrue="1">
      <formula>AND($D75&lt;&gt;"SI",$E75&lt;24)</formula>
    </cfRule>
    <cfRule type="expression" dxfId="15370" priority="15904" stopIfTrue="1">
      <formula>OR($D75="SI",$D75="T&amp;A")</formula>
    </cfRule>
  </conditionalFormatting>
  <conditionalFormatting sqref="E75:E76">
    <cfRule type="expression" dxfId="15369" priority="15899" stopIfTrue="1">
      <formula>OR($D75="SI",$D75="T&amp;A")</formula>
    </cfRule>
    <cfRule type="expression" dxfId="15368" priority="15900" stopIfTrue="1">
      <formula>AND($D75&lt;&gt;"SI",$E75&lt;24)</formula>
    </cfRule>
    <cfRule type="expression" dxfId="15367" priority="15901" stopIfTrue="1">
      <formula>OR($D75="SI",$D75="T&amp;A")</formula>
    </cfRule>
  </conditionalFormatting>
  <conditionalFormatting sqref="E75:E76">
    <cfRule type="expression" dxfId="15366" priority="15896" stopIfTrue="1">
      <formula>OR($D75="SI",$D75="T&amp;A")</formula>
    </cfRule>
    <cfRule type="expression" dxfId="15365" priority="15897" stopIfTrue="1">
      <formula>AND($D75&lt;&gt;"SI",$E75&lt;24)</formula>
    </cfRule>
    <cfRule type="expression" dxfId="15364" priority="15898" stopIfTrue="1">
      <formula>OR($D75="SI",$D75="T&amp;A")</formula>
    </cfRule>
  </conditionalFormatting>
  <conditionalFormatting sqref="E75:E76">
    <cfRule type="expression" dxfId="15363" priority="15893" stopIfTrue="1">
      <formula>OR($D75="SI",$D75="T&amp;A")</formula>
    </cfRule>
    <cfRule type="expression" dxfId="15362" priority="15894" stopIfTrue="1">
      <formula>AND($D75&lt;&gt;"SI",$E75&lt;24)</formula>
    </cfRule>
    <cfRule type="expression" dxfId="15361" priority="15895" stopIfTrue="1">
      <formula>OR($D75="SI",$D75="T&amp;A")</formula>
    </cfRule>
  </conditionalFormatting>
  <conditionalFormatting sqref="E75:E76">
    <cfRule type="expression" dxfId="15360" priority="15890" stopIfTrue="1">
      <formula>OR($D75="SI",$D75="T&amp;A")</formula>
    </cfRule>
    <cfRule type="expression" dxfId="15359" priority="15891" stopIfTrue="1">
      <formula>AND($D75&lt;&gt;"SI",$E75&lt;24)</formula>
    </cfRule>
    <cfRule type="expression" dxfId="15358" priority="15892" stopIfTrue="1">
      <formula>OR($D75="SI",$D75="T&amp;A")</formula>
    </cfRule>
  </conditionalFormatting>
  <conditionalFormatting sqref="E75:E76">
    <cfRule type="expression" dxfId="15357" priority="15887" stopIfTrue="1">
      <formula>OR($D75="SI",$D75="T&amp;A")</formula>
    </cfRule>
    <cfRule type="expression" dxfId="15356" priority="15888" stopIfTrue="1">
      <formula>AND($D75&lt;&gt;"SI",$E75&lt;24)</formula>
    </cfRule>
    <cfRule type="expression" dxfId="15355" priority="15889" stopIfTrue="1">
      <formula>OR($D75="SI",$D75="T&amp;A")</formula>
    </cfRule>
  </conditionalFormatting>
  <conditionalFormatting sqref="E75:E76">
    <cfRule type="expression" dxfId="15354" priority="15884" stopIfTrue="1">
      <formula>OR($D75="SI",$D75="T&amp;A")</formula>
    </cfRule>
    <cfRule type="expression" dxfId="15353" priority="15885" stopIfTrue="1">
      <formula>AND($D75&lt;&gt;"SI",$E75&lt;24)</formula>
    </cfRule>
    <cfRule type="expression" dxfId="15352" priority="15886" stopIfTrue="1">
      <formula>OR($D75="SI",$D75="T&amp;A")</formula>
    </cfRule>
  </conditionalFormatting>
  <conditionalFormatting sqref="E75:E76">
    <cfRule type="expression" dxfId="15351" priority="15881" stopIfTrue="1">
      <formula>OR($D75="SI",$D75="T&amp;A")</formula>
    </cfRule>
    <cfRule type="expression" dxfId="15350" priority="15882" stopIfTrue="1">
      <formula>AND($D75&lt;&gt;"SI",$E75&lt;24)</formula>
    </cfRule>
    <cfRule type="expression" dxfId="15349" priority="15883" stopIfTrue="1">
      <formula>OR($D75="SI",$D75="T&amp;A")</formula>
    </cfRule>
  </conditionalFormatting>
  <conditionalFormatting sqref="E75:E76">
    <cfRule type="expression" dxfId="15348" priority="15878" stopIfTrue="1">
      <formula>OR($D75="SI",$D75="T&amp;A")</formula>
    </cfRule>
    <cfRule type="expression" dxfId="15347" priority="15879" stopIfTrue="1">
      <formula>AND($D75&lt;&gt;"SI",$E75&lt;24)</formula>
    </cfRule>
    <cfRule type="expression" dxfId="15346" priority="15880" stopIfTrue="1">
      <formula>OR($D75="SI",$D75="T&amp;A")</formula>
    </cfRule>
  </conditionalFormatting>
  <conditionalFormatting sqref="E79">
    <cfRule type="expression" dxfId="15345" priority="15875" stopIfTrue="1">
      <formula>OR($D79="SI",$D79="T&amp;A")</formula>
    </cfRule>
    <cfRule type="expression" dxfId="15344" priority="15876" stopIfTrue="1">
      <formula>AND($D79&lt;&gt;"SI",$E79&lt;24)</formula>
    </cfRule>
    <cfRule type="expression" dxfId="15343" priority="15877" stopIfTrue="1">
      <formula>OR($D79="SI",$D79="T&amp;A")</formula>
    </cfRule>
  </conditionalFormatting>
  <conditionalFormatting sqref="E79">
    <cfRule type="expression" dxfId="15342" priority="15872" stopIfTrue="1">
      <formula>OR($D79="SI",$D79="T&amp;A")</formula>
    </cfRule>
    <cfRule type="expression" dxfId="15341" priority="15873" stopIfTrue="1">
      <formula>AND($D79&lt;&gt;"SI",$E79&lt;24)</formula>
    </cfRule>
    <cfRule type="expression" dxfId="15340" priority="15874" stopIfTrue="1">
      <formula>OR($D79="SI",$D79="T&amp;A")</formula>
    </cfRule>
  </conditionalFormatting>
  <conditionalFormatting sqref="E79">
    <cfRule type="expression" dxfId="15339" priority="15869" stopIfTrue="1">
      <formula>OR($D79="SI",$D79="T&amp;A")</formula>
    </cfRule>
    <cfRule type="expression" dxfId="15338" priority="15870" stopIfTrue="1">
      <formula>AND($D79&lt;&gt;"SI",$E79&lt;24)</formula>
    </cfRule>
    <cfRule type="expression" dxfId="15337" priority="15871" stopIfTrue="1">
      <formula>OR($D79="SI",$D79="T&amp;A")</formula>
    </cfRule>
  </conditionalFormatting>
  <conditionalFormatting sqref="E79">
    <cfRule type="expression" dxfId="15336" priority="15866" stopIfTrue="1">
      <formula>OR($D79="SI",$D79="T&amp;A")</formula>
    </cfRule>
    <cfRule type="expression" dxfId="15335" priority="15867" stopIfTrue="1">
      <formula>AND($D79&lt;&gt;"SI",$E79&lt;24)</formula>
    </cfRule>
    <cfRule type="expression" dxfId="15334" priority="15868" stopIfTrue="1">
      <formula>OR($D79="SI",$D79="T&amp;A")</formula>
    </cfRule>
  </conditionalFormatting>
  <conditionalFormatting sqref="E79">
    <cfRule type="expression" dxfId="15333" priority="15863" stopIfTrue="1">
      <formula>OR($D79="SI",$D79="T&amp;A")</formula>
    </cfRule>
    <cfRule type="expression" dxfId="15332" priority="15864" stopIfTrue="1">
      <formula>AND($D79&lt;&gt;"SI",$E79&lt;24)</formula>
    </cfRule>
    <cfRule type="expression" dxfId="15331" priority="15865" stopIfTrue="1">
      <formula>OR($D79="SI",$D79="T&amp;A")</formula>
    </cfRule>
  </conditionalFormatting>
  <conditionalFormatting sqref="E79">
    <cfRule type="expression" dxfId="15330" priority="15860" stopIfTrue="1">
      <formula>OR($D79="SI",$D79="T&amp;A")</formula>
    </cfRule>
    <cfRule type="expression" dxfId="15329" priority="15861" stopIfTrue="1">
      <formula>AND($D79&lt;&gt;"SI",$E79&lt;24)</formula>
    </cfRule>
    <cfRule type="expression" dxfId="15328" priority="15862" stopIfTrue="1">
      <formula>OR($D79="SI",$D79="T&amp;A")</formula>
    </cfRule>
  </conditionalFormatting>
  <conditionalFormatting sqref="E79">
    <cfRule type="expression" dxfId="15327" priority="15857" stopIfTrue="1">
      <formula>OR($D79="SI",$D79="T&amp;A")</formula>
    </cfRule>
    <cfRule type="expression" dxfId="15326" priority="15858" stopIfTrue="1">
      <formula>AND($D79&lt;&gt;"SI",$E79&lt;24)</formula>
    </cfRule>
    <cfRule type="expression" dxfId="15325" priority="15859" stopIfTrue="1">
      <formula>OR($D79="SI",$D79="T&amp;A")</formula>
    </cfRule>
  </conditionalFormatting>
  <conditionalFormatting sqref="E79">
    <cfRule type="expression" dxfId="15324" priority="15854" stopIfTrue="1">
      <formula>OR($D79="SI",$D79="T&amp;A")</formula>
    </cfRule>
    <cfRule type="expression" dxfId="15323" priority="15855" stopIfTrue="1">
      <formula>AND($D79&lt;&gt;"SI",$E79&lt;24)</formula>
    </cfRule>
    <cfRule type="expression" dxfId="15322" priority="15856" stopIfTrue="1">
      <formula>OR($D79="SI",$D79="T&amp;A")</formula>
    </cfRule>
  </conditionalFormatting>
  <conditionalFormatting sqref="E79">
    <cfRule type="expression" dxfId="15321" priority="15851" stopIfTrue="1">
      <formula>OR($D79="SI",$D79="T&amp;A")</formula>
    </cfRule>
    <cfRule type="expression" dxfId="15320" priority="15852" stopIfTrue="1">
      <formula>AND($D79&lt;&gt;"SI",$E79&lt;24)</formula>
    </cfRule>
    <cfRule type="expression" dxfId="15319" priority="15853" stopIfTrue="1">
      <formula>OR($D79="SI",$D79="T&amp;A")</formula>
    </cfRule>
  </conditionalFormatting>
  <conditionalFormatting sqref="E79">
    <cfRule type="expression" dxfId="15318" priority="15848" stopIfTrue="1">
      <formula>OR($D79="SI",$D79="T&amp;A")</formula>
    </cfRule>
    <cfRule type="expression" dxfId="15317" priority="15849" stopIfTrue="1">
      <formula>AND($D79&lt;&gt;"SI",$E79&lt;24)</formula>
    </cfRule>
    <cfRule type="expression" dxfId="15316" priority="15850" stopIfTrue="1">
      <formula>OR($D79="SI",$D79="T&amp;A")</formula>
    </cfRule>
  </conditionalFormatting>
  <conditionalFormatting sqref="E79">
    <cfRule type="expression" dxfId="15315" priority="15845" stopIfTrue="1">
      <formula>OR($D79="SI",$D79="T&amp;A")</formula>
    </cfRule>
    <cfRule type="expression" dxfId="15314" priority="15846" stopIfTrue="1">
      <formula>AND($D79&lt;&gt;"SI",$E79&lt;24)</formula>
    </cfRule>
    <cfRule type="expression" dxfId="15313" priority="15847" stopIfTrue="1">
      <formula>OR($D79="SI",$D79="T&amp;A")</formula>
    </cfRule>
  </conditionalFormatting>
  <conditionalFormatting sqref="E79">
    <cfRule type="expression" dxfId="15312" priority="15842" stopIfTrue="1">
      <formula>OR($D79="SI",$D79="T&amp;A")</formula>
    </cfRule>
    <cfRule type="expression" dxfId="15311" priority="15843" stopIfTrue="1">
      <formula>AND($D79&lt;&gt;"SI",$E79&lt;24)</formula>
    </cfRule>
    <cfRule type="expression" dxfId="15310" priority="15844" stopIfTrue="1">
      <formula>OR($D79="SI",$D79="T&amp;A")</formula>
    </cfRule>
  </conditionalFormatting>
  <conditionalFormatting sqref="E79">
    <cfRule type="expression" dxfId="15309" priority="15839" stopIfTrue="1">
      <formula>OR($D79="SI",$D79="T&amp;A")</formula>
    </cfRule>
    <cfRule type="expression" dxfId="15308" priority="15840" stopIfTrue="1">
      <formula>AND($D79&lt;&gt;"SI",$E79&lt;24)</formula>
    </cfRule>
    <cfRule type="expression" dxfId="15307" priority="15841" stopIfTrue="1">
      <formula>OR($D79="SI",$D79="T&amp;A")</formula>
    </cfRule>
  </conditionalFormatting>
  <conditionalFormatting sqref="E79">
    <cfRule type="expression" dxfId="15306" priority="15836" stopIfTrue="1">
      <formula>OR($D79="SI",$D79="T&amp;A")</formula>
    </cfRule>
    <cfRule type="expression" dxfId="15305" priority="15837" stopIfTrue="1">
      <formula>AND($D79&lt;&gt;"SI",$E79&lt;24)</formula>
    </cfRule>
    <cfRule type="expression" dxfId="15304" priority="15838" stopIfTrue="1">
      <formula>OR($D79="SI",$D79="T&amp;A")</formula>
    </cfRule>
  </conditionalFormatting>
  <conditionalFormatting sqref="E79">
    <cfRule type="expression" dxfId="15303" priority="15833" stopIfTrue="1">
      <formula>OR($D79="SI",$D79="T&amp;A")</formula>
    </cfRule>
    <cfRule type="expression" dxfId="15302" priority="15834" stopIfTrue="1">
      <formula>AND($D79&lt;&gt;"SI",$E79&lt;24)</formula>
    </cfRule>
    <cfRule type="expression" dxfId="15301" priority="15835" stopIfTrue="1">
      <formula>OR($D79="SI",$D79="T&amp;A")</formula>
    </cfRule>
  </conditionalFormatting>
  <conditionalFormatting sqref="E79">
    <cfRule type="expression" dxfId="15300" priority="15830" stopIfTrue="1">
      <formula>OR($D79="SI",$D79="T&amp;A")</formula>
    </cfRule>
    <cfRule type="expression" dxfId="15299" priority="15831" stopIfTrue="1">
      <formula>AND($D79&lt;&gt;"SI",$E79&lt;24)</formula>
    </cfRule>
    <cfRule type="expression" dxfId="15298" priority="15832" stopIfTrue="1">
      <formula>OR($D79="SI",$D79="T&amp;A")</formula>
    </cfRule>
  </conditionalFormatting>
  <conditionalFormatting sqref="E79">
    <cfRule type="expression" dxfId="15297" priority="15827" stopIfTrue="1">
      <formula>OR($D79="SI",$D79="T&amp;A")</formula>
    </cfRule>
    <cfRule type="expression" dxfId="15296" priority="15828" stopIfTrue="1">
      <formula>AND($D79&lt;&gt;"SI",$E79&lt;24)</formula>
    </cfRule>
    <cfRule type="expression" dxfId="15295" priority="15829" stopIfTrue="1">
      <formula>OR($D79="SI",$D79="T&amp;A")</formula>
    </cfRule>
  </conditionalFormatting>
  <conditionalFormatting sqref="E79">
    <cfRule type="expression" dxfId="15294" priority="15824" stopIfTrue="1">
      <formula>OR($D79="SI",$D79="T&amp;A")</formula>
    </cfRule>
    <cfRule type="expression" dxfId="15293" priority="15825" stopIfTrue="1">
      <formula>AND($D79&lt;&gt;"SI",$E79&lt;24)</formula>
    </cfRule>
    <cfRule type="expression" dxfId="15292" priority="15826" stopIfTrue="1">
      <formula>OR($D79="SI",$D79="T&amp;A")</formula>
    </cfRule>
  </conditionalFormatting>
  <conditionalFormatting sqref="E79">
    <cfRule type="expression" dxfId="15291" priority="15821" stopIfTrue="1">
      <formula>OR($D79="SI",$D79="T&amp;A")</formula>
    </cfRule>
    <cfRule type="expression" dxfId="15290" priority="15822" stopIfTrue="1">
      <formula>AND($D79&lt;&gt;"SI",$E79&lt;24)</formula>
    </cfRule>
    <cfRule type="expression" dxfId="15289" priority="15823" stopIfTrue="1">
      <formula>OR($D79="SI",$D79="T&amp;A")</formula>
    </cfRule>
  </conditionalFormatting>
  <conditionalFormatting sqref="E79">
    <cfRule type="expression" dxfId="15288" priority="15818" stopIfTrue="1">
      <formula>OR($D79="SI",$D79="T&amp;A")</formula>
    </cfRule>
    <cfRule type="expression" dxfId="15287" priority="15819" stopIfTrue="1">
      <formula>AND($D79&lt;&gt;"SI",$E79&lt;24)</formula>
    </cfRule>
    <cfRule type="expression" dxfId="15286" priority="15820" stopIfTrue="1">
      <formula>OR($D79="SI",$D79="T&amp;A")</formula>
    </cfRule>
  </conditionalFormatting>
  <conditionalFormatting sqref="E79">
    <cfRule type="expression" dxfId="15285" priority="15815" stopIfTrue="1">
      <formula>OR($D79="SI",$D79="T&amp;A")</formula>
    </cfRule>
    <cfRule type="expression" dxfId="15284" priority="15816" stopIfTrue="1">
      <formula>AND($D79&lt;&gt;"SI",$E79&lt;24)</formula>
    </cfRule>
    <cfRule type="expression" dxfId="15283" priority="15817" stopIfTrue="1">
      <formula>OR($D79="SI",$D79="T&amp;A")</formula>
    </cfRule>
  </conditionalFormatting>
  <conditionalFormatting sqref="E79">
    <cfRule type="expression" dxfId="15282" priority="15812" stopIfTrue="1">
      <formula>OR($D79="SI",$D79="T&amp;A")</formula>
    </cfRule>
    <cfRule type="expression" dxfId="15281" priority="15813" stopIfTrue="1">
      <formula>AND($D79&lt;&gt;"SI",$E79&lt;24)</formula>
    </cfRule>
    <cfRule type="expression" dxfId="15280" priority="15814" stopIfTrue="1">
      <formula>OR($D79="SI",$D79="T&amp;A")</formula>
    </cfRule>
  </conditionalFormatting>
  <conditionalFormatting sqref="E79">
    <cfRule type="expression" dxfId="15279" priority="15809" stopIfTrue="1">
      <formula>OR($D79="SI",$D79="T&amp;A")</formula>
    </cfRule>
    <cfRule type="expression" dxfId="15278" priority="15810" stopIfTrue="1">
      <formula>AND($D79&lt;&gt;"SI",$E79&lt;24)</formula>
    </cfRule>
    <cfRule type="expression" dxfId="15277" priority="15811" stopIfTrue="1">
      <formula>OR($D79="SI",$D79="T&amp;A")</formula>
    </cfRule>
  </conditionalFormatting>
  <conditionalFormatting sqref="E79">
    <cfRule type="expression" dxfId="15276" priority="15806" stopIfTrue="1">
      <formula>OR($D79="SI",$D79="T&amp;A")</formula>
    </cfRule>
    <cfRule type="expression" dxfId="15275" priority="15807" stopIfTrue="1">
      <formula>AND($D79&lt;&gt;"SI",$E79&lt;24)</formula>
    </cfRule>
    <cfRule type="expression" dxfId="15274" priority="15808" stopIfTrue="1">
      <formula>OR($D79="SI",$D79="T&amp;A")</formula>
    </cfRule>
  </conditionalFormatting>
  <conditionalFormatting sqref="E79">
    <cfRule type="expression" dxfId="15273" priority="15803" stopIfTrue="1">
      <formula>OR($D79="SI",$D79="T&amp;A")</formula>
    </cfRule>
    <cfRule type="expression" dxfId="15272" priority="15804" stopIfTrue="1">
      <formula>AND($D79&lt;&gt;"SI",$E79&lt;24)</formula>
    </cfRule>
    <cfRule type="expression" dxfId="15271" priority="15805" stopIfTrue="1">
      <formula>OR($D79="SI",$D79="T&amp;A")</formula>
    </cfRule>
  </conditionalFormatting>
  <conditionalFormatting sqref="E79">
    <cfRule type="expression" dxfId="15270" priority="15800" stopIfTrue="1">
      <formula>OR($D79="SI",$D79="T&amp;A")</formula>
    </cfRule>
    <cfRule type="expression" dxfId="15269" priority="15801" stopIfTrue="1">
      <formula>AND($D79&lt;&gt;"SI",$E79&lt;24)</formula>
    </cfRule>
    <cfRule type="expression" dxfId="15268" priority="15802" stopIfTrue="1">
      <formula>OR($D79="SI",$D79="T&amp;A")</formula>
    </cfRule>
  </conditionalFormatting>
  <conditionalFormatting sqref="E79">
    <cfRule type="expression" dxfId="15267" priority="15797" stopIfTrue="1">
      <formula>OR($D79="SI",$D79="T&amp;A")</formula>
    </cfRule>
    <cfRule type="expression" dxfId="15266" priority="15798" stopIfTrue="1">
      <formula>AND($D79&lt;&gt;"SI",$E79&lt;24)</formula>
    </cfRule>
    <cfRule type="expression" dxfId="15265" priority="15799" stopIfTrue="1">
      <formula>OR($D79="SI",$D79="T&amp;A")</formula>
    </cfRule>
  </conditionalFormatting>
  <conditionalFormatting sqref="E79">
    <cfRule type="expression" dxfId="15264" priority="15794" stopIfTrue="1">
      <formula>OR($D79="SI",$D79="T&amp;A")</formula>
    </cfRule>
    <cfRule type="expression" dxfId="15263" priority="15795" stopIfTrue="1">
      <formula>AND($D79&lt;&gt;"SI",$E79&lt;24)</formula>
    </cfRule>
    <cfRule type="expression" dxfId="15262" priority="15796" stopIfTrue="1">
      <formula>OR($D79="SI",$D79="T&amp;A")</formula>
    </cfRule>
  </conditionalFormatting>
  <conditionalFormatting sqref="E79">
    <cfRule type="expression" dxfId="15261" priority="15791" stopIfTrue="1">
      <formula>OR($D79="SI",$D79="T&amp;A")</formula>
    </cfRule>
    <cfRule type="expression" dxfId="15260" priority="15792" stopIfTrue="1">
      <formula>AND($D79&lt;&gt;"SI",$E79&lt;24)</formula>
    </cfRule>
    <cfRule type="expression" dxfId="15259" priority="15793" stopIfTrue="1">
      <formula>OR($D79="SI",$D79="T&amp;A")</formula>
    </cfRule>
  </conditionalFormatting>
  <conditionalFormatting sqref="E79">
    <cfRule type="expression" dxfId="15258" priority="15788" stopIfTrue="1">
      <formula>OR($D79="SI",$D79="T&amp;A")</formula>
    </cfRule>
    <cfRule type="expression" dxfId="15257" priority="15789" stopIfTrue="1">
      <formula>AND($D79&lt;&gt;"SI",$E79&lt;24)</formula>
    </cfRule>
    <cfRule type="expression" dxfId="15256" priority="15790" stopIfTrue="1">
      <formula>OR($D79="SI",$D79="T&amp;A")</formula>
    </cfRule>
  </conditionalFormatting>
  <conditionalFormatting sqref="E79">
    <cfRule type="expression" dxfId="15255" priority="15785" stopIfTrue="1">
      <formula>OR($D79="SI",$D79="T&amp;A")</formula>
    </cfRule>
    <cfRule type="expression" dxfId="15254" priority="15786" stopIfTrue="1">
      <formula>AND($D79&lt;&gt;"SI",$E79&lt;24)</formula>
    </cfRule>
    <cfRule type="expression" dxfId="15253" priority="15787" stopIfTrue="1">
      <formula>OR($D79="SI",$D79="T&amp;A")</formula>
    </cfRule>
  </conditionalFormatting>
  <conditionalFormatting sqref="E79">
    <cfRule type="expression" dxfId="15252" priority="15782" stopIfTrue="1">
      <formula>OR($D79="SI",$D79="T&amp;A")</formula>
    </cfRule>
    <cfRule type="expression" dxfId="15251" priority="15783" stopIfTrue="1">
      <formula>AND($D79&lt;&gt;"SI",$E79&lt;24)</formula>
    </cfRule>
    <cfRule type="expression" dxfId="15250" priority="15784" stopIfTrue="1">
      <formula>OR($D79="SI",$D79="T&amp;A")</formula>
    </cfRule>
  </conditionalFormatting>
  <conditionalFormatting sqref="E79">
    <cfRule type="expression" dxfId="15249" priority="15779" stopIfTrue="1">
      <formula>OR($D79="SI",$D79="T&amp;A")</formula>
    </cfRule>
    <cfRule type="expression" dxfId="15248" priority="15780" stopIfTrue="1">
      <formula>AND($D79&lt;&gt;"SI",$E79&lt;24)</formula>
    </cfRule>
    <cfRule type="expression" dxfId="15247" priority="15781" stopIfTrue="1">
      <formula>OR($D79="SI",$D79="T&amp;A")</formula>
    </cfRule>
  </conditionalFormatting>
  <conditionalFormatting sqref="E79">
    <cfRule type="expression" dxfId="15246" priority="15776" stopIfTrue="1">
      <formula>OR($D79="SI",$D79="T&amp;A")</formula>
    </cfRule>
    <cfRule type="expression" dxfId="15245" priority="15777" stopIfTrue="1">
      <formula>AND($D79&lt;&gt;"SI",$E79&lt;24)</formula>
    </cfRule>
    <cfRule type="expression" dxfId="15244" priority="15778" stopIfTrue="1">
      <formula>OR($D79="SI",$D79="T&amp;A")</formula>
    </cfRule>
  </conditionalFormatting>
  <conditionalFormatting sqref="E79">
    <cfRule type="expression" dxfId="15243" priority="15773" stopIfTrue="1">
      <formula>OR($D79="SI",$D79="T&amp;A")</formula>
    </cfRule>
    <cfRule type="expression" dxfId="15242" priority="15774" stopIfTrue="1">
      <formula>AND($D79&lt;&gt;"SI",$E79&lt;24)</formula>
    </cfRule>
    <cfRule type="expression" dxfId="15241" priority="15775" stopIfTrue="1">
      <formula>OR($D79="SI",$D79="T&amp;A")</formula>
    </cfRule>
  </conditionalFormatting>
  <conditionalFormatting sqref="E79">
    <cfRule type="expression" dxfId="15240" priority="15770" stopIfTrue="1">
      <formula>OR($D79="SI",$D79="T&amp;A")</formula>
    </cfRule>
    <cfRule type="expression" dxfId="15239" priority="15771" stopIfTrue="1">
      <formula>AND($D79&lt;&gt;"SI",$E79&lt;24)</formula>
    </cfRule>
    <cfRule type="expression" dxfId="15238" priority="15772" stopIfTrue="1">
      <formula>OR($D79="SI",$D79="T&amp;A")</formula>
    </cfRule>
  </conditionalFormatting>
  <conditionalFormatting sqref="E79">
    <cfRule type="expression" dxfId="15237" priority="15767" stopIfTrue="1">
      <formula>OR($D79="SI",$D79="T&amp;A")</formula>
    </cfRule>
    <cfRule type="expression" dxfId="15236" priority="15768" stopIfTrue="1">
      <formula>AND($D79&lt;&gt;"SI",$E79&lt;24)</formula>
    </cfRule>
    <cfRule type="expression" dxfId="15235" priority="15769" stopIfTrue="1">
      <formula>OR($D79="SI",$D79="T&amp;A")</formula>
    </cfRule>
  </conditionalFormatting>
  <conditionalFormatting sqref="E79">
    <cfRule type="expression" dxfId="15234" priority="15764" stopIfTrue="1">
      <formula>OR($D79="SI",$D79="T&amp;A")</formula>
    </cfRule>
    <cfRule type="expression" dxfId="15233" priority="15765" stopIfTrue="1">
      <formula>AND($D79&lt;&gt;"SI",$E79&lt;24)</formula>
    </cfRule>
    <cfRule type="expression" dxfId="15232" priority="15766" stopIfTrue="1">
      <formula>OR($D79="SI",$D79="T&amp;A")</formula>
    </cfRule>
  </conditionalFormatting>
  <conditionalFormatting sqref="E79">
    <cfRule type="expression" dxfId="15231" priority="15761" stopIfTrue="1">
      <formula>OR($D79="SI",$D79="T&amp;A")</formula>
    </cfRule>
    <cfRule type="expression" dxfId="15230" priority="15762" stopIfTrue="1">
      <formula>AND($D79&lt;&gt;"SI",$E79&lt;24)</formula>
    </cfRule>
    <cfRule type="expression" dxfId="15229" priority="15763" stopIfTrue="1">
      <formula>OR($D79="SI",$D79="T&amp;A")</formula>
    </cfRule>
  </conditionalFormatting>
  <conditionalFormatting sqref="E79">
    <cfRule type="expression" dxfId="15228" priority="15758" stopIfTrue="1">
      <formula>OR($D79="SI",$D79="T&amp;A")</formula>
    </cfRule>
    <cfRule type="expression" dxfId="15227" priority="15759" stopIfTrue="1">
      <formula>AND($D79&lt;&gt;"SI",$E79&lt;24)</formula>
    </cfRule>
    <cfRule type="expression" dxfId="15226" priority="15760" stopIfTrue="1">
      <formula>OR($D79="SI",$D79="T&amp;A")</formula>
    </cfRule>
  </conditionalFormatting>
  <conditionalFormatting sqref="E79">
    <cfRule type="expression" dxfId="15225" priority="15755" stopIfTrue="1">
      <formula>OR($D79="SI",$D79="T&amp;A")</formula>
    </cfRule>
    <cfRule type="expression" dxfId="15224" priority="15756" stopIfTrue="1">
      <formula>AND($D79&lt;&gt;"SI",$E79&lt;24)</formula>
    </cfRule>
    <cfRule type="expression" dxfId="15223" priority="15757" stopIfTrue="1">
      <formula>OR($D79="SI",$D79="T&amp;A")</formula>
    </cfRule>
  </conditionalFormatting>
  <conditionalFormatting sqref="E79">
    <cfRule type="expression" dxfId="15222" priority="15752" stopIfTrue="1">
      <formula>OR($D79="SI",$D79="T&amp;A")</formula>
    </cfRule>
    <cfRule type="expression" dxfId="15221" priority="15753" stopIfTrue="1">
      <formula>AND($D79&lt;&gt;"SI",$E79&lt;24)</formula>
    </cfRule>
    <cfRule type="expression" dxfId="15220" priority="15754" stopIfTrue="1">
      <formula>OR($D79="SI",$D79="T&amp;A")</formula>
    </cfRule>
  </conditionalFormatting>
  <conditionalFormatting sqref="E79">
    <cfRule type="expression" dxfId="15219" priority="15749" stopIfTrue="1">
      <formula>OR($D79="SI",$D79="T&amp;A")</formula>
    </cfRule>
    <cfRule type="expression" dxfId="15218" priority="15750" stopIfTrue="1">
      <formula>AND($D79&lt;&gt;"SI",$E79&lt;24)</formula>
    </cfRule>
    <cfRule type="expression" dxfId="15217" priority="15751" stopIfTrue="1">
      <formula>OR($D79="SI",$D79="T&amp;A")</formula>
    </cfRule>
  </conditionalFormatting>
  <conditionalFormatting sqref="E79">
    <cfRule type="expression" dxfId="15216" priority="15746" stopIfTrue="1">
      <formula>OR($D79="SI",$D79="T&amp;A")</formula>
    </cfRule>
    <cfRule type="expression" dxfId="15215" priority="15747" stopIfTrue="1">
      <formula>AND($D79&lt;&gt;"SI",$E79&lt;24)</formula>
    </cfRule>
    <cfRule type="expression" dxfId="15214" priority="15748" stopIfTrue="1">
      <formula>OR($D79="SI",$D79="T&amp;A")</formula>
    </cfRule>
  </conditionalFormatting>
  <conditionalFormatting sqref="E79">
    <cfRule type="expression" dxfId="15213" priority="15743" stopIfTrue="1">
      <formula>OR($D79="SI",$D79="T&amp;A")</formula>
    </cfRule>
    <cfRule type="expression" dxfId="15212" priority="15744" stopIfTrue="1">
      <formula>AND($D79&lt;&gt;"SI",$E79&lt;24)</formula>
    </cfRule>
    <cfRule type="expression" dxfId="15211" priority="15745" stopIfTrue="1">
      <formula>OR($D79="SI",$D79="T&amp;A")</formula>
    </cfRule>
  </conditionalFormatting>
  <conditionalFormatting sqref="E79">
    <cfRule type="expression" dxfId="15210" priority="15740" stopIfTrue="1">
      <formula>OR($D79="SI",$D79="T&amp;A")</formula>
    </cfRule>
    <cfRule type="expression" dxfId="15209" priority="15741" stopIfTrue="1">
      <formula>AND($D79&lt;&gt;"SI",$E79&lt;24)</formula>
    </cfRule>
    <cfRule type="expression" dxfId="15208" priority="15742" stopIfTrue="1">
      <formula>OR($D79="SI",$D79="T&amp;A")</formula>
    </cfRule>
  </conditionalFormatting>
  <conditionalFormatting sqref="E79">
    <cfRule type="expression" dxfId="15207" priority="15737" stopIfTrue="1">
      <formula>OR($D79="SI",$D79="T&amp;A")</formula>
    </cfRule>
    <cfRule type="expression" dxfId="15206" priority="15738" stopIfTrue="1">
      <formula>AND($D79&lt;&gt;"SI",$E79&lt;24)</formula>
    </cfRule>
    <cfRule type="expression" dxfId="15205" priority="15739" stopIfTrue="1">
      <formula>OR($D79="SI",$D79="T&amp;A")</formula>
    </cfRule>
  </conditionalFormatting>
  <conditionalFormatting sqref="E79">
    <cfRule type="expression" dxfId="15204" priority="15734" stopIfTrue="1">
      <formula>OR($D79="SI",$D79="T&amp;A")</formula>
    </cfRule>
    <cfRule type="expression" dxfId="15203" priority="15735" stopIfTrue="1">
      <formula>AND($D79&lt;&gt;"SI",$E79&lt;24)</formula>
    </cfRule>
    <cfRule type="expression" dxfId="15202" priority="15736" stopIfTrue="1">
      <formula>OR($D79="SI",$D79="T&amp;A")</formula>
    </cfRule>
  </conditionalFormatting>
  <conditionalFormatting sqref="E79">
    <cfRule type="expression" dxfId="15201" priority="15731" stopIfTrue="1">
      <formula>OR($D79="SI",$D79="T&amp;A")</formula>
    </cfRule>
    <cfRule type="expression" dxfId="15200" priority="15732" stopIfTrue="1">
      <formula>AND($D79&lt;&gt;"SI",$E79&lt;24)</formula>
    </cfRule>
    <cfRule type="expression" dxfId="15199" priority="15733" stopIfTrue="1">
      <formula>OR($D79="SI",$D79="T&amp;A")</formula>
    </cfRule>
  </conditionalFormatting>
  <conditionalFormatting sqref="E79">
    <cfRule type="expression" dxfId="15198" priority="15728" stopIfTrue="1">
      <formula>OR($D79="SI",$D79="T&amp;A")</formula>
    </cfRule>
    <cfRule type="expression" dxfId="15197" priority="15729" stopIfTrue="1">
      <formula>AND($D79&lt;&gt;"SI",$E79&lt;24)</formula>
    </cfRule>
    <cfRule type="expression" dxfId="15196" priority="15730" stopIfTrue="1">
      <formula>OR($D79="SI",$D79="T&amp;A")</formula>
    </cfRule>
  </conditionalFormatting>
  <conditionalFormatting sqref="E79">
    <cfRule type="expression" dxfId="15195" priority="15725" stopIfTrue="1">
      <formula>OR($D79="SI",$D79="T&amp;A")</formula>
    </cfRule>
    <cfRule type="expression" dxfId="15194" priority="15726" stopIfTrue="1">
      <formula>AND($D79&lt;&gt;"SI",$E79&lt;24)</formula>
    </cfRule>
    <cfRule type="expression" dxfId="15193" priority="15727" stopIfTrue="1">
      <formula>OR($D79="SI",$D79="T&amp;A")</formula>
    </cfRule>
  </conditionalFormatting>
  <conditionalFormatting sqref="E79">
    <cfRule type="expression" dxfId="15192" priority="15722" stopIfTrue="1">
      <formula>OR($D79="SI",$D79="T&amp;A")</formula>
    </cfRule>
    <cfRule type="expression" dxfId="15191" priority="15723" stopIfTrue="1">
      <formula>AND($D79&lt;&gt;"SI",$E79&lt;24)</formula>
    </cfRule>
    <cfRule type="expression" dxfId="15190" priority="15724" stopIfTrue="1">
      <formula>OR($D79="SI",$D79="T&amp;A")</formula>
    </cfRule>
  </conditionalFormatting>
  <conditionalFormatting sqref="E79">
    <cfRule type="expression" dxfId="15189" priority="15719" stopIfTrue="1">
      <formula>OR($D79="SI",$D79="T&amp;A")</formula>
    </cfRule>
    <cfRule type="expression" dxfId="15188" priority="15720" stopIfTrue="1">
      <formula>AND($D79&lt;&gt;"SI",$E79&lt;24)</formula>
    </cfRule>
    <cfRule type="expression" dxfId="15187" priority="15721" stopIfTrue="1">
      <formula>OR($D79="SI",$D79="T&amp;A")</formula>
    </cfRule>
  </conditionalFormatting>
  <conditionalFormatting sqref="E79">
    <cfRule type="expression" dxfId="15186" priority="15716" stopIfTrue="1">
      <formula>OR($D79="SI",$D79="T&amp;A")</formula>
    </cfRule>
    <cfRule type="expression" dxfId="15185" priority="15717" stopIfTrue="1">
      <formula>AND($D79&lt;&gt;"SI",$E79&lt;24)</formula>
    </cfRule>
    <cfRule type="expression" dxfId="15184" priority="15718" stopIfTrue="1">
      <formula>OR($D79="SI",$D79="T&amp;A")</formula>
    </cfRule>
  </conditionalFormatting>
  <conditionalFormatting sqref="E87">
    <cfRule type="expression" dxfId="15183" priority="15713" stopIfTrue="1">
      <formula>OR($D87="SI",$D87="T&amp;A")</formula>
    </cfRule>
    <cfRule type="expression" dxfId="15182" priority="15714" stopIfTrue="1">
      <formula>AND($D87&lt;&gt;"SI",$E87&lt;24)</formula>
    </cfRule>
    <cfRule type="expression" dxfId="15181" priority="15715" stopIfTrue="1">
      <formula>OR($D87="SI",$D87="T&amp;A")</formula>
    </cfRule>
  </conditionalFormatting>
  <conditionalFormatting sqref="E87">
    <cfRule type="expression" dxfId="15180" priority="15710" stopIfTrue="1">
      <formula>OR($D87="SI",$D87="T&amp;A")</formula>
    </cfRule>
    <cfRule type="expression" dxfId="15179" priority="15711" stopIfTrue="1">
      <formula>AND($D87&lt;&gt;"SI",$E87&lt;24)</formula>
    </cfRule>
    <cfRule type="expression" dxfId="15178" priority="15712" stopIfTrue="1">
      <formula>OR($D87="SI",$D87="T&amp;A")</formula>
    </cfRule>
  </conditionalFormatting>
  <conditionalFormatting sqref="E87">
    <cfRule type="expression" dxfId="15177" priority="15707" stopIfTrue="1">
      <formula>OR($D87="SI",$D87="T&amp;A")</formula>
    </cfRule>
    <cfRule type="expression" dxfId="15176" priority="15708" stopIfTrue="1">
      <formula>AND($D87&lt;&gt;"SI",$E87&lt;24)</formula>
    </cfRule>
    <cfRule type="expression" dxfId="15175" priority="15709" stopIfTrue="1">
      <formula>OR($D87="SI",$D87="T&amp;A")</formula>
    </cfRule>
  </conditionalFormatting>
  <conditionalFormatting sqref="E87">
    <cfRule type="expression" dxfId="15174" priority="15704" stopIfTrue="1">
      <formula>OR($D87="SI",$D87="T&amp;A")</formula>
    </cfRule>
    <cfRule type="expression" dxfId="15173" priority="15705" stopIfTrue="1">
      <formula>AND($D87&lt;&gt;"SI",$E87&lt;24)</formula>
    </cfRule>
    <cfRule type="expression" dxfId="15172" priority="15706" stopIfTrue="1">
      <formula>OR($D87="SI",$D87="T&amp;A")</formula>
    </cfRule>
  </conditionalFormatting>
  <conditionalFormatting sqref="E87">
    <cfRule type="expression" dxfId="15171" priority="15701" stopIfTrue="1">
      <formula>OR($D87="SI",$D87="T&amp;A")</formula>
    </cfRule>
    <cfRule type="expression" dxfId="15170" priority="15702" stopIfTrue="1">
      <formula>AND($D87&lt;&gt;"SI",$E87&lt;24)</formula>
    </cfRule>
    <cfRule type="expression" dxfId="15169" priority="15703" stopIfTrue="1">
      <formula>OR($D87="SI",$D87="T&amp;A")</formula>
    </cfRule>
  </conditionalFormatting>
  <conditionalFormatting sqref="E87">
    <cfRule type="expression" dxfId="15168" priority="15698" stopIfTrue="1">
      <formula>OR($D87="SI",$D87="T&amp;A")</formula>
    </cfRule>
    <cfRule type="expression" dxfId="15167" priority="15699" stopIfTrue="1">
      <formula>AND($D87&lt;&gt;"SI",$E87&lt;24)</formula>
    </cfRule>
    <cfRule type="expression" dxfId="15166" priority="15700" stopIfTrue="1">
      <formula>OR($D87="SI",$D87="T&amp;A")</formula>
    </cfRule>
  </conditionalFormatting>
  <conditionalFormatting sqref="E87">
    <cfRule type="expression" dxfId="15165" priority="15695" stopIfTrue="1">
      <formula>OR($D87="SI",$D87="T&amp;A")</formula>
    </cfRule>
    <cfRule type="expression" dxfId="15164" priority="15696" stopIfTrue="1">
      <formula>AND($D87&lt;&gt;"SI",$E87&lt;24)</formula>
    </cfRule>
    <cfRule type="expression" dxfId="15163" priority="15697" stopIfTrue="1">
      <formula>OR($D87="SI",$D87="T&amp;A")</formula>
    </cfRule>
  </conditionalFormatting>
  <conditionalFormatting sqref="E87">
    <cfRule type="expression" dxfId="15162" priority="15692" stopIfTrue="1">
      <formula>OR($D87="SI",$D87="T&amp;A")</formula>
    </cfRule>
    <cfRule type="expression" dxfId="15161" priority="15693" stopIfTrue="1">
      <formula>AND($D87&lt;&gt;"SI",$E87&lt;24)</formula>
    </cfRule>
    <cfRule type="expression" dxfId="15160" priority="15694" stopIfTrue="1">
      <formula>OR($D87="SI",$D87="T&amp;A")</formula>
    </cfRule>
  </conditionalFormatting>
  <conditionalFormatting sqref="E87">
    <cfRule type="expression" dxfId="15159" priority="15689" stopIfTrue="1">
      <formula>OR($D87="SI",$D87="T&amp;A")</formula>
    </cfRule>
    <cfRule type="expression" dxfId="15158" priority="15690" stopIfTrue="1">
      <formula>AND($D87&lt;&gt;"SI",$E87&lt;24)</formula>
    </cfRule>
    <cfRule type="expression" dxfId="15157" priority="15691" stopIfTrue="1">
      <formula>OR($D87="SI",$D87="T&amp;A")</formula>
    </cfRule>
  </conditionalFormatting>
  <conditionalFormatting sqref="E87">
    <cfRule type="expression" dxfId="15156" priority="15686" stopIfTrue="1">
      <formula>OR($D87="SI",$D87="T&amp;A")</formula>
    </cfRule>
    <cfRule type="expression" dxfId="15155" priority="15687" stopIfTrue="1">
      <formula>AND($D87&lt;&gt;"SI",$E87&lt;24)</formula>
    </cfRule>
    <cfRule type="expression" dxfId="15154" priority="15688" stopIfTrue="1">
      <formula>OR($D87="SI",$D87="T&amp;A")</formula>
    </cfRule>
  </conditionalFormatting>
  <conditionalFormatting sqref="E87">
    <cfRule type="expression" dxfId="15153" priority="15683" stopIfTrue="1">
      <formula>OR($D87="SI",$D87="T&amp;A")</formula>
    </cfRule>
    <cfRule type="expression" dxfId="15152" priority="15684" stopIfTrue="1">
      <formula>AND($D87&lt;&gt;"SI",$E87&lt;24)</formula>
    </cfRule>
    <cfRule type="expression" dxfId="15151" priority="15685" stopIfTrue="1">
      <formula>OR($D87="SI",$D87="T&amp;A")</formula>
    </cfRule>
  </conditionalFormatting>
  <conditionalFormatting sqref="E89">
    <cfRule type="expression" dxfId="15150" priority="15680" stopIfTrue="1">
      <formula>OR($D89="SI",$D89="T&amp;A")</formula>
    </cfRule>
    <cfRule type="expression" dxfId="15149" priority="15681" stopIfTrue="1">
      <formula>AND($D89&lt;&gt;"SI",$E89&lt;24)</formula>
    </cfRule>
    <cfRule type="expression" dxfId="15148" priority="15682" stopIfTrue="1">
      <formula>OR($D89="SI",$D89="T&amp;A")</formula>
    </cfRule>
  </conditionalFormatting>
  <conditionalFormatting sqref="E89">
    <cfRule type="expression" dxfId="15147" priority="15677" stopIfTrue="1">
      <formula>OR($D89="SI",$D89="T&amp;A")</formula>
    </cfRule>
    <cfRule type="expression" dxfId="15146" priority="15678" stopIfTrue="1">
      <formula>AND($D89&lt;&gt;"SI",$E89&lt;24)</formula>
    </cfRule>
    <cfRule type="expression" dxfId="15145" priority="15679" stopIfTrue="1">
      <formula>OR($D89="SI",$D89="T&amp;A")</formula>
    </cfRule>
  </conditionalFormatting>
  <conditionalFormatting sqref="E89">
    <cfRule type="expression" dxfId="15144" priority="15674" stopIfTrue="1">
      <formula>OR($D89="SI",$D89="T&amp;A")</formula>
    </cfRule>
    <cfRule type="expression" dxfId="15143" priority="15675" stopIfTrue="1">
      <formula>AND($D89&lt;&gt;"SI",$E89&lt;24)</formula>
    </cfRule>
    <cfRule type="expression" dxfId="15142" priority="15676" stopIfTrue="1">
      <formula>OR($D89="SI",$D89="T&amp;A")</formula>
    </cfRule>
  </conditionalFormatting>
  <conditionalFormatting sqref="E89">
    <cfRule type="expression" dxfId="15141" priority="15671" stopIfTrue="1">
      <formula>OR($D89="SI",$D89="T&amp;A")</formula>
    </cfRule>
    <cfRule type="expression" dxfId="15140" priority="15672" stopIfTrue="1">
      <formula>AND($D89&lt;&gt;"SI",$E89&lt;24)</formula>
    </cfRule>
    <cfRule type="expression" dxfId="15139" priority="15673" stopIfTrue="1">
      <formula>OR($D89="SI",$D89="T&amp;A")</formula>
    </cfRule>
  </conditionalFormatting>
  <conditionalFormatting sqref="E89">
    <cfRule type="expression" dxfId="15138" priority="15668" stopIfTrue="1">
      <formula>OR($D89="SI",$D89="T&amp;A")</formula>
    </cfRule>
    <cfRule type="expression" dxfId="15137" priority="15669" stopIfTrue="1">
      <formula>AND($D89&lt;&gt;"SI",$E89&lt;24)</formula>
    </cfRule>
    <cfRule type="expression" dxfId="15136" priority="15670" stopIfTrue="1">
      <formula>OR($D89="SI",$D89="T&amp;A")</formula>
    </cfRule>
  </conditionalFormatting>
  <conditionalFormatting sqref="E89">
    <cfRule type="expression" dxfId="15135" priority="15665" stopIfTrue="1">
      <formula>OR($D89="SI",$D89="T&amp;A")</formula>
    </cfRule>
    <cfRule type="expression" dxfId="15134" priority="15666" stopIfTrue="1">
      <formula>AND($D89&lt;&gt;"SI",$E89&lt;24)</formula>
    </cfRule>
    <cfRule type="expression" dxfId="15133" priority="15667" stopIfTrue="1">
      <formula>OR($D89="SI",$D89="T&amp;A")</formula>
    </cfRule>
  </conditionalFormatting>
  <conditionalFormatting sqref="E89">
    <cfRule type="expression" dxfId="15132" priority="15662" stopIfTrue="1">
      <formula>OR($D89="SI",$D89="T&amp;A")</formula>
    </cfRule>
    <cfRule type="expression" dxfId="15131" priority="15663" stopIfTrue="1">
      <formula>AND($D89&lt;&gt;"SI",$E89&lt;24)</formula>
    </cfRule>
    <cfRule type="expression" dxfId="15130" priority="15664" stopIfTrue="1">
      <formula>OR($D89="SI",$D89="T&amp;A")</formula>
    </cfRule>
  </conditionalFormatting>
  <conditionalFormatting sqref="E89">
    <cfRule type="expression" dxfId="15129" priority="15659" stopIfTrue="1">
      <formula>OR($D89="SI",$D89="T&amp;A")</formula>
    </cfRule>
    <cfRule type="expression" dxfId="15128" priority="15660" stopIfTrue="1">
      <formula>AND($D89&lt;&gt;"SI",$E89&lt;24)</formula>
    </cfRule>
    <cfRule type="expression" dxfId="15127" priority="15661" stopIfTrue="1">
      <formula>OR($D89="SI",$D89="T&amp;A")</formula>
    </cfRule>
  </conditionalFormatting>
  <conditionalFormatting sqref="E89">
    <cfRule type="expression" dxfId="15126" priority="15656" stopIfTrue="1">
      <formula>OR($D89="SI",$D89="T&amp;A")</formula>
    </cfRule>
    <cfRule type="expression" dxfId="15125" priority="15657" stopIfTrue="1">
      <formula>AND($D89&lt;&gt;"SI",$E89&lt;24)</formula>
    </cfRule>
    <cfRule type="expression" dxfId="15124" priority="15658" stopIfTrue="1">
      <formula>OR($D89="SI",$D89="T&amp;A")</formula>
    </cfRule>
  </conditionalFormatting>
  <conditionalFormatting sqref="E89">
    <cfRule type="expression" dxfId="15123" priority="15653" stopIfTrue="1">
      <formula>OR($D89="SI",$D89="T&amp;A")</formula>
    </cfRule>
    <cfRule type="expression" dxfId="15122" priority="15654" stopIfTrue="1">
      <formula>AND($D89&lt;&gt;"SI",$E89&lt;24)</formula>
    </cfRule>
    <cfRule type="expression" dxfId="15121" priority="15655" stopIfTrue="1">
      <formula>OR($D89="SI",$D89="T&amp;A")</formula>
    </cfRule>
  </conditionalFormatting>
  <conditionalFormatting sqref="E89">
    <cfRule type="expression" dxfId="15120" priority="15650" stopIfTrue="1">
      <formula>OR($D89="SI",$D89="T&amp;A")</formula>
    </cfRule>
    <cfRule type="expression" dxfId="15119" priority="15651" stopIfTrue="1">
      <formula>AND($D89&lt;&gt;"SI",$E89&lt;24)</formula>
    </cfRule>
    <cfRule type="expression" dxfId="15118" priority="15652" stopIfTrue="1">
      <formula>OR($D89="SI",$D89="T&amp;A")</formula>
    </cfRule>
  </conditionalFormatting>
  <conditionalFormatting sqref="E95">
    <cfRule type="expression" dxfId="15117" priority="15647" stopIfTrue="1">
      <formula>OR($D95="SI",$D95="T&amp;A")</formula>
    </cfRule>
    <cfRule type="expression" dxfId="15116" priority="15648" stopIfTrue="1">
      <formula>AND($D95&lt;&gt;"SI",$E95&lt;24)</formula>
    </cfRule>
    <cfRule type="expression" dxfId="15115" priority="15649" stopIfTrue="1">
      <formula>OR($D95="SI",$D95="T&amp;A")</formula>
    </cfRule>
  </conditionalFormatting>
  <conditionalFormatting sqref="E95">
    <cfRule type="expression" dxfId="15114" priority="15644" stopIfTrue="1">
      <formula>OR($D95="SI",$D95="T&amp;A")</formula>
    </cfRule>
    <cfRule type="expression" dxfId="15113" priority="15645" stopIfTrue="1">
      <formula>AND($D95&lt;&gt;"SI",$E95&lt;24)</formula>
    </cfRule>
    <cfRule type="expression" dxfId="15112" priority="15646" stopIfTrue="1">
      <formula>OR($D95="SI",$D95="T&amp;A")</formula>
    </cfRule>
  </conditionalFormatting>
  <conditionalFormatting sqref="E95">
    <cfRule type="expression" dxfId="15111" priority="15641" stopIfTrue="1">
      <formula>OR($D95="SI",$D95="T&amp;A")</formula>
    </cfRule>
    <cfRule type="expression" dxfId="15110" priority="15642" stopIfTrue="1">
      <formula>AND($D95&lt;&gt;"SI",$E95&lt;24)</formula>
    </cfRule>
    <cfRule type="expression" dxfId="15109" priority="15643" stopIfTrue="1">
      <formula>OR($D95="SI",$D95="T&amp;A")</formula>
    </cfRule>
  </conditionalFormatting>
  <conditionalFormatting sqref="E95">
    <cfRule type="expression" dxfId="15108" priority="15638" stopIfTrue="1">
      <formula>OR($D95="SI",$D95="T&amp;A")</formula>
    </cfRule>
    <cfRule type="expression" dxfId="15107" priority="15639" stopIfTrue="1">
      <formula>AND($D95&lt;&gt;"SI",$E95&lt;24)</formula>
    </cfRule>
    <cfRule type="expression" dxfId="15106" priority="15640" stopIfTrue="1">
      <formula>OR($D95="SI",$D95="T&amp;A")</formula>
    </cfRule>
  </conditionalFormatting>
  <conditionalFormatting sqref="E95">
    <cfRule type="expression" dxfId="15105" priority="15635" stopIfTrue="1">
      <formula>OR($D95="SI",$D95="T&amp;A")</formula>
    </cfRule>
    <cfRule type="expression" dxfId="15104" priority="15636" stopIfTrue="1">
      <formula>AND($D95&lt;&gt;"SI",$E95&lt;24)</formula>
    </cfRule>
    <cfRule type="expression" dxfId="15103" priority="15637" stopIfTrue="1">
      <formula>OR($D95="SI",$D95="T&amp;A")</formula>
    </cfRule>
  </conditionalFormatting>
  <conditionalFormatting sqref="E95">
    <cfRule type="expression" dxfId="15102" priority="15632" stopIfTrue="1">
      <formula>OR($D95="SI",$D95="T&amp;A")</formula>
    </cfRule>
    <cfRule type="expression" dxfId="15101" priority="15633" stopIfTrue="1">
      <formula>AND($D95&lt;&gt;"SI",$E95&lt;24)</formula>
    </cfRule>
    <cfRule type="expression" dxfId="15100" priority="15634" stopIfTrue="1">
      <formula>OR($D95="SI",$D95="T&amp;A")</formula>
    </cfRule>
  </conditionalFormatting>
  <conditionalFormatting sqref="E95">
    <cfRule type="expression" dxfId="15099" priority="15629" stopIfTrue="1">
      <formula>OR($D95="SI",$D95="T&amp;A")</formula>
    </cfRule>
    <cfRule type="expression" dxfId="15098" priority="15630" stopIfTrue="1">
      <formula>AND($D95&lt;&gt;"SI",$E95&lt;24)</formula>
    </cfRule>
    <cfRule type="expression" dxfId="15097" priority="15631" stopIfTrue="1">
      <formula>OR($D95="SI",$D95="T&amp;A")</formula>
    </cfRule>
  </conditionalFormatting>
  <conditionalFormatting sqref="G40">
    <cfRule type="expression" dxfId="15096" priority="15626" stopIfTrue="1">
      <formula>OR($D40="SI",$D40="T&amp;A")</formula>
    </cfRule>
    <cfRule type="expression" dxfId="15095" priority="15627" stopIfTrue="1">
      <formula>AND($F40&gt;0,$G40="")</formula>
    </cfRule>
    <cfRule type="expression" dxfId="15094" priority="15628" stopIfTrue="1">
      <formula>AND($F40=0,$G40&lt;&gt;"",$G40&lt;&gt;"PUMP OFF MODE",G40&lt;&gt;"UNDER LOAD")</formula>
    </cfRule>
  </conditionalFormatting>
  <conditionalFormatting sqref="G40">
    <cfRule type="expression" dxfId="15093" priority="15623" stopIfTrue="1">
      <formula>OR($D40="SI",$D40="T&amp;A")</formula>
    </cfRule>
    <cfRule type="expression" dxfId="15092" priority="15624" stopIfTrue="1">
      <formula>AND($F40&gt;0,$G40="")</formula>
    </cfRule>
    <cfRule type="expression" dxfId="15091" priority="15625" stopIfTrue="1">
      <formula>AND($F40=0,$G40&lt;&gt;"",$G40&lt;&gt;"PUMP OFF MODE",G40&lt;&gt;"UNDER LOAD")</formula>
    </cfRule>
  </conditionalFormatting>
  <conditionalFormatting sqref="G40">
    <cfRule type="expression" dxfId="15090" priority="15620" stopIfTrue="1">
      <formula>OR($D40="SI",$D40="T&amp;A")</formula>
    </cfRule>
    <cfRule type="expression" dxfId="15089" priority="15621" stopIfTrue="1">
      <formula>AND($F40&gt;0,$G40="")</formula>
    </cfRule>
    <cfRule type="expression" dxfId="15088" priority="15622" stopIfTrue="1">
      <formula>AND($F40=0,$G40&lt;&gt;"",$G40&lt;&gt;"PUMP OFF MODE",G40&lt;&gt;"UNDER LOAD")</formula>
    </cfRule>
  </conditionalFormatting>
  <conditionalFormatting sqref="G40">
    <cfRule type="expression" dxfId="15087" priority="15617" stopIfTrue="1">
      <formula>OR($D40="SI",$D40="T&amp;A")</formula>
    </cfRule>
    <cfRule type="expression" dxfId="15086" priority="15618" stopIfTrue="1">
      <formula>AND($F40&gt;0,$G40="")</formula>
    </cfRule>
    <cfRule type="expression" dxfId="15085" priority="15619" stopIfTrue="1">
      <formula>AND($F40=0,$G40&lt;&gt;"",$G40&lt;&gt;"PUMP OFF MODE",G40&lt;&gt;"UNDER LOAD")</formula>
    </cfRule>
  </conditionalFormatting>
  <conditionalFormatting sqref="G40">
    <cfRule type="expression" dxfId="15084" priority="15614" stopIfTrue="1">
      <formula>OR($D40="SI",$D40="T&amp;A")</formula>
    </cfRule>
    <cfRule type="expression" dxfId="15083" priority="15615" stopIfTrue="1">
      <formula>AND($F40&gt;0,$G40="")</formula>
    </cfRule>
    <cfRule type="expression" dxfId="15082" priority="15616" stopIfTrue="1">
      <formula>AND($F40=0,$G40&lt;&gt;"",$G40&lt;&gt;"PUMP OFF MODE",G40&lt;&gt;"UNDER LOAD")</formula>
    </cfRule>
  </conditionalFormatting>
  <conditionalFormatting sqref="G40">
    <cfRule type="expression" dxfId="15081" priority="15611" stopIfTrue="1">
      <formula>OR($D40="SI",$D40="T&amp;A")</formula>
    </cfRule>
    <cfRule type="expression" dxfId="15080" priority="15612" stopIfTrue="1">
      <formula>AND($F40&gt;0,$G40="")</formula>
    </cfRule>
    <cfRule type="expression" dxfId="15079" priority="15613" stopIfTrue="1">
      <formula>AND($F40=0,$G40&lt;&gt;"",$G40&lt;&gt;"PUMP OFF MODE",G40&lt;&gt;"UNDER LOAD")</formula>
    </cfRule>
  </conditionalFormatting>
  <conditionalFormatting sqref="G40">
    <cfRule type="expression" dxfId="15078" priority="15608" stopIfTrue="1">
      <formula>OR($D40="SI",$D40="T&amp;A")</formula>
    </cfRule>
    <cfRule type="expression" dxfId="15077" priority="15609" stopIfTrue="1">
      <formula>AND($F40&gt;0,$G40="")</formula>
    </cfRule>
    <cfRule type="expression" dxfId="15076" priority="15610" stopIfTrue="1">
      <formula>AND($F40=0,$G40&lt;&gt;"",$G40&lt;&gt;"PUMP OFF MODE",G40&lt;&gt;"UNDER LOAD")</formula>
    </cfRule>
  </conditionalFormatting>
  <conditionalFormatting sqref="G40">
    <cfRule type="expression" dxfId="15075" priority="15605" stopIfTrue="1">
      <formula>OR($D40="SI",$D40="T&amp;A")</formula>
    </cfRule>
    <cfRule type="expression" dxfId="15074" priority="15606" stopIfTrue="1">
      <formula>AND($F40&gt;0,$G40="")</formula>
    </cfRule>
    <cfRule type="expression" dxfId="15073" priority="15607" stopIfTrue="1">
      <formula>AND($F40=0,$G40&lt;&gt;"",$G40&lt;&gt;"PUMP OFF MODE",G40&lt;&gt;"UNDER LOAD")</formula>
    </cfRule>
  </conditionalFormatting>
  <conditionalFormatting sqref="G40">
    <cfRule type="expression" dxfId="15072" priority="15602" stopIfTrue="1">
      <formula>OR($D40="SI",$D40="T&amp;A")</formula>
    </cfRule>
    <cfRule type="expression" dxfId="15071" priority="15603" stopIfTrue="1">
      <formula>AND($F40&gt;0,$G40="")</formula>
    </cfRule>
    <cfRule type="expression" dxfId="15070" priority="15604" stopIfTrue="1">
      <formula>AND($F40=0,$G40&lt;&gt;"",$G40&lt;&gt;"PUMP OFF MODE",G40&lt;&gt;"UNDER LOAD")</formula>
    </cfRule>
  </conditionalFormatting>
  <conditionalFormatting sqref="G40">
    <cfRule type="expression" dxfId="15069" priority="15599" stopIfTrue="1">
      <formula>OR($D40="SI",$D40="T&amp;A")</formula>
    </cfRule>
    <cfRule type="expression" dxfId="15068" priority="15600" stopIfTrue="1">
      <formula>AND($F40&gt;0,$G40="")</formula>
    </cfRule>
    <cfRule type="expression" dxfId="15067" priority="15601" stopIfTrue="1">
      <formula>AND($F40=0,$G40&lt;&gt;"",$G40&lt;&gt;"PUMP OFF MODE",G40&lt;&gt;"UNDER LOAD")</formula>
    </cfRule>
  </conditionalFormatting>
  <conditionalFormatting sqref="G40">
    <cfRule type="expression" dxfId="15066" priority="15596" stopIfTrue="1">
      <formula>OR($D40="SI",$D40="T&amp;A")</formula>
    </cfRule>
    <cfRule type="expression" dxfId="15065" priority="15597" stopIfTrue="1">
      <formula>AND($F40&gt;0,$G40="")</formula>
    </cfRule>
    <cfRule type="expression" dxfId="15064" priority="15598" stopIfTrue="1">
      <formula>AND($F40=0,$G40&lt;&gt;"",$G40&lt;&gt;"PUMP OFF MODE",G40&lt;&gt;"UNDER LOAD")</formula>
    </cfRule>
  </conditionalFormatting>
  <conditionalFormatting sqref="G40">
    <cfRule type="expression" dxfId="15063" priority="15593" stopIfTrue="1">
      <formula>OR($D40="SI",$D40="T&amp;A")</formula>
    </cfRule>
    <cfRule type="expression" dxfId="15062" priority="15594" stopIfTrue="1">
      <formula>AND($F40&gt;0,$G40="")</formula>
    </cfRule>
    <cfRule type="expression" dxfId="15061" priority="15595" stopIfTrue="1">
      <formula>AND($F40=0,$G40&lt;&gt;"",$G40&lt;&gt;"PUMP OFF MODE",G40&lt;&gt;"UNDER LOAD")</formula>
    </cfRule>
  </conditionalFormatting>
  <conditionalFormatting sqref="G40">
    <cfRule type="expression" dxfId="15060" priority="15590" stopIfTrue="1">
      <formula>OR($D40="SI",$D40="T&amp;A")</formula>
    </cfRule>
    <cfRule type="expression" dxfId="15059" priority="15591" stopIfTrue="1">
      <formula>AND($F40&gt;0,$G40="")</formula>
    </cfRule>
    <cfRule type="expression" dxfId="15058" priority="15592" stopIfTrue="1">
      <formula>AND($F40=0,$G40&lt;&gt;"",$G40&lt;&gt;"PUMP OFF MODE",G40&lt;&gt;"UNDER LOAD")</formula>
    </cfRule>
  </conditionalFormatting>
  <conditionalFormatting sqref="G40">
    <cfRule type="expression" dxfId="15057" priority="15587" stopIfTrue="1">
      <formula>OR($D40="SI",$D40="T&amp;A")</formula>
    </cfRule>
    <cfRule type="expression" dxfId="15056" priority="15588" stopIfTrue="1">
      <formula>AND($F40&gt;0,$G40="")</formula>
    </cfRule>
    <cfRule type="expression" dxfId="15055" priority="15589" stopIfTrue="1">
      <formula>AND($F40=0,$G40&lt;&gt;"",$G40&lt;&gt;"PUMP OFF MODE",G40&lt;&gt;"UNDER LOAD")</formula>
    </cfRule>
  </conditionalFormatting>
  <conditionalFormatting sqref="G40">
    <cfRule type="expression" dxfId="15054" priority="15584" stopIfTrue="1">
      <formula>OR($D40="SI",$D40="T&amp;A")</formula>
    </cfRule>
    <cfRule type="expression" dxfId="15053" priority="15585" stopIfTrue="1">
      <formula>AND($F40&gt;0,$G40="")</formula>
    </cfRule>
    <cfRule type="expression" dxfId="15052" priority="15586" stopIfTrue="1">
      <formula>AND($F40=0,$G40&lt;&gt;"",$G40&lt;&gt;"PUMP OFF MODE",G40&lt;&gt;"UNDER LOAD")</formula>
    </cfRule>
  </conditionalFormatting>
  <conditionalFormatting sqref="G40">
    <cfRule type="expression" dxfId="15051" priority="15581" stopIfTrue="1">
      <formula>OR($D40="SI",$D40="T&amp;A")</formula>
    </cfRule>
    <cfRule type="expression" dxfId="15050" priority="15582" stopIfTrue="1">
      <formula>AND($F40&gt;0,$G40="")</formula>
    </cfRule>
    <cfRule type="expression" dxfId="15049" priority="15583" stopIfTrue="1">
      <formula>AND($F40=0,$G40&lt;&gt;"",$G40&lt;&gt;"PUMP OFF MODE",G40&lt;&gt;"UNDER LOAD")</formula>
    </cfRule>
  </conditionalFormatting>
  <conditionalFormatting sqref="G40">
    <cfRule type="expression" dxfId="15048" priority="15578" stopIfTrue="1">
      <formula>OR($D40="SI",$D40="T&amp;A")</formula>
    </cfRule>
    <cfRule type="expression" dxfId="15047" priority="15579" stopIfTrue="1">
      <formula>AND($F40&gt;0,$G40="")</formula>
    </cfRule>
    <cfRule type="expression" dxfId="15046" priority="15580" stopIfTrue="1">
      <formula>AND($F40=0,$G40&lt;&gt;"",$G40&lt;&gt;"PUMP OFF MODE",G40&lt;&gt;"UNDER LOAD")</formula>
    </cfRule>
  </conditionalFormatting>
  <conditionalFormatting sqref="G40">
    <cfRule type="expression" dxfId="15045" priority="15575" stopIfTrue="1">
      <formula>OR($D40="SI",$D40="T&amp;A")</formula>
    </cfRule>
    <cfRule type="expression" dxfId="15044" priority="15576" stopIfTrue="1">
      <formula>AND($F40&gt;0,$G40="")</formula>
    </cfRule>
    <cfRule type="expression" dxfId="15043" priority="15577" stopIfTrue="1">
      <formula>AND($F40=0,$G40&lt;&gt;"",$G40&lt;&gt;"PUMP OFF MODE",G40&lt;&gt;"UNDER LOAD")</formula>
    </cfRule>
  </conditionalFormatting>
  <conditionalFormatting sqref="G79">
    <cfRule type="expression" dxfId="15042" priority="15572" stopIfTrue="1">
      <formula>OR($D79="SI",$D79="T&amp;A")</formula>
    </cfRule>
    <cfRule type="expression" dxfId="15041" priority="15573" stopIfTrue="1">
      <formula>AND($F79&gt;0,$G79="")</formula>
    </cfRule>
    <cfRule type="expression" dxfId="15040" priority="15574" stopIfTrue="1">
      <formula>AND($F79=0,$G79&lt;&gt;"",$G79&lt;&gt;"PUMP OFF MODE",G79&lt;&gt;"UNDER LOAD")</formula>
    </cfRule>
  </conditionalFormatting>
  <conditionalFormatting sqref="G79">
    <cfRule type="expression" dxfId="15039" priority="15569" stopIfTrue="1">
      <formula>OR($D79="SI",$D79="T&amp;A")</formula>
    </cfRule>
    <cfRule type="expression" dxfId="15038" priority="15570" stopIfTrue="1">
      <formula>AND($F79&gt;0,$G79="")</formula>
    </cfRule>
    <cfRule type="expression" dxfId="15037" priority="15571" stopIfTrue="1">
      <formula>AND($F79=0,$G79&lt;&gt;"",$G79&lt;&gt;"PUMP OFF MODE",G79&lt;&gt;"UNDER LOAD")</formula>
    </cfRule>
  </conditionalFormatting>
  <conditionalFormatting sqref="G79">
    <cfRule type="expression" dxfId="15036" priority="15566" stopIfTrue="1">
      <formula>OR($D79="SI",$D79="T&amp;A")</formula>
    </cfRule>
    <cfRule type="expression" dxfId="15035" priority="15567" stopIfTrue="1">
      <formula>AND($F79&gt;0,$G79="")</formula>
    </cfRule>
    <cfRule type="expression" dxfId="15034" priority="15568" stopIfTrue="1">
      <formula>AND($F79=0,$G79&lt;&gt;"",$G79&lt;&gt;"PUMP OFF MODE",G79&lt;&gt;"UNDER LOAD")</formula>
    </cfRule>
  </conditionalFormatting>
  <conditionalFormatting sqref="G79">
    <cfRule type="expression" dxfId="15033" priority="15563" stopIfTrue="1">
      <formula>OR($D79="SI",$D79="T&amp;A")</formula>
    </cfRule>
    <cfRule type="expression" dxfId="15032" priority="15564" stopIfTrue="1">
      <formula>AND($F79&gt;0,$G79="")</formula>
    </cfRule>
    <cfRule type="expression" dxfId="15031" priority="15565" stopIfTrue="1">
      <formula>AND($F79=0,$G79&lt;&gt;"",$G79&lt;&gt;"PUMP OFF MODE",G79&lt;&gt;"UNDER LOAD")</formula>
    </cfRule>
  </conditionalFormatting>
  <conditionalFormatting sqref="G79">
    <cfRule type="expression" dxfId="15030" priority="15560" stopIfTrue="1">
      <formula>OR($D79="SI",$D79="T&amp;A")</formula>
    </cfRule>
    <cfRule type="expression" dxfId="15029" priority="15561" stopIfTrue="1">
      <formula>AND($F79&gt;0,$G79="")</formula>
    </cfRule>
    <cfRule type="expression" dxfId="15028" priority="15562" stopIfTrue="1">
      <formula>AND($F79=0,$G79&lt;&gt;"",$G79&lt;&gt;"PUMP OFF MODE",G79&lt;&gt;"UNDER LOAD")</formula>
    </cfRule>
  </conditionalFormatting>
  <conditionalFormatting sqref="G79">
    <cfRule type="expression" dxfId="15027" priority="15557" stopIfTrue="1">
      <formula>OR($D79="SI",$D79="T&amp;A")</formula>
    </cfRule>
    <cfRule type="expression" dxfId="15026" priority="15558" stopIfTrue="1">
      <formula>AND($F79&gt;0,$G79="")</formula>
    </cfRule>
    <cfRule type="expression" dxfId="15025" priority="15559" stopIfTrue="1">
      <formula>AND($F79=0,$G79&lt;&gt;"",$G79&lt;&gt;"PUMP OFF MODE",G79&lt;&gt;"UNDER LOAD")</formula>
    </cfRule>
  </conditionalFormatting>
  <conditionalFormatting sqref="G79">
    <cfRule type="expression" dxfId="15024" priority="15554" stopIfTrue="1">
      <formula>OR($D79="SI",$D79="T&amp;A")</formula>
    </cfRule>
    <cfRule type="expression" dxfId="15023" priority="15555" stopIfTrue="1">
      <formula>AND($F79&gt;0,$G79="")</formula>
    </cfRule>
    <cfRule type="expression" dxfId="15022" priority="15556" stopIfTrue="1">
      <formula>AND($F79=0,$G79&lt;&gt;"",$G79&lt;&gt;"PUMP OFF MODE",G79&lt;&gt;"UNDER LOAD")</formula>
    </cfRule>
  </conditionalFormatting>
  <conditionalFormatting sqref="G79">
    <cfRule type="expression" dxfId="15021" priority="15551" stopIfTrue="1">
      <formula>OR($D79="SI",$D79="T&amp;A")</formula>
    </cfRule>
    <cfRule type="expression" dxfId="15020" priority="15552" stopIfTrue="1">
      <formula>AND($F79&gt;0,$G79="")</formula>
    </cfRule>
    <cfRule type="expression" dxfId="15019" priority="15553" stopIfTrue="1">
      <formula>AND($F79=0,$G79&lt;&gt;"",$G79&lt;&gt;"PUMP OFF MODE",G79&lt;&gt;"UNDER LOAD")</formula>
    </cfRule>
  </conditionalFormatting>
  <conditionalFormatting sqref="G79">
    <cfRule type="expression" dxfId="15018" priority="15548" stopIfTrue="1">
      <formula>OR($D79="SI",$D79="T&amp;A")</formula>
    </cfRule>
    <cfRule type="expression" dxfId="15017" priority="15549" stopIfTrue="1">
      <formula>AND($F79&gt;0,$G79="")</formula>
    </cfRule>
    <cfRule type="expression" dxfId="15016" priority="15550" stopIfTrue="1">
      <formula>AND($F79=0,$G79&lt;&gt;"",$G79&lt;&gt;"PUMP OFF MODE",G79&lt;&gt;"UNDER LOAD")</formula>
    </cfRule>
  </conditionalFormatting>
  <conditionalFormatting sqref="G79">
    <cfRule type="expression" dxfId="15015" priority="15545" stopIfTrue="1">
      <formula>OR($D79="SI",$D79="T&amp;A")</formula>
    </cfRule>
    <cfRule type="expression" dxfId="15014" priority="15546" stopIfTrue="1">
      <formula>AND($F79&gt;0,$G79="")</formula>
    </cfRule>
    <cfRule type="expression" dxfId="15013" priority="15547" stopIfTrue="1">
      <formula>AND($F79=0,$G79&lt;&gt;"",$G79&lt;&gt;"PUMP OFF MODE",G79&lt;&gt;"UNDER LOAD")</formula>
    </cfRule>
  </conditionalFormatting>
  <conditionalFormatting sqref="G79">
    <cfRule type="expression" dxfId="15012" priority="15542" stopIfTrue="1">
      <formula>OR($D79="SI",$D79="T&amp;A")</formula>
    </cfRule>
    <cfRule type="expression" dxfId="15011" priority="15543" stopIfTrue="1">
      <formula>AND($F79&gt;0,$G79="")</formula>
    </cfRule>
    <cfRule type="expression" dxfId="15010" priority="15544" stopIfTrue="1">
      <formula>AND($F79=0,$G79&lt;&gt;"",$G79&lt;&gt;"PUMP OFF MODE",G79&lt;&gt;"UNDER LOAD")</formula>
    </cfRule>
  </conditionalFormatting>
  <conditionalFormatting sqref="G79">
    <cfRule type="expression" dxfId="15009" priority="15539" stopIfTrue="1">
      <formula>OR($D79="SI",$D79="T&amp;A")</formula>
    </cfRule>
    <cfRule type="expression" dxfId="15008" priority="15540" stopIfTrue="1">
      <formula>AND($F79&gt;0,$G79="")</formula>
    </cfRule>
    <cfRule type="expression" dxfId="15007" priority="15541" stopIfTrue="1">
      <formula>AND($F79=0,$G79&lt;&gt;"",$G79&lt;&gt;"PUMP OFF MODE",G79&lt;&gt;"UNDER LOAD")</formula>
    </cfRule>
  </conditionalFormatting>
  <conditionalFormatting sqref="G79">
    <cfRule type="expression" dxfId="15006" priority="15536" stopIfTrue="1">
      <formula>OR($D79="SI",$D79="T&amp;A")</formula>
    </cfRule>
    <cfRule type="expression" dxfId="15005" priority="15537" stopIfTrue="1">
      <formula>AND($F79&gt;0,$G79="")</formula>
    </cfRule>
    <cfRule type="expression" dxfId="15004" priority="15538" stopIfTrue="1">
      <formula>AND($F79=0,$G79&lt;&gt;"",$G79&lt;&gt;"PUMP OFF MODE",G79&lt;&gt;"UNDER LOAD")</formula>
    </cfRule>
  </conditionalFormatting>
  <conditionalFormatting sqref="G79">
    <cfRule type="expression" dxfId="15003" priority="15533" stopIfTrue="1">
      <formula>OR($D79="SI",$D79="T&amp;A")</formula>
    </cfRule>
    <cfRule type="expression" dxfId="15002" priority="15534" stopIfTrue="1">
      <formula>AND($F79&gt;0,$G79="")</formula>
    </cfRule>
    <cfRule type="expression" dxfId="15001" priority="15535" stopIfTrue="1">
      <formula>AND($F79=0,$G79&lt;&gt;"",$G79&lt;&gt;"PUMP OFF MODE",G79&lt;&gt;"UNDER LOAD")</formula>
    </cfRule>
  </conditionalFormatting>
  <conditionalFormatting sqref="G79">
    <cfRule type="expression" dxfId="15000" priority="15530" stopIfTrue="1">
      <formula>OR($D79="SI",$D79="T&amp;A")</formula>
    </cfRule>
    <cfRule type="expression" dxfId="14999" priority="15531" stopIfTrue="1">
      <formula>AND($F79&gt;0,$G79="")</formula>
    </cfRule>
    <cfRule type="expression" dxfId="14998" priority="15532" stopIfTrue="1">
      <formula>AND($F79=0,$G79&lt;&gt;"",$G79&lt;&gt;"PUMP OFF MODE",G79&lt;&gt;"UNDER LOAD")</formula>
    </cfRule>
  </conditionalFormatting>
  <conditionalFormatting sqref="G79">
    <cfRule type="expression" dxfId="14997" priority="15527" stopIfTrue="1">
      <formula>OR($D79="SI",$D79="T&amp;A")</formula>
    </cfRule>
    <cfRule type="expression" dxfId="14996" priority="15528" stopIfTrue="1">
      <formula>AND($F79&gt;0,$G79="")</formula>
    </cfRule>
    <cfRule type="expression" dxfId="14995" priority="15529" stopIfTrue="1">
      <formula>AND($F79=0,$G79&lt;&gt;"",$G79&lt;&gt;"PUMP OFF MODE",G79&lt;&gt;"UNDER LOAD")</formula>
    </cfRule>
  </conditionalFormatting>
  <conditionalFormatting sqref="G79">
    <cfRule type="expression" dxfId="14994" priority="15524" stopIfTrue="1">
      <formula>OR($D79="SI",$D79="T&amp;A")</formula>
    </cfRule>
    <cfRule type="expression" dxfId="14993" priority="15525" stopIfTrue="1">
      <formula>AND($F79&gt;0,$G79="")</formula>
    </cfRule>
    <cfRule type="expression" dxfId="14992" priority="15526" stopIfTrue="1">
      <formula>AND($F79=0,$G79&lt;&gt;"",$G79&lt;&gt;"PUMP OFF MODE",G79&lt;&gt;"UNDER LOAD")</formula>
    </cfRule>
  </conditionalFormatting>
  <conditionalFormatting sqref="G79">
    <cfRule type="expression" dxfId="14991" priority="15521" stopIfTrue="1">
      <formula>OR($D79="SI",$D79="T&amp;A")</formula>
    </cfRule>
    <cfRule type="expression" dxfId="14990" priority="15522" stopIfTrue="1">
      <formula>AND($F79&gt;0,$G79="")</formula>
    </cfRule>
    <cfRule type="expression" dxfId="14989" priority="15523" stopIfTrue="1">
      <formula>AND($F79=0,$G79&lt;&gt;"",$G79&lt;&gt;"PUMP OFF MODE",G79&lt;&gt;"UNDER LOAD")</formula>
    </cfRule>
  </conditionalFormatting>
  <conditionalFormatting sqref="G79">
    <cfRule type="expression" dxfId="14988" priority="15518" stopIfTrue="1">
      <formula>OR($D79="SI",$D79="T&amp;A")</formula>
    </cfRule>
    <cfRule type="expression" dxfId="14987" priority="15519" stopIfTrue="1">
      <formula>AND($F79&gt;0,$G79="")</formula>
    </cfRule>
    <cfRule type="expression" dxfId="14986" priority="15520" stopIfTrue="1">
      <formula>AND($F79=0,$G79&lt;&gt;"",$G79&lt;&gt;"PUMP OFF MODE",G79&lt;&gt;"UNDER LOAD")</formula>
    </cfRule>
  </conditionalFormatting>
  <conditionalFormatting sqref="G79">
    <cfRule type="expression" dxfId="14985" priority="15515" stopIfTrue="1">
      <formula>OR($D79="SI",$D79="T&amp;A")</formula>
    </cfRule>
    <cfRule type="expression" dxfId="14984" priority="15516" stopIfTrue="1">
      <formula>AND($F79&gt;0,$G79="")</formula>
    </cfRule>
    <cfRule type="expression" dxfId="14983" priority="15517" stopIfTrue="1">
      <formula>AND($F79=0,$G79&lt;&gt;"",$G79&lt;&gt;"PUMP OFF MODE",G79&lt;&gt;"UNDER LOAD")</formula>
    </cfRule>
  </conditionalFormatting>
  <conditionalFormatting sqref="G79">
    <cfRule type="expression" dxfId="14982" priority="15512" stopIfTrue="1">
      <formula>OR($D79="SI",$D79="T&amp;A")</formula>
    </cfRule>
    <cfRule type="expression" dxfId="14981" priority="15513" stopIfTrue="1">
      <formula>AND($F79&gt;0,$G79="")</formula>
    </cfRule>
    <cfRule type="expression" dxfId="14980" priority="15514" stopIfTrue="1">
      <formula>AND($F79=0,$G79&lt;&gt;"",$G79&lt;&gt;"PUMP OFF MODE",G79&lt;&gt;"UNDER LOAD")</formula>
    </cfRule>
  </conditionalFormatting>
  <conditionalFormatting sqref="G79">
    <cfRule type="expression" dxfId="14979" priority="15509" stopIfTrue="1">
      <formula>OR($D79="SI",$D79="T&amp;A")</formula>
    </cfRule>
    <cfRule type="expression" dxfId="14978" priority="15510" stopIfTrue="1">
      <formula>AND($F79&gt;0,$G79="")</formula>
    </cfRule>
    <cfRule type="expression" dxfId="14977" priority="15511" stopIfTrue="1">
      <formula>AND($F79=0,$G79&lt;&gt;"",$G79&lt;&gt;"PUMP OFF MODE",G79&lt;&gt;"UNDER LOAD")</formula>
    </cfRule>
  </conditionalFormatting>
  <conditionalFormatting sqref="G79">
    <cfRule type="expression" dxfId="14976" priority="15506" stopIfTrue="1">
      <formula>OR($D79="SI",$D79="T&amp;A")</formula>
    </cfRule>
    <cfRule type="expression" dxfId="14975" priority="15507" stopIfTrue="1">
      <formula>AND($F79&gt;0,$G79="")</formula>
    </cfRule>
    <cfRule type="expression" dxfId="14974" priority="15508" stopIfTrue="1">
      <formula>AND($F79=0,$G79&lt;&gt;"",$G79&lt;&gt;"PUMP OFF MODE",G79&lt;&gt;"UNDER LOAD")</formula>
    </cfRule>
  </conditionalFormatting>
  <conditionalFormatting sqref="G79">
    <cfRule type="expression" dxfId="14973" priority="15503" stopIfTrue="1">
      <formula>OR($D79="SI",$D79="T&amp;A")</formula>
    </cfRule>
    <cfRule type="expression" dxfId="14972" priority="15504" stopIfTrue="1">
      <formula>AND($F79&gt;0,$G79="")</formula>
    </cfRule>
    <cfRule type="expression" dxfId="14971" priority="15505" stopIfTrue="1">
      <formula>AND($F79=0,$G79&lt;&gt;"",$G79&lt;&gt;"PUMP OFF MODE",G79&lt;&gt;"UNDER LOAD")</formula>
    </cfRule>
  </conditionalFormatting>
  <conditionalFormatting sqref="G79">
    <cfRule type="expression" dxfId="14970" priority="15500" stopIfTrue="1">
      <formula>OR($D79="SI",$D79="T&amp;A")</formula>
    </cfRule>
    <cfRule type="expression" dxfId="14969" priority="15501" stopIfTrue="1">
      <formula>AND($F79&gt;0,$G79="")</formula>
    </cfRule>
    <cfRule type="expression" dxfId="14968" priority="15502" stopIfTrue="1">
      <formula>AND($F79=0,$G79&lt;&gt;"",$G79&lt;&gt;"PUMP OFF MODE",G79&lt;&gt;"UNDER LOAD")</formula>
    </cfRule>
  </conditionalFormatting>
  <conditionalFormatting sqref="G79">
    <cfRule type="expression" dxfId="14967" priority="15497" stopIfTrue="1">
      <formula>OR($D79="SI",$D79="T&amp;A")</formula>
    </cfRule>
    <cfRule type="expression" dxfId="14966" priority="15498" stopIfTrue="1">
      <formula>AND($F79&gt;0,$G79="")</formula>
    </cfRule>
    <cfRule type="expression" dxfId="14965" priority="15499" stopIfTrue="1">
      <formula>AND($F79=0,$G79&lt;&gt;"",$G79&lt;&gt;"PUMP OFF MODE",G79&lt;&gt;"UNDER LOAD")</formula>
    </cfRule>
  </conditionalFormatting>
  <conditionalFormatting sqref="G79">
    <cfRule type="expression" dxfId="14964" priority="15494" stopIfTrue="1">
      <formula>OR($D79="SI",$D79="T&amp;A")</formula>
    </cfRule>
    <cfRule type="expression" dxfId="14963" priority="15495" stopIfTrue="1">
      <formula>AND($F79&gt;0,$G79="")</formula>
    </cfRule>
    <cfRule type="expression" dxfId="14962" priority="15496" stopIfTrue="1">
      <formula>AND($F79=0,$G79&lt;&gt;"",$G79&lt;&gt;"PUMP OFF MODE",G79&lt;&gt;"UNDER LOAD")</formula>
    </cfRule>
  </conditionalFormatting>
  <conditionalFormatting sqref="G79">
    <cfRule type="expression" dxfId="14961" priority="15491" stopIfTrue="1">
      <formula>OR($D79="SI",$D79="T&amp;A")</formula>
    </cfRule>
    <cfRule type="expression" dxfId="14960" priority="15492" stopIfTrue="1">
      <formula>AND($F79&gt;0,$G79="")</formula>
    </cfRule>
    <cfRule type="expression" dxfId="14959" priority="15493" stopIfTrue="1">
      <formula>AND($F79=0,$G79&lt;&gt;"",$G79&lt;&gt;"PUMP OFF MODE",G79&lt;&gt;"UNDER LOAD")</formula>
    </cfRule>
  </conditionalFormatting>
  <conditionalFormatting sqref="G79">
    <cfRule type="expression" dxfId="14958" priority="15488" stopIfTrue="1">
      <formula>OR($D79="SI",$D79="T&amp;A")</formula>
    </cfRule>
    <cfRule type="expression" dxfId="14957" priority="15489" stopIfTrue="1">
      <formula>AND($F79&gt;0,$G79="")</formula>
    </cfRule>
    <cfRule type="expression" dxfId="14956" priority="15490" stopIfTrue="1">
      <formula>AND($F79=0,$G79&lt;&gt;"",$G79&lt;&gt;"PUMP OFF MODE",G79&lt;&gt;"UNDER LOAD")</formula>
    </cfRule>
  </conditionalFormatting>
  <conditionalFormatting sqref="G79">
    <cfRule type="expression" dxfId="14955" priority="15485" stopIfTrue="1">
      <formula>OR($D79="SI",$D79="T&amp;A")</formula>
    </cfRule>
    <cfRule type="expression" dxfId="14954" priority="15486" stopIfTrue="1">
      <formula>AND($F79&gt;0,$G79="")</formula>
    </cfRule>
    <cfRule type="expression" dxfId="14953" priority="15487" stopIfTrue="1">
      <formula>AND($F79=0,$G79&lt;&gt;"",$G79&lt;&gt;"PUMP OFF MODE",G79&lt;&gt;"UNDER LOAD")</formula>
    </cfRule>
  </conditionalFormatting>
  <conditionalFormatting sqref="G79">
    <cfRule type="expression" dxfId="14952" priority="15482" stopIfTrue="1">
      <formula>OR($D79="SI",$D79="T&amp;A")</formula>
    </cfRule>
    <cfRule type="expression" dxfId="14951" priority="15483" stopIfTrue="1">
      <formula>AND($F79&gt;0,$G79="")</formula>
    </cfRule>
    <cfRule type="expression" dxfId="14950" priority="15484" stopIfTrue="1">
      <formula>AND($F79=0,$G79&lt;&gt;"",$G79&lt;&gt;"PUMP OFF MODE",G79&lt;&gt;"UNDER LOAD")</formula>
    </cfRule>
  </conditionalFormatting>
  <conditionalFormatting sqref="G79">
    <cfRule type="expression" dxfId="14949" priority="15479" stopIfTrue="1">
      <formula>OR($D79="SI",$D79="T&amp;A")</formula>
    </cfRule>
    <cfRule type="expression" dxfId="14948" priority="15480" stopIfTrue="1">
      <formula>AND($F79&gt;0,$G79="")</formula>
    </cfRule>
    <cfRule type="expression" dxfId="14947" priority="15481" stopIfTrue="1">
      <formula>AND($F79=0,$G79&lt;&gt;"",$G79&lt;&gt;"PUMP OFF MODE",G79&lt;&gt;"UNDER LOAD")</formula>
    </cfRule>
  </conditionalFormatting>
  <conditionalFormatting sqref="G79">
    <cfRule type="expression" dxfId="14946" priority="15476" stopIfTrue="1">
      <formula>OR($D79="SI",$D79="T&amp;A")</formula>
    </cfRule>
    <cfRule type="expression" dxfId="14945" priority="15477" stopIfTrue="1">
      <formula>AND($F79&gt;0,$G79="")</formula>
    </cfRule>
    <cfRule type="expression" dxfId="14944" priority="15478" stopIfTrue="1">
      <formula>AND($F79=0,$G79&lt;&gt;"",$G79&lt;&gt;"PUMP OFF MODE",G79&lt;&gt;"UNDER LOAD")</formula>
    </cfRule>
  </conditionalFormatting>
  <conditionalFormatting sqref="G79">
    <cfRule type="expression" dxfId="14943" priority="15473" stopIfTrue="1">
      <formula>OR($D79="SI",$D79="T&amp;A")</formula>
    </cfRule>
    <cfRule type="expression" dxfId="14942" priority="15474" stopIfTrue="1">
      <formula>AND($F79&gt;0,$G79="")</formula>
    </cfRule>
    <cfRule type="expression" dxfId="14941" priority="15475" stopIfTrue="1">
      <formula>AND($F79=0,$G79&lt;&gt;"",$G79&lt;&gt;"PUMP OFF MODE",G79&lt;&gt;"UNDER LOAD")</formula>
    </cfRule>
  </conditionalFormatting>
  <conditionalFormatting sqref="G79">
    <cfRule type="expression" dxfId="14940" priority="15470" stopIfTrue="1">
      <formula>OR($D79="SI",$D79="T&amp;A")</formula>
    </cfRule>
    <cfRule type="expression" dxfId="14939" priority="15471" stopIfTrue="1">
      <formula>AND($F79&gt;0,$G79="")</formula>
    </cfRule>
    <cfRule type="expression" dxfId="14938" priority="15472" stopIfTrue="1">
      <formula>AND($F79=0,$G79&lt;&gt;"",$G79&lt;&gt;"PUMP OFF MODE",G79&lt;&gt;"UNDER LOAD")</formula>
    </cfRule>
  </conditionalFormatting>
  <conditionalFormatting sqref="G79">
    <cfRule type="expression" dxfId="14937" priority="15467" stopIfTrue="1">
      <formula>OR($D79="SI",$D79="T&amp;A")</formula>
    </cfRule>
    <cfRule type="expression" dxfId="14936" priority="15468" stopIfTrue="1">
      <formula>AND($F79&gt;0,$G79="")</formula>
    </cfRule>
    <cfRule type="expression" dxfId="14935" priority="15469" stopIfTrue="1">
      <formula>AND($F79=0,$G79&lt;&gt;"",$G79&lt;&gt;"PUMP OFF MODE",G79&lt;&gt;"UNDER LOAD")</formula>
    </cfRule>
  </conditionalFormatting>
  <conditionalFormatting sqref="G79">
    <cfRule type="expression" dxfId="14934" priority="15464" stopIfTrue="1">
      <formula>OR($D79="SI",$D79="T&amp;A")</formula>
    </cfRule>
    <cfRule type="expression" dxfId="14933" priority="15465" stopIfTrue="1">
      <formula>AND($F79&gt;0,$G79="")</formula>
    </cfRule>
    <cfRule type="expression" dxfId="14932" priority="15466" stopIfTrue="1">
      <formula>AND($F79=0,$G79&lt;&gt;"",$G79&lt;&gt;"PUMP OFF MODE",G79&lt;&gt;"UNDER LOAD")</formula>
    </cfRule>
  </conditionalFormatting>
  <conditionalFormatting sqref="G79">
    <cfRule type="expression" dxfId="14931" priority="15461" stopIfTrue="1">
      <formula>OR($D79="SI",$D79="T&amp;A")</formula>
    </cfRule>
    <cfRule type="expression" dxfId="14930" priority="15462" stopIfTrue="1">
      <formula>AND($F79&gt;0,$G79="")</formula>
    </cfRule>
    <cfRule type="expression" dxfId="14929" priority="15463" stopIfTrue="1">
      <formula>AND($F79=0,$G79&lt;&gt;"",$G79&lt;&gt;"PUMP OFF MODE",G79&lt;&gt;"UNDER LOAD")</formula>
    </cfRule>
  </conditionalFormatting>
  <conditionalFormatting sqref="G79">
    <cfRule type="expression" dxfId="14928" priority="15458" stopIfTrue="1">
      <formula>OR($D79="SI",$D79="T&amp;A")</formula>
    </cfRule>
    <cfRule type="expression" dxfId="14927" priority="15459" stopIfTrue="1">
      <formula>AND($F79&gt;0,$G79="")</formula>
    </cfRule>
    <cfRule type="expression" dxfId="14926" priority="15460" stopIfTrue="1">
      <formula>AND($F79=0,$G79&lt;&gt;"",$G79&lt;&gt;"PUMP OFF MODE",G79&lt;&gt;"UNDER LOAD")</formula>
    </cfRule>
  </conditionalFormatting>
  <conditionalFormatting sqref="G79">
    <cfRule type="expression" dxfId="14925" priority="15455" stopIfTrue="1">
      <formula>OR($D79="SI",$D79="T&amp;A")</formula>
    </cfRule>
    <cfRule type="expression" dxfId="14924" priority="15456" stopIfTrue="1">
      <formula>AND($F79&gt;0,$G79="")</formula>
    </cfRule>
    <cfRule type="expression" dxfId="14923" priority="15457" stopIfTrue="1">
      <formula>AND($F79=0,$G79&lt;&gt;"",$G79&lt;&gt;"PUMP OFF MODE",G79&lt;&gt;"UNDER LOAD")</formula>
    </cfRule>
  </conditionalFormatting>
  <conditionalFormatting sqref="G79">
    <cfRule type="expression" dxfId="14922" priority="15452" stopIfTrue="1">
      <formula>OR($D79="SI",$D79="T&amp;A")</formula>
    </cfRule>
    <cfRule type="expression" dxfId="14921" priority="15453" stopIfTrue="1">
      <formula>AND($F79&gt;0,$G79="")</formula>
    </cfRule>
    <cfRule type="expression" dxfId="14920" priority="15454" stopIfTrue="1">
      <formula>AND($F79=0,$G79&lt;&gt;"",$G79&lt;&gt;"PUMP OFF MODE",G79&lt;&gt;"UNDER LOAD")</formula>
    </cfRule>
  </conditionalFormatting>
  <conditionalFormatting sqref="G79">
    <cfRule type="expression" dxfId="14919" priority="15449" stopIfTrue="1">
      <formula>OR($D79="SI",$D79="T&amp;A")</formula>
    </cfRule>
    <cfRule type="expression" dxfId="14918" priority="15450" stopIfTrue="1">
      <formula>AND($F79&gt;0,$G79="")</formula>
    </cfRule>
    <cfRule type="expression" dxfId="14917" priority="15451" stopIfTrue="1">
      <formula>AND($F79=0,$G79&lt;&gt;"",$G79&lt;&gt;"PUMP OFF MODE",G79&lt;&gt;"UNDER LOAD")</formula>
    </cfRule>
  </conditionalFormatting>
  <conditionalFormatting sqref="G79">
    <cfRule type="expression" dxfId="14916" priority="15446" stopIfTrue="1">
      <formula>OR($D79="SI",$D79="T&amp;A")</formula>
    </cfRule>
    <cfRule type="expression" dxfId="14915" priority="15447" stopIfTrue="1">
      <formula>AND($F79&gt;0,$G79="")</formula>
    </cfRule>
    <cfRule type="expression" dxfId="14914" priority="15448" stopIfTrue="1">
      <formula>AND($F79=0,$G79&lt;&gt;"",$G79&lt;&gt;"PUMP OFF MODE",G79&lt;&gt;"UNDER LOAD")</formula>
    </cfRule>
  </conditionalFormatting>
  <conditionalFormatting sqref="G79">
    <cfRule type="expression" dxfId="14913" priority="15443" stopIfTrue="1">
      <formula>OR($D79="SI",$D79="T&amp;A")</formula>
    </cfRule>
    <cfRule type="expression" dxfId="14912" priority="15444" stopIfTrue="1">
      <formula>AND($F79&gt;0,$G79="")</formula>
    </cfRule>
    <cfRule type="expression" dxfId="14911" priority="15445" stopIfTrue="1">
      <formula>AND($F79=0,$G79&lt;&gt;"",$G79&lt;&gt;"PUMP OFF MODE",G79&lt;&gt;"UNDER LOAD")</formula>
    </cfRule>
  </conditionalFormatting>
  <conditionalFormatting sqref="G79">
    <cfRule type="expression" dxfId="14910" priority="15440" stopIfTrue="1">
      <formula>OR($D79="SI",$D79="T&amp;A")</formula>
    </cfRule>
    <cfRule type="expression" dxfId="14909" priority="15441" stopIfTrue="1">
      <formula>AND($F79&gt;0,$G79="")</formula>
    </cfRule>
    <cfRule type="expression" dxfId="14908" priority="15442" stopIfTrue="1">
      <formula>AND($F79=0,$G79&lt;&gt;"",$G79&lt;&gt;"PUMP OFF MODE",G79&lt;&gt;"UNDER LOAD")</formula>
    </cfRule>
  </conditionalFormatting>
  <conditionalFormatting sqref="G79">
    <cfRule type="expression" dxfId="14907" priority="15437" stopIfTrue="1">
      <formula>OR($D79="SI",$D79="T&amp;A")</formula>
    </cfRule>
    <cfRule type="expression" dxfId="14906" priority="15438" stopIfTrue="1">
      <formula>AND($F79&gt;0,$G79="")</formula>
    </cfRule>
    <cfRule type="expression" dxfId="14905" priority="15439" stopIfTrue="1">
      <formula>AND($F79=0,$G79&lt;&gt;"",$G79&lt;&gt;"PUMP OFF MODE",G79&lt;&gt;"UNDER LOAD")</formula>
    </cfRule>
  </conditionalFormatting>
  <conditionalFormatting sqref="G79">
    <cfRule type="expression" dxfId="14904" priority="15434" stopIfTrue="1">
      <formula>OR($D79="SI",$D79="T&amp;A")</formula>
    </cfRule>
    <cfRule type="expression" dxfId="14903" priority="15435" stopIfTrue="1">
      <formula>AND($F79&gt;0,$G79="")</formula>
    </cfRule>
    <cfRule type="expression" dxfId="14902" priority="15436" stopIfTrue="1">
      <formula>AND($F79=0,$G79&lt;&gt;"",$G79&lt;&gt;"PUMP OFF MODE",G79&lt;&gt;"UNDER LOAD")</formula>
    </cfRule>
  </conditionalFormatting>
  <conditionalFormatting sqref="G79">
    <cfRule type="expression" dxfId="14901" priority="15431" stopIfTrue="1">
      <formula>OR($D79="SI",$D79="T&amp;A")</formula>
    </cfRule>
    <cfRule type="expression" dxfId="14900" priority="15432" stopIfTrue="1">
      <formula>AND($F79&gt;0,$G79="")</formula>
    </cfRule>
    <cfRule type="expression" dxfId="14899" priority="15433" stopIfTrue="1">
      <formula>AND($F79=0,$G79&lt;&gt;"",$G79&lt;&gt;"PUMP OFF MODE",G79&lt;&gt;"UNDER LOAD")</formula>
    </cfRule>
  </conditionalFormatting>
  <conditionalFormatting sqref="G79">
    <cfRule type="expression" dxfId="14898" priority="15428" stopIfTrue="1">
      <formula>OR($D79="SI",$D79="T&amp;A")</formula>
    </cfRule>
    <cfRule type="expression" dxfId="14897" priority="15429" stopIfTrue="1">
      <formula>AND($F79&gt;0,$G79="")</formula>
    </cfRule>
    <cfRule type="expression" dxfId="14896" priority="15430" stopIfTrue="1">
      <formula>AND($F79=0,$G79&lt;&gt;"",$G79&lt;&gt;"PUMP OFF MODE",G79&lt;&gt;"UNDER LOAD")</formula>
    </cfRule>
  </conditionalFormatting>
  <conditionalFormatting sqref="G79">
    <cfRule type="expression" dxfId="14895" priority="15425" stopIfTrue="1">
      <formula>OR($D79="SI",$D79="T&amp;A")</formula>
    </cfRule>
    <cfRule type="expression" dxfId="14894" priority="15426" stopIfTrue="1">
      <formula>AND($F79&gt;0,$G79="")</formula>
    </cfRule>
    <cfRule type="expression" dxfId="14893" priority="15427" stopIfTrue="1">
      <formula>AND($F79=0,$G79&lt;&gt;"",$G79&lt;&gt;"PUMP OFF MODE",G79&lt;&gt;"UNDER LOAD")</formula>
    </cfRule>
  </conditionalFormatting>
  <conditionalFormatting sqref="G79">
    <cfRule type="expression" dxfId="14892" priority="15422" stopIfTrue="1">
      <formula>OR($D79="SI",$D79="T&amp;A")</formula>
    </cfRule>
    <cfRule type="expression" dxfId="14891" priority="15423" stopIfTrue="1">
      <formula>AND($F79&gt;0,$G79="")</formula>
    </cfRule>
    <cfRule type="expression" dxfId="14890" priority="15424" stopIfTrue="1">
      <formula>AND($F79=0,$G79&lt;&gt;"",$G79&lt;&gt;"PUMP OFF MODE",G79&lt;&gt;"UNDER LOAD")</formula>
    </cfRule>
  </conditionalFormatting>
  <conditionalFormatting sqref="G79">
    <cfRule type="expression" dxfId="14889" priority="15419" stopIfTrue="1">
      <formula>OR($D79="SI",$D79="T&amp;A")</formula>
    </cfRule>
    <cfRule type="expression" dxfId="14888" priority="15420" stopIfTrue="1">
      <formula>AND($F79&gt;0,$G79="")</formula>
    </cfRule>
    <cfRule type="expression" dxfId="14887" priority="15421" stopIfTrue="1">
      <formula>AND($F79=0,$G79&lt;&gt;"",$G79&lt;&gt;"PUMP OFF MODE",G79&lt;&gt;"UNDER LOAD")</formula>
    </cfRule>
  </conditionalFormatting>
  <conditionalFormatting sqref="G79">
    <cfRule type="expression" dxfId="14886" priority="15416" stopIfTrue="1">
      <formula>OR($D79="SI",$D79="T&amp;A")</formula>
    </cfRule>
    <cfRule type="expression" dxfId="14885" priority="15417" stopIfTrue="1">
      <formula>AND($F79&gt;0,$G79="")</formula>
    </cfRule>
    <cfRule type="expression" dxfId="14884" priority="15418" stopIfTrue="1">
      <formula>AND($F79=0,$G79&lt;&gt;"",$G79&lt;&gt;"PUMP OFF MODE",G79&lt;&gt;"UNDER LOAD")</formula>
    </cfRule>
  </conditionalFormatting>
  <conditionalFormatting sqref="G79">
    <cfRule type="expression" dxfId="14883" priority="15413" stopIfTrue="1">
      <formula>OR($D79="SI",$D79="T&amp;A")</formula>
    </cfRule>
    <cfRule type="expression" dxfId="14882" priority="15414" stopIfTrue="1">
      <formula>AND($F79&gt;0,$G79="")</formula>
    </cfRule>
    <cfRule type="expression" dxfId="14881" priority="15415" stopIfTrue="1">
      <formula>AND($F79=0,$G79&lt;&gt;"",$G79&lt;&gt;"PUMP OFF MODE",G79&lt;&gt;"UNDER LOAD")</formula>
    </cfRule>
  </conditionalFormatting>
  <conditionalFormatting sqref="G79">
    <cfRule type="expression" dxfId="14880" priority="15410" stopIfTrue="1">
      <formula>OR($D79="SI",$D79="T&amp;A")</formula>
    </cfRule>
    <cfRule type="expression" dxfId="14879" priority="15411" stopIfTrue="1">
      <formula>AND($F79&gt;0,$G79="")</formula>
    </cfRule>
    <cfRule type="expression" dxfId="14878" priority="15412" stopIfTrue="1">
      <formula>AND($F79=0,$G79&lt;&gt;"",$G79&lt;&gt;"PUMP OFF MODE",G79&lt;&gt;"UNDER LOAD")</formula>
    </cfRule>
  </conditionalFormatting>
  <conditionalFormatting sqref="G79">
    <cfRule type="expression" dxfId="14877" priority="15407" stopIfTrue="1">
      <formula>OR($D79="SI",$D79="T&amp;A")</formula>
    </cfRule>
    <cfRule type="expression" dxfId="14876" priority="15408" stopIfTrue="1">
      <formula>AND($F79&gt;0,$G79="")</formula>
    </cfRule>
    <cfRule type="expression" dxfId="14875" priority="15409" stopIfTrue="1">
      <formula>AND($F79=0,$G79&lt;&gt;"",$G79&lt;&gt;"PUMP OFF MODE",G79&lt;&gt;"UNDER LOAD")</formula>
    </cfRule>
  </conditionalFormatting>
  <conditionalFormatting sqref="G79">
    <cfRule type="expression" dxfId="14874" priority="15404" stopIfTrue="1">
      <formula>OR($D79="SI",$D79="T&amp;A")</formula>
    </cfRule>
    <cfRule type="expression" dxfId="14873" priority="15405" stopIfTrue="1">
      <formula>AND($F79&gt;0,$G79="")</formula>
    </cfRule>
    <cfRule type="expression" dxfId="14872" priority="15406" stopIfTrue="1">
      <formula>AND($F79=0,$G79&lt;&gt;"",$G79&lt;&gt;"PUMP OFF MODE",G79&lt;&gt;"UNDER LOAD")</formula>
    </cfRule>
  </conditionalFormatting>
  <conditionalFormatting sqref="G40">
    <cfRule type="expression" dxfId="14871" priority="15401" stopIfTrue="1">
      <formula>OR($D40="SI",$D40="T&amp;A")</formula>
    </cfRule>
    <cfRule type="expression" dxfId="14870" priority="15402" stopIfTrue="1">
      <formula>AND($F40&gt;0,$G40="")</formula>
    </cfRule>
    <cfRule type="expression" dxfId="14869" priority="15403" stopIfTrue="1">
      <formula>AND($F40=0,$G40&lt;&gt;"",$G40&lt;&gt;"PUMP OFF MODE",G40&lt;&gt;"UNDER LOAD")</formula>
    </cfRule>
  </conditionalFormatting>
  <conditionalFormatting sqref="G40">
    <cfRule type="expression" dxfId="14868" priority="15398" stopIfTrue="1">
      <formula>OR($D40="SI",$D40="T&amp;A")</formula>
    </cfRule>
    <cfRule type="expression" dxfId="14867" priority="15399" stopIfTrue="1">
      <formula>AND($F40&gt;0,$G40="")</formula>
    </cfRule>
    <cfRule type="expression" dxfId="14866" priority="15400" stopIfTrue="1">
      <formula>AND($F40=0,$G40&lt;&gt;"",$G40&lt;&gt;"PUMP OFF MODE",G40&lt;&gt;"UNDER LOAD")</formula>
    </cfRule>
  </conditionalFormatting>
  <conditionalFormatting sqref="G40">
    <cfRule type="expression" dxfId="14865" priority="15395" stopIfTrue="1">
      <formula>OR($D40="SI",$D40="T&amp;A")</formula>
    </cfRule>
    <cfRule type="expression" dxfId="14864" priority="15396" stopIfTrue="1">
      <formula>AND($F40&gt;0,$G40="")</formula>
    </cfRule>
    <cfRule type="expression" dxfId="14863" priority="15397" stopIfTrue="1">
      <formula>AND($F40=0,$G40&lt;&gt;"",$G40&lt;&gt;"PUMP OFF MODE",G40&lt;&gt;"UNDER LOAD")</formula>
    </cfRule>
  </conditionalFormatting>
  <conditionalFormatting sqref="G40">
    <cfRule type="expression" dxfId="14862" priority="15392" stopIfTrue="1">
      <formula>OR($D40="SI",$D40="T&amp;A")</formula>
    </cfRule>
    <cfRule type="expression" dxfId="14861" priority="15393" stopIfTrue="1">
      <formula>AND($F40&gt;0,$G40="")</formula>
    </cfRule>
    <cfRule type="expression" dxfId="14860" priority="15394" stopIfTrue="1">
      <formula>AND($F40=0,$G40&lt;&gt;"",$G40&lt;&gt;"PUMP OFF MODE",G40&lt;&gt;"UNDER LOAD")</formula>
    </cfRule>
  </conditionalFormatting>
  <conditionalFormatting sqref="G40">
    <cfRule type="expression" dxfId="14859" priority="15389" stopIfTrue="1">
      <formula>OR($D40="SI",$D40="T&amp;A")</formula>
    </cfRule>
    <cfRule type="expression" dxfId="14858" priority="15390" stopIfTrue="1">
      <formula>AND($F40&gt;0,$G40="")</formula>
    </cfRule>
    <cfRule type="expression" dxfId="14857" priority="15391" stopIfTrue="1">
      <formula>AND($F40=0,$G40&lt;&gt;"",$G40&lt;&gt;"PUMP OFF MODE",G40&lt;&gt;"UNDER LOAD")</formula>
    </cfRule>
  </conditionalFormatting>
  <conditionalFormatting sqref="G40">
    <cfRule type="expression" dxfId="14856" priority="15386" stopIfTrue="1">
      <formula>OR($D40="SI",$D40="T&amp;A")</formula>
    </cfRule>
    <cfRule type="expression" dxfId="14855" priority="15387" stopIfTrue="1">
      <formula>AND($F40&gt;0,$G40="")</formula>
    </cfRule>
    <cfRule type="expression" dxfId="14854" priority="15388" stopIfTrue="1">
      <formula>AND($F40=0,$G40&lt;&gt;"",$G40&lt;&gt;"PUMP OFF MODE",G40&lt;&gt;"UNDER LOAD")</formula>
    </cfRule>
  </conditionalFormatting>
  <conditionalFormatting sqref="G40">
    <cfRule type="expression" dxfId="14853" priority="15383" stopIfTrue="1">
      <formula>OR($D40="SI",$D40="T&amp;A")</formula>
    </cfRule>
    <cfRule type="expression" dxfId="14852" priority="15384" stopIfTrue="1">
      <formula>AND($F40&gt;0,$G40="")</formula>
    </cfRule>
    <cfRule type="expression" dxfId="14851" priority="15385" stopIfTrue="1">
      <formula>AND($F40=0,$G40&lt;&gt;"",$G40&lt;&gt;"PUMP OFF MODE",G40&lt;&gt;"UNDER LOAD")</formula>
    </cfRule>
  </conditionalFormatting>
  <conditionalFormatting sqref="G40">
    <cfRule type="expression" dxfId="14850" priority="15380" stopIfTrue="1">
      <formula>OR($D40="SI",$D40="T&amp;A")</formula>
    </cfRule>
    <cfRule type="expression" dxfId="14849" priority="15381" stopIfTrue="1">
      <formula>AND($F40&gt;0,$G40="")</formula>
    </cfRule>
    <cfRule type="expression" dxfId="14848" priority="15382" stopIfTrue="1">
      <formula>AND($F40=0,$G40&lt;&gt;"",$G40&lt;&gt;"PUMP OFF MODE",G40&lt;&gt;"UNDER LOAD")</formula>
    </cfRule>
  </conditionalFormatting>
  <conditionalFormatting sqref="G40">
    <cfRule type="expression" dxfId="14847" priority="15377" stopIfTrue="1">
      <formula>OR($D40="SI",$D40="T&amp;A")</formula>
    </cfRule>
    <cfRule type="expression" dxfId="14846" priority="15378" stopIfTrue="1">
      <formula>AND($F40&gt;0,$G40="")</formula>
    </cfRule>
    <cfRule type="expression" dxfId="14845" priority="15379" stopIfTrue="1">
      <formula>AND($F40=0,$G40&lt;&gt;"",$G40&lt;&gt;"PUMP OFF MODE",G40&lt;&gt;"UNDER LOAD")</formula>
    </cfRule>
  </conditionalFormatting>
  <conditionalFormatting sqref="G40">
    <cfRule type="expression" dxfId="14844" priority="15374" stopIfTrue="1">
      <formula>OR($D40="SI",$D40="T&amp;A")</formula>
    </cfRule>
    <cfRule type="expression" dxfId="14843" priority="15375" stopIfTrue="1">
      <formula>AND($F40&gt;0,$G40="")</formula>
    </cfRule>
    <cfRule type="expression" dxfId="14842" priority="15376" stopIfTrue="1">
      <formula>AND($F40=0,$G40&lt;&gt;"",$G40&lt;&gt;"PUMP OFF MODE",G40&lt;&gt;"UNDER LOAD")</formula>
    </cfRule>
  </conditionalFormatting>
  <conditionalFormatting sqref="G40">
    <cfRule type="expression" dxfId="14841" priority="15371" stopIfTrue="1">
      <formula>OR($D40="SI",$D40="T&amp;A")</formula>
    </cfRule>
    <cfRule type="expression" dxfId="14840" priority="15372" stopIfTrue="1">
      <formula>AND($F40&gt;0,$G40="")</formula>
    </cfRule>
    <cfRule type="expression" dxfId="14839" priority="15373" stopIfTrue="1">
      <formula>AND($F40=0,$G40&lt;&gt;"",$G40&lt;&gt;"PUMP OFF MODE",G40&lt;&gt;"UNDER LOAD")</formula>
    </cfRule>
  </conditionalFormatting>
  <conditionalFormatting sqref="G40">
    <cfRule type="expression" dxfId="14838" priority="15368" stopIfTrue="1">
      <formula>OR($D40="SI",$D40="T&amp;A")</formula>
    </cfRule>
    <cfRule type="expression" dxfId="14837" priority="15369" stopIfTrue="1">
      <formula>AND($F40&gt;0,$G40="")</formula>
    </cfRule>
    <cfRule type="expression" dxfId="14836" priority="15370" stopIfTrue="1">
      <formula>AND($F40=0,$G40&lt;&gt;"",$G40&lt;&gt;"PUMP OFF MODE",G40&lt;&gt;"UNDER LOAD")</formula>
    </cfRule>
  </conditionalFormatting>
  <conditionalFormatting sqref="G40">
    <cfRule type="expression" dxfId="14835" priority="15365" stopIfTrue="1">
      <formula>OR($D40="SI",$D40="T&amp;A")</formula>
    </cfRule>
    <cfRule type="expression" dxfId="14834" priority="15366" stopIfTrue="1">
      <formula>AND($F40&gt;0,$G40="")</formula>
    </cfRule>
    <cfRule type="expression" dxfId="14833" priority="15367" stopIfTrue="1">
      <formula>AND($F40=0,$G40&lt;&gt;"",$G40&lt;&gt;"PUMP OFF MODE",G40&lt;&gt;"UNDER LOAD")</formula>
    </cfRule>
  </conditionalFormatting>
  <conditionalFormatting sqref="G40">
    <cfRule type="expression" dxfId="14832" priority="15362" stopIfTrue="1">
      <formula>OR($D40="SI",$D40="T&amp;A")</formula>
    </cfRule>
    <cfRule type="expression" dxfId="14831" priority="15363" stopIfTrue="1">
      <formula>AND($F40&gt;0,$G40="")</formula>
    </cfRule>
    <cfRule type="expression" dxfId="14830" priority="15364" stopIfTrue="1">
      <formula>AND($F40=0,$G40&lt;&gt;"",$G40&lt;&gt;"PUMP OFF MODE",G40&lt;&gt;"UNDER LOAD")</formula>
    </cfRule>
  </conditionalFormatting>
  <conditionalFormatting sqref="G40">
    <cfRule type="expression" dxfId="14829" priority="15359" stopIfTrue="1">
      <formula>OR($D40="SI",$D40="T&amp;A")</formula>
    </cfRule>
    <cfRule type="expression" dxfId="14828" priority="15360" stopIfTrue="1">
      <formula>AND($F40&gt;0,$G40="")</formula>
    </cfRule>
    <cfRule type="expression" dxfId="14827" priority="15361" stopIfTrue="1">
      <formula>AND($F40=0,$G40&lt;&gt;"",$G40&lt;&gt;"PUMP OFF MODE",G40&lt;&gt;"UNDER LOAD")</formula>
    </cfRule>
  </conditionalFormatting>
  <conditionalFormatting sqref="G40">
    <cfRule type="expression" dxfId="14826" priority="15356" stopIfTrue="1">
      <formula>OR($D40="SI",$D40="T&amp;A")</formula>
    </cfRule>
    <cfRule type="expression" dxfId="14825" priority="15357" stopIfTrue="1">
      <formula>AND($F40&gt;0,$G40="")</formula>
    </cfRule>
    <cfRule type="expression" dxfId="14824" priority="15358" stopIfTrue="1">
      <formula>AND($F40=0,$G40&lt;&gt;"",$G40&lt;&gt;"PUMP OFF MODE",G40&lt;&gt;"UNDER LOAD")</formula>
    </cfRule>
  </conditionalFormatting>
  <conditionalFormatting sqref="G40">
    <cfRule type="expression" dxfId="14823" priority="15353" stopIfTrue="1">
      <formula>OR($D40="SI",$D40="T&amp;A")</formula>
    </cfRule>
    <cfRule type="expression" dxfId="14822" priority="15354" stopIfTrue="1">
      <formula>AND($F40&gt;0,$G40="")</formula>
    </cfRule>
    <cfRule type="expression" dxfId="14821" priority="15355" stopIfTrue="1">
      <formula>AND($F40=0,$G40&lt;&gt;"",$G40&lt;&gt;"PUMP OFF MODE",G40&lt;&gt;"UNDER LOAD")</formula>
    </cfRule>
  </conditionalFormatting>
  <conditionalFormatting sqref="G40">
    <cfRule type="expression" dxfId="14820" priority="15350" stopIfTrue="1">
      <formula>OR($D40="SI",$D40="T&amp;A")</formula>
    </cfRule>
    <cfRule type="expression" dxfId="14819" priority="15351" stopIfTrue="1">
      <formula>AND($F40&gt;0,$G40="")</formula>
    </cfRule>
    <cfRule type="expression" dxfId="14818" priority="15352" stopIfTrue="1">
      <formula>AND($F40=0,$G40&lt;&gt;"",$G40&lt;&gt;"PUMP OFF MODE",G40&lt;&gt;"UNDER LOAD")</formula>
    </cfRule>
  </conditionalFormatting>
  <conditionalFormatting sqref="E33 E29:E30 E22 E25:E27">
    <cfRule type="expression" dxfId="14817" priority="15272" stopIfTrue="1">
      <formula>OR($D22="SI",$D22="T&amp;A")</formula>
    </cfRule>
    <cfRule type="expression" dxfId="14816" priority="15273" stopIfTrue="1">
      <formula>AND($D22&lt;&gt;"SI",$E22&lt;24)</formula>
    </cfRule>
    <cfRule type="expression" dxfId="14815" priority="15274" stopIfTrue="1">
      <formula>OR($D22="SI",$D22="T&amp;A")</formula>
    </cfRule>
  </conditionalFormatting>
  <conditionalFormatting sqref="E33 E29:E30 E22 E25:E27">
    <cfRule type="expression" dxfId="14814" priority="15269" stopIfTrue="1">
      <formula>OR($D22="SI",$D22="T&amp;A")</formula>
    </cfRule>
    <cfRule type="expression" dxfId="14813" priority="15270" stopIfTrue="1">
      <formula>AND($D22&lt;&gt;"SI",$E22&lt;24)</formula>
    </cfRule>
    <cfRule type="expression" dxfId="14812" priority="15271" stopIfTrue="1">
      <formula>OR($D22="SI",$D22="T&amp;A")</formula>
    </cfRule>
  </conditionalFormatting>
  <conditionalFormatting sqref="E33 E29:E30 E22 E25:E27">
    <cfRule type="expression" dxfId="14811" priority="15266" stopIfTrue="1">
      <formula>OR($D22="SI",$D22="T&amp;A")</formula>
    </cfRule>
    <cfRule type="expression" dxfId="14810" priority="15267" stopIfTrue="1">
      <formula>AND($D22&lt;&gt;"SI",$E22&lt;24)</formula>
    </cfRule>
    <cfRule type="expression" dxfId="14809" priority="15268" stopIfTrue="1">
      <formula>OR($D22="SI",$D22="T&amp;A")</formula>
    </cfRule>
  </conditionalFormatting>
  <conditionalFormatting sqref="E33 E29:E30 E22 E25:E27">
    <cfRule type="expression" dxfId="14808" priority="15263" stopIfTrue="1">
      <formula>OR($D22="SI",$D22="T&amp;A")</formula>
    </cfRule>
    <cfRule type="expression" dxfId="14807" priority="15264" stopIfTrue="1">
      <formula>AND($D22&lt;&gt;"SI",$E22&lt;24)</formula>
    </cfRule>
    <cfRule type="expression" dxfId="14806" priority="15265" stopIfTrue="1">
      <formula>OR($D22="SI",$D22="T&amp;A")</formula>
    </cfRule>
  </conditionalFormatting>
  <conditionalFormatting sqref="E33 E29:E30 E22 E25:E27">
    <cfRule type="expression" dxfId="14805" priority="15260" stopIfTrue="1">
      <formula>OR($D22="SI",$D22="T&amp;A")</formula>
    </cfRule>
    <cfRule type="expression" dxfId="14804" priority="15261" stopIfTrue="1">
      <formula>AND($D22&lt;&gt;"SI",$E22&lt;24)</formula>
    </cfRule>
    <cfRule type="expression" dxfId="14803" priority="15262" stopIfTrue="1">
      <formula>OR($D22="SI",$D22="T&amp;A")</formula>
    </cfRule>
  </conditionalFormatting>
  <conditionalFormatting sqref="E33 E29:E30 E22 E25:E27">
    <cfRule type="expression" dxfId="14802" priority="15257" stopIfTrue="1">
      <formula>OR($D22="SI",$D22="T&amp;A")</formula>
    </cfRule>
    <cfRule type="expression" dxfId="14801" priority="15258" stopIfTrue="1">
      <formula>AND($D22&lt;&gt;"SI",$E22&lt;24)</formula>
    </cfRule>
    <cfRule type="expression" dxfId="14800" priority="15259" stopIfTrue="1">
      <formula>OR($D22="SI",$D22="T&amp;A")</formula>
    </cfRule>
  </conditionalFormatting>
  <conditionalFormatting sqref="E33 E29:E30 E22 E25:E27">
    <cfRule type="expression" dxfId="14799" priority="15254" stopIfTrue="1">
      <formula>OR($D22="SI",$D22="T&amp;A")</formula>
    </cfRule>
    <cfRule type="expression" dxfId="14798" priority="15255" stopIfTrue="1">
      <formula>AND($D22&lt;&gt;"SI",$E22&lt;24)</formula>
    </cfRule>
    <cfRule type="expression" dxfId="14797" priority="15256" stopIfTrue="1">
      <formula>OR($D22="SI",$D22="T&amp;A")</formula>
    </cfRule>
  </conditionalFormatting>
  <conditionalFormatting sqref="E33 E29:E30 E22 E25:E27">
    <cfRule type="expression" dxfId="14796" priority="15251" stopIfTrue="1">
      <formula>OR($D22="SI",$D22="T&amp;A")</formula>
    </cfRule>
    <cfRule type="expression" dxfId="14795" priority="15252" stopIfTrue="1">
      <formula>AND($D22&lt;&gt;"SI",$E22&lt;24)</formula>
    </cfRule>
    <cfRule type="expression" dxfId="14794" priority="15253" stopIfTrue="1">
      <formula>OR($D22="SI",$D22="T&amp;A")</formula>
    </cfRule>
  </conditionalFormatting>
  <conditionalFormatting sqref="E33 E29:E30 E22 E25:E27">
    <cfRule type="expression" dxfId="14793" priority="15248" stopIfTrue="1">
      <formula>OR($D22="SI",$D22="T&amp;A")</formula>
    </cfRule>
    <cfRule type="expression" dxfId="14792" priority="15249" stopIfTrue="1">
      <formula>AND($D22&lt;&gt;"SI",$E22&lt;24)</formula>
    </cfRule>
    <cfRule type="expression" dxfId="14791" priority="15250" stopIfTrue="1">
      <formula>OR($D22="SI",$D22="T&amp;A")</formula>
    </cfRule>
  </conditionalFormatting>
  <conditionalFormatting sqref="E33 E29:E30 E22 E25:E27">
    <cfRule type="expression" dxfId="14790" priority="15245" stopIfTrue="1">
      <formula>OR($D22="SI",$D22="T&amp;A")</formula>
    </cfRule>
    <cfRule type="expression" dxfId="14789" priority="15246" stopIfTrue="1">
      <formula>AND($D22&lt;&gt;"SI",$E22&lt;24)</formula>
    </cfRule>
    <cfRule type="expression" dxfId="14788" priority="15247" stopIfTrue="1">
      <formula>OR($D22="SI",$D22="T&amp;A")</formula>
    </cfRule>
  </conditionalFormatting>
  <conditionalFormatting sqref="E33 E29:E30 E22 E25:E27">
    <cfRule type="expression" dxfId="14787" priority="15242" stopIfTrue="1">
      <formula>OR($D22="SI",$D22="T&amp;A")</formula>
    </cfRule>
    <cfRule type="expression" dxfId="14786" priority="15243" stopIfTrue="1">
      <formula>AND($D22&lt;&gt;"SI",$E22&lt;24)</formula>
    </cfRule>
    <cfRule type="expression" dxfId="14785" priority="15244" stopIfTrue="1">
      <formula>OR($D22="SI",$D22="T&amp;A")</formula>
    </cfRule>
  </conditionalFormatting>
  <conditionalFormatting sqref="E33 E29:E30 E22 E25:E27">
    <cfRule type="expression" dxfId="14784" priority="15239" stopIfTrue="1">
      <formula>OR($D22="SI",$D22="T&amp;A")</formula>
    </cfRule>
    <cfRule type="expression" dxfId="14783" priority="15240" stopIfTrue="1">
      <formula>AND($D22&lt;&gt;"SI",$E22&lt;24)</formula>
    </cfRule>
    <cfRule type="expression" dxfId="14782" priority="15241" stopIfTrue="1">
      <formula>OR($D22="SI",$D22="T&amp;A")</formula>
    </cfRule>
  </conditionalFormatting>
  <conditionalFormatting sqref="E33 E29:E30 E22 E25:E27">
    <cfRule type="expression" dxfId="14781" priority="15236" stopIfTrue="1">
      <formula>OR($D22="SI",$D22="T&amp;A")</formula>
    </cfRule>
    <cfRule type="expression" dxfId="14780" priority="15237" stopIfTrue="1">
      <formula>AND($D22&lt;&gt;"SI",$E22&lt;24)</formula>
    </cfRule>
    <cfRule type="expression" dxfId="14779" priority="15238" stopIfTrue="1">
      <formula>OR($D22="SI",$D22="T&amp;A")</formula>
    </cfRule>
  </conditionalFormatting>
  <conditionalFormatting sqref="E33 E29:E30 E22 E25:E27">
    <cfRule type="expression" dxfId="14778" priority="15233" stopIfTrue="1">
      <formula>OR($D22="SI",$D22="T&amp;A")</formula>
    </cfRule>
    <cfRule type="expression" dxfId="14777" priority="15234" stopIfTrue="1">
      <formula>AND($D22&lt;&gt;"SI",$E22&lt;24)</formula>
    </cfRule>
    <cfRule type="expression" dxfId="14776" priority="15235" stopIfTrue="1">
      <formula>OR($D22="SI",$D22="T&amp;A")</formula>
    </cfRule>
  </conditionalFormatting>
  <conditionalFormatting sqref="E33 E29:E30 E22 E25:E27">
    <cfRule type="expression" dxfId="14775" priority="15230" stopIfTrue="1">
      <formula>OR($D22="SI",$D22="T&amp;A")</formula>
    </cfRule>
    <cfRule type="expression" dxfId="14774" priority="15231" stopIfTrue="1">
      <formula>AND($D22&lt;&gt;"SI",$E22&lt;24)</formula>
    </cfRule>
    <cfRule type="expression" dxfId="14773" priority="15232" stopIfTrue="1">
      <formula>OR($D22="SI",$D22="T&amp;A")</formula>
    </cfRule>
  </conditionalFormatting>
  <conditionalFormatting sqref="E33 E29:E30 E22 E25:E27">
    <cfRule type="expression" dxfId="14772" priority="15227" stopIfTrue="1">
      <formula>OR($D22="SI",$D22="T&amp;A")</formula>
    </cfRule>
    <cfRule type="expression" dxfId="14771" priority="15228" stopIfTrue="1">
      <formula>AND($D22&lt;&gt;"SI",$E22&lt;24)</formula>
    </cfRule>
    <cfRule type="expression" dxfId="14770" priority="15229" stopIfTrue="1">
      <formula>OR($D22="SI",$D22="T&amp;A")</formula>
    </cfRule>
  </conditionalFormatting>
  <conditionalFormatting sqref="E33 E29:E30 E22 E25:E27">
    <cfRule type="expression" dxfId="14769" priority="15224" stopIfTrue="1">
      <formula>OR($D22="SI",$D22="T&amp;A")</formula>
    </cfRule>
    <cfRule type="expression" dxfId="14768" priority="15225" stopIfTrue="1">
      <formula>AND($D22&lt;&gt;"SI",$E22&lt;24)</formula>
    </cfRule>
    <cfRule type="expression" dxfId="14767" priority="15226" stopIfTrue="1">
      <formula>OR($D22="SI",$D22="T&amp;A")</formula>
    </cfRule>
  </conditionalFormatting>
  <conditionalFormatting sqref="E33 E29:E30 E22 E25:E27">
    <cfRule type="expression" dxfId="14766" priority="15221" stopIfTrue="1">
      <formula>OR($D22="SI",$D22="T&amp;A")</formula>
    </cfRule>
    <cfRule type="expression" dxfId="14765" priority="15222" stopIfTrue="1">
      <formula>AND($D22&lt;&gt;"SI",$E22&lt;24)</formula>
    </cfRule>
    <cfRule type="expression" dxfId="14764" priority="15223" stopIfTrue="1">
      <formula>OR($D22="SI",$D22="T&amp;A")</formula>
    </cfRule>
  </conditionalFormatting>
  <conditionalFormatting sqref="E33 E29:E30 E22 E25:E27">
    <cfRule type="expression" dxfId="14763" priority="15218" stopIfTrue="1">
      <formula>OR($D22="SI",$D22="T&amp;A")</formula>
    </cfRule>
    <cfRule type="expression" dxfId="14762" priority="15219" stopIfTrue="1">
      <formula>AND($D22&lt;&gt;"SI",$E22&lt;24)</formula>
    </cfRule>
    <cfRule type="expression" dxfId="14761" priority="15220" stopIfTrue="1">
      <formula>OR($D22="SI",$D22="T&amp;A")</formula>
    </cfRule>
  </conditionalFormatting>
  <conditionalFormatting sqref="E33 E29:E30 E22 E25:E27">
    <cfRule type="expression" dxfId="14760" priority="15215" stopIfTrue="1">
      <formula>OR($D22="SI",$D22="T&amp;A")</formula>
    </cfRule>
    <cfRule type="expression" dxfId="14759" priority="15216" stopIfTrue="1">
      <formula>AND($D22&lt;&gt;"SI",$E22&lt;24)</formula>
    </cfRule>
    <cfRule type="expression" dxfId="14758" priority="15217" stopIfTrue="1">
      <formula>OR($D22="SI",$D22="T&amp;A")</formula>
    </cfRule>
  </conditionalFormatting>
  <conditionalFormatting sqref="E33 E29:E30 E22 E25:E27">
    <cfRule type="expression" dxfId="14757" priority="15212" stopIfTrue="1">
      <formula>OR($D22="SI",$D22="T&amp;A")</formula>
    </cfRule>
    <cfRule type="expression" dxfId="14756" priority="15213" stopIfTrue="1">
      <formula>AND($D22&lt;&gt;"SI",$E22&lt;24)</formula>
    </cfRule>
    <cfRule type="expression" dxfId="14755" priority="15214" stopIfTrue="1">
      <formula>OR($D22="SI",$D22="T&amp;A")</formula>
    </cfRule>
  </conditionalFormatting>
  <conditionalFormatting sqref="E33 E29:E30 E22 E25:E27">
    <cfRule type="expression" dxfId="14754" priority="15209" stopIfTrue="1">
      <formula>OR($D22="SI",$D22="T&amp;A")</formula>
    </cfRule>
    <cfRule type="expression" dxfId="14753" priority="15210" stopIfTrue="1">
      <formula>AND($D22&lt;&gt;"SI",$E22&lt;24)</formula>
    </cfRule>
    <cfRule type="expression" dxfId="14752" priority="15211" stopIfTrue="1">
      <formula>OR($D22="SI",$D22="T&amp;A")</formula>
    </cfRule>
  </conditionalFormatting>
  <conditionalFormatting sqref="E33 E29:E30 E22 E25:E27">
    <cfRule type="expression" dxfId="14751" priority="15206" stopIfTrue="1">
      <formula>OR($D22="SI",$D22="T&amp;A")</formula>
    </cfRule>
    <cfRule type="expression" dxfId="14750" priority="15207" stopIfTrue="1">
      <formula>AND($D22&lt;&gt;"SI",$E22&lt;24)</formula>
    </cfRule>
    <cfRule type="expression" dxfId="14749" priority="15208" stopIfTrue="1">
      <formula>OR($D22="SI",$D22="T&amp;A")</formula>
    </cfRule>
  </conditionalFormatting>
  <conditionalFormatting sqref="E33 E29:E30 E22 E25:E27">
    <cfRule type="expression" dxfId="14748" priority="15203" stopIfTrue="1">
      <formula>OR($D22="SI",$D22="T&amp;A")</formula>
    </cfRule>
    <cfRule type="expression" dxfId="14747" priority="15204" stopIfTrue="1">
      <formula>AND($D22&lt;&gt;"SI",$E22&lt;24)</formula>
    </cfRule>
    <cfRule type="expression" dxfId="14746" priority="15205" stopIfTrue="1">
      <formula>OR($D22="SI",$D22="T&amp;A")</formula>
    </cfRule>
  </conditionalFormatting>
  <conditionalFormatting sqref="E33 E29:E30 E22 E25:E27">
    <cfRule type="expression" dxfId="14745" priority="15200" stopIfTrue="1">
      <formula>OR($D22="SI",$D22="T&amp;A")</formula>
    </cfRule>
    <cfRule type="expression" dxfId="14744" priority="15201" stopIfTrue="1">
      <formula>AND($D22&lt;&gt;"SI",$E22&lt;24)</formula>
    </cfRule>
    <cfRule type="expression" dxfId="14743" priority="15202" stopIfTrue="1">
      <formula>OR($D22="SI",$D22="T&amp;A")</formula>
    </cfRule>
  </conditionalFormatting>
  <conditionalFormatting sqref="E33 E29:E30 E22 E25:E27">
    <cfRule type="expression" dxfId="14742" priority="15197" stopIfTrue="1">
      <formula>OR($D22="SI",$D22="T&amp;A")</formula>
    </cfRule>
    <cfRule type="expression" dxfId="14741" priority="15198" stopIfTrue="1">
      <formula>AND($D22&lt;&gt;"SI",$E22&lt;24)</formula>
    </cfRule>
    <cfRule type="expression" dxfId="14740" priority="15199" stopIfTrue="1">
      <formula>OR($D22="SI",$D22="T&amp;A")</formula>
    </cfRule>
  </conditionalFormatting>
  <conditionalFormatting sqref="E33 E29:E30 E22 E25:E27">
    <cfRule type="expression" dxfId="14739" priority="15194" stopIfTrue="1">
      <formula>OR($D22="SI",$D22="T&amp;A")</formula>
    </cfRule>
    <cfRule type="expression" dxfId="14738" priority="15195" stopIfTrue="1">
      <formula>AND($D22&lt;&gt;"SI",$E22&lt;24)</formula>
    </cfRule>
    <cfRule type="expression" dxfId="14737" priority="15196" stopIfTrue="1">
      <formula>OR($D22="SI",$D22="T&amp;A")</formula>
    </cfRule>
  </conditionalFormatting>
  <conditionalFormatting sqref="E33 E29:E30 E22 E25:E27">
    <cfRule type="expression" dxfId="14736" priority="15191" stopIfTrue="1">
      <formula>OR($D22="SI",$D22="T&amp;A")</formula>
    </cfRule>
    <cfRule type="expression" dxfId="14735" priority="15192" stopIfTrue="1">
      <formula>AND($D22&lt;&gt;"SI",$E22&lt;24)</formula>
    </cfRule>
    <cfRule type="expression" dxfId="14734" priority="15193" stopIfTrue="1">
      <formula>OR($D22="SI",$D22="T&amp;A")</formula>
    </cfRule>
  </conditionalFormatting>
  <conditionalFormatting sqref="E33 E29:E30 E22 E25:E27">
    <cfRule type="expression" dxfId="14733" priority="15188" stopIfTrue="1">
      <formula>OR($D22="SI",$D22="T&amp;A")</formula>
    </cfRule>
    <cfRule type="expression" dxfId="14732" priority="15189" stopIfTrue="1">
      <formula>AND($D22&lt;&gt;"SI",$E22&lt;24)</formula>
    </cfRule>
    <cfRule type="expression" dxfId="14731" priority="15190" stopIfTrue="1">
      <formula>OR($D22="SI",$D22="T&amp;A")</formula>
    </cfRule>
  </conditionalFormatting>
  <conditionalFormatting sqref="E33 E29:E30 E22 E25:E27">
    <cfRule type="expression" dxfId="14730" priority="15185" stopIfTrue="1">
      <formula>OR($D22="SI",$D22="T&amp;A")</formula>
    </cfRule>
    <cfRule type="expression" dxfId="14729" priority="15186" stopIfTrue="1">
      <formula>AND($D22&lt;&gt;"SI",$E22&lt;24)</formula>
    </cfRule>
    <cfRule type="expression" dxfId="14728" priority="15187" stopIfTrue="1">
      <formula>OR($D22="SI",$D22="T&amp;A")</formula>
    </cfRule>
  </conditionalFormatting>
  <conditionalFormatting sqref="E33 E29:E30 E22 E25:E27">
    <cfRule type="expression" dxfId="14727" priority="15182" stopIfTrue="1">
      <formula>OR($D22="SI",$D22="T&amp;A")</formula>
    </cfRule>
    <cfRule type="expression" dxfId="14726" priority="15183" stopIfTrue="1">
      <formula>AND($D22&lt;&gt;"SI",$E22&lt;24)</formula>
    </cfRule>
    <cfRule type="expression" dxfId="14725" priority="15184" stopIfTrue="1">
      <formula>OR($D22="SI",$D22="T&amp;A")</formula>
    </cfRule>
  </conditionalFormatting>
  <conditionalFormatting sqref="E33 E29:E30 E22 E25:E27">
    <cfRule type="expression" dxfId="14724" priority="15179" stopIfTrue="1">
      <formula>OR($D22="SI",$D22="T&amp;A")</formula>
    </cfRule>
    <cfRule type="expression" dxfId="14723" priority="15180" stopIfTrue="1">
      <formula>AND($D22&lt;&gt;"SI",$E22&lt;24)</formula>
    </cfRule>
    <cfRule type="expression" dxfId="14722" priority="15181" stopIfTrue="1">
      <formula>OR($D22="SI",$D22="T&amp;A")</formula>
    </cfRule>
  </conditionalFormatting>
  <conditionalFormatting sqref="E33 E29:E30 E22 E25:E27">
    <cfRule type="expression" dxfId="14721" priority="15176" stopIfTrue="1">
      <formula>OR($D22="SI",$D22="T&amp;A")</formula>
    </cfRule>
    <cfRule type="expression" dxfId="14720" priority="15177" stopIfTrue="1">
      <formula>AND($D22&lt;&gt;"SI",$E22&lt;24)</formula>
    </cfRule>
    <cfRule type="expression" dxfId="14719" priority="15178" stopIfTrue="1">
      <formula>OR($D22="SI",$D22="T&amp;A")</formula>
    </cfRule>
  </conditionalFormatting>
  <conditionalFormatting sqref="E33 E29:E30 E22 E25:E27">
    <cfRule type="expression" dxfId="14718" priority="15173" stopIfTrue="1">
      <formula>OR($D22="SI",$D22="T&amp;A")</formula>
    </cfRule>
    <cfRule type="expression" dxfId="14717" priority="15174" stopIfTrue="1">
      <formula>AND($D22&lt;&gt;"SI",$E22&lt;24)</formula>
    </cfRule>
    <cfRule type="expression" dxfId="14716" priority="15175" stopIfTrue="1">
      <formula>OR($D22="SI",$D22="T&amp;A")</formula>
    </cfRule>
  </conditionalFormatting>
  <conditionalFormatting sqref="E33 E29:E30 E22 E25:E27">
    <cfRule type="expression" dxfId="14715" priority="15170" stopIfTrue="1">
      <formula>OR($D22="SI",$D22="T&amp;A")</formula>
    </cfRule>
    <cfRule type="expression" dxfId="14714" priority="15171" stopIfTrue="1">
      <formula>AND($D22&lt;&gt;"SI",$E22&lt;24)</formula>
    </cfRule>
    <cfRule type="expression" dxfId="14713" priority="15172" stopIfTrue="1">
      <formula>OR($D22="SI",$D22="T&amp;A")</formula>
    </cfRule>
  </conditionalFormatting>
  <conditionalFormatting sqref="E33 E29:E30 E22 E25:E27">
    <cfRule type="expression" dxfId="14712" priority="15167" stopIfTrue="1">
      <formula>OR($D22="SI",$D22="T&amp;A")</formula>
    </cfRule>
    <cfRule type="expression" dxfId="14711" priority="15168" stopIfTrue="1">
      <formula>AND($D22&lt;&gt;"SI",$E22&lt;24)</formula>
    </cfRule>
    <cfRule type="expression" dxfId="14710" priority="15169" stopIfTrue="1">
      <formula>OR($D22="SI",$D22="T&amp;A")</formula>
    </cfRule>
  </conditionalFormatting>
  <conditionalFormatting sqref="E33 E29:E30 E22 E25:E27">
    <cfRule type="expression" dxfId="14709" priority="15164" stopIfTrue="1">
      <formula>OR($D22="SI",$D22="T&amp;A")</formula>
    </cfRule>
    <cfRule type="expression" dxfId="14708" priority="15165" stopIfTrue="1">
      <formula>AND($D22&lt;&gt;"SI",$E22&lt;24)</formula>
    </cfRule>
    <cfRule type="expression" dxfId="14707" priority="15166" stopIfTrue="1">
      <formula>OR($D22="SI",$D22="T&amp;A")</formula>
    </cfRule>
  </conditionalFormatting>
  <conditionalFormatting sqref="E33 E29:E30 E22 E25:E27">
    <cfRule type="expression" dxfId="14706" priority="15161" stopIfTrue="1">
      <formula>OR($D22="SI",$D22="T&amp;A")</formula>
    </cfRule>
    <cfRule type="expression" dxfId="14705" priority="15162" stopIfTrue="1">
      <formula>AND($D22&lt;&gt;"SI",$E22&lt;24)</formula>
    </cfRule>
    <cfRule type="expression" dxfId="14704" priority="15163" stopIfTrue="1">
      <formula>OR($D22="SI",$D22="T&amp;A")</formula>
    </cfRule>
  </conditionalFormatting>
  <conditionalFormatting sqref="E33 E29:E30 E22 E25:E27">
    <cfRule type="expression" dxfId="14703" priority="15158" stopIfTrue="1">
      <formula>OR($D22="SI",$D22="T&amp;A")</formula>
    </cfRule>
    <cfRule type="expression" dxfId="14702" priority="15159" stopIfTrue="1">
      <formula>AND($D22&lt;&gt;"SI",$E22&lt;24)</formula>
    </cfRule>
    <cfRule type="expression" dxfId="14701" priority="15160" stopIfTrue="1">
      <formula>OR($D22="SI",$D22="T&amp;A")</formula>
    </cfRule>
  </conditionalFormatting>
  <conditionalFormatting sqref="E33 E29:E30 E22 E25:E27">
    <cfRule type="expression" dxfId="14700" priority="15155" stopIfTrue="1">
      <formula>OR($D22="SI",$D22="T&amp;A")</formula>
    </cfRule>
    <cfRule type="expression" dxfId="14699" priority="15156" stopIfTrue="1">
      <formula>AND($D22&lt;&gt;"SI",$E22&lt;24)</formula>
    </cfRule>
    <cfRule type="expression" dxfId="14698" priority="15157" stopIfTrue="1">
      <formula>OR($D22="SI",$D22="T&amp;A")</formula>
    </cfRule>
  </conditionalFormatting>
  <conditionalFormatting sqref="E33 E29:E30 E22 E25:E27">
    <cfRule type="expression" dxfId="14697" priority="15152" stopIfTrue="1">
      <formula>OR($D22="SI",$D22="T&amp;A")</formula>
    </cfRule>
    <cfRule type="expression" dxfId="14696" priority="15153" stopIfTrue="1">
      <formula>AND($D22&lt;&gt;"SI",$E22&lt;24)</formula>
    </cfRule>
    <cfRule type="expression" dxfId="14695" priority="15154" stopIfTrue="1">
      <formula>OR($D22="SI",$D22="T&amp;A")</formula>
    </cfRule>
  </conditionalFormatting>
  <conditionalFormatting sqref="E33 E29:E30 E22 E25:E27">
    <cfRule type="expression" dxfId="14694" priority="15149" stopIfTrue="1">
      <formula>OR($D22="SI",$D22="T&amp;A")</formula>
    </cfRule>
    <cfRule type="expression" dxfId="14693" priority="15150" stopIfTrue="1">
      <formula>AND($D22&lt;&gt;"SI",$E22&lt;24)</formula>
    </cfRule>
    <cfRule type="expression" dxfId="14692" priority="15151" stopIfTrue="1">
      <formula>OR($D22="SI",$D22="T&amp;A")</formula>
    </cfRule>
  </conditionalFormatting>
  <conditionalFormatting sqref="E33 E29:E30 E22 E25:E27">
    <cfRule type="expression" dxfId="14691" priority="15146" stopIfTrue="1">
      <formula>OR($D22="SI",$D22="T&amp;A")</formula>
    </cfRule>
    <cfRule type="expression" dxfId="14690" priority="15147" stopIfTrue="1">
      <formula>AND($D22&lt;&gt;"SI",$E22&lt;24)</formula>
    </cfRule>
    <cfRule type="expression" dxfId="14689" priority="15148" stopIfTrue="1">
      <formula>OR($D22="SI",$D22="T&amp;A")</formula>
    </cfRule>
  </conditionalFormatting>
  <conditionalFormatting sqref="E33 E29:E30 E22 E25:E27">
    <cfRule type="expression" dxfId="14688" priority="15143" stopIfTrue="1">
      <formula>OR($D22="SI",$D22="T&amp;A")</formula>
    </cfRule>
    <cfRule type="expression" dxfId="14687" priority="15144" stopIfTrue="1">
      <formula>AND($D22&lt;&gt;"SI",$E22&lt;24)</formula>
    </cfRule>
    <cfRule type="expression" dxfId="14686" priority="15145" stopIfTrue="1">
      <formula>OR($D22="SI",$D22="T&amp;A")</formula>
    </cfRule>
  </conditionalFormatting>
  <conditionalFormatting sqref="E33 E29:E30 E22 E25:E27">
    <cfRule type="expression" dxfId="14685" priority="15140" stopIfTrue="1">
      <formula>OR($D22="SI",$D22="T&amp;A")</formula>
    </cfRule>
    <cfRule type="expression" dxfId="14684" priority="15141" stopIfTrue="1">
      <formula>AND($D22&lt;&gt;"SI",$E22&lt;24)</formula>
    </cfRule>
    <cfRule type="expression" dxfId="14683" priority="15142" stopIfTrue="1">
      <formula>OR($D22="SI",$D22="T&amp;A")</formula>
    </cfRule>
  </conditionalFormatting>
  <conditionalFormatting sqref="E33 E29:E30 E22 E25:E27">
    <cfRule type="expression" dxfId="14682" priority="15137" stopIfTrue="1">
      <formula>OR($D22="SI",$D22="T&amp;A")</formula>
    </cfRule>
    <cfRule type="expression" dxfId="14681" priority="15138" stopIfTrue="1">
      <formula>AND($D22&lt;&gt;"SI",$E22&lt;24)</formula>
    </cfRule>
    <cfRule type="expression" dxfId="14680" priority="15139" stopIfTrue="1">
      <formula>OR($D22="SI",$D22="T&amp;A")</formula>
    </cfRule>
  </conditionalFormatting>
  <conditionalFormatting sqref="E33 E29:E30 E22 E25:E27">
    <cfRule type="expression" dxfId="14679" priority="15134" stopIfTrue="1">
      <formula>OR($D22="SI",$D22="T&amp;A")</formula>
    </cfRule>
    <cfRule type="expression" dxfId="14678" priority="15135" stopIfTrue="1">
      <formula>AND($D22&lt;&gt;"SI",$E22&lt;24)</formula>
    </cfRule>
    <cfRule type="expression" dxfId="14677" priority="15136" stopIfTrue="1">
      <formula>OR($D22="SI",$D22="T&amp;A")</formula>
    </cfRule>
  </conditionalFormatting>
  <conditionalFormatting sqref="E33 E29:E30 E22 E25:E27">
    <cfRule type="expression" dxfId="14676" priority="15131" stopIfTrue="1">
      <formula>OR($D22="SI",$D22="T&amp;A")</formula>
    </cfRule>
    <cfRule type="expression" dxfId="14675" priority="15132" stopIfTrue="1">
      <formula>AND($D22&lt;&gt;"SI",$E22&lt;24)</formula>
    </cfRule>
    <cfRule type="expression" dxfId="14674" priority="15133" stopIfTrue="1">
      <formula>OR($D22="SI",$D22="T&amp;A")</formula>
    </cfRule>
  </conditionalFormatting>
  <conditionalFormatting sqref="E33 E29:E30 E22 E25:E27">
    <cfRule type="expression" dxfId="14673" priority="15128" stopIfTrue="1">
      <formula>OR($D22="SI",$D22="T&amp;A")</formula>
    </cfRule>
    <cfRule type="expression" dxfId="14672" priority="15129" stopIfTrue="1">
      <formula>AND($D22&lt;&gt;"SI",$E22&lt;24)</formula>
    </cfRule>
    <cfRule type="expression" dxfId="14671" priority="15130" stopIfTrue="1">
      <formula>OR($D22="SI",$D22="T&amp;A")</formula>
    </cfRule>
  </conditionalFormatting>
  <conditionalFormatting sqref="E33 E29:E30 E22 E25:E27">
    <cfRule type="expression" dxfId="14670" priority="15125" stopIfTrue="1">
      <formula>OR($D22="SI",$D22="T&amp;A")</formula>
    </cfRule>
    <cfRule type="expression" dxfId="14669" priority="15126" stopIfTrue="1">
      <formula>AND($D22&lt;&gt;"SI",$E22&lt;24)</formula>
    </cfRule>
    <cfRule type="expression" dxfId="14668" priority="15127" stopIfTrue="1">
      <formula>OR($D22="SI",$D22="T&amp;A")</formula>
    </cfRule>
  </conditionalFormatting>
  <conditionalFormatting sqref="E33 E29:E30 E22 E25:E27">
    <cfRule type="expression" dxfId="14667" priority="15122" stopIfTrue="1">
      <formula>OR($D22="SI",$D22="T&amp;A")</formula>
    </cfRule>
    <cfRule type="expression" dxfId="14666" priority="15123" stopIfTrue="1">
      <formula>AND($D22&lt;&gt;"SI",$E22&lt;24)</formula>
    </cfRule>
    <cfRule type="expression" dxfId="14665" priority="15124" stopIfTrue="1">
      <formula>OR($D22="SI",$D22="T&amp;A")</formula>
    </cfRule>
  </conditionalFormatting>
  <conditionalFormatting sqref="E33 E29:E30 E22 E25:E27">
    <cfRule type="expression" dxfId="14664" priority="15119" stopIfTrue="1">
      <formula>OR($D22="SI",$D22="T&amp;A")</formula>
    </cfRule>
    <cfRule type="expression" dxfId="14663" priority="15120" stopIfTrue="1">
      <formula>AND($D22&lt;&gt;"SI",$E22&lt;24)</formula>
    </cfRule>
    <cfRule type="expression" dxfId="14662" priority="15121" stopIfTrue="1">
      <formula>OR($D22="SI",$D22="T&amp;A")</formula>
    </cfRule>
  </conditionalFormatting>
  <conditionalFormatting sqref="E33 E29:E30 E22 E25:E27">
    <cfRule type="expression" dxfId="14661" priority="15116" stopIfTrue="1">
      <formula>OR($D22="SI",$D22="T&amp;A")</formula>
    </cfRule>
    <cfRule type="expression" dxfId="14660" priority="15117" stopIfTrue="1">
      <formula>AND($D22&lt;&gt;"SI",$E22&lt;24)</formula>
    </cfRule>
    <cfRule type="expression" dxfId="14659" priority="15118" stopIfTrue="1">
      <formula>OR($D22="SI",$D22="T&amp;A")</formula>
    </cfRule>
  </conditionalFormatting>
  <conditionalFormatting sqref="E33 E29:E30 E22 E25:E27">
    <cfRule type="expression" dxfId="14658" priority="15113" stopIfTrue="1">
      <formula>OR($D22="SI",$D22="T&amp;A")</formula>
    </cfRule>
    <cfRule type="expression" dxfId="14657" priority="15114" stopIfTrue="1">
      <formula>AND($D22&lt;&gt;"SI",$E22&lt;24)</formula>
    </cfRule>
    <cfRule type="expression" dxfId="14656" priority="15115" stopIfTrue="1">
      <formula>OR($D22="SI",$D22="T&amp;A")</formula>
    </cfRule>
  </conditionalFormatting>
  <conditionalFormatting sqref="E33 E29:E30 E22 E25:E27">
    <cfRule type="expression" dxfId="14655" priority="15110" stopIfTrue="1">
      <formula>OR($D22="SI",$D22="T&amp;A")</formula>
    </cfRule>
    <cfRule type="expression" dxfId="14654" priority="15111" stopIfTrue="1">
      <formula>AND($D22&lt;&gt;"SI",$E22&lt;24)</formula>
    </cfRule>
    <cfRule type="expression" dxfId="14653" priority="15112" stopIfTrue="1">
      <formula>OR($D22="SI",$D22="T&amp;A")</formula>
    </cfRule>
  </conditionalFormatting>
  <conditionalFormatting sqref="E33 E29:E30 E22 E25:E27">
    <cfRule type="expression" dxfId="14652" priority="15107" stopIfTrue="1">
      <formula>OR($D22="SI",$D22="T&amp;A")</formula>
    </cfRule>
    <cfRule type="expression" dxfId="14651" priority="15108" stopIfTrue="1">
      <formula>AND($D22&lt;&gt;"SI",$E22&lt;24)</formula>
    </cfRule>
    <cfRule type="expression" dxfId="14650" priority="15109" stopIfTrue="1">
      <formula>OR($D22="SI",$D22="T&amp;A")</formula>
    </cfRule>
  </conditionalFormatting>
  <conditionalFormatting sqref="E33 E29:E30 E22 E25:E27">
    <cfRule type="expression" dxfId="14649" priority="15104" stopIfTrue="1">
      <formula>OR($D22="SI",$D22="T&amp;A")</formula>
    </cfRule>
    <cfRule type="expression" dxfId="14648" priority="15105" stopIfTrue="1">
      <formula>AND($D22&lt;&gt;"SI",$E22&lt;24)</formula>
    </cfRule>
    <cfRule type="expression" dxfId="14647" priority="15106" stopIfTrue="1">
      <formula>OR($D22="SI",$D22="T&amp;A")</formula>
    </cfRule>
  </conditionalFormatting>
  <conditionalFormatting sqref="G33 G29:G30 G27 G25 G22 G15 G7 G9:G10">
    <cfRule type="expression" dxfId="14646" priority="15101" stopIfTrue="1">
      <formula>OR($D7="SI",$D7="T&amp;A")</formula>
    </cfRule>
    <cfRule type="expression" dxfId="14645" priority="15102" stopIfTrue="1">
      <formula>AND($F7&gt;0,$G7="")</formula>
    </cfRule>
    <cfRule type="expression" dxfId="14644" priority="15103" stopIfTrue="1">
      <formula>AND($F7=0,$G7&lt;&gt;"",$G7&lt;&gt;"PUMP OFF MODE",G7&lt;&gt;"UNDER LOAD")</formula>
    </cfRule>
  </conditionalFormatting>
  <conditionalFormatting sqref="G33 G29:G30 G27 G25 G22 G15 G7 G9:G10">
    <cfRule type="expression" dxfId="14643" priority="15098" stopIfTrue="1">
      <formula>OR($D7="SI",$D7="T&amp;A")</formula>
    </cfRule>
    <cfRule type="expression" dxfId="14642" priority="15099" stopIfTrue="1">
      <formula>AND($F7&gt;0,$G7="")</formula>
    </cfRule>
    <cfRule type="expression" dxfId="14641" priority="15100" stopIfTrue="1">
      <formula>AND($F7=0,$G7&lt;&gt;"",$G7&lt;&gt;"PUMP OFF MODE",G7&lt;&gt;"UNDER LOAD")</formula>
    </cfRule>
  </conditionalFormatting>
  <conditionalFormatting sqref="G33 G29:G30 G27 G25 G22 G15 G7 G9:G10">
    <cfRule type="expression" dxfId="14640" priority="15095" stopIfTrue="1">
      <formula>OR($D7="SI",$D7="T&amp;A")</formula>
    </cfRule>
    <cfRule type="expression" dxfId="14639" priority="15096" stopIfTrue="1">
      <formula>AND($F7&gt;0,$G7="")</formula>
    </cfRule>
    <cfRule type="expression" dxfId="14638" priority="15097" stopIfTrue="1">
      <formula>AND($F7=0,$G7&lt;&gt;"",$G7&lt;&gt;"PUMP OFF MODE",G7&lt;&gt;"UNDER LOAD")</formula>
    </cfRule>
  </conditionalFormatting>
  <conditionalFormatting sqref="G33 G29:G30 G27 G25 G22 G15 G9:G10">
    <cfRule type="expression" dxfId="14637" priority="15092" stopIfTrue="1">
      <formula>OR($D9="SI",$D9="T&amp;A")</formula>
    </cfRule>
    <cfRule type="expression" dxfId="14636" priority="15093" stopIfTrue="1">
      <formula>AND($F9&gt;0,$G9="")</formula>
    </cfRule>
    <cfRule type="expression" dxfId="14635" priority="15094" stopIfTrue="1">
      <formula>AND($F9=0,$G9&lt;&gt;"",$G9&lt;&gt;"PUMP OFF MODE",G9&lt;&gt;"UNDER LOAD")</formula>
    </cfRule>
  </conditionalFormatting>
  <conditionalFormatting sqref="G73 G59 G76">
    <cfRule type="expression" dxfId="14634" priority="15088" stopIfTrue="1">
      <formula>OR($D59="SI",$D59="T&amp;A")</formula>
    </cfRule>
    <cfRule type="expression" dxfId="14633" priority="15089" stopIfTrue="1">
      <formula>AND($F59&gt;0,$G59="")</formula>
    </cfRule>
    <cfRule type="expression" dxfId="14632" priority="15090" stopIfTrue="1">
      <formula>AND($F59=0,$G59&lt;&gt;"",$G59&lt;&gt;"PUMP OFF MODE",G59&lt;&gt;"UNDER LOAD")</formula>
    </cfRule>
  </conditionalFormatting>
  <conditionalFormatting sqref="G73 G59 G76">
    <cfRule type="expression" dxfId="14631" priority="15085" stopIfTrue="1">
      <formula>OR($D59="SI",$D59="T&amp;A")</formula>
    </cfRule>
    <cfRule type="expression" dxfId="14630" priority="15086" stopIfTrue="1">
      <formula>AND($F59&gt;0,$G59="")</formula>
    </cfRule>
    <cfRule type="expression" dxfId="14629" priority="15087" stopIfTrue="1">
      <formula>AND($F59=0,$G59&lt;&gt;"",$G59&lt;&gt;"PUMP OFF MODE",G59&lt;&gt;"UNDER LOAD")</formula>
    </cfRule>
  </conditionalFormatting>
  <conditionalFormatting sqref="G73 G59 G76">
    <cfRule type="expression" dxfId="14628" priority="15082" stopIfTrue="1">
      <formula>OR($D59="SI",$D59="T&amp;A")</formula>
    </cfRule>
    <cfRule type="expression" dxfId="14627" priority="15083" stopIfTrue="1">
      <formula>AND($F59&gt;0,$G59="")</formula>
    </cfRule>
    <cfRule type="expression" dxfId="14626" priority="15084" stopIfTrue="1">
      <formula>AND($F59=0,$G59&lt;&gt;"",$G59&lt;&gt;"PUMP OFF MODE",G59&lt;&gt;"UNDER LOAD")</formula>
    </cfRule>
  </conditionalFormatting>
  <conditionalFormatting sqref="G73 G59 G76">
    <cfRule type="expression" dxfId="14625" priority="15079" stopIfTrue="1">
      <formula>OR($D59="SI",$D59="T&amp;A")</formula>
    </cfRule>
    <cfRule type="expression" dxfId="14624" priority="15080" stopIfTrue="1">
      <formula>AND($F59&gt;0,$G59="")</formula>
    </cfRule>
    <cfRule type="expression" dxfId="14623" priority="15081" stopIfTrue="1">
      <formula>AND($F59=0,$G59&lt;&gt;"",$G59&lt;&gt;"PUMP OFF MODE",G59&lt;&gt;"UNDER LOAD")</formula>
    </cfRule>
  </conditionalFormatting>
  <conditionalFormatting sqref="G73 G59 G76">
    <cfRule type="expression" dxfId="14622" priority="15076" stopIfTrue="1">
      <formula>OR($D59="SI",$D59="T&amp;A")</formula>
    </cfRule>
    <cfRule type="expression" dxfId="14621" priority="15077" stopIfTrue="1">
      <formula>AND($F59&gt;0,$G59="")</formula>
    </cfRule>
    <cfRule type="expression" dxfId="14620" priority="15078" stopIfTrue="1">
      <formula>AND($F59=0,$G59&lt;&gt;"",$G59&lt;&gt;"PUMP OFF MODE",G59&lt;&gt;"UNDER LOAD")</formula>
    </cfRule>
  </conditionalFormatting>
  <conditionalFormatting sqref="E76 E73 E33 E29:E30 E22 E59:E60 E25:E27">
    <cfRule type="expression" dxfId="14619" priority="15073" stopIfTrue="1">
      <formula>OR($D22="SI",$D22="T&amp;A")</formula>
    </cfRule>
    <cfRule type="expression" dxfId="14618" priority="15074" stopIfTrue="1">
      <formula>AND($D22&lt;&gt;"SI",$E22&lt;24)</formula>
    </cfRule>
    <cfRule type="expression" dxfId="14617" priority="15075" stopIfTrue="1">
      <formula>OR($D22="SI",$D22="T&amp;A")</formula>
    </cfRule>
  </conditionalFormatting>
  <conditionalFormatting sqref="E76 E73 E33 E29:E30 E22 E59:E60 E25:E27">
    <cfRule type="expression" dxfId="14616" priority="15070" stopIfTrue="1">
      <formula>OR($D22="SI",$D22="T&amp;A")</formula>
    </cfRule>
    <cfRule type="expression" dxfId="14615" priority="15071" stopIfTrue="1">
      <formula>AND($D22&lt;&gt;"SI",$E22&lt;24)</formula>
    </cfRule>
    <cfRule type="expression" dxfId="14614" priority="15072" stopIfTrue="1">
      <formula>OR($D22="SI",$D22="T&amp;A")</formula>
    </cfRule>
  </conditionalFormatting>
  <conditionalFormatting sqref="E76 E73 E33 E29:E30 E22 E59:E60 E25:E27">
    <cfRule type="expression" dxfId="14613" priority="15067" stopIfTrue="1">
      <formula>OR($D22="SI",$D22="T&amp;A")</formula>
    </cfRule>
    <cfRule type="expression" dxfId="14612" priority="15068" stopIfTrue="1">
      <formula>AND($D22&lt;&gt;"SI",$E22&lt;24)</formula>
    </cfRule>
    <cfRule type="expression" dxfId="14611" priority="15069" stopIfTrue="1">
      <formula>OR($D22="SI",$D22="T&amp;A")</formula>
    </cfRule>
  </conditionalFormatting>
  <conditionalFormatting sqref="E76 E73 E33 E29:E30 E22 E59:E60 E25:E27">
    <cfRule type="expression" dxfId="14610" priority="15064" stopIfTrue="1">
      <formula>OR($D22="SI",$D22="T&amp;A")</formula>
    </cfRule>
    <cfRule type="expression" dxfId="14609" priority="15065" stopIfTrue="1">
      <formula>AND($D22&lt;&gt;"SI",$E22&lt;24)</formula>
    </cfRule>
    <cfRule type="expression" dxfId="14608" priority="15066" stopIfTrue="1">
      <formula>OR($D22="SI",$D22="T&amp;A")</formula>
    </cfRule>
  </conditionalFormatting>
  <conditionalFormatting sqref="E76 E73 E33 E29:E30 E22 E59:E60 E25:E27">
    <cfRule type="expression" dxfId="14607" priority="15061" stopIfTrue="1">
      <formula>OR($D22="SI",$D22="T&amp;A")</formula>
    </cfRule>
    <cfRule type="expression" dxfId="14606" priority="15062" stopIfTrue="1">
      <formula>AND($D22&lt;&gt;"SI",$E22&lt;24)</formula>
    </cfRule>
    <cfRule type="expression" dxfId="14605" priority="15063" stopIfTrue="1">
      <formula>OR($D22="SI",$D22="T&amp;A")</formula>
    </cfRule>
  </conditionalFormatting>
  <conditionalFormatting sqref="E76 E73 E33 E29:E30 E22 E59:E60 E25:E27">
    <cfRule type="expression" dxfId="14604" priority="15058" stopIfTrue="1">
      <formula>OR($D22="SI",$D22="T&amp;A")</formula>
    </cfRule>
    <cfRule type="expression" dxfId="14603" priority="15059" stopIfTrue="1">
      <formula>AND($D22&lt;&gt;"SI",$E22&lt;24)</formula>
    </cfRule>
    <cfRule type="expression" dxfId="14602" priority="15060" stopIfTrue="1">
      <formula>OR($D22="SI",$D22="T&amp;A")</formula>
    </cfRule>
  </conditionalFormatting>
  <conditionalFormatting sqref="E76 E73 E33 E29:E30 E22 E59:E60 E25:E27">
    <cfRule type="expression" dxfId="14601" priority="15055" stopIfTrue="1">
      <formula>OR($D22="SI",$D22="T&amp;A")</formula>
    </cfRule>
    <cfRule type="expression" dxfId="14600" priority="15056" stopIfTrue="1">
      <formula>AND($D22&lt;&gt;"SI",$E22&lt;24)</formula>
    </cfRule>
    <cfRule type="expression" dxfId="14599" priority="15057" stopIfTrue="1">
      <formula>OR($D22="SI",$D22="T&amp;A")</formula>
    </cfRule>
  </conditionalFormatting>
  <conditionalFormatting sqref="E76 E73 E33 E29:E30 E22 E59:E60 E25:E27">
    <cfRule type="expression" dxfId="14598" priority="15052" stopIfTrue="1">
      <formula>OR($D22="SI",$D22="T&amp;A")</formula>
    </cfRule>
    <cfRule type="expression" dxfId="14597" priority="15053" stopIfTrue="1">
      <formula>AND($D22&lt;&gt;"SI",$E22&lt;24)</formula>
    </cfRule>
    <cfRule type="expression" dxfId="14596" priority="15054" stopIfTrue="1">
      <formula>OR($D22="SI",$D22="T&amp;A")</formula>
    </cfRule>
  </conditionalFormatting>
  <conditionalFormatting sqref="E76 E73 E33 E29:E30 E22 E59:E60 E25:E27">
    <cfRule type="expression" dxfId="14595" priority="15049" stopIfTrue="1">
      <formula>OR($D22="SI",$D22="T&amp;A")</formula>
    </cfRule>
    <cfRule type="expression" dxfId="14594" priority="15050" stopIfTrue="1">
      <formula>AND($D22&lt;&gt;"SI",$E22&lt;24)</formula>
    </cfRule>
    <cfRule type="expression" dxfId="14593" priority="15051" stopIfTrue="1">
      <formula>OR($D22="SI",$D22="T&amp;A")</formula>
    </cfRule>
  </conditionalFormatting>
  <conditionalFormatting sqref="E76 E73 E33 E29:E30 E22 E59:E60 E25:E27">
    <cfRule type="expression" dxfId="14592" priority="15046" stopIfTrue="1">
      <formula>OR($D22="SI",$D22="T&amp;A")</formula>
    </cfRule>
    <cfRule type="expression" dxfId="14591" priority="15047" stopIfTrue="1">
      <formula>AND($D22&lt;&gt;"SI",$E22&lt;24)</formula>
    </cfRule>
    <cfRule type="expression" dxfId="14590" priority="15048" stopIfTrue="1">
      <formula>OR($D22="SI",$D22="T&amp;A")</formula>
    </cfRule>
  </conditionalFormatting>
  <conditionalFormatting sqref="E76 E73 E33 E29:E30 E22 E59:E60 E25:E27">
    <cfRule type="expression" dxfId="14589" priority="15043" stopIfTrue="1">
      <formula>OR($D22="SI",$D22="T&amp;A")</formula>
    </cfRule>
    <cfRule type="expression" dxfId="14588" priority="15044" stopIfTrue="1">
      <formula>AND($D22&lt;&gt;"SI",$E22&lt;24)</formula>
    </cfRule>
    <cfRule type="expression" dxfId="14587" priority="15045" stopIfTrue="1">
      <formula>OR($D22="SI",$D22="T&amp;A")</formula>
    </cfRule>
  </conditionalFormatting>
  <conditionalFormatting sqref="E76 E73 E33 E29:E30 E22 E59:E60 E25:E27">
    <cfRule type="expression" dxfId="14586" priority="15040" stopIfTrue="1">
      <formula>OR($D22="SI",$D22="T&amp;A")</formula>
    </cfRule>
    <cfRule type="expression" dxfId="14585" priority="15041" stopIfTrue="1">
      <formula>AND($D22&lt;&gt;"SI",$E22&lt;24)</formula>
    </cfRule>
    <cfRule type="expression" dxfId="14584" priority="15042" stopIfTrue="1">
      <formula>OR($D22="SI",$D22="T&amp;A")</formula>
    </cfRule>
  </conditionalFormatting>
  <conditionalFormatting sqref="E76 E73 E33 E29:E30 E22 E59:E60 E25:E27">
    <cfRule type="expression" dxfId="14583" priority="15037" stopIfTrue="1">
      <formula>OR($D22="SI",$D22="T&amp;A")</formula>
    </cfRule>
    <cfRule type="expression" dxfId="14582" priority="15038" stopIfTrue="1">
      <formula>AND($D22&lt;&gt;"SI",$E22&lt;24)</formula>
    </cfRule>
    <cfRule type="expression" dxfId="14581" priority="15039" stopIfTrue="1">
      <formula>OR($D22="SI",$D22="T&amp;A")</formula>
    </cfRule>
  </conditionalFormatting>
  <conditionalFormatting sqref="E76 E73 E33 E29:E30 E22 E59:E60 E25:E27">
    <cfRule type="expression" dxfId="14580" priority="15034" stopIfTrue="1">
      <formula>OR($D22="SI",$D22="T&amp;A")</formula>
    </cfRule>
    <cfRule type="expression" dxfId="14579" priority="15035" stopIfTrue="1">
      <formula>AND($D22&lt;&gt;"SI",$E22&lt;24)</formula>
    </cfRule>
    <cfRule type="expression" dxfId="14578" priority="15036" stopIfTrue="1">
      <formula>OR($D22="SI",$D22="T&amp;A")</formula>
    </cfRule>
  </conditionalFormatting>
  <conditionalFormatting sqref="E76 E73 E33 E29:E30 E22 E59:E60 E25:E27">
    <cfRule type="expression" dxfId="14577" priority="15031" stopIfTrue="1">
      <formula>OR($D22="SI",$D22="T&amp;A")</formula>
    </cfRule>
    <cfRule type="expression" dxfId="14576" priority="15032" stopIfTrue="1">
      <formula>AND($D22&lt;&gt;"SI",$E22&lt;24)</formula>
    </cfRule>
    <cfRule type="expression" dxfId="14575" priority="15033" stopIfTrue="1">
      <formula>OR($D22="SI",$D22="T&amp;A")</formula>
    </cfRule>
  </conditionalFormatting>
  <conditionalFormatting sqref="E76 E73 E33 E29:E30 E22 E59:E60 E25:E27">
    <cfRule type="expression" dxfId="14574" priority="15028" stopIfTrue="1">
      <formula>OR($D22="SI",$D22="T&amp;A")</formula>
    </cfRule>
    <cfRule type="expression" dxfId="14573" priority="15029" stopIfTrue="1">
      <formula>AND($D22&lt;&gt;"SI",$E22&lt;24)</formula>
    </cfRule>
    <cfRule type="expression" dxfId="14572" priority="15030" stopIfTrue="1">
      <formula>OR($D22="SI",$D22="T&amp;A")</formula>
    </cfRule>
  </conditionalFormatting>
  <conditionalFormatting sqref="E76 E73 E33 E29:E30 E22 E59:E60 E25:E27">
    <cfRule type="expression" dxfId="14571" priority="15025" stopIfTrue="1">
      <formula>OR($D22="SI",$D22="T&amp;A")</formula>
    </cfRule>
    <cfRule type="expression" dxfId="14570" priority="15026" stopIfTrue="1">
      <formula>AND($D22&lt;&gt;"SI",$E22&lt;24)</formula>
    </cfRule>
    <cfRule type="expression" dxfId="14569" priority="15027" stopIfTrue="1">
      <formula>OR($D22="SI",$D22="T&amp;A")</formula>
    </cfRule>
  </conditionalFormatting>
  <conditionalFormatting sqref="E76 E73 E33 E29:E30 E22 E59:E60 E25:E27">
    <cfRule type="expression" dxfId="14568" priority="15022" stopIfTrue="1">
      <formula>OR($D22="SI",$D22="T&amp;A")</formula>
    </cfRule>
    <cfRule type="expression" dxfId="14567" priority="15023" stopIfTrue="1">
      <formula>AND($D22&lt;&gt;"SI",$E22&lt;24)</formula>
    </cfRule>
    <cfRule type="expression" dxfId="14566" priority="15024" stopIfTrue="1">
      <formula>OR($D22="SI",$D22="T&amp;A")</formula>
    </cfRule>
  </conditionalFormatting>
  <conditionalFormatting sqref="E76 E73 E33 E29:E30 E22 E59:E60 E25:E27">
    <cfRule type="expression" dxfId="14565" priority="15019" stopIfTrue="1">
      <formula>OR($D22="SI",$D22="T&amp;A")</formula>
    </cfRule>
    <cfRule type="expression" dxfId="14564" priority="15020" stopIfTrue="1">
      <formula>AND($D22&lt;&gt;"SI",$E22&lt;24)</formula>
    </cfRule>
    <cfRule type="expression" dxfId="14563" priority="15021" stopIfTrue="1">
      <formula>OR($D22="SI",$D22="T&amp;A")</formula>
    </cfRule>
  </conditionalFormatting>
  <conditionalFormatting sqref="E76 E73 E33 E29:E30 E22 E59:E60 E25:E27">
    <cfRule type="expression" dxfId="14562" priority="15016" stopIfTrue="1">
      <formula>OR($D22="SI",$D22="T&amp;A")</formula>
    </cfRule>
    <cfRule type="expression" dxfId="14561" priority="15017" stopIfTrue="1">
      <formula>AND($D22&lt;&gt;"SI",$E22&lt;24)</formula>
    </cfRule>
    <cfRule type="expression" dxfId="14560" priority="15018" stopIfTrue="1">
      <formula>OR($D22="SI",$D22="T&amp;A")</formula>
    </cfRule>
  </conditionalFormatting>
  <conditionalFormatting sqref="E76 E73 E33 E29:E30 E22 E59:E60 E25:E27">
    <cfRule type="expression" dxfId="14559" priority="15013" stopIfTrue="1">
      <formula>OR($D22="SI",$D22="T&amp;A")</formula>
    </cfRule>
    <cfRule type="expression" dxfId="14558" priority="15014" stopIfTrue="1">
      <formula>AND($D22&lt;&gt;"SI",$E22&lt;24)</formula>
    </cfRule>
    <cfRule type="expression" dxfId="14557" priority="15015" stopIfTrue="1">
      <formula>OR($D22="SI",$D22="T&amp;A")</formula>
    </cfRule>
  </conditionalFormatting>
  <conditionalFormatting sqref="E76 E73 E33 E29:E30 E22 E59:E60 E25:E27">
    <cfRule type="expression" dxfId="14556" priority="15010" stopIfTrue="1">
      <formula>OR($D22="SI",$D22="T&amp;A")</formula>
    </cfRule>
    <cfRule type="expression" dxfId="14555" priority="15011" stopIfTrue="1">
      <formula>AND($D22&lt;&gt;"SI",$E22&lt;24)</formula>
    </cfRule>
    <cfRule type="expression" dxfId="14554" priority="15012" stopIfTrue="1">
      <formula>OR($D22="SI",$D22="T&amp;A")</formula>
    </cfRule>
  </conditionalFormatting>
  <conditionalFormatting sqref="E76 E73 E33 E29:E30 E22 E59:E60 E25:E27">
    <cfRule type="expression" dxfId="14553" priority="15007" stopIfTrue="1">
      <formula>OR($D22="SI",$D22="T&amp;A")</formula>
    </cfRule>
    <cfRule type="expression" dxfId="14552" priority="15008" stopIfTrue="1">
      <formula>AND($D22&lt;&gt;"SI",$E22&lt;24)</formula>
    </cfRule>
    <cfRule type="expression" dxfId="14551" priority="15009" stopIfTrue="1">
      <formula>OR($D22="SI",$D22="T&amp;A")</formula>
    </cfRule>
  </conditionalFormatting>
  <conditionalFormatting sqref="E76 E73 E33 E29:E30 E22 E59:E60 E25:E27">
    <cfRule type="expression" dxfId="14550" priority="15004" stopIfTrue="1">
      <formula>OR($D22="SI",$D22="T&amp;A")</formula>
    </cfRule>
    <cfRule type="expression" dxfId="14549" priority="15005" stopIfTrue="1">
      <formula>AND($D22&lt;&gt;"SI",$E22&lt;24)</formula>
    </cfRule>
    <cfRule type="expression" dxfId="14548" priority="15006" stopIfTrue="1">
      <formula>OR($D22="SI",$D22="T&amp;A")</formula>
    </cfRule>
  </conditionalFormatting>
  <conditionalFormatting sqref="E76 E73 E33 E29:E30 E22 E59:E60 E25:E27">
    <cfRule type="expression" dxfId="14547" priority="15001" stopIfTrue="1">
      <formula>OR($D22="SI",$D22="T&amp;A")</formula>
    </cfRule>
    <cfRule type="expression" dxfId="14546" priority="15002" stopIfTrue="1">
      <formula>AND($D22&lt;&gt;"SI",$E22&lt;24)</formula>
    </cfRule>
    <cfRule type="expression" dxfId="14545" priority="15003" stopIfTrue="1">
      <formula>OR($D22="SI",$D22="T&amp;A")</formula>
    </cfRule>
  </conditionalFormatting>
  <conditionalFormatting sqref="E76 E73 E33 E29:E30 E22 E59:E60 E25:E27">
    <cfRule type="expression" dxfId="14544" priority="14998" stopIfTrue="1">
      <formula>OR($D22="SI",$D22="T&amp;A")</formula>
    </cfRule>
    <cfRule type="expression" dxfId="14543" priority="14999" stopIfTrue="1">
      <formula>AND($D22&lt;&gt;"SI",$E22&lt;24)</formula>
    </cfRule>
    <cfRule type="expression" dxfId="14542" priority="15000" stopIfTrue="1">
      <formula>OR($D22="SI",$D22="T&amp;A")</formula>
    </cfRule>
  </conditionalFormatting>
  <conditionalFormatting sqref="E76 E73 E33 E29:E30 E22 E59:E60 E25:E27">
    <cfRule type="expression" dxfId="14541" priority="14995" stopIfTrue="1">
      <formula>OR($D22="SI",$D22="T&amp;A")</formula>
    </cfRule>
    <cfRule type="expression" dxfId="14540" priority="14996" stopIfTrue="1">
      <formula>AND($D22&lt;&gt;"SI",$E22&lt;24)</formula>
    </cfRule>
    <cfRule type="expression" dxfId="14539" priority="14997" stopIfTrue="1">
      <formula>OR($D22="SI",$D22="T&amp;A")</formula>
    </cfRule>
  </conditionalFormatting>
  <conditionalFormatting sqref="E76 E73 E33 E29:E30 E22 E59:E60 E25:E27">
    <cfRule type="expression" dxfId="14538" priority="14992" stopIfTrue="1">
      <formula>OR($D22="SI",$D22="T&amp;A")</formula>
    </cfRule>
    <cfRule type="expression" dxfId="14537" priority="14993" stopIfTrue="1">
      <formula>AND($D22&lt;&gt;"SI",$E22&lt;24)</formula>
    </cfRule>
    <cfRule type="expression" dxfId="14536" priority="14994" stopIfTrue="1">
      <formula>OR($D22="SI",$D22="T&amp;A")</formula>
    </cfRule>
  </conditionalFormatting>
  <conditionalFormatting sqref="E76 E73 E33 E29:E30 E22 E59:E60 E25:E27">
    <cfRule type="expression" dxfId="14535" priority="14989" stopIfTrue="1">
      <formula>OR($D22="SI",$D22="T&amp;A")</formula>
    </cfRule>
    <cfRule type="expression" dxfId="14534" priority="14990" stopIfTrue="1">
      <formula>AND($D22&lt;&gt;"SI",$E22&lt;24)</formula>
    </cfRule>
    <cfRule type="expression" dxfId="14533" priority="14991" stopIfTrue="1">
      <formula>OR($D22="SI",$D22="T&amp;A")</formula>
    </cfRule>
  </conditionalFormatting>
  <conditionalFormatting sqref="E76 E73 E33 E29:E30 E22 E59:E60 E25:E27">
    <cfRule type="expression" dxfId="14532" priority="14986" stopIfTrue="1">
      <formula>OR($D22="SI",$D22="T&amp;A")</formula>
    </cfRule>
    <cfRule type="expression" dxfId="14531" priority="14987" stopIfTrue="1">
      <formula>AND($D22&lt;&gt;"SI",$E22&lt;24)</formula>
    </cfRule>
    <cfRule type="expression" dxfId="14530" priority="14988" stopIfTrue="1">
      <formula>OR($D22="SI",$D22="T&amp;A")</formula>
    </cfRule>
  </conditionalFormatting>
  <conditionalFormatting sqref="E76 E73 E33 E29:E30 E22 E59:E60 E25:E27">
    <cfRule type="expression" dxfId="14529" priority="14983" stopIfTrue="1">
      <formula>OR($D22="SI",$D22="T&amp;A")</formula>
    </cfRule>
    <cfRule type="expression" dxfId="14528" priority="14984" stopIfTrue="1">
      <formula>AND($D22&lt;&gt;"SI",$E22&lt;24)</formula>
    </cfRule>
    <cfRule type="expression" dxfId="14527" priority="14985" stopIfTrue="1">
      <formula>OR($D22="SI",$D22="T&amp;A")</formula>
    </cfRule>
  </conditionalFormatting>
  <conditionalFormatting sqref="E76 E73 E33 E29:E30 E22 E59:E60 E25:E27">
    <cfRule type="expression" dxfId="14526" priority="14980" stopIfTrue="1">
      <formula>OR($D22="SI",$D22="T&amp;A")</formula>
    </cfRule>
    <cfRule type="expression" dxfId="14525" priority="14981" stopIfTrue="1">
      <formula>AND($D22&lt;&gt;"SI",$E22&lt;24)</formula>
    </cfRule>
    <cfRule type="expression" dxfId="14524" priority="14982" stopIfTrue="1">
      <formula>OR($D22="SI",$D22="T&amp;A")</formula>
    </cfRule>
  </conditionalFormatting>
  <conditionalFormatting sqref="E76 E73 E33 E29:E30 E22 E59:E60 E25:E27">
    <cfRule type="expression" dxfId="14523" priority="14977" stopIfTrue="1">
      <formula>OR($D22="SI",$D22="T&amp;A")</formula>
    </cfRule>
    <cfRule type="expression" dxfId="14522" priority="14978" stopIfTrue="1">
      <formula>AND($D22&lt;&gt;"SI",$E22&lt;24)</formula>
    </cfRule>
    <cfRule type="expression" dxfId="14521" priority="14979" stopIfTrue="1">
      <formula>OR($D22="SI",$D22="T&amp;A")</formula>
    </cfRule>
  </conditionalFormatting>
  <conditionalFormatting sqref="E76 E73 E33 E29:E30 E22 E59:E60 E25:E27">
    <cfRule type="expression" dxfId="14520" priority="14974" stopIfTrue="1">
      <formula>OR($D22="SI",$D22="T&amp;A")</formula>
    </cfRule>
    <cfRule type="expression" dxfId="14519" priority="14975" stopIfTrue="1">
      <formula>AND($D22&lt;&gt;"SI",$E22&lt;24)</formula>
    </cfRule>
    <cfRule type="expression" dxfId="14518" priority="14976" stopIfTrue="1">
      <formula>OR($D22="SI",$D22="T&amp;A")</formula>
    </cfRule>
  </conditionalFormatting>
  <conditionalFormatting sqref="E76 E73 E33 E29:E30 E22 E59:E60 E25:E27">
    <cfRule type="expression" dxfId="14517" priority="14971" stopIfTrue="1">
      <formula>OR($D22="SI",$D22="T&amp;A")</formula>
    </cfRule>
    <cfRule type="expression" dxfId="14516" priority="14972" stopIfTrue="1">
      <formula>AND($D22&lt;&gt;"SI",$E22&lt;24)</formula>
    </cfRule>
    <cfRule type="expression" dxfId="14515" priority="14973" stopIfTrue="1">
      <formula>OR($D22="SI",$D22="T&amp;A")</formula>
    </cfRule>
  </conditionalFormatting>
  <conditionalFormatting sqref="E76 E73 E33 E29:E30 E22 E59:E60 E25:E27">
    <cfRule type="expression" dxfId="14514" priority="14968" stopIfTrue="1">
      <formula>OR($D22="SI",$D22="T&amp;A")</formula>
    </cfRule>
    <cfRule type="expression" dxfId="14513" priority="14969" stopIfTrue="1">
      <formula>AND($D22&lt;&gt;"SI",$E22&lt;24)</formula>
    </cfRule>
    <cfRule type="expression" dxfId="14512" priority="14970" stopIfTrue="1">
      <formula>OR($D22="SI",$D22="T&amp;A")</formula>
    </cfRule>
  </conditionalFormatting>
  <conditionalFormatting sqref="E76 E73 E33 E29:E30 E22 E59:E60 E25:E27">
    <cfRule type="expression" dxfId="14511" priority="14965" stopIfTrue="1">
      <formula>OR($D22="SI",$D22="T&amp;A")</formula>
    </cfRule>
    <cfRule type="expression" dxfId="14510" priority="14966" stopIfTrue="1">
      <formula>AND($D22&lt;&gt;"SI",$E22&lt;24)</formula>
    </cfRule>
    <cfRule type="expression" dxfId="14509" priority="14967" stopIfTrue="1">
      <formula>OR($D22="SI",$D22="T&amp;A")</formula>
    </cfRule>
  </conditionalFormatting>
  <conditionalFormatting sqref="E76 E73 E33 E29:E30 E22 E59:E60 E25:E27">
    <cfRule type="expression" dxfId="14508" priority="14962" stopIfTrue="1">
      <formula>OR($D22="SI",$D22="T&amp;A")</formula>
    </cfRule>
    <cfRule type="expression" dxfId="14507" priority="14963" stopIfTrue="1">
      <formula>AND($D22&lt;&gt;"SI",$E22&lt;24)</formula>
    </cfRule>
    <cfRule type="expression" dxfId="14506" priority="14964" stopIfTrue="1">
      <formula>OR($D22="SI",$D22="T&amp;A")</formula>
    </cfRule>
  </conditionalFormatting>
  <conditionalFormatting sqref="E76 E73 E33 E29:E30 E22 E59:E60 E25:E27">
    <cfRule type="expression" dxfId="14505" priority="14959" stopIfTrue="1">
      <formula>OR($D22="SI",$D22="T&amp;A")</formula>
    </cfRule>
    <cfRule type="expression" dxfId="14504" priority="14960" stopIfTrue="1">
      <formula>AND($D22&lt;&gt;"SI",$E22&lt;24)</formula>
    </cfRule>
    <cfRule type="expression" dxfId="14503" priority="14961" stopIfTrue="1">
      <formula>OR($D22="SI",$D22="T&amp;A")</formula>
    </cfRule>
  </conditionalFormatting>
  <conditionalFormatting sqref="E76 E73 E33 E29:E30 E22 E59:E60 E25:E27">
    <cfRule type="expression" dxfId="14502" priority="14956" stopIfTrue="1">
      <formula>OR($D22="SI",$D22="T&amp;A")</formula>
    </cfRule>
    <cfRule type="expression" dxfId="14501" priority="14957" stopIfTrue="1">
      <formula>AND($D22&lt;&gt;"SI",$E22&lt;24)</formula>
    </cfRule>
    <cfRule type="expression" dxfId="14500" priority="14958" stopIfTrue="1">
      <formula>OR($D22="SI",$D22="T&amp;A")</formula>
    </cfRule>
  </conditionalFormatting>
  <conditionalFormatting sqref="E76 E73 E33 E29:E30 E22 E59:E60 E25:E27">
    <cfRule type="expression" dxfId="14499" priority="14953" stopIfTrue="1">
      <formula>OR($D22="SI",$D22="T&amp;A")</formula>
    </cfRule>
    <cfRule type="expression" dxfId="14498" priority="14954" stopIfTrue="1">
      <formula>AND($D22&lt;&gt;"SI",$E22&lt;24)</formula>
    </cfRule>
    <cfRule type="expression" dxfId="14497" priority="14955" stopIfTrue="1">
      <formula>OR($D22="SI",$D22="T&amp;A")</formula>
    </cfRule>
  </conditionalFormatting>
  <conditionalFormatting sqref="E76 E73 E33 E29:E30 E22 E59:E60 E25:E27">
    <cfRule type="expression" dxfId="14496" priority="14950" stopIfTrue="1">
      <formula>OR($D22="SI",$D22="T&amp;A")</formula>
    </cfRule>
    <cfRule type="expression" dxfId="14495" priority="14951" stopIfTrue="1">
      <formula>AND($D22&lt;&gt;"SI",$E22&lt;24)</formula>
    </cfRule>
    <cfRule type="expression" dxfId="14494" priority="14952" stopIfTrue="1">
      <formula>OR($D22="SI",$D22="T&amp;A")</formula>
    </cfRule>
  </conditionalFormatting>
  <conditionalFormatting sqref="E76 E73 E33 E29:E30 E22 E59:E60 E25:E27">
    <cfRule type="expression" dxfId="14493" priority="14947" stopIfTrue="1">
      <formula>OR($D22="SI",$D22="T&amp;A")</formula>
    </cfRule>
    <cfRule type="expression" dxfId="14492" priority="14948" stopIfTrue="1">
      <formula>AND($D22&lt;&gt;"SI",$E22&lt;24)</formula>
    </cfRule>
    <cfRule type="expression" dxfId="14491" priority="14949" stopIfTrue="1">
      <formula>OR($D22="SI",$D22="T&amp;A")</formula>
    </cfRule>
  </conditionalFormatting>
  <conditionalFormatting sqref="E76 E73 E33 E29:E30 E22 E59:E60 E25:E27">
    <cfRule type="expression" dxfId="14490" priority="14944" stopIfTrue="1">
      <formula>OR($D22="SI",$D22="T&amp;A")</formula>
    </cfRule>
    <cfRule type="expression" dxfId="14489" priority="14945" stopIfTrue="1">
      <formula>AND($D22&lt;&gt;"SI",$E22&lt;24)</formula>
    </cfRule>
    <cfRule type="expression" dxfId="14488" priority="14946" stopIfTrue="1">
      <formula>OR($D22="SI",$D22="T&amp;A")</formula>
    </cfRule>
  </conditionalFormatting>
  <conditionalFormatting sqref="E76 E73 E33 E29:E30 E22 E59:E60 E25:E27">
    <cfRule type="expression" dxfId="14487" priority="14941" stopIfTrue="1">
      <formula>OR($D22="SI",$D22="T&amp;A")</formula>
    </cfRule>
    <cfRule type="expression" dxfId="14486" priority="14942" stopIfTrue="1">
      <formula>AND($D22&lt;&gt;"SI",$E22&lt;24)</formula>
    </cfRule>
    <cfRule type="expression" dxfId="14485" priority="14943" stopIfTrue="1">
      <formula>OR($D22="SI",$D22="T&amp;A")</formula>
    </cfRule>
  </conditionalFormatting>
  <conditionalFormatting sqref="E76 E73 E33 E29:E30 E22 E59:E60 E25:E27">
    <cfRule type="expression" dxfId="14484" priority="14938" stopIfTrue="1">
      <formula>OR($D22="SI",$D22="T&amp;A")</formula>
    </cfRule>
    <cfRule type="expression" dxfId="14483" priority="14939" stopIfTrue="1">
      <formula>AND($D22&lt;&gt;"SI",$E22&lt;24)</formula>
    </cfRule>
    <cfRule type="expression" dxfId="14482" priority="14940" stopIfTrue="1">
      <formula>OR($D22="SI",$D22="T&amp;A")</formula>
    </cfRule>
  </conditionalFormatting>
  <conditionalFormatting sqref="E76 E73 E33 E29:E30 E22 E59:E60 E25:E27">
    <cfRule type="expression" dxfId="14481" priority="14935" stopIfTrue="1">
      <formula>OR($D22="SI",$D22="T&amp;A")</formula>
    </cfRule>
    <cfRule type="expression" dxfId="14480" priority="14936" stopIfTrue="1">
      <formula>AND($D22&lt;&gt;"SI",$E22&lt;24)</formula>
    </cfRule>
    <cfRule type="expression" dxfId="14479" priority="14937" stopIfTrue="1">
      <formula>OR($D22="SI",$D22="T&amp;A")</formula>
    </cfRule>
  </conditionalFormatting>
  <conditionalFormatting sqref="E76 E73 E33 E29:E30 E22 E59:E60 E25:E27">
    <cfRule type="expression" dxfId="14478" priority="14932" stopIfTrue="1">
      <formula>OR($D22="SI",$D22="T&amp;A")</formula>
    </cfRule>
    <cfRule type="expression" dxfId="14477" priority="14933" stopIfTrue="1">
      <formula>AND($D22&lt;&gt;"SI",$E22&lt;24)</formula>
    </cfRule>
    <cfRule type="expression" dxfId="14476" priority="14934" stopIfTrue="1">
      <formula>OR($D22="SI",$D22="T&amp;A")</formula>
    </cfRule>
  </conditionalFormatting>
  <conditionalFormatting sqref="E76 E73 E33 E29:E30 E22 E59:E60 E25:E27">
    <cfRule type="expression" dxfId="14475" priority="14929" stopIfTrue="1">
      <formula>OR($D22="SI",$D22="T&amp;A")</formula>
    </cfRule>
    <cfRule type="expression" dxfId="14474" priority="14930" stopIfTrue="1">
      <formula>AND($D22&lt;&gt;"SI",$E22&lt;24)</formula>
    </cfRule>
    <cfRule type="expression" dxfId="14473" priority="14931" stopIfTrue="1">
      <formula>OR($D22="SI",$D22="T&amp;A")</formula>
    </cfRule>
  </conditionalFormatting>
  <conditionalFormatting sqref="E76 E73 E33 E29:E30 E22 E59:E60 E25:E27">
    <cfRule type="expression" dxfId="14472" priority="14926" stopIfTrue="1">
      <formula>OR($D22="SI",$D22="T&amp;A")</formula>
    </cfRule>
    <cfRule type="expression" dxfId="14471" priority="14927" stopIfTrue="1">
      <formula>AND($D22&lt;&gt;"SI",$E22&lt;24)</formula>
    </cfRule>
    <cfRule type="expression" dxfId="14470" priority="14928" stopIfTrue="1">
      <formula>OR($D22="SI",$D22="T&amp;A")</formula>
    </cfRule>
  </conditionalFormatting>
  <conditionalFormatting sqref="E76 E73 E33 E29:E30 E22 E59:E60 E25:E27">
    <cfRule type="expression" dxfId="14469" priority="14923" stopIfTrue="1">
      <formula>OR($D22="SI",$D22="T&amp;A")</formula>
    </cfRule>
    <cfRule type="expression" dxfId="14468" priority="14924" stopIfTrue="1">
      <formula>AND($D22&lt;&gt;"SI",$E22&lt;24)</formula>
    </cfRule>
    <cfRule type="expression" dxfId="14467" priority="14925" stopIfTrue="1">
      <formula>OR($D22="SI",$D22="T&amp;A")</formula>
    </cfRule>
  </conditionalFormatting>
  <conditionalFormatting sqref="E76 E73 E33 E29:E30 E22 E59:E60 E25:E27">
    <cfRule type="expression" dxfId="14466" priority="14920" stopIfTrue="1">
      <formula>OR($D22="SI",$D22="T&amp;A")</formula>
    </cfRule>
    <cfRule type="expression" dxfId="14465" priority="14921" stopIfTrue="1">
      <formula>AND($D22&lt;&gt;"SI",$E22&lt;24)</formula>
    </cfRule>
    <cfRule type="expression" dxfId="14464" priority="14922" stopIfTrue="1">
      <formula>OR($D22="SI",$D22="T&amp;A")</formula>
    </cfRule>
  </conditionalFormatting>
  <conditionalFormatting sqref="E76 E73 E33 E29:E30 E22 E59:E60 E25:E27">
    <cfRule type="expression" dxfId="14463" priority="14917" stopIfTrue="1">
      <formula>OR($D22="SI",$D22="T&amp;A")</formula>
    </cfRule>
    <cfRule type="expression" dxfId="14462" priority="14918" stopIfTrue="1">
      <formula>AND($D22&lt;&gt;"SI",$E22&lt;24)</formula>
    </cfRule>
    <cfRule type="expression" dxfId="14461" priority="14919" stopIfTrue="1">
      <formula>OR($D22="SI",$D22="T&amp;A")</formula>
    </cfRule>
  </conditionalFormatting>
  <conditionalFormatting sqref="E76 E73 E33 E29:E30 E22 E59:E60 E25:E27">
    <cfRule type="expression" dxfId="14460" priority="14914" stopIfTrue="1">
      <formula>OR($D22="SI",$D22="T&amp;A")</formula>
    </cfRule>
    <cfRule type="expression" dxfId="14459" priority="14915" stopIfTrue="1">
      <formula>AND($D22&lt;&gt;"SI",$E22&lt;24)</formula>
    </cfRule>
    <cfRule type="expression" dxfId="14458" priority="14916" stopIfTrue="1">
      <formula>OR($D22="SI",$D22="T&amp;A")</formula>
    </cfRule>
  </conditionalFormatting>
  <conditionalFormatting sqref="E76 E73 E33 E29:E30 E22 E59:E60 E25:E27">
    <cfRule type="expression" dxfId="14457" priority="14911" stopIfTrue="1">
      <formula>OR($D22="SI",$D22="T&amp;A")</formula>
    </cfRule>
    <cfRule type="expression" dxfId="14456" priority="14912" stopIfTrue="1">
      <formula>AND($D22&lt;&gt;"SI",$E22&lt;24)</formula>
    </cfRule>
    <cfRule type="expression" dxfId="14455" priority="14913" stopIfTrue="1">
      <formula>OR($D22="SI",$D22="T&amp;A")</formula>
    </cfRule>
  </conditionalFormatting>
  <conditionalFormatting sqref="E76 E73 E33 E29:E30 E22 E59:E60 E25:E27">
    <cfRule type="expression" dxfId="14454" priority="14908" stopIfTrue="1">
      <formula>OR($D22="SI",$D22="T&amp;A")</formula>
    </cfRule>
    <cfRule type="expression" dxfId="14453" priority="14909" stopIfTrue="1">
      <formula>AND($D22&lt;&gt;"SI",$E22&lt;24)</formula>
    </cfRule>
    <cfRule type="expression" dxfId="14452" priority="14910" stopIfTrue="1">
      <formula>OR($D22="SI",$D22="T&amp;A")</formula>
    </cfRule>
  </conditionalFormatting>
  <conditionalFormatting sqref="E76 E73 E33 E29:E30 E22 E59:E60 E25:E27">
    <cfRule type="expression" dxfId="14451" priority="14905" stopIfTrue="1">
      <formula>OR($D22="SI",$D22="T&amp;A")</formula>
    </cfRule>
    <cfRule type="expression" dxfId="14450" priority="14906" stopIfTrue="1">
      <formula>AND($D22&lt;&gt;"SI",$E22&lt;24)</formula>
    </cfRule>
    <cfRule type="expression" dxfId="14449" priority="14907" stopIfTrue="1">
      <formula>OR($D22="SI",$D22="T&amp;A")</formula>
    </cfRule>
  </conditionalFormatting>
  <conditionalFormatting sqref="G41">
    <cfRule type="expression" dxfId="14448" priority="14902" stopIfTrue="1">
      <formula>OR($D41="SI",$D41="T&amp;A")</formula>
    </cfRule>
    <cfRule type="expression" dxfId="14447" priority="14903" stopIfTrue="1">
      <formula>AND($F41&gt;0,$G41="")</formula>
    </cfRule>
    <cfRule type="expression" dxfId="14446" priority="14904" stopIfTrue="1">
      <formula>AND($F41=0,$G41&lt;&gt;"",$G41&lt;&gt;"PUMP OFF MODE",G41&lt;&gt;"UNDER LOAD")</formula>
    </cfRule>
  </conditionalFormatting>
  <conditionalFormatting sqref="G41">
    <cfRule type="expression" dxfId="14445" priority="14899" stopIfTrue="1">
      <formula>OR($D41="SI",$D41="T&amp;A")</formula>
    </cfRule>
    <cfRule type="expression" dxfId="14444" priority="14900" stopIfTrue="1">
      <formula>AND($F41&gt;0,$G41="")</formula>
    </cfRule>
    <cfRule type="expression" dxfId="14443" priority="14901" stopIfTrue="1">
      <formula>AND($F41=0,$G41&lt;&gt;"",$G41&lt;&gt;"PUMP OFF MODE",G41&lt;&gt;"UNDER LOAD")</formula>
    </cfRule>
  </conditionalFormatting>
  <conditionalFormatting sqref="G41">
    <cfRule type="expression" dxfId="14442" priority="14896" stopIfTrue="1">
      <formula>OR($D41="SI",$D41="T&amp;A")</formula>
    </cfRule>
    <cfRule type="expression" dxfId="14441" priority="14897" stopIfTrue="1">
      <formula>AND($F41&gt;0,$G41="")</formula>
    </cfRule>
    <cfRule type="expression" dxfId="14440" priority="14898" stopIfTrue="1">
      <formula>AND($F41=0,$G41&lt;&gt;"",$G41&lt;&gt;"PUMP OFF MODE",G41&lt;&gt;"UNDER LOAD")</formula>
    </cfRule>
  </conditionalFormatting>
  <conditionalFormatting sqref="G41">
    <cfRule type="expression" dxfId="14439" priority="14893" stopIfTrue="1">
      <formula>OR($D41="SI",$D41="T&amp;A")</formula>
    </cfRule>
    <cfRule type="expression" dxfId="14438" priority="14894" stopIfTrue="1">
      <formula>AND($F41&gt;0,$G41="")</formula>
    </cfRule>
    <cfRule type="expression" dxfId="14437" priority="14895" stopIfTrue="1">
      <formula>AND($F41=0,$G41&lt;&gt;"",$G41&lt;&gt;"PUMP OFF MODE",G41&lt;&gt;"UNDER LOAD")</formula>
    </cfRule>
  </conditionalFormatting>
  <conditionalFormatting sqref="G41">
    <cfRule type="expression" dxfId="14436" priority="14890" stopIfTrue="1">
      <formula>OR($D41="SI",$D41="T&amp;A")</formula>
    </cfRule>
    <cfRule type="expression" dxfId="14435" priority="14891" stopIfTrue="1">
      <formula>AND($F41&gt;0,$G41="")</formula>
    </cfRule>
    <cfRule type="expression" dxfId="14434" priority="14892" stopIfTrue="1">
      <formula>AND($F41=0,$G41&lt;&gt;"",$G41&lt;&gt;"PUMP OFF MODE",G41&lt;&gt;"UNDER LOAD")</formula>
    </cfRule>
  </conditionalFormatting>
  <conditionalFormatting sqref="G41">
    <cfRule type="expression" dxfId="14433" priority="14887" stopIfTrue="1">
      <formula>OR($D41="SI",$D41="T&amp;A")</formula>
    </cfRule>
    <cfRule type="expression" dxfId="14432" priority="14888" stopIfTrue="1">
      <formula>AND($F41&gt;0,$G41="")</formula>
    </cfRule>
    <cfRule type="expression" dxfId="14431" priority="14889" stopIfTrue="1">
      <formula>AND($F41=0,$G41&lt;&gt;"",$G41&lt;&gt;"PUMP OFF MODE",G41&lt;&gt;"UNDER LOAD")</formula>
    </cfRule>
  </conditionalFormatting>
  <conditionalFormatting sqref="G41">
    <cfRule type="expression" dxfId="14430" priority="14884" stopIfTrue="1">
      <formula>OR($D41="SI",$D41="T&amp;A")</formula>
    </cfRule>
    <cfRule type="expression" dxfId="14429" priority="14885" stopIfTrue="1">
      <formula>AND($F41&gt;0,$G41="")</formula>
    </cfRule>
    <cfRule type="expression" dxfId="14428" priority="14886" stopIfTrue="1">
      <formula>AND($F41=0,$G41&lt;&gt;"",$G41&lt;&gt;"PUMP OFF MODE",G41&lt;&gt;"UNDER LOAD")</formula>
    </cfRule>
  </conditionalFormatting>
  <conditionalFormatting sqref="G41">
    <cfRule type="expression" dxfId="14427" priority="14881" stopIfTrue="1">
      <formula>OR($D41="SI",$D41="T&amp;A")</formula>
    </cfRule>
    <cfRule type="expression" dxfId="14426" priority="14882" stopIfTrue="1">
      <formula>AND($F41&gt;0,$G41="")</formula>
    </cfRule>
    <cfRule type="expression" dxfId="14425" priority="14883" stopIfTrue="1">
      <formula>AND($F41=0,$G41&lt;&gt;"",$G41&lt;&gt;"PUMP OFF MODE",G41&lt;&gt;"UNDER LOAD")</formula>
    </cfRule>
  </conditionalFormatting>
  <conditionalFormatting sqref="G41">
    <cfRule type="expression" dxfId="14424" priority="14878" stopIfTrue="1">
      <formula>OR($D41="SI",$D41="T&amp;A")</formula>
    </cfRule>
    <cfRule type="expression" dxfId="14423" priority="14879" stopIfTrue="1">
      <formula>AND($F41&gt;0,$G41="")</formula>
    </cfRule>
    <cfRule type="expression" dxfId="14422" priority="14880" stopIfTrue="1">
      <formula>AND($F41=0,$G41&lt;&gt;"",$G41&lt;&gt;"PUMP OFF MODE",G41&lt;&gt;"UNDER LOAD")</formula>
    </cfRule>
  </conditionalFormatting>
  <conditionalFormatting sqref="G41">
    <cfRule type="expression" dxfId="14421" priority="14875" stopIfTrue="1">
      <formula>OR($D41="SI",$D41="T&amp;A")</formula>
    </cfRule>
    <cfRule type="expression" dxfId="14420" priority="14876" stopIfTrue="1">
      <formula>AND($F41&gt;0,$G41="")</formula>
    </cfRule>
    <cfRule type="expression" dxfId="14419" priority="14877" stopIfTrue="1">
      <formula>AND($F41=0,$G41&lt;&gt;"",$G41&lt;&gt;"PUMP OFF MODE",G41&lt;&gt;"UNDER LOAD")</formula>
    </cfRule>
  </conditionalFormatting>
  <conditionalFormatting sqref="G41">
    <cfRule type="expression" dxfId="14418" priority="14872" stopIfTrue="1">
      <formula>OR($D41="SI",$D41="T&amp;A")</formula>
    </cfRule>
    <cfRule type="expression" dxfId="14417" priority="14873" stopIfTrue="1">
      <formula>AND($F41&gt;0,$G41="")</formula>
    </cfRule>
    <cfRule type="expression" dxfId="14416" priority="14874" stopIfTrue="1">
      <formula>AND($F41=0,$G41&lt;&gt;"",$G41&lt;&gt;"PUMP OFF MODE",G41&lt;&gt;"UNDER LOAD")</formula>
    </cfRule>
  </conditionalFormatting>
  <conditionalFormatting sqref="G41">
    <cfRule type="expression" dxfId="14415" priority="14869" stopIfTrue="1">
      <formula>OR($D41="SI",$D41="T&amp;A")</formula>
    </cfRule>
    <cfRule type="expression" dxfId="14414" priority="14870" stopIfTrue="1">
      <formula>AND($F41&gt;0,$G41="")</formula>
    </cfRule>
    <cfRule type="expression" dxfId="14413" priority="14871" stopIfTrue="1">
      <formula>AND($F41=0,$G41&lt;&gt;"",$G41&lt;&gt;"PUMP OFF MODE",G41&lt;&gt;"UNDER LOAD")</formula>
    </cfRule>
  </conditionalFormatting>
  <conditionalFormatting sqref="G41">
    <cfRule type="expression" dxfId="14412" priority="14866" stopIfTrue="1">
      <formula>OR($D41="SI",$D41="T&amp;A")</formula>
    </cfRule>
    <cfRule type="expression" dxfId="14411" priority="14867" stopIfTrue="1">
      <formula>AND($F41&gt;0,$G41="")</formula>
    </cfRule>
    <cfRule type="expression" dxfId="14410" priority="14868" stopIfTrue="1">
      <formula>AND($F41=0,$G41&lt;&gt;"",$G41&lt;&gt;"PUMP OFF MODE",G41&lt;&gt;"UNDER LOAD")</formula>
    </cfRule>
  </conditionalFormatting>
  <conditionalFormatting sqref="G41">
    <cfRule type="expression" dxfId="14409" priority="14863" stopIfTrue="1">
      <formula>OR($D41="SI",$D41="T&amp;A")</formula>
    </cfRule>
    <cfRule type="expression" dxfId="14408" priority="14864" stopIfTrue="1">
      <formula>AND($F41&gt;0,$G41="")</formula>
    </cfRule>
    <cfRule type="expression" dxfId="14407" priority="14865" stopIfTrue="1">
      <formula>AND($F41=0,$G41&lt;&gt;"",$G41&lt;&gt;"PUMP OFF MODE",G41&lt;&gt;"UNDER LOAD")</formula>
    </cfRule>
  </conditionalFormatting>
  <conditionalFormatting sqref="G41">
    <cfRule type="expression" dxfId="14406" priority="14860" stopIfTrue="1">
      <formula>OR($D41="SI",$D41="T&amp;A")</formula>
    </cfRule>
    <cfRule type="expression" dxfId="14405" priority="14861" stopIfTrue="1">
      <formula>AND($F41&gt;0,$G41="")</formula>
    </cfRule>
    <cfRule type="expression" dxfId="14404" priority="14862" stopIfTrue="1">
      <formula>AND($F41=0,$G41&lt;&gt;"",$G41&lt;&gt;"PUMP OFF MODE",G41&lt;&gt;"UNDER LOAD")</formula>
    </cfRule>
  </conditionalFormatting>
  <conditionalFormatting sqref="G41">
    <cfRule type="expression" dxfId="14403" priority="14857" stopIfTrue="1">
      <formula>OR($D41="SI",$D41="T&amp;A")</formula>
    </cfRule>
    <cfRule type="expression" dxfId="14402" priority="14858" stopIfTrue="1">
      <formula>AND($F41&gt;0,$G41="")</formula>
    </cfRule>
    <cfRule type="expression" dxfId="14401" priority="14859" stopIfTrue="1">
      <formula>AND($F41=0,$G41&lt;&gt;"",$G41&lt;&gt;"PUMP OFF MODE",G41&lt;&gt;"UNDER LOAD")</formula>
    </cfRule>
  </conditionalFormatting>
  <conditionalFormatting sqref="G41">
    <cfRule type="expression" dxfId="14400" priority="14854" stopIfTrue="1">
      <formula>OR($D41="SI",$D41="T&amp;A")</formula>
    </cfRule>
    <cfRule type="expression" dxfId="14399" priority="14855" stopIfTrue="1">
      <formula>AND($F41&gt;0,$G41="")</formula>
    </cfRule>
    <cfRule type="expression" dxfId="14398" priority="14856" stopIfTrue="1">
      <formula>AND($F41=0,$G41&lt;&gt;"",$G41&lt;&gt;"PUMP OFF MODE",G41&lt;&gt;"UNDER LOAD")</formula>
    </cfRule>
  </conditionalFormatting>
  <conditionalFormatting sqref="G41">
    <cfRule type="expression" dxfId="14397" priority="14851" stopIfTrue="1">
      <formula>OR($D41="SI",$D41="T&amp;A")</formula>
    </cfRule>
    <cfRule type="expression" dxfId="14396" priority="14852" stopIfTrue="1">
      <formula>AND($F41&gt;0,$G41="")</formula>
    </cfRule>
    <cfRule type="expression" dxfId="14395" priority="14853" stopIfTrue="1">
      <formula>AND($F41=0,$G41&lt;&gt;"",$G41&lt;&gt;"PUMP OFF MODE",G41&lt;&gt;"UNDER LOAD")</formula>
    </cfRule>
  </conditionalFormatting>
  <conditionalFormatting sqref="G41">
    <cfRule type="expression" dxfId="14394" priority="14848" stopIfTrue="1">
      <formula>OR($D41="SI",$D41="T&amp;A")</formula>
    </cfRule>
    <cfRule type="expression" dxfId="14393" priority="14849" stopIfTrue="1">
      <formula>AND($F41&gt;0,$G41="")</formula>
    </cfRule>
    <cfRule type="expression" dxfId="14392" priority="14850" stopIfTrue="1">
      <formula>AND($F41=0,$G41&lt;&gt;"",$G41&lt;&gt;"PUMP OFF MODE",G41&lt;&gt;"UNDER LOAD")</formula>
    </cfRule>
  </conditionalFormatting>
  <conditionalFormatting sqref="G41">
    <cfRule type="expression" dxfId="14391" priority="14845" stopIfTrue="1">
      <formula>OR($D41="SI",$D41="T&amp;A")</formula>
    </cfRule>
    <cfRule type="expression" dxfId="14390" priority="14846" stopIfTrue="1">
      <formula>AND($F41&gt;0,$G41="")</formula>
    </cfRule>
    <cfRule type="expression" dxfId="14389" priority="14847" stopIfTrue="1">
      <formula>AND($F41=0,$G41&lt;&gt;"",$G41&lt;&gt;"PUMP OFF MODE",G41&lt;&gt;"UNDER LOAD")</formula>
    </cfRule>
  </conditionalFormatting>
  <conditionalFormatting sqref="G41">
    <cfRule type="expression" dxfId="14388" priority="14842" stopIfTrue="1">
      <formula>OR($D41="SI",$D41="T&amp;A")</formula>
    </cfRule>
    <cfRule type="expression" dxfId="14387" priority="14843" stopIfTrue="1">
      <formula>AND($F41&gt;0,$G41="")</formula>
    </cfRule>
    <cfRule type="expression" dxfId="14386" priority="14844" stopIfTrue="1">
      <formula>AND($F41=0,$G41&lt;&gt;"",$G41&lt;&gt;"PUMP OFF MODE",G41&lt;&gt;"UNDER LOAD")</formula>
    </cfRule>
  </conditionalFormatting>
  <conditionalFormatting sqref="G41">
    <cfRule type="expression" dxfId="14385" priority="14839" stopIfTrue="1">
      <formula>OR($D41="SI",$D41="T&amp;A")</formula>
    </cfRule>
    <cfRule type="expression" dxfId="14384" priority="14840" stopIfTrue="1">
      <formula>AND($F41&gt;0,$G41="")</formula>
    </cfRule>
    <cfRule type="expression" dxfId="14383" priority="14841" stopIfTrue="1">
      <formula>AND($F41=0,$G41&lt;&gt;"",$G41&lt;&gt;"PUMP OFF MODE",G41&lt;&gt;"UNDER LOAD")</formula>
    </cfRule>
  </conditionalFormatting>
  <conditionalFormatting sqref="G41">
    <cfRule type="expression" dxfId="14382" priority="14836" stopIfTrue="1">
      <formula>OR($D41="SI",$D41="T&amp;A")</formula>
    </cfRule>
    <cfRule type="expression" dxfId="14381" priority="14837" stopIfTrue="1">
      <formula>AND($F41&gt;0,$G41="")</formula>
    </cfRule>
    <cfRule type="expression" dxfId="14380" priority="14838" stopIfTrue="1">
      <formula>AND($F41=0,$G41&lt;&gt;"",$G41&lt;&gt;"PUMP OFF MODE",G41&lt;&gt;"UNDER LOAD")</formula>
    </cfRule>
  </conditionalFormatting>
  <conditionalFormatting sqref="G41">
    <cfRule type="expression" dxfId="14379" priority="14833" stopIfTrue="1">
      <formula>OR($D41="SI",$D41="T&amp;A")</formula>
    </cfRule>
    <cfRule type="expression" dxfId="14378" priority="14834" stopIfTrue="1">
      <formula>AND($F41&gt;0,$G41="")</formula>
    </cfRule>
    <cfRule type="expression" dxfId="14377" priority="14835" stopIfTrue="1">
      <formula>AND($F41=0,$G41&lt;&gt;"",$G41&lt;&gt;"PUMP OFF MODE",G41&lt;&gt;"UNDER LOAD")</formula>
    </cfRule>
  </conditionalFormatting>
  <conditionalFormatting sqref="G41">
    <cfRule type="expression" dxfId="14376" priority="14830" stopIfTrue="1">
      <formula>OR($D41="SI",$D41="T&amp;A")</formula>
    </cfRule>
    <cfRule type="expression" dxfId="14375" priority="14831" stopIfTrue="1">
      <formula>AND($F41&gt;0,$G41="")</formula>
    </cfRule>
    <cfRule type="expression" dxfId="14374" priority="14832" stopIfTrue="1">
      <formula>AND($F41=0,$G41&lt;&gt;"",$G41&lt;&gt;"PUMP OFF MODE",G41&lt;&gt;"UNDER LOAD")</formula>
    </cfRule>
  </conditionalFormatting>
  <conditionalFormatting sqref="G41">
    <cfRule type="expression" dxfId="14373" priority="14827" stopIfTrue="1">
      <formula>OR($D41="SI",$D41="T&amp;A")</formula>
    </cfRule>
    <cfRule type="expression" dxfId="14372" priority="14828" stopIfTrue="1">
      <formula>AND($F41&gt;0,$G41="")</formula>
    </cfRule>
    <cfRule type="expression" dxfId="14371" priority="14829" stopIfTrue="1">
      <formula>AND($F41=0,$G41&lt;&gt;"",$G41&lt;&gt;"PUMP OFF MODE",G41&lt;&gt;"UNDER LOAD")</formula>
    </cfRule>
  </conditionalFormatting>
  <conditionalFormatting sqref="G41">
    <cfRule type="expression" dxfId="14370" priority="14824" stopIfTrue="1">
      <formula>OR($D41="SI",$D41="T&amp;A")</formula>
    </cfRule>
    <cfRule type="expression" dxfId="14369" priority="14825" stopIfTrue="1">
      <formula>AND($F41&gt;0,$G41="")</formula>
    </cfRule>
    <cfRule type="expression" dxfId="14368" priority="14826" stopIfTrue="1">
      <formula>AND($F41=0,$G41&lt;&gt;"",$G41&lt;&gt;"PUMP OFF MODE",G41&lt;&gt;"UNDER LOAD")</formula>
    </cfRule>
  </conditionalFormatting>
  <conditionalFormatting sqref="G41">
    <cfRule type="expression" dxfId="14367" priority="14821" stopIfTrue="1">
      <formula>OR($D41="SI",$D41="T&amp;A")</formula>
    </cfRule>
    <cfRule type="expression" dxfId="14366" priority="14822" stopIfTrue="1">
      <formula>AND($F41&gt;0,$G41="")</formula>
    </cfRule>
    <cfRule type="expression" dxfId="14365" priority="14823" stopIfTrue="1">
      <formula>AND($F41=0,$G41&lt;&gt;"",$G41&lt;&gt;"PUMP OFF MODE",G41&lt;&gt;"UNDER LOAD")</formula>
    </cfRule>
  </conditionalFormatting>
  <conditionalFormatting sqref="G41">
    <cfRule type="expression" dxfId="14364" priority="14818" stopIfTrue="1">
      <formula>OR($D41="SI",$D41="T&amp;A")</formula>
    </cfRule>
    <cfRule type="expression" dxfId="14363" priority="14819" stopIfTrue="1">
      <formula>AND($F41&gt;0,$G41="")</formula>
    </cfRule>
    <cfRule type="expression" dxfId="14362" priority="14820" stopIfTrue="1">
      <formula>AND($F41=0,$G41&lt;&gt;"",$G41&lt;&gt;"PUMP OFF MODE",G41&lt;&gt;"UNDER LOAD")</formula>
    </cfRule>
  </conditionalFormatting>
  <conditionalFormatting sqref="G41">
    <cfRule type="expression" dxfId="14361" priority="14815" stopIfTrue="1">
      <formula>OR($D41="SI",$D41="T&amp;A")</formula>
    </cfRule>
    <cfRule type="expression" dxfId="14360" priority="14816" stopIfTrue="1">
      <formula>AND($F41&gt;0,$G41="")</formula>
    </cfRule>
    <cfRule type="expression" dxfId="14359" priority="14817" stopIfTrue="1">
      <formula>AND($F41=0,$G41&lt;&gt;"",$G41&lt;&gt;"PUMP OFF MODE",G41&lt;&gt;"UNDER LOAD")</formula>
    </cfRule>
  </conditionalFormatting>
  <conditionalFormatting sqref="G41">
    <cfRule type="expression" dxfId="14358" priority="14812" stopIfTrue="1">
      <formula>OR($D41="SI",$D41="T&amp;A")</formula>
    </cfRule>
    <cfRule type="expression" dxfId="14357" priority="14813" stopIfTrue="1">
      <formula>AND($F41&gt;0,$G41="")</formula>
    </cfRule>
    <cfRule type="expression" dxfId="14356" priority="14814" stopIfTrue="1">
      <formula>AND($F41=0,$G41&lt;&gt;"",$G41&lt;&gt;"PUMP OFF MODE",G41&lt;&gt;"UNDER LOAD")</formula>
    </cfRule>
  </conditionalFormatting>
  <conditionalFormatting sqref="G41">
    <cfRule type="expression" dxfId="14355" priority="14809" stopIfTrue="1">
      <formula>OR($D41="SI",$D41="T&amp;A")</formula>
    </cfRule>
    <cfRule type="expression" dxfId="14354" priority="14810" stopIfTrue="1">
      <formula>AND($F41&gt;0,$G41="")</formula>
    </cfRule>
    <cfRule type="expression" dxfId="14353" priority="14811" stopIfTrue="1">
      <formula>AND($F41=0,$G41&lt;&gt;"",$G41&lt;&gt;"PUMP OFF MODE",G41&lt;&gt;"UNDER LOAD")</formula>
    </cfRule>
  </conditionalFormatting>
  <conditionalFormatting sqref="G41">
    <cfRule type="expression" dxfId="14352" priority="14806" stopIfTrue="1">
      <formula>OR($D41="SI",$D41="T&amp;A")</formula>
    </cfRule>
    <cfRule type="expression" dxfId="14351" priority="14807" stopIfTrue="1">
      <formula>AND($F41&gt;0,$G41="")</formula>
    </cfRule>
    <cfRule type="expression" dxfId="14350" priority="14808" stopIfTrue="1">
      <formula>AND($F41=0,$G41&lt;&gt;"",$G41&lt;&gt;"PUMP OFF MODE",G41&lt;&gt;"UNDER LOAD")</formula>
    </cfRule>
  </conditionalFormatting>
  <conditionalFormatting sqref="G41">
    <cfRule type="expression" dxfId="14349" priority="14803" stopIfTrue="1">
      <formula>OR($D41="SI",$D41="T&amp;A")</formula>
    </cfRule>
    <cfRule type="expression" dxfId="14348" priority="14804" stopIfTrue="1">
      <formula>AND($F41&gt;0,$G41="")</formula>
    </cfRule>
    <cfRule type="expression" dxfId="14347" priority="14805" stopIfTrue="1">
      <formula>AND($F41=0,$G41&lt;&gt;"",$G41&lt;&gt;"PUMP OFF MODE",G41&lt;&gt;"UNDER LOAD")</formula>
    </cfRule>
  </conditionalFormatting>
  <conditionalFormatting sqref="G41">
    <cfRule type="expression" dxfId="14346" priority="14800" stopIfTrue="1">
      <formula>OR($D41="SI",$D41="T&amp;A")</formula>
    </cfRule>
    <cfRule type="expression" dxfId="14345" priority="14801" stopIfTrue="1">
      <formula>AND($F41&gt;0,$G41="")</formula>
    </cfRule>
    <cfRule type="expression" dxfId="14344" priority="14802" stopIfTrue="1">
      <formula>AND($F41=0,$G41&lt;&gt;"",$G41&lt;&gt;"PUMP OFF MODE",G41&lt;&gt;"UNDER LOAD")</formula>
    </cfRule>
  </conditionalFormatting>
  <conditionalFormatting sqref="G41">
    <cfRule type="expression" dxfId="14343" priority="14797" stopIfTrue="1">
      <formula>OR($D41="SI",$D41="T&amp;A")</formula>
    </cfRule>
    <cfRule type="expression" dxfId="14342" priority="14798" stopIfTrue="1">
      <formula>AND($F41&gt;0,$G41="")</formula>
    </cfRule>
    <cfRule type="expression" dxfId="14341" priority="14799" stopIfTrue="1">
      <formula>AND($F41=0,$G41&lt;&gt;"",$G41&lt;&gt;"PUMP OFF MODE",G41&lt;&gt;"UNDER LOAD")</formula>
    </cfRule>
  </conditionalFormatting>
  <conditionalFormatting sqref="G41">
    <cfRule type="expression" dxfId="14340" priority="14794" stopIfTrue="1">
      <formula>OR($D41="SI",$D41="T&amp;A")</formula>
    </cfRule>
    <cfRule type="expression" dxfId="14339" priority="14795" stopIfTrue="1">
      <formula>AND($F41&gt;0,$G41="")</formula>
    </cfRule>
    <cfRule type="expression" dxfId="14338" priority="14796" stopIfTrue="1">
      <formula>AND($F41=0,$G41&lt;&gt;"",$G41&lt;&gt;"PUMP OFF MODE",G41&lt;&gt;"UNDER LOAD")</formula>
    </cfRule>
  </conditionalFormatting>
  <conditionalFormatting sqref="G41">
    <cfRule type="expression" dxfId="14337" priority="14791" stopIfTrue="1">
      <formula>OR($D41="SI",$D41="T&amp;A")</formula>
    </cfRule>
    <cfRule type="expression" dxfId="14336" priority="14792" stopIfTrue="1">
      <formula>AND($F41&gt;0,$G41="")</formula>
    </cfRule>
    <cfRule type="expression" dxfId="14335" priority="14793" stopIfTrue="1">
      <formula>AND($F41=0,$G41&lt;&gt;"",$G41&lt;&gt;"PUMP OFF MODE",G41&lt;&gt;"UNDER LOAD")</formula>
    </cfRule>
  </conditionalFormatting>
  <conditionalFormatting sqref="G41">
    <cfRule type="expression" dxfId="14334" priority="14788" stopIfTrue="1">
      <formula>OR($D41="SI",$D41="T&amp;A")</formula>
    </cfRule>
    <cfRule type="expression" dxfId="14333" priority="14789" stopIfTrue="1">
      <formula>AND($F41&gt;0,$G41="")</formula>
    </cfRule>
    <cfRule type="expression" dxfId="14332" priority="14790" stopIfTrue="1">
      <formula>AND($F41=0,$G41&lt;&gt;"",$G41&lt;&gt;"PUMP OFF MODE",G41&lt;&gt;"UNDER LOAD")</formula>
    </cfRule>
  </conditionalFormatting>
  <conditionalFormatting sqref="G41">
    <cfRule type="expression" dxfId="14331" priority="14785" stopIfTrue="1">
      <formula>OR($D41="SI",$D41="T&amp;A")</formula>
    </cfRule>
    <cfRule type="expression" dxfId="14330" priority="14786" stopIfTrue="1">
      <formula>AND($F41&gt;0,$G41="")</formula>
    </cfRule>
    <cfRule type="expression" dxfId="14329" priority="14787" stopIfTrue="1">
      <formula>AND($F41=0,$G41&lt;&gt;"",$G41&lt;&gt;"PUMP OFF MODE",G41&lt;&gt;"UNDER LOAD")</formula>
    </cfRule>
  </conditionalFormatting>
  <conditionalFormatting sqref="G41">
    <cfRule type="expression" dxfId="14328" priority="14782" stopIfTrue="1">
      <formula>OR($D41="SI",$D41="T&amp;A")</formula>
    </cfRule>
    <cfRule type="expression" dxfId="14327" priority="14783" stopIfTrue="1">
      <formula>AND($F41&gt;0,$G41="")</formula>
    </cfRule>
    <cfRule type="expression" dxfId="14326" priority="14784" stopIfTrue="1">
      <formula>AND($F41=0,$G41&lt;&gt;"",$G41&lt;&gt;"PUMP OFF MODE",G41&lt;&gt;"UNDER LOAD")</formula>
    </cfRule>
  </conditionalFormatting>
  <conditionalFormatting sqref="G41">
    <cfRule type="expression" dxfId="14325" priority="14779" stopIfTrue="1">
      <formula>OR($D41="SI",$D41="T&amp;A")</formula>
    </cfRule>
    <cfRule type="expression" dxfId="14324" priority="14780" stopIfTrue="1">
      <formula>AND($F41&gt;0,$G41="")</formula>
    </cfRule>
    <cfRule type="expression" dxfId="14323" priority="14781" stopIfTrue="1">
      <formula>AND($F41=0,$G41&lt;&gt;"",$G41&lt;&gt;"PUMP OFF MODE",G41&lt;&gt;"UNDER LOAD")</formula>
    </cfRule>
  </conditionalFormatting>
  <conditionalFormatting sqref="G41">
    <cfRule type="expression" dxfId="14322" priority="14776" stopIfTrue="1">
      <formula>OR($D41="SI",$D41="T&amp;A")</formula>
    </cfRule>
    <cfRule type="expression" dxfId="14321" priority="14777" stopIfTrue="1">
      <formula>AND($F41&gt;0,$G41="")</formula>
    </cfRule>
    <cfRule type="expression" dxfId="14320" priority="14778" stopIfTrue="1">
      <formula>AND($F41=0,$G41&lt;&gt;"",$G41&lt;&gt;"PUMP OFF MODE",G41&lt;&gt;"UNDER LOAD")</formula>
    </cfRule>
  </conditionalFormatting>
  <conditionalFormatting sqref="G41">
    <cfRule type="expression" dxfId="14319" priority="14773" stopIfTrue="1">
      <formula>OR($D41="SI",$D41="T&amp;A")</formula>
    </cfRule>
    <cfRule type="expression" dxfId="14318" priority="14774" stopIfTrue="1">
      <formula>AND($F41&gt;0,$G41="")</formula>
    </cfRule>
    <cfRule type="expression" dxfId="14317" priority="14775" stopIfTrue="1">
      <formula>AND($F41=0,$G41&lt;&gt;"",$G41&lt;&gt;"PUMP OFF MODE",G41&lt;&gt;"UNDER LOAD")</formula>
    </cfRule>
  </conditionalFormatting>
  <conditionalFormatting sqref="G41">
    <cfRule type="expression" dxfId="14316" priority="14770" stopIfTrue="1">
      <formula>OR($D41="SI",$D41="T&amp;A")</formula>
    </cfRule>
    <cfRule type="expression" dxfId="14315" priority="14771" stopIfTrue="1">
      <formula>AND($F41&gt;0,$G41="")</formula>
    </cfRule>
    <cfRule type="expression" dxfId="14314" priority="14772" stopIfTrue="1">
      <formula>AND($F41=0,$G41&lt;&gt;"",$G41&lt;&gt;"PUMP OFF MODE",G41&lt;&gt;"UNDER LOAD")</formula>
    </cfRule>
  </conditionalFormatting>
  <conditionalFormatting sqref="G41">
    <cfRule type="expression" dxfId="14313" priority="14767" stopIfTrue="1">
      <formula>OR($D41="SI",$D41="T&amp;A")</formula>
    </cfRule>
    <cfRule type="expression" dxfId="14312" priority="14768" stopIfTrue="1">
      <formula>AND($F41&gt;0,$G41="")</formula>
    </cfRule>
    <cfRule type="expression" dxfId="14311" priority="14769" stopIfTrue="1">
      <formula>AND($F41=0,$G41&lt;&gt;"",$G41&lt;&gt;"PUMP OFF MODE",G41&lt;&gt;"UNDER LOAD")</formula>
    </cfRule>
  </conditionalFormatting>
  <conditionalFormatting sqref="G41">
    <cfRule type="expression" dxfId="14310" priority="14764" stopIfTrue="1">
      <formula>OR($D41="SI",$D41="T&amp;A")</formula>
    </cfRule>
    <cfRule type="expression" dxfId="14309" priority="14765" stopIfTrue="1">
      <formula>AND($F41&gt;0,$G41="")</formula>
    </cfRule>
    <cfRule type="expression" dxfId="14308" priority="14766" stopIfTrue="1">
      <formula>AND($F41=0,$G41&lt;&gt;"",$G41&lt;&gt;"PUMP OFF MODE",G41&lt;&gt;"UNDER LOAD")</formula>
    </cfRule>
  </conditionalFormatting>
  <conditionalFormatting sqref="G9">
    <cfRule type="expression" dxfId="14307" priority="14761" stopIfTrue="1">
      <formula>OR($D9="SI",$D9="T&amp;A")</formula>
    </cfRule>
    <cfRule type="expression" dxfId="14306" priority="14762" stopIfTrue="1">
      <formula>AND($F9&gt;0,$G9="")</formula>
    </cfRule>
    <cfRule type="expression" dxfId="14305" priority="14763" stopIfTrue="1">
      <formula>AND($F9=0,$G9&lt;&gt;"",$G9&lt;&gt;"PUMP OFF MODE",G9&lt;&gt;"UNDER LOAD")</formula>
    </cfRule>
  </conditionalFormatting>
  <conditionalFormatting sqref="G73">
    <cfRule type="expression" dxfId="14304" priority="14750" stopIfTrue="1">
      <formula>OR($D73="SI",$D73="T&amp;A")</formula>
    </cfRule>
    <cfRule type="expression" dxfId="14303" priority="14751" stopIfTrue="1">
      <formula>AND($F73&gt;0,$G73="")</formula>
    </cfRule>
    <cfRule type="expression" dxfId="14302" priority="14752" stopIfTrue="1">
      <formula>AND($F73=0,$G73&lt;&gt;"",$G73&lt;&gt;"PUMP OFF MODE",G73&lt;&gt;"UNDER LOAD")</formula>
    </cfRule>
  </conditionalFormatting>
  <conditionalFormatting sqref="G73">
    <cfRule type="expression" dxfId="14301" priority="14747" stopIfTrue="1">
      <formula>OR($D73="SI",$D73="T&amp;A")</formula>
    </cfRule>
    <cfRule type="expression" dxfId="14300" priority="14748" stopIfTrue="1">
      <formula>AND($F73&gt;0,$G73="")</formula>
    </cfRule>
    <cfRule type="expression" dxfId="14299" priority="14749" stopIfTrue="1">
      <formula>AND($F73=0,$G73&lt;&gt;"",$G73&lt;&gt;"PUMP OFF MODE",G73&lt;&gt;"UNDER LOAD")</formula>
    </cfRule>
  </conditionalFormatting>
  <conditionalFormatting sqref="G73">
    <cfRule type="expression" dxfId="14298" priority="14744" stopIfTrue="1">
      <formula>OR($D73="SI",$D73="T&amp;A")</formula>
    </cfRule>
    <cfRule type="expression" dxfId="14297" priority="14745" stopIfTrue="1">
      <formula>AND($F73&gt;0,$G73="")</formula>
    </cfRule>
    <cfRule type="expression" dxfId="14296" priority="14746" stopIfTrue="1">
      <formula>AND($F73=0,$G73&lt;&gt;"",$G73&lt;&gt;"PUMP OFF MODE",G73&lt;&gt;"UNDER LOAD")</formula>
    </cfRule>
  </conditionalFormatting>
  <conditionalFormatting sqref="G73">
    <cfRule type="expression" dxfId="14295" priority="14741" stopIfTrue="1">
      <formula>OR($D73="SI",$D73="T&amp;A")</formula>
    </cfRule>
    <cfRule type="expression" dxfId="14294" priority="14742" stopIfTrue="1">
      <formula>AND($F73&gt;0,$G73="")</formula>
    </cfRule>
    <cfRule type="expression" dxfId="14293" priority="14743" stopIfTrue="1">
      <formula>AND($F73=0,$G73&lt;&gt;"",$G73&lt;&gt;"PUMP OFF MODE",G73&lt;&gt;"UNDER LOAD")</formula>
    </cfRule>
  </conditionalFormatting>
  <conditionalFormatting sqref="G7">
    <cfRule type="expression" dxfId="14292" priority="14735" stopIfTrue="1">
      <formula>OR($D7="SI",$D7="T&amp;A")</formula>
    </cfRule>
    <cfRule type="expression" dxfId="14291" priority="14736" stopIfTrue="1">
      <formula>AND($F7&gt;0,$G7="")</formula>
    </cfRule>
    <cfRule type="expression" dxfId="14290" priority="14737" stopIfTrue="1">
      <formula>AND($F7=0,$G7&lt;&gt;"",$G7&lt;&gt;"PUMP OFF MODE",G7&lt;&gt;"UNDER LOAD")</formula>
    </cfRule>
  </conditionalFormatting>
  <conditionalFormatting sqref="G7">
    <cfRule type="expression" dxfId="14289" priority="14732" stopIfTrue="1">
      <formula>OR($D7="SI",$D7="T&amp;A")</formula>
    </cfRule>
    <cfRule type="expression" dxfId="14288" priority="14733" stopIfTrue="1">
      <formula>AND($F7&gt;0,$G7="")</formula>
    </cfRule>
    <cfRule type="expression" dxfId="14287" priority="14734" stopIfTrue="1">
      <formula>AND($F7=0,$G7&lt;&gt;"",$G7&lt;&gt;"PUMP OFF MODE",G7&lt;&gt;"UNDER LOAD")</formula>
    </cfRule>
  </conditionalFormatting>
  <conditionalFormatting sqref="G7">
    <cfRule type="expression" dxfId="14286" priority="14729" stopIfTrue="1">
      <formula>OR($D7="SI",$D7="T&amp;A")</formula>
    </cfRule>
    <cfRule type="expression" dxfId="14285" priority="14730" stopIfTrue="1">
      <formula>AND($F7&gt;0,$G7="")</formula>
    </cfRule>
    <cfRule type="expression" dxfId="14284" priority="14731" stopIfTrue="1">
      <formula>AND($F7=0,$G7&lt;&gt;"",$G7&lt;&gt;"PUMP OFF MODE",G7&lt;&gt;"UNDER LOAD")</formula>
    </cfRule>
  </conditionalFormatting>
  <conditionalFormatting sqref="G114">
    <cfRule type="expression" dxfId="14283" priority="14713" stopIfTrue="1">
      <formula>OR($D114="SI",$D114="T&amp;A")</formula>
    </cfRule>
    <cfRule type="expression" dxfId="14282" priority="14714" stopIfTrue="1">
      <formula>AND($F114&gt;0,$G114="")</formula>
    </cfRule>
    <cfRule type="expression" dxfId="14281" priority="14715" stopIfTrue="1">
      <formula>AND($F114=0,$G114&lt;&gt;"",$G114&lt;&gt;"PUMP OFF MODE",G114&lt;&gt;"UNDER LOAD")</formula>
    </cfRule>
  </conditionalFormatting>
  <conditionalFormatting sqref="G114">
    <cfRule type="expression" dxfId="14280" priority="14710" stopIfTrue="1">
      <formula>OR($D114="SI",$D114="T&amp;A")</formula>
    </cfRule>
    <cfRule type="expression" dxfId="14279" priority="14711" stopIfTrue="1">
      <formula>AND($F114&gt;0,$G114="")</formula>
    </cfRule>
    <cfRule type="expression" dxfId="14278" priority="14712" stopIfTrue="1">
      <formula>AND($F114=0,$G114&lt;&gt;"",$G114&lt;&gt;"PUMP OFF MODE",G114&lt;&gt;"UNDER LOAD")</formula>
    </cfRule>
  </conditionalFormatting>
  <conditionalFormatting sqref="G99">
    <cfRule type="expression" dxfId="14277" priority="14707" stopIfTrue="1">
      <formula>OR($D99="SI",$D99="T&amp;A")</formula>
    </cfRule>
    <cfRule type="expression" dxfId="14276" priority="14708" stopIfTrue="1">
      <formula>AND($F99&gt;0,$G99="")</formula>
    </cfRule>
    <cfRule type="expression" dxfId="14275" priority="14709" stopIfTrue="1">
      <formula>AND($F99=0,$G99&lt;&gt;"",$G99&lt;&gt;"PUMP OFF MODE",G99&lt;&gt;"UNDER LOAD")</formula>
    </cfRule>
  </conditionalFormatting>
  <conditionalFormatting sqref="G45">
    <cfRule type="expression" dxfId="14274" priority="14704" stopIfTrue="1">
      <formula>OR($D45="SI",$D45="T&amp;A")</formula>
    </cfRule>
    <cfRule type="expression" dxfId="14273" priority="14705" stopIfTrue="1">
      <formula>AND($F45&gt;0,$G45="")</formula>
    </cfRule>
    <cfRule type="expression" dxfId="14272" priority="14706" stopIfTrue="1">
      <formula>AND($F45=0,$G45&lt;&gt;"",$G45&lt;&gt;"PUMP OFF MODE",G45&lt;&gt;"UNDER LOAD")</formula>
    </cfRule>
  </conditionalFormatting>
  <conditionalFormatting sqref="G45">
    <cfRule type="expression" dxfId="14271" priority="14701" stopIfTrue="1">
      <formula>OR($D45="SI",$D45="T&amp;A")</formula>
    </cfRule>
    <cfRule type="expression" dxfId="14270" priority="14702" stopIfTrue="1">
      <formula>AND($F45&gt;0,$G45="")</formula>
    </cfRule>
    <cfRule type="expression" dxfId="14269" priority="14703" stopIfTrue="1">
      <formula>AND($F45=0,$G45&lt;&gt;"",$G45&lt;&gt;"PUMP OFF MODE",G45&lt;&gt;"UNDER LOAD")</formula>
    </cfRule>
  </conditionalFormatting>
  <conditionalFormatting sqref="G45">
    <cfRule type="expression" dxfId="14268" priority="14698" stopIfTrue="1">
      <formula>OR($D45="SI",$D45="T&amp;A")</formula>
    </cfRule>
    <cfRule type="expression" dxfId="14267" priority="14699" stopIfTrue="1">
      <formula>AND($F45&gt;0,$G45="")</formula>
    </cfRule>
    <cfRule type="expression" dxfId="14266" priority="14700" stopIfTrue="1">
      <formula>AND($F45=0,$G45&lt;&gt;"",$G45&lt;&gt;"PUMP OFF MODE",G45&lt;&gt;"UNDER LOAD")</formula>
    </cfRule>
  </conditionalFormatting>
  <conditionalFormatting sqref="G45">
    <cfRule type="expression" dxfId="14265" priority="14695" stopIfTrue="1">
      <formula>OR($D45="SI",$D45="T&amp;A")</formula>
    </cfRule>
    <cfRule type="expression" dxfId="14264" priority="14696" stopIfTrue="1">
      <formula>AND($F45&gt;0,$G45="")</formula>
    </cfRule>
    <cfRule type="expression" dxfId="14263" priority="14697" stopIfTrue="1">
      <formula>AND($F45=0,$G45&lt;&gt;"",$G45&lt;&gt;"PUMP OFF MODE",G45&lt;&gt;"UNDER LOAD")</formula>
    </cfRule>
  </conditionalFormatting>
  <conditionalFormatting sqref="G45">
    <cfRule type="expression" dxfId="14262" priority="14692" stopIfTrue="1">
      <formula>OR($D45="SI",$D45="T&amp;A")</formula>
    </cfRule>
    <cfRule type="expression" dxfId="14261" priority="14693" stopIfTrue="1">
      <formula>AND($F45&gt;0,$G45="")</formula>
    </cfRule>
    <cfRule type="expression" dxfId="14260" priority="14694" stopIfTrue="1">
      <formula>AND($F45=0,$G45&lt;&gt;"",$G45&lt;&gt;"PUMP OFF MODE",G45&lt;&gt;"UNDER LOAD")</formula>
    </cfRule>
  </conditionalFormatting>
  <conditionalFormatting sqref="E33 E29:E30 E87 E95 E40:E41 E25:E27 E101 E45 E55:E56 E73 E76 E112 E59:E60 E63">
    <cfRule type="expression" dxfId="14259" priority="14689" stopIfTrue="1">
      <formula>OR($D25="SI",$D25="T&amp;A")</formula>
    </cfRule>
    <cfRule type="expression" dxfId="14258" priority="14690" stopIfTrue="1">
      <formula>AND($D25&lt;&gt;"SI",$E25&lt;24)</formula>
    </cfRule>
    <cfRule type="expression" dxfId="14257" priority="14691" stopIfTrue="1">
      <formula>OR($D25="SI",$D25="T&amp;A")</formula>
    </cfRule>
  </conditionalFormatting>
  <conditionalFormatting sqref="E33 E29:E30 E87 E95 E40:E41 E25:E27 E101 E45 E55:E56 E73 E76 E112 E59:E60 E63">
    <cfRule type="expression" dxfId="14256" priority="14686" stopIfTrue="1">
      <formula>OR($D25="SI",$D25="T&amp;A")</formula>
    </cfRule>
    <cfRule type="expression" dxfId="14255" priority="14687" stopIfTrue="1">
      <formula>AND($D25&lt;&gt;"SI",$E25&lt;24)</formula>
    </cfRule>
    <cfRule type="expression" dxfId="14254" priority="14688" stopIfTrue="1">
      <formula>OR($D25="SI",$D25="T&amp;A")</formula>
    </cfRule>
  </conditionalFormatting>
  <conditionalFormatting sqref="E33 E29:E30 E87 E95 E40:E41 E25:E27 E101 E45 E55:E56 E73 E76 E112 E59:E60 E63">
    <cfRule type="expression" dxfId="14253" priority="14683" stopIfTrue="1">
      <formula>OR($D25="SI",$D25="T&amp;A")</formula>
    </cfRule>
    <cfRule type="expression" dxfId="14252" priority="14684" stopIfTrue="1">
      <formula>AND($D25&lt;&gt;"SI",$E25&lt;24)</formula>
    </cfRule>
    <cfRule type="expression" dxfId="14251" priority="14685" stopIfTrue="1">
      <formula>OR($D25="SI",$D25="T&amp;A")</formula>
    </cfRule>
  </conditionalFormatting>
  <conditionalFormatting sqref="E33 E29:E30 E87 E95 E40:E41 E25:E27 E101 E45 E55:E56 E73 E76 E112 E59:E60 E63">
    <cfRule type="expression" dxfId="14250" priority="14680" stopIfTrue="1">
      <formula>OR($D25="SI",$D25="T&amp;A")</formula>
    </cfRule>
    <cfRule type="expression" dxfId="14249" priority="14681" stopIfTrue="1">
      <formula>AND($D25&lt;&gt;"SI",$E25&lt;24)</formula>
    </cfRule>
    <cfRule type="expression" dxfId="14248" priority="14682" stopIfTrue="1">
      <formula>OR($D25="SI",$D25="T&amp;A")</formula>
    </cfRule>
  </conditionalFormatting>
  <conditionalFormatting sqref="E33 E29:E30 E87 E95 E40:E41 E25:E27 E101 E45 E55:E56 E73 E76 E112 E59:E60 E63">
    <cfRule type="expression" dxfId="14247" priority="14677" stopIfTrue="1">
      <formula>OR($D25="SI",$D25="T&amp;A")</formula>
    </cfRule>
    <cfRule type="expression" dxfId="14246" priority="14678" stopIfTrue="1">
      <formula>AND($D25&lt;&gt;"SI",$E25&lt;24)</formula>
    </cfRule>
    <cfRule type="expression" dxfId="14245" priority="14679" stopIfTrue="1">
      <formula>OR($D25="SI",$D25="T&amp;A")</formula>
    </cfRule>
  </conditionalFormatting>
  <conditionalFormatting sqref="E33 E29:E30 E87 E95 E40:E41 E25:E27 E101 E45 E55:E56 E73 E76 E112 E59:E60 E63">
    <cfRule type="expression" dxfId="14244" priority="14674" stopIfTrue="1">
      <formula>OR($D25="SI",$D25="T&amp;A")</formula>
    </cfRule>
    <cfRule type="expression" dxfId="14243" priority="14675" stopIfTrue="1">
      <formula>AND($D25&lt;&gt;"SI",$E25&lt;24)</formula>
    </cfRule>
    <cfRule type="expression" dxfId="14242" priority="14676" stopIfTrue="1">
      <formula>OR($D25="SI",$D25="T&amp;A")</formula>
    </cfRule>
  </conditionalFormatting>
  <conditionalFormatting sqref="E33 E29:E30 E87 E95 E40:E41 E25:E27 E101 E45 E55:E56 E73 E76 E112 E59:E60 E63">
    <cfRule type="expression" dxfId="14241" priority="14671" stopIfTrue="1">
      <formula>OR($D25="SI",$D25="T&amp;A")</formula>
    </cfRule>
    <cfRule type="expression" dxfId="14240" priority="14672" stopIfTrue="1">
      <formula>AND($D25&lt;&gt;"SI",$E25&lt;24)</formula>
    </cfRule>
    <cfRule type="expression" dxfId="14239" priority="14673" stopIfTrue="1">
      <formula>OR($D25="SI",$D25="T&amp;A")</formula>
    </cfRule>
  </conditionalFormatting>
  <conditionalFormatting sqref="E33 E29:E30 E87 E95 E40:E41 E25:E27 E101 E45 E55:E56 E73 E76 E112 E59:E60 E63">
    <cfRule type="expression" dxfId="14238" priority="14668" stopIfTrue="1">
      <formula>OR($D25="SI",$D25="T&amp;A")</formula>
    </cfRule>
    <cfRule type="expression" dxfId="14237" priority="14669" stopIfTrue="1">
      <formula>AND($D25&lt;&gt;"SI",$E25&lt;24)</formula>
    </cfRule>
    <cfRule type="expression" dxfId="14236" priority="14670" stopIfTrue="1">
      <formula>OR($D25="SI",$D25="T&amp;A")</formula>
    </cfRule>
  </conditionalFormatting>
  <conditionalFormatting sqref="E33 E29:E30 E87 E95 E40:E41 E25:E27 E101 E45 E55:E56 E73 E76 E112 E59:E60 E63">
    <cfRule type="expression" dxfId="14235" priority="14665" stopIfTrue="1">
      <formula>OR($D25="SI",$D25="T&amp;A")</formula>
    </cfRule>
    <cfRule type="expression" dxfId="14234" priority="14666" stopIfTrue="1">
      <formula>AND($D25&lt;&gt;"SI",$E25&lt;24)</formula>
    </cfRule>
    <cfRule type="expression" dxfId="14233" priority="14667" stopIfTrue="1">
      <formula>OR($D25="SI",$D25="T&amp;A")</formula>
    </cfRule>
  </conditionalFormatting>
  <conditionalFormatting sqref="E33 E29:E30 E87 E95 E40:E41 E25:E27 E101 E45 E55:E56 E73 E76 E112 E59:E60 E63">
    <cfRule type="expression" dxfId="14232" priority="14662" stopIfTrue="1">
      <formula>OR($D25="SI",$D25="T&amp;A")</formula>
    </cfRule>
    <cfRule type="expression" dxfId="14231" priority="14663" stopIfTrue="1">
      <formula>AND($D25&lt;&gt;"SI",$E25&lt;24)</formula>
    </cfRule>
    <cfRule type="expression" dxfId="14230" priority="14664" stopIfTrue="1">
      <formula>OR($D25="SI",$D25="T&amp;A")</formula>
    </cfRule>
  </conditionalFormatting>
  <conditionalFormatting sqref="E33 E29:E30 E87 E95 E40:E41 E25:E27 E101 E45 E55:E56 E73 E76 E112 E59:E60 E63">
    <cfRule type="expression" dxfId="14229" priority="14659" stopIfTrue="1">
      <formula>OR($D25="SI",$D25="T&amp;A")</formula>
    </cfRule>
    <cfRule type="expression" dxfId="14228" priority="14660" stopIfTrue="1">
      <formula>AND($D25&lt;&gt;"SI",$E25&lt;24)</formula>
    </cfRule>
    <cfRule type="expression" dxfId="14227" priority="14661" stopIfTrue="1">
      <formula>OR($D25="SI",$D25="T&amp;A")</formula>
    </cfRule>
  </conditionalFormatting>
  <conditionalFormatting sqref="E33 E29:E30 E87 E95 E40:E41 E25:E27 E101 E45 E55:E56 E73 E76 E112 E59:E60 E63">
    <cfRule type="expression" dxfId="14226" priority="14656" stopIfTrue="1">
      <formula>OR($D25="SI",$D25="T&amp;A")</formula>
    </cfRule>
    <cfRule type="expression" dxfId="14225" priority="14657" stopIfTrue="1">
      <formula>AND($D25&lt;&gt;"SI",$E25&lt;24)</formula>
    </cfRule>
    <cfRule type="expression" dxfId="14224" priority="14658" stopIfTrue="1">
      <formula>OR($D25="SI",$D25="T&amp;A")</formula>
    </cfRule>
  </conditionalFormatting>
  <conditionalFormatting sqref="E33 E29:E30 E87 E95 E40:E41 E25:E27 E101 E45 E55:E56 E73 E76 E112 E59:E60 E63">
    <cfRule type="expression" dxfId="14223" priority="14653" stopIfTrue="1">
      <formula>OR($D25="SI",$D25="T&amp;A")</formula>
    </cfRule>
    <cfRule type="expression" dxfId="14222" priority="14654" stopIfTrue="1">
      <formula>AND($D25&lt;&gt;"SI",$E25&lt;24)</formula>
    </cfRule>
    <cfRule type="expression" dxfId="14221" priority="14655" stopIfTrue="1">
      <formula>OR($D25="SI",$D25="T&amp;A")</formula>
    </cfRule>
  </conditionalFormatting>
  <conditionalFormatting sqref="E33 E29:E30 E87 E95 E40:E41 E25:E27 E101 E45 E55:E56 E73 E76 E112 E59:E60 E63">
    <cfRule type="expression" dxfId="14220" priority="14650" stopIfTrue="1">
      <formula>OR($D25="SI",$D25="T&amp;A")</formula>
    </cfRule>
    <cfRule type="expression" dxfId="14219" priority="14651" stopIfTrue="1">
      <formula>AND($D25&lt;&gt;"SI",$E25&lt;24)</formula>
    </cfRule>
    <cfRule type="expression" dxfId="14218" priority="14652" stopIfTrue="1">
      <formula>OR($D25="SI",$D25="T&amp;A")</formula>
    </cfRule>
  </conditionalFormatting>
  <conditionalFormatting sqref="E33 E29:E30 E87 E95 E40:E41 E25:E27 E101 E45 E55:E56 E73 E76 E112 E59:E60 E63">
    <cfRule type="expression" dxfId="14217" priority="14647" stopIfTrue="1">
      <formula>OR($D25="SI",$D25="T&amp;A")</formula>
    </cfRule>
    <cfRule type="expression" dxfId="14216" priority="14648" stopIfTrue="1">
      <formula>AND($D25&lt;&gt;"SI",$E25&lt;24)</formula>
    </cfRule>
    <cfRule type="expression" dxfId="14215" priority="14649" stopIfTrue="1">
      <formula>OR($D25="SI",$D25="T&amp;A")</formula>
    </cfRule>
  </conditionalFormatting>
  <conditionalFormatting sqref="E33 E29:E30 E87 E95 E40:E41 E25:E27 E101 E45 E55:E56 E73 E76 E112 E59:E60 E63">
    <cfRule type="expression" dxfId="14214" priority="14644" stopIfTrue="1">
      <formula>OR($D25="SI",$D25="T&amp;A")</formula>
    </cfRule>
    <cfRule type="expression" dxfId="14213" priority="14645" stopIfTrue="1">
      <formula>AND($D25&lt;&gt;"SI",$E25&lt;24)</formula>
    </cfRule>
    <cfRule type="expression" dxfId="14212" priority="14646" stopIfTrue="1">
      <formula>OR($D25="SI",$D25="T&amp;A")</formula>
    </cfRule>
  </conditionalFormatting>
  <conditionalFormatting sqref="E33 E29:E30 E87 E95 E40:E41 E25:E27 E101 E45 E55:E56 E73 E76 E112 E59:E60 E63">
    <cfRule type="expression" dxfId="14211" priority="14641" stopIfTrue="1">
      <formula>OR($D25="SI",$D25="T&amp;A")</formula>
    </cfRule>
    <cfRule type="expression" dxfId="14210" priority="14642" stopIfTrue="1">
      <formula>AND($D25&lt;&gt;"SI",$E25&lt;24)</formula>
    </cfRule>
    <cfRule type="expression" dxfId="14209" priority="14643" stopIfTrue="1">
      <formula>OR($D25="SI",$D25="T&amp;A")</formula>
    </cfRule>
  </conditionalFormatting>
  <conditionalFormatting sqref="E33 E29:E30 E87 E95 E40:E41 E25:E27 E101 E45 E55:E56 E73 E76 E112 E59:E60 E63">
    <cfRule type="expression" dxfId="14208" priority="14638" stopIfTrue="1">
      <formula>OR($D25="SI",$D25="T&amp;A")</formula>
    </cfRule>
    <cfRule type="expression" dxfId="14207" priority="14639" stopIfTrue="1">
      <formula>AND($D25&lt;&gt;"SI",$E25&lt;24)</formula>
    </cfRule>
    <cfRule type="expression" dxfId="14206" priority="14640" stopIfTrue="1">
      <formula>OR($D25="SI",$D25="T&amp;A")</formula>
    </cfRule>
  </conditionalFormatting>
  <conditionalFormatting sqref="E33 E29:E30 E87 E95 E40:E41 E25:E27 E101 E45 E55:E56 E73 E76 E112 E59:E60 E63">
    <cfRule type="expression" dxfId="14205" priority="14635" stopIfTrue="1">
      <formula>OR($D25="SI",$D25="T&amp;A")</formula>
    </cfRule>
    <cfRule type="expression" dxfId="14204" priority="14636" stopIfTrue="1">
      <formula>AND($D25&lt;&gt;"SI",$E25&lt;24)</formula>
    </cfRule>
    <cfRule type="expression" dxfId="14203" priority="14637" stopIfTrue="1">
      <formula>OR($D25="SI",$D25="T&amp;A")</formula>
    </cfRule>
  </conditionalFormatting>
  <conditionalFormatting sqref="E33 E29:E30 E87 E95 E40:E41 E25:E27 E101 E45 E55:E56 E73 E76 E112 E59:E60 E63">
    <cfRule type="expression" dxfId="14202" priority="14632" stopIfTrue="1">
      <formula>OR($D25="SI",$D25="T&amp;A")</formula>
    </cfRule>
    <cfRule type="expression" dxfId="14201" priority="14633" stopIfTrue="1">
      <formula>AND($D25&lt;&gt;"SI",$E25&lt;24)</formula>
    </cfRule>
    <cfRule type="expression" dxfId="14200" priority="14634" stopIfTrue="1">
      <formula>OR($D25="SI",$D25="T&amp;A")</formula>
    </cfRule>
  </conditionalFormatting>
  <conditionalFormatting sqref="E33 E29:E30 E87 E95 E40:E41 E25:E27 E101 E45 E55:E56 E73 E76 E112 E59:E60 E63">
    <cfRule type="expression" dxfId="14199" priority="14629" stopIfTrue="1">
      <formula>OR($D25="SI",$D25="T&amp;A")</formula>
    </cfRule>
    <cfRule type="expression" dxfId="14198" priority="14630" stopIfTrue="1">
      <formula>AND($D25&lt;&gt;"SI",$E25&lt;24)</formula>
    </cfRule>
    <cfRule type="expression" dxfId="14197" priority="14631" stopIfTrue="1">
      <formula>OR($D25="SI",$D25="T&amp;A")</formula>
    </cfRule>
  </conditionalFormatting>
  <conditionalFormatting sqref="E33 E29:E30 E87 E95 E40:E41 E25:E27 E101 E45 E55:E56 E73 E76 E112 E59:E60 E63">
    <cfRule type="expression" dxfId="14196" priority="14626" stopIfTrue="1">
      <formula>OR($D25="SI",$D25="T&amp;A")</formula>
    </cfRule>
    <cfRule type="expression" dxfId="14195" priority="14627" stopIfTrue="1">
      <formula>AND($D25&lt;&gt;"SI",$E25&lt;24)</formula>
    </cfRule>
    <cfRule type="expression" dxfId="14194" priority="14628" stopIfTrue="1">
      <formula>OR($D25="SI",$D25="T&amp;A")</formula>
    </cfRule>
  </conditionalFormatting>
  <conditionalFormatting sqref="E33 E29:E30 E87 E95 E40:E41 E25:E27 E101 E45 E55:E56 E73 E76 E112 E59:E60 E63">
    <cfRule type="expression" dxfId="14193" priority="14623" stopIfTrue="1">
      <formula>OR($D25="SI",$D25="T&amp;A")</formula>
    </cfRule>
    <cfRule type="expression" dxfId="14192" priority="14624" stopIfTrue="1">
      <formula>AND($D25&lt;&gt;"SI",$E25&lt;24)</formula>
    </cfRule>
    <cfRule type="expression" dxfId="14191" priority="14625" stopIfTrue="1">
      <formula>OR($D25="SI",$D25="T&amp;A")</formula>
    </cfRule>
  </conditionalFormatting>
  <conditionalFormatting sqref="E33 E29:E30 E87 E95 E40:E41 E25:E27 E101 E45 E55:E56 E73 E76 E112 E59:E60 E63">
    <cfRule type="expression" dxfId="14190" priority="14620" stopIfTrue="1">
      <formula>OR($D25="SI",$D25="T&amp;A")</formula>
    </cfRule>
    <cfRule type="expression" dxfId="14189" priority="14621" stopIfTrue="1">
      <formula>AND($D25&lt;&gt;"SI",$E25&lt;24)</formula>
    </cfRule>
    <cfRule type="expression" dxfId="14188" priority="14622" stopIfTrue="1">
      <formula>OR($D25="SI",$D25="T&amp;A")</formula>
    </cfRule>
  </conditionalFormatting>
  <conditionalFormatting sqref="E33 E29:E30 E87 E95 E40:E41 E25:E27 E101 E45 E55:E56 E73 E76 E112 E59:E60 E63">
    <cfRule type="expression" dxfId="14187" priority="14617" stopIfTrue="1">
      <formula>OR($D25="SI",$D25="T&amp;A")</formula>
    </cfRule>
    <cfRule type="expression" dxfId="14186" priority="14618" stopIfTrue="1">
      <formula>AND($D25&lt;&gt;"SI",$E25&lt;24)</formula>
    </cfRule>
    <cfRule type="expression" dxfId="14185" priority="14619" stopIfTrue="1">
      <formula>OR($D25="SI",$D25="T&amp;A")</formula>
    </cfRule>
  </conditionalFormatting>
  <conditionalFormatting sqref="E33 E29:E30 E87 E95 E40:E41 E25:E27 E101 E45 E55:E56 E73 E76 E112 E59:E60 E63">
    <cfRule type="expression" dxfId="14184" priority="14614" stopIfTrue="1">
      <formula>OR($D25="SI",$D25="T&amp;A")</formula>
    </cfRule>
    <cfRule type="expression" dxfId="14183" priority="14615" stopIfTrue="1">
      <formula>AND($D25&lt;&gt;"SI",$E25&lt;24)</formula>
    </cfRule>
    <cfRule type="expression" dxfId="14182" priority="14616" stopIfTrue="1">
      <formula>OR($D25="SI",$D25="T&amp;A")</formula>
    </cfRule>
  </conditionalFormatting>
  <conditionalFormatting sqref="E33 E29:E30 E87 E95 E40:E41 E25:E27 E101 E45 E55:E56 E73 E76 E112 E59:E60 E63">
    <cfRule type="expression" dxfId="14181" priority="14611" stopIfTrue="1">
      <formula>OR($D25="SI",$D25="T&amp;A")</formula>
    </cfRule>
    <cfRule type="expression" dxfId="14180" priority="14612" stopIfTrue="1">
      <formula>AND($D25&lt;&gt;"SI",$E25&lt;24)</formula>
    </cfRule>
    <cfRule type="expression" dxfId="14179" priority="14613" stopIfTrue="1">
      <formula>OR($D25="SI",$D25="T&amp;A")</formula>
    </cfRule>
  </conditionalFormatting>
  <conditionalFormatting sqref="E33 E29:E30 E87 E95 E40:E41 E25:E27 E101 E45 E55:E56 E73 E76 E112 E59:E60 E63">
    <cfRule type="expression" dxfId="14178" priority="14608" stopIfTrue="1">
      <formula>OR($D25="SI",$D25="T&amp;A")</formula>
    </cfRule>
    <cfRule type="expression" dxfId="14177" priority="14609" stopIfTrue="1">
      <formula>AND($D25&lt;&gt;"SI",$E25&lt;24)</formula>
    </cfRule>
    <cfRule type="expression" dxfId="14176" priority="14610" stopIfTrue="1">
      <formula>OR($D25="SI",$D25="T&amp;A")</formula>
    </cfRule>
  </conditionalFormatting>
  <conditionalFormatting sqref="E33 E29:E30 E87 E95 E40:E41 E25:E27 E101 E45 E55:E56 E73 E76 E112 E59:E60 E63">
    <cfRule type="expression" dxfId="14175" priority="14605" stopIfTrue="1">
      <formula>OR($D25="SI",$D25="T&amp;A")</formula>
    </cfRule>
    <cfRule type="expression" dxfId="14174" priority="14606" stopIfTrue="1">
      <formula>AND($D25&lt;&gt;"SI",$E25&lt;24)</formula>
    </cfRule>
    <cfRule type="expression" dxfId="14173" priority="14607" stopIfTrue="1">
      <formula>OR($D25="SI",$D25="T&amp;A")</formula>
    </cfRule>
  </conditionalFormatting>
  <conditionalFormatting sqref="E33 E29:E30 E87 E95 E40:E41 E25:E27 E101 E45 E55:E56 E73 E76 E112 E59:E60 E63">
    <cfRule type="expression" dxfId="14172" priority="14602" stopIfTrue="1">
      <formula>OR($D25="SI",$D25="T&amp;A")</formula>
    </cfRule>
    <cfRule type="expression" dxfId="14171" priority="14603" stopIfTrue="1">
      <formula>AND($D25&lt;&gt;"SI",$E25&lt;24)</formula>
    </cfRule>
    <cfRule type="expression" dxfId="14170" priority="14604" stopIfTrue="1">
      <formula>OR($D25="SI",$D25="T&amp;A")</formula>
    </cfRule>
  </conditionalFormatting>
  <conditionalFormatting sqref="E33 E29:E30 E87 E95 E40:E41 E25:E27 E101 E45 E55:E56 E73 E76 E112 E59:E60 E63">
    <cfRule type="expression" dxfId="14169" priority="14599" stopIfTrue="1">
      <formula>OR($D25="SI",$D25="T&amp;A")</formula>
    </cfRule>
    <cfRule type="expression" dxfId="14168" priority="14600" stopIfTrue="1">
      <formula>AND($D25&lt;&gt;"SI",$E25&lt;24)</formula>
    </cfRule>
    <cfRule type="expression" dxfId="14167" priority="14601" stopIfTrue="1">
      <formula>OR($D25="SI",$D25="T&amp;A")</formula>
    </cfRule>
  </conditionalFormatting>
  <conditionalFormatting sqref="E33 E29:E30 E87 E95 E40:E41 E25:E27 E101 E45 E55:E56 E73 E76 E112 E59:E60 E63">
    <cfRule type="expression" dxfId="14166" priority="14596" stopIfTrue="1">
      <formula>OR($D25="SI",$D25="T&amp;A")</formula>
    </cfRule>
    <cfRule type="expression" dxfId="14165" priority="14597" stopIfTrue="1">
      <formula>AND($D25&lt;&gt;"SI",$E25&lt;24)</formula>
    </cfRule>
    <cfRule type="expression" dxfId="14164" priority="14598" stopIfTrue="1">
      <formula>OR($D25="SI",$D25="T&amp;A")</formula>
    </cfRule>
  </conditionalFormatting>
  <conditionalFormatting sqref="E33 E29:E30 E87 E95 E40:E41 E25:E27 E101 E45 E55:E56 E73 E76 E112 E59:E60 E63">
    <cfRule type="expression" dxfId="14163" priority="14593" stopIfTrue="1">
      <formula>OR($D25="SI",$D25="T&amp;A")</formula>
    </cfRule>
    <cfRule type="expression" dxfId="14162" priority="14594" stopIfTrue="1">
      <formula>AND($D25&lt;&gt;"SI",$E25&lt;24)</formula>
    </cfRule>
    <cfRule type="expression" dxfId="14161" priority="14595" stopIfTrue="1">
      <formula>OR($D25="SI",$D25="T&amp;A")</formula>
    </cfRule>
  </conditionalFormatting>
  <conditionalFormatting sqref="E33 E29:E30 E87 E95 E40:E41 E25:E27 E101 E45 E55:E56 E73 E76 E112 E59:E60 E63">
    <cfRule type="expression" dxfId="14160" priority="14590" stopIfTrue="1">
      <formula>OR($D25="SI",$D25="T&amp;A")</formula>
    </cfRule>
    <cfRule type="expression" dxfId="14159" priority="14591" stopIfTrue="1">
      <formula>AND($D25&lt;&gt;"SI",$E25&lt;24)</formula>
    </cfRule>
    <cfRule type="expression" dxfId="14158" priority="14592" stopIfTrue="1">
      <formula>OR($D25="SI",$D25="T&amp;A")</formula>
    </cfRule>
  </conditionalFormatting>
  <conditionalFormatting sqref="E33 E29:E30 E87 E95 E40:E41 E25:E27 E101 E45 E55:E56 E73 E76 E112 E59:E60 E63">
    <cfRule type="expression" dxfId="14157" priority="14587" stopIfTrue="1">
      <formula>OR($D25="SI",$D25="T&amp;A")</formula>
    </cfRule>
    <cfRule type="expression" dxfId="14156" priority="14588" stopIfTrue="1">
      <formula>AND($D25&lt;&gt;"SI",$E25&lt;24)</formula>
    </cfRule>
    <cfRule type="expression" dxfId="14155" priority="14589" stopIfTrue="1">
      <formula>OR($D25="SI",$D25="T&amp;A")</formula>
    </cfRule>
  </conditionalFormatting>
  <conditionalFormatting sqref="E33 E29:E30 E87 E95 E40:E41 E25:E27 E101 E45 E55:E56 E73 E76 E112 E59:E60 E63">
    <cfRule type="expression" dxfId="14154" priority="14584" stopIfTrue="1">
      <formula>OR($D25="SI",$D25="T&amp;A")</formula>
    </cfRule>
    <cfRule type="expression" dxfId="14153" priority="14585" stopIfTrue="1">
      <formula>AND($D25&lt;&gt;"SI",$E25&lt;24)</formula>
    </cfRule>
    <cfRule type="expression" dxfId="14152" priority="14586" stopIfTrue="1">
      <formula>OR($D25="SI",$D25="T&amp;A")</formula>
    </cfRule>
  </conditionalFormatting>
  <conditionalFormatting sqref="E33 E29:E30 E87 E95 E40:E41 E25:E27 E101 E45 E55:E56 E73 E76 E112 E59:E60 E63">
    <cfRule type="expression" dxfId="14151" priority="14581" stopIfTrue="1">
      <formula>OR($D25="SI",$D25="T&amp;A")</formula>
    </cfRule>
    <cfRule type="expression" dxfId="14150" priority="14582" stopIfTrue="1">
      <formula>AND($D25&lt;&gt;"SI",$E25&lt;24)</formula>
    </cfRule>
    <cfRule type="expression" dxfId="14149" priority="14583" stopIfTrue="1">
      <formula>OR($D25="SI",$D25="T&amp;A")</formula>
    </cfRule>
  </conditionalFormatting>
  <conditionalFormatting sqref="E33 E29:E30 E87 E95 E40:E41 E25:E27 E101 E45 E55:E56 E73 E76 E112 E59:E60 E63">
    <cfRule type="expression" dxfId="14148" priority="14578" stopIfTrue="1">
      <formula>OR($D25="SI",$D25="T&amp;A")</formula>
    </cfRule>
    <cfRule type="expression" dxfId="14147" priority="14579" stopIfTrue="1">
      <formula>AND($D25&lt;&gt;"SI",$E25&lt;24)</formula>
    </cfRule>
    <cfRule type="expression" dxfId="14146" priority="14580" stopIfTrue="1">
      <formula>OR($D25="SI",$D25="T&amp;A")</formula>
    </cfRule>
  </conditionalFormatting>
  <conditionalFormatting sqref="E33 E29:E30 E87 E95 E40:E41 E25:E27 E101 E45 E55:E56 E73 E76 E112 E59:E60 E63">
    <cfRule type="expression" dxfId="14145" priority="14575" stopIfTrue="1">
      <formula>OR($D25="SI",$D25="T&amp;A")</formula>
    </cfRule>
    <cfRule type="expression" dxfId="14144" priority="14576" stopIfTrue="1">
      <formula>AND($D25&lt;&gt;"SI",$E25&lt;24)</formula>
    </cfRule>
    <cfRule type="expression" dxfId="14143" priority="14577" stopIfTrue="1">
      <formula>OR($D25="SI",$D25="T&amp;A")</formula>
    </cfRule>
  </conditionalFormatting>
  <conditionalFormatting sqref="E33 E29:E30 E87 E95 E40:E41 E25:E27 E101 E45 E55:E56 E73 E76 E112 E59:E60 E63">
    <cfRule type="expression" dxfId="14142" priority="14572" stopIfTrue="1">
      <formula>OR($D25="SI",$D25="T&amp;A")</formula>
    </cfRule>
    <cfRule type="expression" dxfId="14141" priority="14573" stopIfTrue="1">
      <formula>AND($D25&lt;&gt;"SI",$E25&lt;24)</formula>
    </cfRule>
    <cfRule type="expression" dxfId="14140" priority="14574" stopIfTrue="1">
      <formula>OR($D25="SI",$D25="T&amp;A")</formula>
    </cfRule>
  </conditionalFormatting>
  <conditionalFormatting sqref="E33 E29:E30 E87 E95 E40:E41 E25:E27 E101 E45 E55:E56 E73 E76 E112 E59:E60 E63">
    <cfRule type="expression" dxfId="14139" priority="14569" stopIfTrue="1">
      <formula>OR($D25="SI",$D25="T&amp;A")</formula>
    </cfRule>
    <cfRule type="expression" dxfId="14138" priority="14570" stopIfTrue="1">
      <formula>AND($D25&lt;&gt;"SI",$E25&lt;24)</formula>
    </cfRule>
    <cfRule type="expression" dxfId="14137" priority="14571" stopIfTrue="1">
      <formula>OR($D25="SI",$D25="T&amp;A")</formula>
    </cfRule>
  </conditionalFormatting>
  <conditionalFormatting sqref="E33 E29:E30 E87 E95 E40:E41 E25:E27 E101 E45 E55:E56 E73 E76 E112 E59:E60 E63">
    <cfRule type="expression" dxfId="14136" priority="14566" stopIfTrue="1">
      <formula>OR($D25="SI",$D25="T&amp;A")</formula>
    </cfRule>
    <cfRule type="expression" dxfId="14135" priority="14567" stopIfTrue="1">
      <formula>AND($D25&lt;&gt;"SI",$E25&lt;24)</formula>
    </cfRule>
    <cfRule type="expression" dxfId="14134" priority="14568" stopIfTrue="1">
      <formula>OR($D25="SI",$D25="T&amp;A")</formula>
    </cfRule>
  </conditionalFormatting>
  <conditionalFormatting sqref="E33 E29:E30 E87 E95 E40:E41 E25:E27 E101 E45 E55:E56 E73 E76 E112 E59:E60 E63">
    <cfRule type="expression" dxfId="14133" priority="14563" stopIfTrue="1">
      <formula>OR($D25="SI",$D25="T&amp;A")</formula>
    </cfRule>
    <cfRule type="expression" dxfId="14132" priority="14564" stopIfTrue="1">
      <formula>AND($D25&lt;&gt;"SI",$E25&lt;24)</formula>
    </cfRule>
    <cfRule type="expression" dxfId="14131" priority="14565" stopIfTrue="1">
      <formula>OR($D25="SI",$D25="T&amp;A")</formula>
    </cfRule>
  </conditionalFormatting>
  <conditionalFormatting sqref="E33 E29:E30 E87 E95 E40:E41 E25:E27 E101 E45 E55:E56 E73 E76 E112 E59:E60 E63">
    <cfRule type="expression" dxfId="14130" priority="14560" stopIfTrue="1">
      <formula>OR($D25="SI",$D25="T&amp;A")</formula>
    </cfRule>
    <cfRule type="expression" dxfId="14129" priority="14561" stopIfTrue="1">
      <formula>AND($D25&lt;&gt;"SI",$E25&lt;24)</formula>
    </cfRule>
    <cfRule type="expression" dxfId="14128" priority="14562" stopIfTrue="1">
      <formula>OR($D25="SI",$D25="T&amp;A")</formula>
    </cfRule>
  </conditionalFormatting>
  <conditionalFormatting sqref="E33 E29:E30 E87 E95 E40:E41 E25:E27 E101 E45 E55:E56 E73 E76 E112 E59:E60 E63">
    <cfRule type="expression" dxfId="14127" priority="14557" stopIfTrue="1">
      <formula>OR($D25="SI",$D25="T&amp;A")</formula>
    </cfRule>
    <cfRule type="expression" dxfId="14126" priority="14558" stopIfTrue="1">
      <formula>AND($D25&lt;&gt;"SI",$E25&lt;24)</formula>
    </cfRule>
    <cfRule type="expression" dxfId="14125" priority="14559" stopIfTrue="1">
      <formula>OR($D25="SI",$D25="T&amp;A")</formula>
    </cfRule>
  </conditionalFormatting>
  <conditionalFormatting sqref="E33 E29:E30 E87 E95 E40:E41 E25:E27 E101 E45 E55:E56 E73 E76 E112 E59:E60 E63">
    <cfRule type="expression" dxfId="14124" priority="14554" stopIfTrue="1">
      <formula>OR($D25="SI",$D25="T&amp;A")</formula>
    </cfRule>
    <cfRule type="expression" dxfId="14123" priority="14555" stopIfTrue="1">
      <formula>AND($D25&lt;&gt;"SI",$E25&lt;24)</formula>
    </cfRule>
    <cfRule type="expression" dxfId="14122" priority="14556" stopIfTrue="1">
      <formula>OR($D25="SI",$D25="T&amp;A")</formula>
    </cfRule>
  </conditionalFormatting>
  <conditionalFormatting sqref="E33 E29:E30 E87 E95 E40:E41 E25:E27 E101 E45 E55:E56 E73 E76 E112 E59:E60 E63">
    <cfRule type="expression" dxfId="14121" priority="14551" stopIfTrue="1">
      <formula>OR($D25="SI",$D25="T&amp;A")</formula>
    </cfRule>
    <cfRule type="expression" dxfId="14120" priority="14552" stopIfTrue="1">
      <formula>AND($D25&lt;&gt;"SI",$E25&lt;24)</formula>
    </cfRule>
    <cfRule type="expression" dxfId="14119" priority="14553" stopIfTrue="1">
      <formula>OR($D25="SI",$D25="T&amp;A")</formula>
    </cfRule>
  </conditionalFormatting>
  <conditionalFormatting sqref="E33 E29:E30 E87 E95 E40:E41 E25:E27 E101 E45 E55:E56 E73 E76 E112 E59:E60 E63">
    <cfRule type="expression" dxfId="14118" priority="14548" stopIfTrue="1">
      <formula>OR($D25="SI",$D25="T&amp;A")</formula>
    </cfRule>
    <cfRule type="expression" dxfId="14117" priority="14549" stopIfTrue="1">
      <formula>AND($D25&lt;&gt;"SI",$E25&lt;24)</formula>
    </cfRule>
    <cfRule type="expression" dxfId="14116" priority="14550" stopIfTrue="1">
      <formula>OR($D25="SI",$D25="T&amp;A")</formula>
    </cfRule>
  </conditionalFormatting>
  <conditionalFormatting sqref="E33 E29:E30 E87 E95 E40:E41 E25:E27 E101 E45 E55:E56 E73 E76 E112 E59:E60 E63">
    <cfRule type="expression" dxfId="14115" priority="14545" stopIfTrue="1">
      <formula>OR($D25="SI",$D25="T&amp;A")</formula>
    </cfRule>
    <cfRule type="expression" dxfId="14114" priority="14546" stopIfTrue="1">
      <formula>AND($D25&lt;&gt;"SI",$E25&lt;24)</formula>
    </cfRule>
    <cfRule type="expression" dxfId="14113" priority="14547" stopIfTrue="1">
      <formula>OR($D25="SI",$D25="T&amp;A")</formula>
    </cfRule>
  </conditionalFormatting>
  <conditionalFormatting sqref="E33 E29:E30 E87 E95 E40:E41 E25:E27 E101 E45 E55:E56 E73 E76 E112 E59:E60 E63">
    <cfRule type="expression" dxfId="14112" priority="14542" stopIfTrue="1">
      <formula>OR($D25="SI",$D25="T&amp;A")</formula>
    </cfRule>
    <cfRule type="expression" dxfId="14111" priority="14543" stopIfTrue="1">
      <formula>AND($D25&lt;&gt;"SI",$E25&lt;24)</formula>
    </cfRule>
    <cfRule type="expression" dxfId="14110" priority="14544" stopIfTrue="1">
      <formula>OR($D25="SI",$D25="T&amp;A")</formula>
    </cfRule>
  </conditionalFormatting>
  <conditionalFormatting sqref="E33 E29:E30 E87 E95 E40:E41 E25:E27 E101 E45 E55:E56 E73 E76 E112 E59:E60 E63">
    <cfRule type="expression" dxfId="14109" priority="14539" stopIfTrue="1">
      <formula>OR($D25="SI",$D25="T&amp;A")</formula>
    </cfRule>
    <cfRule type="expression" dxfId="14108" priority="14540" stopIfTrue="1">
      <formula>AND($D25&lt;&gt;"SI",$E25&lt;24)</formula>
    </cfRule>
    <cfRule type="expression" dxfId="14107" priority="14541" stopIfTrue="1">
      <formula>OR($D25="SI",$D25="T&amp;A")</formula>
    </cfRule>
  </conditionalFormatting>
  <conditionalFormatting sqref="E33 E29:E30 E87 E95 E40:E41 E25:E27 E101 E45 E55:E56 E73 E76 E112 E59:E60 E63">
    <cfRule type="expression" dxfId="14106" priority="14536" stopIfTrue="1">
      <formula>OR($D25="SI",$D25="T&amp;A")</formula>
    </cfRule>
    <cfRule type="expression" dxfId="14105" priority="14537" stopIfTrue="1">
      <formula>AND($D25&lt;&gt;"SI",$E25&lt;24)</formula>
    </cfRule>
    <cfRule type="expression" dxfId="14104" priority="14538" stopIfTrue="1">
      <formula>OR($D25="SI",$D25="T&amp;A")</formula>
    </cfRule>
  </conditionalFormatting>
  <conditionalFormatting sqref="E33 E29:E30 E87 E95 E40:E41 E25:E27 E101 E45 E55:E56 E73 E76 E112 E59:E60 E63">
    <cfRule type="expression" dxfId="14103" priority="14533" stopIfTrue="1">
      <formula>OR($D25="SI",$D25="T&amp;A")</formula>
    </cfRule>
    <cfRule type="expression" dxfId="14102" priority="14534" stopIfTrue="1">
      <formula>AND($D25&lt;&gt;"SI",$E25&lt;24)</formula>
    </cfRule>
    <cfRule type="expression" dxfId="14101" priority="14535" stopIfTrue="1">
      <formula>OR($D25="SI",$D25="T&amp;A")</formula>
    </cfRule>
  </conditionalFormatting>
  <conditionalFormatting sqref="E33 E29:E30 E87 E95 E40:E41 E25:E27 E101 E45 E55:E56 E73 E76 E112 E59:E60 E63">
    <cfRule type="expression" dxfId="14100" priority="14530" stopIfTrue="1">
      <formula>OR($D25="SI",$D25="T&amp;A")</formula>
    </cfRule>
    <cfRule type="expression" dxfId="14099" priority="14531" stopIfTrue="1">
      <formula>AND($D25&lt;&gt;"SI",$E25&lt;24)</formula>
    </cfRule>
    <cfRule type="expression" dxfId="14098" priority="14532" stopIfTrue="1">
      <formula>OR($D25="SI",$D25="T&amp;A")</formula>
    </cfRule>
  </conditionalFormatting>
  <conditionalFormatting sqref="E33 E29:E30 E87 E95 E40:E41 E25:E27 E101 E45 E55:E56 E73 E76 E112 E59:E60 E63">
    <cfRule type="expression" dxfId="14097" priority="14527" stopIfTrue="1">
      <formula>OR($D25="SI",$D25="T&amp;A")</formula>
    </cfRule>
    <cfRule type="expression" dxfId="14096" priority="14528" stopIfTrue="1">
      <formula>AND($D25&lt;&gt;"SI",$E25&lt;24)</formula>
    </cfRule>
    <cfRule type="expression" dxfId="14095" priority="14529" stopIfTrue="1">
      <formula>OR($D25="SI",$D25="T&amp;A")</formula>
    </cfRule>
  </conditionalFormatting>
  <conditionalFormatting sqref="E33 E29:E30 E87 E95 E40:E41 E25:E27 E101 E45 E55:E56 E73 E76 E112 E59:E60 E63">
    <cfRule type="expression" dxfId="14094" priority="14524" stopIfTrue="1">
      <formula>OR($D25="SI",$D25="T&amp;A")</formula>
    </cfRule>
    <cfRule type="expression" dxfId="14093" priority="14525" stopIfTrue="1">
      <formula>AND($D25&lt;&gt;"SI",$E25&lt;24)</formula>
    </cfRule>
    <cfRule type="expression" dxfId="14092" priority="14526" stopIfTrue="1">
      <formula>OR($D25="SI",$D25="T&amp;A")</formula>
    </cfRule>
  </conditionalFormatting>
  <conditionalFormatting sqref="E33 E29:E30 E87 E95 E40:E41 E25:E27 E101 E45 E55:E56 E73 E76 E112 E59:E60 E63">
    <cfRule type="expression" dxfId="14091" priority="14521" stopIfTrue="1">
      <formula>OR($D25="SI",$D25="T&amp;A")</formula>
    </cfRule>
    <cfRule type="expression" dxfId="14090" priority="14522" stopIfTrue="1">
      <formula>AND($D25&lt;&gt;"SI",$E25&lt;24)</formula>
    </cfRule>
    <cfRule type="expression" dxfId="14089" priority="14523" stopIfTrue="1">
      <formula>OR($D25="SI",$D25="T&amp;A")</formula>
    </cfRule>
  </conditionalFormatting>
  <conditionalFormatting sqref="G29:G30 G40:G41 G55:G56 G101 G6:G7 G9:G10 G15 G18:G20 G25:G27 G33 G59:G60 G73 G75:G76">
    <cfRule type="expression" dxfId="14088" priority="14518" stopIfTrue="1">
      <formula>OR($D6="SI",$D6="T&amp;A")</formula>
    </cfRule>
    <cfRule type="expression" dxfId="14087" priority="14519" stopIfTrue="1">
      <formula>AND($F6&gt;0,$G6="")</formula>
    </cfRule>
    <cfRule type="expression" dxfId="14086" priority="14520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85" priority="14515" stopIfTrue="1">
      <formula>OR($D6="SI",$D6="T&amp;A")</formula>
    </cfRule>
    <cfRule type="expression" dxfId="14084" priority="14516" stopIfTrue="1">
      <formula>AND($F6&gt;0,$G6="")</formula>
    </cfRule>
    <cfRule type="expression" dxfId="14083" priority="14517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82" priority="14512" stopIfTrue="1">
      <formula>OR($D6="SI",$D6="T&amp;A")</formula>
    </cfRule>
    <cfRule type="expression" dxfId="14081" priority="14513" stopIfTrue="1">
      <formula>AND($F6&gt;0,$G6="")</formula>
    </cfRule>
    <cfRule type="expression" dxfId="14080" priority="14514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79" priority="14509" stopIfTrue="1">
      <formula>OR($D6="SI",$D6="T&amp;A")</formula>
    </cfRule>
    <cfRule type="expression" dxfId="14078" priority="14510" stopIfTrue="1">
      <formula>AND($F6&gt;0,$G6="")</formula>
    </cfRule>
    <cfRule type="expression" dxfId="14077" priority="14511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76" priority="14506" stopIfTrue="1">
      <formula>OR($D6="SI",$D6="T&amp;A")</formula>
    </cfRule>
    <cfRule type="expression" dxfId="14075" priority="14507" stopIfTrue="1">
      <formula>AND($F6&gt;0,$G6="")</formula>
    </cfRule>
    <cfRule type="expression" dxfId="14074" priority="14508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73" priority="14503" stopIfTrue="1">
      <formula>OR($D6="SI",$D6="T&amp;A")</formula>
    </cfRule>
    <cfRule type="expression" dxfId="14072" priority="14504" stopIfTrue="1">
      <formula>AND($F6&gt;0,$G6="")</formula>
    </cfRule>
    <cfRule type="expression" dxfId="14071" priority="14505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70" priority="14500" stopIfTrue="1">
      <formula>OR($D6="SI",$D6="T&amp;A")</formula>
    </cfRule>
    <cfRule type="expression" dxfId="14069" priority="14501" stopIfTrue="1">
      <formula>AND($F6&gt;0,$G6="")</formula>
    </cfRule>
    <cfRule type="expression" dxfId="14068" priority="14502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67" priority="14497" stopIfTrue="1">
      <formula>OR($D6="SI",$D6="T&amp;A")</formula>
    </cfRule>
    <cfRule type="expression" dxfId="14066" priority="14498" stopIfTrue="1">
      <formula>AND($F6&gt;0,$G6="")</formula>
    </cfRule>
    <cfRule type="expression" dxfId="14065" priority="14499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64" priority="14494" stopIfTrue="1">
      <formula>OR($D6="SI",$D6="T&amp;A")</formula>
    </cfRule>
    <cfRule type="expression" dxfId="14063" priority="14495" stopIfTrue="1">
      <formula>AND($F6&gt;0,$G6="")</formula>
    </cfRule>
    <cfRule type="expression" dxfId="14062" priority="14496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61" priority="14491" stopIfTrue="1">
      <formula>OR($D6="SI",$D6="T&amp;A")</formula>
    </cfRule>
    <cfRule type="expression" dxfId="14060" priority="14492" stopIfTrue="1">
      <formula>AND($F6&gt;0,$G6="")</formula>
    </cfRule>
    <cfRule type="expression" dxfId="14059" priority="14493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58" priority="14488" stopIfTrue="1">
      <formula>OR($D6="SI",$D6="T&amp;A")</formula>
    </cfRule>
    <cfRule type="expression" dxfId="14057" priority="14489" stopIfTrue="1">
      <formula>AND($F6&gt;0,$G6="")</formula>
    </cfRule>
    <cfRule type="expression" dxfId="14056" priority="14490" stopIfTrue="1">
      <formula>AND($F6=0,$G6&lt;&gt;"",$G6&lt;&gt;"PUMP OFF MODE",G6&lt;&gt;"UNDER LOAD")</formula>
    </cfRule>
  </conditionalFormatting>
  <conditionalFormatting sqref="G29:G30 G40:G41 G55:G56 G87 G101 G6:G7 G9:G10 G15 G18:G20 G25:G27 G33 G59:G60 G63 G73 G75:G76">
    <cfRule type="expression" dxfId="14055" priority="14485" stopIfTrue="1">
      <formula>OR($D6="SI",$D6="T&amp;A")</formula>
    </cfRule>
    <cfRule type="expression" dxfId="14054" priority="14486" stopIfTrue="1">
      <formula>AND($F6&gt;0,$G6="")</formula>
    </cfRule>
    <cfRule type="expression" dxfId="14053" priority="14487" stopIfTrue="1">
      <formula>AND($F6=0,$G6&lt;&gt;"",$G6&lt;&gt;"PUMP OFF MODE",G6&lt;&gt;"UNDER LOAD")</formula>
    </cfRule>
  </conditionalFormatting>
  <conditionalFormatting sqref="G40:G41 G6:G7 G18:G20 G25:G27">
    <cfRule type="expression" dxfId="14052" priority="14482" stopIfTrue="1">
      <formula>OR($D6="SI",$D6="T&amp;A")</formula>
    </cfRule>
    <cfRule type="expression" dxfId="14051" priority="14483" stopIfTrue="1">
      <formula>AND($F6&gt;0,$G6="")</formula>
    </cfRule>
    <cfRule type="expression" dxfId="14050" priority="14484" stopIfTrue="1">
      <formula>AND($F6=0,$G6&lt;&gt;"",$G6&lt;&gt;"PUMP OFF MODE",G6&lt;&gt;"UNDER LOAD")</formula>
    </cfRule>
  </conditionalFormatting>
  <conditionalFormatting sqref="G18:G20">
    <cfRule type="expression" dxfId="14049" priority="14481" stopIfTrue="1">
      <formula>OR($D18="SI",$D18="T&amp;A")</formula>
    </cfRule>
  </conditionalFormatting>
  <conditionalFormatting sqref="G33 G29:G30 G27 G25 G15 G9:G10 G7 G18:G20 G40:G41 G45 G55:G56 G73 G75:G76 G87 G101 G112 G59:G60 G63">
    <cfRule type="expression" dxfId="14048" priority="14478" stopIfTrue="1">
      <formula>OR($D7="SI",$D7="T&amp;A")</formula>
    </cfRule>
    <cfRule type="expression" dxfId="14047" priority="14479" stopIfTrue="1">
      <formula>AND($F7&gt;0,$G7="")</formula>
    </cfRule>
    <cfRule type="expression" dxfId="14046" priority="14480" stopIfTrue="1">
      <formula>AND($F7=0,$G7&lt;&gt;"",$G7&lt;&gt;"PUMP OFF MODE",G7&lt;&gt;"UNDER LOAD")</formula>
    </cfRule>
  </conditionalFormatting>
  <conditionalFormatting sqref="G33 G29:G30 G27 G25 G15 G9:G10 G7 G18:G20 G40:G41 G45 G55:G56 G73 G75:G76 G87 G101 G112 G59:G60 G63">
    <cfRule type="expression" dxfId="14045" priority="14475" stopIfTrue="1">
      <formula>OR($D7="SI",$D7="T&amp;A")</formula>
    </cfRule>
    <cfRule type="expression" dxfId="14044" priority="14476" stopIfTrue="1">
      <formula>AND($F7&gt;0,$G7="")</formula>
    </cfRule>
    <cfRule type="expression" dxfId="14043" priority="14477" stopIfTrue="1">
      <formula>AND($F7=0,$G7&lt;&gt;"",$G7&lt;&gt;"PUMP OFF MODE",G7&lt;&gt;"UNDER LOAD")</formula>
    </cfRule>
  </conditionalFormatting>
  <conditionalFormatting sqref="G33 G29:G30 G27 G25 G15 G9:G10 G7 G18:G20 G40:G41 G45 G55:G56 G73 G75:G76 G87 G101 G112 G59:G60 G63">
    <cfRule type="expression" dxfId="14042" priority="14472" stopIfTrue="1">
      <formula>OR($D7="SI",$D7="T&amp;A")</formula>
    </cfRule>
    <cfRule type="expression" dxfId="14041" priority="14473" stopIfTrue="1">
      <formula>AND($F7&gt;0,$G7="")</formula>
    </cfRule>
    <cfRule type="expression" dxfId="14040" priority="14474" stopIfTrue="1">
      <formula>AND($F7=0,$G7&lt;&gt;"",$G7&lt;&gt;"PUMP OFF MODE",G7&lt;&gt;"UNDER LOAD")</formula>
    </cfRule>
  </conditionalFormatting>
  <conditionalFormatting sqref="G33 G29:G30 G27 G25 G15 G9:G10 G18:G20 G40:G41 G45 G55:G56 G73 G75:G76 G87 G101 G112 G59:G60 G63">
    <cfRule type="expression" dxfId="14039" priority="14469" stopIfTrue="1">
      <formula>OR($D9="SI",$D9="T&amp;A")</formula>
    </cfRule>
    <cfRule type="expression" dxfId="14038" priority="14470" stopIfTrue="1">
      <formula>AND($F9&gt;0,$G9="")</formula>
    </cfRule>
    <cfRule type="expression" dxfId="14037" priority="14471" stopIfTrue="1">
      <formula>AND($F9=0,$G9&lt;&gt;"",$G9&lt;&gt;"PUMP OFF MODE",G9&lt;&gt;"UNDER LOAD")</formula>
    </cfRule>
  </conditionalFormatting>
  <conditionalFormatting sqref="G112 G87 G73 G55:G56 G33 G29:G30 G27 G15 G9:G10 G76 G101 G45 G59:G60 G63">
    <cfRule type="expression" dxfId="14036" priority="14466" stopIfTrue="1">
      <formula>OR($D9="SI",$D9="T&amp;A")</formula>
    </cfRule>
    <cfRule type="expression" dxfId="14035" priority="14467" stopIfTrue="1">
      <formula>AND($F9&gt;0,$G9="")</formula>
    </cfRule>
    <cfRule type="expression" dxfId="14034" priority="14468" stopIfTrue="1">
      <formula>AND($F9=0,$G9&lt;&gt;"",$G9&lt;&gt;"PUMP OFF MODE",G9&lt;&gt;"UNDER LOAD")</formula>
    </cfRule>
  </conditionalFormatting>
  <conditionalFormatting sqref="G18:G20">
    <cfRule type="expression" dxfId="14033" priority="14465" stopIfTrue="1">
      <formula>OR($D18="SI",$D18="T&amp;A")</formula>
    </cfRule>
  </conditionalFormatting>
  <conditionalFormatting sqref="G112 G87 G45 G63">
    <cfRule type="expression" dxfId="14032" priority="14462" stopIfTrue="1">
      <formula>OR($D45="SI",$D45="T&amp;A")</formula>
    </cfRule>
    <cfRule type="expression" dxfId="14031" priority="14463" stopIfTrue="1">
      <formula>AND($F45&gt;0,$G45="")</formula>
    </cfRule>
    <cfRule type="expression" dxfId="14030" priority="14464" stopIfTrue="1">
      <formula>AND($F45=0,$G45&lt;&gt;"",$G45&lt;&gt;"PUMP OFF MODE",G45&lt;&gt;"UNDER LOAD")</formula>
    </cfRule>
  </conditionalFormatting>
  <conditionalFormatting sqref="G112 G45">
    <cfRule type="expression" dxfId="14029" priority="14459" stopIfTrue="1">
      <formula>OR($D45="SI",$D45="T&amp;A")</formula>
    </cfRule>
    <cfRule type="expression" dxfId="14028" priority="14460" stopIfTrue="1">
      <formula>AND($F45&gt;0,$G45="")</formula>
    </cfRule>
    <cfRule type="expression" dxfId="14027" priority="14461" stopIfTrue="1">
      <formula>AND($F45=0,$G45&lt;&gt;"",$G45&lt;&gt;"PUMP OFF MODE",G45&lt;&gt;"UNDER LOAD")</formula>
    </cfRule>
  </conditionalFormatting>
  <conditionalFormatting sqref="G112 G45">
    <cfRule type="expression" dxfId="14026" priority="14456" stopIfTrue="1">
      <formula>OR($D45="SI",$D45="T&amp;A")</formula>
    </cfRule>
    <cfRule type="expression" dxfId="14025" priority="14457" stopIfTrue="1">
      <formula>AND($F45&gt;0,$G45="")</formula>
    </cfRule>
    <cfRule type="expression" dxfId="14024" priority="14458" stopIfTrue="1">
      <formula>AND($F45=0,$G45&lt;&gt;"",$G45&lt;&gt;"PUMP OFF MODE",G45&lt;&gt;"UNDER LOAD")</formula>
    </cfRule>
  </conditionalFormatting>
  <conditionalFormatting sqref="G112 G45">
    <cfRule type="expression" dxfId="14023" priority="14453" stopIfTrue="1">
      <formula>OR($D45="SI",$D45="T&amp;A")</formula>
    </cfRule>
    <cfRule type="expression" dxfId="14022" priority="14454" stopIfTrue="1">
      <formula>AND($F45&gt;0,$G45="")</formula>
    </cfRule>
    <cfRule type="expression" dxfId="14021" priority="14455" stopIfTrue="1">
      <formula>AND($F45=0,$G45&lt;&gt;"",$G45&lt;&gt;"PUMP OFF MODE",G45&lt;&gt;"UNDER LOAD")</formula>
    </cfRule>
  </conditionalFormatting>
  <conditionalFormatting sqref="G112 G45">
    <cfRule type="expression" dxfId="14020" priority="14450" stopIfTrue="1">
      <formula>OR($D45="SI",$D45="T&amp;A")</formula>
    </cfRule>
    <cfRule type="expression" dxfId="14019" priority="14451" stopIfTrue="1">
      <formula>AND($F45&gt;0,$G45="")</formula>
    </cfRule>
    <cfRule type="expression" dxfId="14018" priority="14452" stopIfTrue="1">
      <formula>AND($F45=0,$G45&lt;&gt;"",$G45&lt;&gt;"PUMP OFF MODE",G45&lt;&gt;"UNDER LOAD")</formula>
    </cfRule>
  </conditionalFormatting>
  <conditionalFormatting sqref="G112 G45">
    <cfRule type="expression" dxfId="14017" priority="14447" stopIfTrue="1">
      <formula>OR($D45="SI",$D45="T&amp;A")</formula>
    </cfRule>
    <cfRule type="expression" dxfId="14016" priority="14448" stopIfTrue="1">
      <formula>AND($F45&gt;0,$G45="")</formula>
    </cfRule>
    <cfRule type="expression" dxfId="14015" priority="14449" stopIfTrue="1">
      <formula>AND($F45=0,$G45&lt;&gt;"",$G45&lt;&gt;"PUMP OFF MODE",G45&lt;&gt;"UNDER LOAD")</formula>
    </cfRule>
  </conditionalFormatting>
  <conditionalFormatting sqref="G112 G45">
    <cfRule type="expression" dxfId="14014" priority="14444" stopIfTrue="1">
      <formula>OR($D45="SI",$D45="T&amp;A")</formula>
    </cfRule>
    <cfRule type="expression" dxfId="14013" priority="14445" stopIfTrue="1">
      <formula>AND($F45&gt;0,$G45="")</formula>
    </cfRule>
    <cfRule type="expression" dxfId="14012" priority="14446" stopIfTrue="1">
      <formula>AND($F45=0,$G45&lt;&gt;"",$G45&lt;&gt;"PUMP OFF MODE",G45&lt;&gt;"UNDER LOAD")</formula>
    </cfRule>
  </conditionalFormatting>
  <conditionalFormatting sqref="G112 G45">
    <cfRule type="expression" dxfId="14011" priority="14441" stopIfTrue="1">
      <formula>OR($D45="SI",$D45="T&amp;A")</formula>
    </cfRule>
    <cfRule type="expression" dxfId="14010" priority="14442" stopIfTrue="1">
      <formula>AND($F45&gt;0,$G45="")</formula>
    </cfRule>
    <cfRule type="expression" dxfId="14009" priority="14443" stopIfTrue="1">
      <formula>AND($F45=0,$G45&lt;&gt;"",$G45&lt;&gt;"PUMP OFF MODE",G45&lt;&gt;"UNDER LOAD")</formula>
    </cfRule>
  </conditionalFormatting>
  <conditionalFormatting sqref="G112 G45">
    <cfRule type="expression" dxfId="14008" priority="14438" stopIfTrue="1">
      <formula>OR($D45="SI",$D45="T&amp;A")</formula>
    </cfRule>
    <cfRule type="expression" dxfId="14007" priority="14439" stopIfTrue="1">
      <formula>AND($F45&gt;0,$G45="")</formula>
    </cfRule>
    <cfRule type="expression" dxfId="14006" priority="14440" stopIfTrue="1">
      <formula>AND($F45=0,$G45&lt;&gt;"",$G45&lt;&gt;"PUMP OFF MODE",G45&lt;&gt;"UNDER LOAD")</formula>
    </cfRule>
  </conditionalFormatting>
  <conditionalFormatting sqref="G112 G45">
    <cfRule type="expression" dxfId="14005" priority="14435" stopIfTrue="1">
      <formula>OR($D45="SI",$D45="T&amp;A")</formula>
    </cfRule>
    <cfRule type="expression" dxfId="14004" priority="14436" stopIfTrue="1">
      <formula>AND($F45&gt;0,$G45="")</formula>
    </cfRule>
    <cfRule type="expression" dxfId="14003" priority="14437" stopIfTrue="1">
      <formula>AND($F45=0,$G45&lt;&gt;"",$G45&lt;&gt;"PUMP OFF MODE",G45&lt;&gt;"UNDER LOAD")</formula>
    </cfRule>
  </conditionalFormatting>
  <conditionalFormatting sqref="G112 G45">
    <cfRule type="expression" dxfId="14002" priority="14432" stopIfTrue="1">
      <formula>OR($D45="SI",$D45="T&amp;A")</formula>
    </cfRule>
    <cfRule type="expression" dxfId="14001" priority="14433" stopIfTrue="1">
      <formula>AND($F45&gt;0,$G45="")</formula>
    </cfRule>
    <cfRule type="expression" dxfId="14000" priority="14434" stopIfTrue="1">
      <formula>AND($F45=0,$G45&lt;&gt;"",$G45&lt;&gt;"PUMP OFF MODE",G45&lt;&gt;"UNDER LOAD")</formula>
    </cfRule>
  </conditionalFormatting>
  <conditionalFormatting sqref="G112 G45">
    <cfRule type="expression" dxfId="13999" priority="14429" stopIfTrue="1">
      <formula>OR($D45="SI",$D45="T&amp;A")</formula>
    </cfRule>
    <cfRule type="expression" dxfId="13998" priority="14430" stopIfTrue="1">
      <formula>AND($F45&gt;0,$G45="")</formula>
    </cfRule>
    <cfRule type="expression" dxfId="13997" priority="14431" stopIfTrue="1">
      <formula>AND($F45=0,$G45&lt;&gt;"",$G45&lt;&gt;"PUMP OFF MODE",G45&lt;&gt;"UNDER LOAD")</formula>
    </cfRule>
  </conditionalFormatting>
  <conditionalFormatting sqref="E33 E29:E30 E87 E95 E40:E41 E25:E27 E101 E45 E55:E56 E73 E76 E112 E59:E60 E63">
    <cfRule type="expression" dxfId="13996" priority="14426" stopIfTrue="1">
      <formula>OR($D25="SI",$D25="T&amp;A")</formula>
    </cfRule>
    <cfRule type="expression" dxfId="13995" priority="14427" stopIfTrue="1">
      <formula>AND($D25&lt;&gt;"SI",$E25&lt;24)</formula>
    </cfRule>
    <cfRule type="expression" dxfId="13994" priority="14428" stopIfTrue="1">
      <formula>OR($D25="SI",$D25="T&amp;A")</formula>
    </cfRule>
  </conditionalFormatting>
  <conditionalFormatting sqref="E33 E29:E30 E87 E95 E40:E41 E25:E27 E101 E45 E55:E56 E73 E76 E112 E59:E60 E63">
    <cfRule type="expression" dxfId="13993" priority="14423" stopIfTrue="1">
      <formula>OR($D25="SI",$D25="T&amp;A")</formula>
    </cfRule>
    <cfRule type="expression" dxfId="13992" priority="14424" stopIfTrue="1">
      <formula>AND($D25&lt;&gt;"SI",$E25&lt;24)</formula>
    </cfRule>
    <cfRule type="expression" dxfId="13991" priority="14425" stopIfTrue="1">
      <formula>OR($D25="SI",$D25="T&amp;A")</formula>
    </cfRule>
  </conditionalFormatting>
  <conditionalFormatting sqref="E33 E29:E30 E87 E95 E40:E41 E25:E27 E101 E45 E55:E56 E73 E76 E112 E59:E60 E63">
    <cfRule type="expression" dxfId="13990" priority="14420" stopIfTrue="1">
      <formula>OR($D25="SI",$D25="T&amp;A")</formula>
    </cfRule>
    <cfRule type="expression" dxfId="13989" priority="14421" stopIfTrue="1">
      <formula>AND($D25&lt;&gt;"SI",$E25&lt;24)</formula>
    </cfRule>
    <cfRule type="expression" dxfId="13988" priority="14422" stopIfTrue="1">
      <formula>OR($D25="SI",$D25="T&amp;A")</formula>
    </cfRule>
  </conditionalFormatting>
  <conditionalFormatting sqref="E33 E29:E30 E87 E95 E40:E41 E25:E27 E101 E45 E55:E56 E73 E76 E112 E59:E60 E63">
    <cfRule type="expression" dxfId="13987" priority="14417" stopIfTrue="1">
      <formula>OR($D25="SI",$D25="T&amp;A")</formula>
    </cfRule>
    <cfRule type="expression" dxfId="13986" priority="14418" stopIfTrue="1">
      <formula>AND($D25&lt;&gt;"SI",$E25&lt;24)</formula>
    </cfRule>
    <cfRule type="expression" dxfId="13985" priority="14419" stopIfTrue="1">
      <formula>OR($D25="SI",$D25="T&amp;A")</formula>
    </cfRule>
  </conditionalFormatting>
  <conditionalFormatting sqref="E33 E29:E30 E87 E95 E40:E41 E25:E27 E101 E45 E55:E56 E73 E76 E112 E59:E60 E63">
    <cfRule type="expression" dxfId="13984" priority="14414" stopIfTrue="1">
      <formula>OR($D25="SI",$D25="T&amp;A")</formula>
    </cfRule>
    <cfRule type="expression" dxfId="13983" priority="14415" stopIfTrue="1">
      <formula>AND($D25&lt;&gt;"SI",$E25&lt;24)</formula>
    </cfRule>
    <cfRule type="expression" dxfId="13982" priority="14416" stopIfTrue="1">
      <formula>OR($D25="SI",$D25="T&amp;A")</formula>
    </cfRule>
  </conditionalFormatting>
  <conditionalFormatting sqref="E33 E29:E30 E87 E95 E40:E41 E25:E27 E101 E45 E55:E56 E73 E76 E112 E59:E60 E63">
    <cfRule type="expression" dxfId="13981" priority="14411" stopIfTrue="1">
      <formula>OR($D25="SI",$D25="T&amp;A")</formula>
    </cfRule>
    <cfRule type="expression" dxfId="13980" priority="14412" stopIfTrue="1">
      <formula>AND($D25&lt;&gt;"SI",$E25&lt;24)</formula>
    </cfRule>
    <cfRule type="expression" dxfId="13979" priority="14413" stopIfTrue="1">
      <formula>OR($D25="SI",$D25="T&amp;A")</formula>
    </cfRule>
  </conditionalFormatting>
  <conditionalFormatting sqref="E33 E29:E30 E87 E95 E40:E41 E25:E27 E101 E45 E55:E56 E73 E76 E112 E59:E60 E63">
    <cfRule type="expression" dxfId="13978" priority="14408" stopIfTrue="1">
      <formula>OR($D25="SI",$D25="T&amp;A")</formula>
    </cfRule>
    <cfRule type="expression" dxfId="13977" priority="14409" stopIfTrue="1">
      <formula>AND($D25&lt;&gt;"SI",$E25&lt;24)</formula>
    </cfRule>
    <cfRule type="expression" dxfId="13976" priority="14410" stopIfTrue="1">
      <formula>OR($D25="SI",$D25="T&amp;A")</formula>
    </cfRule>
  </conditionalFormatting>
  <conditionalFormatting sqref="E33 E29:E30 E87 E95 E40:E41 E25:E27 E101 E45 E55:E56 E73 E76 E112 E59:E60 E63">
    <cfRule type="expression" dxfId="13975" priority="14405" stopIfTrue="1">
      <formula>OR($D25="SI",$D25="T&amp;A")</formula>
    </cfRule>
    <cfRule type="expression" dxfId="13974" priority="14406" stopIfTrue="1">
      <formula>AND($D25&lt;&gt;"SI",$E25&lt;24)</formula>
    </cfRule>
    <cfRule type="expression" dxfId="13973" priority="14407" stopIfTrue="1">
      <formula>OR($D25="SI",$D25="T&amp;A")</formula>
    </cfRule>
  </conditionalFormatting>
  <conditionalFormatting sqref="E33 E29:E30 E87 E95 E40:E41 E25:E27 E101 E45 E55:E56 E73 E76 E112 E59:E60 E63">
    <cfRule type="expression" dxfId="13972" priority="14402" stopIfTrue="1">
      <formula>OR($D25="SI",$D25="T&amp;A")</formula>
    </cfRule>
    <cfRule type="expression" dxfId="13971" priority="14403" stopIfTrue="1">
      <formula>AND($D25&lt;&gt;"SI",$E25&lt;24)</formula>
    </cfRule>
    <cfRule type="expression" dxfId="13970" priority="14404" stopIfTrue="1">
      <formula>OR($D25="SI",$D25="T&amp;A")</formula>
    </cfRule>
  </conditionalFormatting>
  <conditionalFormatting sqref="E33 E29:E30 E87 E95 E40:E41 E25:E27 E101 E45 E55:E56 E73 E76 E112 E59:E60 E63">
    <cfRule type="expression" dxfId="13969" priority="14399" stopIfTrue="1">
      <formula>OR($D25="SI",$D25="T&amp;A")</formula>
    </cfRule>
    <cfRule type="expression" dxfId="13968" priority="14400" stopIfTrue="1">
      <formula>AND($D25&lt;&gt;"SI",$E25&lt;24)</formula>
    </cfRule>
    <cfRule type="expression" dxfId="13967" priority="14401" stopIfTrue="1">
      <formula>OR($D25="SI",$D25="T&amp;A")</formula>
    </cfRule>
  </conditionalFormatting>
  <conditionalFormatting sqref="E33 E29:E30 E87 E95 E40:E41 E25:E27 E101 E45 E55:E56 E73 E76 E112 E59:E60 E63">
    <cfRule type="expression" dxfId="13966" priority="14396" stopIfTrue="1">
      <formula>OR($D25="SI",$D25="T&amp;A")</formula>
    </cfRule>
    <cfRule type="expression" dxfId="13965" priority="14397" stopIfTrue="1">
      <formula>AND($D25&lt;&gt;"SI",$E25&lt;24)</formula>
    </cfRule>
    <cfRule type="expression" dxfId="13964" priority="14398" stopIfTrue="1">
      <formula>OR($D25="SI",$D25="T&amp;A")</formula>
    </cfRule>
  </conditionalFormatting>
  <conditionalFormatting sqref="E33 E29:E30 E87 E95 E40:E41 E25:E27 E101 E45 E55:E56 E73 E76 E112 E59:E60 E63">
    <cfRule type="expression" dxfId="13963" priority="14393" stopIfTrue="1">
      <formula>OR($D25="SI",$D25="T&amp;A")</formula>
    </cfRule>
    <cfRule type="expression" dxfId="13962" priority="14394" stopIfTrue="1">
      <formula>AND($D25&lt;&gt;"SI",$E25&lt;24)</formula>
    </cfRule>
    <cfRule type="expression" dxfId="13961" priority="14395" stopIfTrue="1">
      <formula>OR($D25="SI",$D25="T&amp;A")</formula>
    </cfRule>
  </conditionalFormatting>
  <conditionalFormatting sqref="E33 E29:E30 E87 E95 E40:E41 E25:E27 E101 E45 E55:E56 E73 E76 E112 E59:E60 E63">
    <cfRule type="expression" dxfId="13960" priority="14390" stopIfTrue="1">
      <formula>OR($D25="SI",$D25="T&amp;A")</formula>
    </cfRule>
    <cfRule type="expression" dxfId="13959" priority="14391" stopIfTrue="1">
      <formula>AND($D25&lt;&gt;"SI",$E25&lt;24)</formula>
    </cfRule>
    <cfRule type="expression" dxfId="13958" priority="14392" stopIfTrue="1">
      <formula>OR($D25="SI",$D25="T&amp;A")</formula>
    </cfRule>
  </conditionalFormatting>
  <conditionalFormatting sqref="E33 E29:E30 E87 E95 E40:E41 E25:E27 E101 E45 E55:E56 E73 E76 E112 E59:E60 E63">
    <cfRule type="expression" dxfId="13957" priority="14387" stopIfTrue="1">
      <formula>OR($D25="SI",$D25="T&amp;A")</formula>
    </cfRule>
    <cfRule type="expression" dxfId="13956" priority="14388" stopIfTrue="1">
      <formula>AND($D25&lt;&gt;"SI",$E25&lt;24)</formula>
    </cfRule>
    <cfRule type="expression" dxfId="13955" priority="14389" stopIfTrue="1">
      <formula>OR($D25="SI",$D25="T&amp;A")</formula>
    </cfRule>
  </conditionalFormatting>
  <conditionalFormatting sqref="E33 E29:E30 E87 E95 E40:E41 E25:E27 E101 E45 E55:E56 E73 E76 E112 E59:E60 E63">
    <cfRule type="expression" dxfId="13954" priority="14384" stopIfTrue="1">
      <formula>OR($D25="SI",$D25="T&amp;A")</formula>
    </cfRule>
    <cfRule type="expression" dxfId="13953" priority="14385" stopIfTrue="1">
      <formula>AND($D25&lt;&gt;"SI",$E25&lt;24)</formula>
    </cfRule>
    <cfRule type="expression" dxfId="13952" priority="14386" stopIfTrue="1">
      <formula>OR($D25="SI",$D25="T&amp;A")</formula>
    </cfRule>
  </conditionalFormatting>
  <conditionalFormatting sqref="E33 E29:E30 E87 E95 E40:E41 E25:E27 E101 E45 E55:E56 E73 E76 E112 E59:E60 E63">
    <cfRule type="expression" dxfId="13951" priority="14381" stopIfTrue="1">
      <formula>OR($D25="SI",$D25="T&amp;A")</formula>
    </cfRule>
    <cfRule type="expression" dxfId="13950" priority="14382" stopIfTrue="1">
      <formula>AND($D25&lt;&gt;"SI",$E25&lt;24)</formula>
    </cfRule>
    <cfRule type="expression" dxfId="13949" priority="14383" stopIfTrue="1">
      <formula>OR($D25="SI",$D25="T&amp;A")</formula>
    </cfRule>
  </conditionalFormatting>
  <conditionalFormatting sqref="E33 E29:E30 E87 E95 E40:E41 E25:E27 E101 E45 E55:E56 E73 E76 E112 E59:E60 E63">
    <cfRule type="expression" dxfId="13948" priority="14378" stopIfTrue="1">
      <formula>OR($D25="SI",$D25="T&amp;A")</formula>
    </cfRule>
    <cfRule type="expression" dxfId="13947" priority="14379" stopIfTrue="1">
      <formula>AND($D25&lt;&gt;"SI",$E25&lt;24)</formula>
    </cfRule>
    <cfRule type="expression" dxfId="13946" priority="14380" stopIfTrue="1">
      <formula>OR($D25="SI",$D25="T&amp;A")</formula>
    </cfRule>
  </conditionalFormatting>
  <conditionalFormatting sqref="E33 E29:E30 E87 E95 E40:E41 E25:E27 E101 E45 E55:E56 E73 E76 E112 E59:E60 E63">
    <cfRule type="expression" dxfId="13945" priority="14375" stopIfTrue="1">
      <formula>OR($D25="SI",$D25="T&amp;A")</formula>
    </cfRule>
    <cfRule type="expression" dxfId="13944" priority="14376" stopIfTrue="1">
      <formula>AND($D25&lt;&gt;"SI",$E25&lt;24)</formula>
    </cfRule>
    <cfRule type="expression" dxfId="13943" priority="14377" stopIfTrue="1">
      <formula>OR($D25="SI",$D25="T&amp;A")</formula>
    </cfRule>
  </conditionalFormatting>
  <conditionalFormatting sqref="E33 E29:E30 E87 E95 E40:E41 E25:E27 E101 E45 E55:E56 E73 E76 E112 E59:E60 E63">
    <cfRule type="expression" dxfId="13942" priority="14372" stopIfTrue="1">
      <formula>OR($D25="SI",$D25="T&amp;A")</formula>
    </cfRule>
    <cfRule type="expression" dxfId="13941" priority="14373" stopIfTrue="1">
      <formula>AND($D25&lt;&gt;"SI",$E25&lt;24)</formula>
    </cfRule>
    <cfRule type="expression" dxfId="13940" priority="14374" stopIfTrue="1">
      <formula>OR($D25="SI",$D25="T&amp;A")</formula>
    </cfRule>
  </conditionalFormatting>
  <conditionalFormatting sqref="E33 E29:E30 E87 E95 E40:E41 E25:E27 E101 E45 E55:E56 E73 E76 E112 E59:E60 E63">
    <cfRule type="expression" dxfId="13939" priority="14369" stopIfTrue="1">
      <formula>OR($D25="SI",$D25="T&amp;A")</formula>
    </cfRule>
    <cfRule type="expression" dxfId="13938" priority="14370" stopIfTrue="1">
      <formula>AND($D25&lt;&gt;"SI",$E25&lt;24)</formula>
    </cfRule>
    <cfRule type="expression" dxfId="13937" priority="14371" stopIfTrue="1">
      <formula>OR($D25="SI",$D25="T&amp;A")</formula>
    </cfRule>
  </conditionalFormatting>
  <conditionalFormatting sqref="E33 E29:E30 E87 E95 E40:E41 E25:E27 E101 E45 E55:E56 E73 E76 E112 E59:E60 E63">
    <cfRule type="expression" dxfId="13936" priority="14366" stopIfTrue="1">
      <formula>OR($D25="SI",$D25="T&amp;A")</formula>
    </cfRule>
    <cfRule type="expression" dxfId="13935" priority="14367" stopIfTrue="1">
      <formula>AND($D25&lt;&gt;"SI",$E25&lt;24)</formula>
    </cfRule>
    <cfRule type="expression" dxfId="13934" priority="14368" stopIfTrue="1">
      <formula>OR($D25="SI",$D25="T&amp;A")</formula>
    </cfRule>
  </conditionalFormatting>
  <conditionalFormatting sqref="E33 E29:E30 E87 E95 E40:E41 E25:E27 E101 E45 E55:E56 E73 E76 E112 E59:E60 E63">
    <cfRule type="expression" dxfId="13933" priority="14363" stopIfTrue="1">
      <formula>OR($D25="SI",$D25="T&amp;A")</formula>
    </cfRule>
    <cfRule type="expression" dxfId="13932" priority="14364" stopIfTrue="1">
      <formula>AND($D25&lt;&gt;"SI",$E25&lt;24)</formula>
    </cfRule>
    <cfRule type="expression" dxfId="13931" priority="14365" stopIfTrue="1">
      <formula>OR($D25="SI",$D25="T&amp;A")</formula>
    </cfRule>
  </conditionalFormatting>
  <conditionalFormatting sqref="E33 E29:E30 E87 E95 E40:E41 E25:E27 E101 E45 E55:E56 E73 E76 E112 E59:E60 E63">
    <cfRule type="expression" dxfId="13930" priority="14360" stopIfTrue="1">
      <formula>OR($D25="SI",$D25="T&amp;A")</formula>
    </cfRule>
    <cfRule type="expression" dxfId="13929" priority="14361" stopIfTrue="1">
      <formula>AND($D25&lt;&gt;"SI",$E25&lt;24)</formula>
    </cfRule>
    <cfRule type="expression" dxfId="13928" priority="14362" stopIfTrue="1">
      <formula>OR($D25="SI",$D25="T&amp;A")</formula>
    </cfRule>
  </conditionalFormatting>
  <conditionalFormatting sqref="E33 E29:E30 E87 E95 E40:E41 E25:E27 E101 E45 E55:E56 E73 E76 E112 E59:E60 E63">
    <cfRule type="expression" dxfId="13927" priority="14357" stopIfTrue="1">
      <formula>OR($D25="SI",$D25="T&amp;A")</formula>
    </cfRule>
    <cfRule type="expression" dxfId="13926" priority="14358" stopIfTrue="1">
      <formula>AND($D25&lt;&gt;"SI",$E25&lt;24)</formula>
    </cfRule>
    <cfRule type="expression" dxfId="13925" priority="14359" stopIfTrue="1">
      <formula>OR($D25="SI",$D25="T&amp;A")</formula>
    </cfRule>
  </conditionalFormatting>
  <conditionalFormatting sqref="E33 E29:E30 E87 E95 E40:E41 E25:E27 E101 E45 E55:E56 E73 E76 E112 E59:E60 E63">
    <cfRule type="expression" dxfId="13924" priority="14354" stopIfTrue="1">
      <formula>OR($D25="SI",$D25="T&amp;A")</formula>
    </cfRule>
    <cfRule type="expression" dxfId="13923" priority="14355" stopIfTrue="1">
      <formula>AND($D25&lt;&gt;"SI",$E25&lt;24)</formula>
    </cfRule>
    <cfRule type="expression" dxfId="13922" priority="14356" stopIfTrue="1">
      <formula>OR($D25="SI",$D25="T&amp;A")</formula>
    </cfRule>
  </conditionalFormatting>
  <conditionalFormatting sqref="E33 E29:E30 E87 E95 E40:E41 E25:E27 E101 E45 E55:E56 E73 E76 E112 E59:E60 E63">
    <cfRule type="expression" dxfId="13921" priority="14351" stopIfTrue="1">
      <formula>OR($D25="SI",$D25="T&amp;A")</formula>
    </cfRule>
    <cfRule type="expression" dxfId="13920" priority="14352" stopIfTrue="1">
      <formula>AND($D25&lt;&gt;"SI",$E25&lt;24)</formula>
    </cfRule>
    <cfRule type="expression" dxfId="13919" priority="14353" stopIfTrue="1">
      <formula>OR($D25="SI",$D25="T&amp;A")</formula>
    </cfRule>
  </conditionalFormatting>
  <conditionalFormatting sqref="E33 E29:E30 E87 E95 E40:E41 E25:E27 E101 E45 E55:E56 E73 E76 E112 E59:E60 E63">
    <cfRule type="expression" dxfId="13918" priority="14348" stopIfTrue="1">
      <formula>OR($D25="SI",$D25="T&amp;A")</formula>
    </cfRule>
    <cfRule type="expression" dxfId="13917" priority="14349" stopIfTrue="1">
      <formula>AND($D25&lt;&gt;"SI",$E25&lt;24)</formula>
    </cfRule>
    <cfRule type="expression" dxfId="13916" priority="14350" stopIfTrue="1">
      <formula>OR($D25="SI",$D25="T&amp;A")</formula>
    </cfRule>
  </conditionalFormatting>
  <conditionalFormatting sqref="E33 E29:E30 E87 E95 E40:E41 E25:E27 E101 E45 E55:E56 E73 E76 E112 E59:E60 E63">
    <cfRule type="expression" dxfId="13915" priority="14345" stopIfTrue="1">
      <formula>OR($D25="SI",$D25="T&amp;A")</formula>
    </cfRule>
    <cfRule type="expression" dxfId="13914" priority="14346" stopIfTrue="1">
      <formula>AND($D25&lt;&gt;"SI",$E25&lt;24)</formula>
    </cfRule>
    <cfRule type="expression" dxfId="13913" priority="14347" stopIfTrue="1">
      <formula>OR($D25="SI",$D25="T&amp;A")</formula>
    </cfRule>
  </conditionalFormatting>
  <conditionalFormatting sqref="E33 E29:E30 E87 E95 E40:E41 E25:E27 E101 E45 E55:E56 E73 E76 E112 E59:E60 E63">
    <cfRule type="expression" dxfId="13912" priority="14342" stopIfTrue="1">
      <formula>OR($D25="SI",$D25="T&amp;A")</formula>
    </cfRule>
    <cfRule type="expression" dxfId="13911" priority="14343" stopIfTrue="1">
      <formula>AND($D25&lt;&gt;"SI",$E25&lt;24)</formula>
    </cfRule>
    <cfRule type="expression" dxfId="13910" priority="14344" stopIfTrue="1">
      <formula>OR($D25="SI",$D25="T&amp;A")</formula>
    </cfRule>
  </conditionalFormatting>
  <conditionalFormatting sqref="E33 E29:E30 E87 E95 E40:E41 E25:E27 E101 E45 E55:E56 E73 E76 E112 E59:E60 E63">
    <cfRule type="expression" dxfId="13909" priority="14339" stopIfTrue="1">
      <formula>OR($D25="SI",$D25="T&amp;A")</formula>
    </cfRule>
    <cfRule type="expression" dxfId="13908" priority="14340" stopIfTrue="1">
      <formula>AND($D25&lt;&gt;"SI",$E25&lt;24)</formula>
    </cfRule>
    <cfRule type="expression" dxfId="13907" priority="14341" stopIfTrue="1">
      <formula>OR($D25="SI",$D25="T&amp;A")</formula>
    </cfRule>
  </conditionalFormatting>
  <conditionalFormatting sqref="E33 E29:E30 E87 E95 E40:E41 E25:E27 E101 E45 E55:E56 E73 E76 E112 E59:E60 E63">
    <cfRule type="expression" dxfId="13906" priority="14336" stopIfTrue="1">
      <formula>OR($D25="SI",$D25="T&amp;A")</formula>
    </cfRule>
    <cfRule type="expression" dxfId="13905" priority="14337" stopIfTrue="1">
      <formula>AND($D25&lt;&gt;"SI",$E25&lt;24)</formula>
    </cfRule>
    <cfRule type="expression" dxfId="13904" priority="14338" stopIfTrue="1">
      <formula>OR($D25="SI",$D25="T&amp;A")</formula>
    </cfRule>
  </conditionalFormatting>
  <conditionalFormatting sqref="E33 E29:E30 E87 E95 E40:E41 E25:E27 E101 E45 E55:E56 E73 E76 E112 E59:E60 E63">
    <cfRule type="expression" dxfId="13903" priority="14333" stopIfTrue="1">
      <formula>OR($D25="SI",$D25="T&amp;A")</formula>
    </cfRule>
    <cfRule type="expression" dxfId="13902" priority="14334" stopIfTrue="1">
      <formula>AND($D25&lt;&gt;"SI",$E25&lt;24)</formula>
    </cfRule>
    <cfRule type="expression" dxfId="13901" priority="14335" stopIfTrue="1">
      <formula>OR($D25="SI",$D25="T&amp;A")</formula>
    </cfRule>
  </conditionalFormatting>
  <conditionalFormatting sqref="E33 E29:E30 E87 E95 E40:E41 E25:E27 E101 E45 E55:E56 E73 E76 E112 E59:E60 E63">
    <cfRule type="expression" dxfId="13900" priority="14330" stopIfTrue="1">
      <formula>OR($D25="SI",$D25="T&amp;A")</formula>
    </cfRule>
    <cfRule type="expression" dxfId="13899" priority="14331" stopIfTrue="1">
      <formula>AND($D25&lt;&gt;"SI",$E25&lt;24)</formula>
    </cfRule>
    <cfRule type="expression" dxfId="13898" priority="14332" stopIfTrue="1">
      <formula>OR($D25="SI",$D25="T&amp;A")</formula>
    </cfRule>
  </conditionalFormatting>
  <conditionalFormatting sqref="E33 E29:E30 E87 E95 E40:E41 E25:E27 E101 E45 E55:E56 E73 E76 E112 E59:E60 E63">
    <cfRule type="expression" dxfId="13897" priority="14327" stopIfTrue="1">
      <formula>OR($D25="SI",$D25="T&amp;A")</formula>
    </cfRule>
    <cfRule type="expression" dxfId="13896" priority="14328" stopIfTrue="1">
      <formula>AND($D25&lt;&gt;"SI",$E25&lt;24)</formula>
    </cfRule>
    <cfRule type="expression" dxfId="13895" priority="14329" stopIfTrue="1">
      <formula>OR($D25="SI",$D25="T&amp;A")</formula>
    </cfRule>
  </conditionalFormatting>
  <conditionalFormatting sqref="E33 E29:E30 E87 E95 E40:E41 E25:E27 E101 E45 E55:E56 E73 E76 E112 E59:E60 E63">
    <cfRule type="expression" dxfId="13894" priority="14324" stopIfTrue="1">
      <formula>OR($D25="SI",$D25="T&amp;A")</formula>
    </cfRule>
    <cfRule type="expression" dxfId="13893" priority="14325" stopIfTrue="1">
      <formula>AND($D25&lt;&gt;"SI",$E25&lt;24)</formula>
    </cfRule>
    <cfRule type="expression" dxfId="13892" priority="14326" stopIfTrue="1">
      <formula>OR($D25="SI",$D25="T&amp;A")</formula>
    </cfRule>
  </conditionalFormatting>
  <conditionalFormatting sqref="E33 E29:E30 E87 E95 E40:E41 E25:E27 E101 E45 E55:E56 E73 E76 E112 E59:E60 E63">
    <cfRule type="expression" dxfId="13891" priority="14321" stopIfTrue="1">
      <formula>OR($D25="SI",$D25="T&amp;A")</formula>
    </cfRule>
    <cfRule type="expression" dxfId="13890" priority="14322" stopIfTrue="1">
      <formula>AND($D25&lt;&gt;"SI",$E25&lt;24)</formula>
    </cfRule>
    <cfRule type="expression" dxfId="13889" priority="14323" stopIfTrue="1">
      <formula>OR($D25="SI",$D25="T&amp;A")</formula>
    </cfRule>
  </conditionalFormatting>
  <conditionalFormatting sqref="E33 E29:E30 E87 E95 E40:E41 E25:E27 E101 E45 E55:E56 E73 E76 E112 E59:E60 E63">
    <cfRule type="expression" dxfId="13888" priority="14318" stopIfTrue="1">
      <formula>OR($D25="SI",$D25="T&amp;A")</formula>
    </cfRule>
    <cfRule type="expression" dxfId="13887" priority="14319" stopIfTrue="1">
      <formula>AND($D25&lt;&gt;"SI",$E25&lt;24)</formula>
    </cfRule>
    <cfRule type="expression" dxfId="13886" priority="14320" stopIfTrue="1">
      <formula>OR($D25="SI",$D25="T&amp;A")</formula>
    </cfRule>
  </conditionalFormatting>
  <conditionalFormatting sqref="E33 E29:E30 E87 E95 E40:E41 E25:E27 E101 E45 E55:E56 E73 E76 E112 E59:E60 E63">
    <cfRule type="expression" dxfId="13885" priority="14315" stopIfTrue="1">
      <formula>OR($D25="SI",$D25="T&amp;A")</formula>
    </cfRule>
    <cfRule type="expression" dxfId="13884" priority="14316" stopIfTrue="1">
      <formula>AND($D25&lt;&gt;"SI",$E25&lt;24)</formula>
    </cfRule>
    <cfRule type="expression" dxfId="13883" priority="14317" stopIfTrue="1">
      <formula>OR($D25="SI",$D25="T&amp;A")</formula>
    </cfRule>
  </conditionalFormatting>
  <conditionalFormatting sqref="E33 E29:E30 E87 E95 E40:E41 E25:E27 E101 E45 E55:E56 E73 E76 E112 E59:E60 E63">
    <cfRule type="expression" dxfId="13882" priority="14312" stopIfTrue="1">
      <formula>OR($D25="SI",$D25="T&amp;A")</formula>
    </cfRule>
    <cfRule type="expression" dxfId="13881" priority="14313" stopIfTrue="1">
      <formula>AND($D25&lt;&gt;"SI",$E25&lt;24)</formula>
    </cfRule>
    <cfRule type="expression" dxfId="13880" priority="14314" stopIfTrue="1">
      <formula>OR($D25="SI",$D25="T&amp;A")</formula>
    </cfRule>
  </conditionalFormatting>
  <conditionalFormatting sqref="E33 E29:E30 E87 E95 E40:E41 E25:E27 E101 E45 E55:E56 E73 E76 E112 E59:E60 E63">
    <cfRule type="expression" dxfId="13879" priority="14309" stopIfTrue="1">
      <formula>OR($D25="SI",$D25="T&amp;A")</formula>
    </cfRule>
    <cfRule type="expression" dxfId="13878" priority="14310" stopIfTrue="1">
      <formula>AND($D25&lt;&gt;"SI",$E25&lt;24)</formula>
    </cfRule>
    <cfRule type="expression" dxfId="13877" priority="14311" stopIfTrue="1">
      <formula>OR($D25="SI",$D25="T&amp;A")</formula>
    </cfRule>
  </conditionalFormatting>
  <conditionalFormatting sqref="E33 E29:E30 E87 E95 E40:E41 E25:E27 E101 E45 E55:E56 E73 E76 E112 E59:E60 E63">
    <cfRule type="expression" dxfId="13876" priority="14306" stopIfTrue="1">
      <formula>OR($D25="SI",$D25="T&amp;A")</formula>
    </cfRule>
    <cfRule type="expression" dxfId="13875" priority="14307" stopIfTrue="1">
      <formula>AND($D25&lt;&gt;"SI",$E25&lt;24)</formula>
    </cfRule>
    <cfRule type="expression" dxfId="13874" priority="14308" stopIfTrue="1">
      <formula>OR($D25="SI",$D25="T&amp;A")</formula>
    </cfRule>
  </conditionalFormatting>
  <conditionalFormatting sqref="E33 E29:E30 E87 E95 E40:E41 E25:E27 E101 E45 E55:E56 E73 E76 E112 E59:E60 E63">
    <cfRule type="expression" dxfId="13873" priority="14303" stopIfTrue="1">
      <formula>OR($D25="SI",$D25="T&amp;A")</formula>
    </cfRule>
    <cfRule type="expression" dxfId="13872" priority="14304" stopIfTrue="1">
      <formula>AND($D25&lt;&gt;"SI",$E25&lt;24)</formula>
    </cfRule>
    <cfRule type="expression" dxfId="13871" priority="14305" stopIfTrue="1">
      <formula>OR($D25="SI",$D25="T&amp;A")</formula>
    </cfRule>
  </conditionalFormatting>
  <conditionalFormatting sqref="E33 E29:E30 E87 E95 E40:E41 E25:E27 E101 E45 E55:E56 E73 E76 E112 E59:E60 E63">
    <cfRule type="expression" dxfId="13870" priority="14300" stopIfTrue="1">
      <formula>OR($D25="SI",$D25="T&amp;A")</formula>
    </cfRule>
    <cfRule type="expression" dxfId="13869" priority="14301" stopIfTrue="1">
      <formula>AND($D25&lt;&gt;"SI",$E25&lt;24)</formula>
    </cfRule>
    <cfRule type="expression" dxfId="13868" priority="14302" stopIfTrue="1">
      <formula>OR($D25="SI",$D25="T&amp;A")</formula>
    </cfRule>
  </conditionalFormatting>
  <conditionalFormatting sqref="E33 E29:E30 E87 E95 E40:E41 E25:E27 E101 E45 E55:E56 E73 E76 E112 E59:E60 E63">
    <cfRule type="expression" dxfId="13867" priority="14297" stopIfTrue="1">
      <formula>OR($D25="SI",$D25="T&amp;A")</formula>
    </cfRule>
    <cfRule type="expression" dxfId="13866" priority="14298" stopIfTrue="1">
      <formula>AND($D25&lt;&gt;"SI",$E25&lt;24)</formula>
    </cfRule>
    <cfRule type="expression" dxfId="13865" priority="14299" stopIfTrue="1">
      <formula>OR($D25="SI",$D25="T&amp;A")</formula>
    </cfRule>
  </conditionalFormatting>
  <conditionalFormatting sqref="E33 E29:E30 E87 E95 E40:E41 E25:E27 E101 E45 E55:E56 E73 E76 E112 E59:E60 E63">
    <cfRule type="expression" dxfId="13864" priority="14294" stopIfTrue="1">
      <formula>OR($D25="SI",$D25="T&amp;A")</formula>
    </cfRule>
    <cfRule type="expression" dxfId="13863" priority="14295" stopIfTrue="1">
      <formula>AND($D25&lt;&gt;"SI",$E25&lt;24)</formula>
    </cfRule>
    <cfRule type="expression" dxfId="13862" priority="14296" stopIfTrue="1">
      <formula>OR($D25="SI",$D25="T&amp;A")</formula>
    </cfRule>
  </conditionalFormatting>
  <conditionalFormatting sqref="E33 E29:E30 E87 E95 E40:E41 E25:E27 E101 E45 E55:E56 E73 E76 E112 E59:E60 E63">
    <cfRule type="expression" dxfId="13861" priority="14291" stopIfTrue="1">
      <formula>OR($D25="SI",$D25="T&amp;A")</formula>
    </cfRule>
    <cfRule type="expression" dxfId="13860" priority="14292" stopIfTrue="1">
      <formula>AND($D25&lt;&gt;"SI",$E25&lt;24)</formula>
    </cfRule>
    <cfRule type="expression" dxfId="13859" priority="14293" stopIfTrue="1">
      <formula>OR($D25="SI",$D25="T&amp;A")</formula>
    </cfRule>
  </conditionalFormatting>
  <conditionalFormatting sqref="E33 E29:E30 E87 E95 E40:E41 E25:E27 E101 E45 E55:E56 E73 E76 E112 E59:E60 E63">
    <cfRule type="expression" dxfId="13858" priority="14288" stopIfTrue="1">
      <formula>OR($D25="SI",$D25="T&amp;A")</formula>
    </cfRule>
    <cfRule type="expression" dxfId="13857" priority="14289" stopIfTrue="1">
      <formula>AND($D25&lt;&gt;"SI",$E25&lt;24)</formula>
    </cfRule>
    <cfRule type="expression" dxfId="13856" priority="14290" stopIfTrue="1">
      <formula>OR($D25="SI",$D25="T&amp;A")</formula>
    </cfRule>
  </conditionalFormatting>
  <conditionalFormatting sqref="E33 E29:E30 E87 E95 E40:E41 E25:E27 E101 E45 E55:E56 E73 E76 E112 E59:E60 E63">
    <cfRule type="expression" dxfId="13855" priority="14285" stopIfTrue="1">
      <formula>OR($D25="SI",$D25="T&amp;A")</formula>
    </cfRule>
    <cfRule type="expression" dxfId="13854" priority="14286" stopIfTrue="1">
      <formula>AND($D25&lt;&gt;"SI",$E25&lt;24)</formula>
    </cfRule>
    <cfRule type="expression" dxfId="13853" priority="14287" stopIfTrue="1">
      <formula>OR($D25="SI",$D25="T&amp;A")</formula>
    </cfRule>
  </conditionalFormatting>
  <conditionalFormatting sqref="E33 E29:E30 E87 E95 E40:E41 E25:E27 E101 E45 E55:E56 E73 E76 E112 E59:E60 E63">
    <cfRule type="expression" dxfId="13852" priority="14282" stopIfTrue="1">
      <formula>OR($D25="SI",$D25="T&amp;A")</formula>
    </cfRule>
    <cfRule type="expression" dxfId="13851" priority="14283" stopIfTrue="1">
      <formula>AND($D25&lt;&gt;"SI",$E25&lt;24)</formula>
    </cfRule>
    <cfRule type="expression" dxfId="13850" priority="14284" stopIfTrue="1">
      <formula>OR($D25="SI",$D25="T&amp;A")</formula>
    </cfRule>
  </conditionalFormatting>
  <conditionalFormatting sqref="E33 E29:E30 E87 E95 E40:E41 E25:E27 E101 E45 E55:E56 E73 E76 E112 E59:E60 E63">
    <cfRule type="expression" dxfId="13849" priority="14279" stopIfTrue="1">
      <formula>OR($D25="SI",$D25="T&amp;A")</formula>
    </cfRule>
    <cfRule type="expression" dxfId="13848" priority="14280" stopIfTrue="1">
      <formula>AND($D25&lt;&gt;"SI",$E25&lt;24)</formula>
    </cfRule>
    <cfRule type="expression" dxfId="13847" priority="14281" stopIfTrue="1">
      <formula>OR($D25="SI",$D25="T&amp;A")</formula>
    </cfRule>
  </conditionalFormatting>
  <conditionalFormatting sqref="E33 E29:E30 E87 E95 E40:E41 E25:E27 E101 E45 E55:E56 E73 E76 E112 E59:E60 E63">
    <cfRule type="expression" dxfId="13846" priority="14276" stopIfTrue="1">
      <formula>OR($D25="SI",$D25="T&amp;A")</formula>
    </cfRule>
    <cfRule type="expression" dxfId="13845" priority="14277" stopIfTrue="1">
      <formula>AND($D25&lt;&gt;"SI",$E25&lt;24)</formula>
    </cfRule>
    <cfRule type="expression" dxfId="13844" priority="14278" stopIfTrue="1">
      <formula>OR($D25="SI",$D25="T&amp;A")</formula>
    </cfRule>
  </conditionalFormatting>
  <conditionalFormatting sqref="E33 E29:E30 E87 E95 E40:E41 E25:E27 E101 E45 E55:E56 E73 E76 E112 E59:E60 E63">
    <cfRule type="expression" dxfId="13843" priority="14273" stopIfTrue="1">
      <formula>OR($D25="SI",$D25="T&amp;A")</formula>
    </cfRule>
    <cfRule type="expression" dxfId="13842" priority="14274" stopIfTrue="1">
      <formula>AND($D25&lt;&gt;"SI",$E25&lt;24)</formula>
    </cfRule>
    <cfRule type="expression" dxfId="13841" priority="14275" stopIfTrue="1">
      <formula>OR($D25="SI",$D25="T&amp;A")</formula>
    </cfRule>
  </conditionalFormatting>
  <conditionalFormatting sqref="E33 E29:E30 E87 E95 E40:E41 E25:E27 E101 E45 E55:E56 E73 E76 E112 E59:E60 E63">
    <cfRule type="expression" dxfId="13840" priority="14270" stopIfTrue="1">
      <formula>OR($D25="SI",$D25="T&amp;A")</formula>
    </cfRule>
    <cfRule type="expression" dxfId="13839" priority="14271" stopIfTrue="1">
      <formula>AND($D25&lt;&gt;"SI",$E25&lt;24)</formula>
    </cfRule>
    <cfRule type="expression" dxfId="13838" priority="14272" stopIfTrue="1">
      <formula>OR($D25="SI",$D25="T&amp;A")</formula>
    </cfRule>
  </conditionalFormatting>
  <conditionalFormatting sqref="E33 E29:E30 E87 E95 E40:E41 E25:E27 E101 E45 E55:E56 E73 E76 E112 E59:E60 E63">
    <cfRule type="expression" dxfId="13837" priority="14267" stopIfTrue="1">
      <formula>OR($D25="SI",$D25="T&amp;A")</formula>
    </cfRule>
    <cfRule type="expression" dxfId="13836" priority="14268" stopIfTrue="1">
      <formula>AND($D25&lt;&gt;"SI",$E25&lt;24)</formula>
    </cfRule>
    <cfRule type="expression" dxfId="13835" priority="14269" stopIfTrue="1">
      <formula>OR($D25="SI",$D25="T&amp;A")</formula>
    </cfRule>
  </conditionalFormatting>
  <conditionalFormatting sqref="E33 E29:E30 E87 E95 E40:E41 E25:E27 E101 E45 E55:E56 E73 E76 E112 E59:E60 E63">
    <cfRule type="expression" dxfId="13834" priority="14264" stopIfTrue="1">
      <formula>OR($D25="SI",$D25="T&amp;A")</formula>
    </cfRule>
    <cfRule type="expression" dxfId="13833" priority="14265" stopIfTrue="1">
      <formula>AND($D25&lt;&gt;"SI",$E25&lt;24)</formula>
    </cfRule>
    <cfRule type="expression" dxfId="13832" priority="14266" stopIfTrue="1">
      <formula>OR($D25="SI",$D25="T&amp;A")</formula>
    </cfRule>
  </conditionalFormatting>
  <conditionalFormatting sqref="E33 E29:E30 E87 E95 E40:E41 E25:E27 E101 E45 E55:E56 E73 E76 E112 E59:E60 E63">
    <cfRule type="expression" dxfId="13831" priority="14261" stopIfTrue="1">
      <formula>OR($D25="SI",$D25="T&amp;A")</formula>
    </cfRule>
    <cfRule type="expression" dxfId="13830" priority="14262" stopIfTrue="1">
      <formula>AND($D25&lt;&gt;"SI",$E25&lt;24)</formula>
    </cfRule>
    <cfRule type="expression" dxfId="13829" priority="14263" stopIfTrue="1">
      <formula>OR($D25="SI",$D25="T&amp;A")</formula>
    </cfRule>
  </conditionalFormatting>
  <conditionalFormatting sqref="E33 E29:E30 E87 E95 E40:E41 E25:E27 E101 E45 E55:E56 E73 E76 E112 E59:E60 E63">
    <cfRule type="expression" dxfId="13828" priority="14258" stopIfTrue="1">
      <formula>OR($D25="SI",$D25="T&amp;A")</formula>
    </cfRule>
    <cfRule type="expression" dxfId="13827" priority="14259" stopIfTrue="1">
      <formula>AND($D25&lt;&gt;"SI",$E25&lt;24)</formula>
    </cfRule>
    <cfRule type="expression" dxfId="13826" priority="14260" stopIfTrue="1">
      <formula>OR($D25="SI",$D25="T&amp;A")</formula>
    </cfRule>
  </conditionalFormatting>
  <conditionalFormatting sqref="E45">
    <cfRule type="expression" dxfId="13825" priority="14255" stopIfTrue="1">
      <formula>OR($D45="SI",$D45="T&amp;A")</formula>
    </cfRule>
    <cfRule type="expression" dxfId="13824" priority="14256" stopIfTrue="1">
      <formula>AND($D45&lt;&gt;"SI",$E45&lt;24)</formula>
    </cfRule>
    <cfRule type="expression" dxfId="13823" priority="14257" stopIfTrue="1">
      <formula>OR($D45="SI",$D45="T&amp;A")</formula>
    </cfRule>
  </conditionalFormatting>
  <conditionalFormatting sqref="E45">
    <cfRule type="expression" dxfId="13822" priority="14252" stopIfTrue="1">
      <formula>OR($D45="SI",$D45="T&amp;A")</formula>
    </cfRule>
    <cfRule type="expression" dxfId="13821" priority="14253" stopIfTrue="1">
      <formula>AND($D45&lt;&gt;"SI",$E45&lt;24)</formula>
    </cfRule>
    <cfRule type="expression" dxfId="13820" priority="14254" stopIfTrue="1">
      <formula>OR($D45="SI",$D45="T&amp;A")</formula>
    </cfRule>
  </conditionalFormatting>
  <conditionalFormatting sqref="E45">
    <cfRule type="expression" dxfId="13819" priority="14249" stopIfTrue="1">
      <formula>OR($D45="SI",$D45="T&amp;A")</formula>
    </cfRule>
    <cfRule type="expression" dxfId="13818" priority="14250" stopIfTrue="1">
      <formula>AND($D45&lt;&gt;"SI",$E45&lt;24)</formula>
    </cfRule>
    <cfRule type="expression" dxfId="13817" priority="14251" stopIfTrue="1">
      <formula>OR($D45="SI",$D45="T&amp;A")</formula>
    </cfRule>
  </conditionalFormatting>
  <conditionalFormatting sqref="E45">
    <cfRule type="expression" dxfId="13816" priority="14246" stopIfTrue="1">
      <formula>OR($D45="SI",$D45="T&amp;A")</formula>
    </cfRule>
    <cfRule type="expression" dxfId="13815" priority="14247" stopIfTrue="1">
      <formula>AND($D45&lt;&gt;"SI",$E45&lt;24)</formula>
    </cfRule>
    <cfRule type="expression" dxfId="13814" priority="14248" stopIfTrue="1">
      <formula>OR($D45="SI",$D45="T&amp;A")</formula>
    </cfRule>
  </conditionalFormatting>
  <conditionalFormatting sqref="E45">
    <cfRule type="expression" dxfId="13813" priority="14243" stopIfTrue="1">
      <formula>OR($D45="SI",$D45="T&amp;A")</formula>
    </cfRule>
    <cfRule type="expression" dxfId="13812" priority="14244" stopIfTrue="1">
      <formula>AND($D45&lt;&gt;"SI",$E45&lt;24)</formula>
    </cfRule>
    <cfRule type="expression" dxfId="13811" priority="14245" stopIfTrue="1">
      <formula>OR($D45="SI",$D45="T&amp;A")</formula>
    </cfRule>
  </conditionalFormatting>
  <conditionalFormatting sqref="E45">
    <cfRule type="expression" dxfId="13810" priority="14240" stopIfTrue="1">
      <formula>OR($D45="SI",$D45="T&amp;A")</formula>
    </cfRule>
    <cfRule type="expression" dxfId="13809" priority="14241" stopIfTrue="1">
      <formula>AND($D45&lt;&gt;"SI",$E45&lt;24)</formula>
    </cfRule>
    <cfRule type="expression" dxfId="13808" priority="14242" stopIfTrue="1">
      <formula>OR($D45="SI",$D45="T&amp;A")</formula>
    </cfRule>
  </conditionalFormatting>
  <conditionalFormatting sqref="E45">
    <cfRule type="expression" dxfId="13807" priority="14237" stopIfTrue="1">
      <formula>OR($D45="SI",$D45="T&amp;A")</formula>
    </cfRule>
    <cfRule type="expression" dxfId="13806" priority="14238" stopIfTrue="1">
      <formula>AND($D45&lt;&gt;"SI",$E45&lt;24)</formula>
    </cfRule>
    <cfRule type="expression" dxfId="13805" priority="14239" stopIfTrue="1">
      <formula>OR($D45="SI",$D45="T&amp;A")</formula>
    </cfRule>
  </conditionalFormatting>
  <conditionalFormatting sqref="E45">
    <cfRule type="expression" dxfId="13804" priority="14234" stopIfTrue="1">
      <formula>OR($D45="SI",$D45="T&amp;A")</formula>
    </cfRule>
    <cfRule type="expression" dxfId="13803" priority="14235" stopIfTrue="1">
      <formula>AND($D45&lt;&gt;"SI",$E45&lt;24)</formula>
    </cfRule>
    <cfRule type="expression" dxfId="13802" priority="14236" stopIfTrue="1">
      <formula>OR($D45="SI",$D45="T&amp;A")</formula>
    </cfRule>
  </conditionalFormatting>
  <conditionalFormatting sqref="E45">
    <cfRule type="expression" dxfId="13801" priority="14231" stopIfTrue="1">
      <formula>OR($D45="SI",$D45="T&amp;A")</formula>
    </cfRule>
    <cfRule type="expression" dxfId="13800" priority="14232" stopIfTrue="1">
      <formula>AND($D45&lt;&gt;"SI",$E45&lt;24)</formula>
    </cfRule>
    <cfRule type="expression" dxfId="13799" priority="14233" stopIfTrue="1">
      <formula>OR($D45="SI",$D45="T&amp;A")</formula>
    </cfRule>
  </conditionalFormatting>
  <conditionalFormatting sqref="E45">
    <cfRule type="expression" dxfId="13798" priority="14228" stopIfTrue="1">
      <formula>OR($D45="SI",$D45="T&amp;A")</formula>
    </cfRule>
    <cfRule type="expression" dxfId="13797" priority="14229" stopIfTrue="1">
      <formula>AND($D45&lt;&gt;"SI",$E45&lt;24)</formula>
    </cfRule>
    <cfRule type="expression" dxfId="13796" priority="14230" stopIfTrue="1">
      <formula>OR($D45="SI",$D45="T&amp;A")</formula>
    </cfRule>
  </conditionalFormatting>
  <conditionalFormatting sqref="E45">
    <cfRule type="expression" dxfId="13795" priority="14225" stopIfTrue="1">
      <formula>OR($D45="SI",$D45="T&amp;A")</formula>
    </cfRule>
    <cfRule type="expression" dxfId="13794" priority="14226" stopIfTrue="1">
      <formula>AND($D45&lt;&gt;"SI",$E45&lt;24)</formula>
    </cfRule>
    <cfRule type="expression" dxfId="13793" priority="14227" stopIfTrue="1">
      <formula>OR($D45="SI",$D45="T&amp;A")</formula>
    </cfRule>
  </conditionalFormatting>
  <conditionalFormatting sqref="E55:E56 E45">
    <cfRule type="expression" dxfId="13792" priority="14222" stopIfTrue="1">
      <formula>OR($D45="SI",$D45="T&amp;A")</formula>
    </cfRule>
    <cfRule type="expression" dxfId="13791" priority="14223" stopIfTrue="1">
      <formula>AND($D45&lt;&gt;"SI",$E45&lt;24)</formula>
    </cfRule>
    <cfRule type="expression" dxfId="13790" priority="14224" stopIfTrue="1">
      <formula>OR($D45="SI",$D45="T&amp;A")</formula>
    </cfRule>
  </conditionalFormatting>
  <conditionalFormatting sqref="E55:E56 E45">
    <cfRule type="expression" dxfId="13789" priority="14219" stopIfTrue="1">
      <formula>OR($D45="SI",$D45="T&amp;A")</formula>
    </cfRule>
    <cfRule type="expression" dxfId="13788" priority="14220" stopIfTrue="1">
      <formula>AND($D45&lt;&gt;"SI",$E45&lt;24)</formula>
    </cfRule>
    <cfRule type="expression" dxfId="13787" priority="14221" stopIfTrue="1">
      <formula>OR($D45="SI",$D45="T&amp;A")</formula>
    </cfRule>
  </conditionalFormatting>
  <conditionalFormatting sqref="E55:E56 E45">
    <cfRule type="expression" dxfId="13786" priority="14216" stopIfTrue="1">
      <formula>OR($D45="SI",$D45="T&amp;A")</formula>
    </cfRule>
    <cfRule type="expression" dxfId="13785" priority="14217" stopIfTrue="1">
      <formula>AND($D45&lt;&gt;"SI",$E45&lt;24)</formula>
    </cfRule>
    <cfRule type="expression" dxfId="13784" priority="14218" stopIfTrue="1">
      <formula>OR($D45="SI",$D45="T&amp;A")</formula>
    </cfRule>
  </conditionalFormatting>
  <conditionalFormatting sqref="E45">
    <cfRule type="expression" dxfId="13783" priority="14213" stopIfTrue="1">
      <formula>OR($D45="SI",$D45="T&amp;A")</formula>
    </cfRule>
    <cfRule type="expression" dxfId="13782" priority="14214" stopIfTrue="1">
      <formula>AND($D45&lt;&gt;"SI",$E45&lt;24)</formula>
    </cfRule>
    <cfRule type="expression" dxfId="13781" priority="14215" stopIfTrue="1">
      <formula>OR($D45="SI",$D45="T&amp;A")</formula>
    </cfRule>
  </conditionalFormatting>
  <conditionalFormatting sqref="E45">
    <cfRule type="expression" dxfId="13780" priority="14210" stopIfTrue="1">
      <formula>OR($D45="SI",$D45="T&amp;A")</formula>
    </cfRule>
    <cfRule type="expression" dxfId="13779" priority="14211" stopIfTrue="1">
      <formula>AND($D45&lt;&gt;"SI",$E45&lt;24)</formula>
    </cfRule>
    <cfRule type="expression" dxfId="13778" priority="14212" stopIfTrue="1">
      <formula>OR($D45="SI",$D45="T&amp;A")</formula>
    </cfRule>
  </conditionalFormatting>
  <conditionalFormatting sqref="E55:E56 E45">
    <cfRule type="expression" dxfId="13777" priority="14207" stopIfTrue="1">
      <formula>OR($D45="SI",$D45="T&amp;A")</formula>
    </cfRule>
    <cfRule type="expression" dxfId="13776" priority="14208" stopIfTrue="1">
      <formula>AND($D45&lt;&gt;"SI",$E45&lt;24)</formula>
    </cfRule>
    <cfRule type="expression" dxfId="13775" priority="14209" stopIfTrue="1">
      <formula>OR($D45="SI",$D45="T&amp;A")</formula>
    </cfRule>
  </conditionalFormatting>
  <conditionalFormatting sqref="E55:E56 E45">
    <cfRule type="expression" dxfId="13774" priority="14204" stopIfTrue="1">
      <formula>OR($D45="SI",$D45="T&amp;A")</formula>
    </cfRule>
    <cfRule type="expression" dxfId="13773" priority="14205" stopIfTrue="1">
      <formula>AND($D45&lt;&gt;"SI",$E45&lt;24)</formula>
    </cfRule>
    <cfRule type="expression" dxfId="13772" priority="14206" stopIfTrue="1">
      <formula>OR($D45="SI",$D45="T&amp;A")</formula>
    </cfRule>
  </conditionalFormatting>
  <conditionalFormatting sqref="E55:E56 E45">
    <cfRule type="expression" dxfId="13771" priority="14201" stopIfTrue="1">
      <formula>OR($D45="SI",$D45="T&amp;A")</formula>
    </cfRule>
    <cfRule type="expression" dxfId="13770" priority="14202" stopIfTrue="1">
      <formula>AND($D45&lt;&gt;"SI",$E45&lt;24)</formula>
    </cfRule>
    <cfRule type="expression" dxfId="13769" priority="14203" stopIfTrue="1">
      <formula>OR($D45="SI",$D45="T&amp;A")</formula>
    </cfRule>
  </conditionalFormatting>
  <conditionalFormatting sqref="E55:E56 E45">
    <cfRule type="expression" dxfId="13768" priority="14198" stopIfTrue="1">
      <formula>OR($D45="SI",$D45="T&amp;A")</formula>
    </cfRule>
    <cfRule type="expression" dxfId="13767" priority="14199" stopIfTrue="1">
      <formula>AND($D45&lt;&gt;"SI",$E45&lt;24)</formula>
    </cfRule>
    <cfRule type="expression" dxfId="13766" priority="14200" stopIfTrue="1">
      <formula>OR($D45="SI",$D45="T&amp;A")</formula>
    </cfRule>
  </conditionalFormatting>
  <conditionalFormatting sqref="E55:E56 E45">
    <cfRule type="expression" dxfId="13765" priority="14195" stopIfTrue="1">
      <formula>OR($D45="SI",$D45="T&amp;A")</formula>
    </cfRule>
    <cfRule type="expression" dxfId="13764" priority="14196" stopIfTrue="1">
      <formula>AND($D45&lt;&gt;"SI",$E45&lt;24)</formula>
    </cfRule>
    <cfRule type="expression" dxfId="13763" priority="14197" stopIfTrue="1">
      <formula>OR($D45="SI",$D45="T&amp;A")</formula>
    </cfRule>
  </conditionalFormatting>
  <conditionalFormatting sqref="E55:E56 E45">
    <cfRule type="expression" dxfId="13762" priority="14192" stopIfTrue="1">
      <formula>OR($D45="SI",$D45="T&amp;A")</formula>
    </cfRule>
    <cfRule type="expression" dxfId="13761" priority="14193" stopIfTrue="1">
      <formula>AND($D45&lt;&gt;"SI",$E45&lt;24)</formula>
    </cfRule>
    <cfRule type="expression" dxfId="13760" priority="14194" stopIfTrue="1">
      <formula>OR($D45="SI",$D45="T&amp;A")</formula>
    </cfRule>
  </conditionalFormatting>
  <conditionalFormatting sqref="G41 G45">
    <cfRule type="expression" dxfId="13759" priority="14189" stopIfTrue="1">
      <formula>OR($D41="SI",$D41="T&amp;A")</formula>
    </cfRule>
    <cfRule type="expression" dxfId="13758" priority="14190" stopIfTrue="1">
      <formula>AND($F41&gt;0,$G41="")</formula>
    </cfRule>
    <cfRule type="expression" dxfId="13757" priority="14191" stopIfTrue="1">
      <formula>AND($F41=0,$G41&lt;&gt;"",$G41&lt;&gt;"PUMP OFF MODE",G41&lt;&gt;"UNDER LOAD")</formula>
    </cfRule>
  </conditionalFormatting>
  <conditionalFormatting sqref="G41">
    <cfRule type="expression" dxfId="13756" priority="14186" stopIfTrue="1">
      <formula>OR($D41="SI",$D41="T&amp;A")</formula>
    </cfRule>
    <cfRule type="expression" dxfId="13755" priority="14187" stopIfTrue="1">
      <formula>AND($F41&gt;0,$G41="")</formula>
    </cfRule>
    <cfRule type="expression" dxfId="13754" priority="14188" stopIfTrue="1">
      <formula>AND($F41=0,$G41&lt;&gt;"",$G41&lt;&gt;"PUMP OFF MODE",G41&lt;&gt;"UNDER LOAD")</formula>
    </cfRule>
  </conditionalFormatting>
  <conditionalFormatting sqref="G41 G45">
    <cfRule type="expression" dxfId="13753" priority="14183" stopIfTrue="1">
      <formula>OR($D41="SI",$D41="T&amp;A")</formula>
    </cfRule>
    <cfRule type="expression" dxfId="13752" priority="14184" stopIfTrue="1">
      <formula>AND($F41&gt;0,$G41="")</formula>
    </cfRule>
    <cfRule type="expression" dxfId="13751" priority="14185" stopIfTrue="1">
      <formula>AND($F41=0,$G41&lt;&gt;"",$G41&lt;&gt;"PUMP OFF MODE",G41&lt;&gt;"UNDER LOAD")</formula>
    </cfRule>
  </conditionalFormatting>
  <conditionalFormatting sqref="G41 G45">
    <cfRule type="expression" dxfId="13750" priority="14180" stopIfTrue="1">
      <formula>OR($D41="SI",$D41="T&amp;A")</formula>
    </cfRule>
    <cfRule type="expression" dxfId="13749" priority="14181" stopIfTrue="1">
      <formula>AND($F41&gt;0,$G41="")</formula>
    </cfRule>
    <cfRule type="expression" dxfId="13748" priority="14182" stopIfTrue="1">
      <formula>AND($F41=0,$G41&lt;&gt;"",$G41&lt;&gt;"PUMP OFF MODE",G41&lt;&gt;"UNDER LOAD")</formula>
    </cfRule>
  </conditionalFormatting>
  <conditionalFormatting sqref="G41 G45">
    <cfRule type="expression" dxfId="13747" priority="14177" stopIfTrue="1">
      <formula>OR($D41="SI",$D41="T&amp;A")</formula>
    </cfRule>
    <cfRule type="expression" dxfId="13746" priority="14178" stopIfTrue="1">
      <formula>AND($F41&gt;0,$G41="")</formula>
    </cfRule>
    <cfRule type="expression" dxfId="13745" priority="14179" stopIfTrue="1">
      <formula>AND($F41=0,$G41&lt;&gt;"",$G41&lt;&gt;"PUMP OFF MODE",G41&lt;&gt;"UNDER LOAD")</formula>
    </cfRule>
  </conditionalFormatting>
  <conditionalFormatting sqref="G41 G45">
    <cfRule type="expression" dxfId="13744" priority="14174" stopIfTrue="1">
      <formula>OR($D41="SI",$D41="T&amp;A")</formula>
    </cfRule>
    <cfRule type="expression" dxfId="13743" priority="14175" stopIfTrue="1">
      <formula>AND($F41&gt;0,$G41="")</formula>
    </cfRule>
    <cfRule type="expression" dxfId="13742" priority="14176" stopIfTrue="1">
      <formula>AND($F41=0,$G41&lt;&gt;"",$G41&lt;&gt;"PUMP OFF MODE",G41&lt;&gt;"UNDER LOAD")</formula>
    </cfRule>
  </conditionalFormatting>
  <conditionalFormatting sqref="G41 G45">
    <cfRule type="expression" dxfId="13741" priority="14171" stopIfTrue="1">
      <formula>OR($D41="SI",$D41="T&amp;A")</formula>
    </cfRule>
    <cfRule type="expression" dxfId="13740" priority="14172" stopIfTrue="1">
      <formula>AND($F41&gt;0,$G41="")</formula>
    </cfRule>
    <cfRule type="expression" dxfId="13739" priority="14173" stopIfTrue="1">
      <formula>AND($F41=0,$G41&lt;&gt;"",$G41&lt;&gt;"PUMP OFF MODE",G41&lt;&gt;"UNDER LOAD")</formula>
    </cfRule>
  </conditionalFormatting>
  <conditionalFormatting sqref="G41 G45">
    <cfRule type="expression" dxfId="13738" priority="14168" stopIfTrue="1">
      <formula>OR($D41="SI",$D41="T&amp;A")</formula>
    </cfRule>
    <cfRule type="expression" dxfId="13737" priority="14169" stopIfTrue="1">
      <formula>AND($F41&gt;0,$G41="")</formula>
    </cfRule>
    <cfRule type="expression" dxfId="13736" priority="14170" stopIfTrue="1">
      <formula>AND($F41=0,$G41&lt;&gt;"",$G41&lt;&gt;"PUMP OFF MODE",G41&lt;&gt;"UNDER LOAD")</formula>
    </cfRule>
  </conditionalFormatting>
  <conditionalFormatting sqref="G41 G45">
    <cfRule type="expression" dxfId="13735" priority="14165" stopIfTrue="1">
      <formula>OR($D41="SI",$D41="T&amp;A")</formula>
    </cfRule>
    <cfRule type="expression" dxfId="13734" priority="14166" stopIfTrue="1">
      <formula>AND($F41&gt;0,$G41="")</formula>
    </cfRule>
    <cfRule type="expression" dxfId="13733" priority="14167" stopIfTrue="1">
      <formula>AND($F41=0,$G41&lt;&gt;"",$G41&lt;&gt;"PUMP OFF MODE",G41&lt;&gt;"UNDER LOAD")</formula>
    </cfRule>
  </conditionalFormatting>
  <conditionalFormatting sqref="G41 G45">
    <cfRule type="expression" dxfId="13732" priority="14162" stopIfTrue="1">
      <formula>OR($D41="SI",$D41="T&amp;A")</formula>
    </cfRule>
    <cfRule type="expression" dxfId="13731" priority="14163" stopIfTrue="1">
      <formula>AND($F41&gt;0,$G41="")</formula>
    </cfRule>
    <cfRule type="expression" dxfId="13730" priority="14164" stopIfTrue="1">
      <formula>AND($F41=0,$G41&lt;&gt;"",$G41&lt;&gt;"PUMP OFF MODE",G41&lt;&gt;"UNDER LOAD")</formula>
    </cfRule>
  </conditionalFormatting>
  <conditionalFormatting sqref="G41 G45">
    <cfRule type="expression" dxfId="13729" priority="14159" stopIfTrue="1">
      <formula>OR($D41="SI",$D41="T&amp;A")</formula>
    </cfRule>
    <cfRule type="expression" dxfId="13728" priority="14160" stopIfTrue="1">
      <formula>AND($F41&gt;0,$G41="")</formula>
    </cfRule>
    <cfRule type="expression" dxfId="13727" priority="14161" stopIfTrue="1">
      <formula>AND($F41=0,$G41&lt;&gt;"",$G41&lt;&gt;"PUMP OFF MODE",G41&lt;&gt;"UNDER LOAD")</formula>
    </cfRule>
  </conditionalFormatting>
  <conditionalFormatting sqref="G41 G45">
    <cfRule type="expression" dxfId="13726" priority="14156" stopIfTrue="1">
      <formula>OR($D41="SI",$D41="T&amp;A")</formula>
    </cfRule>
    <cfRule type="expression" dxfId="13725" priority="14157" stopIfTrue="1">
      <formula>AND($F41&gt;0,$G41="")</formula>
    </cfRule>
    <cfRule type="expression" dxfId="13724" priority="14158" stopIfTrue="1">
      <formula>AND($F41=0,$G41&lt;&gt;"",$G41&lt;&gt;"PUMP OFF MODE",G41&lt;&gt;"UNDER LOAD")</formula>
    </cfRule>
  </conditionalFormatting>
  <conditionalFormatting sqref="G41 G45">
    <cfRule type="expression" dxfId="13723" priority="14153" stopIfTrue="1">
      <formula>OR($D41="SI",$D41="T&amp;A")</formula>
    </cfRule>
    <cfRule type="expression" dxfId="13722" priority="14154" stopIfTrue="1">
      <formula>AND($F41&gt;0,$G41="")</formula>
    </cfRule>
    <cfRule type="expression" dxfId="13721" priority="14155" stopIfTrue="1">
      <formula>AND($F41=0,$G41&lt;&gt;"",$G41&lt;&gt;"PUMP OFF MODE",G41&lt;&gt;"UNDER LOAD")</formula>
    </cfRule>
  </conditionalFormatting>
  <conditionalFormatting sqref="G41 G45">
    <cfRule type="expression" dxfId="13720" priority="14150" stopIfTrue="1">
      <formula>OR($D41="SI",$D41="T&amp;A")</formula>
    </cfRule>
    <cfRule type="expression" dxfId="13719" priority="14151" stopIfTrue="1">
      <formula>AND($F41&gt;0,$G41="")</formula>
    </cfRule>
    <cfRule type="expression" dxfId="13718" priority="14152" stopIfTrue="1">
      <formula>AND($F41=0,$G41&lt;&gt;"",$G41&lt;&gt;"PUMP OFF MODE",G41&lt;&gt;"UNDER LOAD")</formula>
    </cfRule>
  </conditionalFormatting>
  <conditionalFormatting sqref="G41 G45">
    <cfRule type="expression" dxfId="13717" priority="14147" stopIfTrue="1">
      <formula>OR($D41="SI",$D41="T&amp;A")</formula>
    </cfRule>
    <cfRule type="expression" dxfId="13716" priority="14148" stopIfTrue="1">
      <formula>AND($F41&gt;0,$G41="")</formula>
    </cfRule>
    <cfRule type="expression" dxfId="13715" priority="14149" stopIfTrue="1">
      <formula>AND($F41=0,$G41&lt;&gt;"",$G41&lt;&gt;"PUMP OFF MODE",G41&lt;&gt;"UNDER LOAD")</formula>
    </cfRule>
  </conditionalFormatting>
  <conditionalFormatting sqref="G41 G45">
    <cfRule type="expression" dxfId="13714" priority="14144" stopIfTrue="1">
      <formula>OR($D41="SI",$D41="T&amp;A")</formula>
    </cfRule>
    <cfRule type="expression" dxfId="13713" priority="14145" stopIfTrue="1">
      <formula>AND($F41&gt;0,$G41="")</formula>
    </cfRule>
    <cfRule type="expression" dxfId="13712" priority="14146" stopIfTrue="1">
      <formula>AND($F41=0,$G41&lt;&gt;"",$G41&lt;&gt;"PUMP OFF MODE",G41&lt;&gt;"UNDER LOAD")</formula>
    </cfRule>
  </conditionalFormatting>
  <conditionalFormatting sqref="G41 G45">
    <cfRule type="expression" dxfId="13711" priority="14141" stopIfTrue="1">
      <formula>OR($D41="SI",$D41="T&amp;A")</formula>
    </cfRule>
    <cfRule type="expression" dxfId="13710" priority="14142" stopIfTrue="1">
      <formula>AND($F41&gt;0,$G41="")</formula>
    </cfRule>
    <cfRule type="expression" dxfId="13709" priority="14143" stopIfTrue="1">
      <formula>AND($F41=0,$G41&lt;&gt;"",$G41&lt;&gt;"PUMP OFF MODE",G41&lt;&gt;"UNDER LOAD")</formula>
    </cfRule>
  </conditionalFormatting>
  <conditionalFormatting sqref="G41 G45">
    <cfRule type="expression" dxfId="13708" priority="14138" stopIfTrue="1">
      <formula>OR($D41="SI",$D41="T&amp;A")</formula>
    </cfRule>
    <cfRule type="expression" dxfId="13707" priority="14139" stopIfTrue="1">
      <formula>AND($F41&gt;0,$G41="")</formula>
    </cfRule>
    <cfRule type="expression" dxfId="13706" priority="14140" stopIfTrue="1">
      <formula>AND($F41=0,$G41&lt;&gt;"",$G41&lt;&gt;"PUMP OFF MODE",G41&lt;&gt;"UNDER LOAD")</formula>
    </cfRule>
  </conditionalFormatting>
  <conditionalFormatting sqref="G41 G45">
    <cfRule type="expression" dxfId="13705" priority="14135" stopIfTrue="1">
      <formula>OR($D41="SI",$D41="T&amp;A")</formula>
    </cfRule>
    <cfRule type="expression" dxfId="13704" priority="14136" stopIfTrue="1">
      <formula>AND($F41&gt;0,$G41="")</formula>
    </cfRule>
    <cfRule type="expression" dxfId="13703" priority="14137" stopIfTrue="1">
      <formula>AND($F41=0,$G41&lt;&gt;"",$G41&lt;&gt;"PUMP OFF MODE",G41&lt;&gt;"UNDER LOAD")</formula>
    </cfRule>
  </conditionalFormatting>
  <conditionalFormatting sqref="G41 G45">
    <cfRule type="expression" dxfId="13702" priority="14132" stopIfTrue="1">
      <formula>OR($D41="SI",$D41="T&amp;A")</formula>
    </cfRule>
    <cfRule type="expression" dxfId="13701" priority="14133" stopIfTrue="1">
      <formula>AND($F41&gt;0,$G41="")</formula>
    </cfRule>
    <cfRule type="expression" dxfId="13700" priority="14134" stopIfTrue="1">
      <formula>AND($F41=0,$G41&lt;&gt;"",$G41&lt;&gt;"PUMP OFF MODE",G41&lt;&gt;"UNDER LOAD")</formula>
    </cfRule>
  </conditionalFormatting>
  <conditionalFormatting sqref="G41 G45">
    <cfRule type="expression" dxfId="13699" priority="14129" stopIfTrue="1">
      <formula>OR($D41="SI",$D41="T&amp;A")</formula>
    </cfRule>
    <cfRule type="expression" dxfId="13698" priority="14130" stopIfTrue="1">
      <formula>AND($F41&gt;0,$G41="")</formula>
    </cfRule>
    <cfRule type="expression" dxfId="13697" priority="14131" stopIfTrue="1">
      <formula>AND($F41=0,$G41&lt;&gt;"",$G41&lt;&gt;"PUMP OFF MODE",G41&lt;&gt;"UNDER LOAD")</formula>
    </cfRule>
  </conditionalFormatting>
  <conditionalFormatting sqref="G41 G45">
    <cfRule type="expression" dxfId="13696" priority="14126" stopIfTrue="1">
      <formula>OR($D41="SI",$D41="T&amp;A")</formula>
    </cfRule>
    <cfRule type="expression" dxfId="13695" priority="14127" stopIfTrue="1">
      <formula>AND($F41&gt;0,$G41="")</formula>
    </cfRule>
    <cfRule type="expression" dxfId="13694" priority="14128" stopIfTrue="1">
      <formula>AND($F41=0,$G41&lt;&gt;"",$G41&lt;&gt;"PUMP OFF MODE",G41&lt;&gt;"UNDER LOAD")</formula>
    </cfRule>
  </conditionalFormatting>
  <conditionalFormatting sqref="G41 G45">
    <cfRule type="expression" dxfId="13693" priority="14123" stopIfTrue="1">
      <formula>OR($D41="SI",$D41="T&amp;A")</formula>
    </cfRule>
    <cfRule type="expression" dxfId="13692" priority="14124" stopIfTrue="1">
      <formula>AND($F41&gt;0,$G41="")</formula>
    </cfRule>
    <cfRule type="expression" dxfId="13691" priority="14125" stopIfTrue="1">
      <formula>AND($F41=0,$G41&lt;&gt;"",$G41&lt;&gt;"PUMP OFF MODE",G41&lt;&gt;"UNDER LOAD")</formula>
    </cfRule>
  </conditionalFormatting>
  <conditionalFormatting sqref="G41 G45">
    <cfRule type="expression" dxfId="13690" priority="14120" stopIfTrue="1">
      <formula>OR($D41="SI",$D41="T&amp;A")</formula>
    </cfRule>
    <cfRule type="expression" dxfId="13689" priority="14121" stopIfTrue="1">
      <formula>AND($F41&gt;0,$G41="")</formula>
    </cfRule>
    <cfRule type="expression" dxfId="13688" priority="14122" stopIfTrue="1">
      <formula>AND($F41=0,$G41&lt;&gt;"",$G41&lt;&gt;"PUMP OFF MODE",G41&lt;&gt;"UNDER LOAD")</formula>
    </cfRule>
  </conditionalFormatting>
  <conditionalFormatting sqref="G41 G45">
    <cfRule type="expression" dxfId="13687" priority="14117" stopIfTrue="1">
      <formula>OR($D41="SI",$D41="T&amp;A")</formula>
    </cfRule>
    <cfRule type="expression" dxfId="13686" priority="14118" stopIfTrue="1">
      <formula>AND($F41&gt;0,$G41="")</formula>
    </cfRule>
    <cfRule type="expression" dxfId="13685" priority="14119" stopIfTrue="1">
      <formula>AND($F41=0,$G41&lt;&gt;"",$G41&lt;&gt;"PUMP OFF MODE",G41&lt;&gt;"UNDER LOAD")</formula>
    </cfRule>
  </conditionalFormatting>
  <conditionalFormatting sqref="G41 G45">
    <cfRule type="expression" dxfId="13684" priority="14114" stopIfTrue="1">
      <formula>OR($D41="SI",$D41="T&amp;A")</formula>
    </cfRule>
    <cfRule type="expression" dxfId="13683" priority="14115" stopIfTrue="1">
      <formula>AND($F41&gt;0,$G41="")</formula>
    </cfRule>
    <cfRule type="expression" dxfId="13682" priority="14116" stopIfTrue="1">
      <formula>AND($F41=0,$G41&lt;&gt;"",$G41&lt;&gt;"PUMP OFF MODE",G41&lt;&gt;"UNDER LOAD")</formula>
    </cfRule>
  </conditionalFormatting>
  <conditionalFormatting sqref="G41 G45">
    <cfRule type="expression" dxfId="13681" priority="14111" stopIfTrue="1">
      <formula>OR($D41="SI",$D41="T&amp;A")</formula>
    </cfRule>
    <cfRule type="expression" dxfId="13680" priority="14112" stopIfTrue="1">
      <formula>AND($F41&gt;0,$G41="")</formula>
    </cfRule>
    <cfRule type="expression" dxfId="13679" priority="14113" stopIfTrue="1">
      <formula>AND($F41=0,$G41&lt;&gt;"",$G41&lt;&gt;"PUMP OFF MODE",G41&lt;&gt;"UNDER LOAD")</formula>
    </cfRule>
  </conditionalFormatting>
  <conditionalFormatting sqref="G41 G45">
    <cfRule type="expression" dxfId="13678" priority="14108" stopIfTrue="1">
      <formula>OR($D41="SI",$D41="T&amp;A")</formula>
    </cfRule>
    <cfRule type="expression" dxfId="13677" priority="14109" stopIfTrue="1">
      <formula>AND($F41&gt;0,$G41="")</formula>
    </cfRule>
    <cfRule type="expression" dxfId="13676" priority="14110" stopIfTrue="1">
      <formula>AND($F41=0,$G41&lt;&gt;"",$G41&lt;&gt;"PUMP OFF MODE",G41&lt;&gt;"UNDER LOAD")</formula>
    </cfRule>
  </conditionalFormatting>
  <conditionalFormatting sqref="G41 G45">
    <cfRule type="expression" dxfId="13675" priority="14105" stopIfTrue="1">
      <formula>OR($D41="SI",$D41="T&amp;A")</formula>
    </cfRule>
    <cfRule type="expression" dxfId="13674" priority="14106" stopIfTrue="1">
      <formula>AND($F41&gt;0,$G41="")</formula>
    </cfRule>
    <cfRule type="expression" dxfId="13673" priority="14107" stopIfTrue="1">
      <formula>AND($F41=0,$G41&lt;&gt;"",$G41&lt;&gt;"PUMP OFF MODE",G41&lt;&gt;"UNDER LOAD")</formula>
    </cfRule>
  </conditionalFormatting>
  <conditionalFormatting sqref="G41 G45">
    <cfRule type="expression" dxfId="13672" priority="14102" stopIfTrue="1">
      <formula>OR($D41="SI",$D41="T&amp;A")</formula>
    </cfRule>
    <cfRule type="expression" dxfId="13671" priority="14103" stopIfTrue="1">
      <formula>AND($F41&gt;0,$G41="")</formula>
    </cfRule>
    <cfRule type="expression" dxfId="13670" priority="14104" stopIfTrue="1">
      <formula>AND($F41=0,$G41&lt;&gt;"",$G41&lt;&gt;"PUMP OFF MODE",G41&lt;&gt;"UNDER LOAD")</formula>
    </cfRule>
  </conditionalFormatting>
  <conditionalFormatting sqref="G41 G45">
    <cfRule type="expression" dxfId="13669" priority="14099" stopIfTrue="1">
      <formula>OR($D41="SI",$D41="T&amp;A")</formula>
    </cfRule>
    <cfRule type="expression" dxfId="13668" priority="14100" stopIfTrue="1">
      <formula>AND($F41&gt;0,$G41="")</formula>
    </cfRule>
    <cfRule type="expression" dxfId="13667" priority="14101" stopIfTrue="1">
      <formula>AND($F41=0,$G41&lt;&gt;"",$G41&lt;&gt;"PUMP OFF MODE",G41&lt;&gt;"UNDER LOAD")</formula>
    </cfRule>
  </conditionalFormatting>
  <conditionalFormatting sqref="G41 G45">
    <cfRule type="expression" dxfId="13666" priority="14096" stopIfTrue="1">
      <formula>OR($D41="SI",$D41="T&amp;A")</formula>
    </cfRule>
    <cfRule type="expression" dxfId="13665" priority="14097" stopIfTrue="1">
      <formula>AND($F41&gt;0,$G41="")</formula>
    </cfRule>
    <cfRule type="expression" dxfId="13664" priority="14098" stopIfTrue="1">
      <formula>AND($F41=0,$G41&lt;&gt;"",$G41&lt;&gt;"PUMP OFF MODE",G41&lt;&gt;"UNDER LOAD")</formula>
    </cfRule>
  </conditionalFormatting>
  <conditionalFormatting sqref="G41 G45">
    <cfRule type="expression" dxfId="13663" priority="14093" stopIfTrue="1">
      <formula>OR($D41="SI",$D41="T&amp;A")</formula>
    </cfRule>
    <cfRule type="expression" dxfId="13662" priority="14094" stopIfTrue="1">
      <formula>AND($F41&gt;0,$G41="")</formula>
    </cfRule>
    <cfRule type="expression" dxfId="13661" priority="14095" stopIfTrue="1">
      <formula>AND($F41=0,$G41&lt;&gt;"",$G41&lt;&gt;"PUMP OFF MODE",G41&lt;&gt;"UNDER LOAD")</formula>
    </cfRule>
  </conditionalFormatting>
  <conditionalFormatting sqref="G41 G45">
    <cfRule type="expression" dxfId="13660" priority="14090" stopIfTrue="1">
      <formula>OR($D41="SI",$D41="T&amp;A")</formula>
    </cfRule>
    <cfRule type="expression" dxfId="13659" priority="14091" stopIfTrue="1">
      <formula>AND($F41&gt;0,$G41="")</formula>
    </cfRule>
    <cfRule type="expression" dxfId="13658" priority="14092" stopIfTrue="1">
      <formula>AND($F41=0,$G41&lt;&gt;"",$G41&lt;&gt;"PUMP OFF MODE",G41&lt;&gt;"UNDER LOAD")</formula>
    </cfRule>
  </conditionalFormatting>
  <conditionalFormatting sqref="G41 G45">
    <cfRule type="expression" dxfId="13657" priority="14087" stopIfTrue="1">
      <formula>OR($D41="SI",$D41="T&amp;A")</formula>
    </cfRule>
    <cfRule type="expression" dxfId="13656" priority="14088" stopIfTrue="1">
      <formula>AND($F41&gt;0,$G41="")</formula>
    </cfRule>
    <cfRule type="expression" dxfId="13655" priority="14089" stopIfTrue="1">
      <formula>AND($F41=0,$G41&lt;&gt;"",$G41&lt;&gt;"PUMP OFF MODE",G41&lt;&gt;"UNDER LOAD")</formula>
    </cfRule>
  </conditionalFormatting>
  <conditionalFormatting sqref="G41 G45">
    <cfRule type="expression" dxfId="13654" priority="14084" stopIfTrue="1">
      <formula>OR($D41="SI",$D41="T&amp;A")</formula>
    </cfRule>
    <cfRule type="expression" dxfId="13653" priority="14085" stopIfTrue="1">
      <formula>AND($F41&gt;0,$G41="")</formula>
    </cfRule>
    <cfRule type="expression" dxfId="13652" priority="14086" stopIfTrue="1">
      <formula>AND($F41=0,$G41&lt;&gt;"",$G41&lt;&gt;"PUMP OFF MODE",G41&lt;&gt;"UNDER LOAD")</formula>
    </cfRule>
  </conditionalFormatting>
  <conditionalFormatting sqref="G41 G45">
    <cfRule type="expression" dxfId="13651" priority="14081" stopIfTrue="1">
      <formula>OR($D41="SI",$D41="T&amp;A")</formula>
    </cfRule>
    <cfRule type="expression" dxfId="13650" priority="14082" stopIfTrue="1">
      <formula>AND($F41&gt;0,$G41="")</formula>
    </cfRule>
    <cfRule type="expression" dxfId="13649" priority="14083" stopIfTrue="1">
      <formula>AND($F41=0,$G41&lt;&gt;"",$G41&lt;&gt;"PUMP OFF MODE",G41&lt;&gt;"UNDER LOAD")</formula>
    </cfRule>
  </conditionalFormatting>
  <conditionalFormatting sqref="G41 G45">
    <cfRule type="expression" dxfId="13648" priority="14078" stopIfTrue="1">
      <formula>OR($D41="SI",$D41="T&amp;A")</formula>
    </cfRule>
    <cfRule type="expression" dxfId="13647" priority="14079" stopIfTrue="1">
      <formula>AND($F41&gt;0,$G41="")</formula>
    </cfRule>
    <cfRule type="expression" dxfId="13646" priority="14080" stopIfTrue="1">
      <formula>AND($F41=0,$G41&lt;&gt;"",$G41&lt;&gt;"PUMP OFF MODE",G41&lt;&gt;"UNDER LOAD")</formula>
    </cfRule>
  </conditionalFormatting>
  <conditionalFormatting sqref="G41 G45">
    <cfRule type="expression" dxfId="13645" priority="14075" stopIfTrue="1">
      <formula>OR($D41="SI",$D41="T&amp;A")</formula>
    </cfRule>
    <cfRule type="expression" dxfId="13644" priority="14076" stopIfTrue="1">
      <formula>AND($F41&gt;0,$G41="")</formula>
    </cfRule>
    <cfRule type="expression" dxfId="13643" priority="14077" stopIfTrue="1">
      <formula>AND($F41=0,$G41&lt;&gt;"",$G41&lt;&gt;"PUMP OFF MODE",G41&lt;&gt;"UNDER LOAD")</formula>
    </cfRule>
  </conditionalFormatting>
  <conditionalFormatting sqref="G41 G45">
    <cfRule type="expression" dxfId="13642" priority="14072" stopIfTrue="1">
      <formula>OR($D41="SI",$D41="T&amp;A")</formula>
    </cfRule>
    <cfRule type="expression" dxfId="13641" priority="14073" stopIfTrue="1">
      <formula>AND($F41&gt;0,$G41="")</formula>
    </cfRule>
    <cfRule type="expression" dxfId="13640" priority="14074" stopIfTrue="1">
      <formula>AND($F41=0,$G41&lt;&gt;"",$G41&lt;&gt;"PUMP OFF MODE",G41&lt;&gt;"UNDER LOAD")</formula>
    </cfRule>
  </conditionalFormatting>
  <conditionalFormatting sqref="G41 G45">
    <cfRule type="expression" dxfId="13639" priority="14069" stopIfTrue="1">
      <formula>OR($D41="SI",$D41="T&amp;A")</formula>
    </cfRule>
    <cfRule type="expression" dxfId="13638" priority="14070" stopIfTrue="1">
      <formula>AND($F41&gt;0,$G41="")</formula>
    </cfRule>
    <cfRule type="expression" dxfId="13637" priority="14071" stopIfTrue="1">
      <formula>AND($F41=0,$G41&lt;&gt;"",$G41&lt;&gt;"PUMP OFF MODE",G41&lt;&gt;"UNDER LOAD")</formula>
    </cfRule>
  </conditionalFormatting>
  <conditionalFormatting sqref="G41 G45">
    <cfRule type="expression" dxfId="13636" priority="14066" stopIfTrue="1">
      <formula>OR($D41="SI",$D41="T&amp;A")</formula>
    </cfRule>
    <cfRule type="expression" dxfId="13635" priority="14067" stopIfTrue="1">
      <formula>AND($F41&gt;0,$G41="")</formula>
    </cfRule>
    <cfRule type="expression" dxfId="13634" priority="14068" stopIfTrue="1">
      <formula>AND($F41=0,$G41&lt;&gt;"",$G41&lt;&gt;"PUMP OFF MODE",G41&lt;&gt;"UNDER LOAD")</formula>
    </cfRule>
  </conditionalFormatting>
  <conditionalFormatting sqref="G41 G45">
    <cfRule type="expression" dxfId="13633" priority="14063" stopIfTrue="1">
      <formula>OR($D41="SI",$D41="T&amp;A")</formula>
    </cfRule>
    <cfRule type="expression" dxfId="13632" priority="14064" stopIfTrue="1">
      <formula>AND($F41&gt;0,$G41="")</formula>
    </cfRule>
    <cfRule type="expression" dxfId="13631" priority="14065" stopIfTrue="1">
      <formula>AND($F41=0,$G41&lt;&gt;"",$G41&lt;&gt;"PUMP OFF MODE",G41&lt;&gt;"UNDER LOAD")</formula>
    </cfRule>
  </conditionalFormatting>
  <conditionalFormatting sqref="G41 G45">
    <cfRule type="expression" dxfId="13630" priority="14060" stopIfTrue="1">
      <formula>OR($D41="SI",$D41="T&amp;A")</formula>
    </cfRule>
    <cfRule type="expression" dxfId="13629" priority="14061" stopIfTrue="1">
      <formula>AND($F41&gt;0,$G41="")</formula>
    </cfRule>
    <cfRule type="expression" dxfId="13628" priority="14062" stopIfTrue="1">
      <formula>AND($F41=0,$G41&lt;&gt;"",$G41&lt;&gt;"PUMP OFF MODE",G41&lt;&gt;"UNDER LOAD")</formula>
    </cfRule>
  </conditionalFormatting>
  <conditionalFormatting sqref="G41 G45">
    <cfRule type="expression" dxfId="13627" priority="14057" stopIfTrue="1">
      <formula>OR($D41="SI",$D41="T&amp;A")</formula>
    </cfRule>
    <cfRule type="expression" dxfId="13626" priority="14058" stopIfTrue="1">
      <formula>AND($F41&gt;0,$G41="")</formula>
    </cfRule>
    <cfRule type="expression" dxfId="13625" priority="14059" stopIfTrue="1">
      <formula>AND($F41=0,$G41&lt;&gt;"",$G41&lt;&gt;"PUMP OFF MODE",G41&lt;&gt;"UNDER LOAD")</formula>
    </cfRule>
  </conditionalFormatting>
  <conditionalFormatting sqref="G41 G45">
    <cfRule type="expression" dxfId="13624" priority="14054" stopIfTrue="1">
      <formula>OR($D41="SI",$D41="T&amp;A")</formula>
    </cfRule>
    <cfRule type="expression" dxfId="13623" priority="14055" stopIfTrue="1">
      <formula>AND($F41&gt;0,$G41="")</formula>
    </cfRule>
    <cfRule type="expression" dxfId="13622" priority="14056" stopIfTrue="1">
      <formula>AND($F41=0,$G41&lt;&gt;"",$G41&lt;&gt;"PUMP OFF MODE",G41&lt;&gt;"UNDER LOAD")</formula>
    </cfRule>
  </conditionalFormatting>
  <conditionalFormatting sqref="G41 G45">
    <cfRule type="expression" dxfId="13621" priority="14051" stopIfTrue="1">
      <formula>OR($D41="SI",$D41="T&amp;A")</formula>
    </cfRule>
    <cfRule type="expression" dxfId="13620" priority="14052" stopIfTrue="1">
      <formula>AND($F41&gt;0,$G41="")</formula>
    </cfRule>
    <cfRule type="expression" dxfId="13619" priority="14053" stopIfTrue="1">
      <formula>AND($F41=0,$G41&lt;&gt;"",$G41&lt;&gt;"PUMP OFF MODE",G41&lt;&gt;"UNDER LOAD")</formula>
    </cfRule>
  </conditionalFormatting>
  <conditionalFormatting sqref="G45">
    <cfRule type="expression" dxfId="13618" priority="14048" stopIfTrue="1">
      <formula>OR($D45="SI",$D45="T&amp;A")</formula>
    </cfRule>
    <cfRule type="expression" dxfId="13617" priority="14049" stopIfTrue="1">
      <formula>AND($F45&gt;0,$G45="")</formula>
    </cfRule>
    <cfRule type="expression" dxfId="13616" priority="14050" stopIfTrue="1">
      <formula>AND($F45=0,$G45&lt;&gt;"",$G45&lt;&gt;"PUMP OFF MODE",G45&lt;&gt;"UNDER LOAD")</formula>
    </cfRule>
  </conditionalFormatting>
  <conditionalFormatting sqref="G45">
    <cfRule type="expression" dxfId="13615" priority="14045" stopIfTrue="1">
      <formula>OR($D45="SI",$D45="T&amp;A")</formula>
    </cfRule>
    <cfRule type="expression" dxfId="13614" priority="14046" stopIfTrue="1">
      <formula>AND($F45&gt;0,$G45="")</formula>
    </cfRule>
    <cfRule type="expression" dxfId="13613" priority="14047" stopIfTrue="1">
      <formula>AND($F45=0,$G45&lt;&gt;"",$G45&lt;&gt;"PUMP OFF MODE",G45&lt;&gt;"UNDER LOAD")</formula>
    </cfRule>
  </conditionalFormatting>
  <conditionalFormatting sqref="G45">
    <cfRule type="expression" dxfId="13612" priority="14042" stopIfTrue="1">
      <formula>OR($D45="SI",$D45="T&amp;A")</formula>
    </cfRule>
    <cfRule type="expression" dxfId="13611" priority="14043" stopIfTrue="1">
      <formula>AND($F45&gt;0,$G45="")</formula>
    </cfRule>
    <cfRule type="expression" dxfId="13610" priority="14044" stopIfTrue="1">
      <formula>AND($F45=0,$G45&lt;&gt;"",$G45&lt;&gt;"PUMP OFF MODE",G45&lt;&gt;"UNDER LOAD")</formula>
    </cfRule>
  </conditionalFormatting>
  <conditionalFormatting sqref="G45">
    <cfRule type="expression" dxfId="13609" priority="14039" stopIfTrue="1">
      <formula>OR($D45="SI",$D45="T&amp;A")</formula>
    </cfRule>
    <cfRule type="expression" dxfId="13608" priority="14040" stopIfTrue="1">
      <formula>AND($F45&gt;0,$G45="")</formula>
    </cfRule>
    <cfRule type="expression" dxfId="13607" priority="14041" stopIfTrue="1">
      <formula>AND($F45=0,$G45&lt;&gt;"",$G45&lt;&gt;"PUMP OFF MODE",G45&lt;&gt;"UNDER LOAD")</formula>
    </cfRule>
  </conditionalFormatting>
  <conditionalFormatting sqref="G45">
    <cfRule type="expression" dxfId="13606" priority="14036" stopIfTrue="1">
      <formula>OR($D45="SI",$D45="T&amp;A")</formula>
    </cfRule>
    <cfRule type="expression" dxfId="13605" priority="14037" stopIfTrue="1">
      <formula>AND($F45&gt;0,$G45="")</formula>
    </cfRule>
    <cfRule type="expression" dxfId="13604" priority="14038" stopIfTrue="1">
      <formula>AND($F45=0,$G45&lt;&gt;"",$G45&lt;&gt;"PUMP OFF MODE",G45&lt;&gt;"UNDER LOAD")</formula>
    </cfRule>
  </conditionalFormatting>
  <conditionalFormatting sqref="G45">
    <cfRule type="expression" dxfId="13603" priority="14033" stopIfTrue="1">
      <formula>OR($D45="SI",$D45="T&amp;A")</formula>
    </cfRule>
    <cfRule type="expression" dxfId="13602" priority="14034" stopIfTrue="1">
      <formula>AND($F45&gt;0,$G45="")</formula>
    </cfRule>
    <cfRule type="expression" dxfId="13601" priority="14035" stopIfTrue="1">
      <formula>AND($F45=0,$G45&lt;&gt;"",$G45&lt;&gt;"PUMP OFF MODE",G45&lt;&gt;"UNDER LOAD")</formula>
    </cfRule>
  </conditionalFormatting>
  <conditionalFormatting sqref="G45">
    <cfRule type="expression" dxfId="13600" priority="14030" stopIfTrue="1">
      <formula>OR($D45="SI",$D45="T&amp;A")</formula>
    </cfRule>
    <cfRule type="expression" dxfId="13599" priority="14031" stopIfTrue="1">
      <formula>AND($F45&gt;0,$G45="")</formula>
    </cfRule>
    <cfRule type="expression" dxfId="13598" priority="14032" stopIfTrue="1">
      <formula>AND($F45=0,$G45&lt;&gt;"",$G45&lt;&gt;"PUMP OFF MODE",G45&lt;&gt;"UNDER LOAD")</formula>
    </cfRule>
  </conditionalFormatting>
  <conditionalFormatting sqref="G45">
    <cfRule type="expression" dxfId="13597" priority="14027" stopIfTrue="1">
      <formula>OR($D45="SI",$D45="T&amp;A")</formula>
    </cfRule>
    <cfRule type="expression" dxfId="13596" priority="14028" stopIfTrue="1">
      <formula>AND($F45&gt;0,$G45="")</formula>
    </cfRule>
    <cfRule type="expression" dxfId="13595" priority="14029" stopIfTrue="1">
      <formula>AND($F45=0,$G45&lt;&gt;"",$G45&lt;&gt;"PUMP OFF MODE",G45&lt;&gt;"UNDER LOAD")</formula>
    </cfRule>
  </conditionalFormatting>
  <conditionalFormatting sqref="G45">
    <cfRule type="expression" dxfId="13594" priority="14024" stopIfTrue="1">
      <formula>OR($D45="SI",$D45="T&amp;A")</formula>
    </cfRule>
    <cfRule type="expression" dxfId="13593" priority="14025" stopIfTrue="1">
      <formula>AND($F45&gt;0,$G45="")</formula>
    </cfRule>
    <cfRule type="expression" dxfId="13592" priority="14026" stopIfTrue="1">
      <formula>AND($F45=0,$G45&lt;&gt;"",$G45&lt;&gt;"PUMP OFF MODE",G45&lt;&gt;"UNDER LOAD")</formula>
    </cfRule>
  </conditionalFormatting>
  <conditionalFormatting sqref="G45">
    <cfRule type="expression" dxfId="13591" priority="14021" stopIfTrue="1">
      <formula>OR($D45="SI",$D45="T&amp;A")</formula>
    </cfRule>
    <cfRule type="expression" dxfId="13590" priority="14022" stopIfTrue="1">
      <formula>AND($F45&gt;0,$G45="")</formula>
    </cfRule>
    <cfRule type="expression" dxfId="13589" priority="14023" stopIfTrue="1">
      <formula>AND($F45=0,$G45&lt;&gt;"",$G45&lt;&gt;"PUMP OFF MODE",G45&lt;&gt;"UNDER LOAD")</formula>
    </cfRule>
  </conditionalFormatting>
  <conditionalFormatting sqref="G45">
    <cfRule type="expression" dxfId="13588" priority="14018" stopIfTrue="1">
      <formula>OR($D45="SI",$D45="T&amp;A")</formula>
    </cfRule>
    <cfRule type="expression" dxfId="13587" priority="14019" stopIfTrue="1">
      <formula>AND($F45&gt;0,$G45="")</formula>
    </cfRule>
    <cfRule type="expression" dxfId="13586" priority="14020" stopIfTrue="1">
      <formula>AND($F45=0,$G45&lt;&gt;"",$G45&lt;&gt;"PUMP OFF MODE",G45&lt;&gt;"UNDER LOAD")</formula>
    </cfRule>
  </conditionalFormatting>
  <conditionalFormatting sqref="G45">
    <cfRule type="expression" dxfId="13585" priority="14015" stopIfTrue="1">
      <formula>OR($D45="SI",$D45="T&amp;A")</formula>
    </cfRule>
    <cfRule type="expression" dxfId="13584" priority="14016" stopIfTrue="1">
      <formula>AND($F45&gt;0,$G45="")</formula>
    </cfRule>
    <cfRule type="expression" dxfId="13583" priority="14017" stopIfTrue="1">
      <formula>AND($F45=0,$G45&lt;&gt;"",$G45&lt;&gt;"PUMP OFF MODE",G45&lt;&gt;"UNDER LOAD")</formula>
    </cfRule>
  </conditionalFormatting>
  <conditionalFormatting sqref="G45">
    <cfRule type="expression" dxfId="13582" priority="14012" stopIfTrue="1">
      <formula>OR($D45="SI",$D45="T&amp;A")</formula>
    </cfRule>
    <cfRule type="expression" dxfId="13581" priority="14013" stopIfTrue="1">
      <formula>AND($F45&gt;0,$G45="")</formula>
    </cfRule>
    <cfRule type="expression" dxfId="13580" priority="14014" stopIfTrue="1">
      <formula>AND($F45=0,$G45&lt;&gt;"",$G45&lt;&gt;"PUMP OFF MODE",G45&lt;&gt;"UNDER LOAD")</formula>
    </cfRule>
  </conditionalFormatting>
  <conditionalFormatting sqref="G41 G45 G55:G56 G59:G60 G63">
    <cfRule type="expression" dxfId="13579" priority="14009" stopIfTrue="1">
      <formula>OR($D41="SI",$D41="T&amp;A")</formula>
    </cfRule>
    <cfRule type="expression" dxfId="13578" priority="14010" stopIfTrue="1">
      <formula>AND($F41&gt;0,$G41="")</formula>
    </cfRule>
    <cfRule type="expression" dxfId="13577" priority="14011" stopIfTrue="1">
      <formula>AND($F41=0,$G41&lt;&gt;"",$G41&lt;&gt;"PUMP OFF MODE",G41&lt;&gt;"UNDER LOAD")</formula>
    </cfRule>
  </conditionalFormatting>
  <conditionalFormatting sqref="G41">
    <cfRule type="expression" dxfId="13576" priority="14006" stopIfTrue="1">
      <formula>OR($D41="SI",$D41="T&amp;A")</formula>
    </cfRule>
    <cfRule type="expression" dxfId="13575" priority="14007" stopIfTrue="1">
      <formula>AND($F41&gt;0,$G41="")</formula>
    </cfRule>
    <cfRule type="expression" dxfId="13574" priority="14008" stopIfTrue="1">
      <formula>AND($F41=0,$G41&lt;&gt;"",$G41&lt;&gt;"PUMP OFF MODE",G41&lt;&gt;"UNDER LOAD")</formula>
    </cfRule>
  </conditionalFormatting>
  <conditionalFormatting sqref="G41 G45 G55:G56 G59:G60 G63">
    <cfRule type="expression" dxfId="13573" priority="14003" stopIfTrue="1">
      <formula>OR($D41="SI",$D41="T&amp;A")</formula>
    </cfRule>
    <cfRule type="expression" dxfId="13572" priority="14004" stopIfTrue="1">
      <formula>AND($F41&gt;0,$G41="")</formula>
    </cfRule>
    <cfRule type="expression" dxfId="13571" priority="14005" stopIfTrue="1">
      <formula>AND($F41=0,$G41&lt;&gt;"",$G41&lt;&gt;"PUMP OFF MODE",G41&lt;&gt;"UNDER LOAD")</formula>
    </cfRule>
  </conditionalFormatting>
  <conditionalFormatting sqref="G41 G45 G55:G56 G59:G60 G63">
    <cfRule type="expression" dxfId="13570" priority="14000" stopIfTrue="1">
      <formula>OR($D41="SI",$D41="T&amp;A")</formula>
    </cfRule>
    <cfRule type="expression" dxfId="13569" priority="14001" stopIfTrue="1">
      <formula>AND($F41&gt;0,$G41="")</formula>
    </cfRule>
    <cfRule type="expression" dxfId="13568" priority="14002" stopIfTrue="1">
      <formula>AND($F41=0,$G41&lt;&gt;"",$G41&lt;&gt;"PUMP OFF MODE",G41&lt;&gt;"UNDER LOAD")</formula>
    </cfRule>
  </conditionalFormatting>
  <conditionalFormatting sqref="G41 G45 G55:G56 G59:G60 G63">
    <cfRule type="expression" dxfId="13567" priority="13997" stopIfTrue="1">
      <formula>OR($D41="SI",$D41="T&amp;A")</formula>
    </cfRule>
    <cfRule type="expression" dxfId="13566" priority="13998" stopIfTrue="1">
      <formula>AND($F41&gt;0,$G41="")</formula>
    </cfRule>
    <cfRule type="expression" dxfId="13565" priority="13999" stopIfTrue="1">
      <formula>AND($F41=0,$G41&lt;&gt;"",$G41&lt;&gt;"PUMP OFF MODE",G41&lt;&gt;"UNDER LOAD")</formula>
    </cfRule>
  </conditionalFormatting>
  <conditionalFormatting sqref="G41 G45 G55:G56 G59:G60 G63">
    <cfRule type="expression" dxfId="13564" priority="13994" stopIfTrue="1">
      <formula>OR($D41="SI",$D41="T&amp;A")</formula>
    </cfRule>
    <cfRule type="expression" dxfId="13563" priority="13995" stopIfTrue="1">
      <formula>AND($F41&gt;0,$G41="")</formula>
    </cfRule>
    <cfRule type="expression" dxfId="13562" priority="13996" stopIfTrue="1">
      <formula>AND($F41=0,$G41&lt;&gt;"",$G41&lt;&gt;"PUMP OFF MODE",G41&lt;&gt;"UNDER LOAD")</formula>
    </cfRule>
  </conditionalFormatting>
  <conditionalFormatting sqref="G41 G45 G55:G56 G59:G60 G63">
    <cfRule type="expression" dxfId="13561" priority="13991" stopIfTrue="1">
      <formula>OR($D41="SI",$D41="T&amp;A")</formula>
    </cfRule>
    <cfRule type="expression" dxfId="13560" priority="13992" stopIfTrue="1">
      <formula>AND($F41&gt;0,$G41="")</formula>
    </cfRule>
    <cfRule type="expression" dxfId="13559" priority="13993" stopIfTrue="1">
      <formula>AND($F41=0,$G41&lt;&gt;"",$G41&lt;&gt;"PUMP OFF MODE",G41&lt;&gt;"UNDER LOAD")</formula>
    </cfRule>
  </conditionalFormatting>
  <conditionalFormatting sqref="G41 G45 G55:G56 G59:G60 G63">
    <cfRule type="expression" dxfId="13558" priority="13988" stopIfTrue="1">
      <formula>OR($D41="SI",$D41="T&amp;A")</formula>
    </cfRule>
    <cfRule type="expression" dxfId="13557" priority="13989" stopIfTrue="1">
      <formula>AND($F41&gt;0,$G41="")</formula>
    </cfRule>
    <cfRule type="expression" dxfId="13556" priority="13990" stopIfTrue="1">
      <formula>AND($F41=0,$G41&lt;&gt;"",$G41&lt;&gt;"PUMP OFF MODE",G41&lt;&gt;"UNDER LOAD")</formula>
    </cfRule>
  </conditionalFormatting>
  <conditionalFormatting sqref="G41 G45 G55:G56 G59:G60 G63">
    <cfRule type="expression" dxfId="13555" priority="13985" stopIfTrue="1">
      <formula>OR($D41="SI",$D41="T&amp;A")</formula>
    </cfRule>
    <cfRule type="expression" dxfId="13554" priority="13986" stopIfTrue="1">
      <formula>AND($F41&gt;0,$G41="")</formula>
    </cfRule>
    <cfRule type="expression" dxfId="13553" priority="13987" stopIfTrue="1">
      <formula>AND($F41=0,$G41&lt;&gt;"",$G41&lt;&gt;"PUMP OFF MODE",G41&lt;&gt;"UNDER LOAD")</formula>
    </cfRule>
  </conditionalFormatting>
  <conditionalFormatting sqref="G41 G45 G55:G56 G59:G60 G63">
    <cfRule type="expression" dxfId="13552" priority="13982" stopIfTrue="1">
      <formula>OR($D41="SI",$D41="T&amp;A")</formula>
    </cfRule>
    <cfRule type="expression" dxfId="13551" priority="13983" stopIfTrue="1">
      <formula>AND($F41&gt;0,$G41="")</formula>
    </cfRule>
    <cfRule type="expression" dxfId="13550" priority="13984" stopIfTrue="1">
      <formula>AND($F41=0,$G41&lt;&gt;"",$G41&lt;&gt;"PUMP OFF MODE",G41&lt;&gt;"UNDER LOAD")</formula>
    </cfRule>
  </conditionalFormatting>
  <conditionalFormatting sqref="G41 G45 G55:G56 G59:G60 G63">
    <cfRule type="expression" dxfId="13549" priority="13979" stopIfTrue="1">
      <formula>OR($D41="SI",$D41="T&amp;A")</formula>
    </cfRule>
    <cfRule type="expression" dxfId="13548" priority="13980" stopIfTrue="1">
      <formula>AND($F41&gt;0,$G41="")</formula>
    </cfRule>
    <cfRule type="expression" dxfId="13547" priority="13981" stopIfTrue="1">
      <formula>AND($F41=0,$G41&lt;&gt;"",$G41&lt;&gt;"PUMP OFF MODE",G41&lt;&gt;"UNDER LOAD")</formula>
    </cfRule>
  </conditionalFormatting>
  <conditionalFormatting sqref="G41 G45 G55:G56 G59:G60 G63">
    <cfRule type="expression" dxfId="13546" priority="13976" stopIfTrue="1">
      <formula>OR($D41="SI",$D41="T&amp;A")</formula>
    </cfRule>
    <cfRule type="expression" dxfId="13545" priority="13977" stopIfTrue="1">
      <formula>AND($F41&gt;0,$G41="")</formula>
    </cfRule>
    <cfRule type="expression" dxfId="13544" priority="13978" stopIfTrue="1">
      <formula>AND($F41=0,$G41&lt;&gt;"",$G41&lt;&gt;"PUMP OFF MODE",G41&lt;&gt;"UNDER LOAD")</formula>
    </cfRule>
  </conditionalFormatting>
  <conditionalFormatting sqref="G41 G45 G55:G56 G59:G60 G63">
    <cfRule type="expression" dxfId="13543" priority="13973" stopIfTrue="1">
      <formula>OR($D41="SI",$D41="T&amp;A")</formula>
    </cfRule>
    <cfRule type="expression" dxfId="13542" priority="13974" stopIfTrue="1">
      <formula>AND($F41&gt;0,$G41="")</formula>
    </cfRule>
    <cfRule type="expression" dxfId="13541" priority="13975" stopIfTrue="1">
      <formula>AND($F41=0,$G41&lt;&gt;"",$G41&lt;&gt;"PUMP OFF MODE",G41&lt;&gt;"UNDER LOAD")</formula>
    </cfRule>
  </conditionalFormatting>
  <conditionalFormatting sqref="G41 G45 G55:G56 G59:G60 G63">
    <cfRule type="expression" dxfId="13540" priority="13970" stopIfTrue="1">
      <formula>OR($D41="SI",$D41="T&amp;A")</formula>
    </cfRule>
    <cfRule type="expression" dxfId="13539" priority="13971" stopIfTrue="1">
      <formula>AND($F41&gt;0,$G41="")</formula>
    </cfRule>
    <cfRule type="expression" dxfId="13538" priority="13972" stopIfTrue="1">
      <formula>AND($F41=0,$G41&lt;&gt;"",$G41&lt;&gt;"PUMP OFF MODE",G41&lt;&gt;"UNDER LOAD")</formula>
    </cfRule>
  </conditionalFormatting>
  <conditionalFormatting sqref="G41 G45 G55:G56 G59:G60 G63">
    <cfRule type="expression" dxfId="13537" priority="13967" stopIfTrue="1">
      <formula>OR($D41="SI",$D41="T&amp;A")</formula>
    </cfRule>
    <cfRule type="expression" dxfId="13536" priority="13968" stopIfTrue="1">
      <formula>AND($F41&gt;0,$G41="")</formula>
    </cfRule>
    <cfRule type="expression" dxfId="13535" priority="13969" stopIfTrue="1">
      <formula>AND($F41=0,$G41&lt;&gt;"",$G41&lt;&gt;"PUMP OFF MODE",G41&lt;&gt;"UNDER LOAD")</formula>
    </cfRule>
  </conditionalFormatting>
  <conditionalFormatting sqref="G41 G45 G55:G56 G59:G60 G63">
    <cfRule type="expression" dxfId="13534" priority="13964" stopIfTrue="1">
      <formula>OR($D41="SI",$D41="T&amp;A")</formula>
    </cfRule>
    <cfRule type="expression" dxfId="13533" priority="13965" stopIfTrue="1">
      <formula>AND($F41&gt;0,$G41="")</formula>
    </cfRule>
    <cfRule type="expression" dxfId="13532" priority="13966" stopIfTrue="1">
      <formula>AND($F41=0,$G41&lt;&gt;"",$G41&lt;&gt;"PUMP OFF MODE",G41&lt;&gt;"UNDER LOAD")</formula>
    </cfRule>
  </conditionalFormatting>
  <conditionalFormatting sqref="G41 G45 G55:G56 G59:G60 G63">
    <cfRule type="expression" dxfId="13531" priority="13961" stopIfTrue="1">
      <formula>OR($D41="SI",$D41="T&amp;A")</formula>
    </cfRule>
    <cfRule type="expression" dxfId="13530" priority="13962" stopIfTrue="1">
      <formula>AND($F41&gt;0,$G41="")</formula>
    </cfRule>
    <cfRule type="expression" dxfId="13529" priority="13963" stopIfTrue="1">
      <formula>AND($F41=0,$G41&lt;&gt;"",$G41&lt;&gt;"PUMP OFF MODE",G41&lt;&gt;"UNDER LOAD")</formula>
    </cfRule>
  </conditionalFormatting>
  <conditionalFormatting sqref="G41 G45 G55:G56 G59:G60 G63">
    <cfRule type="expression" dxfId="13528" priority="13958" stopIfTrue="1">
      <formula>OR($D41="SI",$D41="T&amp;A")</formula>
    </cfRule>
    <cfRule type="expression" dxfId="13527" priority="13959" stopIfTrue="1">
      <formula>AND($F41&gt;0,$G41="")</formula>
    </cfRule>
    <cfRule type="expression" dxfId="13526" priority="13960" stopIfTrue="1">
      <formula>AND($F41=0,$G41&lt;&gt;"",$G41&lt;&gt;"PUMP OFF MODE",G41&lt;&gt;"UNDER LOAD")</formula>
    </cfRule>
  </conditionalFormatting>
  <conditionalFormatting sqref="G41 G45 G55:G56 G59:G60 G63">
    <cfRule type="expression" dxfId="13525" priority="13955" stopIfTrue="1">
      <formula>OR($D41="SI",$D41="T&amp;A")</formula>
    </cfRule>
    <cfRule type="expression" dxfId="13524" priority="13956" stopIfTrue="1">
      <formula>AND($F41&gt;0,$G41="")</formula>
    </cfRule>
    <cfRule type="expression" dxfId="13523" priority="13957" stopIfTrue="1">
      <formula>AND($F41=0,$G41&lt;&gt;"",$G41&lt;&gt;"PUMP OFF MODE",G41&lt;&gt;"UNDER LOAD")</formula>
    </cfRule>
  </conditionalFormatting>
  <conditionalFormatting sqref="G41 G45 G55:G56 G59:G60 G63">
    <cfRule type="expression" dxfId="13522" priority="13952" stopIfTrue="1">
      <formula>OR($D41="SI",$D41="T&amp;A")</formula>
    </cfRule>
    <cfRule type="expression" dxfId="13521" priority="13953" stopIfTrue="1">
      <formula>AND($F41&gt;0,$G41="")</formula>
    </cfRule>
    <cfRule type="expression" dxfId="13520" priority="13954" stopIfTrue="1">
      <formula>AND($F41=0,$G41&lt;&gt;"",$G41&lt;&gt;"PUMP OFF MODE",G41&lt;&gt;"UNDER LOAD")</formula>
    </cfRule>
  </conditionalFormatting>
  <conditionalFormatting sqref="G41 G45 G55:G56 G59:G60 G63">
    <cfRule type="expression" dxfId="13519" priority="13949" stopIfTrue="1">
      <formula>OR($D41="SI",$D41="T&amp;A")</formula>
    </cfRule>
    <cfRule type="expression" dxfId="13518" priority="13950" stopIfTrue="1">
      <formula>AND($F41&gt;0,$G41="")</formula>
    </cfRule>
    <cfRule type="expression" dxfId="13517" priority="13951" stopIfTrue="1">
      <formula>AND($F41=0,$G41&lt;&gt;"",$G41&lt;&gt;"PUMP OFF MODE",G41&lt;&gt;"UNDER LOAD")</formula>
    </cfRule>
  </conditionalFormatting>
  <conditionalFormatting sqref="G41 G45 G55:G56 G59:G60 G63">
    <cfRule type="expression" dxfId="13516" priority="13946" stopIfTrue="1">
      <formula>OR($D41="SI",$D41="T&amp;A")</formula>
    </cfRule>
    <cfRule type="expression" dxfId="13515" priority="13947" stopIfTrue="1">
      <formula>AND($F41&gt;0,$G41="")</formula>
    </cfRule>
    <cfRule type="expression" dxfId="13514" priority="13948" stopIfTrue="1">
      <formula>AND($F41=0,$G41&lt;&gt;"",$G41&lt;&gt;"PUMP OFF MODE",G41&lt;&gt;"UNDER LOAD")</formula>
    </cfRule>
  </conditionalFormatting>
  <conditionalFormatting sqref="G41 G45 G55:G56 G59:G60 G63">
    <cfRule type="expression" dxfId="13513" priority="13943" stopIfTrue="1">
      <formula>OR($D41="SI",$D41="T&amp;A")</formula>
    </cfRule>
    <cfRule type="expression" dxfId="13512" priority="13944" stopIfTrue="1">
      <formula>AND($F41&gt;0,$G41="")</formula>
    </cfRule>
    <cfRule type="expression" dxfId="13511" priority="13945" stopIfTrue="1">
      <formula>AND($F41=0,$G41&lt;&gt;"",$G41&lt;&gt;"PUMP OFF MODE",G41&lt;&gt;"UNDER LOAD")</formula>
    </cfRule>
  </conditionalFormatting>
  <conditionalFormatting sqref="G41 G45 G55:G56 G59:G60 G63">
    <cfRule type="expression" dxfId="13510" priority="13940" stopIfTrue="1">
      <formula>OR($D41="SI",$D41="T&amp;A")</formula>
    </cfRule>
    <cfRule type="expression" dxfId="13509" priority="13941" stopIfTrue="1">
      <formula>AND($F41&gt;0,$G41="")</formula>
    </cfRule>
    <cfRule type="expression" dxfId="13508" priority="13942" stopIfTrue="1">
      <formula>AND($F41=0,$G41&lt;&gt;"",$G41&lt;&gt;"PUMP OFF MODE",G41&lt;&gt;"UNDER LOAD")</formula>
    </cfRule>
  </conditionalFormatting>
  <conditionalFormatting sqref="G41 G45 G55:G56 G59:G60 G63">
    <cfRule type="expression" dxfId="13507" priority="13937" stopIfTrue="1">
      <formula>OR($D41="SI",$D41="T&amp;A")</formula>
    </cfRule>
    <cfRule type="expression" dxfId="13506" priority="13938" stopIfTrue="1">
      <formula>AND($F41&gt;0,$G41="")</formula>
    </cfRule>
    <cfRule type="expression" dxfId="13505" priority="13939" stopIfTrue="1">
      <formula>AND($F41=0,$G41&lt;&gt;"",$G41&lt;&gt;"PUMP OFF MODE",G41&lt;&gt;"UNDER LOAD")</formula>
    </cfRule>
  </conditionalFormatting>
  <conditionalFormatting sqref="G41 G45 G55:G56 G59:G60 G63">
    <cfRule type="expression" dxfId="13504" priority="13934" stopIfTrue="1">
      <formula>OR($D41="SI",$D41="T&amp;A")</formula>
    </cfRule>
    <cfRule type="expression" dxfId="13503" priority="13935" stopIfTrue="1">
      <formula>AND($F41&gt;0,$G41="")</formula>
    </cfRule>
    <cfRule type="expression" dxfId="13502" priority="13936" stopIfTrue="1">
      <formula>AND($F41=0,$G41&lt;&gt;"",$G41&lt;&gt;"PUMP OFF MODE",G41&lt;&gt;"UNDER LOAD")</formula>
    </cfRule>
  </conditionalFormatting>
  <conditionalFormatting sqref="G41 G45 G55:G56 G59:G60 G63">
    <cfRule type="expression" dxfId="13501" priority="13931" stopIfTrue="1">
      <formula>OR($D41="SI",$D41="T&amp;A")</formula>
    </cfRule>
    <cfRule type="expression" dxfId="13500" priority="13932" stopIfTrue="1">
      <formula>AND($F41&gt;0,$G41="")</formula>
    </cfRule>
    <cfRule type="expression" dxfId="13499" priority="13933" stopIfTrue="1">
      <formula>AND($F41=0,$G41&lt;&gt;"",$G41&lt;&gt;"PUMP OFF MODE",G41&lt;&gt;"UNDER LOAD")</formula>
    </cfRule>
  </conditionalFormatting>
  <conditionalFormatting sqref="G41 G45 G55:G56 G59:G60 G63">
    <cfRule type="expression" dxfId="13498" priority="13928" stopIfTrue="1">
      <formula>OR($D41="SI",$D41="T&amp;A")</formula>
    </cfRule>
    <cfRule type="expression" dxfId="13497" priority="13929" stopIfTrue="1">
      <formula>AND($F41&gt;0,$G41="")</formula>
    </cfRule>
    <cfRule type="expression" dxfId="13496" priority="13930" stopIfTrue="1">
      <formula>AND($F41=0,$G41&lt;&gt;"",$G41&lt;&gt;"PUMP OFF MODE",G41&lt;&gt;"UNDER LOAD")</formula>
    </cfRule>
  </conditionalFormatting>
  <conditionalFormatting sqref="G41 G45 G55:G56 G59:G60 G63">
    <cfRule type="expression" dxfId="13495" priority="13925" stopIfTrue="1">
      <formula>OR($D41="SI",$D41="T&amp;A")</formula>
    </cfRule>
    <cfRule type="expression" dxfId="13494" priority="13926" stopIfTrue="1">
      <formula>AND($F41&gt;0,$G41="")</formula>
    </cfRule>
    <cfRule type="expression" dxfId="13493" priority="13927" stopIfTrue="1">
      <formula>AND($F41=0,$G41&lt;&gt;"",$G41&lt;&gt;"PUMP OFF MODE",G41&lt;&gt;"UNDER LOAD")</formula>
    </cfRule>
  </conditionalFormatting>
  <conditionalFormatting sqref="G41 G45 G55:G56 G59:G60 G63">
    <cfRule type="expression" dxfId="13492" priority="13922" stopIfTrue="1">
      <formula>OR($D41="SI",$D41="T&amp;A")</formula>
    </cfRule>
    <cfRule type="expression" dxfId="13491" priority="13923" stopIfTrue="1">
      <formula>AND($F41&gt;0,$G41="")</formula>
    </cfRule>
    <cfRule type="expression" dxfId="13490" priority="13924" stopIfTrue="1">
      <formula>AND($F41=0,$G41&lt;&gt;"",$G41&lt;&gt;"PUMP OFF MODE",G41&lt;&gt;"UNDER LOAD")</formula>
    </cfRule>
  </conditionalFormatting>
  <conditionalFormatting sqref="G41 G45 G55:G56 G59:G60 G63">
    <cfRule type="expression" dxfId="13489" priority="13919" stopIfTrue="1">
      <formula>OR($D41="SI",$D41="T&amp;A")</formula>
    </cfRule>
    <cfRule type="expression" dxfId="13488" priority="13920" stopIfTrue="1">
      <formula>AND($F41&gt;0,$G41="")</formula>
    </cfRule>
    <cfRule type="expression" dxfId="13487" priority="13921" stopIfTrue="1">
      <formula>AND($F41=0,$G41&lt;&gt;"",$G41&lt;&gt;"PUMP OFF MODE",G41&lt;&gt;"UNDER LOAD")</formula>
    </cfRule>
  </conditionalFormatting>
  <conditionalFormatting sqref="G41 G45 G55:G56 G59:G60 G63">
    <cfRule type="expression" dxfId="13486" priority="13916" stopIfTrue="1">
      <formula>OR($D41="SI",$D41="T&amp;A")</formula>
    </cfRule>
    <cfRule type="expression" dxfId="13485" priority="13917" stopIfTrue="1">
      <formula>AND($F41&gt;0,$G41="")</formula>
    </cfRule>
    <cfRule type="expression" dxfId="13484" priority="13918" stopIfTrue="1">
      <formula>AND($F41=0,$G41&lt;&gt;"",$G41&lt;&gt;"PUMP OFF MODE",G41&lt;&gt;"UNDER LOAD")</formula>
    </cfRule>
  </conditionalFormatting>
  <conditionalFormatting sqref="G41 G45 G55:G56 G59:G60 G63">
    <cfRule type="expression" dxfId="13483" priority="13913" stopIfTrue="1">
      <formula>OR($D41="SI",$D41="T&amp;A")</formula>
    </cfRule>
    <cfRule type="expression" dxfId="13482" priority="13914" stopIfTrue="1">
      <formula>AND($F41&gt;0,$G41="")</formula>
    </cfRule>
    <cfRule type="expression" dxfId="13481" priority="13915" stopIfTrue="1">
      <formula>AND($F41=0,$G41&lt;&gt;"",$G41&lt;&gt;"PUMP OFF MODE",G41&lt;&gt;"UNDER LOAD")</formula>
    </cfRule>
  </conditionalFormatting>
  <conditionalFormatting sqref="G41 G45 G55:G56 G59:G60 G63">
    <cfRule type="expression" dxfId="13480" priority="13910" stopIfTrue="1">
      <formula>OR($D41="SI",$D41="T&amp;A")</formula>
    </cfRule>
    <cfRule type="expression" dxfId="13479" priority="13911" stopIfTrue="1">
      <formula>AND($F41&gt;0,$G41="")</formula>
    </cfRule>
    <cfRule type="expression" dxfId="13478" priority="13912" stopIfTrue="1">
      <formula>AND($F41=0,$G41&lt;&gt;"",$G41&lt;&gt;"PUMP OFF MODE",G41&lt;&gt;"UNDER LOAD")</formula>
    </cfRule>
  </conditionalFormatting>
  <conditionalFormatting sqref="G41 G45 G55:G56 G59:G60 G63">
    <cfRule type="expression" dxfId="13477" priority="13907" stopIfTrue="1">
      <formula>OR($D41="SI",$D41="T&amp;A")</formula>
    </cfRule>
    <cfRule type="expression" dxfId="13476" priority="13908" stopIfTrue="1">
      <formula>AND($F41&gt;0,$G41="")</formula>
    </cfRule>
    <cfRule type="expression" dxfId="13475" priority="13909" stopIfTrue="1">
      <formula>AND($F41=0,$G41&lt;&gt;"",$G41&lt;&gt;"PUMP OFF MODE",G41&lt;&gt;"UNDER LOAD")</formula>
    </cfRule>
  </conditionalFormatting>
  <conditionalFormatting sqref="G41 G45 G55:G56 G59:G60 G63">
    <cfRule type="expression" dxfId="13474" priority="13904" stopIfTrue="1">
      <formula>OR($D41="SI",$D41="T&amp;A")</formula>
    </cfRule>
    <cfRule type="expression" dxfId="13473" priority="13905" stopIfTrue="1">
      <formula>AND($F41&gt;0,$G41="")</formula>
    </cfRule>
    <cfRule type="expression" dxfId="13472" priority="13906" stopIfTrue="1">
      <formula>AND($F41=0,$G41&lt;&gt;"",$G41&lt;&gt;"PUMP OFF MODE",G41&lt;&gt;"UNDER LOAD")</formula>
    </cfRule>
  </conditionalFormatting>
  <conditionalFormatting sqref="G41 G45 G55:G56 G59:G60 G63">
    <cfRule type="expression" dxfId="13471" priority="13901" stopIfTrue="1">
      <formula>OR($D41="SI",$D41="T&amp;A")</formula>
    </cfRule>
    <cfRule type="expression" dxfId="13470" priority="13902" stopIfTrue="1">
      <formula>AND($F41&gt;0,$G41="")</formula>
    </cfRule>
    <cfRule type="expression" dxfId="13469" priority="13903" stopIfTrue="1">
      <formula>AND($F41=0,$G41&lt;&gt;"",$G41&lt;&gt;"PUMP OFF MODE",G41&lt;&gt;"UNDER LOAD")</formula>
    </cfRule>
  </conditionalFormatting>
  <conditionalFormatting sqref="G41 G45 G55:G56 G59:G60 G63">
    <cfRule type="expression" dxfId="13468" priority="13898" stopIfTrue="1">
      <formula>OR($D41="SI",$D41="T&amp;A")</formula>
    </cfRule>
    <cfRule type="expression" dxfId="13467" priority="13899" stopIfTrue="1">
      <formula>AND($F41&gt;0,$G41="")</formula>
    </cfRule>
    <cfRule type="expression" dxfId="13466" priority="13900" stopIfTrue="1">
      <formula>AND($F41=0,$G41&lt;&gt;"",$G41&lt;&gt;"PUMP OFF MODE",G41&lt;&gt;"UNDER LOAD")</formula>
    </cfRule>
  </conditionalFormatting>
  <conditionalFormatting sqref="G41 G45 G55:G56 G59:G60 G63">
    <cfRule type="expression" dxfId="13465" priority="13895" stopIfTrue="1">
      <formula>OR($D41="SI",$D41="T&amp;A")</formula>
    </cfRule>
    <cfRule type="expression" dxfId="13464" priority="13896" stopIfTrue="1">
      <formula>AND($F41&gt;0,$G41="")</formula>
    </cfRule>
    <cfRule type="expression" dxfId="13463" priority="13897" stopIfTrue="1">
      <formula>AND($F41=0,$G41&lt;&gt;"",$G41&lt;&gt;"PUMP OFF MODE",G41&lt;&gt;"UNDER LOAD")</formula>
    </cfRule>
  </conditionalFormatting>
  <conditionalFormatting sqref="G41 G45 G55:G56 G59:G60 G63">
    <cfRule type="expression" dxfId="13462" priority="13892" stopIfTrue="1">
      <formula>OR($D41="SI",$D41="T&amp;A")</formula>
    </cfRule>
    <cfRule type="expression" dxfId="13461" priority="13893" stopIfTrue="1">
      <formula>AND($F41&gt;0,$G41="")</formula>
    </cfRule>
    <cfRule type="expression" dxfId="13460" priority="13894" stopIfTrue="1">
      <formula>AND($F41=0,$G41&lt;&gt;"",$G41&lt;&gt;"PUMP OFF MODE",G41&lt;&gt;"UNDER LOAD")</formula>
    </cfRule>
  </conditionalFormatting>
  <conditionalFormatting sqref="G41 G45 G55:G56 G59:G60 G63">
    <cfRule type="expression" dxfId="13459" priority="13889" stopIfTrue="1">
      <formula>OR($D41="SI",$D41="T&amp;A")</formula>
    </cfRule>
    <cfRule type="expression" dxfId="13458" priority="13890" stopIfTrue="1">
      <formula>AND($F41&gt;0,$G41="")</formula>
    </cfRule>
    <cfRule type="expression" dxfId="13457" priority="13891" stopIfTrue="1">
      <formula>AND($F41=0,$G41&lt;&gt;"",$G41&lt;&gt;"PUMP OFF MODE",G41&lt;&gt;"UNDER LOAD")</formula>
    </cfRule>
  </conditionalFormatting>
  <conditionalFormatting sqref="G41 G45 G55:G56 G59:G60 G63">
    <cfRule type="expression" dxfId="13456" priority="13886" stopIfTrue="1">
      <formula>OR($D41="SI",$D41="T&amp;A")</formula>
    </cfRule>
    <cfRule type="expression" dxfId="13455" priority="13887" stopIfTrue="1">
      <formula>AND($F41&gt;0,$G41="")</formula>
    </cfRule>
    <cfRule type="expression" dxfId="13454" priority="13888" stopIfTrue="1">
      <formula>AND($F41=0,$G41&lt;&gt;"",$G41&lt;&gt;"PUMP OFF MODE",G41&lt;&gt;"UNDER LOAD")</formula>
    </cfRule>
  </conditionalFormatting>
  <conditionalFormatting sqref="G41 G45 G55:G56 G59:G60 G63">
    <cfRule type="expression" dxfId="13453" priority="13883" stopIfTrue="1">
      <formula>OR($D41="SI",$D41="T&amp;A")</formula>
    </cfRule>
    <cfRule type="expression" dxfId="13452" priority="13884" stopIfTrue="1">
      <formula>AND($F41&gt;0,$G41="")</formula>
    </cfRule>
    <cfRule type="expression" dxfId="13451" priority="13885" stopIfTrue="1">
      <formula>AND($F41=0,$G41&lt;&gt;"",$G41&lt;&gt;"PUMP OFF MODE",G41&lt;&gt;"UNDER LOAD")</formula>
    </cfRule>
  </conditionalFormatting>
  <conditionalFormatting sqref="G41 G45 G55:G56 G59:G60 G63">
    <cfRule type="expression" dxfId="13450" priority="13880" stopIfTrue="1">
      <formula>OR($D41="SI",$D41="T&amp;A")</formula>
    </cfRule>
    <cfRule type="expression" dxfId="13449" priority="13881" stopIfTrue="1">
      <formula>AND($F41&gt;0,$G41="")</formula>
    </cfRule>
    <cfRule type="expression" dxfId="13448" priority="13882" stopIfTrue="1">
      <formula>AND($F41=0,$G41&lt;&gt;"",$G41&lt;&gt;"PUMP OFF MODE",G41&lt;&gt;"UNDER LOAD")</formula>
    </cfRule>
  </conditionalFormatting>
  <conditionalFormatting sqref="G41 G45 G55:G56 G59:G60 G63">
    <cfRule type="expression" dxfId="13447" priority="13877" stopIfTrue="1">
      <formula>OR($D41="SI",$D41="T&amp;A")</formula>
    </cfRule>
    <cfRule type="expression" dxfId="13446" priority="13878" stopIfTrue="1">
      <formula>AND($F41&gt;0,$G41="")</formula>
    </cfRule>
    <cfRule type="expression" dxfId="13445" priority="13879" stopIfTrue="1">
      <formula>AND($F41=0,$G41&lt;&gt;"",$G41&lt;&gt;"PUMP OFF MODE",G41&lt;&gt;"UNDER LOAD")</formula>
    </cfRule>
  </conditionalFormatting>
  <conditionalFormatting sqref="G41 G45 G55:G56 G59:G60 G63">
    <cfRule type="expression" dxfId="13444" priority="13874" stopIfTrue="1">
      <formula>OR($D41="SI",$D41="T&amp;A")</formula>
    </cfRule>
    <cfRule type="expression" dxfId="13443" priority="13875" stopIfTrue="1">
      <formula>AND($F41&gt;0,$G41="")</formula>
    </cfRule>
    <cfRule type="expression" dxfId="13442" priority="13876" stopIfTrue="1">
      <formula>AND($F41=0,$G41&lt;&gt;"",$G41&lt;&gt;"PUMP OFF MODE",G41&lt;&gt;"UNDER LOAD")</formula>
    </cfRule>
  </conditionalFormatting>
  <conditionalFormatting sqref="G41 G45 G55:G56 G59:G60 G63">
    <cfRule type="expression" dxfId="13441" priority="13871" stopIfTrue="1">
      <formula>OR($D41="SI",$D41="T&amp;A")</formula>
    </cfRule>
    <cfRule type="expression" dxfId="13440" priority="13872" stopIfTrue="1">
      <formula>AND($F41&gt;0,$G41="")</formula>
    </cfRule>
    <cfRule type="expression" dxfId="13439" priority="13873" stopIfTrue="1">
      <formula>AND($F41=0,$G41&lt;&gt;"",$G41&lt;&gt;"PUMP OFF MODE",G41&lt;&gt;"UNDER LOAD")</formula>
    </cfRule>
  </conditionalFormatting>
  <conditionalFormatting sqref="G45 G63">
    <cfRule type="expression" dxfId="13438" priority="13868" stopIfTrue="1">
      <formula>OR($D45="SI",$D45="T&amp;A")</formula>
    </cfRule>
    <cfRule type="expression" dxfId="13437" priority="13869" stopIfTrue="1">
      <formula>AND($F45&gt;0,$G45="")</formula>
    </cfRule>
    <cfRule type="expression" dxfId="13436" priority="13870" stopIfTrue="1">
      <formula>AND($F45=0,$G45&lt;&gt;"",$G45&lt;&gt;"PUMP OFF MODE",G45&lt;&gt;"UNDER LOAD")</formula>
    </cfRule>
  </conditionalFormatting>
  <conditionalFormatting sqref="G45">
    <cfRule type="expression" dxfId="13435" priority="13865" stopIfTrue="1">
      <formula>OR($D45="SI",$D45="T&amp;A")</formula>
    </cfRule>
    <cfRule type="expression" dxfId="13434" priority="13866" stopIfTrue="1">
      <formula>AND($F45&gt;0,$G45="")</formula>
    </cfRule>
    <cfRule type="expression" dxfId="13433" priority="13867" stopIfTrue="1">
      <formula>AND($F45=0,$G45&lt;&gt;"",$G45&lt;&gt;"PUMP OFF MODE",G45&lt;&gt;"UNDER LOAD")</formula>
    </cfRule>
  </conditionalFormatting>
  <conditionalFormatting sqref="G45">
    <cfRule type="expression" dxfId="13432" priority="13862" stopIfTrue="1">
      <formula>OR($D45="SI",$D45="T&amp;A")</formula>
    </cfRule>
    <cfRule type="expression" dxfId="13431" priority="13863" stopIfTrue="1">
      <formula>AND($F45&gt;0,$G45="")</formula>
    </cfRule>
    <cfRule type="expression" dxfId="13430" priority="13864" stopIfTrue="1">
      <formula>AND($F45=0,$G45&lt;&gt;"",$G45&lt;&gt;"PUMP OFF MODE",G45&lt;&gt;"UNDER LOAD")</formula>
    </cfRule>
  </conditionalFormatting>
  <conditionalFormatting sqref="G45">
    <cfRule type="expression" dxfId="13429" priority="13859" stopIfTrue="1">
      <formula>OR($D45="SI",$D45="T&amp;A")</formula>
    </cfRule>
    <cfRule type="expression" dxfId="13428" priority="13860" stopIfTrue="1">
      <formula>AND($F45&gt;0,$G45="")</formula>
    </cfRule>
    <cfRule type="expression" dxfId="13427" priority="13861" stopIfTrue="1">
      <formula>AND($F45=0,$G45&lt;&gt;"",$G45&lt;&gt;"PUMP OFF MODE",G45&lt;&gt;"UNDER LOAD")</formula>
    </cfRule>
  </conditionalFormatting>
  <conditionalFormatting sqref="G45">
    <cfRule type="expression" dxfId="13426" priority="13856" stopIfTrue="1">
      <formula>OR($D45="SI",$D45="T&amp;A")</formula>
    </cfRule>
    <cfRule type="expression" dxfId="13425" priority="13857" stopIfTrue="1">
      <formula>AND($F45&gt;0,$G45="")</formula>
    </cfRule>
    <cfRule type="expression" dxfId="13424" priority="13858" stopIfTrue="1">
      <formula>AND($F45=0,$G45&lt;&gt;"",$G45&lt;&gt;"PUMP OFF MODE",G45&lt;&gt;"UNDER LOAD")</formula>
    </cfRule>
  </conditionalFormatting>
  <conditionalFormatting sqref="G45">
    <cfRule type="expression" dxfId="13423" priority="13853" stopIfTrue="1">
      <formula>OR($D45="SI",$D45="T&amp;A")</formula>
    </cfRule>
    <cfRule type="expression" dxfId="13422" priority="13854" stopIfTrue="1">
      <formula>AND($F45&gt;0,$G45="")</formula>
    </cfRule>
    <cfRule type="expression" dxfId="13421" priority="13855" stopIfTrue="1">
      <formula>AND($F45=0,$G45&lt;&gt;"",$G45&lt;&gt;"PUMP OFF MODE",G45&lt;&gt;"UNDER LOAD")</formula>
    </cfRule>
  </conditionalFormatting>
  <conditionalFormatting sqref="G45">
    <cfRule type="expression" dxfId="13420" priority="13850" stopIfTrue="1">
      <formula>OR($D45="SI",$D45="T&amp;A")</formula>
    </cfRule>
    <cfRule type="expression" dxfId="13419" priority="13851" stopIfTrue="1">
      <formula>AND($F45&gt;0,$G45="")</formula>
    </cfRule>
    <cfRule type="expression" dxfId="13418" priority="13852" stopIfTrue="1">
      <formula>AND($F45=0,$G45&lt;&gt;"",$G45&lt;&gt;"PUMP OFF MODE",G45&lt;&gt;"UNDER LOAD")</formula>
    </cfRule>
  </conditionalFormatting>
  <conditionalFormatting sqref="G45">
    <cfRule type="expression" dxfId="13417" priority="13847" stopIfTrue="1">
      <formula>OR($D45="SI",$D45="T&amp;A")</formula>
    </cfRule>
    <cfRule type="expression" dxfId="13416" priority="13848" stopIfTrue="1">
      <formula>AND($F45&gt;0,$G45="")</formula>
    </cfRule>
    <cfRule type="expression" dxfId="13415" priority="13849" stopIfTrue="1">
      <formula>AND($F45=0,$G45&lt;&gt;"",$G45&lt;&gt;"PUMP OFF MODE",G45&lt;&gt;"UNDER LOAD")</formula>
    </cfRule>
  </conditionalFormatting>
  <conditionalFormatting sqref="G45">
    <cfRule type="expression" dxfId="13414" priority="13844" stopIfTrue="1">
      <formula>OR($D45="SI",$D45="T&amp;A")</formula>
    </cfRule>
    <cfRule type="expression" dxfId="13413" priority="13845" stopIfTrue="1">
      <formula>AND($F45&gt;0,$G45="")</formula>
    </cfRule>
    <cfRule type="expression" dxfId="13412" priority="13846" stopIfTrue="1">
      <formula>AND($F45=0,$G45&lt;&gt;"",$G45&lt;&gt;"PUMP OFF MODE",G45&lt;&gt;"UNDER LOAD")</formula>
    </cfRule>
  </conditionalFormatting>
  <conditionalFormatting sqref="G45">
    <cfRule type="expression" dxfId="13411" priority="13841" stopIfTrue="1">
      <formula>OR($D45="SI",$D45="T&amp;A")</formula>
    </cfRule>
    <cfRule type="expression" dxfId="13410" priority="13842" stopIfTrue="1">
      <formula>AND($F45&gt;0,$G45="")</formula>
    </cfRule>
    <cfRule type="expression" dxfId="13409" priority="13843" stopIfTrue="1">
      <formula>AND($F45=0,$G45&lt;&gt;"",$G45&lt;&gt;"PUMP OFF MODE",G45&lt;&gt;"UNDER LOAD")</formula>
    </cfRule>
  </conditionalFormatting>
  <conditionalFormatting sqref="G45">
    <cfRule type="expression" dxfId="13408" priority="13838" stopIfTrue="1">
      <formula>OR($D45="SI",$D45="T&amp;A")</formula>
    </cfRule>
    <cfRule type="expression" dxfId="13407" priority="13839" stopIfTrue="1">
      <formula>AND($F45&gt;0,$G45="")</formula>
    </cfRule>
    <cfRule type="expression" dxfId="13406" priority="13840" stopIfTrue="1">
      <formula>AND($F45=0,$G45&lt;&gt;"",$G45&lt;&gt;"PUMP OFF MODE",G45&lt;&gt;"UNDER LOAD")</formula>
    </cfRule>
  </conditionalFormatting>
  <conditionalFormatting sqref="G45">
    <cfRule type="expression" dxfId="13405" priority="13835" stopIfTrue="1">
      <formula>OR($D45="SI",$D45="T&amp;A")</formula>
    </cfRule>
    <cfRule type="expression" dxfId="13404" priority="13836" stopIfTrue="1">
      <formula>AND($F45&gt;0,$G45="")</formula>
    </cfRule>
    <cfRule type="expression" dxfId="13403" priority="13837" stopIfTrue="1">
      <formula>AND($F45=0,$G45&lt;&gt;"",$G45&lt;&gt;"PUMP OFF MODE",G45&lt;&gt;"UNDER LOAD")</formula>
    </cfRule>
  </conditionalFormatting>
  <conditionalFormatting sqref="G55:G56 G45 G59:G60 G63">
    <cfRule type="expression" dxfId="13402" priority="13832" stopIfTrue="1">
      <formula>OR($D45="SI",$D45="T&amp;A")</formula>
    </cfRule>
    <cfRule type="expression" dxfId="13401" priority="13833" stopIfTrue="1">
      <formula>AND($F45&gt;0,$G45="")</formula>
    </cfRule>
    <cfRule type="expression" dxfId="13400" priority="13834" stopIfTrue="1">
      <formula>AND($F45=0,$G45&lt;&gt;"",$G45&lt;&gt;"PUMP OFF MODE",G45&lt;&gt;"UNDER LOAD")</formula>
    </cfRule>
  </conditionalFormatting>
  <conditionalFormatting sqref="G41 G45 G55:G56 G73 G87 G101 G112 G59:G60 G63">
    <cfRule type="expression" dxfId="13399" priority="13829" stopIfTrue="1">
      <formula>OR($D41="SI",$D41="T&amp;A")</formula>
    </cfRule>
    <cfRule type="expression" dxfId="13398" priority="13830" stopIfTrue="1">
      <formula>AND($F41&gt;0,$G41="")</formula>
    </cfRule>
    <cfRule type="expression" dxfId="13397" priority="13831" stopIfTrue="1">
      <formula>AND($F41=0,$G41&lt;&gt;"",$G41&lt;&gt;"PUMP OFF MODE",G41&lt;&gt;"UNDER LOAD")</formula>
    </cfRule>
  </conditionalFormatting>
  <conditionalFormatting sqref="G41">
    <cfRule type="expression" dxfId="13396" priority="13826" stopIfTrue="1">
      <formula>OR($D41="SI",$D41="T&amp;A")</formula>
    </cfRule>
    <cfRule type="expression" dxfId="13395" priority="13827" stopIfTrue="1">
      <formula>AND($F41&gt;0,$G41="")</formula>
    </cfRule>
    <cfRule type="expression" dxfId="13394" priority="13828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93" priority="13823" stopIfTrue="1">
      <formula>OR($D41="SI",$D41="T&amp;A")</formula>
    </cfRule>
    <cfRule type="expression" dxfId="13392" priority="13824" stopIfTrue="1">
      <formula>AND($F41&gt;0,$G41="")</formula>
    </cfRule>
    <cfRule type="expression" dxfId="13391" priority="13825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90" priority="13820" stopIfTrue="1">
      <formula>OR($D41="SI",$D41="T&amp;A")</formula>
    </cfRule>
    <cfRule type="expression" dxfId="13389" priority="13821" stopIfTrue="1">
      <formula>AND($F41&gt;0,$G41="")</formula>
    </cfRule>
    <cfRule type="expression" dxfId="13388" priority="13822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87" priority="13817" stopIfTrue="1">
      <formula>OR($D41="SI",$D41="T&amp;A")</formula>
    </cfRule>
    <cfRule type="expression" dxfId="13386" priority="13818" stopIfTrue="1">
      <formula>AND($F41&gt;0,$G41="")</formula>
    </cfRule>
    <cfRule type="expression" dxfId="13385" priority="13819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84" priority="13814" stopIfTrue="1">
      <formula>OR($D41="SI",$D41="T&amp;A")</formula>
    </cfRule>
    <cfRule type="expression" dxfId="13383" priority="13815" stopIfTrue="1">
      <formula>AND($F41&gt;0,$G41="")</formula>
    </cfRule>
    <cfRule type="expression" dxfId="13382" priority="13816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81" priority="13811" stopIfTrue="1">
      <formula>OR($D41="SI",$D41="T&amp;A")</formula>
    </cfRule>
    <cfRule type="expression" dxfId="13380" priority="13812" stopIfTrue="1">
      <formula>AND($F41&gt;0,$G41="")</formula>
    </cfRule>
    <cfRule type="expression" dxfId="13379" priority="13813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78" priority="13808" stopIfTrue="1">
      <formula>OR($D41="SI",$D41="T&amp;A")</formula>
    </cfRule>
    <cfRule type="expression" dxfId="13377" priority="13809" stopIfTrue="1">
      <formula>AND($F41&gt;0,$G41="")</formula>
    </cfRule>
    <cfRule type="expression" dxfId="13376" priority="13810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75" priority="13805" stopIfTrue="1">
      <formula>OR($D41="SI",$D41="T&amp;A")</formula>
    </cfRule>
    <cfRule type="expression" dxfId="13374" priority="13806" stopIfTrue="1">
      <formula>AND($F41&gt;0,$G41="")</formula>
    </cfRule>
    <cfRule type="expression" dxfId="13373" priority="13807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72" priority="13802" stopIfTrue="1">
      <formula>OR($D41="SI",$D41="T&amp;A")</formula>
    </cfRule>
    <cfRule type="expression" dxfId="13371" priority="13803" stopIfTrue="1">
      <formula>AND($F41&gt;0,$G41="")</formula>
    </cfRule>
    <cfRule type="expression" dxfId="13370" priority="13804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69" priority="13799" stopIfTrue="1">
      <formula>OR($D41="SI",$D41="T&amp;A")</formula>
    </cfRule>
    <cfRule type="expression" dxfId="13368" priority="13800" stopIfTrue="1">
      <formula>AND($F41&gt;0,$G41="")</formula>
    </cfRule>
    <cfRule type="expression" dxfId="13367" priority="13801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66" priority="13796" stopIfTrue="1">
      <formula>OR($D41="SI",$D41="T&amp;A")</formula>
    </cfRule>
    <cfRule type="expression" dxfId="13365" priority="13797" stopIfTrue="1">
      <formula>AND($F41&gt;0,$G41="")</formula>
    </cfRule>
    <cfRule type="expression" dxfId="13364" priority="13798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63" priority="13793" stopIfTrue="1">
      <formula>OR($D41="SI",$D41="T&amp;A")</formula>
    </cfRule>
    <cfRule type="expression" dxfId="13362" priority="13794" stopIfTrue="1">
      <formula>AND($F41&gt;0,$G41="")</formula>
    </cfRule>
    <cfRule type="expression" dxfId="13361" priority="13795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60" priority="13790" stopIfTrue="1">
      <formula>OR($D41="SI",$D41="T&amp;A")</formula>
    </cfRule>
    <cfRule type="expression" dxfId="13359" priority="13791" stopIfTrue="1">
      <formula>AND($F41&gt;0,$G41="")</formula>
    </cfRule>
    <cfRule type="expression" dxfId="13358" priority="13792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57" priority="13787" stopIfTrue="1">
      <formula>OR($D41="SI",$D41="T&amp;A")</formula>
    </cfRule>
    <cfRule type="expression" dxfId="13356" priority="13788" stopIfTrue="1">
      <formula>AND($F41&gt;0,$G41="")</formula>
    </cfRule>
    <cfRule type="expression" dxfId="13355" priority="13789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54" priority="13784" stopIfTrue="1">
      <formula>OR($D41="SI",$D41="T&amp;A")</formula>
    </cfRule>
    <cfRule type="expression" dxfId="13353" priority="13785" stopIfTrue="1">
      <formula>AND($F41&gt;0,$G41="")</formula>
    </cfRule>
    <cfRule type="expression" dxfId="13352" priority="13786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51" priority="13781" stopIfTrue="1">
      <formula>OR($D41="SI",$D41="T&amp;A")</formula>
    </cfRule>
    <cfRule type="expression" dxfId="13350" priority="13782" stopIfTrue="1">
      <formula>AND($F41&gt;0,$G41="")</formula>
    </cfRule>
    <cfRule type="expression" dxfId="13349" priority="13783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48" priority="13778" stopIfTrue="1">
      <formula>OR($D41="SI",$D41="T&amp;A")</formula>
    </cfRule>
    <cfRule type="expression" dxfId="13347" priority="13779" stopIfTrue="1">
      <formula>AND($F41&gt;0,$G41="")</formula>
    </cfRule>
    <cfRule type="expression" dxfId="13346" priority="13780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45" priority="13775" stopIfTrue="1">
      <formula>OR($D41="SI",$D41="T&amp;A")</formula>
    </cfRule>
    <cfRule type="expression" dxfId="13344" priority="13776" stopIfTrue="1">
      <formula>AND($F41&gt;0,$G41="")</formula>
    </cfRule>
    <cfRule type="expression" dxfId="13343" priority="13777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42" priority="13772" stopIfTrue="1">
      <formula>OR($D41="SI",$D41="T&amp;A")</formula>
    </cfRule>
    <cfRule type="expression" dxfId="13341" priority="13773" stopIfTrue="1">
      <formula>AND($F41&gt;0,$G41="")</formula>
    </cfRule>
    <cfRule type="expression" dxfId="13340" priority="13774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39" priority="13769" stopIfTrue="1">
      <formula>OR($D41="SI",$D41="T&amp;A")</formula>
    </cfRule>
    <cfRule type="expression" dxfId="13338" priority="13770" stopIfTrue="1">
      <formula>AND($F41&gt;0,$G41="")</formula>
    </cfRule>
    <cfRule type="expression" dxfId="13337" priority="13771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36" priority="13766" stopIfTrue="1">
      <formula>OR($D41="SI",$D41="T&amp;A")</formula>
    </cfRule>
    <cfRule type="expression" dxfId="13335" priority="13767" stopIfTrue="1">
      <formula>AND($F41&gt;0,$G41="")</formula>
    </cfRule>
    <cfRule type="expression" dxfId="13334" priority="13768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33" priority="13763" stopIfTrue="1">
      <formula>OR($D41="SI",$D41="T&amp;A")</formula>
    </cfRule>
    <cfRule type="expression" dxfId="13332" priority="13764" stopIfTrue="1">
      <formula>AND($F41&gt;0,$G41="")</formula>
    </cfRule>
    <cfRule type="expression" dxfId="13331" priority="13765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30" priority="13760" stopIfTrue="1">
      <formula>OR($D41="SI",$D41="T&amp;A")</formula>
    </cfRule>
    <cfRule type="expression" dxfId="13329" priority="13761" stopIfTrue="1">
      <formula>AND($F41&gt;0,$G41="")</formula>
    </cfRule>
    <cfRule type="expression" dxfId="13328" priority="13762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27" priority="13757" stopIfTrue="1">
      <formula>OR($D41="SI",$D41="T&amp;A")</formula>
    </cfRule>
    <cfRule type="expression" dxfId="13326" priority="13758" stopIfTrue="1">
      <formula>AND($F41&gt;0,$G41="")</formula>
    </cfRule>
    <cfRule type="expression" dxfId="13325" priority="13759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24" priority="13754" stopIfTrue="1">
      <formula>OR($D41="SI",$D41="T&amp;A")</formula>
    </cfRule>
    <cfRule type="expression" dxfId="13323" priority="13755" stopIfTrue="1">
      <formula>AND($F41&gt;0,$G41="")</formula>
    </cfRule>
    <cfRule type="expression" dxfId="13322" priority="13756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21" priority="13751" stopIfTrue="1">
      <formula>OR($D41="SI",$D41="T&amp;A")</formula>
    </cfRule>
    <cfRule type="expression" dxfId="13320" priority="13752" stopIfTrue="1">
      <formula>AND($F41&gt;0,$G41="")</formula>
    </cfRule>
    <cfRule type="expression" dxfId="13319" priority="13753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18" priority="13748" stopIfTrue="1">
      <formula>OR($D41="SI",$D41="T&amp;A")</formula>
    </cfRule>
    <cfRule type="expression" dxfId="13317" priority="13749" stopIfTrue="1">
      <formula>AND($F41&gt;0,$G41="")</formula>
    </cfRule>
    <cfRule type="expression" dxfId="13316" priority="13750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15" priority="13745" stopIfTrue="1">
      <formula>OR($D41="SI",$D41="T&amp;A")</formula>
    </cfRule>
    <cfRule type="expression" dxfId="13314" priority="13746" stopIfTrue="1">
      <formula>AND($F41&gt;0,$G41="")</formula>
    </cfRule>
    <cfRule type="expression" dxfId="13313" priority="13747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12" priority="13742" stopIfTrue="1">
      <formula>OR($D41="SI",$D41="T&amp;A")</formula>
    </cfRule>
    <cfRule type="expression" dxfId="13311" priority="13743" stopIfTrue="1">
      <formula>AND($F41&gt;0,$G41="")</formula>
    </cfRule>
    <cfRule type="expression" dxfId="13310" priority="13744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09" priority="13739" stopIfTrue="1">
      <formula>OR($D41="SI",$D41="T&amp;A")</formula>
    </cfRule>
    <cfRule type="expression" dxfId="13308" priority="13740" stopIfTrue="1">
      <formula>AND($F41&gt;0,$G41="")</formula>
    </cfRule>
    <cfRule type="expression" dxfId="13307" priority="13741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06" priority="13736" stopIfTrue="1">
      <formula>OR($D41="SI",$D41="T&amp;A")</formula>
    </cfRule>
    <cfRule type="expression" dxfId="13305" priority="13737" stopIfTrue="1">
      <formula>AND($F41&gt;0,$G41="")</formula>
    </cfRule>
    <cfRule type="expression" dxfId="13304" priority="13738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03" priority="13733" stopIfTrue="1">
      <formula>OR($D41="SI",$D41="T&amp;A")</formula>
    </cfRule>
    <cfRule type="expression" dxfId="13302" priority="13734" stopIfTrue="1">
      <formula>AND($F41&gt;0,$G41="")</formula>
    </cfRule>
    <cfRule type="expression" dxfId="13301" priority="13735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300" priority="13730" stopIfTrue="1">
      <formula>OR($D41="SI",$D41="T&amp;A")</formula>
    </cfRule>
    <cfRule type="expression" dxfId="13299" priority="13731" stopIfTrue="1">
      <formula>AND($F41&gt;0,$G41="")</formula>
    </cfRule>
    <cfRule type="expression" dxfId="13298" priority="13732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97" priority="13727" stopIfTrue="1">
      <formula>OR($D41="SI",$D41="T&amp;A")</formula>
    </cfRule>
    <cfRule type="expression" dxfId="13296" priority="13728" stopIfTrue="1">
      <formula>AND($F41&gt;0,$G41="")</formula>
    </cfRule>
    <cfRule type="expression" dxfId="13295" priority="13729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94" priority="13724" stopIfTrue="1">
      <formula>OR($D41="SI",$D41="T&amp;A")</formula>
    </cfRule>
    <cfRule type="expression" dxfId="13293" priority="13725" stopIfTrue="1">
      <formula>AND($F41&gt;0,$G41="")</formula>
    </cfRule>
    <cfRule type="expression" dxfId="13292" priority="13726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91" priority="13721" stopIfTrue="1">
      <formula>OR($D41="SI",$D41="T&amp;A")</formula>
    </cfRule>
    <cfRule type="expression" dxfId="13290" priority="13722" stopIfTrue="1">
      <formula>AND($F41&gt;0,$G41="")</formula>
    </cfRule>
    <cfRule type="expression" dxfId="13289" priority="13723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88" priority="13718" stopIfTrue="1">
      <formula>OR($D41="SI",$D41="T&amp;A")</formula>
    </cfRule>
    <cfRule type="expression" dxfId="13287" priority="13719" stopIfTrue="1">
      <formula>AND($F41&gt;0,$G41="")</formula>
    </cfRule>
    <cfRule type="expression" dxfId="13286" priority="13720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85" priority="13715" stopIfTrue="1">
      <formula>OR($D41="SI",$D41="T&amp;A")</formula>
    </cfRule>
    <cfRule type="expression" dxfId="13284" priority="13716" stopIfTrue="1">
      <formula>AND($F41&gt;0,$G41="")</formula>
    </cfRule>
    <cfRule type="expression" dxfId="13283" priority="13717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82" priority="13712" stopIfTrue="1">
      <formula>OR($D41="SI",$D41="T&amp;A")</formula>
    </cfRule>
    <cfRule type="expression" dxfId="13281" priority="13713" stopIfTrue="1">
      <formula>AND($F41&gt;0,$G41="")</formula>
    </cfRule>
    <cfRule type="expression" dxfId="13280" priority="13714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79" priority="13709" stopIfTrue="1">
      <formula>OR($D41="SI",$D41="T&amp;A")</formula>
    </cfRule>
    <cfRule type="expression" dxfId="13278" priority="13710" stopIfTrue="1">
      <formula>AND($F41&gt;0,$G41="")</formula>
    </cfRule>
    <cfRule type="expression" dxfId="13277" priority="13711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76" priority="13706" stopIfTrue="1">
      <formula>OR($D41="SI",$D41="T&amp;A")</formula>
    </cfRule>
    <cfRule type="expression" dxfId="13275" priority="13707" stopIfTrue="1">
      <formula>AND($F41&gt;0,$G41="")</formula>
    </cfRule>
    <cfRule type="expression" dxfId="13274" priority="13708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73" priority="13703" stopIfTrue="1">
      <formula>OR($D41="SI",$D41="T&amp;A")</formula>
    </cfRule>
    <cfRule type="expression" dxfId="13272" priority="13704" stopIfTrue="1">
      <formula>AND($F41&gt;0,$G41="")</formula>
    </cfRule>
    <cfRule type="expression" dxfId="13271" priority="13705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70" priority="13700" stopIfTrue="1">
      <formula>OR($D41="SI",$D41="T&amp;A")</formula>
    </cfRule>
    <cfRule type="expression" dxfId="13269" priority="13701" stopIfTrue="1">
      <formula>AND($F41&gt;0,$G41="")</formula>
    </cfRule>
    <cfRule type="expression" dxfId="13268" priority="13702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67" priority="13697" stopIfTrue="1">
      <formula>OR($D41="SI",$D41="T&amp;A")</formula>
    </cfRule>
    <cfRule type="expression" dxfId="13266" priority="13698" stopIfTrue="1">
      <formula>AND($F41&gt;0,$G41="")</formula>
    </cfRule>
    <cfRule type="expression" dxfId="13265" priority="13699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64" priority="13694" stopIfTrue="1">
      <formula>OR($D41="SI",$D41="T&amp;A")</formula>
    </cfRule>
    <cfRule type="expression" dxfId="13263" priority="13695" stopIfTrue="1">
      <formula>AND($F41&gt;0,$G41="")</formula>
    </cfRule>
    <cfRule type="expression" dxfId="13262" priority="13696" stopIfTrue="1">
      <formula>AND($F41=0,$G41&lt;&gt;"",$G41&lt;&gt;"PUMP OFF MODE",G41&lt;&gt;"UNDER LOAD")</formula>
    </cfRule>
  </conditionalFormatting>
  <conditionalFormatting sqref="G41 G45 G55:G56 G73 G87 G101 G112 G59:G60 G63">
    <cfRule type="expression" dxfId="13261" priority="13691" stopIfTrue="1">
      <formula>OR($D41="SI",$D41="T&amp;A")</formula>
    </cfRule>
    <cfRule type="expression" dxfId="13260" priority="13692" stopIfTrue="1">
      <formula>AND($F41&gt;0,$G41="")</formula>
    </cfRule>
    <cfRule type="expression" dxfId="13259" priority="13693" stopIfTrue="1">
      <formula>AND($F41=0,$G41&lt;&gt;"",$G41&lt;&gt;"PUMP OFF MODE",G41&lt;&gt;"UNDER LOAD")</formula>
    </cfRule>
  </conditionalFormatting>
  <conditionalFormatting sqref="G112 G87 G45 G63">
    <cfRule type="expression" dxfId="13258" priority="13688" stopIfTrue="1">
      <formula>OR($D45="SI",$D45="T&amp;A")</formula>
    </cfRule>
    <cfRule type="expression" dxfId="13257" priority="13689" stopIfTrue="1">
      <formula>AND($F45&gt;0,$G45="")</formula>
    </cfRule>
    <cfRule type="expression" dxfId="13256" priority="13690" stopIfTrue="1">
      <formula>AND($F45=0,$G45&lt;&gt;"",$G45&lt;&gt;"PUMP OFF MODE",G45&lt;&gt;"UNDER LOAD")</formula>
    </cfRule>
  </conditionalFormatting>
  <conditionalFormatting sqref="G112 G45">
    <cfRule type="expression" dxfId="13255" priority="13685" stopIfTrue="1">
      <formula>OR($D45="SI",$D45="T&amp;A")</formula>
    </cfRule>
    <cfRule type="expression" dxfId="13254" priority="13686" stopIfTrue="1">
      <formula>AND($F45&gt;0,$G45="")</formula>
    </cfRule>
    <cfRule type="expression" dxfId="13253" priority="13687" stopIfTrue="1">
      <formula>AND($F45=0,$G45&lt;&gt;"",$G45&lt;&gt;"PUMP OFF MODE",G45&lt;&gt;"UNDER LOAD")</formula>
    </cfRule>
  </conditionalFormatting>
  <conditionalFormatting sqref="G112 G45">
    <cfRule type="expression" dxfId="13252" priority="13682" stopIfTrue="1">
      <formula>OR($D45="SI",$D45="T&amp;A")</formula>
    </cfRule>
    <cfRule type="expression" dxfId="13251" priority="13683" stopIfTrue="1">
      <formula>AND($F45&gt;0,$G45="")</formula>
    </cfRule>
    <cfRule type="expression" dxfId="13250" priority="13684" stopIfTrue="1">
      <formula>AND($F45=0,$G45&lt;&gt;"",$G45&lt;&gt;"PUMP OFF MODE",G45&lt;&gt;"UNDER LOAD")</formula>
    </cfRule>
  </conditionalFormatting>
  <conditionalFormatting sqref="G112 G45">
    <cfRule type="expression" dxfId="13249" priority="13679" stopIfTrue="1">
      <formula>OR($D45="SI",$D45="T&amp;A")</formula>
    </cfRule>
    <cfRule type="expression" dxfId="13248" priority="13680" stopIfTrue="1">
      <formula>AND($F45&gt;0,$G45="")</formula>
    </cfRule>
    <cfRule type="expression" dxfId="13247" priority="13681" stopIfTrue="1">
      <formula>AND($F45=0,$G45&lt;&gt;"",$G45&lt;&gt;"PUMP OFF MODE",G45&lt;&gt;"UNDER LOAD")</formula>
    </cfRule>
  </conditionalFormatting>
  <conditionalFormatting sqref="G112 G45">
    <cfRule type="expression" dxfId="13246" priority="13676" stopIfTrue="1">
      <formula>OR($D45="SI",$D45="T&amp;A")</formula>
    </cfRule>
    <cfRule type="expression" dxfId="13245" priority="13677" stopIfTrue="1">
      <formula>AND($F45&gt;0,$G45="")</formula>
    </cfRule>
    <cfRule type="expression" dxfId="13244" priority="13678" stopIfTrue="1">
      <formula>AND($F45=0,$G45&lt;&gt;"",$G45&lt;&gt;"PUMP OFF MODE",G45&lt;&gt;"UNDER LOAD")</formula>
    </cfRule>
  </conditionalFormatting>
  <conditionalFormatting sqref="G112 G45">
    <cfRule type="expression" dxfId="13243" priority="13673" stopIfTrue="1">
      <formula>OR($D45="SI",$D45="T&amp;A")</formula>
    </cfRule>
    <cfRule type="expression" dxfId="13242" priority="13674" stopIfTrue="1">
      <formula>AND($F45&gt;0,$G45="")</formula>
    </cfRule>
    <cfRule type="expression" dxfId="13241" priority="13675" stopIfTrue="1">
      <formula>AND($F45=0,$G45&lt;&gt;"",$G45&lt;&gt;"PUMP OFF MODE",G45&lt;&gt;"UNDER LOAD")</formula>
    </cfRule>
  </conditionalFormatting>
  <conditionalFormatting sqref="G112 G45">
    <cfRule type="expression" dxfId="13240" priority="13670" stopIfTrue="1">
      <formula>OR($D45="SI",$D45="T&amp;A")</formula>
    </cfRule>
    <cfRule type="expression" dxfId="13239" priority="13671" stopIfTrue="1">
      <formula>AND($F45&gt;0,$G45="")</formula>
    </cfRule>
    <cfRule type="expression" dxfId="13238" priority="13672" stopIfTrue="1">
      <formula>AND($F45=0,$G45&lt;&gt;"",$G45&lt;&gt;"PUMP OFF MODE",G45&lt;&gt;"UNDER LOAD")</formula>
    </cfRule>
  </conditionalFormatting>
  <conditionalFormatting sqref="G112 G45">
    <cfRule type="expression" dxfId="13237" priority="13667" stopIfTrue="1">
      <formula>OR($D45="SI",$D45="T&amp;A")</formula>
    </cfRule>
    <cfRule type="expression" dxfId="13236" priority="13668" stopIfTrue="1">
      <formula>AND($F45&gt;0,$G45="")</formula>
    </cfRule>
    <cfRule type="expression" dxfId="13235" priority="13669" stopIfTrue="1">
      <formula>AND($F45=0,$G45&lt;&gt;"",$G45&lt;&gt;"PUMP OFF MODE",G45&lt;&gt;"UNDER LOAD")</formula>
    </cfRule>
  </conditionalFormatting>
  <conditionalFormatting sqref="G112 G45">
    <cfRule type="expression" dxfId="13234" priority="13664" stopIfTrue="1">
      <formula>OR($D45="SI",$D45="T&amp;A")</formula>
    </cfRule>
    <cfRule type="expression" dxfId="13233" priority="13665" stopIfTrue="1">
      <formula>AND($F45&gt;0,$G45="")</formula>
    </cfRule>
    <cfRule type="expression" dxfId="13232" priority="13666" stopIfTrue="1">
      <formula>AND($F45=0,$G45&lt;&gt;"",$G45&lt;&gt;"PUMP OFF MODE",G45&lt;&gt;"UNDER LOAD")</formula>
    </cfRule>
  </conditionalFormatting>
  <conditionalFormatting sqref="G112 G45">
    <cfRule type="expression" dxfId="13231" priority="13661" stopIfTrue="1">
      <formula>OR($D45="SI",$D45="T&amp;A")</formula>
    </cfRule>
    <cfRule type="expression" dxfId="13230" priority="13662" stopIfTrue="1">
      <formula>AND($F45&gt;0,$G45="")</formula>
    </cfRule>
    <cfRule type="expression" dxfId="13229" priority="13663" stopIfTrue="1">
      <formula>AND($F45=0,$G45&lt;&gt;"",$G45&lt;&gt;"PUMP OFF MODE",G45&lt;&gt;"UNDER LOAD")</formula>
    </cfRule>
  </conditionalFormatting>
  <conditionalFormatting sqref="G112 G45">
    <cfRule type="expression" dxfId="13228" priority="13658" stopIfTrue="1">
      <formula>OR($D45="SI",$D45="T&amp;A")</formula>
    </cfRule>
    <cfRule type="expression" dxfId="13227" priority="13659" stopIfTrue="1">
      <formula>AND($F45&gt;0,$G45="")</formula>
    </cfRule>
    <cfRule type="expression" dxfId="13226" priority="13660" stopIfTrue="1">
      <formula>AND($F45=0,$G45&lt;&gt;"",$G45&lt;&gt;"PUMP OFF MODE",G45&lt;&gt;"UNDER LOAD")</formula>
    </cfRule>
  </conditionalFormatting>
  <conditionalFormatting sqref="G112 G45">
    <cfRule type="expression" dxfId="13225" priority="13655" stopIfTrue="1">
      <formula>OR($D45="SI",$D45="T&amp;A")</formula>
    </cfRule>
    <cfRule type="expression" dxfId="13224" priority="13656" stopIfTrue="1">
      <formula>AND($F45&gt;0,$G45="")</formula>
    </cfRule>
    <cfRule type="expression" dxfId="13223" priority="13657" stopIfTrue="1">
      <formula>AND($F45=0,$G45&lt;&gt;"",$G45&lt;&gt;"PUMP OFF MODE",G45&lt;&gt;"UNDER LOAD")</formula>
    </cfRule>
  </conditionalFormatting>
  <conditionalFormatting sqref="G112 G87 G73 G55:G56 G45 G101 G59:G60 G63">
    <cfRule type="expression" dxfId="13222" priority="13652" stopIfTrue="1">
      <formula>OR($D45="SI",$D45="T&amp;A")</formula>
    </cfRule>
    <cfRule type="expression" dxfId="13221" priority="13653" stopIfTrue="1">
      <formula>AND($F45&gt;0,$G45="")</formula>
    </cfRule>
    <cfRule type="expression" dxfId="13220" priority="13654" stopIfTrue="1">
      <formula>AND($F45=0,$G45&lt;&gt;"",$G45&lt;&gt;"PUMP OFF MODE",G45&lt;&gt;"UNDER LOAD")</formula>
    </cfRule>
  </conditionalFormatting>
  <conditionalFormatting sqref="G76">
    <cfRule type="expression" dxfId="13219" priority="13649" stopIfTrue="1">
      <formula>OR($D76="SI",$D76="T&amp;A")</formula>
    </cfRule>
    <cfRule type="expression" dxfId="13218" priority="13650" stopIfTrue="1">
      <formula>AND($F76&gt;0,$G76="")</formula>
    </cfRule>
    <cfRule type="expression" dxfId="13217" priority="13651" stopIfTrue="1">
      <formula>AND($F76=0,$G76&lt;&gt;"",$G76&lt;&gt;"PUMP OFF MODE",G76&lt;&gt;"UNDER LOAD")</formula>
    </cfRule>
  </conditionalFormatting>
  <conditionalFormatting sqref="G76">
    <cfRule type="expression" dxfId="13216" priority="13646" stopIfTrue="1">
      <formula>OR($D76="SI",$D76="T&amp;A")</formula>
    </cfRule>
    <cfRule type="expression" dxfId="13215" priority="13647" stopIfTrue="1">
      <formula>AND($F76&gt;0,$G76="")</formula>
    </cfRule>
    <cfRule type="expression" dxfId="13214" priority="13648" stopIfTrue="1">
      <formula>AND($F76=0,$G76&lt;&gt;"",$G76&lt;&gt;"PUMP OFF MODE",G76&lt;&gt;"UNDER LOAD")</formula>
    </cfRule>
  </conditionalFormatting>
  <conditionalFormatting sqref="G76">
    <cfRule type="expression" dxfId="13213" priority="13643" stopIfTrue="1">
      <formula>OR($D76="SI",$D76="T&amp;A")</formula>
    </cfRule>
    <cfRule type="expression" dxfId="13212" priority="13644" stopIfTrue="1">
      <formula>AND($F76&gt;0,$G76="")</formula>
    </cfRule>
    <cfRule type="expression" dxfId="13211" priority="13645" stopIfTrue="1">
      <formula>AND($F76=0,$G76&lt;&gt;"",$G76&lt;&gt;"PUMP OFF MODE",G76&lt;&gt;"UNDER LOAD")</formula>
    </cfRule>
  </conditionalFormatting>
  <conditionalFormatting sqref="G76">
    <cfRule type="expression" dxfId="13210" priority="13640" stopIfTrue="1">
      <formula>OR($D76="SI",$D76="T&amp;A")</formula>
    </cfRule>
    <cfRule type="expression" dxfId="13209" priority="13641" stopIfTrue="1">
      <formula>AND($F76&gt;0,$G76="")</formula>
    </cfRule>
    <cfRule type="expression" dxfId="13208" priority="13642" stopIfTrue="1">
      <formula>AND($F76=0,$G76&lt;&gt;"",$G76&lt;&gt;"PUMP OFF MODE",G76&lt;&gt;"UNDER LOAD")</formula>
    </cfRule>
  </conditionalFormatting>
  <conditionalFormatting sqref="G76">
    <cfRule type="expression" dxfId="13207" priority="13637" stopIfTrue="1">
      <formula>OR($D76="SI",$D76="T&amp;A")</formula>
    </cfRule>
    <cfRule type="expression" dxfId="13206" priority="13638" stopIfTrue="1">
      <formula>AND($F76&gt;0,$G76="")</formula>
    </cfRule>
    <cfRule type="expression" dxfId="13205" priority="13639" stopIfTrue="1">
      <formula>AND($F76=0,$G76&lt;&gt;"",$G76&lt;&gt;"PUMP OFF MODE",G76&lt;&gt;"UNDER LOAD")</formula>
    </cfRule>
  </conditionalFormatting>
  <conditionalFormatting sqref="G76">
    <cfRule type="expression" dxfId="13204" priority="13634" stopIfTrue="1">
      <formula>OR($D76="SI",$D76="T&amp;A")</formula>
    </cfRule>
    <cfRule type="expression" dxfId="13203" priority="13635" stopIfTrue="1">
      <formula>AND($F76&gt;0,$G76="")</formula>
    </cfRule>
    <cfRule type="expression" dxfId="13202" priority="13636" stopIfTrue="1">
      <formula>AND($F76=0,$G76&lt;&gt;"",$G76&lt;&gt;"PUMP OFF MODE",G76&lt;&gt;"UNDER LOAD")</formula>
    </cfRule>
  </conditionalFormatting>
  <conditionalFormatting sqref="G76">
    <cfRule type="expression" dxfId="13201" priority="13631" stopIfTrue="1">
      <formula>OR($D76="SI",$D76="T&amp;A")</formula>
    </cfRule>
    <cfRule type="expression" dxfId="13200" priority="13632" stopIfTrue="1">
      <formula>AND($F76&gt;0,$G76="")</formula>
    </cfRule>
    <cfRule type="expression" dxfId="13199" priority="13633" stopIfTrue="1">
      <formula>AND($F76=0,$G76&lt;&gt;"",$G76&lt;&gt;"PUMP OFF MODE",G76&lt;&gt;"UNDER LOAD")</formula>
    </cfRule>
  </conditionalFormatting>
  <conditionalFormatting sqref="G76">
    <cfRule type="expression" dxfId="13198" priority="13628" stopIfTrue="1">
      <formula>OR($D76="SI",$D76="T&amp;A")</formula>
    </cfRule>
    <cfRule type="expression" dxfId="13197" priority="13629" stopIfTrue="1">
      <formula>AND($F76&gt;0,$G76="")</formula>
    </cfRule>
    <cfRule type="expression" dxfId="13196" priority="13630" stopIfTrue="1">
      <formula>AND($F76=0,$G76&lt;&gt;"",$G76&lt;&gt;"PUMP OFF MODE",G76&lt;&gt;"UNDER LOAD")</formula>
    </cfRule>
  </conditionalFormatting>
  <conditionalFormatting sqref="G76">
    <cfRule type="expression" dxfId="13195" priority="13625" stopIfTrue="1">
      <formula>OR($D76="SI",$D76="T&amp;A")</formula>
    </cfRule>
    <cfRule type="expression" dxfId="13194" priority="13626" stopIfTrue="1">
      <formula>AND($F76&gt;0,$G76="")</formula>
    </cfRule>
    <cfRule type="expression" dxfId="13193" priority="13627" stopIfTrue="1">
      <formula>AND($F76=0,$G76&lt;&gt;"",$G76&lt;&gt;"PUMP OFF MODE",G76&lt;&gt;"UNDER LOAD")</formula>
    </cfRule>
  </conditionalFormatting>
  <conditionalFormatting sqref="G76">
    <cfRule type="expression" dxfId="13192" priority="13622" stopIfTrue="1">
      <formula>OR($D76="SI",$D76="T&amp;A")</formula>
    </cfRule>
    <cfRule type="expression" dxfId="13191" priority="13623" stopIfTrue="1">
      <formula>AND($F76&gt;0,$G76="")</formula>
    </cfRule>
    <cfRule type="expression" dxfId="13190" priority="13624" stopIfTrue="1">
      <formula>AND($F76=0,$G76&lt;&gt;"",$G76&lt;&gt;"PUMP OFF MODE",G76&lt;&gt;"UNDER LOAD")</formula>
    </cfRule>
  </conditionalFormatting>
  <conditionalFormatting sqref="G76">
    <cfRule type="expression" dxfId="13189" priority="13619" stopIfTrue="1">
      <formula>OR($D76="SI",$D76="T&amp;A")</formula>
    </cfRule>
    <cfRule type="expression" dxfId="13188" priority="13620" stopIfTrue="1">
      <formula>AND($F76&gt;0,$G76="")</formula>
    </cfRule>
    <cfRule type="expression" dxfId="13187" priority="13621" stopIfTrue="1">
      <formula>AND($F76=0,$G76&lt;&gt;"",$G76&lt;&gt;"PUMP OFF MODE",G76&lt;&gt;"UNDER LOAD")</formula>
    </cfRule>
  </conditionalFormatting>
  <conditionalFormatting sqref="G76">
    <cfRule type="expression" dxfId="13186" priority="13616" stopIfTrue="1">
      <formula>OR($D76="SI",$D76="T&amp;A")</formula>
    </cfRule>
    <cfRule type="expression" dxfId="13185" priority="13617" stopIfTrue="1">
      <formula>AND($F76&gt;0,$G76="")</formula>
    </cfRule>
    <cfRule type="expression" dxfId="13184" priority="13618" stopIfTrue="1">
      <formula>AND($F76=0,$G76&lt;&gt;"",$G76&lt;&gt;"PUMP OFF MODE",G76&lt;&gt;"UNDER LOAD")</formula>
    </cfRule>
  </conditionalFormatting>
  <conditionalFormatting sqref="G76">
    <cfRule type="expression" dxfId="13183" priority="13613" stopIfTrue="1">
      <formula>OR($D76="SI",$D76="T&amp;A")</formula>
    </cfRule>
    <cfRule type="expression" dxfId="13182" priority="13614" stopIfTrue="1">
      <formula>AND($F76&gt;0,$G76="")</formula>
    </cfRule>
    <cfRule type="expression" dxfId="13181" priority="13615" stopIfTrue="1">
      <formula>AND($F76=0,$G76&lt;&gt;"",$G76&lt;&gt;"PUMP OFF MODE",G76&lt;&gt;"UNDER LOAD")</formula>
    </cfRule>
  </conditionalFormatting>
  <conditionalFormatting sqref="G76">
    <cfRule type="expression" dxfId="13180" priority="13610" stopIfTrue="1">
      <formula>OR($D76="SI",$D76="T&amp;A")</formula>
    </cfRule>
    <cfRule type="expression" dxfId="13179" priority="13611" stopIfTrue="1">
      <formula>AND($F76&gt;0,$G76="")</formula>
    </cfRule>
    <cfRule type="expression" dxfId="13178" priority="13612" stopIfTrue="1">
      <formula>AND($F76=0,$G76&lt;&gt;"",$G76&lt;&gt;"PUMP OFF MODE",G76&lt;&gt;"UNDER LOAD")</formula>
    </cfRule>
  </conditionalFormatting>
  <conditionalFormatting sqref="G76">
    <cfRule type="expression" dxfId="13177" priority="13607" stopIfTrue="1">
      <formula>OR($D76="SI",$D76="T&amp;A")</formula>
    </cfRule>
    <cfRule type="expression" dxfId="13176" priority="13608" stopIfTrue="1">
      <formula>AND($F76&gt;0,$G76="")</formula>
    </cfRule>
    <cfRule type="expression" dxfId="13175" priority="13609" stopIfTrue="1">
      <formula>AND($F76=0,$G76&lt;&gt;"",$G76&lt;&gt;"PUMP OFF MODE",G76&lt;&gt;"UNDER LOAD")</formula>
    </cfRule>
  </conditionalFormatting>
  <conditionalFormatting sqref="G76">
    <cfRule type="expression" dxfId="13174" priority="13604" stopIfTrue="1">
      <formula>OR($D76="SI",$D76="T&amp;A")</formula>
    </cfRule>
    <cfRule type="expression" dxfId="13173" priority="13605" stopIfTrue="1">
      <formula>AND($F76&gt;0,$G76="")</formula>
    </cfRule>
    <cfRule type="expression" dxfId="13172" priority="13606" stopIfTrue="1">
      <formula>AND($F76=0,$G76&lt;&gt;"",$G76&lt;&gt;"PUMP OFF MODE",G76&lt;&gt;"UNDER LOAD")</formula>
    </cfRule>
  </conditionalFormatting>
  <conditionalFormatting sqref="G76">
    <cfRule type="expression" dxfId="13171" priority="13601" stopIfTrue="1">
      <formula>OR($D76="SI",$D76="T&amp;A")</formula>
    </cfRule>
    <cfRule type="expression" dxfId="13170" priority="13602" stopIfTrue="1">
      <formula>AND($F76&gt;0,$G76="")</formula>
    </cfRule>
    <cfRule type="expression" dxfId="13169" priority="13603" stopIfTrue="1">
      <formula>AND($F76=0,$G76&lt;&gt;"",$G76&lt;&gt;"PUMP OFF MODE",G76&lt;&gt;"UNDER LOAD")</formula>
    </cfRule>
  </conditionalFormatting>
  <conditionalFormatting sqref="G76">
    <cfRule type="expression" dxfId="13168" priority="13598" stopIfTrue="1">
      <formula>OR($D76="SI",$D76="T&amp;A")</formula>
    </cfRule>
    <cfRule type="expression" dxfId="13167" priority="13599" stopIfTrue="1">
      <formula>AND($F76&gt;0,$G76="")</formula>
    </cfRule>
    <cfRule type="expression" dxfId="13166" priority="13600" stopIfTrue="1">
      <formula>AND($F76=0,$G76&lt;&gt;"",$G76&lt;&gt;"PUMP OFF MODE",G76&lt;&gt;"UNDER LOAD")</formula>
    </cfRule>
  </conditionalFormatting>
  <conditionalFormatting sqref="G76">
    <cfRule type="expression" dxfId="13165" priority="13595" stopIfTrue="1">
      <formula>OR($D76="SI",$D76="T&amp;A")</formula>
    </cfRule>
    <cfRule type="expression" dxfId="13164" priority="13596" stopIfTrue="1">
      <formula>AND($F76&gt;0,$G76="")</formula>
    </cfRule>
    <cfRule type="expression" dxfId="13163" priority="13597" stopIfTrue="1">
      <formula>AND($F76=0,$G76&lt;&gt;"",$G76&lt;&gt;"PUMP OFF MODE",G76&lt;&gt;"UNDER LOAD")</formula>
    </cfRule>
  </conditionalFormatting>
  <conditionalFormatting sqref="G76">
    <cfRule type="expression" dxfId="13162" priority="13592" stopIfTrue="1">
      <formula>OR($D76="SI",$D76="T&amp;A")</formula>
    </cfRule>
    <cfRule type="expression" dxfId="13161" priority="13593" stopIfTrue="1">
      <formula>AND($F76&gt;0,$G76="")</formula>
    </cfRule>
    <cfRule type="expression" dxfId="13160" priority="13594" stopIfTrue="1">
      <formula>AND($F76=0,$G76&lt;&gt;"",$G76&lt;&gt;"PUMP OFF MODE",G76&lt;&gt;"UNDER LOAD")</formula>
    </cfRule>
  </conditionalFormatting>
  <conditionalFormatting sqref="G76">
    <cfRule type="expression" dxfId="13159" priority="13589" stopIfTrue="1">
      <formula>OR($D76="SI",$D76="T&amp;A")</formula>
    </cfRule>
    <cfRule type="expression" dxfId="13158" priority="13590" stopIfTrue="1">
      <formula>AND($F76&gt;0,$G76="")</formula>
    </cfRule>
    <cfRule type="expression" dxfId="13157" priority="13591" stopIfTrue="1">
      <formula>AND($F76=0,$G76&lt;&gt;"",$G76&lt;&gt;"PUMP OFF MODE",G76&lt;&gt;"UNDER LOAD")</formula>
    </cfRule>
  </conditionalFormatting>
  <conditionalFormatting sqref="G76">
    <cfRule type="expression" dxfId="13156" priority="13586" stopIfTrue="1">
      <formula>OR($D76="SI",$D76="T&amp;A")</formula>
    </cfRule>
    <cfRule type="expression" dxfId="13155" priority="13587" stopIfTrue="1">
      <formula>AND($F76&gt;0,$G76="")</formula>
    </cfRule>
    <cfRule type="expression" dxfId="13154" priority="13588" stopIfTrue="1">
      <formula>AND($F76=0,$G76&lt;&gt;"",$G76&lt;&gt;"PUMP OFF MODE",G76&lt;&gt;"UNDER LOAD")</formula>
    </cfRule>
  </conditionalFormatting>
  <conditionalFormatting sqref="G76">
    <cfRule type="expression" dxfId="13153" priority="13583" stopIfTrue="1">
      <formula>OR($D76="SI",$D76="T&amp;A")</formula>
    </cfRule>
    <cfRule type="expression" dxfId="13152" priority="13584" stopIfTrue="1">
      <formula>AND($F76&gt;0,$G76="")</formula>
    </cfRule>
    <cfRule type="expression" dxfId="13151" priority="13585" stopIfTrue="1">
      <formula>AND($F76=0,$G76&lt;&gt;"",$G76&lt;&gt;"PUMP OFF MODE",G76&lt;&gt;"UNDER LOAD")</formula>
    </cfRule>
  </conditionalFormatting>
  <conditionalFormatting sqref="G76">
    <cfRule type="expression" dxfId="13150" priority="13580" stopIfTrue="1">
      <formula>OR($D76="SI",$D76="T&amp;A")</formula>
    </cfRule>
    <cfRule type="expression" dxfId="13149" priority="13581" stopIfTrue="1">
      <formula>AND($F76&gt;0,$G76="")</formula>
    </cfRule>
    <cfRule type="expression" dxfId="13148" priority="13582" stopIfTrue="1">
      <formula>AND($F76=0,$G76&lt;&gt;"",$G76&lt;&gt;"PUMP OFF MODE",G76&lt;&gt;"UNDER LOAD")</formula>
    </cfRule>
  </conditionalFormatting>
  <conditionalFormatting sqref="G76">
    <cfRule type="expression" dxfId="13147" priority="13577" stopIfTrue="1">
      <formula>OR($D76="SI",$D76="T&amp;A")</formula>
    </cfRule>
    <cfRule type="expression" dxfId="13146" priority="13578" stopIfTrue="1">
      <formula>AND($F76&gt;0,$G76="")</formula>
    </cfRule>
    <cfRule type="expression" dxfId="13145" priority="13579" stopIfTrue="1">
      <formula>AND($F76=0,$G76&lt;&gt;"",$G76&lt;&gt;"PUMP OFF MODE",G76&lt;&gt;"UNDER LOAD")</formula>
    </cfRule>
  </conditionalFormatting>
  <conditionalFormatting sqref="G76">
    <cfRule type="expression" dxfId="13144" priority="13574" stopIfTrue="1">
      <formula>OR($D76="SI",$D76="T&amp;A")</formula>
    </cfRule>
    <cfRule type="expression" dxfId="13143" priority="13575" stopIfTrue="1">
      <formula>AND($F76&gt;0,$G76="")</formula>
    </cfRule>
    <cfRule type="expression" dxfId="13142" priority="13576" stopIfTrue="1">
      <formula>AND($F76=0,$G76&lt;&gt;"",$G76&lt;&gt;"PUMP OFF MODE",G76&lt;&gt;"UNDER LOAD")</formula>
    </cfRule>
  </conditionalFormatting>
  <conditionalFormatting sqref="G76">
    <cfRule type="expression" dxfId="13141" priority="13571" stopIfTrue="1">
      <formula>OR($D76="SI",$D76="T&amp;A")</formula>
    </cfRule>
    <cfRule type="expression" dxfId="13140" priority="13572" stopIfTrue="1">
      <formula>AND($F76&gt;0,$G76="")</formula>
    </cfRule>
    <cfRule type="expression" dxfId="13139" priority="13573" stopIfTrue="1">
      <formula>AND($F76=0,$G76&lt;&gt;"",$G76&lt;&gt;"PUMP OFF MODE",G76&lt;&gt;"UNDER LOAD")</formula>
    </cfRule>
  </conditionalFormatting>
  <conditionalFormatting sqref="G76">
    <cfRule type="expression" dxfId="13138" priority="13568" stopIfTrue="1">
      <formula>OR($D76="SI",$D76="T&amp;A")</formula>
    </cfRule>
    <cfRule type="expression" dxfId="13137" priority="13569" stopIfTrue="1">
      <formula>AND($F76&gt;0,$G76="")</formula>
    </cfRule>
    <cfRule type="expression" dxfId="13136" priority="13570" stopIfTrue="1">
      <formula>AND($F76=0,$G76&lt;&gt;"",$G76&lt;&gt;"PUMP OFF MODE",G76&lt;&gt;"UNDER LOAD")</formula>
    </cfRule>
  </conditionalFormatting>
  <conditionalFormatting sqref="G76">
    <cfRule type="expression" dxfId="13135" priority="13565" stopIfTrue="1">
      <formula>OR($D76="SI",$D76="T&amp;A")</formula>
    </cfRule>
    <cfRule type="expression" dxfId="13134" priority="13566" stopIfTrue="1">
      <formula>AND($F76&gt;0,$G76="")</formula>
    </cfRule>
    <cfRule type="expression" dxfId="13133" priority="13567" stopIfTrue="1">
      <formula>AND($F76=0,$G76&lt;&gt;"",$G76&lt;&gt;"PUMP OFF MODE",G76&lt;&gt;"UNDER LOAD")</formula>
    </cfRule>
  </conditionalFormatting>
  <conditionalFormatting sqref="G76">
    <cfRule type="expression" dxfId="13132" priority="13562" stopIfTrue="1">
      <formula>OR($D76="SI",$D76="T&amp;A")</formula>
    </cfRule>
    <cfRule type="expression" dxfId="13131" priority="13563" stopIfTrue="1">
      <formula>AND($F76&gt;0,$G76="")</formula>
    </cfRule>
    <cfRule type="expression" dxfId="13130" priority="13564" stopIfTrue="1">
      <formula>AND($F76=0,$G76&lt;&gt;"",$G76&lt;&gt;"PUMP OFF MODE",G76&lt;&gt;"UNDER LOAD")</formula>
    </cfRule>
  </conditionalFormatting>
  <conditionalFormatting sqref="G76">
    <cfRule type="expression" dxfId="13129" priority="13559" stopIfTrue="1">
      <formula>OR($D76="SI",$D76="T&amp;A")</formula>
    </cfRule>
    <cfRule type="expression" dxfId="13128" priority="13560" stopIfTrue="1">
      <formula>AND($F76&gt;0,$G76="")</formula>
    </cfRule>
    <cfRule type="expression" dxfId="13127" priority="13561" stopIfTrue="1">
      <formula>AND($F76=0,$G76&lt;&gt;"",$G76&lt;&gt;"PUMP OFF MODE",G76&lt;&gt;"UNDER LOAD")</formula>
    </cfRule>
  </conditionalFormatting>
  <conditionalFormatting sqref="G76">
    <cfRule type="expression" dxfId="13126" priority="13556" stopIfTrue="1">
      <formula>OR($D76="SI",$D76="T&amp;A")</formula>
    </cfRule>
    <cfRule type="expression" dxfId="13125" priority="13557" stopIfTrue="1">
      <formula>AND($F76&gt;0,$G76="")</formula>
    </cfRule>
    <cfRule type="expression" dxfId="13124" priority="13558" stopIfTrue="1">
      <formula>AND($F76=0,$G76&lt;&gt;"",$G76&lt;&gt;"PUMP OFF MODE",G76&lt;&gt;"UNDER LOAD")</formula>
    </cfRule>
  </conditionalFormatting>
  <conditionalFormatting sqref="G76">
    <cfRule type="expression" dxfId="13123" priority="13553" stopIfTrue="1">
      <formula>OR($D76="SI",$D76="T&amp;A")</formula>
    </cfRule>
    <cfRule type="expression" dxfId="13122" priority="13554" stopIfTrue="1">
      <formula>AND($F76&gt;0,$G76="")</formula>
    </cfRule>
    <cfRule type="expression" dxfId="13121" priority="13555" stopIfTrue="1">
      <formula>AND($F76=0,$G76&lt;&gt;"",$G76&lt;&gt;"PUMP OFF MODE",G76&lt;&gt;"UNDER LOAD")</formula>
    </cfRule>
  </conditionalFormatting>
  <conditionalFormatting sqref="G76">
    <cfRule type="expression" dxfId="13120" priority="13550" stopIfTrue="1">
      <formula>OR($D76="SI",$D76="T&amp;A")</formula>
    </cfRule>
    <cfRule type="expression" dxfId="13119" priority="13551" stopIfTrue="1">
      <formula>AND($F76&gt;0,$G76="")</formula>
    </cfRule>
    <cfRule type="expression" dxfId="13118" priority="13552" stopIfTrue="1">
      <formula>AND($F76=0,$G76&lt;&gt;"",$G76&lt;&gt;"PUMP OFF MODE",G76&lt;&gt;"UNDER LOAD")</formula>
    </cfRule>
  </conditionalFormatting>
  <conditionalFormatting sqref="G76">
    <cfRule type="expression" dxfId="13117" priority="13547" stopIfTrue="1">
      <formula>OR($D76="SI",$D76="T&amp;A")</formula>
    </cfRule>
    <cfRule type="expression" dxfId="13116" priority="13548" stopIfTrue="1">
      <formula>AND($F76&gt;0,$G76="")</formula>
    </cfRule>
    <cfRule type="expression" dxfId="13115" priority="13549" stopIfTrue="1">
      <formula>AND($F76=0,$G76&lt;&gt;"",$G76&lt;&gt;"PUMP OFF MODE",G76&lt;&gt;"UNDER LOAD")</formula>
    </cfRule>
  </conditionalFormatting>
  <conditionalFormatting sqref="G76">
    <cfRule type="expression" dxfId="13114" priority="13544" stopIfTrue="1">
      <formula>OR($D76="SI",$D76="T&amp;A")</formula>
    </cfRule>
    <cfRule type="expression" dxfId="13113" priority="13545" stopIfTrue="1">
      <formula>AND($F76&gt;0,$G76="")</formula>
    </cfRule>
    <cfRule type="expression" dxfId="13112" priority="13546" stopIfTrue="1">
      <formula>AND($F76=0,$G76&lt;&gt;"",$G76&lt;&gt;"PUMP OFF MODE",G76&lt;&gt;"UNDER LOAD")</formula>
    </cfRule>
  </conditionalFormatting>
  <conditionalFormatting sqref="G76">
    <cfRule type="expression" dxfId="13111" priority="13541" stopIfTrue="1">
      <formula>OR($D76="SI",$D76="T&amp;A")</formula>
    </cfRule>
    <cfRule type="expression" dxfId="13110" priority="13542" stopIfTrue="1">
      <formula>AND($F76&gt;0,$G76="")</formula>
    </cfRule>
    <cfRule type="expression" dxfId="13109" priority="13543" stopIfTrue="1">
      <formula>AND($F76=0,$G76&lt;&gt;"",$G76&lt;&gt;"PUMP OFF MODE",G76&lt;&gt;"UNDER LOAD")</formula>
    </cfRule>
  </conditionalFormatting>
  <conditionalFormatting sqref="G76">
    <cfRule type="expression" dxfId="13108" priority="13538" stopIfTrue="1">
      <formula>OR($D76="SI",$D76="T&amp;A")</formula>
    </cfRule>
    <cfRule type="expression" dxfId="13107" priority="13539" stopIfTrue="1">
      <formula>AND($F76&gt;0,$G76="")</formula>
    </cfRule>
    <cfRule type="expression" dxfId="13106" priority="13540" stopIfTrue="1">
      <formula>AND($F76=0,$G76&lt;&gt;"",$G76&lt;&gt;"PUMP OFF MODE",G76&lt;&gt;"UNDER LOAD")</formula>
    </cfRule>
  </conditionalFormatting>
  <conditionalFormatting sqref="G76">
    <cfRule type="expression" dxfId="13105" priority="13535" stopIfTrue="1">
      <formula>OR($D76="SI",$D76="T&amp;A")</formula>
    </cfRule>
    <cfRule type="expression" dxfId="13104" priority="13536" stopIfTrue="1">
      <formula>AND($F76&gt;0,$G76="")</formula>
    </cfRule>
    <cfRule type="expression" dxfId="13103" priority="13537" stopIfTrue="1">
      <formula>AND($F76=0,$G76&lt;&gt;"",$G76&lt;&gt;"PUMP OFF MODE",G76&lt;&gt;"UNDER LOAD")</formula>
    </cfRule>
  </conditionalFormatting>
  <conditionalFormatting sqref="G76">
    <cfRule type="expression" dxfId="13102" priority="13532" stopIfTrue="1">
      <formula>OR($D76="SI",$D76="T&amp;A")</formula>
    </cfRule>
    <cfRule type="expression" dxfId="13101" priority="13533" stopIfTrue="1">
      <formula>AND($F76&gt;0,$G76="")</formula>
    </cfRule>
    <cfRule type="expression" dxfId="13100" priority="13534" stopIfTrue="1">
      <formula>AND($F76=0,$G76&lt;&gt;"",$G76&lt;&gt;"PUMP OFF MODE",G76&lt;&gt;"UNDER LOAD")</formula>
    </cfRule>
  </conditionalFormatting>
  <conditionalFormatting sqref="G76">
    <cfRule type="expression" dxfId="13099" priority="13529" stopIfTrue="1">
      <formula>OR($D76="SI",$D76="T&amp;A")</formula>
    </cfRule>
    <cfRule type="expression" dxfId="13098" priority="13530" stopIfTrue="1">
      <formula>AND($F76&gt;0,$G76="")</formula>
    </cfRule>
    <cfRule type="expression" dxfId="13097" priority="13531" stopIfTrue="1">
      <formula>AND($F76=0,$G76&lt;&gt;"",$G76&lt;&gt;"PUMP OFF MODE",G76&lt;&gt;"UNDER LOAD")</formula>
    </cfRule>
  </conditionalFormatting>
  <conditionalFormatting sqref="G76">
    <cfRule type="expression" dxfId="13096" priority="13526" stopIfTrue="1">
      <formula>OR($D76="SI",$D76="T&amp;A")</formula>
    </cfRule>
    <cfRule type="expression" dxfId="13095" priority="13527" stopIfTrue="1">
      <formula>AND($F76&gt;0,$G76="")</formula>
    </cfRule>
    <cfRule type="expression" dxfId="13094" priority="13528" stopIfTrue="1">
      <formula>AND($F76=0,$G76&lt;&gt;"",$G76&lt;&gt;"PUMP OFF MODE",G76&lt;&gt;"UNDER LOAD")</formula>
    </cfRule>
  </conditionalFormatting>
  <conditionalFormatting sqref="G76">
    <cfRule type="expression" dxfId="13093" priority="13523" stopIfTrue="1">
      <formula>OR($D76="SI",$D76="T&amp;A")</formula>
    </cfRule>
    <cfRule type="expression" dxfId="13092" priority="13524" stopIfTrue="1">
      <formula>AND($F76&gt;0,$G76="")</formula>
    </cfRule>
    <cfRule type="expression" dxfId="13091" priority="13525" stopIfTrue="1">
      <formula>AND($F76=0,$G76&lt;&gt;"",$G76&lt;&gt;"PUMP OFF MODE",G76&lt;&gt;"UNDER LOAD")</formula>
    </cfRule>
  </conditionalFormatting>
  <conditionalFormatting sqref="G76">
    <cfRule type="expression" dxfId="13090" priority="13520" stopIfTrue="1">
      <formula>OR($D76="SI",$D76="T&amp;A")</formula>
    </cfRule>
    <cfRule type="expression" dxfId="13089" priority="13521" stopIfTrue="1">
      <formula>AND($F76&gt;0,$G76="")</formula>
    </cfRule>
    <cfRule type="expression" dxfId="13088" priority="13522" stopIfTrue="1">
      <formula>AND($F76=0,$G76&lt;&gt;"",$G76&lt;&gt;"PUMP OFF MODE",G76&lt;&gt;"UNDER LOAD")</formula>
    </cfRule>
  </conditionalFormatting>
  <conditionalFormatting sqref="G76">
    <cfRule type="expression" dxfId="13087" priority="13517" stopIfTrue="1">
      <formula>OR($D76="SI",$D76="T&amp;A")</formula>
    </cfRule>
    <cfRule type="expression" dxfId="13086" priority="13518" stopIfTrue="1">
      <formula>AND($F76&gt;0,$G76="")</formula>
    </cfRule>
    <cfRule type="expression" dxfId="13085" priority="13519" stopIfTrue="1">
      <formula>AND($F76=0,$G76&lt;&gt;"",$G76&lt;&gt;"PUMP OFF MODE",G76&lt;&gt;"UNDER LOAD")</formula>
    </cfRule>
  </conditionalFormatting>
  <conditionalFormatting sqref="G76">
    <cfRule type="expression" dxfId="13084" priority="13514" stopIfTrue="1">
      <formula>OR($D76="SI",$D76="T&amp;A")</formula>
    </cfRule>
    <cfRule type="expression" dxfId="13083" priority="13515" stopIfTrue="1">
      <formula>AND($F76&gt;0,$G76="")</formula>
    </cfRule>
    <cfRule type="expression" dxfId="13082" priority="13516" stopIfTrue="1">
      <formula>AND($F76=0,$G76&lt;&gt;"",$G76&lt;&gt;"PUMP OFF MODE",G76&lt;&gt;"UNDER LOAD")</formula>
    </cfRule>
  </conditionalFormatting>
  <conditionalFormatting sqref="G76">
    <cfRule type="expression" dxfId="13081" priority="13511" stopIfTrue="1">
      <formula>OR($D76="SI",$D76="T&amp;A")</formula>
    </cfRule>
    <cfRule type="expression" dxfId="13080" priority="13512" stopIfTrue="1">
      <formula>AND($F76&gt;0,$G76="")</formula>
    </cfRule>
    <cfRule type="expression" dxfId="13079" priority="13513" stopIfTrue="1">
      <formula>AND($F76=0,$G76&lt;&gt;"",$G76&lt;&gt;"PUMP OFF MODE",G76&lt;&gt;"UNDER LOAD")</formula>
    </cfRule>
  </conditionalFormatting>
  <conditionalFormatting sqref="G76">
    <cfRule type="expression" dxfId="13078" priority="13508" stopIfTrue="1">
      <formula>OR($D76="SI",$D76="T&amp;A")</formula>
    </cfRule>
    <cfRule type="expression" dxfId="13077" priority="13509" stopIfTrue="1">
      <formula>AND($F76&gt;0,$G76="")</formula>
    </cfRule>
    <cfRule type="expression" dxfId="13076" priority="13510" stopIfTrue="1">
      <formula>AND($F76=0,$G76&lt;&gt;"",$G76&lt;&gt;"PUMP OFF MODE",G76&lt;&gt;"UNDER LOAD")</formula>
    </cfRule>
  </conditionalFormatting>
  <conditionalFormatting sqref="G76">
    <cfRule type="expression" dxfId="13075" priority="13505" stopIfTrue="1">
      <formula>OR($D76="SI",$D76="T&amp;A")</formula>
    </cfRule>
    <cfRule type="expression" dxfId="13074" priority="13506" stopIfTrue="1">
      <formula>AND($F76&gt;0,$G76="")</formula>
    </cfRule>
    <cfRule type="expression" dxfId="13073" priority="13507" stopIfTrue="1">
      <formula>AND($F76=0,$G76&lt;&gt;"",$G76&lt;&gt;"PUMP OFF MODE",G76&lt;&gt;"UNDER LOAD")</formula>
    </cfRule>
  </conditionalFormatting>
  <conditionalFormatting sqref="G76">
    <cfRule type="expression" dxfId="13072" priority="13502" stopIfTrue="1">
      <formula>OR($D76="SI",$D76="T&amp;A")</formula>
    </cfRule>
    <cfRule type="expression" dxfId="13071" priority="13503" stopIfTrue="1">
      <formula>AND($F76&gt;0,$G76="")</formula>
    </cfRule>
    <cfRule type="expression" dxfId="13070" priority="13504" stopIfTrue="1">
      <formula>AND($F76=0,$G76&lt;&gt;"",$G76&lt;&gt;"PUMP OFF MODE",G76&lt;&gt;"UNDER LOAD")</formula>
    </cfRule>
  </conditionalFormatting>
  <conditionalFormatting sqref="G76">
    <cfRule type="expression" dxfId="13069" priority="13499" stopIfTrue="1">
      <formula>OR($D76="SI",$D76="T&amp;A")</formula>
    </cfRule>
    <cfRule type="expression" dxfId="13068" priority="13500" stopIfTrue="1">
      <formula>AND($F76&gt;0,$G76="")</formula>
    </cfRule>
    <cfRule type="expression" dxfId="13067" priority="13501" stopIfTrue="1">
      <formula>AND($F76=0,$G76&lt;&gt;"",$G76&lt;&gt;"PUMP OFF MODE",G76&lt;&gt;"UNDER LOAD")</formula>
    </cfRule>
  </conditionalFormatting>
  <conditionalFormatting sqref="G76">
    <cfRule type="expression" dxfId="13066" priority="13496" stopIfTrue="1">
      <formula>OR($D76="SI",$D76="T&amp;A")</formula>
    </cfRule>
    <cfRule type="expression" dxfId="13065" priority="13497" stopIfTrue="1">
      <formula>AND($F76&gt;0,$G76="")</formula>
    </cfRule>
    <cfRule type="expression" dxfId="13064" priority="13498" stopIfTrue="1">
      <formula>AND($F76=0,$G76&lt;&gt;"",$G76&lt;&gt;"PUMP OFF MODE",G76&lt;&gt;"UNDER LOAD")</formula>
    </cfRule>
  </conditionalFormatting>
  <conditionalFormatting sqref="G76">
    <cfRule type="expression" dxfId="13063" priority="13493" stopIfTrue="1">
      <formula>OR($D76="SI",$D76="T&amp;A")</formula>
    </cfRule>
    <cfRule type="expression" dxfId="13062" priority="13494" stopIfTrue="1">
      <formula>AND($F76&gt;0,$G76="")</formula>
    </cfRule>
    <cfRule type="expression" dxfId="13061" priority="13495" stopIfTrue="1">
      <formula>AND($F76=0,$G76&lt;&gt;"",$G76&lt;&gt;"PUMP OFF MODE",G76&lt;&gt;"UNDER LOAD")</formula>
    </cfRule>
  </conditionalFormatting>
  <conditionalFormatting sqref="G76">
    <cfRule type="expression" dxfId="13060" priority="13490" stopIfTrue="1">
      <formula>OR($D76="SI",$D76="T&amp;A")</formula>
    </cfRule>
    <cfRule type="expression" dxfId="13059" priority="13491" stopIfTrue="1">
      <formula>AND($F76&gt;0,$G76="")</formula>
    </cfRule>
    <cfRule type="expression" dxfId="13058" priority="13492" stopIfTrue="1">
      <formula>AND($F76=0,$G76&lt;&gt;"",$G76&lt;&gt;"PUMP OFF MODE",G76&lt;&gt;"UNDER LOAD")</formula>
    </cfRule>
  </conditionalFormatting>
  <conditionalFormatting sqref="G76">
    <cfRule type="expression" dxfId="13057" priority="13487" stopIfTrue="1">
      <formula>OR($D76="SI",$D76="T&amp;A")</formula>
    </cfRule>
    <cfRule type="expression" dxfId="13056" priority="13488" stopIfTrue="1">
      <formula>AND($F76&gt;0,$G76="")</formula>
    </cfRule>
    <cfRule type="expression" dxfId="13055" priority="13489" stopIfTrue="1">
      <formula>AND($F76=0,$G76&lt;&gt;"",$G76&lt;&gt;"PUMP OFF MODE",G76&lt;&gt;"UNDER LOAD")</formula>
    </cfRule>
  </conditionalFormatting>
  <conditionalFormatting sqref="G76">
    <cfRule type="expression" dxfId="13054" priority="13484" stopIfTrue="1">
      <formula>OR($D76="SI",$D76="T&amp;A")</formula>
    </cfRule>
    <cfRule type="expression" dxfId="13053" priority="13485" stopIfTrue="1">
      <formula>AND($F76&gt;0,$G76="")</formula>
    </cfRule>
    <cfRule type="expression" dxfId="13052" priority="13486" stopIfTrue="1">
      <formula>AND($F76=0,$G76&lt;&gt;"",$G76&lt;&gt;"PUMP OFF MODE",G76&lt;&gt;"UNDER LOAD")</formula>
    </cfRule>
  </conditionalFormatting>
  <conditionalFormatting sqref="G76">
    <cfRule type="expression" dxfId="13051" priority="13481" stopIfTrue="1">
      <formula>OR($D76="SI",$D76="T&amp;A")</formula>
    </cfRule>
    <cfRule type="expression" dxfId="13050" priority="13482" stopIfTrue="1">
      <formula>AND($F76&gt;0,$G76="")</formula>
    </cfRule>
    <cfRule type="expression" dxfId="13049" priority="13483" stopIfTrue="1">
      <formula>AND($F76=0,$G76&lt;&gt;"",$G76&lt;&gt;"PUMP OFF MODE",G76&lt;&gt;"UNDER LOAD")</formula>
    </cfRule>
  </conditionalFormatting>
  <conditionalFormatting sqref="G76">
    <cfRule type="expression" dxfId="13048" priority="13478" stopIfTrue="1">
      <formula>OR($D76="SI",$D76="T&amp;A")</formula>
    </cfRule>
    <cfRule type="expression" dxfId="13047" priority="13479" stopIfTrue="1">
      <formula>AND($F76&gt;0,$G76="")</formula>
    </cfRule>
    <cfRule type="expression" dxfId="13046" priority="13480" stopIfTrue="1">
      <formula>AND($F76=0,$G76&lt;&gt;"",$G76&lt;&gt;"PUMP OFF MODE",G76&lt;&gt;"UNDER LOAD")</formula>
    </cfRule>
  </conditionalFormatting>
  <conditionalFormatting sqref="G76">
    <cfRule type="expression" dxfId="13045" priority="13475" stopIfTrue="1">
      <formula>OR($D76="SI",$D76="T&amp;A")</formula>
    </cfRule>
    <cfRule type="expression" dxfId="13044" priority="13476" stopIfTrue="1">
      <formula>AND($F76&gt;0,$G76="")</formula>
    </cfRule>
    <cfRule type="expression" dxfId="13043" priority="13477" stopIfTrue="1">
      <formula>AND($F76=0,$G76&lt;&gt;"",$G76&lt;&gt;"PUMP OFF MODE",G76&lt;&gt;"UNDER LOAD")</formula>
    </cfRule>
  </conditionalFormatting>
  <conditionalFormatting sqref="G76">
    <cfRule type="expression" dxfId="13042" priority="13472" stopIfTrue="1">
      <formula>OR($D76="SI",$D76="T&amp;A")</formula>
    </cfRule>
    <cfRule type="expression" dxfId="13041" priority="13473" stopIfTrue="1">
      <formula>AND($F76&gt;0,$G76="")</formula>
    </cfRule>
    <cfRule type="expression" dxfId="13040" priority="13474" stopIfTrue="1">
      <formula>AND($F76=0,$G76&lt;&gt;"",$G76&lt;&gt;"PUMP OFF MODE",G76&lt;&gt;"UNDER LOAD")</formula>
    </cfRule>
  </conditionalFormatting>
  <conditionalFormatting sqref="G76">
    <cfRule type="expression" dxfId="13039" priority="13469" stopIfTrue="1">
      <formula>OR($D76="SI",$D76="T&amp;A")</formula>
    </cfRule>
    <cfRule type="expression" dxfId="13038" priority="13470" stopIfTrue="1">
      <formula>AND($F76&gt;0,$G76="")</formula>
    </cfRule>
    <cfRule type="expression" dxfId="13037" priority="13471" stopIfTrue="1">
      <formula>AND($F76=0,$G76&lt;&gt;"",$G76&lt;&gt;"PUMP OFF MODE",G76&lt;&gt;"UNDER LOAD")</formula>
    </cfRule>
  </conditionalFormatting>
  <conditionalFormatting sqref="G76">
    <cfRule type="expression" dxfId="13036" priority="13466" stopIfTrue="1">
      <formula>OR($D76="SI",$D76="T&amp;A")</formula>
    </cfRule>
    <cfRule type="expression" dxfId="13035" priority="13467" stopIfTrue="1">
      <formula>AND($F76&gt;0,$G76="")</formula>
    </cfRule>
    <cfRule type="expression" dxfId="13034" priority="13468" stopIfTrue="1">
      <formula>AND($F76=0,$G76&lt;&gt;"",$G76&lt;&gt;"PUMP OFF MODE",G76&lt;&gt;"UNDER LOAD")</formula>
    </cfRule>
  </conditionalFormatting>
  <conditionalFormatting sqref="E112 E95 E87 E76 E55:E56 E45 E101 E59:E60">
    <cfRule type="expression" dxfId="13033" priority="13463" stopIfTrue="1">
      <formula>OR($D45="SI",$D45="T&amp;A")</formula>
    </cfRule>
    <cfRule type="expression" dxfId="13032" priority="13464" stopIfTrue="1">
      <formula>AND($D45&lt;&gt;"SI",$E45&lt;24)</formula>
    </cfRule>
    <cfRule type="expression" dxfId="13031" priority="13465" stopIfTrue="1">
      <formula>OR($D45="SI",$D45="T&amp;A")</formula>
    </cfRule>
  </conditionalFormatting>
  <conditionalFormatting sqref="E112 E87 E76 E55:E56 E45 E101 E59:E60">
    <cfRule type="expression" dxfId="13030" priority="13460" stopIfTrue="1">
      <formula>OR($D45="SI",$D45="T&amp;A")</formula>
    </cfRule>
    <cfRule type="expression" dxfId="13029" priority="13461" stopIfTrue="1">
      <formula>AND($D45&lt;&gt;"SI",$E45&lt;24)</formula>
    </cfRule>
    <cfRule type="expression" dxfId="13028" priority="13462" stopIfTrue="1">
      <formula>OR($D45="SI",$D45="T&amp;A")</formula>
    </cfRule>
  </conditionalFormatting>
  <conditionalFormatting sqref="E112 E95 E87 E76 E55:E56 E45 E101 E59:E60">
    <cfRule type="expression" dxfId="13027" priority="13457" stopIfTrue="1">
      <formula>OR($D45="SI",$D45="T&amp;A")</formula>
    </cfRule>
    <cfRule type="expression" dxfId="13026" priority="13458" stopIfTrue="1">
      <formula>AND($D45&lt;&gt;"SI",$E45&lt;24)</formula>
    </cfRule>
    <cfRule type="expression" dxfId="13025" priority="13459" stopIfTrue="1">
      <formula>OR($D45="SI",$D45="T&amp;A")</formula>
    </cfRule>
  </conditionalFormatting>
  <conditionalFormatting sqref="E112 E87 E76 E45 E101 E59:E60">
    <cfRule type="expression" dxfId="13024" priority="13454" stopIfTrue="1">
      <formula>OR($D45="SI",$D45="T&amp;A")</formula>
    </cfRule>
    <cfRule type="expression" dxfId="13023" priority="13455" stopIfTrue="1">
      <formula>AND($D45&lt;&gt;"SI",$E45&lt;24)</formula>
    </cfRule>
    <cfRule type="expression" dxfId="13022" priority="13456" stopIfTrue="1">
      <formula>OR($D45="SI",$D45="T&amp;A")</formula>
    </cfRule>
  </conditionalFormatting>
  <conditionalFormatting sqref="E112 E95 E87 E76 E45 E101 E59:E60">
    <cfRule type="expression" dxfId="13021" priority="13451" stopIfTrue="1">
      <formula>OR($D45="SI",$D45="T&amp;A")</formula>
    </cfRule>
    <cfRule type="expression" dxfId="13020" priority="13452" stopIfTrue="1">
      <formula>AND($D45&lt;&gt;"SI",$E45&lt;24)</formula>
    </cfRule>
    <cfRule type="expression" dxfId="13019" priority="13453" stopIfTrue="1">
      <formula>OR($D45="SI",$D45="T&amp;A")</formula>
    </cfRule>
  </conditionalFormatting>
  <conditionalFormatting sqref="E112 E87 E76 E55:E56 E45 E101 E59:E60">
    <cfRule type="expression" dxfId="13018" priority="13448" stopIfTrue="1">
      <formula>OR($D45="SI",$D45="T&amp;A")</formula>
    </cfRule>
    <cfRule type="expression" dxfId="13017" priority="13449" stopIfTrue="1">
      <formula>AND($D45&lt;&gt;"SI",$E45&lt;24)</formula>
    </cfRule>
    <cfRule type="expression" dxfId="13016" priority="13450" stopIfTrue="1">
      <formula>OR($D45="SI",$D45="T&amp;A")</formula>
    </cfRule>
  </conditionalFormatting>
  <conditionalFormatting sqref="E112 E87 E76 E55:E56 E45 E101 E59:E60">
    <cfRule type="expression" dxfId="13015" priority="13445" stopIfTrue="1">
      <formula>OR($D45="SI",$D45="T&amp;A")</formula>
    </cfRule>
    <cfRule type="expression" dxfId="13014" priority="13446" stopIfTrue="1">
      <formula>AND($D45&lt;&gt;"SI",$E45&lt;24)</formula>
    </cfRule>
    <cfRule type="expression" dxfId="13013" priority="13447" stopIfTrue="1">
      <formula>OR($D45="SI",$D45="T&amp;A")</formula>
    </cfRule>
  </conditionalFormatting>
  <conditionalFormatting sqref="E112 E95 E87 E76 E55:E56 E45 E101 E59:E60">
    <cfRule type="expression" dxfId="13012" priority="13442" stopIfTrue="1">
      <formula>OR($D45="SI",$D45="T&amp;A")</formula>
    </cfRule>
    <cfRule type="expression" dxfId="13011" priority="13443" stopIfTrue="1">
      <formula>AND($D45&lt;&gt;"SI",$E45&lt;24)</formula>
    </cfRule>
    <cfRule type="expression" dxfId="13010" priority="13444" stopIfTrue="1">
      <formula>OR($D45="SI",$D45="T&amp;A")</formula>
    </cfRule>
  </conditionalFormatting>
  <conditionalFormatting sqref="E112 E95 E87 E76 E55:E56 E45 E101 E59:E60">
    <cfRule type="expression" dxfId="13009" priority="13439" stopIfTrue="1">
      <formula>OR($D45="SI",$D45="T&amp;A")</formula>
    </cfRule>
    <cfRule type="expression" dxfId="13008" priority="13440" stopIfTrue="1">
      <formula>AND($D45&lt;&gt;"SI",$E45&lt;24)</formula>
    </cfRule>
    <cfRule type="expression" dxfId="13007" priority="13441" stopIfTrue="1">
      <formula>OR($D45="SI",$D45="T&amp;A")</formula>
    </cfRule>
  </conditionalFormatting>
  <conditionalFormatting sqref="E112 E95 E87 E76 E55:E56 E45 E101 E59:E60">
    <cfRule type="expression" dxfId="13006" priority="13436" stopIfTrue="1">
      <formula>OR($D45="SI",$D45="T&amp;A")</formula>
    </cfRule>
    <cfRule type="expression" dxfId="13005" priority="13437" stopIfTrue="1">
      <formula>AND($D45&lt;&gt;"SI",$E45&lt;24)</formula>
    </cfRule>
    <cfRule type="expression" dxfId="13004" priority="13438" stopIfTrue="1">
      <formula>OR($D45="SI",$D45="T&amp;A")</formula>
    </cfRule>
  </conditionalFormatting>
  <conditionalFormatting sqref="E112 E95 E87 E76 E55:E56 E45 E101 E59:E60">
    <cfRule type="expression" dxfId="13003" priority="13433" stopIfTrue="1">
      <formula>OR($D45="SI",$D45="T&amp;A")</formula>
    </cfRule>
    <cfRule type="expression" dxfId="13002" priority="13434" stopIfTrue="1">
      <formula>AND($D45&lt;&gt;"SI",$E45&lt;24)</formula>
    </cfRule>
    <cfRule type="expression" dxfId="13001" priority="13435" stopIfTrue="1">
      <formula>OR($D45="SI",$D45="T&amp;A")</formula>
    </cfRule>
  </conditionalFormatting>
  <conditionalFormatting sqref="E112">
    <cfRule type="expression" dxfId="13000" priority="13430" stopIfTrue="1">
      <formula>OR($D112="SI",$D112="T&amp;A")</formula>
    </cfRule>
    <cfRule type="expression" dxfId="12999" priority="13431" stopIfTrue="1">
      <formula>AND($D112&lt;&gt;"SI",$E112&lt;24)</formula>
    </cfRule>
    <cfRule type="expression" dxfId="12998" priority="13432" stopIfTrue="1">
      <formula>OR($D112="SI",$D112="T&amp;A")</formula>
    </cfRule>
  </conditionalFormatting>
  <conditionalFormatting sqref="E112">
    <cfRule type="expression" dxfId="12997" priority="13427" stopIfTrue="1">
      <formula>OR($D112="SI",$D112="T&amp;A")</formula>
    </cfRule>
    <cfRule type="expression" dxfId="12996" priority="13428" stopIfTrue="1">
      <formula>AND($D112&lt;&gt;"SI",$E112&lt;24)</formula>
    </cfRule>
    <cfRule type="expression" dxfId="12995" priority="13429" stopIfTrue="1">
      <formula>OR($D112="SI",$D112="T&amp;A")</formula>
    </cfRule>
  </conditionalFormatting>
  <conditionalFormatting sqref="E112">
    <cfRule type="expression" dxfId="12994" priority="13424" stopIfTrue="1">
      <formula>OR($D112="SI",$D112="T&amp;A")</formula>
    </cfRule>
    <cfRule type="expression" dxfId="12993" priority="13425" stopIfTrue="1">
      <formula>AND($D112&lt;&gt;"SI",$E112&lt;24)</formula>
    </cfRule>
    <cfRule type="expression" dxfId="12992" priority="13426" stopIfTrue="1">
      <formula>OR($D112="SI",$D112="T&amp;A")</formula>
    </cfRule>
  </conditionalFormatting>
  <conditionalFormatting sqref="E112">
    <cfRule type="expression" dxfId="12991" priority="13421" stopIfTrue="1">
      <formula>OR($D112="SI",$D112="T&amp;A")</formula>
    </cfRule>
    <cfRule type="expression" dxfId="12990" priority="13422" stopIfTrue="1">
      <formula>AND($D112&lt;&gt;"SI",$E112&lt;24)</formula>
    </cfRule>
    <cfRule type="expression" dxfId="12989" priority="13423" stopIfTrue="1">
      <formula>OR($D112="SI",$D112="T&amp;A")</formula>
    </cfRule>
  </conditionalFormatting>
  <conditionalFormatting sqref="E112">
    <cfRule type="expression" dxfId="12988" priority="13418" stopIfTrue="1">
      <formula>OR($D112="SI",$D112="T&amp;A")</formula>
    </cfRule>
    <cfRule type="expression" dxfId="12987" priority="13419" stopIfTrue="1">
      <formula>AND($D112&lt;&gt;"SI",$E112&lt;24)</formula>
    </cfRule>
    <cfRule type="expression" dxfId="12986" priority="13420" stopIfTrue="1">
      <formula>OR($D112="SI",$D112="T&amp;A")</formula>
    </cfRule>
  </conditionalFormatting>
  <conditionalFormatting sqref="E112">
    <cfRule type="expression" dxfId="12985" priority="13415" stopIfTrue="1">
      <formula>OR($D112="SI",$D112="T&amp;A")</formula>
    </cfRule>
    <cfRule type="expression" dxfId="12984" priority="13416" stopIfTrue="1">
      <formula>AND($D112&lt;&gt;"SI",$E112&lt;24)</formula>
    </cfRule>
    <cfRule type="expression" dxfId="12983" priority="13417" stopIfTrue="1">
      <formula>OR($D112="SI",$D112="T&amp;A")</formula>
    </cfRule>
  </conditionalFormatting>
  <conditionalFormatting sqref="E112">
    <cfRule type="expression" dxfId="12982" priority="13412" stopIfTrue="1">
      <formula>OR($D112="SI",$D112="T&amp;A")</formula>
    </cfRule>
    <cfRule type="expression" dxfId="12981" priority="13413" stopIfTrue="1">
      <formula>AND($D112&lt;&gt;"SI",$E112&lt;24)</formula>
    </cfRule>
    <cfRule type="expression" dxfId="12980" priority="13414" stopIfTrue="1">
      <formula>OR($D112="SI",$D112="T&amp;A")</formula>
    </cfRule>
  </conditionalFormatting>
  <conditionalFormatting sqref="E112">
    <cfRule type="expression" dxfId="12979" priority="13409" stopIfTrue="1">
      <formula>OR($D112="SI",$D112="T&amp;A")</formula>
    </cfRule>
    <cfRule type="expression" dxfId="12978" priority="13410" stopIfTrue="1">
      <formula>AND($D112&lt;&gt;"SI",$E112&lt;24)</formula>
    </cfRule>
    <cfRule type="expression" dxfId="12977" priority="13411" stopIfTrue="1">
      <formula>OR($D112="SI",$D112="T&amp;A")</formula>
    </cfRule>
  </conditionalFormatting>
  <conditionalFormatting sqref="E112">
    <cfRule type="expression" dxfId="12976" priority="13406" stopIfTrue="1">
      <formula>OR($D112="SI",$D112="T&amp;A")</formula>
    </cfRule>
    <cfRule type="expression" dxfId="12975" priority="13407" stopIfTrue="1">
      <formula>AND($D112&lt;&gt;"SI",$E112&lt;24)</formula>
    </cfRule>
    <cfRule type="expression" dxfId="12974" priority="13408" stopIfTrue="1">
      <formula>OR($D112="SI",$D112="T&amp;A")</formula>
    </cfRule>
  </conditionalFormatting>
  <conditionalFormatting sqref="E112">
    <cfRule type="expression" dxfId="12973" priority="13403" stopIfTrue="1">
      <formula>OR($D112="SI",$D112="T&amp;A")</formula>
    </cfRule>
    <cfRule type="expression" dxfId="12972" priority="13404" stopIfTrue="1">
      <formula>AND($D112&lt;&gt;"SI",$E112&lt;24)</formula>
    </cfRule>
    <cfRule type="expression" dxfId="12971" priority="13405" stopIfTrue="1">
      <formula>OR($D112="SI",$D112="T&amp;A")</formula>
    </cfRule>
  </conditionalFormatting>
  <conditionalFormatting sqref="E112">
    <cfRule type="expression" dxfId="12970" priority="13400" stopIfTrue="1">
      <formula>OR($D112="SI",$D112="T&amp;A")</formula>
    </cfRule>
    <cfRule type="expression" dxfId="12969" priority="13401" stopIfTrue="1">
      <formula>AND($D112&lt;&gt;"SI",$E112&lt;24)</formula>
    </cfRule>
    <cfRule type="expression" dxfId="12968" priority="13402" stopIfTrue="1">
      <formula>OR($D112="SI",$D112="T&amp;A")</formula>
    </cfRule>
  </conditionalFormatting>
  <conditionalFormatting sqref="E112">
    <cfRule type="expression" dxfId="12967" priority="13397" stopIfTrue="1">
      <formula>OR($D112="SI",$D112="T&amp;A")</formula>
    </cfRule>
    <cfRule type="expression" dxfId="12966" priority="13398" stopIfTrue="1">
      <formula>AND($D112&lt;&gt;"SI",$E112&lt;24)</formula>
    </cfRule>
    <cfRule type="expression" dxfId="12965" priority="13399" stopIfTrue="1">
      <formula>OR($D112="SI",$D112="T&amp;A")</formula>
    </cfRule>
  </conditionalFormatting>
  <conditionalFormatting sqref="E112">
    <cfRule type="expression" dxfId="12964" priority="13394" stopIfTrue="1">
      <formula>OR($D112="SI",$D112="T&amp;A")</formula>
    </cfRule>
    <cfRule type="expression" dxfId="12963" priority="13395" stopIfTrue="1">
      <formula>AND($D112&lt;&gt;"SI",$E112&lt;24)</formula>
    </cfRule>
    <cfRule type="expression" dxfId="12962" priority="13396" stopIfTrue="1">
      <formula>OR($D112="SI",$D112="T&amp;A")</formula>
    </cfRule>
  </conditionalFormatting>
  <conditionalFormatting sqref="E112">
    <cfRule type="expression" dxfId="12961" priority="13391" stopIfTrue="1">
      <formula>OR($D112="SI",$D112="T&amp;A")</formula>
    </cfRule>
    <cfRule type="expression" dxfId="12960" priority="13392" stopIfTrue="1">
      <formula>AND($D112&lt;&gt;"SI",$E112&lt;24)</formula>
    </cfRule>
    <cfRule type="expression" dxfId="12959" priority="13393" stopIfTrue="1">
      <formula>OR($D112="SI",$D112="T&amp;A")</formula>
    </cfRule>
  </conditionalFormatting>
  <conditionalFormatting sqref="E112">
    <cfRule type="expression" dxfId="12958" priority="13388" stopIfTrue="1">
      <formula>OR($D112="SI",$D112="T&amp;A")</formula>
    </cfRule>
    <cfRule type="expression" dxfId="12957" priority="13389" stopIfTrue="1">
      <formula>AND($D112&lt;&gt;"SI",$E112&lt;24)</formula>
    </cfRule>
    <cfRule type="expression" dxfId="12956" priority="13390" stopIfTrue="1">
      <formula>OR($D112="SI",$D112="T&amp;A")</formula>
    </cfRule>
  </conditionalFormatting>
  <conditionalFormatting sqref="E112">
    <cfRule type="expression" dxfId="12955" priority="13385" stopIfTrue="1">
      <formula>OR($D112="SI",$D112="T&amp;A")</formula>
    </cfRule>
    <cfRule type="expression" dxfId="12954" priority="13386" stopIfTrue="1">
      <formula>AND($D112&lt;&gt;"SI",$E112&lt;24)</formula>
    </cfRule>
    <cfRule type="expression" dxfId="12953" priority="13387" stopIfTrue="1">
      <formula>OR($D112="SI",$D112="T&amp;A")</formula>
    </cfRule>
  </conditionalFormatting>
  <conditionalFormatting sqref="E112">
    <cfRule type="expression" dxfId="12952" priority="13382" stopIfTrue="1">
      <formula>OR($D112="SI",$D112="T&amp;A")</formula>
    </cfRule>
    <cfRule type="expression" dxfId="12951" priority="13383" stopIfTrue="1">
      <formula>AND($D112&lt;&gt;"SI",$E112&lt;24)</formula>
    </cfRule>
    <cfRule type="expression" dxfId="12950" priority="13384" stopIfTrue="1">
      <formula>OR($D112="SI",$D112="T&amp;A")</formula>
    </cfRule>
  </conditionalFormatting>
  <conditionalFormatting sqref="E112">
    <cfRule type="expression" dxfId="12949" priority="13379" stopIfTrue="1">
      <formula>OR($D112="SI",$D112="T&amp;A")</formula>
    </cfRule>
    <cfRule type="expression" dxfId="12948" priority="13380" stopIfTrue="1">
      <formula>AND($D112&lt;&gt;"SI",$E112&lt;24)</formula>
    </cfRule>
    <cfRule type="expression" dxfId="12947" priority="13381" stopIfTrue="1">
      <formula>OR($D112="SI",$D112="T&amp;A")</formula>
    </cfRule>
  </conditionalFormatting>
  <conditionalFormatting sqref="E112">
    <cfRule type="expression" dxfId="12946" priority="13376" stopIfTrue="1">
      <formula>OR($D112="SI",$D112="T&amp;A")</formula>
    </cfRule>
    <cfRule type="expression" dxfId="12945" priority="13377" stopIfTrue="1">
      <formula>AND($D112&lt;&gt;"SI",$E112&lt;24)</formula>
    </cfRule>
    <cfRule type="expression" dxfId="12944" priority="13378" stopIfTrue="1">
      <formula>OR($D112="SI",$D112="T&amp;A")</formula>
    </cfRule>
  </conditionalFormatting>
  <conditionalFormatting sqref="E112">
    <cfRule type="expression" dxfId="12943" priority="13373" stopIfTrue="1">
      <formula>OR($D112="SI",$D112="T&amp;A")</formula>
    </cfRule>
    <cfRule type="expression" dxfId="12942" priority="13374" stopIfTrue="1">
      <formula>AND($D112&lt;&gt;"SI",$E112&lt;24)</formula>
    </cfRule>
    <cfRule type="expression" dxfId="12941" priority="13375" stopIfTrue="1">
      <formula>OR($D112="SI",$D112="T&amp;A")</formula>
    </cfRule>
  </conditionalFormatting>
  <conditionalFormatting sqref="E112">
    <cfRule type="expression" dxfId="12940" priority="13370" stopIfTrue="1">
      <formula>OR($D112="SI",$D112="T&amp;A")</formula>
    </cfRule>
    <cfRule type="expression" dxfId="12939" priority="13371" stopIfTrue="1">
      <formula>AND($D112&lt;&gt;"SI",$E112&lt;24)</formula>
    </cfRule>
    <cfRule type="expression" dxfId="12938" priority="13372" stopIfTrue="1">
      <formula>OR($D112="SI",$D112="T&amp;A")</formula>
    </cfRule>
  </conditionalFormatting>
  <conditionalFormatting sqref="E112">
    <cfRule type="expression" dxfId="12937" priority="13367" stopIfTrue="1">
      <formula>OR($D112="SI",$D112="T&amp;A")</formula>
    </cfRule>
    <cfRule type="expression" dxfId="12936" priority="13368" stopIfTrue="1">
      <formula>AND($D112&lt;&gt;"SI",$E112&lt;24)</formula>
    </cfRule>
    <cfRule type="expression" dxfId="12935" priority="13369" stopIfTrue="1">
      <formula>OR($D112="SI",$D112="T&amp;A")</formula>
    </cfRule>
  </conditionalFormatting>
  <conditionalFormatting sqref="E112">
    <cfRule type="expression" dxfId="12934" priority="13364" stopIfTrue="1">
      <formula>OR($D112="SI",$D112="T&amp;A")</formula>
    </cfRule>
    <cfRule type="expression" dxfId="12933" priority="13365" stopIfTrue="1">
      <formula>AND($D112&lt;&gt;"SI",$E112&lt;24)</formula>
    </cfRule>
    <cfRule type="expression" dxfId="12932" priority="13366" stopIfTrue="1">
      <formula>OR($D112="SI",$D112="T&amp;A")</formula>
    </cfRule>
  </conditionalFormatting>
  <conditionalFormatting sqref="E112">
    <cfRule type="expression" dxfId="12931" priority="13361" stopIfTrue="1">
      <formula>OR($D112="SI",$D112="T&amp;A")</formula>
    </cfRule>
    <cfRule type="expression" dxfId="12930" priority="13362" stopIfTrue="1">
      <formula>AND($D112&lt;&gt;"SI",$E112&lt;24)</formula>
    </cfRule>
    <cfRule type="expression" dxfId="12929" priority="13363" stopIfTrue="1">
      <formula>OR($D112="SI",$D112="T&amp;A")</formula>
    </cfRule>
  </conditionalFormatting>
  <conditionalFormatting sqref="E112">
    <cfRule type="expression" dxfId="12928" priority="13358" stopIfTrue="1">
      <formula>OR($D112="SI",$D112="T&amp;A")</formula>
    </cfRule>
    <cfRule type="expression" dxfId="12927" priority="13359" stopIfTrue="1">
      <formula>AND($D112&lt;&gt;"SI",$E112&lt;24)</formula>
    </cfRule>
    <cfRule type="expression" dxfId="12926" priority="13360" stopIfTrue="1">
      <formula>OR($D112="SI",$D112="T&amp;A")</formula>
    </cfRule>
  </conditionalFormatting>
  <conditionalFormatting sqref="E112">
    <cfRule type="expression" dxfId="12925" priority="13355" stopIfTrue="1">
      <formula>OR($D112="SI",$D112="T&amp;A")</formula>
    </cfRule>
    <cfRule type="expression" dxfId="12924" priority="13356" stopIfTrue="1">
      <formula>AND($D112&lt;&gt;"SI",$E112&lt;24)</formula>
    </cfRule>
    <cfRule type="expression" dxfId="12923" priority="13357" stopIfTrue="1">
      <formula>OR($D112="SI",$D112="T&amp;A")</formula>
    </cfRule>
  </conditionalFormatting>
  <conditionalFormatting sqref="E112">
    <cfRule type="expression" dxfId="12922" priority="13352" stopIfTrue="1">
      <formula>OR($D112="SI",$D112="T&amp;A")</formula>
    </cfRule>
    <cfRule type="expression" dxfId="12921" priority="13353" stopIfTrue="1">
      <formula>AND($D112&lt;&gt;"SI",$E112&lt;24)</formula>
    </cfRule>
    <cfRule type="expression" dxfId="12920" priority="13354" stopIfTrue="1">
      <formula>OR($D112="SI",$D112="T&amp;A")</formula>
    </cfRule>
  </conditionalFormatting>
  <conditionalFormatting sqref="E112">
    <cfRule type="expression" dxfId="12919" priority="13349" stopIfTrue="1">
      <formula>OR($D112="SI",$D112="T&amp;A")</formula>
    </cfRule>
    <cfRule type="expression" dxfId="12918" priority="13350" stopIfTrue="1">
      <formula>AND($D112&lt;&gt;"SI",$E112&lt;24)</formula>
    </cfRule>
    <cfRule type="expression" dxfId="12917" priority="13351" stopIfTrue="1">
      <formula>OR($D112="SI",$D112="T&amp;A")</formula>
    </cfRule>
  </conditionalFormatting>
  <conditionalFormatting sqref="E112">
    <cfRule type="expression" dxfId="12916" priority="13346" stopIfTrue="1">
      <formula>OR($D112="SI",$D112="T&amp;A")</formula>
    </cfRule>
    <cfRule type="expression" dxfId="12915" priority="13347" stopIfTrue="1">
      <formula>AND($D112&lt;&gt;"SI",$E112&lt;24)</formula>
    </cfRule>
    <cfRule type="expression" dxfId="12914" priority="13348" stopIfTrue="1">
      <formula>OR($D112="SI",$D112="T&amp;A")</formula>
    </cfRule>
  </conditionalFormatting>
  <conditionalFormatting sqref="E112">
    <cfRule type="expression" dxfId="12913" priority="13343" stopIfTrue="1">
      <formula>OR($D112="SI",$D112="T&amp;A")</formula>
    </cfRule>
    <cfRule type="expression" dxfId="12912" priority="13344" stopIfTrue="1">
      <formula>AND($D112&lt;&gt;"SI",$E112&lt;24)</formula>
    </cfRule>
    <cfRule type="expression" dxfId="12911" priority="13345" stopIfTrue="1">
      <formula>OR($D112="SI",$D112="T&amp;A")</formula>
    </cfRule>
  </conditionalFormatting>
  <conditionalFormatting sqref="E112">
    <cfRule type="expression" dxfId="12910" priority="13340" stopIfTrue="1">
      <formula>OR($D112="SI",$D112="T&amp;A")</formula>
    </cfRule>
    <cfRule type="expression" dxfId="12909" priority="13341" stopIfTrue="1">
      <formula>AND($D112&lt;&gt;"SI",$E112&lt;24)</formula>
    </cfRule>
    <cfRule type="expression" dxfId="12908" priority="13342" stopIfTrue="1">
      <formula>OR($D112="SI",$D112="T&amp;A")</formula>
    </cfRule>
  </conditionalFormatting>
  <conditionalFormatting sqref="E112">
    <cfRule type="expression" dxfId="12907" priority="13337" stopIfTrue="1">
      <formula>OR($D112="SI",$D112="T&amp;A")</formula>
    </cfRule>
    <cfRule type="expression" dxfId="12906" priority="13338" stopIfTrue="1">
      <formula>AND($D112&lt;&gt;"SI",$E112&lt;24)</formula>
    </cfRule>
    <cfRule type="expression" dxfId="12905" priority="13339" stopIfTrue="1">
      <formula>OR($D112="SI",$D112="T&amp;A")</formula>
    </cfRule>
  </conditionalFormatting>
  <conditionalFormatting sqref="E112">
    <cfRule type="expression" dxfId="12904" priority="13334" stopIfTrue="1">
      <formula>OR($D112="SI",$D112="T&amp;A")</formula>
    </cfRule>
    <cfRule type="expression" dxfId="12903" priority="13335" stopIfTrue="1">
      <formula>AND($D112&lt;&gt;"SI",$E112&lt;24)</formula>
    </cfRule>
    <cfRule type="expression" dxfId="12902" priority="13336" stopIfTrue="1">
      <formula>OR($D112="SI",$D112="T&amp;A")</formula>
    </cfRule>
  </conditionalFormatting>
  <conditionalFormatting sqref="E112">
    <cfRule type="expression" dxfId="12901" priority="13331" stopIfTrue="1">
      <formula>OR($D112="SI",$D112="T&amp;A")</formula>
    </cfRule>
    <cfRule type="expression" dxfId="12900" priority="13332" stopIfTrue="1">
      <formula>AND($D112&lt;&gt;"SI",$E112&lt;24)</formula>
    </cfRule>
    <cfRule type="expression" dxfId="12899" priority="13333" stopIfTrue="1">
      <formula>OR($D112="SI",$D112="T&amp;A")</formula>
    </cfRule>
  </conditionalFormatting>
  <conditionalFormatting sqref="E112">
    <cfRule type="expression" dxfId="12898" priority="13328" stopIfTrue="1">
      <formula>OR($D112="SI",$D112="T&amp;A")</formula>
    </cfRule>
    <cfRule type="expression" dxfId="12897" priority="13329" stopIfTrue="1">
      <formula>AND($D112&lt;&gt;"SI",$E112&lt;24)</formula>
    </cfRule>
    <cfRule type="expression" dxfId="12896" priority="13330" stopIfTrue="1">
      <formula>OR($D112="SI",$D112="T&amp;A")</formula>
    </cfRule>
  </conditionalFormatting>
  <conditionalFormatting sqref="E112">
    <cfRule type="expression" dxfId="12895" priority="13325" stopIfTrue="1">
      <formula>OR($D112="SI",$D112="T&amp;A")</formula>
    </cfRule>
    <cfRule type="expression" dxfId="12894" priority="13326" stopIfTrue="1">
      <formula>AND($D112&lt;&gt;"SI",$E112&lt;24)</formula>
    </cfRule>
    <cfRule type="expression" dxfId="12893" priority="13327" stopIfTrue="1">
      <formula>OR($D112="SI",$D112="T&amp;A")</formula>
    </cfRule>
  </conditionalFormatting>
  <conditionalFormatting sqref="E112">
    <cfRule type="expression" dxfId="12892" priority="13322" stopIfTrue="1">
      <formula>OR($D112="SI",$D112="T&amp;A")</formula>
    </cfRule>
    <cfRule type="expression" dxfId="12891" priority="13323" stopIfTrue="1">
      <formula>AND($D112&lt;&gt;"SI",$E112&lt;24)</formula>
    </cfRule>
    <cfRule type="expression" dxfId="12890" priority="13324" stopIfTrue="1">
      <formula>OR($D112="SI",$D112="T&amp;A")</formula>
    </cfRule>
  </conditionalFormatting>
  <conditionalFormatting sqref="E112">
    <cfRule type="expression" dxfId="12889" priority="13319" stopIfTrue="1">
      <formula>OR($D112="SI",$D112="T&amp;A")</formula>
    </cfRule>
    <cfRule type="expression" dxfId="12888" priority="13320" stopIfTrue="1">
      <formula>AND($D112&lt;&gt;"SI",$E112&lt;24)</formula>
    </cfRule>
    <cfRule type="expression" dxfId="12887" priority="13321" stopIfTrue="1">
      <formula>OR($D112="SI",$D112="T&amp;A")</formula>
    </cfRule>
  </conditionalFormatting>
  <conditionalFormatting sqref="E112">
    <cfRule type="expression" dxfId="12886" priority="13316" stopIfTrue="1">
      <formula>OR($D112="SI",$D112="T&amp;A")</formula>
    </cfRule>
    <cfRule type="expression" dxfId="12885" priority="13317" stopIfTrue="1">
      <formula>AND($D112&lt;&gt;"SI",$E112&lt;24)</formula>
    </cfRule>
    <cfRule type="expression" dxfId="12884" priority="13318" stopIfTrue="1">
      <formula>OR($D112="SI",$D112="T&amp;A")</formula>
    </cfRule>
  </conditionalFormatting>
  <conditionalFormatting sqref="E112">
    <cfRule type="expression" dxfId="12883" priority="13313" stopIfTrue="1">
      <formula>OR($D112="SI",$D112="T&amp;A")</formula>
    </cfRule>
    <cfRule type="expression" dxfId="12882" priority="13314" stopIfTrue="1">
      <formula>AND($D112&lt;&gt;"SI",$E112&lt;24)</formula>
    </cfRule>
    <cfRule type="expression" dxfId="12881" priority="13315" stopIfTrue="1">
      <formula>OR($D112="SI",$D112="T&amp;A")</formula>
    </cfRule>
  </conditionalFormatting>
  <conditionalFormatting sqref="E112">
    <cfRule type="expression" dxfId="12880" priority="13310" stopIfTrue="1">
      <formula>OR($D112="SI",$D112="T&amp;A")</formula>
    </cfRule>
    <cfRule type="expression" dxfId="12879" priority="13311" stopIfTrue="1">
      <formula>AND($D112&lt;&gt;"SI",$E112&lt;24)</formula>
    </cfRule>
    <cfRule type="expression" dxfId="12878" priority="13312" stopIfTrue="1">
      <formula>OR($D112="SI",$D112="T&amp;A")</formula>
    </cfRule>
  </conditionalFormatting>
  <conditionalFormatting sqref="E112">
    <cfRule type="expression" dxfId="12877" priority="13307" stopIfTrue="1">
      <formula>OR($D112="SI",$D112="T&amp;A")</formula>
    </cfRule>
    <cfRule type="expression" dxfId="12876" priority="13308" stopIfTrue="1">
      <formula>AND($D112&lt;&gt;"SI",$E112&lt;24)</formula>
    </cfRule>
    <cfRule type="expression" dxfId="12875" priority="13309" stopIfTrue="1">
      <formula>OR($D112="SI",$D112="T&amp;A")</formula>
    </cfRule>
  </conditionalFormatting>
  <conditionalFormatting sqref="E112">
    <cfRule type="expression" dxfId="12874" priority="13304" stopIfTrue="1">
      <formula>OR($D112="SI",$D112="T&amp;A")</formula>
    </cfRule>
    <cfRule type="expression" dxfId="12873" priority="13305" stopIfTrue="1">
      <formula>AND($D112&lt;&gt;"SI",$E112&lt;24)</formula>
    </cfRule>
    <cfRule type="expression" dxfId="12872" priority="13306" stopIfTrue="1">
      <formula>OR($D112="SI",$D112="T&amp;A")</formula>
    </cfRule>
  </conditionalFormatting>
  <conditionalFormatting sqref="E55:E56 E45">
    <cfRule type="expression" dxfId="12871" priority="13301" stopIfTrue="1">
      <formula>OR($D45="SI",$D45="T&amp;A")</formula>
    </cfRule>
    <cfRule type="expression" dxfId="12870" priority="13302" stopIfTrue="1">
      <formula>AND($D45&lt;&gt;"SI",$E45&lt;24)</formula>
    </cfRule>
    <cfRule type="expression" dxfId="12869" priority="13303" stopIfTrue="1">
      <formula>OR($D45="SI",$D45="T&amp;A")</formula>
    </cfRule>
  </conditionalFormatting>
  <conditionalFormatting sqref="E55:E56 E45">
    <cfRule type="expression" dxfId="12868" priority="13298" stopIfTrue="1">
      <formula>OR($D45="SI",$D45="T&amp;A")</formula>
    </cfRule>
    <cfRule type="expression" dxfId="12867" priority="13299" stopIfTrue="1">
      <formula>AND($D45&lt;&gt;"SI",$E45&lt;24)</formula>
    </cfRule>
    <cfRule type="expression" dxfId="12866" priority="13300" stopIfTrue="1">
      <formula>OR($D45="SI",$D45="T&amp;A")</formula>
    </cfRule>
  </conditionalFormatting>
  <conditionalFormatting sqref="E55:E56 E45">
    <cfRule type="expression" dxfId="12865" priority="13295" stopIfTrue="1">
      <formula>OR($D45="SI",$D45="T&amp;A")</formula>
    </cfRule>
    <cfRule type="expression" dxfId="12864" priority="13296" stopIfTrue="1">
      <formula>AND($D45&lt;&gt;"SI",$E45&lt;24)</formula>
    </cfRule>
    <cfRule type="expression" dxfId="12863" priority="13297" stopIfTrue="1">
      <formula>OR($D45="SI",$D45="T&amp;A")</formula>
    </cfRule>
  </conditionalFormatting>
  <conditionalFormatting sqref="E45">
    <cfRule type="expression" dxfId="12862" priority="13292" stopIfTrue="1">
      <formula>OR($D45="SI",$D45="T&amp;A")</formula>
    </cfRule>
    <cfRule type="expression" dxfId="12861" priority="13293" stopIfTrue="1">
      <formula>AND($D45&lt;&gt;"SI",$E45&lt;24)</formula>
    </cfRule>
    <cfRule type="expression" dxfId="12860" priority="13294" stopIfTrue="1">
      <formula>OR($D45="SI",$D45="T&amp;A")</formula>
    </cfRule>
  </conditionalFormatting>
  <conditionalFormatting sqref="E45">
    <cfRule type="expression" dxfId="12859" priority="13289" stopIfTrue="1">
      <formula>OR($D45="SI",$D45="T&amp;A")</formula>
    </cfRule>
    <cfRule type="expression" dxfId="12858" priority="13290" stopIfTrue="1">
      <formula>AND($D45&lt;&gt;"SI",$E45&lt;24)</formula>
    </cfRule>
    <cfRule type="expression" dxfId="12857" priority="13291" stopIfTrue="1">
      <formula>OR($D45="SI",$D45="T&amp;A")</formula>
    </cfRule>
  </conditionalFormatting>
  <conditionalFormatting sqref="E55:E56 E45">
    <cfRule type="expression" dxfId="12856" priority="13286" stopIfTrue="1">
      <formula>OR($D45="SI",$D45="T&amp;A")</formula>
    </cfRule>
    <cfRule type="expression" dxfId="12855" priority="13287" stopIfTrue="1">
      <formula>AND($D45&lt;&gt;"SI",$E45&lt;24)</formula>
    </cfRule>
    <cfRule type="expression" dxfId="12854" priority="13288" stopIfTrue="1">
      <formula>OR($D45="SI",$D45="T&amp;A")</formula>
    </cfRule>
  </conditionalFormatting>
  <conditionalFormatting sqref="E55:E56 E45">
    <cfRule type="expression" dxfId="12853" priority="13283" stopIfTrue="1">
      <formula>OR($D45="SI",$D45="T&amp;A")</formula>
    </cfRule>
    <cfRule type="expression" dxfId="12852" priority="13284" stopIfTrue="1">
      <formula>AND($D45&lt;&gt;"SI",$E45&lt;24)</formula>
    </cfRule>
    <cfRule type="expression" dxfId="12851" priority="13285" stopIfTrue="1">
      <formula>OR($D45="SI",$D45="T&amp;A")</formula>
    </cfRule>
  </conditionalFormatting>
  <conditionalFormatting sqref="E55:E56 E45">
    <cfRule type="expression" dxfId="12850" priority="13280" stopIfTrue="1">
      <formula>OR($D45="SI",$D45="T&amp;A")</formula>
    </cfRule>
    <cfRule type="expression" dxfId="12849" priority="13281" stopIfTrue="1">
      <formula>AND($D45&lt;&gt;"SI",$E45&lt;24)</formula>
    </cfRule>
    <cfRule type="expression" dxfId="12848" priority="13282" stopIfTrue="1">
      <formula>OR($D45="SI",$D45="T&amp;A")</formula>
    </cfRule>
  </conditionalFormatting>
  <conditionalFormatting sqref="E55:E56 E45">
    <cfRule type="expression" dxfId="12847" priority="13277" stopIfTrue="1">
      <formula>OR($D45="SI",$D45="T&amp;A")</formula>
    </cfRule>
    <cfRule type="expression" dxfId="12846" priority="13278" stopIfTrue="1">
      <formula>AND($D45&lt;&gt;"SI",$E45&lt;24)</formula>
    </cfRule>
    <cfRule type="expression" dxfId="12845" priority="13279" stopIfTrue="1">
      <formula>OR($D45="SI",$D45="T&amp;A")</formula>
    </cfRule>
  </conditionalFormatting>
  <conditionalFormatting sqref="E55:E56 E45">
    <cfRule type="expression" dxfId="12844" priority="13274" stopIfTrue="1">
      <formula>OR($D45="SI",$D45="T&amp;A")</formula>
    </cfRule>
    <cfRule type="expression" dxfId="12843" priority="13275" stopIfTrue="1">
      <formula>AND($D45&lt;&gt;"SI",$E45&lt;24)</formula>
    </cfRule>
    <cfRule type="expression" dxfId="12842" priority="13276" stopIfTrue="1">
      <formula>OR($D45="SI",$D45="T&amp;A")</formula>
    </cfRule>
  </conditionalFormatting>
  <conditionalFormatting sqref="E55:E56 E45">
    <cfRule type="expression" dxfId="12841" priority="13271" stopIfTrue="1">
      <formula>OR($D45="SI",$D45="T&amp;A")</formula>
    </cfRule>
    <cfRule type="expression" dxfId="12840" priority="13272" stopIfTrue="1">
      <formula>AND($D45&lt;&gt;"SI",$E45&lt;24)</formula>
    </cfRule>
    <cfRule type="expression" dxfId="12839" priority="13273" stopIfTrue="1">
      <formula>OR($D45="SI",$D45="T&amp;A")</formula>
    </cfRule>
  </conditionalFormatting>
  <conditionalFormatting sqref="E59:E60">
    <cfRule type="expression" dxfId="12838" priority="13268" stopIfTrue="1">
      <formula>OR($D59="SI",$D59="T&amp;A")</formula>
    </cfRule>
    <cfRule type="expression" dxfId="12837" priority="13269" stopIfTrue="1">
      <formula>AND($D59&lt;&gt;"SI",$E59&lt;24)</formula>
    </cfRule>
    <cfRule type="expression" dxfId="12836" priority="13270" stopIfTrue="1">
      <formula>OR($D59="SI",$D59="T&amp;A")</formula>
    </cfRule>
  </conditionalFormatting>
  <conditionalFormatting sqref="E59:E60">
    <cfRule type="expression" dxfId="12835" priority="13265" stopIfTrue="1">
      <formula>OR($D59="SI",$D59="T&amp;A")</formula>
    </cfRule>
    <cfRule type="expression" dxfId="12834" priority="13266" stopIfTrue="1">
      <formula>AND($D59&lt;&gt;"SI",$E59&lt;24)</formula>
    </cfRule>
    <cfRule type="expression" dxfId="12833" priority="13267" stopIfTrue="1">
      <formula>OR($D59="SI",$D59="T&amp;A")</formula>
    </cfRule>
  </conditionalFormatting>
  <conditionalFormatting sqref="E59:E60">
    <cfRule type="expression" dxfId="12832" priority="13262" stopIfTrue="1">
      <formula>OR($D59="SI",$D59="T&amp;A")</formula>
    </cfRule>
    <cfRule type="expression" dxfId="12831" priority="13263" stopIfTrue="1">
      <formula>AND($D59&lt;&gt;"SI",$E59&lt;24)</formula>
    </cfRule>
    <cfRule type="expression" dxfId="12830" priority="13264" stopIfTrue="1">
      <formula>OR($D59="SI",$D59="T&amp;A")</formula>
    </cfRule>
  </conditionalFormatting>
  <conditionalFormatting sqref="E59:E60">
    <cfRule type="expression" dxfId="12829" priority="13259" stopIfTrue="1">
      <formula>OR($D59="SI",$D59="T&amp;A")</formula>
    </cfRule>
    <cfRule type="expression" dxfId="12828" priority="13260" stopIfTrue="1">
      <formula>AND($D59&lt;&gt;"SI",$E59&lt;24)</formula>
    </cfRule>
    <cfRule type="expression" dxfId="12827" priority="13261" stopIfTrue="1">
      <formula>OR($D59="SI",$D59="T&amp;A")</formula>
    </cfRule>
  </conditionalFormatting>
  <conditionalFormatting sqref="E59:E60">
    <cfRule type="expression" dxfId="12826" priority="13256" stopIfTrue="1">
      <formula>OR($D59="SI",$D59="T&amp;A")</formula>
    </cfRule>
    <cfRule type="expression" dxfId="12825" priority="13257" stopIfTrue="1">
      <formula>AND($D59&lt;&gt;"SI",$E59&lt;24)</formula>
    </cfRule>
    <cfRule type="expression" dxfId="12824" priority="13258" stopIfTrue="1">
      <formula>OR($D59="SI",$D59="T&amp;A")</formula>
    </cfRule>
  </conditionalFormatting>
  <conditionalFormatting sqref="E59:E60">
    <cfRule type="expression" dxfId="12823" priority="13253" stopIfTrue="1">
      <formula>OR($D59="SI",$D59="T&amp;A")</formula>
    </cfRule>
    <cfRule type="expression" dxfId="12822" priority="13254" stopIfTrue="1">
      <formula>AND($D59&lt;&gt;"SI",$E59&lt;24)</formula>
    </cfRule>
    <cfRule type="expression" dxfId="12821" priority="13255" stopIfTrue="1">
      <formula>OR($D59="SI",$D59="T&amp;A")</formula>
    </cfRule>
  </conditionalFormatting>
  <conditionalFormatting sqref="E59:E60">
    <cfRule type="expression" dxfId="12820" priority="13250" stopIfTrue="1">
      <formula>OR($D59="SI",$D59="T&amp;A")</formula>
    </cfRule>
    <cfRule type="expression" dxfId="12819" priority="13251" stopIfTrue="1">
      <formula>AND($D59&lt;&gt;"SI",$E59&lt;24)</formula>
    </cfRule>
    <cfRule type="expression" dxfId="12818" priority="13252" stopIfTrue="1">
      <formula>OR($D59="SI",$D59="T&amp;A")</formula>
    </cfRule>
  </conditionalFormatting>
  <conditionalFormatting sqref="E59:E60">
    <cfRule type="expression" dxfId="12817" priority="13247" stopIfTrue="1">
      <formula>OR($D59="SI",$D59="T&amp;A")</formula>
    </cfRule>
    <cfRule type="expression" dxfId="12816" priority="13248" stopIfTrue="1">
      <formula>AND($D59&lt;&gt;"SI",$E59&lt;24)</formula>
    </cfRule>
    <cfRule type="expression" dxfId="12815" priority="13249" stopIfTrue="1">
      <formula>OR($D59="SI",$D59="T&amp;A")</formula>
    </cfRule>
  </conditionalFormatting>
  <conditionalFormatting sqref="E59:E60">
    <cfRule type="expression" dxfId="12814" priority="13244" stopIfTrue="1">
      <formula>OR($D59="SI",$D59="T&amp;A")</formula>
    </cfRule>
    <cfRule type="expression" dxfId="12813" priority="13245" stopIfTrue="1">
      <formula>AND($D59&lt;&gt;"SI",$E59&lt;24)</formula>
    </cfRule>
    <cfRule type="expression" dxfId="12812" priority="13246" stopIfTrue="1">
      <formula>OR($D59="SI",$D59="T&amp;A")</formula>
    </cfRule>
  </conditionalFormatting>
  <conditionalFormatting sqref="E59:E60">
    <cfRule type="expression" dxfId="12811" priority="13241" stopIfTrue="1">
      <formula>OR($D59="SI",$D59="T&amp;A")</formula>
    </cfRule>
    <cfRule type="expression" dxfId="12810" priority="13242" stopIfTrue="1">
      <formula>AND($D59&lt;&gt;"SI",$E59&lt;24)</formula>
    </cfRule>
    <cfRule type="expression" dxfId="12809" priority="13243" stopIfTrue="1">
      <formula>OR($D59="SI",$D59="T&amp;A")</formula>
    </cfRule>
  </conditionalFormatting>
  <conditionalFormatting sqref="E59:E60">
    <cfRule type="expression" dxfId="12808" priority="13238" stopIfTrue="1">
      <formula>OR($D59="SI",$D59="T&amp;A")</formula>
    </cfRule>
    <cfRule type="expression" dxfId="12807" priority="13239" stopIfTrue="1">
      <formula>AND($D59&lt;&gt;"SI",$E59&lt;24)</formula>
    </cfRule>
    <cfRule type="expression" dxfId="12806" priority="13240" stopIfTrue="1">
      <formula>OR($D59="SI",$D59="T&amp;A")</formula>
    </cfRule>
  </conditionalFormatting>
  <conditionalFormatting sqref="G99">
    <cfRule type="expression" dxfId="12805" priority="13235" stopIfTrue="1">
      <formula>OR($D99="SI",$D99="T&amp;A")</formula>
    </cfRule>
    <cfRule type="expression" dxfId="12804" priority="13236" stopIfTrue="1">
      <formula>AND($F99&gt;0,$G99="")</formula>
    </cfRule>
    <cfRule type="expression" dxfId="12803" priority="13237" stopIfTrue="1">
      <formula>AND($F99=0,$G99&lt;&gt;"",$G99&lt;&gt;"PUMP OFF MODE",G99&lt;&gt;"UNDER LOAD")</formula>
    </cfRule>
  </conditionalFormatting>
  <conditionalFormatting sqref="G99">
    <cfRule type="expression" dxfId="12802" priority="13232" stopIfTrue="1">
      <formula>OR($D99="SI",$D99="T&amp;A")</formula>
    </cfRule>
    <cfRule type="expression" dxfId="12801" priority="13233" stopIfTrue="1">
      <formula>AND($F99&gt;0,$G99="")</formula>
    </cfRule>
    <cfRule type="expression" dxfId="12800" priority="13234" stopIfTrue="1">
      <formula>AND($F99=0,$G99&lt;&gt;"",$G99&lt;&gt;"PUMP OFF MODE",G99&lt;&gt;"UNDER LOAD")</formula>
    </cfRule>
  </conditionalFormatting>
  <conditionalFormatting sqref="G99">
    <cfRule type="expression" dxfId="12799" priority="13229" stopIfTrue="1">
      <formula>OR($D99="SI",$D99="T&amp;A")</formula>
    </cfRule>
    <cfRule type="expression" dxfId="12798" priority="13230" stopIfTrue="1">
      <formula>AND($F99&gt;0,$G99="")</formula>
    </cfRule>
    <cfRule type="expression" dxfId="12797" priority="13231" stopIfTrue="1">
      <formula>AND($F99=0,$G99&lt;&gt;"",$G99&lt;&gt;"PUMP OFF MODE",G99&lt;&gt;"UNDER LOAD")</formula>
    </cfRule>
  </conditionalFormatting>
  <conditionalFormatting sqref="G99">
    <cfRule type="expression" dxfId="12796" priority="13226" stopIfTrue="1">
      <formula>OR($D99="SI",$D99="T&amp;A")</formula>
    </cfRule>
    <cfRule type="expression" dxfId="12795" priority="13227" stopIfTrue="1">
      <formula>AND($F99&gt;0,$G99="")</formula>
    </cfRule>
    <cfRule type="expression" dxfId="12794" priority="13228" stopIfTrue="1">
      <formula>AND($F99=0,$G99&lt;&gt;"",$G99&lt;&gt;"PUMP OFF MODE",G99&lt;&gt;"UNDER LOAD")</formula>
    </cfRule>
  </conditionalFormatting>
  <conditionalFormatting sqref="G99">
    <cfRule type="expression" dxfId="12793" priority="13223" stopIfTrue="1">
      <formula>OR($D99="SI",$D99="T&amp;A")</formula>
    </cfRule>
    <cfRule type="expression" dxfId="12792" priority="13224" stopIfTrue="1">
      <formula>AND($F99&gt;0,$G99="")</formula>
    </cfRule>
    <cfRule type="expression" dxfId="12791" priority="13225" stopIfTrue="1">
      <formula>AND($F99=0,$G99&lt;&gt;"",$G99&lt;&gt;"PUMP OFF MODE",G99&lt;&gt;"UNDER LOAD")</formula>
    </cfRule>
  </conditionalFormatting>
  <conditionalFormatting sqref="G99">
    <cfRule type="expression" dxfId="12790" priority="13220" stopIfTrue="1">
      <formula>OR($D99="SI",$D99="T&amp;A")</formula>
    </cfRule>
    <cfRule type="expression" dxfId="12789" priority="13221" stopIfTrue="1">
      <formula>AND($F99&gt;0,$G99="")</formula>
    </cfRule>
    <cfRule type="expression" dxfId="12788" priority="13222" stopIfTrue="1">
      <formula>AND($F99=0,$G99&lt;&gt;"",$G99&lt;&gt;"PUMP OFF MODE",G99&lt;&gt;"UNDER LOAD")</formula>
    </cfRule>
  </conditionalFormatting>
  <conditionalFormatting sqref="G99">
    <cfRule type="expression" dxfId="12787" priority="13217" stopIfTrue="1">
      <formula>OR($D99="SI",$D99="T&amp;A")</formula>
    </cfRule>
    <cfRule type="expression" dxfId="12786" priority="13218" stopIfTrue="1">
      <formula>AND($F99&gt;0,$G99="")</formula>
    </cfRule>
    <cfRule type="expression" dxfId="12785" priority="13219" stopIfTrue="1">
      <formula>AND($F99=0,$G99&lt;&gt;"",$G99&lt;&gt;"PUMP OFF MODE",G99&lt;&gt;"UNDER LOAD")</formula>
    </cfRule>
  </conditionalFormatting>
  <conditionalFormatting sqref="G99">
    <cfRule type="expression" dxfId="12784" priority="13214" stopIfTrue="1">
      <formula>OR($D99="SI",$D99="T&amp;A")</formula>
    </cfRule>
    <cfRule type="expression" dxfId="12783" priority="13215" stopIfTrue="1">
      <formula>AND($F99&gt;0,$G99="")</formula>
    </cfRule>
    <cfRule type="expression" dxfId="12782" priority="13216" stopIfTrue="1">
      <formula>AND($F99=0,$G99&lt;&gt;"",$G99&lt;&gt;"PUMP OFF MODE",G99&lt;&gt;"UNDER LOAD")</formula>
    </cfRule>
  </conditionalFormatting>
  <conditionalFormatting sqref="G99">
    <cfRule type="expression" dxfId="12781" priority="13211" stopIfTrue="1">
      <formula>OR($D99="SI",$D99="T&amp;A")</formula>
    </cfRule>
    <cfRule type="expression" dxfId="12780" priority="13212" stopIfTrue="1">
      <formula>AND($F99&gt;0,$G99="")</formula>
    </cfRule>
    <cfRule type="expression" dxfId="12779" priority="13213" stopIfTrue="1">
      <formula>AND($F99=0,$G99&lt;&gt;"",$G99&lt;&gt;"PUMP OFF MODE",G99&lt;&gt;"UNDER LOAD")</formula>
    </cfRule>
  </conditionalFormatting>
  <conditionalFormatting sqref="G99">
    <cfRule type="expression" dxfId="12778" priority="13208" stopIfTrue="1">
      <formula>OR($D99="SI",$D99="T&amp;A")</formula>
    </cfRule>
    <cfRule type="expression" dxfId="12777" priority="13209" stopIfTrue="1">
      <formula>AND($F99&gt;0,$G99="")</formula>
    </cfRule>
    <cfRule type="expression" dxfId="12776" priority="13210" stopIfTrue="1">
      <formula>AND($F99=0,$G99&lt;&gt;"",$G99&lt;&gt;"PUMP OFF MODE",G99&lt;&gt;"UNDER LOAD")</formula>
    </cfRule>
  </conditionalFormatting>
  <conditionalFormatting sqref="G99">
    <cfRule type="expression" dxfId="12775" priority="13205" stopIfTrue="1">
      <formula>OR($D99="SI",$D99="T&amp;A")</formula>
    </cfRule>
    <cfRule type="expression" dxfId="12774" priority="13206" stopIfTrue="1">
      <formula>AND($F99&gt;0,$G99="")</formula>
    </cfRule>
    <cfRule type="expression" dxfId="12773" priority="13207" stopIfTrue="1">
      <formula>AND($F99=0,$G99&lt;&gt;"",$G99&lt;&gt;"PUMP OFF MODE",G99&lt;&gt;"UNDER LOAD")</formula>
    </cfRule>
  </conditionalFormatting>
  <conditionalFormatting sqref="G99">
    <cfRule type="expression" dxfId="12772" priority="13202" stopIfTrue="1">
      <formula>OR($D99="SI",$D99="T&amp;A")</formula>
    </cfRule>
    <cfRule type="expression" dxfId="12771" priority="13203" stopIfTrue="1">
      <formula>AND($F99&gt;0,$G99="")</formula>
    </cfRule>
    <cfRule type="expression" dxfId="12770" priority="13204" stopIfTrue="1">
      <formula>AND($F99=0,$G99&lt;&gt;"",$G99&lt;&gt;"PUMP OFF MODE",G99&lt;&gt;"UNDER LOAD")</formula>
    </cfRule>
  </conditionalFormatting>
  <conditionalFormatting sqref="G99">
    <cfRule type="expression" dxfId="12769" priority="13199" stopIfTrue="1">
      <formula>OR($D99="SI",$D99="T&amp;A")</formula>
    </cfRule>
    <cfRule type="expression" dxfId="12768" priority="13200" stopIfTrue="1">
      <formula>AND($F99&gt;0,$G99="")</formula>
    </cfRule>
    <cfRule type="expression" dxfId="12767" priority="13201" stopIfTrue="1">
      <formula>AND($F99=0,$G99&lt;&gt;"",$G99&lt;&gt;"PUMP OFF MODE",G99&lt;&gt;"UNDER LOAD")</formula>
    </cfRule>
  </conditionalFormatting>
  <conditionalFormatting sqref="G99">
    <cfRule type="expression" dxfId="12766" priority="13196" stopIfTrue="1">
      <formula>OR($D99="SI",$D99="T&amp;A")</formula>
    </cfRule>
    <cfRule type="expression" dxfId="12765" priority="13197" stopIfTrue="1">
      <formula>AND($F99&gt;0,$G99="")</formula>
    </cfRule>
    <cfRule type="expression" dxfId="12764" priority="13198" stopIfTrue="1">
      <formula>AND($F99=0,$G99&lt;&gt;"",$G99&lt;&gt;"PUMP OFF MODE",G99&lt;&gt;"UNDER LOAD")</formula>
    </cfRule>
  </conditionalFormatting>
  <conditionalFormatting sqref="G99">
    <cfRule type="expression" dxfId="12763" priority="13193" stopIfTrue="1">
      <formula>OR($D99="SI",$D99="T&amp;A")</formula>
    </cfRule>
    <cfRule type="expression" dxfId="12762" priority="13194" stopIfTrue="1">
      <formula>AND($F99&gt;0,$G99="")</formula>
    </cfRule>
    <cfRule type="expression" dxfId="12761" priority="13195" stopIfTrue="1">
      <formula>AND($F99=0,$G99&lt;&gt;"",$G99&lt;&gt;"PUMP OFF MODE",G99&lt;&gt;"UNDER LOAD")</formula>
    </cfRule>
  </conditionalFormatting>
  <conditionalFormatting sqref="G99">
    <cfRule type="expression" dxfId="12760" priority="13190" stopIfTrue="1">
      <formula>OR($D99="SI",$D99="T&amp;A")</formula>
    </cfRule>
    <cfRule type="expression" dxfId="12759" priority="13191" stopIfTrue="1">
      <formula>AND($F99&gt;0,$G99="")</formula>
    </cfRule>
    <cfRule type="expression" dxfId="12758" priority="13192" stopIfTrue="1">
      <formula>AND($F99=0,$G99&lt;&gt;"",$G99&lt;&gt;"PUMP OFF MODE",G99&lt;&gt;"UNDER LOAD")</formula>
    </cfRule>
  </conditionalFormatting>
  <conditionalFormatting sqref="G99">
    <cfRule type="expression" dxfId="12757" priority="13187" stopIfTrue="1">
      <formula>OR($D99="SI",$D99="T&amp;A")</formula>
    </cfRule>
    <cfRule type="expression" dxfId="12756" priority="13188" stopIfTrue="1">
      <formula>AND($F99&gt;0,$G99="")</formula>
    </cfRule>
    <cfRule type="expression" dxfId="12755" priority="13189" stopIfTrue="1">
      <formula>AND($F99=0,$G99&lt;&gt;"",$G99&lt;&gt;"PUMP OFF MODE",G99&lt;&gt;"UNDER LOAD")</formula>
    </cfRule>
  </conditionalFormatting>
  <conditionalFormatting sqref="G99">
    <cfRule type="expression" dxfId="12754" priority="13184" stopIfTrue="1">
      <formula>OR($D99="SI",$D99="T&amp;A")</formula>
    </cfRule>
    <cfRule type="expression" dxfId="12753" priority="13185" stopIfTrue="1">
      <formula>AND($F99&gt;0,$G99="")</formula>
    </cfRule>
    <cfRule type="expression" dxfId="12752" priority="13186" stopIfTrue="1">
      <formula>AND($F99=0,$G99&lt;&gt;"",$G99&lt;&gt;"PUMP OFF MODE",G99&lt;&gt;"UNDER LOAD")</formula>
    </cfRule>
  </conditionalFormatting>
  <conditionalFormatting sqref="G99">
    <cfRule type="expression" dxfId="12751" priority="13181" stopIfTrue="1">
      <formula>OR($D99="SI",$D99="T&amp;A")</formula>
    </cfRule>
    <cfRule type="expression" dxfId="12750" priority="13182" stopIfTrue="1">
      <formula>AND($F99&gt;0,$G99="")</formula>
    </cfRule>
    <cfRule type="expression" dxfId="12749" priority="13183" stopIfTrue="1">
      <formula>AND($F99=0,$G99&lt;&gt;"",$G99&lt;&gt;"PUMP OFF MODE",G99&lt;&gt;"UNDER LOAD")</formula>
    </cfRule>
  </conditionalFormatting>
  <conditionalFormatting sqref="G99">
    <cfRule type="expression" dxfId="12748" priority="13178" stopIfTrue="1">
      <formula>OR($D99="SI",$D99="T&amp;A")</formula>
    </cfRule>
    <cfRule type="expression" dxfId="12747" priority="13179" stopIfTrue="1">
      <formula>AND($F99&gt;0,$G99="")</formula>
    </cfRule>
    <cfRule type="expression" dxfId="12746" priority="13180" stopIfTrue="1">
      <formula>AND($F99=0,$G99&lt;&gt;"",$G99&lt;&gt;"PUMP OFF MODE",G99&lt;&gt;"UNDER LOAD")</formula>
    </cfRule>
  </conditionalFormatting>
  <conditionalFormatting sqref="G99">
    <cfRule type="expression" dxfId="12745" priority="13175" stopIfTrue="1">
      <formula>OR($D99="SI",$D99="T&amp;A")</formula>
    </cfRule>
    <cfRule type="expression" dxfId="12744" priority="13176" stopIfTrue="1">
      <formula>AND($F99&gt;0,$G99="")</formula>
    </cfRule>
    <cfRule type="expression" dxfId="12743" priority="13177" stopIfTrue="1">
      <formula>AND($F99=0,$G99&lt;&gt;"",$G99&lt;&gt;"PUMP OFF MODE",G99&lt;&gt;"UNDER LOAD")</formula>
    </cfRule>
  </conditionalFormatting>
  <conditionalFormatting sqref="G99">
    <cfRule type="expression" dxfId="12742" priority="13172" stopIfTrue="1">
      <formula>OR($D99="SI",$D99="T&amp;A")</formula>
    </cfRule>
    <cfRule type="expression" dxfId="12741" priority="13173" stopIfTrue="1">
      <formula>AND($F99&gt;0,$G99="")</formula>
    </cfRule>
    <cfRule type="expression" dxfId="12740" priority="13174" stopIfTrue="1">
      <formula>AND($F99=0,$G99&lt;&gt;"",$G99&lt;&gt;"PUMP OFF MODE",G99&lt;&gt;"UNDER LOAD")</formula>
    </cfRule>
  </conditionalFormatting>
  <conditionalFormatting sqref="G99">
    <cfRule type="expression" dxfId="12739" priority="13169" stopIfTrue="1">
      <formula>OR($D99="SI",$D99="T&amp;A")</formula>
    </cfRule>
    <cfRule type="expression" dxfId="12738" priority="13170" stopIfTrue="1">
      <formula>AND($F99&gt;0,$G99="")</formula>
    </cfRule>
    <cfRule type="expression" dxfId="12737" priority="13171" stopIfTrue="1">
      <formula>AND($F99=0,$G99&lt;&gt;"",$G99&lt;&gt;"PUMP OFF MODE",G99&lt;&gt;"UNDER LOAD")</formula>
    </cfRule>
  </conditionalFormatting>
  <conditionalFormatting sqref="G99">
    <cfRule type="expression" dxfId="12736" priority="13166" stopIfTrue="1">
      <formula>OR($D99="SI",$D99="T&amp;A")</formula>
    </cfRule>
    <cfRule type="expression" dxfId="12735" priority="13167" stopIfTrue="1">
      <formula>AND($F99&gt;0,$G99="")</formula>
    </cfRule>
    <cfRule type="expression" dxfId="12734" priority="13168" stopIfTrue="1">
      <formula>AND($F99=0,$G99&lt;&gt;"",$G99&lt;&gt;"PUMP OFF MODE",G99&lt;&gt;"UNDER LOAD")</formula>
    </cfRule>
  </conditionalFormatting>
  <conditionalFormatting sqref="G99">
    <cfRule type="expression" dxfId="12733" priority="13163" stopIfTrue="1">
      <formula>OR($D99="SI",$D99="T&amp;A")</formula>
    </cfRule>
    <cfRule type="expression" dxfId="12732" priority="13164" stopIfTrue="1">
      <formula>AND($F99&gt;0,$G99="")</formula>
    </cfRule>
    <cfRule type="expression" dxfId="12731" priority="13165" stopIfTrue="1">
      <formula>AND($F99=0,$G99&lt;&gt;"",$G99&lt;&gt;"PUMP OFF MODE",G99&lt;&gt;"UNDER LOAD")</formula>
    </cfRule>
  </conditionalFormatting>
  <conditionalFormatting sqref="G99">
    <cfRule type="expression" dxfId="12730" priority="13160" stopIfTrue="1">
      <formula>OR($D99="SI",$D99="T&amp;A")</formula>
    </cfRule>
    <cfRule type="expression" dxfId="12729" priority="13161" stopIfTrue="1">
      <formula>AND($F99&gt;0,$G99="")</formula>
    </cfRule>
    <cfRule type="expression" dxfId="12728" priority="13162" stopIfTrue="1">
      <formula>AND($F99=0,$G99&lt;&gt;"",$G99&lt;&gt;"PUMP OFF MODE",G99&lt;&gt;"UNDER LOAD")</formula>
    </cfRule>
  </conditionalFormatting>
  <conditionalFormatting sqref="G99">
    <cfRule type="expression" dxfId="12727" priority="13157" stopIfTrue="1">
      <formula>OR($D99="SI",$D99="T&amp;A")</formula>
    </cfRule>
    <cfRule type="expression" dxfId="12726" priority="13158" stopIfTrue="1">
      <formula>AND($F99&gt;0,$G99="")</formula>
    </cfRule>
    <cfRule type="expression" dxfId="12725" priority="13159" stopIfTrue="1">
      <formula>AND($F99=0,$G99&lt;&gt;"",$G99&lt;&gt;"PUMP OFF MODE",G99&lt;&gt;"UNDER LOAD")</formula>
    </cfRule>
  </conditionalFormatting>
  <conditionalFormatting sqref="G99">
    <cfRule type="expression" dxfId="12724" priority="13154" stopIfTrue="1">
      <formula>OR($D99="SI",$D99="T&amp;A")</formula>
    </cfRule>
    <cfRule type="expression" dxfId="12723" priority="13155" stopIfTrue="1">
      <formula>AND($F99&gt;0,$G99="")</formula>
    </cfRule>
    <cfRule type="expression" dxfId="12722" priority="13156" stopIfTrue="1">
      <formula>AND($F99=0,$G99&lt;&gt;"",$G99&lt;&gt;"PUMP OFF MODE",G99&lt;&gt;"UNDER LOAD")</formula>
    </cfRule>
  </conditionalFormatting>
  <conditionalFormatting sqref="G99">
    <cfRule type="expression" dxfId="12721" priority="13151" stopIfTrue="1">
      <formula>OR($D99="SI",$D99="T&amp;A")</formula>
    </cfRule>
    <cfRule type="expression" dxfId="12720" priority="13152" stopIfTrue="1">
      <formula>AND($F99&gt;0,$G99="")</formula>
    </cfRule>
    <cfRule type="expression" dxfId="12719" priority="13153" stopIfTrue="1">
      <formula>AND($F99=0,$G99&lt;&gt;"",$G99&lt;&gt;"PUMP OFF MODE",G99&lt;&gt;"UNDER LOAD")</formula>
    </cfRule>
  </conditionalFormatting>
  <conditionalFormatting sqref="G99">
    <cfRule type="expression" dxfId="12718" priority="13148" stopIfTrue="1">
      <formula>OR($D99="SI",$D99="T&amp;A")</formula>
    </cfRule>
    <cfRule type="expression" dxfId="12717" priority="13149" stopIfTrue="1">
      <formula>AND($F99&gt;0,$G99="")</formula>
    </cfRule>
    <cfRule type="expression" dxfId="12716" priority="13150" stopIfTrue="1">
      <formula>AND($F99=0,$G99&lt;&gt;"",$G99&lt;&gt;"PUMP OFF MODE",G99&lt;&gt;"UNDER LOAD")</formula>
    </cfRule>
  </conditionalFormatting>
  <conditionalFormatting sqref="G99">
    <cfRule type="expression" dxfId="12715" priority="13145" stopIfTrue="1">
      <formula>OR($D99="SI",$D99="T&amp;A")</formula>
    </cfRule>
    <cfRule type="expression" dxfId="12714" priority="13146" stopIfTrue="1">
      <formula>AND($F99&gt;0,$G99="")</formula>
    </cfRule>
    <cfRule type="expression" dxfId="12713" priority="13147" stopIfTrue="1">
      <formula>AND($F99=0,$G99&lt;&gt;"",$G99&lt;&gt;"PUMP OFF MODE",G99&lt;&gt;"UNDER LOAD")</formula>
    </cfRule>
  </conditionalFormatting>
  <conditionalFormatting sqref="G99">
    <cfRule type="expression" dxfId="12712" priority="13142" stopIfTrue="1">
      <formula>OR($D99="SI",$D99="T&amp;A")</formula>
    </cfRule>
    <cfRule type="expression" dxfId="12711" priority="13143" stopIfTrue="1">
      <formula>AND($F99&gt;0,$G99="")</formula>
    </cfRule>
    <cfRule type="expression" dxfId="12710" priority="13144" stopIfTrue="1">
      <formula>AND($F99=0,$G99&lt;&gt;"",$G99&lt;&gt;"PUMP OFF MODE",G99&lt;&gt;"UNDER LOAD")</formula>
    </cfRule>
  </conditionalFormatting>
  <conditionalFormatting sqref="G99">
    <cfRule type="expression" dxfId="12709" priority="13139" stopIfTrue="1">
      <formula>OR($D99="SI",$D99="T&amp;A")</formula>
    </cfRule>
    <cfRule type="expression" dxfId="12708" priority="13140" stopIfTrue="1">
      <formula>AND($F99&gt;0,$G99="")</formula>
    </cfRule>
    <cfRule type="expression" dxfId="12707" priority="13141" stopIfTrue="1">
      <formula>AND($F99=0,$G99&lt;&gt;"",$G99&lt;&gt;"PUMP OFF MODE",G99&lt;&gt;"UNDER LOAD")</formula>
    </cfRule>
  </conditionalFormatting>
  <conditionalFormatting sqref="G99">
    <cfRule type="expression" dxfId="12706" priority="13136" stopIfTrue="1">
      <formula>OR($D99="SI",$D99="T&amp;A")</formula>
    </cfRule>
    <cfRule type="expression" dxfId="12705" priority="13137" stopIfTrue="1">
      <formula>AND($F99&gt;0,$G99="")</formula>
    </cfRule>
    <cfRule type="expression" dxfId="12704" priority="13138" stopIfTrue="1">
      <formula>AND($F99=0,$G99&lt;&gt;"",$G99&lt;&gt;"PUMP OFF MODE",G99&lt;&gt;"UNDER LOAD")</formula>
    </cfRule>
  </conditionalFormatting>
  <conditionalFormatting sqref="G99">
    <cfRule type="expression" dxfId="12703" priority="13133" stopIfTrue="1">
      <formula>OR($D99="SI",$D99="T&amp;A")</formula>
    </cfRule>
    <cfRule type="expression" dxfId="12702" priority="13134" stopIfTrue="1">
      <formula>AND($F99&gt;0,$G99="")</formula>
    </cfRule>
    <cfRule type="expression" dxfId="12701" priority="13135" stopIfTrue="1">
      <formula>AND($F99=0,$G99&lt;&gt;"",$G99&lt;&gt;"PUMP OFF MODE",G99&lt;&gt;"UNDER LOAD")</formula>
    </cfRule>
  </conditionalFormatting>
  <conditionalFormatting sqref="G99">
    <cfRule type="expression" dxfId="12700" priority="13130" stopIfTrue="1">
      <formula>OR($D99="SI",$D99="T&amp;A")</formula>
    </cfRule>
    <cfRule type="expression" dxfId="12699" priority="13131" stopIfTrue="1">
      <formula>AND($F99&gt;0,$G99="")</formula>
    </cfRule>
    <cfRule type="expression" dxfId="12698" priority="13132" stopIfTrue="1">
      <formula>AND($F99=0,$G99&lt;&gt;"",$G99&lt;&gt;"PUMP OFF MODE",G99&lt;&gt;"UNDER LOAD")</formula>
    </cfRule>
  </conditionalFormatting>
  <conditionalFormatting sqref="G99">
    <cfRule type="expression" dxfId="12697" priority="13127" stopIfTrue="1">
      <formula>OR($D99="SI",$D99="T&amp;A")</formula>
    </cfRule>
    <cfRule type="expression" dxfId="12696" priority="13128" stopIfTrue="1">
      <formula>AND($F99&gt;0,$G99="")</formula>
    </cfRule>
    <cfRule type="expression" dxfId="12695" priority="13129" stopIfTrue="1">
      <formula>AND($F99=0,$G99&lt;&gt;"",$G99&lt;&gt;"PUMP OFF MODE",G99&lt;&gt;"UNDER LOAD")</formula>
    </cfRule>
  </conditionalFormatting>
  <conditionalFormatting sqref="G99">
    <cfRule type="expression" dxfId="12694" priority="13124" stopIfTrue="1">
      <formula>OR($D99="SI",$D99="T&amp;A")</formula>
    </cfRule>
    <cfRule type="expression" dxfId="12693" priority="13125" stopIfTrue="1">
      <formula>AND($F99&gt;0,$G99="")</formula>
    </cfRule>
    <cfRule type="expression" dxfId="12692" priority="13126" stopIfTrue="1">
      <formula>AND($F99=0,$G99&lt;&gt;"",$G99&lt;&gt;"PUMP OFF MODE",G99&lt;&gt;"UNDER LOAD")</formula>
    </cfRule>
  </conditionalFormatting>
  <conditionalFormatting sqref="G99">
    <cfRule type="expression" dxfId="12691" priority="13121" stopIfTrue="1">
      <formula>OR($D99="SI",$D99="T&amp;A")</formula>
    </cfRule>
    <cfRule type="expression" dxfId="12690" priority="13122" stopIfTrue="1">
      <formula>AND($F99&gt;0,$G99="")</formula>
    </cfRule>
    <cfRule type="expression" dxfId="12689" priority="13123" stopIfTrue="1">
      <formula>AND($F99=0,$G99&lt;&gt;"",$G99&lt;&gt;"PUMP OFF MODE",G99&lt;&gt;"UNDER LOAD")</formula>
    </cfRule>
  </conditionalFormatting>
  <conditionalFormatting sqref="G99">
    <cfRule type="expression" dxfId="12688" priority="13118" stopIfTrue="1">
      <formula>OR($D99="SI",$D99="T&amp;A")</formula>
    </cfRule>
    <cfRule type="expression" dxfId="12687" priority="13119" stopIfTrue="1">
      <formula>AND($F99&gt;0,$G99="")</formula>
    </cfRule>
    <cfRule type="expression" dxfId="12686" priority="13120" stopIfTrue="1">
      <formula>AND($F99=0,$G99&lt;&gt;"",$G99&lt;&gt;"PUMP OFF MODE",G99&lt;&gt;"UNDER LOAD")</formula>
    </cfRule>
  </conditionalFormatting>
  <conditionalFormatting sqref="G99">
    <cfRule type="expression" dxfId="12685" priority="13115" stopIfTrue="1">
      <formula>OR($D99="SI",$D99="T&amp;A")</formula>
    </cfRule>
    <cfRule type="expression" dxfId="12684" priority="13116" stopIfTrue="1">
      <formula>AND($F99&gt;0,$G99="")</formula>
    </cfRule>
    <cfRule type="expression" dxfId="12683" priority="13117" stopIfTrue="1">
      <formula>AND($F99=0,$G99&lt;&gt;"",$G99&lt;&gt;"PUMP OFF MODE",G99&lt;&gt;"UNDER LOAD")</formula>
    </cfRule>
  </conditionalFormatting>
  <conditionalFormatting sqref="G99">
    <cfRule type="expression" dxfId="12682" priority="13112" stopIfTrue="1">
      <formula>OR($D99="SI",$D99="T&amp;A")</formula>
    </cfRule>
    <cfRule type="expression" dxfId="12681" priority="13113" stopIfTrue="1">
      <formula>AND($F99&gt;0,$G99="")</formula>
    </cfRule>
    <cfRule type="expression" dxfId="12680" priority="13114" stopIfTrue="1">
      <formula>AND($F99=0,$G99&lt;&gt;"",$G99&lt;&gt;"PUMP OFF MODE",G99&lt;&gt;"UNDER LOAD")</formula>
    </cfRule>
  </conditionalFormatting>
  <conditionalFormatting sqref="G99">
    <cfRule type="expression" dxfId="12679" priority="13109" stopIfTrue="1">
      <formula>OR($D99="SI",$D99="T&amp;A")</formula>
    </cfRule>
    <cfRule type="expression" dxfId="12678" priority="13110" stopIfTrue="1">
      <formula>AND($F99&gt;0,$G99="")</formula>
    </cfRule>
    <cfRule type="expression" dxfId="12677" priority="13111" stopIfTrue="1">
      <formula>AND($F99=0,$G99&lt;&gt;"",$G99&lt;&gt;"PUMP OFF MODE",G99&lt;&gt;"UNDER LOAD")</formula>
    </cfRule>
  </conditionalFormatting>
  <conditionalFormatting sqref="G99">
    <cfRule type="expression" dxfId="12676" priority="13106" stopIfTrue="1">
      <formula>OR($D99="SI",$D99="T&amp;A")</formula>
    </cfRule>
    <cfRule type="expression" dxfId="12675" priority="13107" stopIfTrue="1">
      <formula>AND($F99&gt;0,$G99="")</formula>
    </cfRule>
    <cfRule type="expression" dxfId="12674" priority="13108" stopIfTrue="1">
      <formula>AND($F99=0,$G99&lt;&gt;"",$G99&lt;&gt;"PUMP OFF MODE",G99&lt;&gt;"UNDER LOAD")</formula>
    </cfRule>
  </conditionalFormatting>
  <conditionalFormatting sqref="G99">
    <cfRule type="expression" dxfId="12673" priority="13103" stopIfTrue="1">
      <formula>OR($D99="SI",$D99="T&amp;A")</formula>
    </cfRule>
    <cfRule type="expression" dxfId="12672" priority="13104" stopIfTrue="1">
      <formula>AND($F99&gt;0,$G99="")</formula>
    </cfRule>
    <cfRule type="expression" dxfId="12671" priority="13105" stopIfTrue="1">
      <formula>AND($F99=0,$G99&lt;&gt;"",$G99&lt;&gt;"PUMP OFF MODE",G99&lt;&gt;"UNDER LOAD")</formula>
    </cfRule>
  </conditionalFormatting>
  <conditionalFormatting sqref="G99">
    <cfRule type="expression" dxfId="12670" priority="13100" stopIfTrue="1">
      <formula>OR($D99="SI",$D99="T&amp;A")</formula>
    </cfRule>
    <cfRule type="expression" dxfId="12669" priority="13101" stopIfTrue="1">
      <formula>AND($F99&gt;0,$G99="")</formula>
    </cfRule>
    <cfRule type="expression" dxfId="12668" priority="13102" stopIfTrue="1">
      <formula>AND($F99=0,$G99&lt;&gt;"",$G99&lt;&gt;"PUMP OFF MODE",G99&lt;&gt;"UNDER LOAD")</formula>
    </cfRule>
  </conditionalFormatting>
  <conditionalFormatting sqref="G99">
    <cfRule type="expression" dxfId="12667" priority="13097" stopIfTrue="1">
      <formula>OR($D99="SI",$D99="T&amp;A")</formula>
    </cfRule>
    <cfRule type="expression" dxfId="12666" priority="13098" stopIfTrue="1">
      <formula>AND($F99&gt;0,$G99="")</formula>
    </cfRule>
    <cfRule type="expression" dxfId="12665" priority="13099" stopIfTrue="1">
      <formula>AND($F99=0,$G99&lt;&gt;"",$G99&lt;&gt;"PUMP OFF MODE",G99&lt;&gt;"UNDER LOAD")</formula>
    </cfRule>
  </conditionalFormatting>
  <conditionalFormatting sqref="G99">
    <cfRule type="expression" dxfId="12664" priority="13094" stopIfTrue="1">
      <formula>OR($D99="SI",$D99="T&amp;A")</formula>
    </cfRule>
    <cfRule type="expression" dxfId="12663" priority="13095" stopIfTrue="1">
      <formula>AND($F99&gt;0,$G99="")</formula>
    </cfRule>
    <cfRule type="expression" dxfId="12662" priority="13096" stopIfTrue="1">
      <formula>AND($F99=0,$G99&lt;&gt;"",$G99&lt;&gt;"PUMP OFF MODE",G99&lt;&gt;"UNDER LOAD")</formula>
    </cfRule>
  </conditionalFormatting>
  <conditionalFormatting sqref="G99">
    <cfRule type="expression" dxfId="12661" priority="13091" stopIfTrue="1">
      <formula>OR($D99="SI",$D99="T&amp;A")</formula>
    </cfRule>
    <cfRule type="expression" dxfId="12660" priority="13092" stopIfTrue="1">
      <formula>AND($F99&gt;0,$G99="")</formula>
    </cfRule>
    <cfRule type="expression" dxfId="12659" priority="13093" stopIfTrue="1">
      <formula>AND($F99=0,$G99&lt;&gt;"",$G99&lt;&gt;"PUMP OFF MODE",G99&lt;&gt;"UNDER LOAD")</formula>
    </cfRule>
  </conditionalFormatting>
  <conditionalFormatting sqref="G99">
    <cfRule type="expression" dxfId="12658" priority="13088" stopIfTrue="1">
      <formula>OR($D99="SI",$D99="T&amp;A")</formula>
    </cfRule>
    <cfRule type="expression" dxfId="12657" priority="13089" stopIfTrue="1">
      <formula>AND($F99&gt;0,$G99="")</formula>
    </cfRule>
    <cfRule type="expression" dxfId="12656" priority="13090" stopIfTrue="1">
      <formula>AND($F99=0,$G99&lt;&gt;"",$G99&lt;&gt;"PUMP OFF MODE",G99&lt;&gt;"UNDER LOAD")</formula>
    </cfRule>
  </conditionalFormatting>
  <conditionalFormatting sqref="G99">
    <cfRule type="expression" dxfId="12655" priority="13085" stopIfTrue="1">
      <formula>OR($D99="SI",$D99="T&amp;A")</formula>
    </cfRule>
    <cfRule type="expression" dxfId="12654" priority="13086" stopIfTrue="1">
      <formula>AND($F99&gt;0,$G99="")</formula>
    </cfRule>
    <cfRule type="expression" dxfId="12653" priority="13087" stopIfTrue="1">
      <formula>AND($F99=0,$G99&lt;&gt;"",$G99&lt;&gt;"PUMP OFF MODE",G99&lt;&gt;"UNDER LOAD")</formula>
    </cfRule>
  </conditionalFormatting>
  <conditionalFormatting sqref="G99">
    <cfRule type="expression" dxfId="12652" priority="13082" stopIfTrue="1">
      <formula>OR($D99="SI",$D99="T&amp;A")</formula>
    </cfRule>
    <cfRule type="expression" dxfId="12651" priority="13083" stopIfTrue="1">
      <formula>AND($F99&gt;0,$G99="")</formula>
    </cfRule>
    <cfRule type="expression" dxfId="12650" priority="13084" stopIfTrue="1">
      <formula>AND($F99=0,$G99&lt;&gt;"",$G99&lt;&gt;"PUMP OFF MODE",G99&lt;&gt;"UNDER LOAD")</formula>
    </cfRule>
  </conditionalFormatting>
  <conditionalFormatting sqref="G99">
    <cfRule type="expression" dxfId="12649" priority="13079" stopIfTrue="1">
      <formula>OR($D99="SI",$D99="T&amp;A")</formula>
    </cfRule>
    <cfRule type="expression" dxfId="12648" priority="13080" stopIfTrue="1">
      <formula>AND($F99&gt;0,$G99="")</formula>
    </cfRule>
    <cfRule type="expression" dxfId="12647" priority="13081" stopIfTrue="1">
      <formula>AND($F99=0,$G99&lt;&gt;"",$G99&lt;&gt;"PUMP OFF MODE",G99&lt;&gt;"UNDER LOAD")</formula>
    </cfRule>
  </conditionalFormatting>
  <conditionalFormatting sqref="G99">
    <cfRule type="expression" dxfId="12646" priority="13076" stopIfTrue="1">
      <formula>OR($D99="SI",$D99="T&amp;A")</formula>
    </cfRule>
    <cfRule type="expression" dxfId="12645" priority="13077" stopIfTrue="1">
      <formula>AND($F99&gt;0,$G99="")</formula>
    </cfRule>
    <cfRule type="expression" dxfId="12644" priority="13078" stopIfTrue="1">
      <formula>AND($F99=0,$G99&lt;&gt;"",$G99&lt;&gt;"PUMP OFF MODE",G99&lt;&gt;"UNDER LOAD")</formula>
    </cfRule>
  </conditionalFormatting>
  <conditionalFormatting sqref="G99">
    <cfRule type="expression" dxfId="12643" priority="13073" stopIfTrue="1">
      <formula>OR($D99="SI",$D99="T&amp;A")</formula>
    </cfRule>
    <cfRule type="expression" dxfId="12642" priority="13074" stopIfTrue="1">
      <formula>AND($F99&gt;0,$G99="")</formula>
    </cfRule>
    <cfRule type="expression" dxfId="12641" priority="13075" stopIfTrue="1">
      <formula>AND($F99=0,$G99&lt;&gt;"",$G99&lt;&gt;"PUMP OFF MODE",G99&lt;&gt;"UNDER LOAD")</formula>
    </cfRule>
  </conditionalFormatting>
  <conditionalFormatting sqref="G99">
    <cfRule type="expression" dxfId="12640" priority="13070" stopIfTrue="1">
      <formula>OR($D99="SI",$D99="T&amp;A")</formula>
    </cfRule>
    <cfRule type="expression" dxfId="12639" priority="13071" stopIfTrue="1">
      <formula>AND($F99&gt;0,$G99="")</formula>
    </cfRule>
    <cfRule type="expression" dxfId="12638" priority="13072" stopIfTrue="1">
      <formula>AND($F99=0,$G99&lt;&gt;"",$G99&lt;&gt;"PUMP OFF MODE",G99&lt;&gt;"UNDER LOAD")</formula>
    </cfRule>
  </conditionalFormatting>
  <conditionalFormatting sqref="G99">
    <cfRule type="expression" dxfId="12637" priority="13067" stopIfTrue="1">
      <formula>OR($D99="SI",$D99="T&amp;A")</formula>
    </cfRule>
    <cfRule type="expression" dxfId="12636" priority="13068" stopIfTrue="1">
      <formula>AND($F99&gt;0,$G99="")</formula>
    </cfRule>
    <cfRule type="expression" dxfId="12635" priority="13069" stopIfTrue="1">
      <formula>AND($F99=0,$G99&lt;&gt;"",$G99&lt;&gt;"PUMP OFF MODE",G99&lt;&gt;"UNDER LOAD")</formula>
    </cfRule>
  </conditionalFormatting>
  <conditionalFormatting sqref="G99">
    <cfRule type="expression" dxfId="12634" priority="13064" stopIfTrue="1">
      <formula>OR($D99="SI",$D99="T&amp;A")</formula>
    </cfRule>
    <cfRule type="expression" dxfId="12633" priority="13065" stopIfTrue="1">
      <formula>AND($F99&gt;0,$G99="")</formula>
    </cfRule>
    <cfRule type="expression" dxfId="12632" priority="13066" stopIfTrue="1">
      <formula>AND($F99=0,$G99&lt;&gt;"",$G99&lt;&gt;"PUMP OFF MODE",G99&lt;&gt;"UNDER LOAD")</formula>
    </cfRule>
  </conditionalFormatting>
  <conditionalFormatting sqref="G99">
    <cfRule type="expression" dxfId="12631" priority="13061" stopIfTrue="1">
      <formula>OR($D99="SI",$D99="T&amp;A")</formula>
    </cfRule>
    <cfRule type="expression" dxfId="12630" priority="13062" stopIfTrue="1">
      <formula>AND($F99&gt;0,$G99="")</formula>
    </cfRule>
    <cfRule type="expression" dxfId="12629" priority="13063" stopIfTrue="1">
      <formula>AND($F99=0,$G99&lt;&gt;"",$G99&lt;&gt;"PUMP OFF MODE",G99&lt;&gt;"UNDER LOAD")</formula>
    </cfRule>
  </conditionalFormatting>
  <conditionalFormatting sqref="G99">
    <cfRule type="expression" dxfId="12628" priority="13058" stopIfTrue="1">
      <formula>OR($D99="SI",$D99="T&amp;A")</formula>
    </cfRule>
    <cfRule type="expression" dxfId="12627" priority="13059" stopIfTrue="1">
      <formula>AND($F99&gt;0,$G99="")</formula>
    </cfRule>
    <cfRule type="expression" dxfId="12626" priority="13060" stopIfTrue="1">
      <formula>AND($F99=0,$G99&lt;&gt;"",$G99&lt;&gt;"PUMP OFF MODE",G99&lt;&gt;"UNDER LOAD")</formula>
    </cfRule>
  </conditionalFormatting>
  <conditionalFormatting sqref="G99">
    <cfRule type="expression" dxfId="12625" priority="13055" stopIfTrue="1">
      <formula>OR($D99="SI",$D99="T&amp;A")</formula>
    </cfRule>
    <cfRule type="expression" dxfId="12624" priority="13056" stopIfTrue="1">
      <formula>AND($F99&gt;0,$G99="")</formula>
    </cfRule>
    <cfRule type="expression" dxfId="12623" priority="13057" stopIfTrue="1">
      <formula>AND($F99=0,$G99&lt;&gt;"",$G99&lt;&gt;"PUMP OFF MODE",G99&lt;&gt;"UNDER LOAD")</formula>
    </cfRule>
  </conditionalFormatting>
  <conditionalFormatting sqref="G99">
    <cfRule type="expression" dxfId="12622" priority="13052" stopIfTrue="1">
      <formula>OR($D99="SI",$D99="T&amp;A")</formula>
    </cfRule>
    <cfRule type="expression" dxfId="12621" priority="13053" stopIfTrue="1">
      <formula>AND($F99&gt;0,$G99="")</formula>
    </cfRule>
    <cfRule type="expression" dxfId="12620" priority="13054" stopIfTrue="1">
      <formula>AND($F99=0,$G99&lt;&gt;"",$G99&lt;&gt;"PUMP OFF MODE",G99&lt;&gt;"UNDER LOAD")</formula>
    </cfRule>
  </conditionalFormatting>
  <conditionalFormatting sqref="G99">
    <cfRule type="expression" dxfId="12619" priority="13049" stopIfTrue="1">
      <formula>OR($D99="SI",$D99="T&amp;A")</formula>
    </cfRule>
    <cfRule type="expression" dxfId="12618" priority="13050" stopIfTrue="1">
      <formula>AND($F99&gt;0,$G99="")</formula>
    </cfRule>
    <cfRule type="expression" dxfId="12617" priority="13051" stopIfTrue="1">
      <formula>AND($F99=0,$G99&lt;&gt;"",$G99&lt;&gt;"PUMP OFF MODE",G99&lt;&gt;"UNDER LOAD")</formula>
    </cfRule>
  </conditionalFormatting>
  <conditionalFormatting sqref="G99">
    <cfRule type="expression" dxfId="12616" priority="13046" stopIfTrue="1">
      <formula>OR($D99="SI",$D99="T&amp;A")</formula>
    </cfRule>
    <cfRule type="expression" dxfId="12615" priority="13047" stopIfTrue="1">
      <formula>AND($F99&gt;0,$G99="")</formula>
    </cfRule>
    <cfRule type="expression" dxfId="12614" priority="13048" stopIfTrue="1">
      <formula>AND($F99=0,$G99&lt;&gt;"",$G99&lt;&gt;"PUMP OFF MODE",G99&lt;&gt;"UNDER LOAD")</formula>
    </cfRule>
  </conditionalFormatting>
  <conditionalFormatting sqref="G99">
    <cfRule type="expression" dxfId="12613" priority="13043" stopIfTrue="1">
      <formula>OR($D99="SI",$D99="T&amp;A")</formula>
    </cfRule>
    <cfRule type="expression" dxfId="12612" priority="13044" stopIfTrue="1">
      <formula>AND($F99&gt;0,$G99="")</formula>
    </cfRule>
    <cfRule type="expression" dxfId="12611" priority="13045" stopIfTrue="1">
      <formula>AND($F99=0,$G99&lt;&gt;"",$G99&lt;&gt;"PUMP OFF MODE",G99&lt;&gt;"UNDER LOAD")</formula>
    </cfRule>
  </conditionalFormatting>
  <conditionalFormatting sqref="G99">
    <cfRule type="expression" dxfId="12610" priority="13040" stopIfTrue="1">
      <formula>OR($D99="SI",$D99="T&amp;A")</formula>
    </cfRule>
    <cfRule type="expression" dxfId="12609" priority="13041" stopIfTrue="1">
      <formula>AND($F99&gt;0,$G99="")</formula>
    </cfRule>
    <cfRule type="expression" dxfId="12608" priority="13042" stopIfTrue="1">
      <formula>AND($F99=0,$G99&lt;&gt;"",$G99&lt;&gt;"PUMP OFF MODE",G99&lt;&gt;"UNDER LOAD")</formula>
    </cfRule>
  </conditionalFormatting>
  <conditionalFormatting sqref="G99">
    <cfRule type="expression" dxfId="12607" priority="13037" stopIfTrue="1">
      <formula>OR($D99="SI",$D99="T&amp;A")</formula>
    </cfRule>
    <cfRule type="expression" dxfId="12606" priority="13038" stopIfTrue="1">
      <formula>AND($F99&gt;0,$G99="")</formula>
    </cfRule>
    <cfRule type="expression" dxfId="12605" priority="13039" stopIfTrue="1">
      <formula>AND($F99=0,$G99&lt;&gt;"",$G99&lt;&gt;"PUMP OFF MODE",G99&lt;&gt;"UNDER LOAD")</formula>
    </cfRule>
  </conditionalFormatting>
  <conditionalFormatting sqref="G99">
    <cfRule type="expression" dxfId="12604" priority="13034" stopIfTrue="1">
      <formula>OR($D99="SI",$D99="T&amp;A")</formula>
    </cfRule>
    <cfRule type="expression" dxfId="12603" priority="13035" stopIfTrue="1">
      <formula>AND($F99&gt;0,$G99="")</formula>
    </cfRule>
    <cfRule type="expression" dxfId="12602" priority="13036" stopIfTrue="1">
      <formula>AND($F99=0,$G99&lt;&gt;"",$G99&lt;&gt;"PUMP OFF MODE",G99&lt;&gt;"UNDER LOAD")</formula>
    </cfRule>
  </conditionalFormatting>
  <conditionalFormatting sqref="G99">
    <cfRule type="expression" dxfId="12601" priority="13031" stopIfTrue="1">
      <formula>OR($D99="SI",$D99="T&amp;A")</formula>
    </cfRule>
    <cfRule type="expression" dxfId="12600" priority="13032" stopIfTrue="1">
      <formula>AND($F99&gt;0,$G99="")</formula>
    </cfRule>
    <cfRule type="expression" dxfId="12599" priority="13033" stopIfTrue="1">
      <formula>AND($F99=0,$G99&lt;&gt;"",$G99&lt;&gt;"PUMP OFF MODE",G99&lt;&gt;"UNDER LOAD")</formula>
    </cfRule>
  </conditionalFormatting>
  <conditionalFormatting sqref="G99">
    <cfRule type="expression" dxfId="12598" priority="13028" stopIfTrue="1">
      <formula>OR($D99="SI",$D99="T&amp;A")</formula>
    </cfRule>
    <cfRule type="expression" dxfId="12597" priority="13029" stopIfTrue="1">
      <formula>AND($F99&gt;0,$G99="")</formula>
    </cfRule>
    <cfRule type="expression" dxfId="12596" priority="13030" stopIfTrue="1">
      <formula>AND($F99=0,$G99&lt;&gt;"",$G99&lt;&gt;"PUMP OFF MODE",G99&lt;&gt;"UNDER LOAD")</formula>
    </cfRule>
  </conditionalFormatting>
  <conditionalFormatting sqref="G99">
    <cfRule type="expression" dxfId="12595" priority="13025" stopIfTrue="1">
      <formula>OR($D99="SI",$D99="T&amp;A")</formula>
    </cfRule>
    <cfRule type="expression" dxfId="12594" priority="13026" stopIfTrue="1">
      <formula>AND($F99&gt;0,$G99="")</formula>
    </cfRule>
    <cfRule type="expression" dxfId="12593" priority="13027" stopIfTrue="1">
      <formula>AND($F99=0,$G99&lt;&gt;"",$G99&lt;&gt;"PUMP OFF MODE",G99&lt;&gt;"UNDER LOAD")</formula>
    </cfRule>
  </conditionalFormatting>
  <conditionalFormatting sqref="G99">
    <cfRule type="expression" dxfId="12592" priority="13022" stopIfTrue="1">
      <formula>OR($D99="SI",$D99="T&amp;A")</formula>
    </cfRule>
    <cfRule type="expression" dxfId="12591" priority="13023" stopIfTrue="1">
      <formula>AND($F99&gt;0,$G99="")</formula>
    </cfRule>
    <cfRule type="expression" dxfId="12590" priority="13024" stopIfTrue="1">
      <formula>AND($F99=0,$G99&lt;&gt;"",$G99&lt;&gt;"PUMP OFF MODE",G99&lt;&gt;"UNDER LOAD")</formula>
    </cfRule>
  </conditionalFormatting>
  <conditionalFormatting sqref="G99">
    <cfRule type="expression" dxfId="12589" priority="13019" stopIfTrue="1">
      <formula>OR($D99="SI",$D99="T&amp;A")</formula>
    </cfRule>
    <cfRule type="expression" dxfId="12588" priority="13020" stopIfTrue="1">
      <formula>AND($F99&gt;0,$G99="")</formula>
    </cfRule>
    <cfRule type="expression" dxfId="12587" priority="13021" stopIfTrue="1">
      <formula>AND($F99=0,$G99&lt;&gt;"",$G99&lt;&gt;"PUMP OFF MODE",G99&lt;&gt;"UNDER LOAD")</formula>
    </cfRule>
  </conditionalFormatting>
  <conditionalFormatting sqref="G99">
    <cfRule type="expression" dxfId="12586" priority="13016" stopIfTrue="1">
      <formula>OR($D99="SI",$D99="T&amp;A")</formula>
    </cfRule>
    <cfRule type="expression" dxfId="12585" priority="13017" stopIfTrue="1">
      <formula>AND($F99&gt;0,$G99="")</formula>
    </cfRule>
    <cfRule type="expression" dxfId="12584" priority="13018" stopIfTrue="1">
      <formula>AND($F99=0,$G99&lt;&gt;"",$G99&lt;&gt;"PUMP OFF MODE",G99&lt;&gt;"UNDER LOAD")</formula>
    </cfRule>
  </conditionalFormatting>
  <conditionalFormatting sqref="G99">
    <cfRule type="expression" dxfId="12583" priority="13013" stopIfTrue="1">
      <formula>OR($D99="SI",$D99="T&amp;A")</formula>
    </cfRule>
    <cfRule type="expression" dxfId="12582" priority="13014" stopIfTrue="1">
      <formula>AND($F99&gt;0,$G99="")</formula>
    </cfRule>
    <cfRule type="expression" dxfId="12581" priority="13015" stopIfTrue="1">
      <formula>AND($F99=0,$G99&lt;&gt;"",$G99&lt;&gt;"PUMP OFF MODE",G99&lt;&gt;"UNDER LOAD")</formula>
    </cfRule>
  </conditionalFormatting>
  <conditionalFormatting sqref="G99">
    <cfRule type="expression" dxfId="12580" priority="13010" stopIfTrue="1">
      <formula>OR($D99="SI",$D99="T&amp;A")</formula>
    </cfRule>
    <cfRule type="expression" dxfId="12579" priority="13011" stopIfTrue="1">
      <formula>AND($F99&gt;0,$G99="")</formula>
    </cfRule>
    <cfRule type="expression" dxfId="12578" priority="13012" stopIfTrue="1">
      <formula>AND($F99=0,$G99&lt;&gt;"",$G99&lt;&gt;"PUMP OFF MODE",G99&lt;&gt;"UNDER LOAD")</formula>
    </cfRule>
  </conditionalFormatting>
  <conditionalFormatting sqref="G99">
    <cfRule type="expression" dxfId="12577" priority="13007" stopIfTrue="1">
      <formula>OR($D99="SI",$D99="T&amp;A")</formula>
    </cfRule>
    <cfRule type="expression" dxfId="12576" priority="13008" stopIfTrue="1">
      <formula>AND($F99&gt;0,$G99="")</formula>
    </cfRule>
    <cfRule type="expression" dxfId="12575" priority="13009" stopIfTrue="1">
      <formula>AND($F99=0,$G99&lt;&gt;"",$G99&lt;&gt;"PUMP OFF MODE",G99&lt;&gt;"UNDER LOAD")</formula>
    </cfRule>
  </conditionalFormatting>
  <conditionalFormatting sqref="G99">
    <cfRule type="expression" dxfId="12574" priority="13004" stopIfTrue="1">
      <formula>OR($D99="SI",$D99="T&amp;A")</formula>
    </cfRule>
    <cfRule type="expression" dxfId="12573" priority="13005" stopIfTrue="1">
      <formula>AND($F99&gt;0,$G99="")</formula>
    </cfRule>
    <cfRule type="expression" dxfId="12572" priority="13006" stopIfTrue="1">
      <formula>AND($F99=0,$G99&lt;&gt;"",$G99&lt;&gt;"PUMP OFF MODE",G99&lt;&gt;"UNDER LOAD")</formula>
    </cfRule>
  </conditionalFormatting>
  <conditionalFormatting sqref="G99">
    <cfRule type="expression" dxfId="12571" priority="13001" stopIfTrue="1">
      <formula>OR($D99="SI",$D99="T&amp;A")</formula>
    </cfRule>
    <cfRule type="expression" dxfId="12570" priority="13002" stopIfTrue="1">
      <formula>AND($F99&gt;0,$G99="")</formula>
    </cfRule>
    <cfRule type="expression" dxfId="12569" priority="13003" stopIfTrue="1">
      <formula>AND($F99=0,$G99&lt;&gt;"",$G99&lt;&gt;"PUMP OFF MODE",G99&lt;&gt;"UNDER LOAD")</formula>
    </cfRule>
  </conditionalFormatting>
  <conditionalFormatting sqref="G99">
    <cfRule type="expression" dxfId="12568" priority="12998" stopIfTrue="1">
      <formula>OR($D99="SI",$D99="T&amp;A")</formula>
    </cfRule>
    <cfRule type="expression" dxfId="12567" priority="12999" stopIfTrue="1">
      <formula>AND($F99&gt;0,$G99="")</formula>
    </cfRule>
    <cfRule type="expression" dxfId="12566" priority="13000" stopIfTrue="1">
      <formula>AND($F99=0,$G99&lt;&gt;"",$G99&lt;&gt;"PUMP OFF MODE",G99&lt;&gt;"UNDER LOAD")</formula>
    </cfRule>
  </conditionalFormatting>
  <conditionalFormatting sqref="G99">
    <cfRule type="expression" dxfId="12565" priority="12995" stopIfTrue="1">
      <formula>OR($D99="SI",$D99="T&amp;A")</formula>
    </cfRule>
    <cfRule type="expression" dxfId="12564" priority="12996" stopIfTrue="1">
      <formula>AND($F99&gt;0,$G99="")</formula>
    </cfRule>
    <cfRule type="expression" dxfId="12563" priority="12997" stopIfTrue="1">
      <formula>AND($F99=0,$G99&lt;&gt;"",$G99&lt;&gt;"PUMP OFF MODE",G99&lt;&gt;"UNDER LOAD")</formula>
    </cfRule>
  </conditionalFormatting>
  <conditionalFormatting sqref="G99">
    <cfRule type="expression" dxfId="12562" priority="12992" stopIfTrue="1">
      <formula>OR($D99="SI",$D99="T&amp;A")</formula>
    </cfRule>
    <cfRule type="expression" dxfId="12561" priority="12993" stopIfTrue="1">
      <formula>AND($F99&gt;0,$G99="")</formula>
    </cfRule>
    <cfRule type="expression" dxfId="12560" priority="12994" stopIfTrue="1">
      <formula>AND($F99=0,$G99&lt;&gt;"",$G99&lt;&gt;"PUMP OFF MODE",G99&lt;&gt;"UNDER LOAD")</formula>
    </cfRule>
  </conditionalFormatting>
  <conditionalFormatting sqref="G99">
    <cfRule type="expression" dxfId="12559" priority="12989" stopIfTrue="1">
      <formula>OR($D99="SI",$D99="T&amp;A")</formula>
    </cfRule>
    <cfRule type="expression" dxfId="12558" priority="12990" stopIfTrue="1">
      <formula>AND($F99&gt;0,$G99="")</formula>
    </cfRule>
    <cfRule type="expression" dxfId="12557" priority="12991" stopIfTrue="1">
      <formula>AND($F99=0,$G99&lt;&gt;"",$G99&lt;&gt;"PUMP OFF MODE",G99&lt;&gt;"UNDER LOAD")</formula>
    </cfRule>
  </conditionalFormatting>
  <conditionalFormatting sqref="G99">
    <cfRule type="expression" dxfId="12556" priority="12986" stopIfTrue="1">
      <formula>OR($D99="SI",$D99="T&amp;A")</formula>
    </cfRule>
    <cfRule type="expression" dxfId="12555" priority="12987" stopIfTrue="1">
      <formula>AND($F99&gt;0,$G99="")</formula>
    </cfRule>
    <cfRule type="expression" dxfId="12554" priority="12988" stopIfTrue="1">
      <formula>AND($F99=0,$G99&lt;&gt;"",$G99&lt;&gt;"PUMP OFF MODE",G99&lt;&gt;"UNDER LOAD")</formula>
    </cfRule>
  </conditionalFormatting>
  <conditionalFormatting sqref="G99">
    <cfRule type="expression" dxfId="12553" priority="12983" stopIfTrue="1">
      <formula>OR($D99="SI",$D99="T&amp;A")</formula>
    </cfRule>
    <cfRule type="expression" dxfId="12552" priority="12984" stopIfTrue="1">
      <formula>AND($F99&gt;0,$G99="")</formula>
    </cfRule>
    <cfRule type="expression" dxfId="12551" priority="12985" stopIfTrue="1">
      <formula>AND($F99=0,$G99&lt;&gt;"",$G99&lt;&gt;"PUMP OFF MODE",G99&lt;&gt;"UNDER LOAD")</formula>
    </cfRule>
  </conditionalFormatting>
  <conditionalFormatting sqref="G99">
    <cfRule type="expression" dxfId="12550" priority="12980" stopIfTrue="1">
      <formula>OR($D99="SI",$D99="T&amp;A")</formula>
    </cfRule>
    <cfRule type="expression" dxfId="12549" priority="12981" stopIfTrue="1">
      <formula>AND($F99&gt;0,$G99="")</formula>
    </cfRule>
    <cfRule type="expression" dxfId="12548" priority="12982" stopIfTrue="1">
      <formula>AND($F99=0,$G99&lt;&gt;"",$G99&lt;&gt;"PUMP OFF MODE",G99&lt;&gt;"UNDER LOAD")</formula>
    </cfRule>
  </conditionalFormatting>
  <conditionalFormatting sqref="G99">
    <cfRule type="expression" dxfId="12547" priority="12977" stopIfTrue="1">
      <formula>OR($D99="SI",$D99="T&amp;A")</formula>
    </cfRule>
    <cfRule type="expression" dxfId="12546" priority="12978" stopIfTrue="1">
      <formula>AND($F99&gt;0,$G99="")</formula>
    </cfRule>
    <cfRule type="expression" dxfId="12545" priority="12979" stopIfTrue="1">
      <formula>AND($F99=0,$G99&lt;&gt;"",$G99&lt;&gt;"PUMP OFF MODE",G99&lt;&gt;"UNDER LOAD")</formula>
    </cfRule>
  </conditionalFormatting>
  <conditionalFormatting sqref="G99">
    <cfRule type="expression" dxfId="12544" priority="12974" stopIfTrue="1">
      <formula>OR($D99="SI",$D99="T&amp;A")</formula>
    </cfRule>
    <cfRule type="expression" dxfId="12543" priority="12975" stopIfTrue="1">
      <formula>AND($F99&gt;0,$G99="")</formula>
    </cfRule>
    <cfRule type="expression" dxfId="12542" priority="12976" stopIfTrue="1">
      <formula>AND($F99=0,$G99&lt;&gt;"",$G99&lt;&gt;"PUMP OFF MODE",G99&lt;&gt;"UNDER LOAD")</formula>
    </cfRule>
  </conditionalFormatting>
  <conditionalFormatting sqref="G99">
    <cfRule type="expression" dxfId="12541" priority="12971" stopIfTrue="1">
      <formula>OR($D99="SI",$D99="T&amp;A")</formula>
    </cfRule>
    <cfRule type="expression" dxfId="12540" priority="12972" stopIfTrue="1">
      <formula>AND($F99&gt;0,$G99="")</formula>
    </cfRule>
    <cfRule type="expression" dxfId="12539" priority="12973" stopIfTrue="1">
      <formula>AND($F99=0,$G99&lt;&gt;"",$G99&lt;&gt;"PUMP OFF MODE",G99&lt;&gt;"UNDER LOAD")</formula>
    </cfRule>
  </conditionalFormatting>
  <conditionalFormatting sqref="G99">
    <cfRule type="expression" dxfId="12538" priority="12968" stopIfTrue="1">
      <formula>OR($D99="SI",$D99="T&amp;A")</formula>
    </cfRule>
    <cfRule type="expression" dxfId="12537" priority="12969" stopIfTrue="1">
      <formula>AND($F99&gt;0,$G99="")</formula>
    </cfRule>
    <cfRule type="expression" dxfId="12536" priority="12970" stopIfTrue="1">
      <formula>AND($F99=0,$G99&lt;&gt;"",$G99&lt;&gt;"PUMP OFF MODE",G99&lt;&gt;"UNDER LOAD")</formula>
    </cfRule>
  </conditionalFormatting>
  <conditionalFormatting sqref="G99">
    <cfRule type="expression" dxfId="12535" priority="12965" stopIfTrue="1">
      <formula>OR($D99="SI",$D99="T&amp;A")</formula>
    </cfRule>
    <cfRule type="expression" dxfId="12534" priority="12966" stopIfTrue="1">
      <formula>AND($F99&gt;0,$G99="")</formula>
    </cfRule>
    <cfRule type="expression" dxfId="12533" priority="12967" stopIfTrue="1">
      <formula>AND($F99=0,$G99&lt;&gt;"",$G99&lt;&gt;"PUMP OFF MODE",G99&lt;&gt;"UNDER LOAD")</formula>
    </cfRule>
  </conditionalFormatting>
  <conditionalFormatting sqref="G99">
    <cfRule type="expression" dxfId="12532" priority="12962" stopIfTrue="1">
      <formula>OR($D99="SI",$D99="T&amp;A")</formula>
    </cfRule>
    <cfRule type="expression" dxfId="12531" priority="12963" stopIfTrue="1">
      <formula>AND($F99&gt;0,$G99="")</formula>
    </cfRule>
    <cfRule type="expression" dxfId="12530" priority="12964" stopIfTrue="1">
      <formula>AND($F99=0,$G99&lt;&gt;"",$G99&lt;&gt;"PUMP OFF MODE",G99&lt;&gt;"UNDER LOAD")</formula>
    </cfRule>
  </conditionalFormatting>
  <conditionalFormatting sqref="G99">
    <cfRule type="expression" dxfId="12529" priority="12959" stopIfTrue="1">
      <formula>OR($D99="SI",$D99="T&amp;A")</formula>
    </cfRule>
    <cfRule type="expression" dxfId="12528" priority="12960" stopIfTrue="1">
      <formula>AND($F99&gt;0,$G99="")</formula>
    </cfRule>
    <cfRule type="expression" dxfId="12527" priority="12961" stopIfTrue="1">
      <formula>AND($F99=0,$G99&lt;&gt;"",$G99&lt;&gt;"PUMP OFF MODE",G99&lt;&gt;"UNDER LOAD")</formula>
    </cfRule>
  </conditionalFormatting>
  <conditionalFormatting sqref="G99">
    <cfRule type="expression" dxfId="12526" priority="12956" stopIfTrue="1">
      <formula>OR($D99="SI",$D99="T&amp;A")</formula>
    </cfRule>
    <cfRule type="expression" dxfId="12525" priority="12957" stopIfTrue="1">
      <formula>AND($F99&gt;0,$G99="")</formula>
    </cfRule>
    <cfRule type="expression" dxfId="12524" priority="12958" stopIfTrue="1">
      <formula>AND($F99=0,$G99&lt;&gt;"",$G99&lt;&gt;"PUMP OFF MODE",G99&lt;&gt;"UNDER LOAD")</formula>
    </cfRule>
  </conditionalFormatting>
  <conditionalFormatting sqref="G99">
    <cfRule type="expression" dxfId="12523" priority="12953" stopIfTrue="1">
      <formula>OR($D99="SI",$D99="T&amp;A")</formula>
    </cfRule>
    <cfRule type="expression" dxfId="12522" priority="12954" stopIfTrue="1">
      <formula>AND($F99&gt;0,$G99="")</formula>
    </cfRule>
    <cfRule type="expression" dxfId="12521" priority="12955" stopIfTrue="1">
      <formula>AND($F99=0,$G99&lt;&gt;"",$G99&lt;&gt;"PUMP OFF MODE",G99&lt;&gt;"UNDER LOAD")</formula>
    </cfRule>
  </conditionalFormatting>
  <conditionalFormatting sqref="G99">
    <cfRule type="expression" dxfId="12520" priority="12950" stopIfTrue="1">
      <formula>OR($D99="SI",$D99="T&amp;A")</formula>
    </cfRule>
    <cfRule type="expression" dxfId="12519" priority="12951" stopIfTrue="1">
      <formula>AND($F99&gt;0,$G99="")</formula>
    </cfRule>
    <cfRule type="expression" dxfId="12518" priority="12952" stopIfTrue="1">
      <formula>AND($F99=0,$G99&lt;&gt;"",$G99&lt;&gt;"PUMP OFF MODE",G99&lt;&gt;"UNDER LOAD")</formula>
    </cfRule>
  </conditionalFormatting>
  <conditionalFormatting sqref="G99">
    <cfRule type="expression" dxfId="12517" priority="12947" stopIfTrue="1">
      <formula>OR($D99="SI",$D99="T&amp;A")</formula>
    </cfRule>
    <cfRule type="expression" dxfId="12516" priority="12948" stopIfTrue="1">
      <formula>AND($F99&gt;0,$G99="")</formula>
    </cfRule>
    <cfRule type="expression" dxfId="12515" priority="12949" stopIfTrue="1">
      <formula>AND($F99=0,$G99&lt;&gt;"",$G99&lt;&gt;"PUMP OFF MODE",G99&lt;&gt;"UNDER LOAD")</formula>
    </cfRule>
  </conditionalFormatting>
  <conditionalFormatting sqref="G99">
    <cfRule type="expression" dxfId="12514" priority="12944" stopIfTrue="1">
      <formula>OR($D99="SI",$D99="T&amp;A")</formula>
    </cfRule>
    <cfRule type="expression" dxfId="12513" priority="12945" stopIfTrue="1">
      <formula>AND($F99&gt;0,$G99="")</formula>
    </cfRule>
    <cfRule type="expression" dxfId="12512" priority="12946" stopIfTrue="1">
      <formula>AND($F99=0,$G99&lt;&gt;"",$G99&lt;&gt;"PUMP OFF MODE",G99&lt;&gt;"UNDER LOAD")</formula>
    </cfRule>
  </conditionalFormatting>
  <conditionalFormatting sqref="G99">
    <cfRule type="expression" dxfId="12511" priority="12941" stopIfTrue="1">
      <formula>OR($D99="SI",$D99="T&amp;A")</formula>
    </cfRule>
    <cfRule type="expression" dxfId="12510" priority="12942" stopIfTrue="1">
      <formula>AND($F99&gt;0,$G99="")</formula>
    </cfRule>
    <cfRule type="expression" dxfId="12509" priority="12943" stopIfTrue="1">
      <formula>AND($F99=0,$G99&lt;&gt;"",$G99&lt;&gt;"PUMP OFF MODE",G99&lt;&gt;"UNDER LOAD")</formula>
    </cfRule>
  </conditionalFormatting>
  <conditionalFormatting sqref="G99">
    <cfRule type="expression" dxfId="12508" priority="12938" stopIfTrue="1">
      <formula>OR($D99="SI",$D99="T&amp;A")</formula>
    </cfRule>
    <cfRule type="expression" dxfId="12507" priority="12939" stopIfTrue="1">
      <formula>AND($F99&gt;0,$G99="")</formula>
    </cfRule>
    <cfRule type="expression" dxfId="12506" priority="12940" stopIfTrue="1">
      <formula>AND($F99=0,$G99&lt;&gt;"",$G99&lt;&gt;"PUMP OFF MODE",G99&lt;&gt;"UNDER LOAD")</formula>
    </cfRule>
  </conditionalFormatting>
  <conditionalFormatting sqref="G99">
    <cfRule type="expression" dxfId="12505" priority="12935" stopIfTrue="1">
      <formula>OR($D99="SI",$D99="T&amp;A")</formula>
    </cfRule>
    <cfRule type="expression" dxfId="12504" priority="12936" stopIfTrue="1">
      <formula>AND($F99&gt;0,$G99="")</formula>
    </cfRule>
    <cfRule type="expression" dxfId="12503" priority="12937" stopIfTrue="1">
      <formula>AND($F99=0,$G99&lt;&gt;"",$G99&lt;&gt;"PUMP OFF MODE",G99&lt;&gt;"UNDER LOAD")</formula>
    </cfRule>
  </conditionalFormatting>
  <conditionalFormatting sqref="G99">
    <cfRule type="expression" dxfId="12502" priority="12932" stopIfTrue="1">
      <formula>OR($D99="SI",$D99="T&amp;A")</formula>
    </cfRule>
    <cfRule type="expression" dxfId="12501" priority="12933" stopIfTrue="1">
      <formula>AND($F99&gt;0,$G99="")</formula>
    </cfRule>
    <cfRule type="expression" dxfId="12500" priority="12934" stopIfTrue="1">
      <formula>AND($F99=0,$G99&lt;&gt;"",$G99&lt;&gt;"PUMP OFF MODE",G99&lt;&gt;"UNDER LOAD")</formula>
    </cfRule>
  </conditionalFormatting>
  <conditionalFormatting sqref="G99">
    <cfRule type="expression" dxfId="12499" priority="12929" stopIfTrue="1">
      <formula>OR($D99="SI",$D99="T&amp;A")</formula>
    </cfRule>
    <cfRule type="expression" dxfId="12498" priority="12930" stopIfTrue="1">
      <formula>AND($F99&gt;0,$G99="")</formula>
    </cfRule>
    <cfRule type="expression" dxfId="12497" priority="12931" stopIfTrue="1">
      <formula>AND($F99=0,$G99&lt;&gt;"",$G99&lt;&gt;"PUMP OFF MODE",G99&lt;&gt;"UNDER LOAD")</formula>
    </cfRule>
  </conditionalFormatting>
  <conditionalFormatting sqref="G99">
    <cfRule type="expression" dxfId="12496" priority="12926" stopIfTrue="1">
      <formula>OR($D99="SI",$D99="T&amp;A")</formula>
    </cfRule>
    <cfRule type="expression" dxfId="12495" priority="12927" stopIfTrue="1">
      <formula>AND($F99&gt;0,$G99="")</formula>
    </cfRule>
    <cfRule type="expression" dxfId="12494" priority="12928" stopIfTrue="1">
      <formula>AND($F99=0,$G99&lt;&gt;"",$G99&lt;&gt;"PUMP OFF MODE",G99&lt;&gt;"UNDER LOAD")</formula>
    </cfRule>
  </conditionalFormatting>
  <conditionalFormatting sqref="G99">
    <cfRule type="expression" dxfId="12493" priority="12923" stopIfTrue="1">
      <formula>OR($D99="SI",$D99="T&amp;A")</formula>
    </cfRule>
    <cfRule type="expression" dxfId="12492" priority="12924" stopIfTrue="1">
      <formula>AND($F99&gt;0,$G99="")</formula>
    </cfRule>
    <cfRule type="expression" dxfId="12491" priority="12925" stopIfTrue="1">
      <formula>AND($F99=0,$G99&lt;&gt;"",$G99&lt;&gt;"PUMP OFF MODE",G99&lt;&gt;"UNDER LOAD")</formula>
    </cfRule>
  </conditionalFormatting>
  <conditionalFormatting sqref="G99">
    <cfRule type="expression" dxfId="12490" priority="12920" stopIfTrue="1">
      <formula>OR($D99="SI",$D99="T&amp;A")</formula>
    </cfRule>
    <cfRule type="expression" dxfId="12489" priority="12921" stopIfTrue="1">
      <formula>AND($F99&gt;0,$G99="")</formula>
    </cfRule>
    <cfRule type="expression" dxfId="12488" priority="12922" stopIfTrue="1">
      <formula>AND($F99=0,$G99&lt;&gt;"",$G99&lt;&gt;"PUMP OFF MODE",G99&lt;&gt;"UNDER LOAD")</formula>
    </cfRule>
  </conditionalFormatting>
  <conditionalFormatting sqref="G99">
    <cfRule type="expression" dxfId="12487" priority="12917" stopIfTrue="1">
      <formula>OR($D99="SI",$D99="T&amp;A")</formula>
    </cfRule>
    <cfRule type="expression" dxfId="12486" priority="12918" stopIfTrue="1">
      <formula>AND($F99&gt;0,$G99="")</formula>
    </cfRule>
    <cfRule type="expression" dxfId="12485" priority="12919" stopIfTrue="1">
      <formula>AND($F99=0,$G99&lt;&gt;"",$G99&lt;&gt;"PUMP OFF MODE",G99&lt;&gt;"UNDER LOAD")</formula>
    </cfRule>
  </conditionalFormatting>
  <conditionalFormatting sqref="G99">
    <cfRule type="expression" dxfId="12484" priority="12914" stopIfTrue="1">
      <formula>OR($D99="SI",$D99="T&amp;A")</formula>
    </cfRule>
    <cfRule type="expression" dxfId="12483" priority="12915" stopIfTrue="1">
      <formula>AND($F99&gt;0,$G99="")</formula>
    </cfRule>
    <cfRule type="expression" dxfId="12482" priority="12916" stopIfTrue="1">
      <formula>AND($F99=0,$G99&lt;&gt;"",$G99&lt;&gt;"PUMP OFF MODE",G99&lt;&gt;"UNDER LOAD")</formula>
    </cfRule>
  </conditionalFormatting>
  <conditionalFormatting sqref="G99">
    <cfRule type="expression" dxfId="12481" priority="12911" stopIfTrue="1">
      <formula>OR($D99="SI",$D99="T&amp;A")</formula>
    </cfRule>
    <cfRule type="expression" dxfId="12480" priority="12912" stopIfTrue="1">
      <formula>AND($F99&gt;0,$G99="")</formula>
    </cfRule>
    <cfRule type="expression" dxfId="12479" priority="12913" stopIfTrue="1">
      <formula>AND($F99=0,$G99&lt;&gt;"",$G99&lt;&gt;"PUMP OFF MODE",G99&lt;&gt;"UNDER LOAD")</formula>
    </cfRule>
  </conditionalFormatting>
  <conditionalFormatting sqref="G99">
    <cfRule type="expression" dxfId="12478" priority="12908" stopIfTrue="1">
      <formula>OR($D99="SI",$D99="T&amp;A")</formula>
    </cfRule>
    <cfRule type="expression" dxfId="12477" priority="12909" stopIfTrue="1">
      <formula>AND($F99&gt;0,$G99="")</formula>
    </cfRule>
    <cfRule type="expression" dxfId="12476" priority="12910" stopIfTrue="1">
      <formula>AND($F99=0,$G99&lt;&gt;"",$G99&lt;&gt;"PUMP OFF MODE",G99&lt;&gt;"UNDER LOAD")</formula>
    </cfRule>
  </conditionalFormatting>
  <conditionalFormatting sqref="G99">
    <cfRule type="expression" dxfId="12475" priority="12905" stopIfTrue="1">
      <formula>OR($D99="SI",$D99="T&amp;A")</formula>
    </cfRule>
    <cfRule type="expression" dxfId="12474" priority="12906" stopIfTrue="1">
      <formula>AND($F99&gt;0,$G99="")</formula>
    </cfRule>
    <cfRule type="expression" dxfId="12473" priority="12907" stopIfTrue="1">
      <formula>AND($F99=0,$G99&lt;&gt;"",$G99&lt;&gt;"PUMP OFF MODE",G99&lt;&gt;"UNDER LOAD")</formula>
    </cfRule>
  </conditionalFormatting>
  <conditionalFormatting sqref="G99">
    <cfRule type="expression" dxfId="12472" priority="12902" stopIfTrue="1">
      <formula>OR($D99="SI",$D99="T&amp;A")</formula>
    </cfRule>
    <cfRule type="expression" dxfId="12471" priority="12903" stopIfTrue="1">
      <formula>AND($F99&gt;0,$G99="")</formula>
    </cfRule>
    <cfRule type="expression" dxfId="12470" priority="12904" stopIfTrue="1">
      <formula>AND($F99=0,$G99&lt;&gt;"",$G99&lt;&gt;"PUMP OFF MODE",G99&lt;&gt;"UNDER LOAD")</formula>
    </cfRule>
  </conditionalFormatting>
  <conditionalFormatting sqref="G99">
    <cfRule type="expression" dxfId="12469" priority="12899" stopIfTrue="1">
      <formula>OR($D99="SI",$D99="T&amp;A")</formula>
    </cfRule>
    <cfRule type="expression" dxfId="12468" priority="12900" stopIfTrue="1">
      <formula>AND($F99&gt;0,$G99="")</formula>
    </cfRule>
    <cfRule type="expression" dxfId="12467" priority="12901" stopIfTrue="1">
      <formula>AND($F99=0,$G99&lt;&gt;"",$G99&lt;&gt;"PUMP OFF MODE",G99&lt;&gt;"UNDER LOAD")</formula>
    </cfRule>
  </conditionalFormatting>
  <conditionalFormatting sqref="G99">
    <cfRule type="expression" dxfId="12466" priority="12896" stopIfTrue="1">
      <formula>OR($D99="SI",$D99="T&amp;A")</formula>
    </cfRule>
    <cfRule type="expression" dxfId="12465" priority="12897" stopIfTrue="1">
      <formula>AND($F99&gt;0,$G99="")</formula>
    </cfRule>
    <cfRule type="expression" dxfId="12464" priority="12898" stopIfTrue="1">
      <formula>AND($F99=0,$G99&lt;&gt;"",$G99&lt;&gt;"PUMP OFF MODE",G99&lt;&gt;"UNDER LOAD")</formula>
    </cfRule>
  </conditionalFormatting>
  <conditionalFormatting sqref="G99">
    <cfRule type="expression" dxfId="12463" priority="12893" stopIfTrue="1">
      <formula>OR($D99="SI",$D99="T&amp;A")</formula>
    </cfRule>
    <cfRule type="expression" dxfId="12462" priority="12894" stopIfTrue="1">
      <formula>AND($F99&gt;0,$G99="")</formula>
    </cfRule>
    <cfRule type="expression" dxfId="12461" priority="12895" stopIfTrue="1">
      <formula>AND($F99=0,$G99&lt;&gt;"",$G99&lt;&gt;"PUMP OFF MODE",G99&lt;&gt;"UNDER LOAD")</formula>
    </cfRule>
  </conditionalFormatting>
  <conditionalFormatting sqref="G99">
    <cfRule type="expression" dxfId="12460" priority="12890" stopIfTrue="1">
      <formula>OR($D99="SI",$D99="T&amp;A")</formula>
    </cfRule>
    <cfRule type="expression" dxfId="12459" priority="12891" stopIfTrue="1">
      <formula>AND($F99&gt;0,$G99="")</formula>
    </cfRule>
    <cfRule type="expression" dxfId="12458" priority="12892" stopIfTrue="1">
      <formula>AND($F99=0,$G99&lt;&gt;"",$G99&lt;&gt;"PUMP OFF MODE",G99&lt;&gt;"UNDER LOAD")</formula>
    </cfRule>
  </conditionalFormatting>
  <conditionalFormatting sqref="G99">
    <cfRule type="expression" dxfId="12457" priority="12887" stopIfTrue="1">
      <formula>OR($D99="SI",$D99="T&amp;A")</formula>
    </cfRule>
    <cfRule type="expression" dxfId="12456" priority="12888" stopIfTrue="1">
      <formula>AND($F99&gt;0,$G99="")</formula>
    </cfRule>
    <cfRule type="expression" dxfId="12455" priority="12889" stopIfTrue="1">
      <formula>AND($F99=0,$G99&lt;&gt;"",$G99&lt;&gt;"PUMP OFF MODE",G99&lt;&gt;"UNDER LOAD")</formula>
    </cfRule>
  </conditionalFormatting>
  <conditionalFormatting sqref="G99">
    <cfRule type="expression" dxfId="12454" priority="12884" stopIfTrue="1">
      <formula>OR($D99="SI",$D99="T&amp;A")</formula>
    </cfRule>
    <cfRule type="expression" dxfId="12453" priority="12885" stopIfTrue="1">
      <formula>AND($F99&gt;0,$G99="")</formula>
    </cfRule>
    <cfRule type="expression" dxfId="12452" priority="12886" stopIfTrue="1">
      <formula>AND($F99=0,$G99&lt;&gt;"",$G99&lt;&gt;"PUMP OFF MODE",G99&lt;&gt;"UNDER LOAD")</formula>
    </cfRule>
  </conditionalFormatting>
  <conditionalFormatting sqref="G99">
    <cfRule type="expression" dxfId="12451" priority="12881" stopIfTrue="1">
      <formula>OR($D99="SI",$D99="T&amp;A")</formula>
    </cfRule>
    <cfRule type="expression" dxfId="12450" priority="12882" stopIfTrue="1">
      <formula>AND($F99&gt;0,$G99="")</formula>
    </cfRule>
    <cfRule type="expression" dxfId="12449" priority="12883" stopIfTrue="1">
      <formula>AND($F99=0,$G99&lt;&gt;"",$G99&lt;&gt;"PUMP OFF MODE",G99&lt;&gt;"UNDER LOAD")</formula>
    </cfRule>
  </conditionalFormatting>
  <conditionalFormatting sqref="G99">
    <cfRule type="expression" dxfId="12448" priority="12878" stopIfTrue="1">
      <formula>OR($D99="SI",$D99="T&amp;A")</formula>
    </cfRule>
    <cfRule type="expression" dxfId="12447" priority="12879" stopIfTrue="1">
      <formula>AND($F99&gt;0,$G99="")</formula>
    </cfRule>
    <cfRule type="expression" dxfId="12446" priority="12880" stopIfTrue="1">
      <formula>AND($F99=0,$G99&lt;&gt;"",$G99&lt;&gt;"PUMP OFF MODE",G99&lt;&gt;"UNDER LOAD")</formula>
    </cfRule>
  </conditionalFormatting>
  <conditionalFormatting sqref="G99">
    <cfRule type="expression" dxfId="12445" priority="12875" stopIfTrue="1">
      <formula>OR($D99="SI",$D99="T&amp;A")</formula>
    </cfRule>
    <cfRule type="expression" dxfId="12444" priority="12876" stopIfTrue="1">
      <formula>AND($F99&gt;0,$G99="")</formula>
    </cfRule>
    <cfRule type="expression" dxfId="12443" priority="12877" stopIfTrue="1">
      <formula>AND($F99=0,$G99&lt;&gt;"",$G99&lt;&gt;"PUMP OFF MODE",G99&lt;&gt;"UNDER LOAD")</formula>
    </cfRule>
  </conditionalFormatting>
  <conditionalFormatting sqref="G99">
    <cfRule type="expression" dxfId="12442" priority="12872" stopIfTrue="1">
      <formula>OR($D99="SI",$D99="T&amp;A")</formula>
    </cfRule>
    <cfRule type="expression" dxfId="12441" priority="12873" stopIfTrue="1">
      <formula>AND($F99&gt;0,$G99="")</formula>
    </cfRule>
    <cfRule type="expression" dxfId="12440" priority="12874" stopIfTrue="1">
      <formula>AND($F99=0,$G99&lt;&gt;"",$G99&lt;&gt;"PUMP OFF MODE",G99&lt;&gt;"UNDER LOAD")</formula>
    </cfRule>
  </conditionalFormatting>
  <conditionalFormatting sqref="G99">
    <cfRule type="expression" dxfId="12439" priority="12869" stopIfTrue="1">
      <formula>OR($D99="SI",$D99="T&amp;A")</formula>
    </cfRule>
    <cfRule type="expression" dxfId="12438" priority="12870" stopIfTrue="1">
      <formula>AND($F99&gt;0,$G99="")</formula>
    </cfRule>
    <cfRule type="expression" dxfId="12437" priority="12871" stopIfTrue="1">
      <formula>AND($F99=0,$G99&lt;&gt;"",$G99&lt;&gt;"PUMP OFF MODE",G99&lt;&gt;"UNDER LOAD")</formula>
    </cfRule>
  </conditionalFormatting>
  <conditionalFormatting sqref="G99">
    <cfRule type="expression" dxfId="12436" priority="12866" stopIfTrue="1">
      <formula>OR($D99="SI",$D99="T&amp;A")</formula>
    </cfRule>
    <cfRule type="expression" dxfId="12435" priority="12867" stopIfTrue="1">
      <formula>AND($F99&gt;0,$G99="")</formula>
    </cfRule>
    <cfRule type="expression" dxfId="12434" priority="12868" stopIfTrue="1">
      <formula>AND($F99=0,$G99&lt;&gt;"",$G99&lt;&gt;"PUMP OFF MODE",G99&lt;&gt;"UNDER LOAD")</formula>
    </cfRule>
  </conditionalFormatting>
  <conditionalFormatting sqref="G99">
    <cfRule type="expression" dxfId="12433" priority="12863" stopIfTrue="1">
      <formula>OR($D99="SI",$D99="T&amp;A")</formula>
    </cfRule>
    <cfRule type="expression" dxfId="12432" priority="12864" stopIfTrue="1">
      <formula>AND($F99&gt;0,$G99="")</formula>
    </cfRule>
    <cfRule type="expression" dxfId="12431" priority="12865" stopIfTrue="1">
      <formula>AND($F99=0,$G99&lt;&gt;"",$G99&lt;&gt;"PUMP OFF MODE",G99&lt;&gt;"UNDER LOAD")</formula>
    </cfRule>
  </conditionalFormatting>
  <conditionalFormatting sqref="G99">
    <cfRule type="expression" dxfId="12430" priority="12860" stopIfTrue="1">
      <formula>OR($D99="SI",$D99="T&amp;A")</formula>
    </cfRule>
    <cfRule type="expression" dxfId="12429" priority="12861" stopIfTrue="1">
      <formula>AND($F99&gt;0,$G99="")</formula>
    </cfRule>
    <cfRule type="expression" dxfId="12428" priority="12862" stopIfTrue="1">
      <formula>AND($F99=0,$G99&lt;&gt;"",$G99&lt;&gt;"PUMP OFF MODE",G99&lt;&gt;"UNDER LOAD")</formula>
    </cfRule>
  </conditionalFormatting>
  <conditionalFormatting sqref="G99">
    <cfRule type="expression" dxfId="12427" priority="12857" stopIfTrue="1">
      <formula>OR($D99="SI",$D99="T&amp;A")</formula>
    </cfRule>
    <cfRule type="expression" dxfId="12426" priority="12858" stopIfTrue="1">
      <formula>AND($F99&gt;0,$G99="")</formula>
    </cfRule>
    <cfRule type="expression" dxfId="12425" priority="12859" stopIfTrue="1">
      <formula>AND($F99=0,$G99&lt;&gt;"",$G99&lt;&gt;"PUMP OFF MODE",G99&lt;&gt;"UNDER LOAD")</formula>
    </cfRule>
  </conditionalFormatting>
  <conditionalFormatting sqref="G99">
    <cfRule type="expression" dxfId="12424" priority="12854" stopIfTrue="1">
      <formula>OR($D99="SI",$D99="T&amp;A")</formula>
    </cfRule>
    <cfRule type="expression" dxfId="12423" priority="12855" stopIfTrue="1">
      <formula>AND($F99&gt;0,$G99="")</formula>
    </cfRule>
    <cfRule type="expression" dxfId="12422" priority="12856" stopIfTrue="1">
      <formula>AND($F99=0,$G99&lt;&gt;"",$G99&lt;&gt;"PUMP OFF MODE",G99&lt;&gt;"UNDER LOAD")</formula>
    </cfRule>
  </conditionalFormatting>
  <conditionalFormatting sqref="G99">
    <cfRule type="expression" dxfId="12421" priority="12851" stopIfTrue="1">
      <formula>OR($D99="SI",$D99="T&amp;A")</formula>
    </cfRule>
    <cfRule type="expression" dxfId="12420" priority="12852" stopIfTrue="1">
      <formula>AND($F99&gt;0,$G99="")</formula>
    </cfRule>
    <cfRule type="expression" dxfId="12419" priority="12853" stopIfTrue="1">
      <formula>AND($F99=0,$G99&lt;&gt;"",$G99&lt;&gt;"PUMP OFF MODE",G99&lt;&gt;"UNDER LOAD")</formula>
    </cfRule>
  </conditionalFormatting>
  <conditionalFormatting sqref="G99">
    <cfRule type="expression" dxfId="12418" priority="12848" stopIfTrue="1">
      <formula>OR($D99="SI",$D99="T&amp;A")</formula>
    </cfRule>
    <cfRule type="expression" dxfId="12417" priority="12849" stopIfTrue="1">
      <formula>AND($F99&gt;0,$G99="")</formula>
    </cfRule>
    <cfRule type="expression" dxfId="12416" priority="12850" stopIfTrue="1">
      <formula>AND($F99=0,$G99&lt;&gt;"",$G99&lt;&gt;"PUMP OFF MODE",G99&lt;&gt;"UNDER LOAD")</formula>
    </cfRule>
  </conditionalFormatting>
  <conditionalFormatting sqref="G99">
    <cfRule type="expression" dxfId="12415" priority="12845" stopIfTrue="1">
      <formula>OR($D99="SI",$D99="T&amp;A")</formula>
    </cfRule>
    <cfRule type="expression" dxfId="12414" priority="12846" stopIfTrue="1">
      <formula>AND($F99&gt;0,$G99="")</formula>
    </cfRule>
    <cfRule type="expression" dxfId="12413" priority="12847" stopIfTrue="1">
      <formula>AND($F99=0,$G99&lt;&gt;"",$G99&lt;&gt;"PUMP OFF MODE",G99&lt;&gt;"UNDER LOAD")</formula>
    </cfRule>
  </conditionalFormatting>
  <conditionalFormatting sqref="G99">
    <cfRule type="expression" dxfId="12412" priority="12842" stopIfTrue="1">
      <formula>OR($D99="SI",$D99="T&amp;A")</formula>
    </cfRule>
    <cfRule type="expression" dxfId="12411" priority="12843" stopIfTrue="1">
      <formula>AND($F99&gt;0,$G99="")</formula>
    </cfRule>
    <cfRule type="expression" dxfId="12410" priority="12844" stopIfTrue="1">
      <formula>AND($F99=0,$G99&lt;&gt;"",$G99&lt;&gt;"PUMP OFF MODE",G99&lt;&gt;"UNDER LOAD")</formula>
    </cfRule>
  </conditionalFormatting>
  <conditionalFormatting sqref="G99">
    <cfRule type="expression" dxfId="12409" priority="12839" stopIfTrue="1">
      <formula>OR($D99="SI",$D99="T&amp;A")</formula>
    </cfRule>
    <cfRule type="expression" dxfId="12408" priority="12840" stopIfTrue="1">
      <formula>AND($F99&gt;0,$G99="")</formula>
    </cfRule>
    <cfRule type="expression" dxfId="12407" priority="12841" stopIfTrue="1">
      <formula>AND($F99=0,$G99&lt;&gt;"",$G99&lt;&gt;"PUMP OFF MODE",G99&lt;&gt;"UNDER LOAD")</formula>
    </cfRule>
  </conditionalFormatting>
  <conditionalFormatting sqref="G99">
    <cfRule type="expression" dxfId="12406" priority="12836" stopIfTrue="1">
      <formula>OR($D99="SI",$D99="T&amp;A")</formula>
    </cfRule>
    <cfRule type="expression" dxfId="12405" priority="12837" stopIfTrue="1">
      <formula>AND($F99&gt;0,$G99="")</formula>
    </cfRule>
    <cfRule type="expression" dxfId="12404" priority="12838" stopIfTrue="1">
      <formula>AND($F99=0,$G99&lt;&gt;"",$G99&lt;&gt;"PUMP OFF MODE",G99&lt;&gt;"UNDER LOAD")</formula>
    </cfRule>
  </conditionalFormatting>
  <conditionalFormatting sqref="G99">
    <cfRule type="expression" dxfId="12403" priority="12833" stopIfTrue="1">
      <formula>OR($D99="SI",$D99="T&amp;A")</formula>
    </cfRule>
    <cfRule type="expression" dxfId="12402" priority="12834" stopIfTrue="1">
      <formula>AND($F99&gt;0,$G99="")</formula>
    </cfRule>
    <cfRule type="expression" dxfId="12401" priority="12835" stopIfTrue="1">
      <formula>AND($F99=0,$G99&lt;&gt;"",$G99&lt;&gt;"PUMP OFF MODE",G99&lt;&gt;"UNDER LOAD")</formula>
    </cfRule>
  </conditionalFormatting>
  <conditionalFormatting sqref="G99">
    <cfRule type="expression" dxfId="12400" priority="12830" stopIfTrue="1">
      <formula>OR($D99="SI",$D99="T&amp;A")</formula>
    </cfRule>
    <cfRule type="expression" dxfId="12399" priority="12831" stopIfTrue="1">
      <formula>AND($F99&gt;0,$G99="")</formula>
    </cfRule>
    <cfRule type="expression" dxfId="12398" priority="12832" stopIfTrue="1">
      <formula>AND($F99=0,$G99&lt;&gt;"",$G99&lt;&gt;"PUMP OFF MODE",G99&lt;&gt;"UNDER LOAD")</formula>
    </cfRule>
  </conditionalFormatting>
  <conditionalFormatting sqref="G99">
    <cfRule type="expression" dxfId="12397" priority="12827" stopIfTrue="1">
      <formula>OR($D99="SI",$D99="T&amp;A")</formula>
    </cfRule>
    <cfRule type="expression" dxfId="12396" priority="12828" stopIfTrue="1">
      <formula>AND($F99&gt;0,$G99="")</formula>
    </cfRule>
    <cfRule type="expression" dxfId="12395" priority="12829" stopIfTrue="1">
      <formula>AND($F99=0,$G99&lt;&gt;"",$G99&lt;&gt;"PUMP OFF MODE",G99&lt;&gt;"UNDER LOAD")</formula>
    </cfRule>
  </conditionalFormatting>
  <conditionalFormatting sqref="G99">
    <cfRule type="expression" dxfId="12394" priority="12824" stopIfTrue="1">
      <formula>OR($D99="SI",$D99="T&amp;A")</formula>
    </cfRule>
    <cfRule type="expression" dxfId="12393" priority="12825" stopIfTrue="1">
      <formula>AND($F99&gt;0,$G99="")</formula>
    </cfRule>
    <cfRule type="expression" dxfId="12392" priority="12826" stopIfTrue="1">
      <formula>AND($F99=0,$G99&lt;&gt;"",$G99&lt;&gt;"PUMP OFF MODE",G99&lt;&gt;"UNDER LOAD")</formula>
    </cfRule>
  </conditionalFormatting>
  <conditionalFormatting sqref="G99">
    <cfRule type="expression" dxfId="12391" priority="12821" stopIfTrue="1">
      <formula>OR($D99="SI",$D99="T&amp;A")</formula>
    </cfRule>
    <cfRule type="expression" dxfId="12390" priority="12822" stopIfTrue="1">
      <formula>AND($F99&gt;0,$G99="")</formula>
    </cfRule>
    <cfRule type="expression" dxfId="12389" priority="12823" stopIfTrue="1">
      <formula>AND($F99=0,$G99&lt;&gt;"",$G99&lt;&gt;"PUMP OFF MODE",G99&lt;&gt;"UNDER LOAD")</formula>
    </cfRule>
  </conditionalFormatting>
  <conditionalFormatting sqref="G99">
    <cfRule type="expression" dxfId="12388" priority="12818" stopIfTrue="1">
      <formula>OR($D99="SI",$D99="T&amp;A")</formula>
    </cfRule>
    <cfRule type="expression" dxfId="12387" priority="12819" stopIfTrue="1">
      <formula>AND($F99&gt;0,$G99="")</formula>
    </cfRule>
    <cfRule type="expression" dxfId="12386" priority="12820" stopIfTrue="1">
      <formula>AND($F99=0,$G99&lt;&gt;"",$G99&lt;&gt;"PUMP OFF MODE",G99&lt;&gt;"UNDER LOAD")</formula>
    </cfRule>
  </conditionalFormatting>
  <conditionalFormatting sqref="G99">
    <cfRule type="expression" dxfId="12385" priority="12815" stopIfTrue="1">
      <formula>OR($D99="SI",$D99="T&amp;A")</formula>
    </cfRule>
    <cfRule type="expression" dxfId="12384" priority="12816" stopIfTrue="1">
      <formula>AND($F99&gt;0,$G99="")</formula>
    </cfRule>
    <cfRule type="expression" dxfId="12383" priority="12817" stopIfTrue="1">
      <formula>AND($F99=0,$G99&lt;&gt;"",$G99&lt;&gt;"PUMP OFF MODE",G99&lt;&gt;"UNDER LOAD")</formula>
    </cfRule>
  </conditionalFormatting>
  <conditionalFormatting sqref="G99">
    <cfRule type="expression" dxfId="12382" priority="12812" stopIfTrue="1">
      <formula>OR($D99="SI",$D99="T&amp;A")</formula>
    </cfRule>
    <cfRule type="expression" dxfId="12381" priority="12813" stopIfTrue="1">
      <formula>AND($F99&gt;0,$G99="")</formula>
    </cfRule>
    <cfRule type="expression" dxfId="12380" priority="12814" stopIfTrue="1">
      <formula>AND($F99=0,$G99&lt;&gt;"",$G99&lt;&gt;"PUMP OFF MODE",G99&lt;&gt;"UNDER LOAD")</formula>
    </cfRule>
  </conditionalFormatting>
  <conditionalFormatting sqref="G99">
    <cfRule type="expression" dxfId="12379" priority="12809" stopIfTrue="1">
      <formula>OR($D99="SI",$D99="T&amp;A")</formula>
    </cfRule>
    <cfRule type="expression" dxfId="12378" priority="12810" stopIfTrue="1">
      <formula>AND($F99&gt;0,$G99="")</formula>
    </cfRule>
    <cfRule type="expression" dxfId="12377" priority="12811" stopIfTrue="1">
      <formula>AND($F99=0,$G99&lt;&gt;"",$G99&lt;&gt;"PUMP OFF MODE",G99&lt;&gt;"UNDER LOAD")</formula>
    </cfRule>
  </conditionalFormatting>
  <conditionalFormatting sqref="G99">
    <cfRule type="expression" dxfId="12376" priority="12806" stopIfTrue="1">
      <formula>OR($D99="SI",$D99="T&amp;A")</formula>
    </cfRule>
    <cfRule type="expression" dxfId="12375" priority="12807" stopIfTrue="1">
      <formula>AND($F99&gt;0,$G99="")</formula>
    </cfRule>
    <cfRule type="expression" dxfId="12374" priority="12808" stopIfTrue="1">
      <formula>AND($F99=0,$G99&lt;&gt;"",$G99&lt;&gt;"PUMP OFF MODE",G99&lt;&gt;"UNDER LOAD")</formula>
    </cfRule>
  </conditionalFormatting>
  <conditionalFormatting sqref="G99">
    <cfRule type="expression" dxfId="12373" priority="12803" stopIfTrue="1">
      <formula>OR($D99="SI",$D99="T&amp;A")</formula>
    </cfRule>
    <cfRule type="expression" dxfId="12372" priority="12804" stopIfTrue="1">
      <formula>AND($F99&gt;0,$G99="")</formula>
    </cfRule>
    <cfRule type="expression" dxfId="12371" priority="12805" stopIfTrue="1">
      <formula>AND($F99=0,$G99&lt;&gt;"",$G99&lt;&gt;"PUMP OFF MODE",G99&lt;&gt;"UNDER LOAD")</formula>
    </cfRule>
  </conditionalFormatting>
  <conditionalFormatting sqref="G99">
    <cfRule type="expression" dxfId="12370" priority="12800" stopIfTrue="1">
      <formula>OR($D99="SI",$D99="T&amp;A")</formula>
    </cfRule>
    <cfRule type="expression" dxfId="12369" priority="12801" stopIfTrue="1">
      <formula>AND($F99&gt;0,$G99="")</formula>
    </cfRule>
    <cfRule type="expression" dxfId="12368" priority="12802" stopIfTrue="1">
      <formula>AND($F99=0,$G99&lt;&gt;"",$G99&lt;&gt;"PUMP OFF MODE",G99&lt;&gt;"UNDER LOAD")</formula>
    </cfRule>
  </conditionalFormatting>
  <conditionalFormatting sqref="G99">
    <cfRule type="expression" dxfId="12367" priority="12797" stopIfTrue="1">
      <formula>OR($D99="SI",$D99="T&amp;A")</formula>
    </cfRule>
    <cfRule type="expression" dxfId="12366" priority="12798" stopIfTrue="1">
      <formula>AND($F99&gt;0,$G99="")</formula>
    </cfRule>
    <cfRule type="expression" dxfId="12365" priority="12799" stopIfTrue="1">
      <formula>AND($F99=0,$G99&lt;&gt;"",$G99&lt;&gt;"PUMP OFF MODE",G99&lt;&gt;"UNDER LOAD")</formula>
    </cfRule>
  </conditionalFormatting>
  <conditionalFormatting sqref="G99">
    <cfRule type="expression" dxfId="12364" priority="12794" stopIfTrue="1">
      <formula>OR($D99="SI",$D99="T&amp;A")</formula>
    </cfRule>
    <cfRule type="expression" dxfId="12363" priority="12795" stopIfTrue="1">
      <formula>AND($F99&gt;0,$G99="")</formula>
    </cfRule>
    <cfRule type="expression" dxfId="12362" priority="12796" stopIfTrue="1">
      <formula>AND($F99=0,$G99&lt;&gt;"",$G99&lt;&gt;"PUMP OFF MODE",G99&lt;&gt;"UNDER LOAD")</formula>
    </cfRule>
  </conditionalFormatting>
  <conditionalFormatting sqref="G99">
    <cfRule type="expression" dxfId="12361" priority="12791" stopIfTrue="1">
      <formula>OR($D99="SI",$D99="T&amp;A")</formula>
    </cfRule>
    <cfRule type="expression" dxfId="12360" priority="12792" stopIfTrue="1">
      <formula>AND($F99&gt;0,$G99="")</formula>
    </cfRule>
    <cfRule type="expression" dxfId="12359" priority="12793" stopIfTrue="1">
      <formula>AND($F99=0,$G99&lt;&gt;"",$G99&lt;&gt;"PUMP OFF MODE",G99&lt;&gt;"UNDER LOAD")</formula>
    </cfRule>
  </conditionalFormatting>
  <conditionalFormatting sqref="G99">
    <cfRule type="expression" dxfId="12358" priority="12788" stopIfTrue="1">
      <formula>OR($D99="SI",$D99="T&amp;A")</formula>
    </cfRule>
    <cfRule type="expression" dxfId="12357" priority="12789" stopIfTrue="1">
      <formula>AND($F99&gt;0,$G99="")</formula>
    </cfRule>
    <cfRule type="expression" dxfId="12356" priority="12790" stopIfTrue="1">
      <formula>AND($F99=0,$G99&lt;&gt;"",$G99&lt;&gt;"PUMP OFF MODE",G99&lt;&gt;"UNDER LOAD")</formula>
    </cfRule>
  </conditionalFormatting>
  <conditionalFormatting sqref="G99">
    <cfRule type="expression" dxfId="12355" priority="12785" stopIfTrue="1">
      <formula>OR($D99="SI",$D99="T&amp;A")</formula>
    </cfRule>
    <cfRule type="expression" dxfId="12354" priority="12786" stopIfTrue="1">
      <formula>AND($F99&gt;0,$G99="")</formula>
    </cfRule>
    <cfRule type="expression" dxfId="12353" priority="12787" stopIfTrue="1">
      <formula>AND($F99=0,$G99&lt;&gt;"",$G99&lt;&gt;"PUMP OFF MODE",G99&lt;&gt;"UNDER LOAD")</formula>
    </cfRule>
  </conditionalFormatting>
  <conditionalFormatting sqref="G99">
    <cfRule type="expression" dxfId="12352" priority="12782" stopIfTrue="1">
      <formula>OR($D99="SI",$D99="T&amp;A")</formula>
    </cfRule>
    <cfRule type="expression" dxfId="12351" priority="12783" stopIfTrue="1">
      <formula>AND($F99&gt;0,$G99="")</formula>
    </cfRule>
    <cfRule type="expression" dxfId="12350" priority="12784" stopIfTrue="1">
      <formula>AND($F99=0,$G99&lt;&gt;"",$G99&lt;&gt;"PUMP OFF MODE",G99&lt;&gt;"UNDER LOAD")</formula>
    </cfRule>
  </conditionalFormatting>
  <conditionalFormatting sqref="G99">
    <cfRule type="expression" dxfId="12349" priority="12779" stopIfTrue="1">
      <formula>OR($D99="SI",$D99="T&amp;A")</formula>
    </cfRule>
    <cfRule type="expression" dxfId="12348" priority="12780" stopIfTrue="1">
      <formula>AND($F99&gt;0,$G99="")</formula>
    </cfRule>
    <cfRule type="expression" dxfId="12347" priority="12781" stopIfTrue="1">
      <formula>AND($F99=0,$G99&lt;&gt;"",$G99&lt;&gt;"PUMP OFF MODE",G99&lt;&gt;"UNDER LOAD")</formula>
    </cfRule>
  </conditionalFormatting>
  <conditionalFormatting sqref="G99">
    <cfRule type="expression" dxfId="12346" priority="12776" stopIfTrue="1">
      <formula>OR($D99="SI",$D99="T&amp;A")</formula>
    </cfRule>
    <cfRule type="expression" dxfId="12345" priority="12777" stopIfTrue="1">
      <formula>AND($F99&gt;0,$G99="")</formula>
    </cfRule>
    <cfRule type="expression" dxfId="12344" priority="12778" stopIfTrue="1">
      <formula>AND($F99=0,$G99&lt;&gt;"",$G99&lt;&gt;"PUMP OFF MODE",G99&lt;&gt;"UNDER LOAD")</formula>
    </cfRule>
  </conditionalFormatting>
  <conditionalFormatting sqref="G99">
    <cfRule type="expression" dxfId="12343" priority="12773" stopIfTrue="1">
      <formula>OR($D99="SI",$D99="T&amp;A")</formula>
    </cfRule>
    <cfRule type="expression" dxfId="12342" priority="12774" stopIfTrue="1">
      <formula>AND($F99&gt;0,$G99="")</formula>
    </cfRule>
    <cfRule type="expression" dxfId="12341" priority="12775" stopIfTrue="1">
      <formula>AND($F99=0,$G99&lt;&gt;"",$G99&lt;&gt;"PUMP OFF MODE",G99&lt;&gt;"UNDER LOAD")</formula>
    </cfRule>
  </conditionalFormatting>
  <conditionalFormatting sqref="G99">
    <cfRule type="expression" dxfId="12340" priority="12770" stopIfTrue="1">
      <formula>OR($D99="SI",$D99="T&amp;A")</formula>
    </cfRule>
    <cfRule type="expression" dxfId="12339" priority="12771" stopIfTrue="1">
      <formula>AND($F99&gt;0,$G99="")</formula>
    </cfRule>
    <cfRule type="expression" dxfId="12338" priority="12772" stopIfTrue="1">
      <formula>AND($F99=0,$G99&lt;&gt;"",$G99&lt;&gt;"PUMP OFF MODE",G99&lt;&gt;"UNDER LOAD")</formula>
    </cfRule>
  </conditionalFormatting>
  <conditionalFormatting sqref="G99">
    <cfRule type="expression" dxfId="12337" priority="12767" stopIfTrue="1">
      <formula>OR($D99="SI",$D99="T&amp;A")</formula>
    </cfRule>
    <cfRule type="expression" dxfId="12336" priority="12768" stopIfTrue="1">
      <formula>AND($F99&gt;0,$G99="")</formula>
    </cfRule>
    <cfRule type="expression" dxfId="12335" priority="12769" stopIfTrue="1">
      <formula>AND($F99=0,$G99&lt;&gt;"",$G99&lt;&gt;"PUMP OFF MODE",G99&lt;&gt;"UNDER LOAD")</formula>
    </cfRule>
  </conditionalFormatting>
  <conditionalFormatting sqref="G41">
    <cfRule type="expression" dxfId="12334" priority="12764" stopIfTrue="1">
      <formula>OR($D41="SI",$D41="T&amp;A")</formula>
    </cfRule>
    <cfRule type="expression" dxfId="12333" priority="12765" stopIfTrue="1">
      <formula>AND($F41&gt;0,$G41="")</formula>
    </cfRule>
    <cfRule type="expression" dxfId="12332" priority="12766" stopIfTrue="1">
      <formula>AND($F41=0,$G41&lt;&gt;"",$G41&lt;&gt;"PUMP OFF MODE",G41&lt;&gt;"UNDER LOAD")</formula>
    </cfRule>
  </conditionalFormatting>
  <conditionalFormatting sqref="G7">
    <cfRule type="expression" dxfId="12331" priority="12761" stopIfTrue="1">
      <formula>OR($D7="SI",$D7="T&amp;A")</formula>
    </cfRule>
    <cfRule type="expression" dxfId="12330" priority="12762" stopIfTrue="1">
      <formula>AND($F7&gt;0,$G7="")</formula>
    </cfRule>
    <cfRule type="expression" dxfId="12329" priority="12763" stopIfTrue="1">
      <formula>AND($F7=0,$G7&lt;&gt;"",$G7&lt;&gt;"PUMP OFF MODE",G7&lt;&gt;"UNDER LOAD")</formula>
    </cfRule>
  </conditionalFormatting>
  <conditionalFormatting sqref="G7">
    <cfRule type="expression" dxfId="12328" priority="12758" stopIfTrue="1">
      <formula>OR($D7="SI",$D7="T&amp;A")</formula>
    </cfRule>
    <cfRule type="expression" dxfId="12327" priority="12759" stopIfTrue="1">
      <formula>AND($F7&gt;0,$G7="")</formula>
    </cfRule>
    <cfRule type="expression" dxfId="12326" priority="12760" stopIfTrue="1">
      <formula>AND($F7=0,$G7&lt;&gt;"",$G7&lt;&gt;"PUMP OFF MODE",G7&lt;&gt;"UNDER LOAD")</formula>
    </cfRule>
  </conditionalFormatting>
  <conditionalFormatting sqref="G7">
    <cfRule type="expression" dxfId="12325" priority="12755" stopIfTrue="1">
      <formula>OR($D7="SI",$D7="T&amp;A")</formula>
    </cfRule>
    <cfRule type="expression" dxfId="12324" priority="12756" stopIfTrue="1">
      <formula>AND($F7&gt;0,$G7="")</formula>
    </cfRule>
    <cfRule type="expression" dxfId="12323" priority="12757" stopIfTrue="1">
      <formula>AND($F7=0,$G7&lt;&gt;"",$G7&lt;&gt;"PUMP OFF MODE",G7&lt;&gt;"UNDER LOAD")</formula>
    </cfRule>
  </conditionalFormatting>
  <conditionalFormatting sqref="G9">
    <cfRule type="expression" dxfId="12322" priority="12752" stopIfTrue="1">
      <formula>OR($D9="SI",$D9="T&amp;A")</formula>
    </cfRule>
    <cfRule type="expression" dxfId="12321" priority="12753" stopIfTrue="1">
      <formula>AND($F9&gt;0,$G9="")</formula>
    </cfRule>
    <cfRule type="expression" dxfId="12320" priority="12754" stopIfTrue="1">
      <formula>AND($F9=0,$G9&lt;&gt;"",$G9&lt;&gt;"PUMP OFF MODE",G9&lt;&gt;"UNDER LOAD")</formula>
    </cfRule>
  </conditionalFormatting>
  <conditionalFormatting sqref="G9">
    <cfRule type="expression" dxfId="12319" priority="12749" stopIfTrue="1">
      <formula>OR($D9="SI",$D9="T&amp;A")</formula>
    </cfRule>
    <cfRule type="expression" dxfId="12318" priority="12750" stopIfTrue="1">
      <formula>AND($F9&gt;0,$G9="")</formula>
    </cfRule>
    <cfRule type="expression" dxfId="12317" priority="12751" stopIfTrue="1">
      <formula>AND($F9=0,$G9&lt;&gt;"",$G9&lt;&gt;"PUMP OFF MODE",G9&lt;&gt;"UNDER LOAD")</formula>
    </cfRule>
  </conditionalFormatting>
  <conditionalFormatting sqref="G9">
    <cfRule type="expression" dxfId="12316" priority="12746" stopIfTrue="1">
      <formula>OR($D9="SI",$D9="T&amp;A")</formula>
    </cfRule>
    <cfRule type="expression" dxfId="12315" priority="12747" stopIfTrue="1">
      <formula>AND($F9&gt;0,$G9="")</formula>
    </cfRule>
    <cfRule type="expression" dxfId="12314" priority="12748" stopIfTrue="1">
      <formula>AND($F9=0,$G9&lt;&gt;"",$G9&lt;&gt;"PUMP OFF MODE",G9&lt;&gt;"UNDER LOAD")</formula>
    </cfRule>
  </conditionalFormatting>
  <conditionalFormatting sqref="G9">
    <cfRule type="expression" dxfId="12313" priority="12743" stopIfTrue="1">
      <formula>OR($D9="SI",$D9="T&amp;A")</formula>
    </cfRule>
    <cfRule type="expression" dxfId="12312" priority="12744" stopIfTrue="1">
      <formula>AND($F9&gt;0,$G9="")</formula>
    </cfRule>
    <cfRule type="expression" dxfId="12311" priority="12745" stopIfTrue="1">
      <formula>AND($F9=0,$G9&lt;&gt;"",$G9&lt;&gt;"PUMP OFF MODE",G9&lt;&gt;"UNDER LOAD")</formula>
    </cfRule>
  </conditionalFormatting>
  <conditionalFormatting sqref="G9">
    <cfRule type="expression" dxfId="12310" priority="12740" stopIfTrue="1">
      <formula>OR($D9="SI",$D9="T&amp;A")</formula>
    </cfRule>
    <cfRule type="expression" dxfId="12309" priority="12741" stopIfTrue="1">
      <formula>AND($F9&gt;0,$G9="")</formula>
    </cfRule>
    <cfRule type="expression" dxfId="12308" priority="12742" stopIfTrue="1">
      <formula>AND($F9=0,$G9&lt;&gt;"",$G9&lt;&gt;"PUMP OFF MODE",G9&lt;&gt;"UNDER LOAD")</formula>
    </cfRule>
  </conditionalFormatting>
  <conditionalFormatting sqref="G97">
    <cfRule type="expression" dxfId="12307" priority="12737" stopIfTrue="1">
      <formula>OR($D97="SI",$D97="T&amp;A")</formula>
    </cfRule>
    <cfRule type="expression" dxfId="12306" priority="12738" stopIfTrue="1">
      <formula>AND($F97&gt;0,$G97="")</formula>
    </cfRule>
    <cfRule type="expression" dxfId="12305" priority="12739" stopIfTrue="1">
      <formula>AND($F97=0,$G97&lt;&gt;"",$G97&lt;&gt;"PUMP OFF MODE",G97&lt;&gt;"UNDER LOAD")</formula>
    </cfRule>
  </conditionalFormatting>
  <conditionalFormatting sqref="G55">
    <cfRule type="expression" dxfId="12304" priority="12731" stopIfTrue="1">
      <formula>OR($D55="SI",$D55="T&amp;A")</formula>
    </cfRule>
    <cfRule type="expression" dxfId="12303" priority="12732" stopIfTrue="1">
      <formula>AND($F55&gt;0,$G55="")</formula>
    </cfRule>
    <cfRule type="expression" dxfId="12302" priority="12733" stopIfTrue="1">
      <formula>AND($F55=0,$G55&lt;&gt;"",$G55&lt;&gt;"PUMP OFF MODE",G55&lt;&gt;"UNDER LOAD")</formula>
    </cfRule>
  </conditionalFormatting>
  <conditionalFormatting sqref="G113">
    <cfRule type="expression" dxfId="12301" priority="12728" stopIfTrue="1">
      <formula>OR($D113="SI",$D113="T&amp;A")</formula>
    </cfRule>
    <cfRule type="expression" dxfId="12300" priority="12729" stopIfTrue="1">
      <formula>AND($F113&gt;0,$G113="")</formula>
    </cfRule>
    <cfRule type="expression" dxfId="12299" priority="12730" stopIfTrue="1">
      <formula>AND($F113=0,$G113&lt;&gt;"",$G113&lt;&gt;"PUMP OFF MODE",G113&lt;&gt;"UNDER LOAD")</formula>
    </cfRule>
  </conditionalFormatting>
  <conditionalFormatting sqref="G114">
    <cfRule type="expression" dxfId="12298" priority="12725" stopIfTrue="1">
      <formula>OR($D114="SI",$D114="T&amp;A")</formula>
    </cfRule>
    <cfRule type="expression" dxfId="12297" priority="12726" stopIfTrue="1">
      <formula>AND($F114&gt;0,$G114="")</formula>
    </cfRule>
    <cfRule type="expression" dxfId="12296" priority="12727" stopIfTrue="1">
      <formula>AND($F114=0,$G114&lt;&gt;"",$G114&lt;&gt;"PUMP OFF MODE",G114&lt;&gt;"UNDER LOAD")</formula>
    </cfRule>
  </conditionalFormatting>
  <conditionalFormatting sqref="G114">
    <cfRule type="expression" dxfId="12295" priority="12722" stopIfTrue="1">
      <formula>OR($D114="SI",$D114="T&amp;A")</formula>
    </cfRule>
    <cfRule type="expression" dxfId="12294" priority="12723" stopIfTrue="1">
      <formula>AND($F114&gt;0,$G114="")</formula>
    </cfRule>
    <cfRule type="expression" dxfId="12293" priority="12724" stopIfTrue="1">
      <formula>AND($F114=0,$G114&lt;&gt;"",$G114&lt;&gt;"PUMP OFF MODE",G114&lt;&gt;"UNDER LOAD")</formula>
    </cfRule>
  </conditionalFormatting>
  <conditionalFormatting sqref="G114">
    <cfRule type="expression" dxfId="12292" priority="12719" stopIfTrue="1">
      <formula>OR($D114="SI",$D114="T&amp;A")</formula>
    </cfRule>
    <cfRule type="expression" dxfId="12291" priority="12720" stopIfTrue="1">
      <formula>AND($F114&gt;0,$G114="")</formula>
    </cfRule>
    <cfRule type="expression" dxfId="12290" priority="12721" stopIfTrue="1">
      <formula>AND($F114=0,$G114&lt;&gt;"",$G114&lt;&gt;"PUMP OFF MODE",G114&lt;&gt;"UNDER LOAD")</formula>
    </cfRule>
  </conditionalFormatting>
  <conditionalFormatting sqref="G55">
    <cfRule type="expression" dxfId="12289" priority="12341" stopIfTrue="1">
      <formula>OR($D55="SI",$D55="T&amp;A")</formula>
    </cfRule>
    <cfRule type="expression" dxfId="12288" priority="12342" stopIfTrue="1">
      <formula>AND($F55&gt;0,$G55="")</formula>
    </cfRule>
    <cfRule type="expression" dxfId="12287" priority="12343" stopIfTrue="1">
      <formula>AND($F55=0,$G55&lt;&gt;"",$G55&lt;&gt;"PUMP OFF MODE",G55&lt;&gt;"UNDER LOAD")</formula>
    </cfRule>
  </conditionalFormatting>
  <conditionalFormatting sqref="G55">
    <cfRule type="expression" dxfId="12286" priority="12338" stopIfTrue="1">
      <formula>OR($D55="SI",$D55="T&amp;A")</formula>
    </cfRule>
    <cfRule type="expression" dxfId="12285" priority="12339" stopIfTrue="1">
      <formula>AND($F55&gt;0,$G55="")</formula>
    </cfRule>
    <cfRule type="expression" dxfId="12284" priority="12340" stopIfTrue="1">
      <formula>AND($F55=0,$G55&lt;&gt;"",$G55&lt;&gt;"PUMP OFF MODE",G55&lt;&gt;"UNDER LOAD")</formula>
    </cfRule>
  </conditionalFormatting>
  <conditionalFormatting sqref="G55">
    <cfRule type="expression" dxfId="12283" priority="12335" stopIfTrue="1">
      <formula>OR($D55="SI",$D55="T&amp;A")</formula>
    </cfRule>
    <cfRule type="expression" dxfId="12282" priority="12336" stopIfTrue="1">
      <formula>AND($F55&gt;0,$G55="")</formula>
    </cfRule>
    <cfRule type="expression" dxfId="12281" priority="12337" stopIfTrue="1">
      <formula>AND($F55=0,$G55&lt;&gt;"",$G55&lt;&gt;"PUMP OFF MODE",G55&lt;&gt;"UNDER LOAD")</formula>
    </cfRule>
  </conditionalFormatting>
  <conditionalFormatting sqref="G55">
    <cfRule type="expression" dxfId="12280" priority="12332" stopIfTrue="1">
      <formula>OR($D55="SI",$D55="T&amp;A")</formula>
    </cfRule>
    <cfRule type="expression" dxfId="12279" priority="12333" stopIfTrue="1">
      <formula>AND($F55&gt;0,$G55="")</formula>
    </cfRule>
    <cfRule type="expression" dxfId="12278" priority="12334" stopIfTrue="1">
      <formula>AND($F55=0,$G55&lt;&gt;"",$G55&lt;&gt;"PUMP OFF MODE",G55&lt;&gt;"UNDER LOAD")</formula>
    </cfRule>
  </conditionalFormatting>
  <conditionalFormatting sqref="G55">
    <cfRule type="expression" dxfId="12277" priority="12329" stopIfTrue="1">
      <formula>OR($D55="SI",$D55="T&amp;A")</formula>
    </cfRule>
    <cfRule type="expression" dxfId="12276" priority="12330" stopIfTrue="1">
      <formula>AND($F55&gt;0,$G55="")</formula>
    </cfRule>
    <cfRule type="expression" dxfId="12275" priority="12331" stopIfTrue="1">
      <formula>AND($F55=0,$G55&lt;&gt;"",$G55&lt;&gt;"PUMP OFF MODE",G55&lt;&gt;"UNDER LOAD")</formula>
    </cfRule>
  </conditionalFormatting>
  <conditionalFormatting sqref="G55">
    <cfRule type="expression" dxfId="12274" priority="12326" stopIfTrue="1">
      <formula>OR($D55="SI",$D55="T&amp;A")</formula>
    </cfRule>
    <cfRule type="expression" dxfId="12273" priority="12327" stopIfTrue="1">
      <formula>AND($F55&gt;0,$G55="")</formula>
    </cfRule>
    <cfRule type="expression" dxfId="12272" priority="12328" stopIfTrue="1">
      <formula>AND($F55=0,$G55&lt;&gt;"",$G55&lt;&gt;"PUMP OFF MODE",G55&lt;&gt;"UNDER LOAD")</formula>
    </cfRule>
  </conditionalFormatting>
  <conditionalFormatting sqref="G55">
    <cfRule type="expression" dxfId="12271" priority="12323" stopIfTrue="1">
      <formula>OR($D55="SI",$D55="T&amp;A")</formula>
    </cfRule>
    <cfRule type="expression" dxfId="12270" priority="12324" stopIfTrue="1">
      <formula>AND($F55&gt;0,$G55="")</formula>
    </cfRule>
    <cfRule type="expression" dxfId="12269" priority="12325" stopIfTrue="1">
      <formula>AND($F55=0,$G55&lt;&gt;"",$G55&lt;&gt;"PUMP OFF MODE",G55&lt;&gt;"UNDER LOAD")</formula>
    </cfRule>
  </conditionalFormatting>
  <conditionalFormatting sqref="G55">
    <cfRule type="expression" dxfId="12268" priority="12320" stopIfTrue="1">
      <formula>OR($D55="SI",$D55="T&amp;A")</formula>
    </cfRule>
    <cfRule type="expression" dxfId="12267" priority="12321" stopIfTrue="1">
      <formula>AND($F55&gt;0,$G55="")</formula>
    </cfRule>
    <cfRule type="expression" dxfId="12266" priority="12322" stopIfTrue="1">
      <formula>AND($F55=0,$G55&lt;&gt;"",$G55&lt;&gt;"PUMP OFF MODE",G55&lt;&gt;"UNDER LOAD")</formula>
    </cfRule>
  </conditionalFormatting>
  <conditionalFormatting sqref="G55">
    <cfRule type="expression" dxfId="12265" priority="12317" stopIfTrue="1">
      <formula>OR($D55="SI",$D55="T&amp;A")</formula>
    </cfRule>
    <cfRule type="expression" dxfId="12264" priority="12318" stopIfTrue="1">
      <formula>AND($F55&gt;0,$G55="")</formula>
    </cfRule>
    <cfRule type="expression" dxfId="12263" priority="12319" stopIfTrue="1">
      <formula>AND($F55=0,$G55&lt;&gt;"",$G55&lt;&gt;"PUMP OFF MODE",G55&lt;&gt;"UNDER LOAD")</formula>
    </cfRule>
  </conditionalFormatting>
  <conditionalFormatting sqref="G55">
    <cfRule type="expression" dxfId="12262" priority="12314" stopIfTrue="1">
      <formula>OR($D55="SI",$D55="T&amp;A")</formula>
    </cfRule>
    <cfRule type="expression" dxfId="12261" priority="12315" stopIfTrue="1">
      <formula>AND($F55&gt;0,$G55="")</formula>
    </cfRule>
    <cfRule type="expression" dxfId="12260" priority="12316" stopIfTrue="1">
      <formula>AND($F55=0,$G55&lt;&gt;"",$G55&lt;&gt;"PUMP OFF MODE",G55&lt;&gt;"UNDER LOAD")</formula>
    </cfRule>
  </conditionalFormatting>
  <conditionalFormatting sqref="G55">
    <cfRule type="expression" dxfId="12259" priority="12311" stopIfTrue="1">
      <formula>OR($D55="SI",$D55="T&amp;A")</formula>
    </cfRule>
    <cfRule type="expression" dxfId="12258" priority="12312" stopIfTrue="1">
      <formula>AND($F55&gt;0,$G55="")</formula>
    </cfRule>
    <cfRule type="expression" dxfId="12257" priority="12313" stopIfTrue="1">
      <formula>AND($F55=0,$G55&lt;&gt;"",$G55&lt;&gt;"PUMP OFF MODE",G55&lt;&gt;"UNDER LOAD")</formula>
    </cfRule>
  </conditionalFormatting>
  <conditionalFormatting sqref="G55">
    <cfRule type="expression" dxfId="12256" priority="12308" stopIfTrue="1">
      <formula>OR($D55="SI",$D55="T&amp;A")</formula>
    </cfRule>
    <cfRule type="expression" dxfId="12255" priority="12309" stopIfTrue="1">
      <formula>AND($F55&gt;0,$G55="")</formula>
    </cfRule>
    <cfRule type="expression" dxfId="12254" priority="12310" stopIfTrue="1">
      <formula>AND($F55=0,$G55&lt;&gt;"",$G55&lt;&gt;"PUMP OFF MODE",G55&lt;&gt;"UNDER LOAD")</formula>
    </cfRule>
  </conditionalFormatting>
  <conditionalFormatting sqref="G55">
    <cfRule type="expression" dxfId="12253" priority="12305" stopIfTrue="1">
      <formula>OR($D55="SI",$D55="T&amp;A")</formula>
    </cfRule>
    <cfRule type="expression" dxfId="12252" priority="12306" stopIfTrue="1">
      <formula>AND($F55&gt;0,$G55="")</formula>
    </cfRule>
    <cfRule type="expression" dxfId="12251" priority="12307" stopIfTrue="1">
      <formula>AND($F55=0,$G55&lt;&gt;"",$G55&lt;&gt;"PUMP OFF MODE",G55&lt;&gt;"UNDER LOAD")</formula>
    </cfRule>
  </conditionalFormatting>
  <conditionalFormatting sqref="G55">
    <cfRule type="expression" dxfId="12250" priority="12302" stopIfTrue="1">
      <formula>OR($D55="SI",$D55="T&amp;A")</formula>
    </cfRule>
    <cfRule type="expression" dxfId="12249" priority="12303" stopIfTrue="1">
      <formula>AND($F55&gt;0,$G55="")</formula>
    </cfRule>
    <cfRule type="expression" dxfId="12248" priority="12304" stopIfTrue="1">
      <formula>AND($F55=0,$G55&lt;&gt;"",$G55&lt;&gt;"PUMP OFF MODE",G55&lt;&gt;"UNDER LOAD")</formula>
    </cfRule>
  </conditionalFormatting>
  <conditionalFormatting sqref="G55">
    <cfRule type="expression" dxfId="12247" priority="12299" stopIfTrue="1">
      <formula>OR($D55="SI",$D55="T&amp;A")</formula>
    </cfRule>
    <cfRule type="expression" dxfId="12246" priority="12300" stopIfTrue="1">
      <formula>AND($F55&gt;0,$G55="")</formula>
    </cfRule>
    <cfRule type="expression" dxfId="12245" priority="12301" stopIfTrue="1">
      <formula>AND($F55=0,$G55&lt;&gt;"",$G55&lt;&gt;"PUMP OFF MODE",G55&lt;&gt;"UNDER LOAD")</formula>
    </cfRule>
  </conditionalFormatting>
  <conditionalFormatting sqref="G55">
    <cfRule type="expression" dxfId="12244" priority="12296" stopIfTrue="1">
      <formula>OR($D55="SI",$D55="T&amp;A")</formula>
    </cfRule>
    <cfRule type="expression" dxfId="12243" priority="12297" stopIfTrue="1">
      <formula>AND($F55&gt;0,$G55="")</formula>
    </cfRule>
    <cfRule type="expression" dxfId="12242" priority="12298" stopIfTrue="1">
      <formula>AND($F55=0,$G55&lt;&gt;"",$G55&lt;&gt;"PUMP OFF MODE",G55&lt;&gt;"UNDER LOAD")</formula>
    </cfRule>
  </conditionalFormatting>
  <conditionalFormatting sqref="G55">
    <cfRule type="expression" dxfId="12241" priority="12293" stopIfTrue="1">
      <formula>OR($D55="SI",$D55="T&amp;A")</formula>
    </cfRule>
    <cfRule type="expression" dxfId="12240" priority="12294" stopIfTrue="1">
      <formula>AND($F55&gt;0,$G55="")</formula>
    </cfRule>
    <cfRule type="expression" dxfId="12239" priority="12295" stopIfTrue="1">
      <formula>AND($F55=0,$G55&lt;&gt;"",$G55&lt;&gt;"PUMP OFF MODE",G55&lt;&gt;"UNDER LOAD")</formula>
    </cfRule>
  </conditionalFormatting>
  <conditionalFormatting sqref="G55">
    <cfRule type="expression" dxfId="12238" priority="12290" stopIfTrue="1">
      <formula>OR($D55="SI",$D55="T&amp;A")</formula>
    </cfRule>
    <cfRule type="expression" dxfId="12237" priority="12291" stopIfTrue="1">
      <formula>AND($F55&gt;0,$G55="")</formula>
    </cfRule>
    <cfRule type="expression" dxfId="12236" priority="12292" stopIfTrue="1">
      <formula>AND($F55=0,$G55&lt;&gt;"",$G55&lt;&gt;"PUMP OFF MODE",G55&lt;&gt;"UNDER LOAD")</formula>
    </cfRule>
  </conditionalFormatting>
  <conditionalFormatting sqref="G55">
    <cfRule type="expression" dxfId="12235" priority="12287" stopIfTrue="1">
      <formula>OR($D55="SI",$D55="T&amp;A")</formula>
    </cfRule>
    <cfRule type="expression" dxfId="12234" priority="12288" stopIfTrue="1">
      <formula>AND($F55&gt;0,$G55="")</formula>
    </cfRule>
    <cfRule type="expression" dxfId="12233" priority="12289" stopIfTrue="1">
      <formula>AND($F55=0,$G55&lt;&gt;"",$G55&lt;&gt;"PUMP OFF MODE",G55&lt;&gt;"UNDER LOAD")</formula>
    </cfRule>
  </conditionalFormatting>
  <conditionalFormatting sqref="G55">
    <cfRule type="expression" dxfId="12232" priority="12284" stopIfTrue="1">
      <formula>OR($D55="SI",$D55="T&amp;A")</formula>
    </cfRule>
    <cfRule type="expression" dxfId="12231" priority="12285" stopIfTrue="1">
      <formula>AND($F55&gt;0,$G55="")</formula>
    </cfRule>
    <cfRule type="expression" dxfId="12230" priority="12286" stopIfTrue="1">
      <formula>AND($F55=0,$G55&lt;&gt;"",$G55&lt;&gt;"PUMP OFF MODE",G55&lt;&gt;"UNDER LOAD")</formula>
    </cfRule>
  </conditionalFormatting>
  <conditionalFormatting sqref="G55">
    <cfRule type="expression" dxfId="12229" priority="12281" stopIfTrue="1">
      <formula>OR($D55="SI",$D55="T&amp;A")</formula>
    </cfRule>
    <cfRule type="expression" dxfId="12228" priority="12282" stopIfTrue="1">
      <formula>AND($F55&gt;0,$G55="")</formula>
    </cfRule>
    <cfRule type="expression" dxfId="12227" priority="12283" stopIfTrue="1">
      <formula>AND($F55=0,$G55&lt;&gt;"",$G55&lt;&gt;"PUMP OFF MODE",G55&lt;&gt;"UNDER LOAD")</formula>
    </cfRule>
  </conditionalFormatting>
  <conditionalFormatting sqref="G55">
    <cfRule type="expression" dxfId="12226" priority="12278" stopIfTrue="1">
      <formula>OR($D55="SI",$D55="T&amp;A")</formula>
    </cfRule>
    <cfRule type="expression" dxfId="12225" priority="12279" stopIfTrue="1">
      <formula>AND($F55&gt;0,$G55="")</formula>
    </cfRule>
    <cfRule type="expression" dxfId="12224" priority="12280" stopIfTrue="1">
      <formula>AND($F55=0,$G55&lt;&gt;"",$G55&lt;&gt;"PUMP OFF MODE",G55&lt;&gt;"UNDER LOAD")</formula>
    </cfRule>
  </conditionalFormatting>
  <conditionalFormatting sqref="G55">
    <cfRule type="expression" dxfId="12223" priority="12275" stopIfTrue="1">
      <formula>OR($D55="SI",$D55="T&amp;A")</formula>
    </cfRule>
    <cfRule type="expression" dxfId="12222" priority="12276" stopIfTrue="1">
      <formula>AND($F55&gt;0,$G55="")</formula>
    </cfRule>
    <cfRule type="expression" dxfId="12221" priority="12277" stopIfTrue="1">
      <formula>AND($F55=0,$G55&lt;&gt;"",$G55&lt;&gt;"PUMP OFF MODE",G55&lt;&gt;"UNDER LOAD")</formula>
    </cfRule>
  </conditionalFormatting>
  <conditionalFormatting sqref="G55">
    <cfRule type="expression" dxfId="12220" priority="12272" stopIfTrue="1">
      <formula>OR($D55="SI",$D55="T&amp;A")</formula>
    </cfRule>
    <cfRule type="expression" dxfId="12219" priority="12273" stopIfTrue="1">
      <formula>AND($F55&gt;0,$G55="")</formula>
    </cfRule>
    <cfRule type="expression" dxfId="12218" priority="12274" stopIfTrue="1">
      <formula>AND($F55=0,$G55&lt;&gt;"",$G55&lt;&gt;"PUMP OFF MODE",G55&lt;&gt;"UNDER LOAD")</formula>
    </cfRule>
  </conditionalFormatting>
  <conditionalFormatting sqref="G55">
    <cfRule type="expression" dxfId="12217" priority="12269" stopIfTrue="1">
      <formula>OR($D55="SI",$D55="T&amp;A")</formula>
    </cfRule>
    <cfRule type="expression" dxfId="12216" priority="12270" stopIfTrue="1">
      <formula>AND($F55&gt;0,$G55="")</formula>
    </cfRule>
    <cfRule type="expression" dxfId="12215" priority="12271" stopIfTrue="1">
      <formula>AND($F55=0,$G55&lt;&gt;"",$G55&lt;&gt;"PUMP OFF MODE",G55&lt;&gt;"UNDER LOAD")</formula>
    </cfRule>
  </conditionalFormatting>
  <conditionalFormatting sqref="G55">
    <cfRule type="expression" dxfId="12214" priority="12266" stopIfTrue="1">
      <formula>OR($D55="SI",$D55="T&amp;A")</formula>
    </cfRule>
    <cfRule type="expression" dxfId="12213" priority="12267" stopIfTrue="1">
      <formula>AND($F55&gt;0,$G55="")</formula>
    </cfRule>
    <cfRule type="expression" dxfId="12212" priority="12268" stopIfTrue="1">
      <formula>AND($F55=0,$G55&lt;&gt;"",$G55&lt;&gt;"PUMP OFF MODE",G55&lt;&gt;"UNDER LOAD")</formula>
    </cfRule>
  </conditionalFormatting>
  <conditionalFormatting sqref="G55">
    <cfRule type="expression" dxfId="12211" priority="12263" stopIfTrue="1">
      <formula>OR($D55="SI",$D55="T&amp;A")</formula>
    </cfRule>
    <cfRule type="expression" dxfId="12210" priority="12264" stopIfTrue="1">
      <formula>AND($F55&gt;0,$G55="")</formula>
    </cfRule>
    <cfRule type="expression" dxfId="12209" priority="12265" stopIfTrue="1">
      <formula>AND($F55=0,$G55&lt;&gt;"",$G55&lt;&gt;"PUMP OFF MODE",G55&lt;&gt;"UNDER LOAD")</formula>
    </cfRule>
  </conditionalFormatting>
  <conditionalFormatting sqref="G55">
    <cfRule type="expression" dxfId="12208" priority="12260" stopIfTrue="1">
      <formula>OR($D55="SI",$D55="T&amp;A")</formula>
    </cfRule>
    <cfRule type="expression" dxfId="12207" priority="12261" stopIfTrue="1">
      <formula>AND($F55&gt;0,$G55="")</formula>
    </cfRule>
    <cfRule type="expression" dxfId="12206" priority="12262" stopIfTrue="1">
      <formula>AND($F55=0,$G55&lt;&gt;"",$G55&lt;&gt;"PUMP OFF MODE",G55&lt;&gt;"UNDER LOAD")</formula>
    </cfRule>
  </conditionalFormatting>
  <conditionalFormatting sqref="G55">
    <cfRule type="expression" dxfId="12205" priority="12257" stopIfTrue="1">
      <formula>OR($D55="SI",$D55="T&amp;A")</formula>
    </cfRule>
    <cfRule type="expression" dxfId="12204" priority="12258" stopIfTrue="1">
      <formula>AND($F55&gt;0,$G55="")</formula>
    </cfRule>
    <cfRule type="expression" dxfId="12203" priority="12259" stopIfTrue="1">
      <formula>AND($F55=0,$G55&lt;&gt;"",$G55&lt;&gt;"PUMP OFF MODE",G55&lt;&gt;"UNDER LOAD")</formula>
    </cfRule>
  </conditionalFormatting>
  <conditionalFormatting sqref="G55">
    <cfRule type="expression" dxfId="12202" priority="12254" stopIfTrue="1">
      <formula>OR($D55="SI",$D55="T&amp;A")</formula>
    </cfRule>
    <cfRule type="expression" dxfId="12201" priority="12255" stopIfTrue="1">
      <formula>AND($F55&gt;0,$G55="")</formula>
    </cfRule>
    <cfRule type="expression" dxfId="12200" priority="12256" stopIfTrue="1">
      <formula>AND($F55=0,$G55&lt;&gt;"",$G55&lt;&gt;"PUMP OFF MODE",G55&lt;&gt;"UNDER LOAD")</formula>
    </cfRule>
  </conditionalFormatting>
  <conditionalFormatting sqref="G55">
    <cfRule type="expression" dxfId="12199" priority="12251" stopIfTrue="1">
      <formula>OR($D55="SI",$D55="T&amp;A")</formula>
    </cfRule>
    <cfRule type="expression" dxfId="12198" priority="12252" stopIfTrue="1">
      <formula>AND($F55&gt;0,$G55="")</formula>
    </cfRule>
    <cfRule type="expression" dxfId="12197" priority="12253" stopIfTrue="1">
      <formula>AND($F55=0,$G55&lt;&gt;"",$G55&lt;&gt;"PUMP OFF MODE",G55&lt;&gt;"UNDER LOAD")</formula>
    </cfRule>
  </conditionalFormatting>
  <conditionalFormatting sqref="G55">
    <cfRule type="expression" dxfId="12196" priority="12248" stopIfTrue="1">
      <formula>OR($D55="SI",$D55="T&amp;A")</formula>
    </cfRule>
    <cfRule type="expression" dxfId="12195" priority="12249" stopIfTrue="1">
      <formula>AND($F55&gt;0,$G55="")</formula>
    </cfRule>
    <cfRule type="expression" dxfId="12194" priority="12250" stopIfTrue="1">
      <formula>AND($F55=0,$G55&lt;&gt;"",$G55&lt;&gt;"PUMP OFF MODE",G55&lt;&gt;"UNDER LOAD")</formula>
    </cfRule>
  </conditionalFormatting>
  <conditionalFormatting sqref="G55">
    <cfRule type="expression" dxfId="12193" priority="12245" stopIfTrue="1">
      <formula>OR($D55="SI",$D55="T&amp;A")</formula>
    </cfRule>
    <cfRule type="expression" dxfId="12192" priority="12246" stopIfTrue="1">
      <formula>AND($F55&gt;0,$G55="")</formula>
    </cfRule>
    <cfRule type="expression" dxfId="12191" priority="12247" stopIfTrue="1">
      <formula>AND($F55=0,$G55&lt;&gt;"",$G55&lt;&gt;"PUMP OFF MODE",G55&lt;&gt;"UNDER LOAD")</formula>
    </cfRule>
  </conditionalFormatting>
  <conditionalFormatting sqref="G55">
    <cfRule type="expression" dxfId="12190" priority="12242" stopIfTrue="1">
      <formula>OR($D55="SI",$D55="T&amp;A")</formula>
    </cfRule>
    <cfRule type="expression" dxfId="12189" priority="12243" stopIfTrue="1">
      <formula>AND($F55&gt;0,$G55="")</formula>
    </cfRule>
    <cfRule type="expression" dxfId="12188" priority="12244" stopIfTrue="1">
      <formula>AND($F55=0,$G55&lt;&gt;"",$G55&lt;&gt;"PUMP OFF MODE",G55&lt;&gt;"UNDER LOAD")</formula>
    </cfRule>
  </conditionalFormatting>
  <conditionalFormatting sqref="G55">
    <cfRule type="expression" dxfId="12187" priority="12239" stopIfTrue="1">
      <formula>OR($D55="SI",$D55="T&amp;A")</formula>
    </cfRule>
    <cfRule type="expression" dxfId="12186" priority="12240" stopIfTrue="1">
      <formula>AND($F55&gt;0,$G55="")</formula>
    </cfRule>
    <cfRule type="expression" dxfId="12185" priority="12241" stopIfTrue="1">
      <formula>AND($F55=0,$G55&lt;&gt;"",$G55&lt;&gt;"PUMP OFF MODE",G55&lt;&gt;"UNDER LOAD")</formula>
    </cfRule>
  </conditionalFormatting>
  <conditionalFormatting sqref="G55">
    <cfRule type="expression" dxfId="12184" priority="12236" stopIfTrue="1">
      <formula>OR($D55="SI",$D55="T&amp;A")</formula>
    </cfRule>
    <cfRule type="expression" dxfId="12183" priority="12237" stopIfTrue="1">
      <formula>AND($F55&gt;0,$G55="")</formula>
    </cfRule>
    <cfRule type="expression" dxfId="12182" priority="12238" stopIfTrue="1">
      <formula>AND($F55=0,$G55&lt;&gt;"",$G55&lt;&gt;"PUMP OFF MODE",G55&lt;&gt;"UNDER LOAD")</formula>
    </cfRule>
  </conditionalFormatting>
  <conditionalFormatting sqref="G55">
    <cfRule type="expression" dxfId="12181" priority="12233" stopIfTrue="1">
      <formula>OR($D55="SI",$D55="T&amp;A")</formula>
    </cfRule>
    <cfRule type="expression" dxfId="12180" priority="12234" stopIfTrue="1">
      <formula>AND($F55&gt;0,$G55="")</formula>
    </cfRule>
    <cfRule type="expression" dxfId="12179" priority="12235" stopIfTrue="1">
      <formula>AND($F55=0,$G55&lt;&gt;"",$G55&lt;&gt;"PUMP OFF MODE",G55&lt;&gt;"UNDER LOAD")</formula>
    </cfRule>
  </conditionalFormatting>
  <conditionalFormatting sqref="G55">
    <cfRule type="expression" dxfId="12178" priority="12230" stopIfTrue="1">
      <formula>OR($D55="SI",$D55="T&amp;A")</formula>
    </cfRule>
    <cfRule type="expression" dxfId="12177" priority="12231" stopIfTrue="1">
      <formula>AND($F55&gt;0,$G55="")</formula>
    </cfRule>
    <cfRule type="expression" dxfId="12176" priority="12232" stopIfTrue="1">
      <formula>AND($F55=0,$G55&lt;&gt;"",$G55&lt;&gt;"PUMP OFF MODE",G55&lt;&gt;"UNDER LOAD")</formula>
    </cfRule>
  </conditionalFormatting>
  <conditionalFormatting sqref="G55">
    <cfRule type="expression" dxfId="12175" priority="12227" stopIfTrue="1">
      <formula>OR($D55="SI",$D55="T&amp;A")</formula>
    </cfRule>
    <cfRule type="expression" dxfId="12174" priority="12228" stopIfTrue="1">
      <formula>AND($F55&gt;0,$G55="")</formula>
    </cfRule>
    <cfRule type="expression" dxfId="12173" priority="12229" stopIfTrue="1">
      <formula>AND($F55=0,$G55&lt;&gt;"",$G55&lt;&gt;"PUMP OFF MODE",G55&lt;&gt;"UNDER LOAD")</formula>
    </cfRule>
  </conditionalFormatting>
  <conditionalFormatting sqref="G55">
    <cfRule type="expression" dxfId="12172" priority="12224" stopIfTrue="1">
      <formula>OR($D55="SI",$D55="T&amp;A")</formula>
    </cfRule>
    <cfRule type="expression" dxfId="12171" priority="12225" stopIfTrue="1">
      <formula>AND($F55&gt;0,$G55="")</formula>
    </cfRule>
    <cfRule type="expression" dxfId="12170" priority="12226" stopIfTrue="1">
      <formula>AND($F55=0,$G55&lt;&gt;"",$G55&lt;&gt;"PUMP OFF MODE",G55&lt;&gt;"UNDER LOAD")</formula>
    </cfRule>
  </conditionalFormatting>
  <conditionalFormatting sqref="G55">
    <cfRule type="expression" dxfId="12169" priority="12221" stopIfTrue="1">
      <formula>OR($D55="SI",$D55="T&amp;A")</formula>
    </cfRule>
    <cfRule type="expression" dxfId="12168" priority="12222" stopIfTrue="1">
      <formula>AND($F55&gt;0,$G55="")</formula>
    </cfRule>
    <cfRule type="expression" dxfId="12167" priority="12223" stopIfTrue="1">
      <formula>AND($F55=0,$G55&lt;&gt;"",$G55&lt;&gt;"PUMP OFF MODE",G55&lt;&gt;"UNDER LOAD")</formula>
    </cfRule>
  </conditionalFormatting>
  <conditionalFormatting sqref="G55">
    <cfRule type="expression" dxfId="12166" priority="12218" stopIfTrue="1">
      <formula>OR($D55="SI",$D55="T&amp;A")</formula>
    </cfRule>
    <cfRule type="expression" dxfId="12165" priority="12219" stopIfTrue="1">
      <formula>AND($F55&gt;0,$G55="")</formula>
    </cfRule>
    <cfRule type="expression" dxfId="12164" priority="12220" stopIfTrue="1">
      <formula>AND($F55=0,$G55&lt;&gt;"",$G55&lt;&gt;"PUMP OFF MODE",G55&lt;&gt;"UNDER LOAD")</formula>
    </cfRule>
  </conditionalFormatting>
  <conditionalFormatting sqref="G55">
    <cfRule type="expression" dxfId="12163" priority="12215" stopIfTrue="1">
      <formula>OR($D55="SI",$D55="T&amp;A")</formula>
    </cfRule>
    <cfRule type="expression" dxfId="12162" priority="12216" stopIfTrue="1">
      <formula>AND($F55&gt;0,$G55="")</formula>
    </cfRule>
    <cfRule type="expression" dxfId="12161" priority="12217" stopIfTrue="1">
      <formula>AND($F55=0,$G55&lt;&gt;"",$G55&lt;&gt;"PUMP OFF MODE",G55&lt;&gt;"UNDER LOAD")</formula>
    </cfRule>
  </conditionalFormatting>
  <conditionalFormatting sqref="G55">
    <cfRule type="expression" dxfId="12160" priority="12212" stopIfTrue="1">
      <formula>OR($D55="SI",$D55="T&amp;A")</formula>
    </cfRule>
    <cfRule type="expression" dxfId="12159" priority="12213" stopIfTrue="1">
      <formula>AND($F55&gt;0,$G55="")</formula>
    </cfRule>
    <cfRule type="expression" dxfId="12158" priority="12214" stopIfTrue="1">
      <formula>AND($F55=0,$G55&lt;&gt;"",$G55&lt;&gt;"PUMP OFF MODE",G55&lt;&gt;"UNDER LOAD")</formula>
    </cfRule>
  </conditionalFormatting>
  <conditionalFormatting sqref="G55">
    <cfRule type="expression" dxfId="12157" priority="12209" stopIfTrue="1">
      <formula>OR($D55="SI",$D55="T&amp;A")</formula>
    </cfRule>
    <cfRule type="expression" dxfId="12156" priority="12210" stopIfTrue="1">
      <formula>AND($F55&gt;0,$G55="")</formula>
    </cfRule>
    <cfRule type="expression" dxfId="12155" priority="12211" stopIfTrue="1">
      <formula>AND($F55=0,$G55&lt;&gt;"",$G55&lt;&gt;"PUMP OFF MODE",G55&lt;&gt;"UNDER LOAD")</formula>
    </cfRule>
  </conditionalFormatting>
  <conditionalFormatting sqref="G55">
    <cfRule type="expression" dxfId="12154" priority="12206" stopIfTrue="1">
      <formula>OR($D55="SI",$D55="T&amp;A")</formula>
    </cfRule>
    <cfRule type="expression" dxfId="12153" priority="12207" stopIfTrue="1">
      <formula>AND($F55&gt;0,$G55="")</formula>
    </cfRule>
    <cfRule type="expression" dxfId="12152" priority="12208" stopIfTrue="1">
      <formula>AND($F55=0,$G55&lt;&gt;"",$G55&lt;&gt;"PUMP OFF MODE",G55&lt;&gt;"UNDER LOAD")</formula>
    </cfRule>
  </conditionalFormatting>
  <conditionalFormatting sqref="G55">
    <cfRule type="expression" dxfId="12151" priority="12203" stopIfTrue="1">
      <formula>OR($D55="SI",$D55="T&amp;A")</formula>
    </cfRule>
    <cfRule type="expression" dxfId="12150" priority="12204" stopIfTrue="1">
      <formula>AND($F55&gt;0,$G55="")</formula>
    </cfRule>
    <cfRule type="expression" dxfId="12149" priority="12205" stopIfTrue="1">
      <formula>AND($F55=0,$G55&lt;&gt;"",$G55&lt;&gt;"PUMP OFF MODE",G55&lt;&gt;"UNDER LOAD")</formula>
    </cfRule>
  </conditionalFormatting>
  <conditionalFormatting sqref="G55">
    <cfRule type="expression" dxfId="12148" priority="12200" stopIfTrue="1">
      <formula>OR($D55="SI",$D55="T&amp;A")</formula>
    </cfRule>
    <cfRule type="expression" dxfId="12147" priority="12201" stopIfTrue="1">
      <formula>AND($F55&gt;0,$G55="")</formula>
    </cfRule>
    <cfRule type="expression" dxfId="12146" priority="12202" stopIfTrue="1">
      <formula>AND($F55=0,$G55&lt;&gt;"",$G55&lt;&gt;"PUMP OFF MODE",G55&lt;&gt;"UNDER LOAD")</formula>
    </cfRule>
  </conditionalFormatting>
  <conditionalFormatting sqref="G55">
    <cfRule type="expression" dxfId="12145" priority="12197" stopIfTrue="1">
      <formula>OR($D55="SI",$D55="T&amp;A")</formula>
    </cfRule>
    <cfRule type="expression" dxfId="12144" priority="12198" stopIfTrue="1">
      <formula>AND($F55&gt;0,$G55="")</formula>
    </cfRule>
    <cfRule type="expression" dxfId="12143" priority="12199" stopIfTrue="1">
      <formula>AND($F55=0,$G55&lt;&gt;"",$G55&lt;&gt;"PUMP OFF MODE",G55&lt;&gt;"UNDER LOAD")</formula>
    </cfRule>
  </conditionalFormatting>
  <conditionalFormatting sqref="G55">
    <cfRule type="expression" dxfId="12142" priority="12194" stopIfTrue="1">
      <formula>OR($D55="SI",$D55="T&amp;A")</formula>
    </cfRule>
    <cfRule type="expression" dxfId="12141" priority="12195" stopIfTrue="1">
      <formula>AND($F55&gt;0,$G55="")</formula>
    </cfRule>
    <cfRule type="expression" dxfId="12140" priority="12196" stopIfTrue="1">
      <formula>AND($F55=0,$G55&lt;&gt;"",$G55&lt;&gt;"PUMP OFF MODE",G55&lt;&gt;"UNDER LOAD")</formula>
    </cfRule>
  </conditionalFormatting>
  <conditionalFormatting sqref="G55">
    <cfRule type="expression" dxfId="12139" priority="12191" stopIfTrue="1">
      <formula>OR($D55="SI",$D55="T&amp;A")</formula>
    </cfRule>
    <cfRule type="expression" dxfId="12138" priority="12192" stopIfTrue="1">
      <formula>AND($F55&gt;0,$G55="")</formula>
    </cfRule>
    <cfRule type="expression" dxfId="12137" priority="12193" stopIfTrue="1">
      <formula>AND($F55=0,$G55&lt;&gt;"",$G55&lt;&gt;"PUMP OFF MODE",G55&lt;&gt;"UNDER LOAD")</formula>
    </cfRule>
  </conditionalFormatting>
  <conditionalFormatting sqref="G55">
    <cfRule type="expression" dxfId="12136" priority="12188" stopIfTrue="1">
      <formula>OR($D55="SI",$D55="T&amp;A")</formula>
    </cfRule>
    <cfRule type="expression" dxfId="12135" priority="12189" stopIfTrue="1">
      <formula>AND($F55&gt;0,$G55="")</formula>
    </cfRule>
    <cfRule type="expression" dxfId="12134" priority="12190" stopIfTrue="1">
      <formula>AND($F55=0,$G55&lt;&gt;"",$G55&lt;&gt;"PUMP OFF MODE",G55&lt;&gt;"UNDER LOAD")</formula>
    </cfRule>
  </conditionalFormatting>
  <conditionalFormatting sqref="G55">
    <cfRule type="expression" dxfId="12133" priority="12185" stopIfTrue="1">
      <formula>OR($D55="SI",$D55="T&amp;A")</formula>
    </cfRule>
    <cfRule type="expression" dxfId="12132" priority="12186" stopIfTrue="1">
      <formula>AND($F55&gt;0,$G55="")</formula>
    </cfRule>
    <cfRule type="expression" dxfId="12131" priority="12187" stopIfTrue="1">
      <formula>AND($F55=0,$G55&lt;&gt;"",$G55&lt;&gt;"PUMP OFF MODE",G55&lt;&gt;"UNDER LOAD")</formula>
    </cfRule>
  </conditionalFormatting>
  <conditionalFormatting sqref="G55">
    <cfRule type="expression" dxfId="12130" priority="12182" stopIfTrue="1">
      <formula>OR($D55="SI",$D55="T&amp;A")</formula>
    </cfRule>
    <cfRule type="expression" dxfId="12129" priority="12183" stopIfTrue="1">
      <formula>AND($F55&gt;0,$G55="")</formula>
    </cfRule>
    <cfRule type="expression" dxfId="12128" priority="12184" stopIfTrue="1">
      <formula>AND($F55=0,$G55&lt;&gt;"",$G55&lt;&gt;"PUMP OFF MODE",G55&lt;&gt;"UNDER LOAD")</formula>
    </cfRule>
  </conditionalFormatting>
  <conditionalFormatting sqref="G55">
    <cfRule type="expression" dxfId="12127" priority="12179" stopIfTrue="1">
      <formula>OR($D55="SI",$D55="T&amp;A")</formula>
    </cfRule>
    <cfRule type="expression" dxfId="12126" priority="12180" stopIfTrue="1">
      <formula>AND($F55&gt;0,$G55="")</formula>
    </cfRule>
    <cfRule type="expression" dxfId="12125" priority="12181" stopIfTrue="1">
      <formula>AND($F55=0,$G55&lt;&gt;"",$G55&lt;&gt;"PUMP OFF MODE",G55&lt;&gt;"UNDER LOAD")</formula>
    </cfRule>
  </conditionalFormatting>
  <conditionalFormatting sqref="G55">
    <cfRule type="expression" dxfId="12124" priority="12176" stopIfTrue="1">
      <formula>OR($D55="SI",$D55="T&amp;A")</formula>
    </cfRule>
    <cfRule type="expression" dxfId="12123" priority="12177" stopIfTrue="1">
      <formula>AND($F55&gt;0,$G55="")</formula>
    </cfRule>
    <cfRule type="expression" dxfId="12122" priority="12178" stopIfTrue="1">
      <formula>AND($F55=0,$G55&lt;&gt;"",$G55&lt;&gt;"PUMP OFF MODE",G55&lt;&gt;"UNDER LOAD")</formula>
    </cfRule>
  </conditionalFormatting>
  <conditionalFormatting sqref="G55">
    <cfRule type="expression" dxfId="12121" priority="12173" stopIfTrue="1">
      <formula>OR($D55="SI",$D55="T&amp;A")</formula>
    </cfRule>
    <cfRule type="expression" dxfId="12120" priority="12174" stopIfTrue="1">
      <formula>AND($F55&gt;0,$G55="")</formula>
    </cfRule>
    <cfRule type="expression" dxfId="12119" priority="12175" stopIfTrue="1">
      <formula>AND($F55=0,$G55&lt;&gt;"",$G55&lt;&gt;"PUMP OFF MODE",G55&lt;&gt;"UNDER LOAD")</formula>
    </cfRule>
  </conditionalFormatting>
  <conditionalFormatting sqref="G55">
    <cfRule type="expression" dxfId="12118" priority="12170" stopIfTrue="1">
      <formula>OR($D55="SI",$D55="T&amp;A")</formula>
    </cfRule>
    <cfRule type="expression" dxfId="12117" priority="12171" stopIfTrue="1">
      <formula>AND($F55&gt;0,$G55="")</formula>
    </cfRule>
    <cfRule type="expression" dxfId="12116" priority="12172" stopIfTrue="1">
      <formula>AND($F55=0,$G55&lt;&gt;"",$G55&lt;&gt;"PUMP OFF MODE",G55&lt;&gt;"UNDER LOAD")</formula>
    </cfRule>
  </conditionalFormatting>
  <conditionalFormatting sqref="G55">
    <cfRule type="expression" dxfId="12115" priority="12167" stopIfTrue="1">
      <formula>OR($D55="SI",$D55="T&amp;A")</formula>
    </cfRule>
    <cfRule type="expression" dxfId="12114" priority="12168" stopIfTrue="1">
      <formula>AND($F55&gt;0,$G55="")</formula>
    </cfRule>
    <cfRule type="expression" dxfId="12113" priority="12169" stopIfTrue="1">
      <formula>AND($F55=0,$G55&lt;&gt;"",$G55&lt;&gt;"PUMP OFF MODE",G55&lt;&gt;"UNDER LOAD")</formula>
    </cfRule>
  </conditionalFormatting>
  <conditionalFormatting sqref="G55">
    <cfRule type="expression" dxfId="12112" priority="12164" stopIfTrue="1">
      <formula>OR($D55="SI",$D55="T&amp;A")</formula>
    </cfRule>
    <cfRule type="expression" dxfId="12111" priority="12165" stopIfTrue="1">
      <formula>AND($F55&gt;0,$G55="")</formula>
    </cfRule>
    <cfRule type="expression" dxfId="12110" priority="12166" stopIfTrue="1">
      <formula>AND($F55=0,$G55&lt;&gt;"",$G55&lt;&gt;"PUMP OFF MODE",G55&lt;&gt;"UNDER LOAD")</formula>
    </cfRule>
  </conditionalFormatting>
  <conditionalFormatting sqref="G55">
    <cfRule type="expression" dxfId="12109" priority="12161" stopIfTrue="1">
      <formula>OR($D55="SI",$D55="T&amp;A")</formula>
    </cfRule>
    <cfRule type="expression" dxfId="12108" priority="12162" stopIfTrue="1">
      <formula>AND($F55&gt;0,$G55="")</formula>
    </cfRule>
    <cfRule type="expression" dxfId="12107" priority="12163" stopIfTrue="1">
      <formula>AND($F55=0,$G55&lt;&gt;"",$G55&lt;&gt;"PUMP OFF MODE",G55&lt;&gt;"UNDER LOAD")</formula>
    </cfRule>
  </conditionalFormatting>
  <conditionalFormatting sqref="G55">
    <cfRule type="expression" dxfId="12106" priority="12158" stopIfTrue="1">
      <formula>OR($D55="SI",$D55="T&amp;A")</formula>
    </cfRule>
    <cfRule type="expression" dxfId="12105" priority="12159" stopIfTrue="1">
      <formula>AND($F55&gt;0,$G55="")</formula>
    </cfRule>
    <cfRule type="expression" dxfId="12104" priority="12160" stopIfTrue="1">
      <formula>AND($F55=0,$G55&lt;&gt;"",$G55&lt;&gt;"PUMP OFF MODE",G55&lt;&gt;"UNDER LOAD")</formula>
    </cfRule>
  </conditionalFormatting>
  <conditionalFormatting sqref="G55">
    <cfRule type="expression" dxfId="12103" priority="12155" stopIfTrue="1">
      <formula>OR($D55="SI",$D55="T&amp;A")</formula>
    </cfRule>
    <cfRule type="expression" dxfId="12102" priority="12156" stopIfTrue="1">
      <formula>AND($F55&gt;0,$G55="")</formula>
    </cfRule>
    <cfRule type="expression" dxfId="12101" priority="12157" stopIfTrue="1">
      <formula>AND($F55=0,$G55&lt;&gt;"",$G55&lt;&gt;"PUMP OFF MODE",G55&lt;&gt;"UNDER LOAD")</formula>
    </cfRule>
  </conditionalFormatting>
  <conditionalFormatting sqref="G55">
    <cfRule type="expression" dxfId="12100" priority="12152" stopIfTrue="1">
      <formula>OR($D55="SI",$D55="T&amp;A")</formula>
    </cfRule>
    <cfRule type="expression" dxfId="12099" priority="12153" stopIfTrue="1">
      <formula>AND($F55&gt;0,$G55="")</formula>
    </cfRule>
    <cfRule type="expression" dxfId="12098" priority="12154" stopIfTrue="1">
      <formula>AND($F55=0,$G55&lt;&gt;"",$G55&lt;&gt;"PUMP OFF MODE",G55&lt;&gt;"UNDER LOAD")</formula>
    </cfRule>
  </conditionalFormatting>
  <conditionalFormatting sqref="G55">
    <cfRule type="expression" dxfId="12097" priority="12149" stopIfTrue="1">
      <formula>OR($D55="SI",$D55="T&amp;A")</formula>
    </cfRule>
    <cfRule type="expression" dxfId="12096" priority="12150" stopIfTrue="1">
      <formula>AND($F55&gt;0,$G55="")</formula>
    </cfRule>
    <cfRule type="expression" dxfId="12095" priority="12151" stopIfTrue="1">
      <formula>AND($F55=0,$G55&lt;&gt;"",$G55&lt;&gt;"PUMP OFF MODE",G55&lt;&gt;"UNDER LOAD")</formula>
    </cfRule>
  </conditionalFormatting>
  <conditionalFormatting sqref="G55">
    <cfRule type="expression" dxfId="12094" priority="12146" stopIfTrue="1">
      <formula>OR($D55="SI",$D55="T&amp;A")</formula>
    </cfRule>
    <cfRule type="expression" dxfId="12093" priority="12147" stopIfTrue="1">
      <formula>AND($F55&gt;0,$G55="")</formula>
    </cfRule>
    <cfRule type="expression" dxfId="12092" priority="12148" stopIfTrue="1">
      <formula>AND($F55=0,$G55&lt;&gt;"",$G55&lt;&gt;"PUMP OFF MODE",G55&lt;&gt;"UNDER LOAD")</formula>
    </cfRule>
  </conditionalFormatting>
  <conditionalFormatting sqref="G55">
    <cfRule type="expression" dxfId="12091" priority="12143" stopIfTrue="1">
      <formula>OR($D55="SI",$D55="T&amp;A")</formula>
    </cfRule>
    <cfRule type="expression" dxfId="12090" priority="12144" stopIfTrue="1">
      <formula>AND($F55&gt;0,$G55="")</formula>
    </cfRule>
    <cfRule type="expression" dxfId="12089" priority="12145" stopIfTrue="1">
      <formula>AND($F55=0,$G55&lt;&gt;"",$G55&lt;&gt;"PUMP OFF MODE",G55&lt;&gt;"UNDER LOAD")</formula>
    </cfRule>
  </conditionalFormatting>
  <conditionalFormatting sqref="G55">
    <cfRule type="expression" dxfId="12088" priority="12140" stopIfTrue="1">
      <formula>OR($D55="SI",$D55="T&amp;A")</formula>
    </cfRule>
    <cfRule type="expression" dxfId="12087" priority="12141" stopIfTrue="1">
      <formula>AND($F55&gt;0,$G55="")</formula>
    </cfRule>
    <cfRule type="expression" dxfId="12086" priority="12142" stopIfTrue="1">
      <formula>AND($F55=0,$G55&lt;&gt;"",$G55&lt;&gt;"PUMP OFF MODE",G55&lt;&gt;"UNDER LOAD")</formula>
    </cfRule>
  </conditionalFormatting>
  <conditionalFormatting sqref="G55">
    <cfRule type="expression" dxfId="12085" priority="12137" stopIfTrue="1">
      <formula>OR($D55="SI",$D55="T&amp;A")</formula>
    </cfRule>
    <cfRule type="expression" dxfId="12084" priority="12138" stopIfTrue="1">
      <formula>AND($F55&gt;0,$G55="")</formula>
    </cfRule>
    <cfRule type="expression" dxfId="12083" priority="12139" stopIfTrue="1">
      <formula>AND($F55=0,$G55&lt;&gt;"",$G55&lt;&gt;"PUMP OFF MODE",G55&lt;&gt;"UNDER LOAD")</formula>
    </cfRule>
  </conditionalFormatting>
  <conditionalFormatting sqref="G55">
    <cfRule type="expression" dxfId="12082" priority="12134" stopIfTrue="1">
      <formula>OR($D55="SI",$D55="T&amp;A")</formula>
    </cfRule>
    <cfRule type="expression" dxfId="12081" priority="12135" stopIfTrue="1">
      <formula>AND($F55&gt;0,$G55="")</formula>
    </cfRule>
    <cfRule type="expression" dxfId="12080" priority="12136" stopIfTrue="1">
      <formula>AND($F55=0,$G55&lt;&gt;"",$G55&lt;&gt;"PUMP OFF MODE",G55&lt;&gt;"UNDER LOAD")</formula>
    </cfRule>
  </conditionalFormatting>
  <conditionalFormatting sqref="G55">
    <cfRule type="expression" dxfId="12079" priority="12131" stopIfTrue="1">
      <formula>OR($D55="SI",$D55="T&amp;A")</formula>
    </cfRule>
    <cfRule type="expression" dxfId="12078" priority="12132" stopIfTrue="1">
      <formula>AND($F55&gt;0,$G55="")</formula>
    </cfRule>
    <cfRule type="expression" dxfId="12077" priority="12133" stopIfTrue="1">
      <formula>AND($F55=0,$G55&lt;&gt;"",$G55&lt;&gt;"PUMP OFF MODE",G55&lt;&gt;"UNDER LOAD")</formula>
    </cfRule>
  </conditionalFormatting>
  <conditionalFormatting sqref="G55">
    <cfRule type="expression" dxfId="12076" priority="12128" stopIfTrue="1">
      <formula>OR($D55="SI",$D55="T&amp;A")</formula>
    </cfRule>
    <cfRule type="expression" dxfId="12075" priority="12129" stopIfTrue="1">
      <formula>AND($F55&gt;0,$G55="")</formula>
    </cfRule>
    <cfRule type="expression" dxfId="12074" priority="12130" stopIfTrue="1">
      <formula>AND($F55=0,$G55&lt;&gt;"",$G55&lt;&gt;"PUMP OFF MODE",G55&lt;&gt;"UNDER LOAD")</formula>
    </cfRule>
  </conditionalFormatting>
  <conditionalFormatting sqref="G55">
    <cfRule type="expression" dxfId="12073" priority="12125" stopIfTrue="1">
      <formula>OR($D55="SI",$D55="T&amp;A")</formula>
    </cfRule>
    <cfRule type="expression" dxfId="12072" priority="12126" stopIfTrue="1">
      <formula>AND($F55&gt;0,$G55="")</formula>
    </cfRule>
    <cfRule type="expression" dxfId="12071" priority="12127" stopIfTrue="1">
      <formula>AND($F55=0,$G55&lt;&gt;"",$G55&lt;&gt;"PUMP OFF MODE",G55&lt;&gt;"UNDER LOAD")</formula>
    </cfRule>
  </conditionalFormatting>
  <conditionalFormatting sqref="G55">
    <cfRule type="expression" dxfId="12070" priority="12122" stopIfTrue="1">
      <formula>OR($D55="SI",$D55="T&amp;A")</formula>
    </cfRule>
    <cfRule type="expression" dxfId="12069" priority="12123" stopIfTrue="1">
      <formula>AND($F55&gt;0,$G55="")</formula>
    </cfRule>
    <cfRule type="expression" dxfId="12068" priority="12124" stopIfTrue="1">
      <formula>AND($F55=0,$G55&lt;&gt;"",$G55&lt;&gt;"PUMP OFF MODE",G55&lt;&gt;"UNDER LOAD")</formula>
    </cfRule>
  </conditionalFormatting>
  <conditionalFormatting sqref="G55">
    <cfRule type="expression" dxfId="12067" priority="12119" stopIfTrue="1">
      <formula>OR($D55="SI",$D55="T&amp;A")</formula>
    </cfRule>
    <cfRule type="expression" dxfId="12066" priority="12120" stopIfTrue="1">
      <formula>AND($F55&gt;0,$G55="")</formula>
    </cfRule>
    <cfRule type="expression" dxfId="12065" priority="12121" stopIfTrue="1">
      <formula>AND($F55=0,$G55&lt;&gt;"",$G55&lt;&gt;"PUMP OFF MODE",G55&lt;&gt;"UNDER LOAD")</formula>
    </cfRule>
  </conditionalFormatting>
  <conditionalFormatting sqref="G55">
    <cfRule type="expression" dxfId="12064" priority="12116" stopIfTrue="1">
      <formula>OR($D55="SI",$D55="T&amp;A")</formula>
    </cfRule>
    <cfRule type="expression" dxfId="12063" priority="12117" stopIfTrue="1">
      <formula>AND($F55&gt;0,$G55="")</formula>
    </cfRule>
    <cfRule type="expression" dxfId="12062" priority="12118" stopIfTrue="1">
      <formula>AND($F55=0,$G55&lt;&gt;"",$G55&lt;&gt;"PUMP OFF MODE",G55&lt;&gt;"UNDER LOAD")</formula>
    </cfRule>
  </conditionalFormatting>
  <conditionalFormatting sqref="G55">
    <cfRule type="expression" dxfId="12061" priority="12113" stopIfTrue="1">
      <formula>OR($D55="SI",$D55="T&amp;A")</formula>
    </cfRule>
    <cfRule type="expression" dxfId="12060" priority="12114" stopIfTrue="1">
      <formula>AND($F55&gt;0,$G55="")</formula>
    </cfRule>
    <cfRule type="expression" dxfId="12059" priority="12115" stopIfTrue="1">
      <formula>AND($F55=0,$G55&lt;&gt;"",$G55&lt;&gt;"PUMP OFF MODE",G55&lt;&gt;"UNDER LOAD")</formula>
    </cfRule>
  </conditionalFormatting>
  <conditionalFormatting sqref="G55">
    <cfRule type="expression" dxfId="12058" priority="12110" stopIfTrue="1">
      <formula>OR($D55="SI",$D55="T&amp;A")</formula>
    </cfRule>
    <cfRule type="expression" dxfId="12057" priority="12111" stopIfTrue="1">
      <formula>AND($F55&gt;0,$G55="")</formula>
    </cfRule>
    <cfRule type="expression" dxfId="12056" priority="12112" stopIfTrue="1">
      <formula>AND($F55=0,$G55&lt;&gt;"",$G55&lt;&gt;"PUMP OFF MODE",G55&lt;&gt;"UNDER LOAD")</formula>
    </cfRule>
  </conditionalFormatting>
  <conditionalFormatting sqref="G55">
    <cfRule type="expression" dxfId="12055" priority="12107" stopIfTrue="1">
      <formula>OR($D55="SI",$D55="T&amp;A")</formula>
    </cfRule>
    <cfRule type="expression" dxfId="12054" priority="12108" stopIfTrue="1">
      <formula>AND($F55&gt;0,$G55="")</formula>
    </cfRule>
    <cfRule type="expression" dxfId="12053" priority="12109" stopIfTrue="1">
      <formula>AND($F55=0,$G55&lt;&gt;"",$G55&lt;&gt;"PUMP OFF MODE",G55&lt;&gt;"UNDER LOAD")</formula>
    </cfRule>
  </conditionalFormatting>
  <conditionalFormatting sqref="G55">
    <cfRule type="expression" dxfId="12052" priority="12104" stopIfTrue="1">
      <formula>OR($D55="SI",$D55="T&amp;A")</formula>
    </cfRule>
    <cfRule type="expression" dxfId="12051" priority="12105" stopIfTrue="1">
      <formula>AND($F55&gt;0,$G55="")</formula>
    </cfRule>
    <cfRule type="expression" dxfId="12050" priority="12106" stopIfTrue="1">
      <formula>AND($F55=0,$G55&lt;&gt;"",$G55&lt;&gt;"PUMP OFF MODE",G55&lt;&gt;"UNDER LOAD")</formula>
    </cfRule>
  </conditionalFormatting>
  <conditionalFormatting sqref="G55">
    <cfRule type="expression" dxfId="12049" priority="12101" stopIfTrue="1">
      <formula>OR($D55="SI",$D55="T&amp;A")</formula>
    </cfRule>
    <cfRule type="expression" dxfId="12048" priority="12102" stopIfTrue="1">
      <formula>AND($F55&gt;0,$G55="")</formula>
    </cfRule>
    <cfRule type="expression" dxfId="12047" priority="12103" stopIfTrue="1">
      <formula>AND($F55=0,$G55&lt;&gt;"",$G55&lt;&gt;"PUMP OFF MODE",G55&lt;&gt;"UNDER LOAD")</formula>
    </cfRule>
  </conditionalFormatting>
  <conditionalFormatting sqref="G55">
    <cfRule type="expression" dxfId="12046" priority="12098" stopIfTrue="1">
      <formula>OR($D55="SI",$D55="T&amp;A")</formula>
    </cfRule>
    <cfRule type="expression" dxfId="12045" priority="12099" stopIfTrue="1">
      <formula>AND($F55&gt;0,$G55="")</formula>
    </cfRule>
    <cfRule type="expression" dxfId="12044" priority="12100" stopIfTrue="1">
      <formula>AND($F55=0,$G55&lt;&gt;"",$G55&lt;&gt;"PUMP OFF MODE",G55&lt;&gt;"UNDER LOAD")</formula>
    </cfRule>
  </conditionalFormatting>
  <conditionalFormatting sqref="G55">
    <cfRule type="expression" dxfId="12043" priority="12095" stopIfTrue="1">
      <formula>OR($D55="SI",$D55="T&amp;A")</formula>
    </cfRule>
    <cfRule type="expression" dxfId="12042" priority="12096" stopIfTrue="1">
      <formula>AND($F55&gt;0,$G55="")</formula>
    </cfRule>
    <cfRule type="expression" dxfId="12041" priority="12097" stopIfTrue="1">
      <formula>AND($F55=0,$G55&lt;&gt;"",$G55&lt;&gt;"PUMP OFF MODE",G55&lt;&gt;"UNDER LOAD")</formula>
    </cfRule>
  </conditionalFormatting>
  <conditionalFormatting sqref="G55">
    <cfRule type="expression" dxfId="12040" priority="12092" stopIfTrue="1">
      <formula>OR($D55="SI",$D55="T&amp;A")</formula>
    </cfRule>
    <cfRule type="expression" dxfId="12039" priority="12093" stopIfTrue="1">
      <formula>AND($F55&gt;0,$G55="")</formula>
    </cfRule>
    <cfRule type="expression" dxfId="12038" priority="12094" stopIfTrue="1">
      <formula>AND($F55=0,$G55&lt;&gt;"",$G55&lt;&gt;"PUMP OFF MODE",G55&lt;&gt;"UNDER LOAD")</formula>
    </cfRule>
  </conditionalFormatting>
  <conditionalFormatting sqref="G55">
    <cfRule type="expression" dxfId="12037" priority="12089" stopIfTrue="1">
      <formula>OR($D55="SI",$D55="T&amp;A")</formula>
    </cfRule>
    <cfRule type="expression" dxfId="12036" priority="12090" stopIfTrue="1">
      <formula>AND($F55&gt;0,$G55="")</formula>
    </cfRule>
    <cfRule type="expression" dxfId="12035" priority="12091" stopIfTrue="1">
      <formula>AND($F55=0,$G55&lt;&gt;"",$G55&lt;&gt;"PUMP OFF MODE",G55&lt;&gt;"UNDER LOAD")</formula>
    </cfRule>
  </conditionalFormatting>
  <conditionalFormatting sqref="G55">
    <cfRule type="expression" dxfId="12034" priority="12086" stopIfTrue="1">
      <formula>OR($D55="SI",$D55="T&amp;A")</formula>
    </cfRule>
    <cfRule type="expression" dxfId="12033" priority="12087" stopIfTrue="1">
      <formula>AND($F55&gt;0,$G55="")</formula>
    </cfRule>
    <cfRule type="expression" dxfId="12032" priority="12088" stopIfTrue="1">
      <formula>AND($F55=0,$G55&lt;&gt;"",$G55&lt;&gt;"PUMP OFF MODE",G55&lt;&gt;"UNDER LOAD")</formula>
    </cfRule>
  </conditionalFormatting>
  <conditionalFormatting sqref="G55">
    <cfRule type="expression" dxfId="12031" priority="12083" stopIfTrue="1">
      <formula>OR($D55="SI",$D55="T&amp;A")</formula>
    </cfRule>
    <cfRule type="expression" dxfId="12030" priority="12084" stopIfTrue="1">
      <formula>AND($F55&gt;0,$G55="")</formula>
    </cfRule>
    <cfRule type="expression" dxfId="12029" priority="12085" stopIfTrue="1">
      <formula>AND($F55=0,$G55&lt;&gt;"",$G55&lt;&gt;"PUMP OFF MODE",G55&lt;&gt;"UNDER LOAD")</formula>
    </cfRule>
  </conditionalFormatting>
  <conditionalFormatting sqref="G55">
    <cfRule type="expression" dxfId="12028" priority="12080" stopIfTrue="1">
      <formula>OR($D55="SI",$D55="T&amp;A")</formula>
    </cfRule>
    <cfRule type="expression" dxfId="12027" priority="12081" stopIfTrue="1">
      <formula>AND($F55&gt;0,$G55="")</formula>
    </cfRule>
    <cfRule type="expression" dxfId="12026" priority="12082" stopIfTrue="1">
      <formula>AND($F55=0,$G55&lt;&gt;"",$G55&lt;&gt;"PUMP OFF MODE",G55&lt;&gt;"UNDER LOAD")</formula>
    </cfRule>
  </conditionalFormatting>
  <conditionalFormatting sqref="G55">
    <cfRule type="expression" dxfId="12025" priority="12077" stopIfTrue="1">
      <formula>OR($D55="SI",$D55="T&amp;A")</formula>
    </cfRule>
    <cfRule type="expression" dxfId="12024" priority="12078" stopIfTrue="1">
      <formula>AND($F55&gt;0,$G55="")</formula>
    </cfRule>
    <cfRule type="expression" dxfId="12023" priority="12079" stopIfTrue="1">
      <formula>AND($F55=0,$G55&lt;&gt;"",$G55&lt;&gt;"PUMP OFF MODE",G55&lt;&gt;"UNDER LOAD")</formula>
    </cfRule>
  </conditionalFormatting>
  <conditionalFormatting sqref="G55">
    <cfRule type="expression" dxfId="12022" priority="12074" stopIfTrue="1">
      <formula>OR($D55="SI",$D55="T&amp;A")</formula>
    </cfRule>
    <cfRule type="expression" dxfId="12021" priority="12075" stopIfTrue="1">
      <formula>AND($F55&gt;0,$G55="")</formula>
    </cfRule>
    <cfRule type="expression" dxfId="12020" priority="12076" stopIfTrue="1">
      <formula>AND($F55=0,$G55&lt;&gt;"",$G55&lt;&gt;"PUMP OFF MODE",G55&lt;&gt;"UNDER LOAD")</formula>
    </cfRule>
  </conditionalFormatting>
  <conditionalFormatting sqref="G55">
    <cfRule type="expression" dxfId="12019" priority="12071" stopIfTrue="1">
      <formula>OR($D55="SI",$D55="T&amp;A")</formula>
    </cfRule>
    <cfRule type="expression" dxfId="12018" priority="12072" stopIfTrue="1">
      <formula>AND($F55&gt;0,$G55="")</formula>
    </cfRule>
    <cfRule type="expression" dxfId="12017" priority="12073" stopIfTrue="1">
      <formula>AND($F55=0,$G55&lt;&gt;"",$G55&lt;&gt;"PUMP OFF MODE",G55&lt;&gt;"UNDER LOAD")</formula>
    </cfRule>
  </conditionalFormatting>
  <conditionalFormatting sqref="G55">
    <cfRule type="expression" dxfId="12016" priority="12068" stopIfTrue="1">
      <formula>OR($D55="SI",$D55="T&amp;A")</formula>
    </cfRule>
    <cfRule type="expression" dxfId="12015" priority="12069" stopIfTrue="1">
      <formula>AND($F55&gt;0,$G55="")</formula>
    </cfRule>
    <cfRule type="expression" dxfId="12014" priority="12070" stopIfTrue="1">
      <formula>AND($F55=0,$G55&lt;&gt;"",$G55&lt;&gt;"PUMP OFF MODE",G55&lt;&gt;"UNDER LOAD")</formula>
    </cfRule>
  </conditionalFormatting>
  <conditionalFormatting sqref="G55">
    <cfRule type="expression" dxfId="12013" priority="12065" stopIfTrue="1">
      <formula>OR($D55="SI",$D55="T&amp;A")</formula>
    </cfRule>
    <cfRule type="expression" dxfId="12012" priority="12066" stopIfTrue="1">
      <formula>AND($F55&gt;0,$G55="")</formula>
    </cfRule>
    <cfRule type="expression" dxfId="12011" priority="12067" stopIfTrue="1">
      <formula>AND($F55=0,$G55&lt;&gt;"",$G55&lt;&gt;"PUMP OFF MODE",G55&lt;&gt;"UNDER LOAD")</formula>
    </cfRule>
  </conditionalFormatting>
  <conditionalFormatting sqref="G55">
    <cfRule type="expression" dxfId="12010" priority="12062" stopIfTrue="1">
      <formula>OR($D55="SI",$D55="T&amp;A")</formula>
    </cfRule>
    <cfRule type="expression" dxfId="12009" priority="12063" stopIfTrue="1">
      <formula>AND($F55&gt;0,$G55="")</formula>
    </cfRule>
    <cfRule type="expression" dxfId="12008" priority="12064" stopIfTrue="1">
      <formula>AND($F55=0,$G55&lt;&gt;"",$G55&lt;&gt;"PUMP OFF MODE",G55&lt;&gt;"UNDER LOAD")</formula>
    </cfRule>
  </conditionalFormatting>
  <conditionalFormatting sqref="G55">
    <cfRule type="expression" dxfId="12007" priority="12059" stopIfTrue="1">
      <formula>OR($D55="SI",$D55="T&amp;A")</formula>
    </cfRule>
    <cfRule type="expression" dxfId="12006" priority="12060" stopIfTrue="1">
      <formula>AND($F55&gt;0,$G55="")</formula>
    </cfRule>
    <cfRule type="expression" dxfId="12005" priority="12061" stopIfTrue="1">
      <formula>AND($F55=0,$G55&lt;&gt;"",$G55&lt;&gt;"PUMP OFF MODE",G55&lt;&gt;"UNDER LOAD")</formula>
    </cfRule>
  </conditionalFormatting>
  <conditionalFormatting sqref="G55">
    <cfRule type="expression" dxfId="12004" priority="12056" stopIfTrue="1">
      <formula>OR($D55="SI",$D55="T&amp;A")</formula>
    </cfRule>
    <cfRule type="expression" dxfId="12003" priority="12057" stopIfTrue="1">
      <formula>AND($F55&gt;0,$G55="")</formula>
    </cfRule>
    <cfRule type="expression" dxfId="12002" priority="12058" stopIfTrue="1">
      <formula>AND($F55=0,$G55&lt;&gt;"",$G55&lt;&gt;"PUMP OFF MODE",G55&lt;&gt;"UNDER LOAD")</formula>
    </cfRule>
  </conditionalFormatting>
  <conditionalFormatting sqref="G55">
    <cfRule type="expression" dxfId="12001" priority="12053" stopIfTrue="1">
      <formula>OR($D55="SI",$D55="T&amp;A")</formula>
    </cfRule>
    <cfRule type="expression" dxfId="12000" priority="12054" stopIfTrue="1">
      <formula>AND($F55&gt;0,$G55="")</formula>
    </cfRule>
    <cfRule type="expression" dxfId="11999" priority="12055" stopIfTrue="1">
      <formula>AND($F55=0,$G55&lt;&gt;"",$G55&lt;&gt;"PUMP OFF MODE",G55&lt;&gt;"UNDER LOAD")</formula>
    </cfRule>
  </conditionalFormatting>
  <conditionalFormatting sqref="G55">
    <cfRule type="expression" dxfId="11998" priority="12050" stopIfTrue="1">
      <formula>OR($D55="SI",$D55="T&amp;A")</formula>
    </cfRule>
    <cfRule type="expression" dxfId="11997" priority="12051" stopIfTrue="1">
      <formula>AND($F55&gt;0,$G55="")</formula>
    </cfRule>
    <cfRule type="expression" dxfId="11996" priority="12052" stopIfTrue="1">
      <formula>AND($F55=0,$G55&lt;&gt;"",$G55&lt;&gt;"PUMP OFF MODE",G55&lt;&gt;"UNDER LOAD")</formula>
    </cfRule>
  </conditionalFormatting>
  <conditionalFormatting sqref="G55">
    <cfRule type="expression" dxfId="11995" priority="12047" stopIfTrue="1">
      <formula>OR($D55="SI",$D55="T&amp;A")</formula>
    </cfRule>
    <cfRule type="expression" dxfId="11994" priority="12048" stopIfTrue="1">
      <formula>AND($F55&gt;0,$G55="")</formula>
    </cfRule>
    <cfRule type="expression" dxfId="11993" priority="12049" stopIfTrue="1">
      <formula>AND($F55=0,$G55&lt;&gt;"",$G55&lt;&gt;"PUMP OFF MODE",G55&lt;&gt;"UNDER LOAD")</formula>
    </cfRule>
  </conditionalFormatting>
  <conditionalFormatting sqref="G55">
    <cfRule type="expression" dxfId="11992" priority="12044" stopIfTrue="1">
      <formula>OR($D55="SI",$D55="T&amp;A")</formula>
    </cfRule>
    <cfRule type="expression" dxfId="11991" priority="12045" stopIfTrue="1">
      <formula>AND($F55&gt;0,$G55="")</formula>
    </cfRule>
    <cfRule type="expression" dxfId="11990" priority="12046" stopIfTrue="1">
      <formula>AND($F55=0,$G55&lt;&gt;"",$G55&lt;&gt;"PUMP OFF MODE",G55&lt;&gt;"UNDER LOAD")</formula>
    </cfRule>
  </conditionalFormatting>
  <conditionalFormatting sqref="G55">
    <cfRule type="expression" dxfId="11989" priority="12041" stopIfTrue="1">
      <formula>OR($D55="SI",$D55="T&amp;A")</formula>
    </cfRule>
    <cfRule type="expression" dxfId="11988" priority="12042" stopIfTrue="1">
      <formula>AND($F55&gt;0,$G55="")</formula>
    </cfRule>
    <cfRule type="expression" dxfId="11987" priority="12043" stopIfTrue="1">
      <formula>AND($F55=0,$G55&lt;&gt;"",$G55&lt;&gt;"PUMP OFF MODE",G55&lt;&gt;"UNDER LOAD")</formula>
    </cfRule>
  </conditionalFormatting>
  <conditionalFormatting sqref="G55">
    <cfRule type="expression" dxfId="11986" priority="12038" stopIfTrue="1">
      <formula>OR($D55="SI",$D55="T&amp;A")</formula>
    </cfRule>
    <cfRule type="expression" dxfId="11985" priority="12039" stopIfTrue="1">
      <formula>AND($F55&gt;0,$G55="")</formula>
    </cfRule>
    <cfRule type="expression" dxfId="11984" priority="12040" stopIfTrue="1">
      <formula>AND($F55=0,$G55&lt;&gt;"",$G55&lt;&gt;"PUMP OFF MODE",G55&lt;&gt;"UNDER LOAD")</formula>
    </cfRule>
  </conditionalFormatting>
  <conditionalFormatting sqref="G55">
    <cfRule type="expression" dxfId="11983" priority="12035" stopIfTrue="1">
      <formula>OR($D55="SI",$D55="T&amp;A")</formula>
    </cfRule>
    <cfRule type="expression" dxfId="11982" priority="12036" stopIfTrue="1">
      <formula>AND($F55&gt;0,$G55="")</formula>
    </cfRule>
    <cfRule type="expression" dxfId="11981" priority="12037" stopIfTrue="1">
      <formula>AND($F55=0,$G55&lt;&gt;"",$G55&lt;&gt;"PUMP OFF MODE",G55&lt;&gt;"UNDER LOAD")</formula>
    </cfRule>
  </conditionalFormatting>
  <conditionalFormatting sqref="G55">
    <cfRule type="expression" dxfId="11980" priority="12032" stopIfTrue="1">
      <formula>OR($D55="SI",$D55="T&amp;A")</formula>
    </cfRule>
    <cfRule type="expression" dxfId="11979" priority="12033" stopIfTrue="1">
      <formula>AND($F55&gt;0,$G55="")</formula>
    </cfRule>
    <cfRule type="expression" dxfId="11978" priority="12034" stopIfTrue="1">
      <formula>AND($F55=0,$G55&lt;&gt;"",$G55&lt;&gt;"PUMP OFF MODE",G55&lt;&gt;"UNDER LOAD")</formula>
    </cfRule>
  </conditionalFormatting>
  <conditionalFormatting sqref="G55">
    <cfRule type="expression" dxfId="11977" priority="12029" stopIfTrue="1">
      <formula>OR($D55="SI",$D55="T&amp;A")</formula>
    </cfRule>
    <cfRule type="expression" dxfId="11976" priority="12030" stopIfTrue="1">
      <formula>AND($F55&gt;0,$G55="")</formula>
    </cfRule>
    <cfRule type="expression" dxfId="11975" priority="12031" stopIfTrue="1">
      <formula>AND($F55=0,$G55&lt;&gt;"",$G55&lt;&gt;"PUMP OFF MODE",G55&lt;&gt;"UNDER LOAD")</formula>
    </cfRule>
  </conditionalFormatting>
  <conditionalFormatting sqref="G55">
    <cfRule type="expression" dxfId="11974" priority="12026" stopIfTrue="1">
      <formula>OR($D55="SI",$D55="T&amp;A")</formula>
    </cfRule>
    <cfRule type="expression" dxfId="11973" priority="12027" stopIfTrue="1">
      <formula>AND($F55&gt;0,$G55="")</formula>
    </cfRule>
    <cfRule type="expression" dxfId="11972" priority="12028" stopIfTrue="1">
      <formula>AND($F55=0,$G55&lt;&gt;"",$G55&lt;&gt;"PUMP OFF MODE",G55&lt;&gt;"UNDER LOAD")</formula>
    </cfRule>
  </conditionalFormatting>
  <conditionalFormatting sqref="G55">
    <cfRule type="expression" dxfId="11971" priority="12023" stopIfTrue="1">
      <formula>OR($D55="SI",$D55="T&amp;A")</formula>
    </cfRule>
    <cfRule type="expression" dxfId="11970" priority="12024" stopIfTrue="1">
      <formula>AND($F55&gt;0,$G55="")</formula>
    </cfRule>
    <cfRule type="expression" dxfId="11969" priority="12025" stopIfTrue="1">
      <formula>AND($F55=0,$G55&lt;&gt;"",$G55&lt;&gt;"PUMP OFF MODE",G55&lt;&gt;"UNDER LOAD")</formula>
    </cfRule>
  </conditionalFormatting>
  <conditionalFormatting sqref="G55">
    <cfRule type="expression" dxfId="11968" priority="12020" stopIfTrue="1">
      <formula>OR($D55="SI",$D55="T&amp;A")</formula>
    </cfRule>
    <cfRule type="expression" dxfId="11967" priority="12021" stopIfTrue="1">
      <formula>AND($F55&gt;0,$G55="")</formula>
    </cfRule>
    <cfRule type="expression" dxfId="11966" priority="12022" stopIfTrue="1">
      <formula>AND($F55=0,$G55&lt;&gt;"",$G55&lt;&gt;"PUMP OFF MODE",G55&lt;&gt;"UNDER LOAD")</formula>
    </cfRule>
  </conditionalFormatting>
  <conditionalFormatting sqref="G55">
    <cfRule type="expression" dxfId="11965" priority="12017" stopIfTrue="1">
      <formula>OR($D55="SI",$D55="T&amp;A")</formula>
    </cfRule>
    <cfRule type="expression" dxfId="11964" priority="12018" stopIfTrue="1">
      <formula>AND($F55&gt;0,$G55="")</formula>
    </cfRule>
    <cfRule type="expression" dxfId="11963" priority="12019" stopIfTrue="1">
      <formula>AND($F55=0,$G55&lt;&gt;"",$G55&lt;&gt;"PUMP OFF MODE",G55&lt;&gt;"UNDER LOAD")</formula>
    </cfRule>
  </conditionalFormatting>
  <conditionalFormatting sqref="G55">
    <cfRule type="expression" dxfId="11962" priority="12014" stopIfTrue="1">
      <formula>OR($D55="SI",$D55="T&amp;A")</formula>
    </cfRule>
    <cfRule type="expression" dxfId="11961" priority="12015" stopIfTrue="1">
      <formula>AND($F55&gt;0,$G55="")</formula>
    </cfRule>
    <cfRule type="expression" dxfId="11960" priority="12016" stopIfTrue="1">
      <formula>AND($F55=0,$G55&lt;&gt;"",$G55&lt;&gt;"PUMP OFF MODE",G55&lt;&gt;"UNDER LOAD")</formula>
    </cfRule>
  </conditionalFormatting>
  <conditionalFormatting sqref="G55">
    <cfRule type="expression" dxfId="11959" priority="12011" stopIfTrue="1">
      <formula>OR($D55="SI",$D55="T&amp;A")</formula>
    </cfRule>
    <cfRule type="expression" dxfId="11958" priority="12012" stopIfTrue="1">
      <formula>AND($F55&gt;0,$G55="")</formula>
    </cfRule>
    <cfRule type="expression" dxfId="11957" priority="12013" stopIfTrue="1">
      <formula>AND($F55=0,$G55&lt;&gt;"",$G55&lt;&gt;"PUMP OFF MODE",G55&lt;&gt;"UNDER LOAD")</formula>
    </cfRule>
  </conditionalFormatting>
  <conditionalFormatting sqref="G55">
    <cfRule type="expression" dxfId="11956" priority="12008" stopIfTrue="1">
      <formula>OR($D55="SI",$D55="T&amp;A")</formula>
    </cfRule>
    <cfRule type="expression" dxfId="11955" priority="12009" stopIfTrue="1">
      <formula>AND($F55&gt;0,$G55="")</formula>
    </cfRule>
    <cfRule type="expression" dxfId="11954" priority="12010" stopIfTrue="1">
      <formula>AND($F55=0,$G55&lt;&gt;"",$G55&lt;&gt;"PUMP OFF MODE",G55&lt;&gt;"UNDER LOAD")</formula>
    </cfRule>
  </conditionalFormatting>
  <conditionalFormatting sqref="G55">
    <cfRule type="expression" dxfId="11953" priority="12005" stopIfTrue="1">
      <formula>OR($D55="SI",$D55="T&amp;A")</formula>
    </cfRule>
    <cfRule type="expression" dxfId="11952" priority="12006" stopIfTrue="1">
      <formula>AND($F55&gt;0,$G55="")</formula>
    </cfRule>
    <cfRule type="expression" dxfId="11951" priority="12007" stopIfTrue="1">
      <formula>AND($F55=0,$G55&lt;&gt;"",$G55&lt;&gt;"PUMP OFF MODE",G55&lt;&gt;"UNDER LOAD")</formula>
    </cfRule>
  </conditionalFormatting>
  <conditionalFormatting sqref="G55">
    <cfRule type="expression" dxfId="11950" priority="12002" stopIfTrue="1">
      <formula>OR($D55="SI",$D55="T&amp;A")</formula>
    </cfRule>
    <cfRule type="expression" dxfId="11949" priority="12003" stopIfTrue="1">
      <formula>AND($F55&gt;0,$G55="")</formula>
    </cfRule>
    <cfRule type="expression" dxfId="11948" priority="12004" stopIfTrue="1">
      <formula>AND($F55=0,$G55&lt;&gt;"",$G55&lt;&gt;"PUMP OFF MODE",G55&lt;&gt;"UNDER LOAD")</formula>
    </cfRule>
  </conditionalFormatting>
  <conditionalFormatting sqref="G55">
    <cfRule type="expression" dxfId="11947" priority="11999" stopIfTrue="1">
      <formula>OR($D55="SI",$D55="T&amp;A")</formula>
    </cfRule>
    <cfRule type="expression" dxfId="11946" priority="12000" stopIfTrue="1">
      <formula>AND($F55&gt;0,$G55="")</formula>
    </cfRule>
    <cfRule type="expression" dxfId="11945" priority="12001" stopIfTrue="1">
      <formula>AND($F55=0,$G55&lt;&gt;"",$G55&lt;&gt;"PUMP OFF MODE",G55&lt;&gt;"UNDER LOAD")</formula>
    </cfRule>
  </conditionalFormatting>
  <conditionalFormatting sqref="G55">
    <cfRule type="expression" dxfId="11944" priority="11996" stopIfTrue="1">
      <formula>OR($D55="SI",$D55="T&amp;A")</formula>
    </cfRule>
    <cfRule type="expression" dxfId="11943" priority="11997" stopIfTrue="1">
      <formula>AND($F55&gt;0,$G55="")</formula>
    </cfRule>
    <cfRule type="expression" dxfId="11942" priority="11998" stopIfTrue="1">
      <formula>AND($F55=0,$G55&lt;&gt;"",$G55&lt;&gt;"PUMP OFF MODE",G55&lt;&gt;"UNDER LOAD")</formula>
    </cfRule>
  </conditionalFormatting>
  <conditionalFormatting sqref="G55">
    <cfRule type="expression" dxfId="11941" priority="11993" stopIfTrue="1">
      <formula>OR($D55="SI",$D55="T&amp;A")</formula>
    </cfRule>
    <cfRule type="expression" dxfId="11940" priority="11994" stopIfTrue="1">
      <formula>AND($F55&gt;0,$G55="")</formula>
    </cfRule>
    <cfRule type="expression" dxfId="11939" priority="11995" stopIfTrue="1">
      <formula>AND($F55=0,$G55&lt;&gt;"",$G55&lt;&gt;"PUMP OFF MODE",G55&lt;&gt;"UNDER LOAD")</formula>
    </cfRule>
  </conditionalFormatting>
  <conditionalFormatting sqref="G55">
    <cfRule type="expression" dxfId="11938" priority="11990" stopIfTrue="1">
      <formula>OR($D55="SI",$D55="T&amp;A")</formula>
    </cfRule>
    <cfRule type="expression" dxfId="11937" priority="11991" stopIfTrue="1">
      <formula>AND($F55&gt;0,$G55="")</formula>
    </cfRule>
    <cfRule type="expression" dxfId="11936" priority="11992" stopIfTrue="1">
      <formula>AND($F55=0,$G55&lt;&gt;"",$G55&lt;&gt;"PUMP OFF MODE",G55&lt;&gt;"UNDER LOAD")</formula>
    </cfRule>
  </conditionalFormatting>
  <conditionalFormatting sqref="G55">
    <cfRule type="expression" dxfId="11935" priority="11987" stopIfTrue="1">
      <formula>OR($D55="SI",$D55="T&amp;A")</formula>
    </cfRule>
    <cfRule type="expression" dxfId="11934" priority="11988" stopIfTrue="1">
      <formula>AND($F55&gt;0,$G55="")</formula>
    </cfRule>
    <cfRule type="expression" dxfId="11933" priority="11989" stopIfTrue="1">
      <formula>AND($F55=0,$G55&lt;&gt;"",$G55&lt;&gt;"PUMP OFF MODE",G55&lt;&gt;"UNDER LOAD")</formula>
    </cfRule>
  </conditionalFormatting>
  <conditionalFormatting sqref="G55">
    <cfRule type="expression" dxfId="11932" priority="11984" stopIfTrue="1">
      <formula>OR($D55="SI",$D55="T&amp;A")</formula>
    </cfRule>
    <cfRule type="expression" dxfId="11931" priority="11985" stopIfTrue="1">
      <formula>AND($F55&gt;0,$G55="")</formula>
    </cfRule>
    <cfRule type="expression" dxfId="11930" priority="11986" stopIfTrue="1">
      <formula>AND($F55=0,$G55&lt;&gt;"",$G55&lt;&gt;"PUMP OFF MODE",G55&lt;&gt;"UNDER LOAD")</formula>
    </cfRule>
  </conditionalFormatting>
  <conditionalFormatting sqref="G55">
    <cfRule type="expression" dxfId="11929" priority="11981" stopIfTrue="1">
      <formula>OR($D55="SI",$D55="T&amp;A")</formula>
    </cfRule>
    <cfRule type="expression" dxfId="11928" priority="11982" stopIfTrue="1">
      <formula>AND($F55&gt;0,$G55="")</formula>
    </cfRule>
    <cfRule type="expression" dxfId="11927" priority="11983" stopIfTrue="1">
      <formula>AND($F55=0,$G55&lt;&gt;"",$G55&lt;&gt;"PUMP OFF MODE",G55&lt;&gt;"UNDER LOAD")</formula>
    </cfRule>
  </conditionalFormatting>
  <conditionalFormatting sqref="G55">
    <cfRule type="expression" dxfId="11926" priority="11978" stopIfTrue="1">
      <formula>OR($D55="SI",$D55="T&amp;A")</formula>
    </cfRule>
    <cfRule type="expression" dxfId="11925" priority="11979" stopIfTrue="1">
      <formula>AND($F55&gt;0,$G55="")</formula>
    </cfRule>
    <cfRule type="expression" dxfId="11924" priority="11980" stopIfTrue="1">
      <formula>AND($F55=0,$G55&lt;&gt;"",$G55&lt;&gt;"PUMP OFF MODE",G55&lt;&gt;"UNDER LOAD")</formula>
    </cfRule>
  </conditionalFormatting>
  <conditionalFormatting sqref="G55">
    <cfRule type="expression" dxfId="11923" priority="11975" stopIfTrue="1">
      <formula>OR($D55="SI",$D55="T&amp;A")</formula>
    </cfRule>
    <cfRule type="expression" dxfId="11922" priority="11976" stopIfTrue="1">
      <formula>AND($F55&gt;0,$G55="")</formula>
    </cfRule>
    <cfRule type="expression" dxfId="11921" priority="11977" stopIfTrue="1">
      <formula>AND($F55=0,$G55&lt;&gt;"",$G55&lt;&gt;"PUMP OFF MODE",G55&lt;&gt;"UNDER LOAD")</formula>
    </cfRule>
  </conditionalFormatting>
  <conditionalFormatting sqref="G55">
    <cfRule type="expression" dxfId="11920" priority="11972" stopIfTrue="1">
      <formula>OR($D55="SI",$D55="T&amp;A")</formula>
    </cfRule>
    <cfRule type="expression" dxfId="11919" priority="11973" stopIfTrue="1">
      <formula>AND($F55&gt;0,$G55="")</formula>
    </cfRule>
    <cfRule type="expression" dxfId="11918" priority="11974" stopIfTrue="1">
      <formula>AND($F55=0,$G55&lt;&gt;"",$G55&lt;&gt;"PUMP OFF MODE",G55&lt;&gt;"UNDER LOAD")</formula>
    </cfRule>
  </conditionalFormatting>
  <conditionalFormatting sqref="G55">
    <cfRule type="expression" dxfId="11917" priority="11969" stopIfTrue="1">
      <formula>OR($D55="SI",$D55="T&amp;A")</formula>
    </cfRule>
    <cfRule type="expression" dxfId="11916" priority="11970" stopIfTrue="1">
      <formula>AND($F55&gt;0,$G55="")</formula>
    </cfRule>
    <cfRule type="expression" dxfId="11915" priority="11971" stopIfTrue="1">
      <formula>AND($F55=0,$G55&lt;&gt;"",$G55&lt;&gt;"PUMP OFF MODE",G55&lt;&gt;"UNDER LOAD")</formula>
    </cfRule>
  </conditionalFormatting>
  <conditionalFormatting sqref="G55">
    <cfRule type="expression" dxfId="11914" priority="11966" stopIfTrue="1">
      <formula>OR($D55="SI",$D55="T&amp;A")</formula>
    </cfRule>
    <cfRule type="expression" dxfId="11913" priority="11967" stopIfTrue="1">
      <formula>AND($F55&gt;0,$G55="")</formula>
    </cfRule>
    <cfRule type="expression" dxfId="11912" priority="11968" stopIfTrue="1">
      <formula>AND($F55=0,$G55&lt;&gt;"",$G55&lt;&gt;"PUMP OFF MODE",G55&lt;&gt;"UNDER LOAD")</formula>
    </cfRule>
  </conditionalFormatting>
  <conditionalFormatting sqref="G17">
    <cfRule type="expression" dxfId="11911" priority="11963" stopIfTrue="1">
      <formula>OR($D17="SI",$D17="T&amp;A")</formula>
    </cfRule>
    <cfRule type="expression" dxfId="11910" priority="11964" stopIfTrue="1">
      <formula>AND($F17&gt;0,$G17="")</formula>
    </cfRule>
    <cfRule type="expression" dxfId="11909" priority="11965" stopIfTrue="1">
      <formula>AND($F17=0,$G17&lt;&gt;"",$G17&lt;&gt;"PUMP OFF MODE",G17&lt;&gt;"UNDER LOAD")</formula>
    </cfRule>
  </conditionalFormatting>
  <conditionalFormatting sqref="G17">
    <cfRule type="expression" dxfId="11908" priority="11960" stopIfTrue="1">
      <formula>OR($D17="SI",$D17="T&amp;A")</formula>
    </cfRule>
    <cfRule type="expression" dxfId="11907" priority="11961" stopIfTrue="1">
      <formula>AND($F17&gt;0,$G17="")</formula>
    </cfRule>
    <cfRule type="expression" dxfId="11906" priority="11962" stopIfTrue="1">
      <formula>AND($F17=0,$G17&lt;&gt;"",$G17&lt;&gt;"PUMP OFF MODE",G17&lt;&gt;"UNDER LOAD")</formula>
    </cfRule>
  </conditionalFormatting>
  <conditionalFormatting sqref="G17">
    <cfRule type="expression" dxfId="11905" priority="11957" stopIfTrue="1">
      <formula>OR($D17="SI",$D17="T&amp;A")</formula>
    </cfRule>
    <cfRule type="expression" dxfId="11904" priority="11958" stopIfTrue="1">
      <formula>AND($F17&gt;0,$G17="")</formula>
    </cfRule>
    <cfRule type="expression" dxfId="11903" priority="11959" stopIfTrue="1">
      <formula>AND($F17=0,$G17&lt;&gt;"",$G17&lt;&gt;"PUMP OFF MODE",G17&lt;&gt;"UNDER LOAD")</formula>
    </cfRule>
  </conditionalFormatting>
  <conditionalFormatting sqref="G17">
    <cfRule type="expression" dxfId="11902" priority="11954" stopIfTrue="1">
      <formula>OR($D17="SI",$D17="T&amp;A")</formula>
    </cfRule>
    <cfRule type="expression" dxfId="11901" priority="11955" stopIfTrue="1">
      <formula>AND($F17&gt;0,$G17="")</formula>
    </cfRule>
    <cfRule type="expression" dxfId="11900" priority="11956" stopIfTrue="1">
      <formula>AND($F17=0,$G17&lt;&gt;"",$G17&lt;&gt;"PUMP OFF MODE",G17&lt;&gt;"UNDER LOAD")</formula>
    </cfRule>
  </conditionalFormatting>
  <conditionalFormatting sqref="G17">
    <cfRule type="expression" dxfId="11899" priority="11951" stopIfTrue="1">
      <formula>OR($D17="SI",$D17="T&amp;A")</formula>
    </cfRule>
    <cfRule type="expression" dxfId="11898" priority="11952" stopIfTrue="1">
      <formula>AND($F17&gt;0,$G17="")</formula>
    </cfRule>
    <cfRule type="expression" dxfId="11897" priority="11953" stopIfTrue="1">
      <formula>AND($F17=0,$G17&lt;&gt;"",$G17&lt;&gt;"PUMP OFF MODE",G17&lt;&gt;"UNDER LOAD")</formula>
    </cfRule>
  </conditionalFormatting>
  <conditionalFormatting sqref="G17">
    <cfRule type="expression" dxfId="11896" priority="11948" stopIfTrue="1">
      <formula>OR($D17="SI",$D17="T&amp;A")</formula>
    </cfRule>
    <cfRule type="expression" dxfId="11895" priority="11949" stopIfTrue="1">
      <formula>AND($F17&gt;0,$G17="")</formula>
    </cfRule>
    <cfRule type="expression" dxfId="11894" priority="11950" stopIfTrue="1">
      <formula>AND($F17=0,$G17&lt;&gt;"",$G17&lt;&gt;"PUMP OFF MODE",G17&lt;&gt;"UNDER LOAD")</formula>
    </cfRule>
  </conditionalFormatting>
  <conditionalFormatting sqref="G17">
    <cfRule type="expression" dxfId="11893" priority="11945" stopIfTrue="1">
      <formula>OR($D17="SI",$D17="T&amp;A")</formula>
    </cfRule>
    <cfRule type="expression" dxfId="11892" priority="11946" stopIfTrue="1">
      <formula>AND($F17&gt;0,$G17="")</formula>
    </cfRule>
    <cfRule type="expression" dxfId="11891" priority="11947" stopIfTrue="1">
      <formula>AND($F17=0,$G17&lt;&gt;"",$G17&lt;&gt;"PUMP OFF MODE",G17&lt;&gt;"UNDER LOAD")</formula>
    </cfRule>
  </conditionalFormatting>
  <conditionalFormatting sqref="G17">
    <cfRule type="expression" dxfId="11890" priority="11942" stopIfTrue="1">
      <formula>OR($D17="SI",$D17="T&amp;A")</formula>
    </cfRule>
    <cfRule type="expression" dxfId="11889" priority="11943" stopIfTrue="1">
      <formula>AND($F17&gt;0,$G17="")</formula>
    </cfRule>
    <cfRule type="expression" dxfId="11888" priority="11944" stopIfTrue="1">
      <formula>AND($F17=0,$G17&lt;&gt;"",$G17&lt;&gt;"PUMP OFF MODE",G17&lt;&gt;"UNDER LOAD")</formula>
    </cfRule>
  </conditionalFormatting>
  <conditionalFormatting sqref="G17">
    <cfRule type="expression" dxfId="11887" priority="11939" stopIfTrue="1">
      <formula>OR($D17="SI",$D17="T&amp;A")</formula>
    </cfRule>
    <cfRule type="expression" dxfId="11886" priority="11940" stopIfTrue="1">
      <formula>AND($F17&gt;0,$G17="")</formula>
    </cfRule>
    <cfRule type="expression" dxfId="11885" priority="11941" stopIfTrue="1">
      <formula>AND($F17=0,$G17&lt;&gt;"",$G17&lt;&gt;"PUMP OFF MODE",G17&lt;&gt;"UNDER LOAD")</formula>
    </cfRule>
  </conditionalFormatting>
  <conditionalFormatting sqref="G17">
    <cfRule type="expression" dxfId="11884" priority="11936" stopIfTrue="1">
      <formula>OR($D17="SI",$D17="T&amp;A")</formula>
    </cfRule>
    <cfRule type="expression" dxfId="11883" priority="11937" stopIfTrue="1">
      <formula>AND($F17&gt;0,$G17="")</formula>
    </cfRule>
    <cfRule type="expression" dxfId="11882" priority="11938" stopIfTrue="1">
      <formula>AND($F17=0,$G17&lt;&gt;"",$G17&lt;&gt;"PUMP OFF MODE",G17&lt;&gt;"UNDER LOAD")</formula>
    </cfRule>
  </conditionalFormatting>
  <conditionalFormatting sqref="G17">
    <cfRule type="expression" dxfId="11881" priority="11933" stopIfTrue="1">
      <formula>OR($D17="SI",$D17="T&amp;A")</formula>
    </cfRule>
    <cfRule type="expression" dxfId="11880" priority="11934" stopIfTrue="1">
      <formula>AND($F17&gt;0,$G17="")</formula>
    </cfRule>
    <cfRule type="expression" dxfId="11879" priority="11935" stopIfTrue="1">
      <formula>AND($F17=0,$G17&lt;&gt;"",$G17&lt;&gt;"PUMP OFF MODE",G17&lt;&gt;"UNDER LOAD")</formula>
    </cfRule>
  </conditionalFormatting>
  <conditionalFormatting sqref="G17">
    <cfRule type="expression" dxfId="11878" priority="11930" stopIfTrue="1">
      <formula>OR($D17="SI",$D17="T&amp;A")</formula>
    </cfRule>
    <cfRule type="expression" dxfId="11877" priority="11931" stopIfTrue="1">
      <formula>AND($F17&gt;0,$G17="")</formula>
    </cfRule>
    <cfRule type="expression" dxfId="11876" priority="11932" stopIfTrue="1">
      <formula>AND($F17=0,$G17&lt;&gt;"",$G17&lt;&gt;"PUMP OFF MODE",G17&lt;&gt;"UNDER LOAD")</formula>
    </cfRule>
  </conditionalFormatting>
  <conditionalFormatting sqref="G17">
    <cfRule type="expression" dxfId="11875" priority="11927" stopIfTrue="1">
      <formula>OR($D17="SI",$D17="T&amp;A")</formula>
    </cfRule>
    <cfRule type="expression" dxfId="11874" priority="11928" stopIfTrue="1">
      <formula>AND($F17&gt;0,$G17="")</formula>
    </cfRule>
    <cfRule type="expression" dxfId="11873" priority="11929" stopIfTrue="1">
      <formula>AND($F17=0,$G17&lt;&gt;"",$G17&lt;&gt;"PUMP OFF MODE",G17&lt;&gt;"UNDER LOAD")</formula>
    </cfRule>
  </conditionalFormatting>
  <conditionalFormatting sqref="G17">
    <cfRule type="expression" dxfId="11872" priority="11924" stopIfTrue="1">
      <formula>OR($D17="SI",$D17="T&amp;A")</formula>
    </cfRule>
    <cfRule type="expression" dxfId="11871" priority="11925" stopIfTrue="1">
      <formula>AND($F17&gt;0,$G17="")</formula>
    </cfRule>
    <cfRule type="expression" dxfId="11870" priority="11926" stopIfTrue="1">
      <formula>AND($F17=0,$G17&lt;&gt;"",$G17&lt;&gt;"PUMP OFF MODE",G17&lt;&gt;"UNDER LOAD")</formula>
    </cfRule>
  </conditionalFormatting>
  <conditionalFormatting sqref="G17">
    <cfRule type="expression" dxfId="11869" priority="11921" stopIfTrue="1">
      <formula>OR($D17="SI",$D17="T&amp;A")</formula>
    </cfRule>
    <cfRule type="expression" dxfId="11868" priority="11922" stopIfTrue="1">
      <formula>AND($F17&gt;0,$G17="")</formula>
    </cfRule>
    <cfRule type="expression" dxfId="11867" priority="11923" stopIfTrue="1">
      <formula>AND($F17=0,$G17&lt;&gt;"",$G17&lt;&gt;"PUMP OFF MODE",G17&lt;&gt;"UNDER LOAD")</formula>
    </cfRule>
  </conditionalFormatting>
  <conditionalFormatting sqref="G17">
    <cfRule type="expression" dxfId="11866" priority="11918" stopIfTrue="1">
      <formula>OR($D17="SI",$D17="T&amp;A")</formula>
    </cfRule>
    <cfRule type="expression" dxfId="11865" priority="11919" stopIfTrue="1">
      <formula>AND($F17&gt;0,$G17="")</formula>
    </cfRule>
    <cfRule type="expression" dxfId="11864" priority="11920" stopIfTrue="1">
      <formula>AND($F17=0,$G17&lt;&gt;"",$G17&lt;&gt;"PUMP OFF MODE",G17&lt;&gt;"UNDER LOAD")</formula>
    </cfRule>
  </conditionalFormatting>
  <conditionalFormatting sqref="G17">
    <cfRule type="expression" dxfId="11863" priority="11915" stopIfTrue="1">
      <formula>OR($D17="SI",$D17="T&amp;A")</formula>
    </cfRule>
    <cfRule type="expression" dxfId="11862" priority="11916" stopIfTrue="1">
      <formula>AND($F17&gt;0,$G17="")</formula>
    </cfRule>
    <cfRule type="expression" dxfId="11861" priority="11917" stopIfTrue="1">
      <formula>AND($F17=0,$G17&lt;&gt;"",$G17&lt;&gt;"PUMP OFF MODE",G17&lt;&gt;"UNDER LOAD")</formula>
    </cfRule>
  </conditionalFormatting>
  <conditionalFormatting sqref="G17">
    <cfRule type="expression" dxfId="11860" priority="11912" stopIfTrue="1">
      <formula>OR($D17="SI",$D17="T&amp;A")</formula>
    </cfRule>
    <cfRule type="expression" dxfId="11859" priority="11913" stopIfTrue="1">
      <formula>AND($F17&gt;0,$G17="")</formula>
    </cfRule>
    <cfRule type="expression" dxfId="11858" priority="11914" stopIfTrue="1">
      <formula>AND($F17=0,$G17&lt;&gt;"",$G17&lt;&gt;"PUMP OFF MODE",G17&lt;&gt;"UNDER LOAD")</formula>
    </cfRule>
  </conditionalFormatting>
  <conditionalFormatting sqref="G17">
    <cfRule type="expression" dxfId="11857" priority="11909" stopIfTrue="1">
      <formula>OR($D17="SI",$D17="T&amp;A")</formula>
    </cfRule>
    <cfRule type="expression" dxfId="11856" priority="11910" stopIfTrue="1">
      <formula>AND($F17&gt;0,$G17="")</formula>
    </cfRule>
    <cfRule type="expression" dxfId="11855" priority="11911" stopIfTrue="1">
      <formula>AND($F17=0,$G17&lt;&gt;"",$G17&lt;&gt;"PUMP OFF MODE",G17&lt;&gt;"UNDER LOAD")</formula>
    </cfRule>
  </conditionalFormatting>
  <conditionalFormatting sqref="G17">
    <cfRule type="expression" dxfId="11854" priority="11906" stopIfTrue="1">
      <formula>OR($D17="SI",$D17="T&amp;A")</formula>
    </cfRule>
    <cfRule type="expression" dxfId="11853" priority="11907" stopIfTrue="1">
      <formula>AND($F17&gt;0,$G17="")</formula>
    </cfRule>
    <cfRule type="expression" dxfId="11852" priority="11908" stopIfTrue="1">
      <formula>AND($F17=0,$G17&lt;&gt;"",$G17&lt;&gt;"PUMP OFF MODE",G17&lt;&gt;"UNDER LOAD")</formula>
    </cfRule>
  </conditionalFormatting>
  <conditionalFormatting sqref="G17">
    <cfRule type="expression" dxfId="11851" priority="11903" stopIfTrue="1">
      <formula>OR($D17="SI",$D17="T&amp;A")</formula>
    </cfRule>
    <cfRule type="expression" dxfId="11850" priority="11904" stopIfTrue="1">
      <formula>AND($F17&gt;0,$G17="")</formula>
    </cfRule>
    <cfRule type="expression" dxfId="11849" priority="11905" stopIfTrue="1">
      <formula>AND($F17=0,$G17&lt;&gt;"",$G17&lt;&gt;"PUMP OFF MODE",G17&lt;&gt;"UNDER LOAD")</formula>
    </cfRule>
  </conditionalFormatting>
  <conditionalFormatting sqref="G17">
    <cfRule type="expression" dxfId="11848" priority="11900" stopIfTrue="1">
      <formula>OR($D17="SI",$D17="T&amp;A")</formula>
    </cfRule>
    <cfRule type="expression" dxfId="11847" priority="11901" stopIfTrue="1">
      <formula>AND($F17&gt;0,$G17="")</formula>
    </cfRule>
    <cfRule type="expression" dxfId="11846" priority="11902" stopIfTrue="1">
      <formula>AND($F17=0,$G17&lt;&gt;"",$G17&lt;&gt;"PUMP OFF MODE",G17&lt;&gt;"UNDER LOAD")</formula>
    </cfRule>
  </conditionalFormatting>
  <conditionalFormatting sqref="G17">
    <cfRule type="expression" dxfId="11845" priority="11897" stopIfTrue="1">
      <formula>OR($D17="SI",$D17="T&amp;A")</formula>
    </cfRule>
    <cfRule type="expression" dxfId="11844" priority="11898" stopIfTrue="1">
      <formula>AND($F17&gt;0,$G17="")</formula>
    </cfRule>
    <cfRule type="expression" dxfId="11843" priority="11899" stopIfTrue="1">
      <formula>AND($F17=0,$G17&lt;&gt;"",$G17&lt;&gt;"PUMP OFF MODE",G17&lt;&gt;"UNDER LOAD")</formula>
    </cfRule>
  </conditionalFormatting>
  <conditionalFormatting sqref="G17">
    <cfRule type="expression" dxfId="11842" priority="11894" stopIfTrue="1">
      <formula>OR($D17="SI",$D17="T&amp;A")</formula>
    </cfRule>
    <cfRule type="expression" dxfId="11841" priority="11895" stopIfTrue="1">
      <formula>AND($F17&gt;0,$G17="")</formula>
    </cfRule>
    <cfRule type="expression" dxfId="11840" priority="11896" stopIfTrue="1">
      <formula>AND($F17=0,$G17&lt;&gt;"",$G17&lt;&gt;"PUMP OFF MODE",G17&lt;&gt;"UNDER LOAD")</formula>
    </cfRule>
  </conditionalFormatting>
  <conditionalFormatting sqref="G17">
    <cfRule type="expression" dxfId="11839" priority="11891" stopIfTrue="1">
      <formula>OR($D17="SI",$D17="T&amp;A")</formula>
    </cfRule>
    <cfRule type="expression" dxfId="11838" priority="11892" stopIfTrue="1">
      <formula>AND($F17&gt;0,$G17="")</formula>
    </cfRule>
    <cfRule type="expression" dxfId="11837" priority="11893" stopIfTrue="1">
      <formula>AND($F17=0,$G17&lt;&gt;"",$G17&lt;&gt;"PUMP OFF MODE",G17&lt;&gt;"UNDER LOAD")</formula>
    </cfRule>
  </conditionalFormatting>
  <conditionalFormatting sqref="G17">
    <cfRule type="expression" dxfId="11836" priority="11888" stopIfTrue="1">
      <formula>OR($D17="SI",$D17="T&amp;A")</formula>
    </cfRule>
    <cfRule type="expression" dxfId="11835" priority="11889" stopIfTrue="1">
      <formula>AND($F17&gt;0,$G17="")</formula>
    </cfRule>
    <cfRule type="expression" dxfId="11834" priority="11890" stopIfTrue="1">
      <formula>AND($F17=0,$G17&lt;&gt;"",$G17&lt;&gt;"PUMP OFF MODE",G17&lt;&gt;"UNDER LOAD")</formula>
    </cfRule>
  </conditionalFormatting>
  <conditionalFormatting sqref="G17">
    <cfRule type="expression" dxfId="11833" priority="11885" stopIfTrue="1">
      <formula>OR($D17="SI",$D17="T&amp;A")</formula>
    </cfRule>
    <cfRule type="expression" dxfId="11832" priority="11886" stopIfTrue="1">
      <formula>AND($F17&gt;0,$G17="")</formula>
    </cfRule>
    <cfRule type="expression" dxfId="11831" priority="11887" stopIfTrue="1">
      <formula>AND($F17=0,$G17&lt;&gt;"",$G17&lt;&gt;"PUMP OFF MODE",G17&lt;&gt;"UNDER LOAD")</formula>
    </cfRule>
  </conditionalFormatting>
  <conditionalFormatting sqref="G17">
    <cfRule type="expression" dxfId="11830" priority="11882" stopIfTrue="1">
      <formula>OR($D17="SI",$D17="T&amp;A")</formula>
    </cfRule>
    <cfRule type="expression" dxfId="11829" priority="11883" stopIfTrue="1">
      <formula>AND($F17&gt;0,$G17="")</formula>
    </cfRule>
    <cfRule type="expression" dxfId="11828" priority="11884" stopIfTrue="1">
      <formula>AND($F17=0,$G17&lt;&gt;"",$G17&lt;&gt;"PUMP OFF MODE",G17&lt;&gt;"UNDER LOAD")</formula>
    </cfRule>
  </conditionalFormatting>
  <conditionalFormatting sqref="G17">
    <cfRule type="expression" dxfId="11827" priority="11879" stopIfTrue="1">
      <formula>OR($D17="SI",$D17="T&amp;A")</formula>
    </cfRule>
    <cfRule type="expression" dxfId="11826" priority="11880" stopIfTrue="1">
      <formula>AND($F17&gt;0,$G17="")</formula>
    </cfRule>
    <cfRule type="expression" dxfId="11825" priority="11881" stopIfTrue="1">
      <formula>AND($F17=0,$G17&lt;&gt;"",$G17&lt;&gt;"PUMP OFF MODE",G17&lt;&gt;"UNDER LOAD")</formula>
    </cfRule>
  </conditionalFormatting>
  <conditionalFormatting sqref="G17">
    <cfRule type="expression" dxfId="11824" priority="11876" stopIfTrue="1">
      <formula>OR($D17="SI",$D17="T&amp;A")</formula>
    </cfRule>
    <cfRule type="expression" dxfId="11823" priority="11877" stopIfTrue="1">
      <formula>AND($F17&gt;0,$G17="")</formula>
    </cfRule>
    <cfRule type="expression" dxfId="11822" priority="11878" stopIfTrue="1">
      <formula>AND($F17=0,$G17&lt;&gt;"",$G17&lt;&gt;"PUMP OFF MODE",G17&lt;&gt;"UNDER LOAD")</formula>
    </cfRule>
  </conditionalFormatting>
  <conditionalFormatting sqref="G17">
    <cfRule type="expression" dxfId="11821" priority="11873" stopIfTrue="1">
      <formula>OR($D17="SI",$D17="T&amp;A")</formula>
    </cfRule>
    <cfRule type="expression" dxfId="11820" priority="11874" stopIfTrue="1">
      <formula>AND($F17&gt;0,$G17="")</formula>
    </cfRule>
    <cfRule type="expression" dxfId="11819" priority="11875" stopIfTrue="1">
      <formula>AND($F17=0,$G17&lt;&gt;"",$G17&lt;&gt;"PUMP OFF MODE",G17&lt;&gt;"UNDER LOAD")</formula>
    </cfRule>
  </conditionalFormatting>
  <conditionalFormatting sqref="G17">
    <cfRule type="expression" dxfId="11818" priority="11870" stopIfTrue="1">
      <formula>OR($D17="SI",$D17="T&amp;A")</formula>
    </cfRule>
    <cfRule type="expression" dxfId="11817" priority="11871" stopIfTrue="1">
      <formula>AND($F17&gt;0,$G17="")</formula>
    </cfRule>
    <cfRule type="expression" dxfId="11816" priority="11872" stopIfTrue="1">
      <formula>AND($F17=0,$G17&lt;&gt;"",$G17&lt;&gt;"PUMP OFF MODE",G17&lt;&gt;"UNDER LOAD")</formula>
    </cfRule>
  </conditionalFormatting>
  <conditionalFormatting sqref="G17">
    <cfRule type="expression" dxfId="11815" priority="11867" stopIfTrue="1">
      <formula>OR($D17="SI",$D17="T&amp;A")</formula>
    </cfRule>
    <cfRule type="expression" dxfId="11814" priority="11868" stopIfTrue="1">
      <formula>AND($F17&gt;0,$G17="")</formula>
    </cfRule>
    <cfRule type="expression" dxfId="11813" priority="11869" stopIfTrue="1">
      <formula>AND($F17=0,$G17&lt;&gt;"",$G17&lt;&gt;"PUMP OFF MODE",G17&lt;&gt;"UNDER LOAD")</formula>
    </cfRule>
  </conditionalFormatting>
  <conditionalFormatting sqref="G17">
    <cfRule type="expression" dxfId="11812" priority="11864" stopIfTrue="1">
      <formula>OR($D17="SI",$D17="T&amp;A")</formula>
    </cfRule>
    <cfRule type="expression" dxfId="11811" priority="11865" stopIfTrue="1">
      <formula>AND($F17&gt;0,$G17="")</formula>
    </cfRule>
    <cfRule type="expression" dxfId="11810" priority="11866" stopIfTrue="1">
      <formula>AND($F17=0,$G17&lt;&gt;"",$G17&lt;&gt;"PUMP OFF MODE",G17&lt;&gt;"UNDER LOAD")</formula>
    </cfRule>
  </conditionalFormatting>
  <conditionalFormatting sqref="G17">
    <cfRule type="expression" dxfId="11809" priority="11861" stopIfTrue="1">
      <formula>OR($D17="SI",$D17="T&amp;A")</formula>
    </cfRule>
    <cfRule type="expression" dxfId="11808" priority="11862" stopIfTrue="1">
      <formula>AND($F17&gt;0,$G17="")</formula>
    </cfRule>
    <cfRule type="expression" dxfId="11807" priority="11863" stopIfTrue="1">
      <formula>AND($F17=0,$G17&lt;&gt;"",$G17&lt;&gt;"PUMP OFF MODE",G17&lt;&gt;"UNDER LOAD")</formula>
    </cfRule>
  </conditionalFormatting>
  <conditionalFormatting sqref="G17">
    <cfRule type="expression" dxfId="11806" priority="11858" stopIfTrue="1">
      <formula>OR($D17="SI",$D17="T&amp;A")</formula>
    </cfRule>
    <cfRule type="expression" dxfId="11805" priority="11859" stopIfTrue="1">
      <formula>AND($F17&gt;0,$G17="")</formula>
    </cfRule>
    <cfRule type="expression" dxfId="11804" priority="11860" stopIfTrue="1">
      <formula>AND($F17=0,$G17&lt;&gt;"",$G17&lt;&gt;"PUMP OFF MODE",G17&lt;&gt;"UNDER LOAD")</formula>
    </cfRule>
  </conditionalFormatting>
  <conditionalFormatting sqref="G17">
    <cfRule type="expression" dxfId="11803" priority="11855" stopIfTrue="1">
      <formula>OR($D17="SI",$D17="T&amp;A")</formula>
    </cfRule>
    <cfRule type="expression" dxfId="11802" priority="11856" stopIfTrue="1">
      <formula>AND($F17&gt;0,$G17="")</formula>
    </cfRule>
    <cfRule type="expression" dxfId="11801" priority="11857" stopIfTrue="1">
      <formula>AND($F17=0,$G17&lt;&gt;"",$G17&lt;&gt;"PUMP OFF MODE",G17&lt;&gt;"UNDER LOAD")</formula>
    </cfRule>
  </conditionalFormatting>
  <conditionalFormatting sqref="G17">
    <cfRule type="expression" dxfId="11800" priority="11852" stopIfTrue="1">
      <formula>OR($D17="SI",$D17="T&amp;A")</formula>
    </cfRule>
    <cfRule type="expression" dxfId="11799" priority="11853" stopIfTrue="1">
      <formula>AND($F17&gt;0,$G17="")</formula>
    </cfRule>
    <cfRule type="expression" dxfId="11798" priority="11854" stopIfTrue="1">
      <formula>AND($F17=0,$G17&lt;&gt;"",$G17&lt;&gt;"PUMP OFF MODE",G17&lt;&gt;"UNDER LOAD")</formula>
    </cfRule>
  </conditionalFormatting>
  <conditionalFormatting sqref="G17">
    <cfRule type="expression" dxfId="11797" priority="11849" stopIfTrue="1">
      <formula>OR($D17="SI",$D17="T&amp;A")</formula>
    </cfRule>
    <cfRule type="expression" dxfId="11796" priority="11850" stopIfTrue="1">
      <formula>AND($F17&gt;0,$G17="")</formula>
    </cfRule>
    <cfRule type="expression" dxfId="11795" priority="11851" stopIfTrue="1">
      <formula>AND($F17=0,$G17&lt;&gt;"",$G17&lt;&gt;"PUMP OFF MODE",G17&lt;&gt;"UNDER LOAD")</formula>
    </cfRule>
  </conditionalFormatting>
  <conditionalFormatting sqref="G17">
    <cfRule type="expression" dxfId="11794" priority="11846" stopIfTrue="1">
      <formula>OR($D17="SI",$D17="T&amp;A")</formula>
    </cfRule>
    <cfRule type="expression" dxfId="11793" priority="11847" stopIfTrue="1">
      <formula>AND($F17&gt;0,$G17="")</formula>
    </cfRule>
    <cfRule type="expression" dxfId="11792" priority="11848" stopIfTrue="1">
      <formula>AND($F17=0,$G17&lt;&gt;"",$G17&lt;&gt;"PUMP OFF MODE",G17&lt;&gt;"UNDER LOAD")</formula>
    </cfRule>
  </conditionalFormatting>
  <conditionalFormatting sqref="G17">
    <cfRule type="expression" dxfId="11791" priority="11843" stopIfTrue="1">
      <formula>OR($D17="SI",$D17="T&amp;A")</formula>
    </cfRule>
    <cfRule type="expression" dxfId="11790" priority="11844" stopIfTrue="1">
      <formula>AND($F17&gt;0,$G17="")</formula>
    </cfRule>
    <cfRule type="expression" dxfId="11789" priority="11845" stopIfTrue="1">
      <formula>AND($F17=0,$G17&lt;&gt;"",$G17&lt;&gt;"PUMP OFF MODE",G17&lt;&gt;"UNDER LOAD")</formula>
    </cfRule>
  </conditionalFormatting>
  <conditionalFormatting sqref="G17">
    <cfRule type="expression" dxfId="11788" priority="11840" stopIfTrue="1">
      <formula>OR($D17="SI",$D17="T&amp;A")</formula>
    </cfRule>
    <cfRule type="expression" dxfId="11787" priority="11841" stopIfTrue="1">
      <formula>AND($F17&gt;0,$G17="")</formula>
    </cfRule>
    <cfRule type="expression" dxfId="11786" priority="11842" stopIfTrue="1">
      <formula>AND($F17=0,$G17&lt;&gt;"",$G17&lt;&gt;"PUMP OFF MODE",G17&lt;&gt;"UNDER LOAD")</formula>
    </cfRule>
  </conditionalFormatting>
  <conditionalFormatting sqref="G17">
    <cfRule type="expression" dxfId="11785" priority="11837" stopIfTrue="1">
      <formula>OR($D17="SI",$D17="T&amp;A")</formula>
    </cfRule>
    <cfRule type="expression" dxfId="11784" priority="11838" stopIfTrue="1">
      <formula>AND($F17&gt;0,$G17="")</formula>
    </cfRule>
    <cfRule type="expression" dxfId="11783" priority="11839" stopIfTrue="1">
      <formula>AND($F17=0,$G17&lt;&gt;"",$G17&lt;&gt;"PUMP OFF MODE",G17&lt;&gt;"UNDER LOAD")</formula>
    </cfRule>
  </conditionalFormatting>
  <conditionalFormatting sqref="G17">
    <cfRule type="expression" dxfId="11782" priority="11834" stopIfTrue="1">
      <formula>OR($D17="SI",$D17="T&amp;A")</formula>
    </cfRule>
    <cfRule type="expression" dxfId="11781" priority="11835" stopIfTrue="1">
      <formula>AND($F17&gt;0,$G17="")</formula>
    </cfRule>
    <cfRule type="expression" dxfId="11780" priority="11836" stopIfTrue="1">
      <formula>AND($F17=0,$G17&lt;&gt;"",$G17&lt;&gt;"PUMP OFF MODE",G17&lt;&gt;"UNDER LOAD")</formula>
    </cfRule>
  </conditionalFormatting>
  <conditionalFormatting sqref="G17">
    <cfRule type="expression" dxfId="11779" priority="11831" stopIfTrue="1">
      <formula>OR($D17="SI",$D17="T&amp;A")</formula>
    </cfRule>
    <cfRule type="expression" dxfId="11778" priority="11832" stopIfTrue="1">
      <formula>AND($F17&gt;0,$G17="")</formula>
    </cfRule>
    <cfRule type="expression" dxfId="11777" priority="11833" stopIfTrue="1">
      <formula>AND($F17=0,$G17&lt;&gt;"",$G17&lt;&gt;"PUMP OFF MODE",G17&lt;&gt;"UNDER LOAD")</formula>
    </cfRule>
  </conditionalFormatting>
  <conditionalFormatting sqref="G17">
    <cfRule type="expression" dxfId="11776" priority="11828" stopIfTrue="1">
      <formula>OR($D17="SI",$D17="T&amp;A")</formula>
    </cfRule>
    <cfRule type="expression" dxfId="11775" priority="11829" stopIfTrue="1">
      <formula>AND($F17&gt;0,$G17="")</formula>
    </cfRule>
    <cfRule type="expression" dxfId="11774" priority="11830" stopIfTrue="1">
      <formula>AND($F17=0,$G17&lt;&gt;"",$G17&lt;&gt;"PUMP OFF MODE",G17&lt;&gt;"UNDER LOAD")</formula>
    </cfRule>
  </conditionalFormatting>
  <conditionalFormatting sqref="G17">
    <cfRule type="expression" dxfId="11773" priority="11825" stopIfTrue="1">
      <formula>OR($D17="SI",$D17="T&amp;A")</formula>
    </cfRule>
    <cfRule type="expression" dxfId="11772" priority="11826" stopIfTrue="1">
      <formula>AND($F17&gt;0,$G17="")</formula>
    </cfRule>
    <cfRule type="expression" dxfId="11771" priority="11827" stopIfTrue="1">
      <formula>AND($F17=0,$G17&lt;&gt;"",$G17&lt;&gt;"PUMP OFF MODE",G17&lt;&gt;"UNDER LOAD")</formula>
    </cfRule>
  </conditionalFormatting>
  <conditionalFormatting sqref="G17">
    <cfRule type="expression" dxfId="11770" priority="11822" stopIfTrue="1">
      <formula>OR($D17="SI",$D17="T&amp;A")</formula>
    </cfRule>
    <cfRule type="expression" dxfId="11769" priority="11823" stopIfTrue="1">
      <formula>AND($F17&gt;0,$G17="")</formula>
    </cfRule>
    <cfRule type="expression" dxfId="11768" priority="11824" stopIfTrue="1">
      <formula>AND($F17=0,$G17&lt;&gt;"",$G17&lt;&gt;"PUMP OFF MODE",G17&lt;&gt;"UNDER LOAD")</formula>
    </cfRule>
  </conditionalFormatting>
  <conditionalFormatting sqref="G17">
    <cfRule type="expression" dxfId="11767" priority="11819" stopIfTrue="1">
      <formula>OR($D17="SI",$D17="T&amp;A")</formula>
    </cfRule>
    <cfRule type="expression" dxfId="11766" priority="11820" stopIfTrue="1">
      <formula>AND($F17&gt;0,$G17="")</formula>
    </cfRule>
    <cfRule type="expression" dxfId="11765" priority="11821" stopIfTrue="1">
      <formula>AND($F17=0,$G17&lt;&gt;"",$G17&lt;&gt;"PUMP OFF MODE",G17&lt;&gt;"UNDER LOAD")</formula>
    </cfRule>
  </conditionalFormatting>
  <conditionalFormatting sqref="G17">
    <cfRule type="expression" dxfId="11764" priority="11816" stopIfTrue="1">
      <formula>OR($D17="SI",$D17="T&amp;A")</formula>
    </cfRule>
    <cfRule type="expression" dxfId="11763" priority="11817" stopIfTrue="1">
      <formula>AND($F17&gt;0,$G17="")</formula>
    </cfRule>
    <cfRule type="expression" dxfId="11762" priority="11818" stopIfTrue="1">
      <formula>AND($F17=0,$G17&lt;&gt;"",$G17&lt;&gt;"PUMP OFF MODE",G17&lt;&gt;"UNDER LOAD")</formula>
    </cfRule>
  </conditionalFormatting>
  <conditionalFormatting sqref="G17">
    <cfRule type="expression" dxfId="11761" priority="11813" stopIfTrue="1">
      <formula>OR($D17="SI",$D17="T&amp;A")</formula>
    </cfRule>
    <cfRule type="expression" dxfId="11760" priority="11814" stopIfTrue="1">
      <formula>AND($F17&gt;0,$G17="")</formula>
    </cfRule>
    <cfRule type="expression" dxfId="11759" priority="11815" stopIfTrue="1">
      <formula>AND($F17=0,$G17&lt;&gt;"",$G17&lt;&gt;"PUMP OFF MODE",G17&lt;&gt;"UNDER LOAD")</formula>
    </cfRule>
  </conditionalFormatting>
  <conditionalFormatting sqref="G17">
    <cfRule type="expression" dxfId="11758" priority="11810" stopIfTrue="1">
      <formula>OR($D17="SI",$D17="T&amp;A")</formula>
    </cfRule>
    <cfRule type="expression" dxfId="11757" priority="11811" stopIfTrue="1">
      <formula>AND($F17&gt;0,$G17="")</formula>
    </cfRule>
    <cfRule type="expression" dxfId="11756" priority="11812" stopIfTrue="1">
      <formula>AND($F17=0,$G17&lt;&gt;"",$G17&lt;&gt;"PUMP OFF MODE",G17&lt;&gt;"UNDER LOAD")</formula>
    </cfRule>
  </conditionalFormatting>
  <conditionalFormatting sqref="G17">
    <cfRule type="expression" dxfId="11755" priority="11807" stopIfTrue="1">
      <formula>OR($D17="SI",$D17="T&amp;A")</formula>
    </cfRule>
    <cfRule type="expression" dxfId="11754" priority="11808" stopIfTrue="1">
      <formula>AND($F17&gt;0,$G17="")</formula>
    </cfRule>
    <cfRule type="expression" dxfId="11753" priority="11809" stopIfTrue="1">
      <formula>AND($F17=0,$G17&lt;&gt;"",$G17&lt;&gt;"PUMP OFF MODE",G17&lt;&gt;"UNDER LOAD")</formula>
    </cfRule>
  </conditionalFormatting>
  <conditionalFormatting sqref="G17">
    <cfRule type="expression" dxfId="11752" priority="11804" stopIfTrue="1">
      <formula>OR($D17="SI",$D17="T&amp;A")</formula>
    </cfRule>
    <cfRule type="expression" dxfId="11751" priority="11805" stopIfTrue="1">
      <formula>AND($F17&gt;0,$G17="")</formula>
    </cfRule>
    <cfRule type="expression" dxfId="11750" priority="11806" stopIfTrue="1">
      <formula>AND($F17=0,$G17&lt;&gt;"",$G17&lt;&gt;"PUMP OFF MODE",G17&lt;&gt;"UNDER LOAD")</formula>
    </cfRule>
  </conditionalFormatting>
  <conditionalFormatting sqref="G17">
    <cfRule type="expression" dxfId="11749" priority="11801" stopIfTrue="1">
      <formula>OR($D17="SI",$D17="T&amp;A")</formula>
    </cfRule>
    <cfRule type="expression" dxfId="11748" priority="11802" stopIfTrue="1">
      <formula>AND($F17&gt;0,$G17="")</formula>
    </cfRule>
    <cfRule type="expression" dxfId="11747" priority="11803" stopIfTrue="1">
      <formula>AND($F17=0,$G17&lt;&gt;"",$G17&lt;&gt;"PUMP OFF MODE",G17&lt;&gt;"UNDER LOAD")</formula>
    </cfRule>
  </conditionalFormatting>
  <conditionalFormatting sqref="G17">
    <cfRule type="expression" dxfId="11746" priority="11798" stopIfTrue="1">
      <formula>OR($D17="SI",$D17="T&amp;A")</formula>
    </cfRule>
    <cfRule type="expression" dxfId="11745" priority="11799" stopIfTrue="1">
      <formula>AND($F17&gt;0,$G17="")</formula>
    </cfRule>
    <cfRule type="expression" dxfId="11744" priority="11800" stopIfTrue="1">
      <formula>AND($F17=0,$G17&lt;&gt;"",$G17&lt;&gt;"PUMP OFF MODE",G17&lt;&gt;"UNDER LOAD")</formula>
    </cfRule>
  </conditionalFormatting>
  <conditionalFormatting sqref="G17">
    <cfRule type="expression" dxfId="11743" priority="11795" stopIfTrue="1">
      <formula>OR($D17="SI",$D17="T&amp;A")</formula>
    </cfRule>
    <cfRule type="expression" dxfId="11742" priority="11796" stopIfTrue="1">
      <formula>AND($F17&gt;0,$G17="")</formula>
    </cfRule>
    <cfRule type="expression" dxfId="11741" priority="11797" stopIfTrue="1">
      <formula>AND($F17=0,$G17&lt;&gt;"",$G17&lt;&gt;"PUMP OFF MODE",G17&lt;&gt;"UNDER LOAD")</formula>
    </cfRule>
  </conditionalFormatting>
  <conditionalFormatting sqref="G17">
    <cfRule type="expression" dxfId="11740" priority="11792" stopIfTrue="1">
      <formula>OR($D17="SI",$D17="T&amp;A")</formula>
    </cfRule>
    <cfRule type="expression" dxfId="11739" priority="11793" stopIfTrue="1">
      <formula>AND($F17&gt;0,$G17="")</formula>
    </cfRule>
    <cfRule type="expression" dxfId="11738" priority="11794" stopIfTrue="1">
      <formula>AND($F17=0,$G17&lt;&gt;"",$G17&lt;&gt;"PUMP OFF MODE",G17&lt;&gt;"UNDER LOAD")</formula>
    </cfRule>
  </conditionalFormatting>
  <conditionalFormatting sqref="G17">
    <cfRule type="expression" dxfId="11737" priority="11789" stopIfTrue="1">
      <formula>OR($D17="SI",$D17="T&amp;A")</formula>
    </cfRule>
    <cfRule type="expression" dxfId="11736" priority="11790" stopIfTrue="1">
      <formula>AND($F17&gt;0,$G17="")</formula>
    </cfRule>
    <cfRule type="expression" dxfId="11735" priority="11791" stopIfTrue="1">
      <formula>AND($F17=0,$G17&lt;&gt;"",$G17&lt;&gt;"PUMP OFF MODE",G17&lt;&gt;"UNDER LOAD")</formula>
    </cfRule>
  </conditionalFormatting>
  <conditionalFormatting sqref="G17">
    <cfRule type="expression" dxfId="11734" priority="11786" stopIfTrue="1">
      <formula>OR($D17="SI",$D17="T&amp;A")</formula>
    </cfRule>
    <cfRule type="expression" dxfId="11733" priority="11787" stopIfTrue="1">
      <formula>AND($F17&gt;0,$G17="")</formula>
    </cfRule>
    <cfRule type="expression" dxfId="11732" priority="11788" stopIfTrue="1">
      <formula>AND($F17=0,$G17&lt;&gt;"",$G17&lt;&gt;"PUMP OFF MODE",G17&lt;&gt;"UNDER LOAD")</formula>
    </cfRule>
  </conditionalFormatting>
  <conditionalFormatting sqref="G17">
    <cfRule type="expression" dxfId="11731" priority="11783" stopIfTrue="1">
      <formula>OR($D17="SI",$D17="T&amp;A")</formula>
    </cfRule>
    <cfRule type="expression" dxfId="11730" priority="11784" stopIfTrue="1">
      <formula>AND($F17&gt;0,$G17="")</formula>
    </cfRule>
    <cfRule type="expression" dxfId="11729" priority="11785" stopIfTrue="1">
      <formula>AND($F17=0,$G17&lt;&gt;"",$G17&lt;&gt;"PUMP OFF MODE",G17&lt;&gt;"UNDER LOAD")</formula>
    </cfRule>
  </conditionalFormatting>
  <conditionalFormatting sqref="G17">
    <cfRule type="expression" dxfId="11728" priority="11780" stopIfTrue="1">
      <formula>OR($D17="SI",$D17="T&amp;A")</formula>
    </cfRule>
    <cfRule type="expression" dxfId="11727" priority="11781" stopIfTrue="1">
      <formula>AND($F17&gt;0,$G17="")</formula>
    </cfRule>
    <cfRule type="expression" dxfId="11726" priority="11782" stopIfTrue="1">
      <formula>AND($F17=0,$G17&lt;&gt;"",$G17&lt;&gt;"PUMP OFF MODE",G17&lt;&gt;"UNDER LOAD")</formula>
    </cfRule>
  </conditionalFormatting>
  <conditionalFormatting sqref="G17">
    <cfRule type="expression" dxfId="11725" priority="11777" stopIfTrue="1">
      <formula>OR($D17="SI",$D17="T&amp;A")</formula>
    </cfRule>
    <cfRule type="expression" dxfId="11724" priority="11778" stopIfTrue="1">
      <formula>AND($F17&gt;0,$G17="")</formula>
    </cfRule>
    <cfRule type="expression" dxfId="11723" priority="11779" stopIfTrue="1">
      <formula>AND($F17=0,$G17&lt;&gt;"",$G17&lt;&gt;"PUMP OFF MODE",G17&lt;&gt;"UNDER LOAD")</formula>
    </cfRule>
  </conditionalFormatting>
  <conditionalFormatting sqref="G17">
    <cfRule type="expression" dxfId="11722" priority="11774" stopIfTrue="1">
      <formula>OR($D17="SI",$D17="T&amp;A")</formula>
    </cfRule>
    <cfRule type="expression" dxfId="11721" priority="11775" stopIfTrue="1">
      <formula>AND($F17&gt;0,$G17="")</formula>
    </cfRule>
    <cfRule type="expression" dxfId="11720" priority="11776" stopIfTrue="1">
      <formula>AND($F17=0,$G17&lt;&gt;"",$G17&lt;&gt;"PUMP OFF MODE",G17&lt;&gt;"UNDER LOAD")</formula>
    </cfRule>
  </conditionalFormatting>
  <conditionalFormatting sqref="G17">
    <cfRule type="expression" dxfId="11719" priority="11771" stopIfTrue="1">
      <formula>OR($D17="SI",$D17="T&amp;A")</formula>
    </cfRule>
    <cfRule type="expression" dxfId="11718" priority="11772" stopIfTrue="1">
      <formula>AND($F17&gt;0,$G17="")</formula>
    </cfRule>
    <cfRule type="expression" dxfId="11717" priority="11773" stopIfTrue="1">
      <formula>AND($F17=0,$G17&lt;&gt;"",$G17&lt;&gt;"PUMP OFF MODE",G17&lt;&gt;"UNDER LOAD")</formula>
    </cfRule>
  </conditionalFormatting>
  <conditionalFormatting sqref="G17">
    <cfRule type="expression" dxfId="11716" priority="11768" stopIfTrue="1">
      <formula>OR($D17="SI",$D17="T&amp;A")</formula>
    </cfRule>
    <cfRule type="expression" dxfId="11715" priority="11769" stopIfTrue="1">
      <formula>AND($F17&gt;0,$G17="")</formula>
    </cfRule>
    <cfRule type="expression" dxfId="11714" priority="11770" stopIfTrue="1">
      <formula>AND($F17=0,$G17&lt;&gt;"",$G17&lt;&gt;"PUMP OFF MODE",G17&lt;&gt;"UNDER LOAD")</formula>
    </cfRule>
  </conditionalFormatting>
  <conditionalFormatting sqref="G17">
    <cfRule type="expression" dxfId="11713" priority="11765" stopIfTrue="1">
      <formula>OR($D17="SI",$D17="T&amp;A")</formula>
    </cfRule>
    <cfRule type="expression" dxfId="11712" priority="11766" stopIfTrue="1">
      <formula>AND($F17&gt;0,$G17="")</formula>
    </cfRule>
    <cfRule type="expression" dxfId="11711" priority="11767" stopIfTrue="1">
      <formula>AND($F17=0,$G17&lt;&gt;"",$G17&lt;&gt;"PUMP OFF MODE",G17&lt;&gt;"UNDER LOAD")</formula>
    </cfRule>
  </conditionalFormatting>
  <conditionalFormatting sqref="G17">
    <cfRule type="expression" dxfId="11710" priority="11762" stopIfTrue="1">
      <formula>OR($D17="SI",$D17="T&amp;A")</formula>
    </cfRule>
    <cfRule type="expression" dxfId="11709" priority="11763" stopIfTrue="1">
      <formula>AND($F17&gt;0,$G17="")</formula>
    </cfRule>
    <cfRule type="expression" dxfId="11708" priority="11764" stopIfTrue="1">
      <formula>AND($F17=0,$G17&lt;&gt;"",$G17&lt;&gt;"PUMP OFF MODE",G17&lt;&gt;"UNDER LOAD")</formula>
    </cfRule>
  </conditionalFormatting>
  <conditionalFormatting sqref="G17">
    <cfRule type="expression" dxfId="11707" priority="11759" stopIfTrue="1">
      <formula>OR($D17="SI",$D17="T&amp;A")</formula>
    </cfRule>
    <cfRule type="expression" dxfId="11706" priority="11760" stopIfTrue="1">
      <formula>AND($F17&gt;0,$G17="")</formula>
    </cfRule>
    <cfRule type="expression" dxfId="11705" priority="11761" stopIfTrue="1">
      <formula>AND($F17=0,$G17&lt;&gt;"",$G17&lt;&gt;"PUMP OFF MODE",G17&lt;&gt;"UNDER LOAD")</formula>
    </cfRule>
  </conditionalFormatting>
  <conditionalFormatting sqref="G17">
    <cfRule type="expression" dxfId="11704" priority="11756" stopIfTrue="1">
      <formula>OR($D17="SI",$D17="T&amp;A")</formula>
    </cfRule>
    <cfRule type="expression" dxfId="11703" priority="11757" stopIfTrue="1">
      <formula>AND($F17&gt;0,$G17="")</formula>
    </cfRule>
    <cfRule type="expression" dxfId="11702" priority="11758" stopIfTrue="1">
      <formula>AND($F17=0,$G17&lt;&gt;"",$G17&lt;&gt;"PUMP OFF MODE",G17&lt;&gt;"UNDER LOAD")</formula>
    </cfRule>
  </conditionalFormatting>
  <conditionalFormatting sqref="G17">
    <cfRule type="expression" dxfId="11701" priority="11753" stopIfTrue="1">
      <formula>OR($D17="SI",$D17="T&amp;A")</formula>
    </cfRule>
    <cfRule type="expression" dxfId="11700" priority="11754" stopIfTrue="1">
      <formula>AND($F17&gt;0,$G17="")</formula>
    </cfRule>
    <cfRule type="expression" dxfId="11699" priority="11755" stopIfTrue="1">
      <formula>AND($F17=0,$G17&lt;&gt;"",$G17&lt;&gt;"PUMP OFF MODE",G17&lt;&gt;"UNDER LOAD")</formula>
    </cfRule>
  </conditionalFormatting>
  <conditionalFormatting sqref="G17">
    <cfRule type="expression" dxfId="11698" priority="11750" stopIfTrue="1">
      <formula>OR($D17="SI",$D17="T&amp;A")</formula>
    </cfRule>
    <cfRule type="expression" dxfId="11697" priority="11751" stopIfTrue="1">
      <formula>AND($F17&gt;0,$G17="")</formula>
    </cfRule>
    <cfRule type="expression" dxfId="11696" priority="11752" stopIfTrue="1">
      <formula>AND($F17=0,$G17&lt;&gt;"",$G17&lt;&gt;"PUMP OFF MODE",G17&lt;&gt;"UNDER LOAD")</formula>
    </cfRule>
  </conditionalFormatting>
  <conditionalFormatting sqref="G17">
    <cfRule type="expression" dxfId="11695" priority="11747" stopIfTrue="1">
      <formula>OR($D17="SI",$D17="T&amp;A")</formula>
    </cfRule>
    <cfRule type="expression" dxfId="11694" priority="11748" stopIfTrue="1">
      <formula>AND($F17&gt;0,$G17="")</formula>
    </cfRule>
    <cfRule type="expression" dxfId="11693" priority="11749" stopIfTrue="1">
      <formula>AND($F17=0,$G17&lt;&gt;"",$G17&lt;&gt;"PUMP OFF MODE",G17&lt;&gt;"UNDER LOAD")</formula>
    </cfRule>
  </conditionalFormatting>
  <conditionalFormatting sqref="G17">
    <cfRule type="expression" dxfId="11692" priority="11744" stopIfTrue="1">
      <formula>OR($D17="SI",$D17="T&amp;A")</formula>
    </cfRule>
    <cfRule type="expression" dxfId="11691" priority="11745" stopIfTrue="1">
      <formula>AND($F17&gt;0,$G17="")</formula>
    </cfRule>
    <cfRule type="expression" dxfId="11690" priority="11746" stopIfTrue="1">
      <formula>AND($F17=0,$G17&lt;&gt;"",$G17&lt;&gt;"PUMP OFF MODE",G17&lt;&gt;"UNDER LOAD")</formula>
    </cfRule>
  </conditionalFormatting>
  <conditionalFormatting sqref="G17">
    <cfRule type="expression" dxfId="11689" priority="11741" stopIfTrue="1">
      <formula>OR($D17="SI",$D17="T&amp;A")</formula>
    </cfRule>
    <cfRule type="expression" dxfId="11688" priority="11742" stopIfTrue="1">
      <formula>AND($F17&gt;0,$G17="")</formula>
    </cfRule>
    <cfRule type="expression" dxfId="11687" priority="11743" stopIfTrue="1">
      <formula>AND($F17=0,$G17&lt;&gt;"",$G17&lt;&gt;"PUMP OFF MODE",G17&lt;&gt;"UNDER LOAD")</formula>
    </cfRule>
  </conditionalFormatting>
  <conditionalFormatting sqref="G17">
    <cfRule type="expression" dxfId="11686" priority="11738" stopIfTrue="1">
      <formula>OR($D17="SI",$D17="T&amp;A")</formula>
    </cfRule>
    <cfRule type="expression" dxfId="11685" priority="11739" stopIfTrue="1">
      <formula>AND($F17&gt;0,$G17="")</formula>
    </cfRule>
    <cfRule type="expression" dxfId="11684" priority="11740" stopIfTrue="1">
      <formula>AND($F17=0,$G17&lt;&gt;"",$G17&lt;&gt;"PUMP OFF MODE",G17&lt;&gt;"UNDER LOAD")</formula>
    </cfRule>
  </conditionalFormatting>
  <conditionalFormatting sqref="G17">
    <cfRule type="expression" dxfId="11683" priority="11735" stopIfTrue="1">
      <formula>OR($D17="SI",$D17="T&amp;A")</formula>
    </cfRule>
    <cfRule type="expression" dxfId="11682" priority="11736" stopIfTrue="1">
      <formula>AND($F17&gt;0,$G17="")</formula>
    </cfRule>
    <cfRule type="expression" dxfId="11681" priority="11737" stopIfTrue="1">
      <formula>AND($F17=0,$G17&lt;&gt;"",$G17&lt;&gt;"PUMP OFF MODE",G17&lt;&gt;"UNDER LOAD")</formula>
    </cfRule>
  </conditionalFormatting>
  <conditionalFormatting sqref="G17">
    <cfRule type="expression" dxfId="11680" priority="11732" stopIfTrue="1">
      <formula>OR($D17="SI",$D17="T&amp;A")</formula>
    </cfRule>
    <cfRule type="expression" dxfId="11679" priority="11733" stopIfTrue="1">
      <formula>AND($F17&gt;0,$G17="")</formula>
    </cfRule>
    <cfRule type="expression" dxfId="11678" priority="11734" stopIfTrue="1">
      <formula>AND($F17=0,$G17&lt;&gt;"",$G17&lt;&gt;"PUMP OFF MODE",G17&lt;&gt;"UNDER LOAD")</formula>
    </cfRule>
  </conditionalFormatting>
  <conditionalFormatting sqref="G17">
    <cfRule type="expression" dxfId="11677" priority="11729" stopIfTrue="1">
      <formula>OR($D17="SI",$D17="T&amp;A")</formula>
    </cfRule>
    <cfRule type="expression" dxfId="11676" priority="11730" stopIfTrue="1">
      <formula>AND($F17&gt;0,$G17="")</formula>
    </cfRule>
    <cfRule type="expression" dxfId="11675" priority="11731" stopIfTrue="1">
      <formula>AND($F17=0,$G17&lt;&gt;"",$G17&lt;&gt;"PUMP OFF MODE",G17&lt;&gt;"UNDER LOAD")</formula>
    </cfRule>
  </conditionalFormatting>
  <conditionalFormatting sqref="G17">
    <cfRule type="expression" dxfId="11674" priority="11726" stopIfTrue="1">
      <formula>OR($D17="SI",$D17="T&amp;A")</formula>
    </cfRule>
    <cfRule type="expression" dxfId="11673" priority="11727" stopIfTrue="1">
      <formula>AND($F17&gt;0,$G17="")</formula>
    </cfRule>
    <cfRule type="expression" dxfId="11672" priority="11728" stopIfTrue="1">
      <formula>AND($F17=0,$G17&lt;&gt;"",$G17&lt;&gt;"PUMP OFF MODE",G17&lt;&gt;"UNDER LOAD")</formula>
    </cfRule>
  </conditionalFormatting>
  <conditionalFormatting sqref="G17">
    <cfRule type="expression" dxfId="11671" priority="11723" stopIfTrue="1">
      <formula>OR($D17="SI",$D17="T&amp;A")</formula>
    </cfRule>
    <cfRule type="expression" dxfId="11670" priority="11724" stopIfTrue="1">
      <formula>AND($F17&gt;0,$G17="")</formula>
    </cfRule>
    <cfRule type="expression" dxfId="11669" priority="11725" stopIfTrue="1">
      <formula>AND($F17=0,$G17&lt;&gt;"",$G17&lt;&gt;"PUMP OFF MODE",G17&lt;&gt;"UNDER LOAD")</formula>
    </cfRule>
  </conditionalFormatting>
  <conditionalFormatting sqref="G17">
    <cfRule type="expression" dxfId="11668" priority="11720" stopIfTrue="1">
      <formula>OR($D17="SI",$D17="T&amp;A")</formula>
    </cfRule>
    <cfRule type="expression" dxfId="11667" priority="11721" stopIfTrue="1">
      <formula>AND($F17&gt;0,$G17="")</formula>
    </cfRule>
    <cfRule type="expression" dxfId="11666" priority="11722" stopIfTrue="1">
      <formula>AND($F17=0,$G17&lt;&gt;"",$G17&lt;&gt;"PUMP OFF MODE",G17&lt;&gt;"UNDER LOAD")</formula>
    </cfRule>
  </conditionalFormatting>
  <conditionalFormatting sqref="G17">
    <cfRule type="expression" dxfId="11665" priority="11717" stopIfTrue="1">
      <formula>OR($D17="SI",$D17="T&amp;A")</formula>
    </cfRule>
    <cfRule type="expression" dxfId="11664" priority="11718" stopIfTrue="1">
      <formula>AND($F17&gt;0,$G17="")</formula>
    </cfRule>
    <cfRule type="expression" dxfId="11663" priority="11719" stopIfTrue="1">
      <formula>AND($F17=0,$G17&lt;&gt;"",$G17&lt;&gt;"PUMP OFF MODE",G17&lt;&gt;"UNDER LOAD")</formula>
    </cfRule>
  </conditionalFormatting>
  <conditionalFormatting sqref="G17">
    <cfRule type="expression" dxfId="11662" priority="11714" stopIfTrue="1">
      <formula>OR($D17="SI",$D17="T&amp;A")</formula>
    </cfRule>
    <cfRule type="expression" dxfId="11661" priority="11715" stopIfTrue="1">
      <formula>AND($F17&gt;0,$G17="")</formula>
    </cfRule>
    <cfRule type="expression" dxfId="11660" priority="11716" stopIfTrue="1">
      <formula>AND($F17=0,$G17&lt;&gt;"",$G17&lt;&gt;"PUMP OFF MODE",G17&lt;&gt;"UNDER LOAD")</formula>
    </cfRule>
  </conditionalFormatting>
  <conditionalFormatting sqref="G17">
    <cfRule type="expression" dxfId="11659" priority="11711" stopIfTrue="1">
      <formula>OR($D17="SI",$D17="T&amp;A")</formula>
    </cfRule>
    <cfRule type="expression" dxfId="11658" priority="11712" stopIfTrue="1">
      <formula>AND($F17&gt;0,$G17="")</formula>
    </cfRule>
    <cfRule type="expression" dxfId="11657" priority="11713" stopIfTrue="1">
      <formula>AND($F17=0,$G17&lt;&gt;"",$G17&lt;&gt;"PUMP OFF MODE",G17&lt;&gt;"UNDER LOAD")</formula>
    </cfRule>
  </conditionalFormatting>
  <conditionalFormatting sqref="G17">
    <cfRule type="expression" dxfId="11656" priority="11708" stopIfTrue="1">
      <formula>OR($D17="SI",$D17="T&amp;A")</formula>
    </cfRule>
    <cfRule type="expression" dxfId="11655" priority="11709" stopIfTrue="1">
      <formula>AND($F17&gt;0,$G17="")</formula>
    </cfRule>
    <cfRule type="expression" dxfId="11654" priority="11710" stopIfTrue="1">
      <formula>AND($F17=0,$G17&lt;&gt;"",$G17&lt;&gt;"PUMP OFF MODE",G17&lt;&gt;"UNDER LOAD")</formula>
    </cfRule>
  </conditionalFormatting>
  <conditionalFormatting sqref="G17">
    <cfRule type="expression" dxfId="11653" priority="11705" stopIfTrue="1">
      <formula>OR($D17="SI",$D17="T&amp;A")</formula>
    </cfRule>
    <cfRule type="expression" dxfId="11652" priority="11706" stopIfTrue="1">
      <formula>AND($F17&gt;0,$G17="")</formula>
    </cfRule>
    <cfRule type="expression" dxfId="11651" priority="11707" stopIfTrue="1">
      <formula>AND($F17=0,$G17&lt;&gt;"",$G17&lt;&gt;"PUMP OFF MODE",G17&lt;&gt;"UNDER LOAD")</formula>
    </cfRule>
  </conditionalFormatting>
  <conditionalFormatting sqref="G17">
    <cfRule type="expression" dxfId="11650" priority="11702" stopIfTrue="1">
      <formula>OR($D17="SI",$D17="T&amp;A")</formula>
    </cfRule>
    <cfRule type="expression" dxfId="11649" priority="11703" stopIfTrue="1">
      <formula>AND($F17&gt;0,$G17="")</formula>
    </cfRule>
    <cfRule type="expression" dxfId="11648" priority="11704" stopIfTrue="1">
      <formula>AND($F17=0,$G17&lt;&gt;"",$G17&lt;&gt;"PUMP OFF MODE",G17&lt;&gt;"UNDER LOAD")</formula>
    </cfRule>
  </conditionalFormatting>
  <conditionalFormatting sqref="G17">
    <cfRule type="expression" dxfId="11647" priority="11699" stopIfTrue="1">
      <formula>OR($D17="SI",$D17="T&amp;A")</formula>
    </cfRule>
    <cfRule type="expression" dxfId="11646" priority="11700" stopIfTrue="1">
      <formula>AND($F17&gt;0,$G17="")</formula>
    </cfRule>
    <cfRule type="expression" dxfId="11645" priority="11701" stopIfTrue="1">
      <formula>AND($F17=0,$G17&lt;&gt;"",$G17&lt;&gt;"PUMP OFF MODE",G17&lt;&gt;"UNDER LOAD")</formula>
    </cfRule>
  </conditionalFormatting>
  <conditionalFormatting sqref="G17">
    <cfRule type="expression" dxfId="11644" priority="11696" stopIfTrue="1">
      <formula>OR($D17="SI",$D17="T&amp;A")</formula>
    </cfRule>
    <cfRule type="expression" dxfId="11643" priority="11697" stopIfTrue="1">
      <formula>AND($F17&gt;0,$G17="")</formula>
    </cfRule>
    <cfRule type="expression" dxfId="11642" priority="11698" stopIfTrue="1">
      <formula>AND($F17=0,$G17&lt;&gt;"",$G17&lt;&gt;"PUMP OFF MODE",G17&lt;&gt;"UNDER LOAD")</formula>
    </cfRule>
  </conditionalFormatting>
  <conditionalFormatting sqref="G17">
    <cfRule type="expression" dxfId="11641" priority="11693" stopIfTrue="1">
      <formula>OR($D17="SI",$D17="T&amp;A")</formula>
    </cfRule>
    <cfRule type="expression" dxfId="11640" priority="11694" stopIfTrue="1">
      <formula>AND($F17&gt;0,$G17="")</formula>
    </cfRule>
    <cfRule type="expression" dxfId="11639" priority="11695" stopIfTrue="1">
      <formula>AND($F17=0,$G17&lt;&gt;"",$G17&lt;&gt;"PUMP OFF MODE",G17&lt;&gt;"UNDER LOAD")</formula>
    </cfRule>
  </conditionalFormatting>
  <conditionalFormatting sqref="G17">
    <cfRule type="expression" dxfId="11638" priority="11690" stopIfTrue="1">
      <formula>OR($D17="SI",$D17="T&amp;A")</formula>
    </cfRule>
    <cfRule type="expression" dxfId="11637" priority="11691" stopIfTrue="1">
      <formula>AND($F17&gt;0,$G17="")</formula>
    </cfRule>
    <cfRule type="expression" dxfId="11636" priority="11692" stopIfTrue="1">
      <formula>AND($F17=0,$G17&lt;&gt;"",$G17&lt;&gt;"PUMP OFF MODE",G17&lt;&gt;"UNDER LOAD")</formula>
    </cfRule>
  </conditionalFormatting>
  <conditionalFormatting sqref="G17">
    <cfRule type="expression" dxfId="11635" priority="11687" stopIfTrue="1">
      <formula>OR($D17="SI",$D17="T&amp;A")</formula>
    </cfRule>
    <cfRule type="expression" dxfId="11634" priority="11688" stopIfTrue="1">
      <formula>AND($F17&gt;0,$G17="")</formula>
    </cfRule>
    <cfRule type="expression" dxfId="11633" priority="11689" stopIfTrue="1">
      <formula>AND($F17=0,$G17&lt;&gt;"",$G17&lt;&gt;"PUMP OFF MODE",G17&lt;&gt;"UNDER LOAD")</formula>
    </cfRule>
  </conditionalFormatting>
  <conditionalFormatting sqref="G17">
    <cfRule type="expression" dxfId="11632" priority="11684" stopIfTrue="1">
      <formula>OR($D17="SI",$D17="T&amp;A")</formula>
    </cfRule>
    <cfRule type="expression" dxfId="11631" priority="11685" stopIfTrue="1">
      <formula>AND($F17&gt;0,$G17="")</formula>
    </cfRule>
    <cfRule type="expression" dxfId="11630" priority="11686" stopIfTrue="1">
      <formula>AND($F17=0,$G17&lt;&gt;"",$G17&lt;&gt;"PUMP OFF MODE",G17&lt;&gt;"UNDER LOAD")</formula>
    </cfRule>
  </conditionalFormatting>
  <conditionalFormatting sqref="G17">
    <cfRule type="expression" dxfId="11629" priority="11681" stopIfTrue="1">
      <formula>OR($D17="SI",$D17="T&amp;A")</formula>
    </cfRule>
    <cfRule type="expression" dxfId="11628" priority="11682" stopIfTrue="1">
      <formula>AND($F17&gt;0,$G17="")</formula>
    </cfRule>
    <cfRule type="expression" dxfId="11627" priority="11683" stopIfTrue="1">
      <formula>AND($F17=0,$G17&lt;&gt;"",$G17&lt;&gt;"PUMP OFF MODE",G17&lt;&gt;"UNDER LOAD")</formula>
    </cfRule>
  </conditionalFormatting>
  <conditionalFormatting sqref="G17">
    <cfRule type="expression" dxfId="11626" priority="11678" stopIfTrue="1">
      <formula>OR($D17="SI",$D17="T&amp;A")</formula>
    </cfRule>
    <cfRule type="expression" dxfId="11625" priority="11679" stopIfTrue="1">
      <formula>AND($F17&gt;0,$G17="")</formula>
    </cfRule>
    <cfRule type="expression" dxfId="11624" priority="11680" stopIfTrue="1">
      <formula>AND($F17=0,$G17&lt;&gt;"",$G17&lt;&gt;"PUMP OFF MODE",G17&lt;&gt;"UNDER LOAD")</formula>
    </cfRule>
  </conditionalFormatting>
  <conditionalFormatting sqref="G17">
    <cfRule type="expression" dxfId="11623" priority="11675" stopIfTrue="1">
      <formula>OR($D17="SI",$D17="T&amp;A")</formula>
    </cfRule>
    <cfRule type="expression" dxfId="11622" priority="11676" stopIfTrue="1">
      <formula>AND($F17&gt;0,$G17="")</formula>
    </cfRule>
    <cfRule type="expression" dxfId="11621" priority="11677" stopIfTrue="1">
      <formula>AND($F17=0,$G17&lt;&gt;"",$G17&lt;&gt;"PUMP OFF MODE",G17&lt;&gt;"UNDER LOAD")</formula>
    </cfRule>
  </conditionalFormatting>
  <conditionalFormatting sqref="G17">
    <cfRule type="expression" dxfId="11620" priority="11672" stopIfTrue="1">
      <formula>OR($D17="SI",$D17="T&amp;A")</formula>
    </cfRule>
    <cfRule type="expression" dxfId="11619" priority="11673" stopIfTrue="1">
      <formula>AND($F17&gt;0,$G17="")</formula>
    </cfRule>
    <cfRule type="expression" dxfId="11618" priority="11674" stopIfTrue="1">
      <formula>AND($F17=0,$G17&lt;&gt;"",$G17&lt;&gt;"PUMP OFF MODE",G17&lt;&gt;"UNDER LOAD")</formula>
    </cfRule>
  </conditionalFormatting>
  <conditionalFormatting sqref="G17">
    <cfRule type="expression" dxfId="11617" priority="11669" stopIfTrue="1">
      <formula>OR($D17="SI",$D17="T&amp;A")</formula>
    </cfRule>
    <cfRule type="expression" dxfId="11616" priority="11670" stopIfTrue="1">
      <formula>AND($F17&gt;0,$G17="")</formula>
    </cfRule>
    <cfRule type="expression" dxfId="11615" priority="11671" stopIfTrue="1">
      <formula>AND($F17=0,$G17&lt;&gt;"",$G17&lt;&gt;"PUMP OFF MODE",G17&lt;&gt;"UNDER LOAD")</formula>
    </cfRule>
  </conditionalFormatting>
  <conditionalFormatting sqref="G17">
    <cfRule type="expression" dxfId="11614" priority="11666" stopIfTrue="1">
      <formula>OR($D17="SI",$D17="T&amp;A")</formula>
    </cfRule>
    <cfRule type="expression" dxfId="11613" priority="11667" stopIfTrue="1">
      <formula>AND($F17&gt;0,$G17="")</formula>
    </cfRule>
    <cfRule type="expression" dxfId="11612" priority="11668" stopIfTrue="1">
      <formula>AND($F17=0,$G17&lt;&gt;"",$G17&lt;&gt;"PUMP OFF MODE",G17&lt;&gt;"UNDER LOAD")</formula>
    </cfRule>
  </conditionalFormatting>
  <conditionalFormatting sqref="G17">
    <cfRule type="expression" dxfId="11611" priority="11663" stopIfTrue="1">
      <formula>OR($D17="SI",$D17="T&amp;A")</formula>
    </cfRule>
    <cfRule type="expression" dxfId="11610" priority="11664" stopIfTrue="1">
      <formula>AND($F17&gt;0,$G17="")</formula>
    </cfRule>
    <cfRule type="expression" dxfId="11609" priority="11665" stopIfTrue="1">
      <formula>AND($F17=0,$G17&lt;&gt;"",$G17&lt;&gt;"PUMP OFF MODE",G17&lt;&gt;"UNDER LOAD")</formula>
    </cfRule>
  </conditionalFormatting>
  <conditionalFormatting sqref="G17">
    <cfRule type="expression" dxfId="11608" priority="11660" stopIfTrue="1">
      <formula>OR($D17="SI",$D17="T&amp;A")</formula>
    </cfRule>
    <cfRule type="expression" dxfId="11607" priority="11661" stopIfTrue="1">
      <formula>AND($F17&gt;0,$G17="")</formula>
    </cfRule>
    <cfRule type="expression" dxfId="11606" priority="11662" stopIfTrue="1">
      <formula>AND($F17=0,$G17&lt;&gt;"",$G17&lt;&gt;"PUMP OFF MODE",G17&lt;&gt;"UNDER LOAD")</formula>
    </cfRule>
  </conditionalFormatting>
  <conditionalFormatting sqref="G17">
    <cfRule type="expression" dxfId="11605" priority="11657" stopIfTrue="1">
      <formula>OR($D17="SI",$D17="T&amp;A")</formula>
    </cfRule>
    <cfRule type="expression" dxfId="11604" priority="11658" stopIfTrue="1">
      <formula>AND($F17&gt;0,$G17="")</formula>
    </cfRule>
    <cfRule type="expression" dxfId="11603" priority="11659" stopIfTrue="1">
      <formula>AND($F17=0,$G17&lt;&gt;"",$G17&lt;&gt;"PUMP OFF MODE",G17&lt;&gt;"UNDER LOAD")</formula>
    </cfRule>
  </conditionalFormatting>
  <conditionalFormatting sqref="G17">
    <cfRule type="expression" dxfId="11602" priority="11654" stopIfTrue="1">
      <formula>OR($D17="SI",$D17="T&amp;A")</formula>
    </cfRule>
    <cfRule type="expression" dxfId="11601" priority="11655" stopIfTrue="1">
      <formula>AND($F17&gt;0,$G17="")</formula>
    </cfRule>
    <cfRule type="expression" dxfId="11600" priority="11656" stopIfTrue="1">
      <formula>AND($F17=0,$G17&lt;&gt;"",$G17&lt;&gt;"PUMP OFF MODE",G17&lt;&gt;"UNDER LOAD")</formula>
    </cfRule>
  </conditionalFormatting>
  <conditionalFormatting sqref="G17">
    <cfRule type="expression" dxfId="11599" priority="11651" stopIfTrue="1">
      <formula>OR($D17="SI",$D17="T&amp;A")</formula>
    </cfRule>
    <cfRule type="expression" dxfId="11598" priority="11652" stopIfTrue="1">
      <formula>AND($F17&gt;0,$G17="")</formula>
    </cfRule>
    <cfRule type="expression" dxfId="11597" priority="11653" stopIfTrue="1">
      <formula>AND($F17=0,$G17&lt;&gt;"",$G17&lt;&gt;"PUMP OFF MODE",G17&lt;&gt;"UNDER LOAD")</formula>
    </cfRule>
  </conditionalFormatting>
  <conditionalFormatting sqref="G17">
    <cfRule type="expression" dxfId="11596" priority="11648" stopIfTrue="1">
      <formula>OR($D17="SI",$D17="T&amp;A")</formula>
    </cfRule>
    <cfRule type="expression" dxfId="11595" priority="11649" stopIfTrue="1">
      <formula>AND($F17&gt;0,$G17="")</formula>
    </cfRule>
    <cfRule type="expression" dxfId="11594" priority="11650" stopIfTrue="1">
      <formula>AND($F17=0,$G17&lt;&gt;"",$G17&lt;&gt;"PUMP OFF MODE",G17&lt;&gt;"UNDER LOAD")</formula>
    </cfRule>
  </conditionalFormatting>
  <conditionalFormatting sqref="G17">
    <cfRule type="expression" dxfId="11593" priority="11645" stopIfTrue="1">
      <formula>OR($D17="SI",$D17="T&amp;A")</formula>
    </cfRule>
    <cfRule type="expression" dxfId="11592" priority="11646" stopIfTrue="1">
      <formula>AND($F17&gt;0,$G17="")</formula>
    </cfRule>
    <cfRule type="expression" dxfId="11591" priority="11647" stopIfTrue="1">
      <formula>AND($F17=0,$G17&lt;&gt;"",$G17&lt;&gt;"PUMP OFF MODE",G17&lt;&gt;"UNDER LOAD")</formula>
    </cfRule>
  </conditionalFormatting>
  <conditionalFormatting sqref="G17">
    <cfRule type="expression" dxfId="11590" priority="11642" stopIfTrue="1">
      <formula>OR($D17="SI",$D17="T&amp;A")</formula>
    </cfRule>
    <cfRule type="expression" dxfId="11589" priority="11643" stopIfTrue="1">
      <formula>AND($F17&gt;0,$G17="")</formula>
    </cfRule>
    <cfRule type="expression" dxfId="11588" priority="11644" stopIfTrue="1">
      <formula>AND($F17=0,$G17&lt;&gt;"",$G17&lt;&gt;"PUMP OFF MODE",G17&lt;&gt;"UNDER LOAD")</formula>
    </cfRule>
  </conditionalFormatting>
  <conditionalFormatting sqref="G17">
    <cfRule type="expression" dxfId="11587" priority="11639" stopIfTrue="1">
      <formula>OR($D17="SI",$D17="T&amp;A")</formula>
    </cfRule>
    <cfRule type="expression" dxfId="11586" priority="11640" stopIfTrue="1">
      <formula>AND($F17&gt;0,$G17="")</formula>
    </cfRule>
    <cfRule type="expression" dxfId="11585" priority="11641" stopIfTrue="1">
      <formula>AND($F17=0,$G17&lt;&gt;"",$G17&lt;&gt;"PUMP OFF MODE",G17&lt;&gt;"UNDER LOAD")</formula>
    </cfRule>
  </conditionalFormatting>
  <conditionalFormatting sqref="G17">
    <cfRule type="expression" dxfId="11584" priority="11636" stopIfTrue="1">
      <formula>OR($D17="SI",$D17="T&amp;A")</formula>
    </cfRule>
    <cfRule type="expression" dxfId="11583" priority="11637" stopIfTrue="1">
      <formula>AND($F17&gt;0,$G17="")</formula>
    </cfRule>
    <cfRule type="expression" dxfId="11582" priority="11638" stopIfTrue="1">
      <formula>AND($F17=0,$G17&lt;&gt;"",$G17&lt;&gt;"PUMP OFF MODE",G17&lt;&gt;"UNDER LOAD")</formula>
    </cfRule>
  </conditionalFormatting>
  <conditionalFormatting sqref="G17">
    <cfRule type="expression" dxfId="11581" priority="11633" stopIfTrue="1">
      <formula>OR($D17="SI",$D17="T&amp;A")</formula>
    </cfRule>
    <cfRule type="expression" dxfId="11580" priority="11634" stopIfTrue="1">
      <formula>AND($F17&gt;0,$G17="")</formula>
    </cfRule>
    <cfRule type="expression" dxfId="11579" priority="11635" stopIfTrue="1">
      <formula>AND($F17=0,$G17&lt;&gt;"",$G17&lt;&gt;"PUMP OFF MODE",G17&lt;&gt;"UNDER LOAD")</formula>
    </cfRule>
  </conditionalFormatting>
  <conditionalFormatting sqref="G17">
    <cfRule type="expression" dxfId="11578" priority="11630" stopIfTrue="1">
      <formula>OR($D17="SI",$D17="T&amp;A")</formula>
    </cfRule>
    <cfRule type="expression" dxfId="11577" priority="11631" stopIfTrue="1">
      <formula>AND($F17&gt;0,$G17="")</formula>
    </cfRule>
    <cfRule type="expression" dxfId="11576" priority="11632" stopIfTrue="1">
      <formula>AND($F17=0,$G17&lt;&gt;"",$G17&lt;&gt;"PUMP OFF MODE",G17&lt;&gt;"UNDER LOAD")</formula>
    </cfRule>
  </conditionalFormatting>
  <conditionalFormatting sqref="G17">
    <cfRule type="expression" dxfId="11575" priority="11627" stopIfTrue="1">
      <formula>OR($D17="SI",$D17="T&amp;A")</formula>
    </cfRule>
    <cfRule type="expression" dxfId="11574" priority="11628" stopIfTrue="1">
      <formula>AND($F17&gt;0,$G17="")</formula>
    </cfRule>
    <cfRule type="expression" dxfId="11573" priority="11629" stopIfTrue="1">
      <formula>AND($F17=0,$G17&lt;&gt;"",$G17&lt;&gt;"PUMP OFF MODE",G17&lt;&gt;"UNDER LOAD")</formula>
    </cfRule>
  </conditionalFormatting>
  <conditionalFormatting sqref="G17">
    <cfRule type="expression" dxfId="11572" priority="11624" stopIfTrue="1">
      <formula>OR($D17="SI",$D17="T&amp;A")</formula>
    </cfRule>
    <cfRule type="expression" dxfId="11571" priority="11625" stopIfTrue="1">
      <formula>AND($F17&gt;0,$G17="")</formula>
    </cfRule>
    <cfRule type="expression" dxfId="11570" priority="11626" stopIfTrue="1">
      <formula>AND($F17=0,$G17&lt;&gt;"",$G17&lt;&gt;"PUMP OFF MODE",G17&lt;&gt;"UNDER LOAD")</formula>
    </cfRule>
  </conditionalFormatting>
  <conditionalFormatting sqref="G17">
    <cfRule type="expression" dxfId="11569" priority="11621" stopIfTrue="1">
      <formula>OR($D17="SI",$D17="T&amp;A")</formula>
    </cfRule>
    <cfRule type="expression" dxfId="11568" priority="11622" stopIfTrue="1">
      <formula>AND($F17&gt;0,$G17="")</formula>
    </cfRule>
    <cfRule type="expression" dxfId="11567" priority="11623" stopIfTrue="1">
      <formula>AND($F17=0,$G17&lt;&gt;"",$G17&lt;&gt;"PUMP OFF MODE",G17&lt;&gt;"UNDER LOAD")</formula>
    </cfRule>
  </conditionalFormatting>
  <conditionalFormatting sqref="G17">
    <cfRule type="expression" dxfId="11566" priority="11618" stopIfTrue="1">
      <formula>OR($D17="SI",$D17="T&amp;A")</formula>
    </cfRule>
    <cfRule type="expression" dxfId="11565" priority="11619" stopIfTrue="1">
      <formula>AND($F17&gt;0,$G17="")</formula>
    </cfRule>
    <cfRule type="expression" dxfId="11564" priority="11620" stopIfTrue="1">
      <formula>AND($F17=0,$G17&lt;&gt;"",$G17&lt;&gt;"PUMP OFF MODE",G17&lt;&gt;"UNDER LOAD")</formula>
    </cfRule>
  </conditionalFormatting>
  <conditionalFormatting sqref="G17">
    <cfRule type="expression" dxfId="11563" priority="11615" stopIfTrue="1">
      <formula>OR($D17="SI",$D17="T&amp;A")</formula>
    </cfRule>
    <cfRule type="expression" dxfId="11562" priority="11616" stopIfTrue="1">
      <formula>AND($F17&gt;0,$G17="")</formula>
    </cfRule>
    <cfRule type="expression" dxfId="11561" priority="11617" stopIfTrue="1">
      <formula>AND($F17=0,$G17&lt;&gt;"",$G17&lt;&gt;"PUMP OFF MODE",G17&lt;&gt;"UNDER LOAD")</formula>
    </cfRule>
  </conditionalFormatting>
  <conditionalFormatting sqref="G17">
    <cfRule type="expression" dxfId="11560" priority="11612" stopIfTrue="1">
      <formula>OR($D17="SI",$D17="T&amp;A")</formula>
    </cfRule>
    <cfRule type="expression" dxfId="11559" priority="11613" stopIfTrue="1">
      <formula>AND($F17&gt;0,$G17="")</formula>
    </cfRule>
    <cfRule type="expression" dxfId="11558" priority="11614" stopIfTrue="1">
      <formula>AND($F17=0,$G17&lt;&gt;"",$G17&lt;&gt;"PUMP OFF MODE",G17&lt;&gt;"UNDER LOAD")</formula>
    </cfRule>
  </conditionalFormatting>
  <conditionalFormatting sqref="G17">
    <cfRule type="expression" dxfId="11557" priority="11609" stopIfTrue="1">
      <formula>OR($D17="SI",$D17="T&amp;A")</formula>
    </cfRule>
    <cfRule type="expression" dxfId="11556" priority="11610" stopIfTrue="1">
      <formula>AND($F17&gt;0,$G17="")</formula>
    </cfRule>
    <cfRule type="expression" dxfId="11555" priority="11611" stopIfTrue="1">
      <formula>AND($F17=0,$G17&lt;&gt;"",$G17&lt;&gt;"PUMP OFF MODE",G17&lt;&gt;"UNDER LOAD")</formula>
    </cfRule>
  </conditionalFormatting>
  <conditionalFormatting sqref="G17">
    <cfRule type="expression" dxfId="11554" priority="11606" stopIfTrue="1">
      <formula>OR($D17="SI",$D17="T&amp;A")</formula>
    </cfRule>
    <cfRule type="expression" dxfId="11553" priority="11607" stopIfTrue="1">
      <formula>AND($F17&gt;0,$G17="")</formula>
    </cfRule>
    <cfRule type="expression" dxfId="11552" priority="11608" stopIfTrue="1">
      <formula>AND($F17=0,$G17&lt;&gt;"",$G17&lt;&gt;"PUMP OFF MODE",G17&lt;&gt;"UNDER LOAD")</formula>
    </cfRule>
  </conditionalFormatting>
  <conditionalFormatting sqref="G17">
    <cfRule type="expression" dxfId="11551" priority="11603" stopIfTrue="1">
      <formula>OR($D17="SI",$D17="T&amp;A")</formula>
    </cfRule>
    <cfRule type="expression" dxfId="11550" priority="11604" stopIfTrue="1">
      <formula>AND($F17&gt;0,$G17="")</formula>
    </cfRule>
    <cfRule type="expression" dxfId="11549" priority="11605" stopIfTrue="1">
      <formula>AND($F17=0,$G17&lt;&gt;"",$G17&lt;&gt;"PUMP OFF MODE",G17&lt;&gt;"UNDER LOAD")</formula>
    </cfRule>
  </conditionalFormatting>
  <conditionalFormatting sqref="G17">
    <cfRule type="expression" dxfId="11548" priority="11600" stopIfTrue="1">
      <formula>OR($D17="SI",$D17="T&amp;A")</formula>
    </cfRule>
    <cfRule type="expression" dxfId="11547" priority="11601" stopIfTrue="1">
      <formula>AND($F17&gt;0,$G17="")</formula>
    </cfRule>
    <cfRule type="expression" dxfId="11546" priority="11602" stopIfTrue="1">
      <formula>AND($F17=0,$G17&lt;&gt;"",$G17&lt;&gt;"PUMP OFF MODE",G17&lt;&gt;"UNDER LOAD")</formula>
    </cfRule>
  </conditionalFormatting>
  <conditionalFormatting sqref="G17">
    <cfRule type="expression" dxfId="11545" priority="11597" stopIfTrue="1">
      <formula>OR($D17="SI",$D17="T&amp;A")</formula>
    </cfRule>
    <cfRule type="expression" dxfId="11544" priority="11598" stopIfTrue="1">
      <formula>AND($F17&gt;0,$G17="")</formula>
    </cfRule>
    <cfRule type="expression" dxfId="11543" priority="11599" stopIfTrue="1">
      <formula>AND($F17=0,$G17&lt;&gt;"",$G17&lt;&gt;"PUMP OFF MODE",G17&lt;&gt;"UNDER LOAD")</formula>
    </cfRule>
  </conditionalFormatting>
  <conditionalFormatting sqref="G17">
    <cfRule type="expression" dxfId="11542" priority="11594" stopIfTrue="1">
      <formula>OR($D17="SI",$D17="T&amp;A")</formula>
    </cfRule>
    <cfRule type="expression" dxfId="11541" priority="11595" stopIfTrue="1">
      <formula>AND($F17&gt;0,$G17="")</formula>
    </cfRule>
    <cfRule type="expression" dxfId="11540" priority="11596" stopIfTrue="1">
      <formula>AND($F17=0,$G17&lt;&gt;"",$G17&lt;&gt;"PUMP OFF MODE",G17&lt;&gt;"UNDER LOAD")</formula>
    </cfRule>
  </conditionalFormatting>
  <conditionalFormatting sqref="G17">
    <cfRule type="expression" dxfId="11539" priority="11591" stopIfTrue="1">
      <formula>OR($D17="SI",$D17="T&amp;A")</formula>
    </cfRule>
    <cfRule type="expression" dxfId="11538" priority="11592" stopIfTrue="1">
      <formula>AND($F17&gt;0,$G17="")</formula>
    </cfRule>
    <cfRule type="expression" dxfId="11537" priority="11593" stopIfTrue="1">
      <formula>AND($F17=0,$G17&lt;&gt;"",$G17&lt;&gt;"PUMP OFF MODE",G17&lt;&gt;"UNDER LOAD")</formula>
    </cfRule>
  </conditionalFormatting>
  <conditionalFormatting sqref="G17">
    <cfRule type="expression" dxfId="11536" priority="11588" stopIfTrue="1">
      <formula>OR($D17="SI",$D17="T&amp;A")</formula>
    </cfRule>
    <cfRule type="expression" dxfId="11535" priority="11589" stopIfTrue="1">
      <formula>AND($F17&gt;0,$G17="")</formula>
    </cfRule>
    <cfRule type="expression" dxfId="11534" priority="11590" stopIfTrue="1">
      <formula>AND($F17=0,$G17&lt;&gt;"",$G17&lt;&gt;"PUMP OFF MODE",G17&lt;&gt;"UNDER LOAD")</formula>
    </cfRule>
  </conditionalFormatting>
  <conditionalFormatting sqref="G17">
    <cfRule type="expression" dxfId="11533" priority="11585" stopIfTrue="1">
      <formula>OR($D17="SI",$D17="T&amp;A")</formula>
    </cfRule>
    <cfRule type="expression" dxfId="11532" priority="11586" stopIfTrue="1">
      <formula>AND($F17&gt;0,$G17="")</formula>
    </cfRule>
    <cfRule type="expression" dxfId="11531" priority="11587" stopIfTrue="1">
      <formula>AND($F17=0,$G17&lt;&gt;"",$G17&lt;&gt;"PUMP OFF MODE",G17&lt;&gt;"UNDER LOAD")</formula>
    </cfRule>
  </conditionalFormatting>
  <conditionalFormatting sqref="G17">
    <cfRule type="expression" dxfId="11530" priority="11582" stopIfTrue="1">
      <formula>OR($D17="SI",$D17="T&amp;A")</formula>
    </cfRule>
    <cfRule type="expression" dxfId="11529" priority="11583" stopIfTrue="1">
      <formula>AND($F17&gt;0,$G17="")</formula>
    </cfRule>
    <cfRule type="expression" dxfId="11528" priority="11584" stopIfTrue="1">
      <formula>AND($F17=0,$G17&lt;&gt;"",$G17&lt;&gt;"PUMP OFF MODE",G17&lt;&gt;"UNDER LOAD")</formula>
    </cfRule>
  </conditionalFormatting>
  <conditionalFormatting sqref="G17">
    <cfRule type="expression" dxfId="11527" priority="11579" stopIfTrue="1">
      <formula>OR($D17="SI",$D17="T&amp;A")</formula>
    </cfRule>
    <cfRule type="expression" dxfId="11526" priority="11580" stopIfTrue="1">
      <formula>AND($F17&gt;0,$G17="")</formula>
    </cfRule>
    <cfRule type="expression" dxfId="11525" priority="11581" stopIfTrue="1">
      <formula>AND($F17=0,$G17&lt;&gt;"",$G17&lt;&gt;"PUMP OFF MODE",G17&lt;&gt;"UNDER LOAD")</formula>
    </cfRule>
  </conditionalFormatting>
  <conditionalFormatting sqref="G17">
    <cfRule type="expression" dxfId="11524" priority="11576" stopIfTrue="1">
      <formula>OR($D17="SI",$D17="T&amp;A")</formula>
    </cfRule>
    <cfRule type="expression" dxfId="11523" priority="11577" stopIfTrue="1">
      <formula>AND($F17&gt;0,$G17="")</formula>
    </cfRule>
    <cfRule type="expression" dxfId="11522" priority="11578" stopIfTrue="1">
      <formula>AND($F17=0,$G17&lt;&gt;"",$G17&lt;&gt;"PUMP OFF MODE",G17&lt;&gt;"UNDER LOAD")</formula>
    </cfRule>
  </conditionalFormatting>
  <conditionalFormatting sqref="G17">
    <cfRule type="expression" dxfId="11521" priority="11573" stopIfTrue="1">
      <formula>OR($D17="SI",$D17="T&amp;A")</formula>
    </cfRule>
    <cfRule type="expression" dxfId="11520" priority="11574" stopIfTrue="1">
      <formula>AND($F17&gt;0,$G17="")</formula>
    </cfRule>
    <cfRule type="expression" dxfId="11519" priority="11575" stopIfTrue="1">
      <formula>AND($F17=0,$G17&lt;&gt;"",$G17&lt;&gt;"PUMP OFF MODE",G17&lt;&gt;"UNDER LOAD")</formula>
    </cfRule>
  </conditionalFormatting>
  <conditionalFormatting sqref="G17">
    <cfRule type="expression" dxfId="11518" priority="11570" stopIfTrue="1">
      <formula>OR($D17="SI",$D17="T&amp;A")</formula>
    </cfRule>
    <cfRule type="expression" dxfId="11517" priority="11571" stopIfTrue="1">
      <formula>AND($F17&gt;0,$G17="")</formula>
    </cfRule>
    <cfRule type="expression" dxfId="11516" priority="11572" stopIfTrue="1">
      <formula>AND($F17=0,$G17&lt;&gt;"",$G17&lt;&gt;"PUMP OFF MODE",G17&lt;&gt;"UNDER LOAD")</formula>
    </cfRule>
  </conditionalFormatting>
  <conditionalFormatting sqref="G17">
    <cfRule type="expression" dxfId="11515" priority="11567" stopIfTrue="1">
      <formula>OR($D17="SI",$D17="T&amp;A")</formula>
    </cfRule>
    <cfRule type="expression" dxfId="11514" priority="11568" stopIfTrue="1">
      <formula>AND($F17&gt;0,$G17="")</formula>
    </cfRule>
    <cfRule type="expression" dxfId="11513" priority="11569" stopIfTrue="1">
      <formula>AND($F17=0,$G17&lt;&gt;"",$G17&lt;&gt;"PUMP OFF MODE",G17&lt;&gt;"UNDER LOAD")</formula>
    </cfRule>
  </conditionalFormatting>
  <conditionalFormatting sqref="G17">
    <cfRule type="expression" dxfId="11512" priority="11564" stopIfTrue="1">
      <formula>OR($D17="SI",$D17="T&amp;A")</formula>
    </cfRule>
    <cfRule type="expression" dxfId="11511" priority="11565" stopIfTrue="1">
      <formula>AND($F17&gt;0,$G17="")</formula>
    </cfRule>
    <cfRule type="expression" dxfId="11510" priority="11566" stopIfTrue="1">
      <formula>AND($F17=0,$G17&lt;&gt;"",$G17&lt;&gt;"PUMP OFF MODE",G17&lt;&gt;"UNDER LOAD")</formula>
    </cfRule>
  </conditionalFormatting>
  <conditionalFormatting sqref="G17">
    <cfRule type="expression" dxfId="11509" priority="11561" stopIfTrue="1">
      <formula>OR($D17="SI",$D17="T&amp;A")</formula>
    </cfRule>
    <cfRule type="expression" dxfId="11508" priority="11562" stopIfTrue="1">
      <formula>AND($F17&gt;0,$G17="")</formula>
    </cfRule>
    <cfRule type="expression" dxfId="11507" priority="11563" stopIfTrue="1">
      <formula>AND($F17=0,$G17&lt;&gt;"",$G17&lt;&gt;"PUMP OFF MODE",G17&lt;&gt;"UNDER LOAD")</formula>
    </cfRule>
  </conditionalFormatting>
  <conditionalFormatting sqref="G17">
    <cfRule type="expression" dxfId="11506" priority="11558" stopIfTrue="1">
      <formula>OR($D17="SI",$D17="T&amp;A")</formula>
    </cfRule>
    <cfRule type="expression" dxfId="11505" priority="11559" stopIfTrue="1">
      <formula>AND($F17&gt;0,$G17="")</formula>
    </cfRule>
    <cfRule type="expression" dxfId="11504" priority="11560" stopIfTrue="1">
      <formula>AND($F17=0,$G17&lt;&gt;"",$G17&lt;&gt;"PUMP OFF MODE",G17&lt;&gt;"UNDER LOAD")</formula>
    </cfRule>
  </conditionalFormatting>
  <conditionalFormatting sqref="G17">
    <cfRule type="expression" dxfId="11503" priority="11555" stopIfTrue="1">
      <formula>OR($D17="SI",$D17="T&amp;A")</formula>
    </cfRule>
    <cfRule type="expression" dxfId="11502" priority="11556" stopIfTrue="1">
      <formula>AND($F17&gt;0,$G17="")</formula>
    </cfRule>
    <cfRule type="expression" dxfId="11501" priority="11557" stopIfTrue="1">
      <formula>AND($F17=0,$G17&lt;&gt;"",$G17&lt;&gt;"PUMP OFF MODE",G17&lt;&gt;"UNDER LOAD")</formula>
    </cfRule>
  </conditionalFormatting>
  <conditionalFormatting sqref="G17">
    <cfRule type="expression" dxfId="11500" priority="11552" stopIfTrue="1">
      <formula>OR($D17="SI",$D17="T&amp;A")</formula>
    </cfRule>
    <cfRule type="expression" dxfId="11499" priority="11553" stopIfTrue="1">
      <formula>AND($F17&gt;0,$G17="")</formula>
    </cfRule>
    <cfRule type="expression" dxfId="11498" priority="11554" stopIfTrue="1">
      <formula>AND($F17=0,$G17&lt;&gt;"",$G17&lt;&gt;"PUMP OFF MODE",G17&lt;&gt;"UNDER LOAD")</formula>
    </cfRule>
  </conditionalFormatting>
  <conditionalFormatting sqref="G17">
    <cfRule type="expression" dxfId="11497" priority="11549" stopIfTrue="1">
      <formula>OR($D17="SI",$D17="T&amp;A")</formula>
    </cfRule>
    <cfRule type="expression" dxfId="11496" priority="11550" stopIfTrue="1">
      <formula>AND($F17&gt;0,$G17="")</formula>
    </cfRule>
    <cfRule type="expression" dxfId="11495" priority="11551" stopIfTrue="1">
      <formula>AND($F17=0,$G17&lt;&gt;"",$G17&lt;&gt;"PUMP OFF MODE",G17&lt;&gt;"UNDER LOAD")</formula>
    </cfRule>
  </conditionalFormatting>
  <conditionalFormatting sqref="G17">
    <cfRule type="expression" dxfId="11494" priority="11546" stopIfTrue="1">
      <formula>OR($D17="SI",$D17="T&amp;A")</formula>
    </cfRule>
    <cfRule type="expression" dxfId="11493" priority="11547" stopIfTrue="1">
      <formula>AND($F17&gt;0,$G17="")</formula>
    </cfRule>
    <cfRule type="expression" dxfId="11492" priority="11548" stopIfTrue="1">
      <formula>AND($F17=0,$G17&lt;&gt;"",$G17&lt;&gt;"PUMP OFF MODE",G17&lt;&gt;"UNDER LOAD")</formula>
    </cfRule>
  </conditionalFormatting>
  <conditionalFormatting sqref="G17">
    <cfRule type="expression" dxfId="11491" priority="11543" stopIfTrue="1">
      <formula>OR($D17="SI",$D17="T&amp;A")</formula>
    </cfRule>
    <cfRule type="expression" dxfId="11490" priority="11544" stopIfTrue="1">
      <formula>AND($F17&gt;0,$G17="")</formula>
    </cfRule>
    <cfRule type="expression" dxfId="11489" priority="11545" stopIfTrue="1">
      <formula>AND($F17=0,$G17&lt;&gt;"",$G17&lt;&gt;"PUMP OFF MODE",G17&lt;&gt;"UNDER LOAD")</formula>
    </cfRule>
  </conditionalFormatting>
  <conditionalFormatting sqref="G17">
    <cfRule type="expression" dxfId="11488" priority="11540" stopIfTrue="1">
      <formula>OR($D17="SI",$D17="T&amp;A")</formula>
    </cfRule>
    <cfRule type="expression" dxfId="11487" priority="11541" stopIfTrue="1">
      <formula>AND($F17&gt;0,$G17="")</formula>
    </cfRule>
    <cfRule type="expression" dxfId="11486" priority="11542" stopIfTrue="1">
      <formula>AND($F17=0,$G17&lt;&gt;"",$G17&lt;&gt;"PUMP OFF MODE",G17&lt;&gt;"UNDER LOAD")</formula>
    </cfRule>
  </conditionalFormatting>
  <conditionalFormatting sqref="G17">
    <cfRule type="expression" dxfId="11485" priority="11537" stopIfTrue="1">
      <formula>OR($D17="SI",$D17="T&amp;A")</formula>
    </cfRule>
    <cfRule type="expression" dxfId="11484" priority="11538" stopIfTrue="1">
      <formula>AND($F17&gt;0,$G17="")</formula>
    </cfRule>
    <cfRule type="expression" dxfId="11483" priority="11539" stopIfTrue="1">
      <formula>AND($F17=0,$G17&lt;&gt;"",$G17&lt;&gt;"PUMP OFF MODE",G17&lt;&gt;"UNDER LOAD")</formula>
    </cfRule>
  </conditionalFormatting>
  <conditionalFormatting sqref="G17">
    <cfRule type="expression" dxfId="11482" priority="11534" stopIfTrue="1">
      <formula>OR($D17="SI",$D17="T&amp;A")</formula>
    </cfRule>
    <cfRule type="expression" dxfId="11481" priority="11535" stopIfTrue="1">
      <formula>AND($F17&gt;0,$G17="")</formula>
    </cfRule>
    <cfRule type="expression" dxfId="11480" priority="11536" stopIfTrue="1">
      <formula>AND($F17=0,$G17&lt;&gt;"",$G17&lt;&gt;"PUMP OFF MODE",G17&lt;&gt;"UNDER LOAD")</formula>
    </cfRule>
  </conditionalFormatting>
  <conditionalFormatting sqref="G17">
    <cfRule type="expression" dxfId="11479" priority="11531" stopIfTrue="1">
      <formula>OR($D17="SI",$D17="T&amp;A")</formula>
    </cfRule>
    <cfRule type="expression" dxfId="11478" priority="11532" stopIfTrue="1">
      <formula>AND($F17&gt;0,$G17="")</formula>
    </cfRule>
    <cfRule type="expression" dxfId="11477" priority="11533" stopIfTrue="1">
      <formula>AND($F17=0,$G17&lt;&gt;"",$G17&lt;&gt;"PUMP OFF MODE",G17&lt;&gt;"UNDER LOAD")</formula>
    </cfRule>
  </conditionalFormatting>
  <conditionalFormatting sqref="G17">
    <cfRule type="expression" dxfId="11476" priority="11528" stopIfTrue="1">
      <formula>OR($D17="SI",$D17="T&amp;A")</formula>
    </cfRule>
    <cfRule type="expression" dxfId="11475" priority="11529" stopIfTrue="1">
      <formula>AND($F17&gt;0,$G17="")</formula>
    </cfRule>
    <cfRule type="expression" dxfId="11474" priority="11530" stopIfTrue="1">
      <formula>AND($F17=0,$G17&lt;&gt;"",$G17&lt;&gt;"PUMP OFF MODE",G17&lt;&gt;"UNDER LOAD")</formula>
    </cfRule>
  </conditionalFormatting>
  <conditionalFormatting sqref="G17">
    <cfRule type="expression" dxfId="11473" priority="11525" stopIfTrue="1">
      <formula>OR($D17="SI",$D17="T&amp;A")</formula>
    </cfRule>
    <cfRule type="expression" dxfId="11472" priority="11526" stopIfTrue="1">
      <formula>AND($F17&gt;0,$G17="")</formula>
    </cfRule>
    <cfRule type="expression" dxfId="11471" priority="11527" stopIfTrue="1">
      <formula>AND($F17=0,$G17&lt;&gt;"",$G17&lt;&gt;"PUMP OFF MODE",G17&lt;&gt;"UNDER LOAD")</formula>
    </cfRule>
  </conditionalFormatting>
  <conditionalFormatting sqref="G17">
    <cfRule type="expression" dxfId="11470" priority="11522" stopIfTrue="1">
      <formula>OR($D17="SI",$D17="T&amp;A")</formula>
    </cfRule>
    <cfRule type="expression" dxfId="11469" priority="11523" stopIfTrue="1">
      <formula>AND($F17&gt;0,$G17="")</formula>
    </cfRule>
    <cfRule type="expression" dxfId="11468" priority="11524" stopIfTrue="1">
      <formula>AND($F17=0,$G17&lt;&gt;"",$G17&lt;&gt;"PUMP OFF MODE",G17&lt;&gt;"UNDER LOAD")</formula>
    </cfRule>
  </conditionalFormatting>
  <conditionalFormatting sqref="G17">
    <cfRule type="expression" dxfId="11467" priority="11519" stopIfTrue="1">
      <formula>OR($D17="SI",$D17="T&amp;A")</formula>
    </cfRule>
    <cfRule type="expression" dxfId="11466" priority="11520" stopIfTrue="1">
      <formula>AND($F17&gt;0,$G17="")</formula>
    </cfRule>
    <cfRule type="expression" dxfId="11465" priority="11521" stopIfTrue="1">
      <formula>AND($F17=0,$G17&lt;&gt;"",$G17&lt;&gt;"PUMP OFF MODE",G17&lt;&gt;"UNDER LOAD")</formula>
    </cfRule>
  </conditionalFormatting>
  <conditionalFormatting sqref="G17">
    <cfRule type="expression" dxfId="11464" priority="11516" stopIfTrue="1">
      <formula>OR($D17="SI",$D17="T&amp;A")</formula>
    </cfRule>
    <cfRule type="expression" dxfId="11463" priority="11517" stopIfTrue="1">
      <formula>AND($F17&gt;0,$G17="")</formula>
    </cfRule>
    <cfRule type="expression" dxfId="11462" priority="11518" stopIfTrue="1">
      <formula>AND($F17=0,$G17&lt;&gt;"",$G17&lt;&gt;"PUMP OFF MODE",G17&lt;&gt;"UNDER LOAD")</formula>
    </cfRule>
  </conditionalFormatting>
  <conditionalFormatting sqref="G17">
    <cfRule type="expression" dxfId="11461" priority="11513" stopIfTrue="1">
      <formula>OR($D17="SI",$D17="T&amp;A")</formula>
    </cfRule>
    <cfRule type="expression" dxfId="11460" priority="11514" stopIfTrue="1">
      <formula>AND($F17&gt;0,$G17="")</formula>
    </cfRule>
    <cfRule type="expression" dxfId="11459" priority="11515" stopIfTrue="1">
      <formula>AND($F17=0,$G17&lt;&gt;"",$G17&lt;&gt;"PUMP OFF MODE",G17&lt;&gt;"UNDER LOAD")</formula>
    </cfRule>
  </conditionalFormatting>
  <conditionalFormatting sqref="G17">
    <cfRule type="expression" dxfId="11458" priority="11510" stopIfTrue="1">
      <formula>OR($D17="SI",$D17="T&amp;A")</formula>
    </cfRule>
    <cfRule type="expression" dxfId="11457" priority="11511" stopIfTrue="1">
      <formula>AND($F17&gt;0,$G17="")</formula>
    </cfRule>
    <cfRule type="expression" dxfId="11456" priority="11512" stopIfTrue="1">
      <formula>AND($F17=0,$G17&lt;&gt;"",$G17&lt;&gt;"PUMP OFF MODE",G17&lt;&gt;"UNDER LOAD")</formula>
    </cfRule>
  </conditionalFormatting>
  <conditionalFormatting sqref="G17">
    <cfRule type="expression" dxfId="11455" priority="11507" stopIfTrue="1">
      <formula>OR($D17="SI",$D17="T&amp;A")</formula>
    </cfRule>
    <cfRule type="expression" dxfId="11454" priority="11508" stopIfTrue="1">
      <formula>AND($F17&gt;0,$G17="")</formula>
    </cfRule>
    <cfRule type="expression" dxfId="11453" priority="11509" stopIfTrue="1">
      <formula>AND($F17=0,$G17&lt;&gt;"",$G17&lt;&gt;"PUMP OFF MODE",G17&lt;&gt;"UNDER LOAD")</formula>
    </cfRule>
  </conditionalFormatting>
  <conditionalFormatting sqref="G17">
    <cfRule type="expression" dxfId="11452" priority="11504" stopIfTrue="1">
      <formula>OR($D17="SI",$D17="T&amp;A")</formula>
    </cfRule>
    <cfRule type="expression" dxfId="11451" priority="11505" stopIfTrue="1">
      <formula>AND($F17&gt;0,$G17="")</formula>
    </cfRule>
    <cfRule type="expression" dxfId="11450" priority="11506" stopIfTrue="1">
      <formula>AND($F17=0,$G17&lt;&gt;"",$G17&lt;&gt;"PUMP OFF MODE",G17&lt;&gt;"UNDER LOAD")</formula>
    </cfRule>
  </conditionalFormatting>
  <conditionalFormatting sqref="G17">
    <cfRule type="expression" dxfId="11449" priority="11501" stopIfTrue="1">
      <formula>OR($D17="SI",$D17="T&amp;A")</formula>
    </cfRule>
    <cfRule type="expression" dxfId="11448" priority="11502" stopIfTrue="1">
      <formula>AND($F17&gt;0,$G17="")</formula>
    </cfRule>
    <cfRule type="expression" dxfId="11447" priority="11503" stopIfTrue="1">
      <formula>AND($F17=0,$G17&lt;&gt;"",$G17&lt;&gt;"PUMP OFF MODE",G17&lt;&gt;"UNDER LOAD")</formula>
    </cfRule>
  </conditionalFormatting>
  <conditionalFormatting sqref="G17">
    <cfRule type="expression" dxfId="11446" priority="11498" stopIfTrue="1">
      <formula>OR($D17="SI",$D17="T&amp;A")</formula>
    </cfRule>
    <cfRule type="expression" dxfId="11445" priority="11499" stopIfTrue="1">
      <formula>AND($F17&gt;0,$G17="")</formula>
    </cfRule>
    <cfRule type="expression" dxfId="11444" priority="11500" stopIfTrue="1">
      <formula>AND($F17=0,$G17&lt;&gt;"",$G17&lt;&gt;"PUMP OFF MODE",G17&lt;&gt;"UNDER LOAD")</formula>
    </cfRule>
  </conditionalFormatting>
  <conditionalFormatting sqref="G17">
    <cfRule type="expression" dxfId="11443" priority="11495" stopIfTrue="1">
      <formula>OR($D17="SI",$D17="T&amp;A")</formula>
    </cfRule>
    <cfRule type="expression" dxfId="11442" priority="11496" stopIfTrue="1">
      <formula>AND($F17&gt;0,$G17="")</formula>
    </cfRule>
    <cfRule type="expression" dxfId="11441" priority="11497" stopIfTrue="1">
      <formula>AND($F17=0,$G17&lt;&gt;"",$G17&lt;&gt;"PUMP OFF MODE",G17&lt;&gt;"UNDER LOAD")</formula>
    </cfRule>
  </conditionalFormatting>
  <conditionalFormatting sqref="G17">
    <cfRule type="expression" dxfId="11440" priority="11492" stopIfTrue="1">
      <formula>OR($D17="SI",$D17="T&amp;A")</formula>
    </cfRule>
    <cfRule type="expression" dxfId="11439" priority="11493" stopIfTrue="1">
      <formula>AND($F17&gt;0,$G17="")</formula>
    </cfRule>
    <cfRule type="expression" dxfId="11438" priority="11494" stopIfTrue="1">
      <formula>AND($F17=0,$G17&lt;&gt;"",$G17&lt;&gt;"PUMP OFF MODE",G17&lt;&gt;"UNDER LOAD")</formula>
    </cfRule>
  </conditionalFormatting>
  <conditionalFormatting sqref="G17">
    <cfRule type="expression" dxfId="11437" priority="11489" stopIfTrue="1">
      <formula>OR($D17="SI",$D17="T&amp;A")</formula>
    </cfRule>
    <cfRule type="expression" dxfId="11436" priority="11490" stopIfTrue="1">
      <formula>AND($F17&gt;0,$G17="")</formula>
    </cfRule>
    <cfRule type="expression" dxfId="11435" priority="11491" stopIfTrue="1">
      <formula>AND($F17=0,$G17&lt;&gt;"",$G17&lt;&gt;"PUMP OFF MODE",G17&lt;&gt;"UNDER LOAD")</formula>
    </cfRule>
  </conditionalFormatting>
  <conditionalFormatting sqref="G17">
    <cfRule type="expression" dxfId="11434" priority="11486" stopIfTrue="1">
      <formula>OR($D17="SI",$D17="T&amp;A")</formula>
    </cfRule>
    <cfRule type="expression" dxfId="11433" priority="11487" stopIfTrue="1">
      <formula>AND($F17&gt;0,$G17="")</formula>
    </cfRule>
    <cfRule type="expression" dxfId="11432" priority="11488" stopIfTrue="1">
      <formula>AND($F17=0,$G17&lt;&gt;"",$G17&lt;&gt;"PUMP OFF MODE",G17&lt;&gt;"UNDER LOAD")</formula>
    </cfRule>
  </conditionalFormatting>
  <conditionalFormatting sqref="G17">
    <cfRule type="expression" dxfId="11431" priority="11483" stopIfTrue="1">
      <formula>OR($D17="SI",$D17="T&amp;A")</formula>
    </cfRule>
    <cfRule type="expression" dxfId="11430" priority="11484" stopIfTrue="1">
      <formula>AND($F17&gt;0,$G17="")</formula>
    </cfRule>
    <cfRule type="expression" dxfId="11429" priority="11485" stopIfTrue="1">
      <formula>AND($F17=0,$G17&lt;&gt;"",$G17&lt;&gt;"PUMP OFF MODE",G17&lt;&gt;"UNDER LOAD")</formula>
    </cfRule>
  </conditionalFormatting>
  <conditionalFormatting sqref="G17">
    <cfRule type="expression" dxfId="11428" priority="11480" stopIfTrue="1">
      <formula>OR($D17="SI",$D17="T&amp;A")</formula>
    </cfRule>
    <cfRule type="expression" dxfId="11427" priority="11481" stopIfTrue="1">
      <formula>AND($F17&gt;0,$G17="")</formula>
    </cfRule>
    <cfRule type="expression" dxfId="11426" priority="11482" stopIfTrue="1">
      <formula>AND($F17=0,$G17&lt;&gt;"",$G17&lt;&gt;"PUMP OFF MODE",G17&lt;&gt;"UNDER LOAD")</formula>
    </cfRule>
  </conditionalFormatting>
  <conditionalFormatting sqref="G17">
    <cfRule type="expression" dxfId="11425" priority="11477" stopIfTrue="1">
      <formula>OR($D17="SI",$D17="T&amp;A")</formula>
    </cfRule>
    <cfRule type="expression" dxfId="11424" priority="11478" stopIfTrue="1">
      <formula>AND($F17&gt;0,$G17="")</formula>
    </cfRule>
    <cfRule type="expression" dxfId="11423" priority="11479" stopIfTrue="1">
      <formula>AND($F17=0,$G17&lt;&gt;"",$G17&lt;&gt;"PUMP OFF MODE",G17&lt;&gt;"UNDER LOAD")</formula>
    </cfRule>
  </conditionalFormatting>
  <conditionalFormatting sqref="G17">
    <cfRule type="expression" dxfId="11422" priority="11474" stopIfTrue="1">
      <formula>OR($D17="SI",$D17="T&amp;A")</formula>
    </cfRule>
    <cfRule type="expression" dxfId="11421" priority="11475" stopIfTrue="1">
      <formula>AND($F17&gt;0,$G17="")</formula>
    </cfRule>
    <cfRule type="expression" dxfId="11420" priority="11476" stopIfTrue="1">
      <formula>AND($F17=0,$G17&lt;&gt;"",$G17&lt;&gt;"PUMP OFF MODE",G17&lt;&gt;"UNDER LOAD")</formula>
    </cfRule>
  </conditionalFormatting>
  <conditionalFormatting sqref="G17">
    <cfRule type="expression" dxfId="11419" priority="11471" stopIfTrue="1">
      <formula>OR($D17="SI",$D17="T&amp;A")</formula>
    </cfRule>
    <cfRule type="expression" dxfId="11418" priority="11472" stopIfTrue="1">
      <formula>AND($F17&gt;0,$G17="")</formula>
    </cfRule>
    <cfRule type="expression" dxfId="11417" priority="11473" stopIfTrue="1">
      <formula>AND($F17=0,$G17&lt;&gt;"",$G17&lt;&gt;"PUMP OFF MODE",G17&lt;&gt;"UNDER LOAD")</formula>
    </cfRule>
  </conditionalFormatting>
  <conditionalFormatting sqref="G17">
    <cfRule type="expression" dxfId="11416" priority="11468" stopIfTrue="1">
      <formula>OR($D17="SI",$D17="T&amp;A")</formula>
    </cfRule>
    <cfRule type="expression" dxfId="11415" priority="11469" stopIfTrue="1">
      <formula>AND($F17&gt;0,$G17="")</formula>
    </cfRule>
    <cfRule type="expression" dxfId="11414" priority="11470" stopIfTrue="1">
      <formula>AND($F17=0,$G17&lt;&gt;"",$G17&lt;&gt;"PUMP OFF MODE",G17&lt;&gt;"UNDER LOAD")</formula>
    </cfRule>
  </conditionalFormatting>
  <conditionalFormatting sqref="G17">
    <cfRule type="expression" dxfId="11413" priority="11465" stopIfTrue="1">
      <formula>OR($D17="SI",$D17="T&amp;A")</formula>
    </cfRule>
    <cfRule type="expression" dxfId="11412" priority="11466" stopIfTrue="1">
      <formula>AND($F17&gt;0,$G17="")</formula>
    </cfRule>
    <cfRule type="expression" dxfId="11411" priority="11467" stopIfTrue="1">
      <formula>AND($F17=0,$G17&lt;&gt;"",$G17&lt;&gt;"PUMP OFF MODE",G17&lt;&gt;"UNDER LOAD")</formula>
    </cfRule>
  </conditionalFormatting>
  <conditionalFormatting sqref="G17">
    <cfRule type="expression" dxfId="11410" priority="11462" stopIfTrue="1">
      <formula>OR($D17="SI",$D17="T&amp;A")</formula>
    </cfRule>
    <cfRule type="expression" dxfId="11409" priority="11463" stopIfTrue="1">
      <formula>AND($F17&gt;0,$G17="")</formula>
    </cfRule>
    <cfRule type="expression" dxfId="11408" priority="11464" stopIfTrue="1">
      <formula>AND($F17=0,$G17&lt;&gt;"",$G17&lt;&gt;"PUMP OFF MODE",G17&lt;&gt;"UNDER LOAD")</formula>
    </cfRule>
  </conditionalFormatting>
  <conditionalFormatting sqref="G17">
    <cfRule type="expression" dxfId="11407" priority="11459" stopIfTrue="1">
      <formula>OR($D17="SI",$D17="T&amp;A")</formula>
    </cfRule>
    <cfRule type="expression" dxfId="11406" priority="11460" stopIfTrue="1">
      <formula>AND($F17&gt;0,$G17="")</formula>
    </cfRule>
    <cfRule type="expression" dxfId="11405" priority="11461" stopIfTrue="1">
      <formula>AND($F17=0,$G17&lt;&gt;"",$G17&lt;&gt;"PUMP OFF MODE",G17&lt;&gt;"UNDER LOAD")</formula>
    </cfRule>
  </conditionalFormatting>
  <conditionalFormatting sqref="G17">
    <cfRule type="expression" dxfId="11404" priority="11456" stopIfTrue="1">
      <formula>OR($D17="SI",$D17="T&amp;A")</formula>
    </cfRule>
    <cfRule type="expression" dxfId="11403" priority="11457" stopIfTrue="1">
      <formula>AND($F17&gt;0,$G17="")</formula>
    </cfRule>
    <cfRule type="expression" dxfId="11402" priority="11458" stopIfTrue="1">
      <formula>AND($F17=0,$G17&lt;&gt;"",$G17&lt;&gt;"PUMP OFF MODE",G17&lt;&gt;"UNDER LOAD")</formula>
    </cfRule>
  </conditionalFormatting>
  <conditionalFormatting sqref="G17">
    <cfRule type="expression" dxfId="11401" priority="11453" stopIfTrue="1">
      <formula>OR($D17="SI",$D17="T&amp;A")</formula>
    </cfRule>
    <cfRule type="expression" dxfId="11400" priority="11454" stopIfTrue="1">
      <formula>AND($F17&gt;0,$G17="")</formula>
    </cfRule>
    <cfRule type="expression" dxfId="11399" priority="11455" stopIfTrue="1">
      <formula>AND($F17=0,$G17&lt;&gt;"",$G17&lt;&gt;"PUMP OFF MODE",G17&lt;&gt;"UNDER LOAD")</formula>
    </cfRule>
  </conditionalFormatting>
  <conditionalFormatting sqref="G17">
    <cfRule type="expression" dxfId="11398" priority="11450" stopIfTrue="1">
      <formula>OR($D17="SI",$D17="T&amp;A")</formula>
    </cfRule>
    <cfRule type="expression" dxfId="11397" priority="11451" stopIfTrue="1">
      <formula>AND($F17&gt;0,$G17="")</formula>
    </cfRule>
    <cfRule type="expression" dxfId="11396" priority="11452" stopIfTrue="1">
      <formula>AND($F17=0,$G17&lt;&gt;"",$G17&lt;&gt;"PUMP OFF MODE",G17&lt;&gt;"UNDER LOAD")</formula>
    </cfRule>
  </conditionalFormatting>
  <conditionalFormatting sqref="G17">
    <cfRule type="expression" dxfId="11395" priority="11447" stopIfTrue="1">
      <formula>OR($D17="SI",$D17="T&amp;A")</formula>
    </cfRule>
    <cfRule type="expression" dxfId="11394" priority="11448" stopIfTrue="1">
      <formula>AND($F17&gt;0,$G17="")</formula>
    </cfRule>
    <cfRule type="expression" dxfId="11393" priority="11449" stopIfTrue="1">
      <formula>AND($F17=0,$G17&lt;&gt;"",$G17&lt;&gt;"PUMP OFF MODE",G17&lt;&gt;"UNDER LOAD")</formula>
    </cfRule>
  </conditionalFormatting>
  <conditionalFormatting sqref="G17">
    <cfRule type="expression" dxfId="11392" priority="11444" stopIfTrue="1">
      <formula>OR($D17="SI",$D17="T&amp;A")</formula>
    </cfRule>
    <cfRule type="expression" dxfId="11391" priority="11445" stopIfTrue="1">
      <formula>AND($F17&gt;0,$G17="")</formula>
    </cfRule>
    <cfRule type="expression" dxfId="11390" priority="11446" stopIfTrue="1">
      <formula>AND($F17=0,$G17&lt;&gt;"",$G17&lt;&gt;"PUMP OFF MODE",G17&lt;&gt;"UNDER LOAD")</formula>
    </cfRule>
  </conditionalFormatting>
  <conditionalFormatting sqref="G17">
    <cfRule type="expression" dxfId="11389" priority="11441" stopIfTrue="1">
      <formula>OR($D17="SI",$D17="T&amp;A")</formula>
    </cfRule>
    <cfRule type="expression" dxfId="11388" priority="11442" stopIfTrue="1">
      <formula>AND($F17&gt;0,$G17="")</formula>
    </cfRule>
    <cfRule type="expression" dxfId="11387" priority="11443" stopIfTrue="1">
      <formula>AND($F17=0,$G17&lt;&gt;"",$G17&lt;&gt;"PUMP OFF MODE",G17&lt;&gt;"UNDER LOAD")</formula>
    </cfRule>
  </conditionalFormatting>
  <conditionalFormatting sqref="G17">
    <cfRule type="expression" dxfId="11386" priority="11438" stopIfTrue="1">
      <formula>OR($D17="SI",$D17="T&amp;A")</formula>
    </cfRule>
    <cfRule type="expression" dxfId="11385" priority="11439" stopIfTrue="1">
      <formula>AND($F17&gt;0,$G17="")</formula>
    </cfRule>
    <cfRule type="expression" dxfId="11384" priority="11440" stopIfTrue="1">
      <formula>AND($F17=0,$G17&lt;&gt;"",$G17&lt;&gt;"PUMP OFF MODE",G17&lt;&gt;"UNDER LOAD")</formula>
    </cfRule>
  </conditionalFormatting>
  <conditionalFormatting sqref="G17">
    <cfRule type="expression" dxfId="11383" priority="11435" stopIfTrue="1">
      <formula>OR($D17="SI",$D17="T&amp;A")</formula>
    </cfRule>
    <cfRule type="expression" dxfId="11382" priority="11436" stopIfTrue="1">
      <formula>AND($F17&gt;0,$G17="")</formula>
    </cfRule>
    <cfRule type="expression" dxfId="11381" priority="11437" stopIfTrue="1">
      <formula>AND($F17=0,$G17&lt;&gt;"",$G17&lt;&gt;"PUMP OFF MODE",G17&lt;&gt;"UNDER LOAD")</formula>
    </cfRule>
  </conditionalFormatting>
  <conditionalFormatting sqref="G17">
    <cfRule type="expression" dxfId="11380" priority="11432" stopIfTrue="1">
      <formula>OR($D17="SI",$D17="T&amp;A")</formula>
    </cfRule>
    <cfRule type="expression" dxfId="11379" priority="11433" stopIfTrue="1">
      <formula>AND($F17&gt;0,$G17="")</formula>
    </cfRule>
    <cfRule type="expression" dxfId="11378" priority="11434" stopIfTrue="1">
      <formula>AND($F17=0,$G17&lt;&gt;"",$G17&lt;&gt;"PUMP OFF MODE",G17&lt;&gt;"UNDER LOAD")</formula>
    </cfRule>
  </conditionalFormatting>
  <conditionalFormatting sqref="G17">
    <cfRule type="expression" dxfId="11377" priority="11429" stopIfTrue="1">
      <formula>OR($D17="SI",$D17="T&amp;A")</formula>
    </cfRule>
    <cfRule type="expression" dxfId="11376" priority="11430" stopIfTrue="1">
      <formula>AND($F17&gt;0,$G17="")</formula>
    </cfRule>
    <cfRule type="expression" dxfId="11375" priority="11431" stopIfTrue="1">
      <formula>AND($F17=0,$G17&lt;&gt;"",$G17&lt;&gt;"PUMP OFF MODE",G17&lt;&gt;"UNDER LOAD")</formula>
    </cfRule>
  </conditionalFormatting>
  <conditionalFormatting sqref="G17">
    <cfRule type="expression" dxfId="11374" priority="11426" stopIfTrue="1">
      <formula>OR($D17="SI",$D17="T&amp;A")</formula>
    </cfRule>
    <cfRule type="expression" dxfId="11373" priority="11427" stopIfTrue="1">
      <formula>AND($F17&gt;0,$G17="")</formula>
    </cfRule>
    <cfRule type="expression" dxfId="11372" priority="11428" stopIfTrue="1">
      <formula>AND($F17=0,$G17&lt;&gt;"",$G17&lt;&gt;"PUMP OFF MODE",G17&lt;&gt;"UNDER LOAD")</formula>
    </cfRule>
  </conditionalFormatting>
  <conditionalFormatting sqref="G17">
    <cfRule type="expression" dxfId="11371" priority="11423" stopIfTrue="1">
      <formula>OR($D17="SI",$D17="T&amp;A")</formula>
    </cfRule>
    <cfRule type="expression" dxfId="11370" priority="11424" stopIfTrue="1">
      <formula>AND($F17&gt;0,$G17="")</formula>
    </cfRule>
    <cfRule type="expression" dxfId="11369" priority="11425" stopIfTrue="1">
      <formula>AND($F17=0,$G17&lt;&gt;"",$G17&lt;&gt;"PUMP OFF MODE",G17&lt;&gt;"UNDER LOAD")</formula>
    </cfRule>
  </conditionalFormatting>
  <conditionalFormatting sqref="G17">
    <cfRule type="expression" dxfId="11368" priority="11420" stopIfTrue="1">
      <formula>OR($D17="SI",$D17="T&amp;A")</formula>
    </cfRule>
    <cfRule type="expression" dxfId="11367" priority="11421" stopIfTrue="1">
      <formula>AND($F17&gt;0,$G17="")</formula>
    </cfRule>
    <cfRule type="expression" dxfId="11366" priority="11422" stopIfTrue="1">
      <formula>AND($F17=0,$G17&lt;&gt;"",$G17&lt;&gt;"PUMP OFF MODE",G17&lt;&gt;"UNDER LOAD")</formula>
    </cfRule>
  </conditionalFormatting>
  <conditionalFormatting sqref="G17">
    <cfRule type="expression" dxfId="11365" priority="11417" stopIfTrue="1">
      <formula>OR($D17="SI",$D17="T&amp;A")</formula>
    </cfRule>
    <cfRule type="expression" dxfId="11364" priority="11418" stopIfTrue="1">
      <formula>AND($F17&gt;0,$G17="")</formula>
    </cfRule>
    <cfRule type="expression" dxfId="11363" priority="11419" stopIfTrue="1">
      <formula>AND($F17=0,$G17&lt;&gt;"",$G17&lt;&gt;"PUMP OFF MODE",G17&lt;&gt;"UNDER LOAD")</formula>
    </cfRule>
  </conditionalFormatting>
  <conditionalFormatting sqref="G17">
    <cfRule type="expression" dxfId="11362" priority="11414" stopIfTrue="1">
      <formula>OR($D17="SI",$D17="T&amp;A")</formula>
    </cfRule>
    <cfRule type="expression" dxfId="11361" priority="11415" stopIfTrue="1">
      <formula>AND($F17&gt;0,$G17="")</formula>
    </cfRule>
    <cfRule type="expression" dxfId="11360" priority="11416" stopIfTrue="1">
      <formula>AND($F17=0,$G17&lt;&gt;"",$G17&lt;&gt;"PUMP OFF MODE",G17&lt;&gt;"UNDER LOAD")</formula>
    </cfRule>
  </conditionalFormatting>
  <conditionalFormatting sqref="G17">
    <cfRule type="expression" dxfId="11359" priority="11411" stopIfTrue="1">
      <formula>OR($D17="SI",$D17="T&amp;A")</formula>
    </cfRule>
    <cfRule type="expression" dxfId="11358" priority="11412" stopIfTrue="1">
      <formula>AND($F17&gt;0,$G17="")</formula>
    </cfRule>
    <cfRule type="expression" dxfId="11357" priority="11413" stopIfTrue="1">
      <formula>AND($F17=0,$G17&lt;&gt;"",$G17&lt;&gt;"PUMP OFF MODE",G17&lt;&gt;"UNDER LOAD")</formula>
    </cfRule>
  </conditionalFormatting>
  <conditionalFormatting sqref="G17">
    <cfRule type="expression" dxfId="11356" priority="11408" stopIfTrue="1">
      <formula>OR($D17="SI",$D17="T&amp;A")</formula>
    </cfRule>
    <cfRule type="expression" dxfId="11355" priority="11409" stopIfTrue="1">
      <formula>AND($F17&gt;0,$G17="")</formula>
    </cfRule>
    <cfRule type="expression" dxfId="11354" priority="11410" stopIfTrue="1">
      <formula>AND($F17=0,$G17&lt;&gt;"",$G17&lt;&gt;"PUMP OFF MODE",G17&lt;&gt;"UNDER LOAD")</formula>
    </cfRule>
  </conditionalFormatting>
  <conditionalFormatting sqref="G17">
    <cfRule type="expression" dxfId="11353" priority="11405" stopIfTrue="1">
      <formula>OR($D17="SI",$D17="T&amp;A")</formula>
    </cfRule>
    <cfRule type="expression" dxfId="11352" priority="11406" stopIfTrue="1">
      <formula>AND($F17&gt;0,$G17="")</formula>
    </cfRule>
    <cfRule type="expression" dxfId="11351" priority="11407" stopIfTrue="1">
      <formula>AND($F17=0,$G17&lt;&gt;"",$G17&lt;&gt;"PUMP OFF MODE",G17&lt;&gt;"UNDER LOAD")</formula>
    </cfRule>
  </conditionalFormatting>
  <conditionalFormatting sqref="G17">
    <cfRule type="expression" dxfId="11350" priority="11402" stopIfTrue="1">
      <formula>OR($D17="SI",$D17="T&amp;A")</formula>
    </cfRule>
    <cfRule type="expression" dxfId="11349" priority="11403" stopIfTrue="1">
      <formula>AND($F17&gt;0,$G17="")</formula>
    </cfRule>
    <cfRule type="expression" dxfId="11348" priority="11404" stopIfTrue="1">
      <formula>AND($F17=0,$G17&lt;&gt;"",$G17&lt;&gt;"PUMP OFF MODE",G17&lt;&gt;"UNDER LOAD")</formula>
    </cfRule>
  </conditionalFormatting>
  <conditionalFormatting sqref="G17">
    <cfRule type="expression" dxfId="11347" priority="11399" stopIfTrue="1">
      <formula>OR($D17="SI",$D17="T&amp;A")</formula>
    </cfRule>
    <cfRule type="expression" dxfId="11346" priority="11400" stopIfTrue="1">
      <formula>AND($F17&gt;0,$G17="")</formula>
    </cfRule>
    <cfRule type="expression" dxfId="11345" priority="11401" stopIfTrue="1">
      <formula>AND($F17=0,$G17&lt;&gt;"",$G17&lt;&gt;"PUMP OFF MODE",G17&lt;&gt;"UNDER LOAD")</formula>
    </cfRule>
  </conditionalFormatting>
  <conditionalFormatting sqref="G17">
    <cfRule type="expression" dxfId="11344" priority="11396" stopIfTrue="1">
      <formula>OR($D17="SI",$D17="T&amp;A")</formula>
    </cfRule>
    <cfRule type="expression" dxfId="11343" priority="11397" stopIfTrue="1">
      <formula>AND($F17&gt;0,$G17="")</formula>
    </cfRule>
    <cfRule type="expression" dxfId="11342" priority="11398" stopIfTrue="1">
      <formula>AND($F17=0,$G17&lt;&gt;"",$G17&lt;&gt;"PUMP OFF MODE",G17&lt;&gt;"UNDER LOAD")</formula>
    </cfRule>
  </conditionalFormatting>
  <conditionalFormatting sqref="G17">
    <cfRule type="expression" dxfId="11341" priority="11393" stopIfTrue="1">
      <formula>OR($D17="SI",$D17="T&amp;A")</formula>
    </cfRule>
    <cfRule type="expression" dxfId="11340" priority="11394" stopIfTrue="1">
      <formula>AND($F17&gt;0,$G17="")</formula>
    </cfRule>
    <cfRule type="expression" dxfId="11339" priority="11395" stopIfTrue="1">
      <formula>AND($F17=0,$G17&lt;&gt;"",$G17&lt;&gt;"PUMP OFF MODE",G17&lt;&gt;"UNDER LOAD")</formula>
    </cfRule>
  </conditionalFormatting>
  <conditionalFormatting sqref="G17">
    <cfRule type="expression" dxfId="11338" priority="11390" stopIfTrue="1">
      <formula>OR($D17="SI",$D17="T&amp;A")</formula>
    </cfRule>
    <cfRule type="expression" dxfId="11337" priority="11391" stopIfTrue="1">
      <formula>AND($F17&gt;0,$G17="")</formula>
    </cfRule>
    <cfRule type="expression" dxfId="11336" priority="11392" stopIfTrue="1">
      <formula>AND($F17=0,$G17&lt;&gt;"",$G17&lt;&gt;"PUMP OFF MODE",G17&lt;&gt;"UNDER LOAD")</formula>
    </cfRule>
  </conditionalFormatting>
  <conditionalFormatting sqref="G17">
    <cfRule type="expression" dxfId="11335" priority="11387" stopIfTrue="1">
      <formula>OR($D17="SI",$D17="T&amp;A")</formula>
    </cfRule>
    <cfRule type="expression" dxfId="11334" priority="11388" stopIfTrue="1">
      <formula>AND($F17&gt;0,$G17="")</formula>
    </cfRule>
    <cfRule type="expression" dxfId="11333" priority="11389" stopIfTrue="1">
      <formula>AND($F17=0,$G17&lt;&gt;"",$G17&lt;&gt;"PUMP OFF MODE",G17&lt;&gt;"UNDER LOAD")</formula>
    </cfRule>
  </conditionalFormatting>
  <conditionalFormatting sqref="G17">
    <cfRule type="expression" dxfId="11332" priority="11384" stopIfTrue="1">
      <formula>OR($D17="SI",$D17="T&amp;A")</formula>
    </cfRule>
    <cfRule type="expression" dxfId="11331" priority="11385" stopIfTrue="1">
      <formula>AND($F17&gt;0,$G17="")</formula>
    </cfRule>
    <cfRule type="expression" dxfId="11330" priority="11386" stopIfTrue="1">
      <formula>AND($F17=0,$G17&lt;&gt;"",$G17&lt;&gt;"PUMP OFF MODE",G17&lt;&gt;"UNDER LOAD")</formula>
    </cfRule>
  </conditionalFormatting>
  <conditionalFormatting sqref="G17">
    <cfRule type="expression" dxfId="11329" priority="11381" stopIfTrue="1">
      <formula>OR($D17="SI",$D17="T&amp;A")</formula>
    </cfRule>
    <cfRule type="expression" dxfId="11328" priority="11382" stopIfTrue="1">
      <formula>AND($F17&gt;0,$G17="")</formula>
    </cfRule>
    <cfRule type="expression" dxfId="11327" priority="11383" stopIfTrue="1">
      <formula>AND($F17=0,$G17&lt;&gt;"",$G17&lt;&gt;"PUMP OFF MODE",G17&lt;&gt;"UNDER LOAD")</formula>
    </cfRule>
  </conditionalFormatting>
  <conditionalFormatting sqref="G17">
    <cfRule type="expression" dxfId="11326" priority="11378" stopIfTrue="1">
      <formula>OR($D17="SI",$D17="T&amp;A")</formula>
    </cfRule>
    <cfRule type="expression" dxfId="11325" priority="11379" stopIfTrue="1">
      <formula>AND($F17&gt;0,$G17="")</formula>
    </cfRule>
    <cfRule type="expression" dxfId="11324" priority="11380" stopIfTrue="1">
      <formula>AND($F17=0,$G17&lt;&gt;"",$G17&lt;&gt;"PUMP OFF MODE",G17&lt;&gt;"UNDER LOAD")</formula>
    </cfRule>
  </conditionalFormatting>
  <conditionalFormatting sqref="G17">
    <cfRule type="expression" dxfId="11323" priority="11375" stopIfTrue="1">
      <formula>OR($D17="SI",$D17="T&amp;A")</formula>
    </cfRule>
    <cfRule type="expression" dxfId="11322" priority="11376" stopIfTrue="1">
      <formula>AND($F17&gt;0,$G17="")</formula>
    </cfRule>
    <cfRule type="expression" dxfId="11321" priority="11377" stopIfTrue="1">
      <formula>AND($F17=0,$G17&lt;&gt;"",$G17&lt;&gt;"PUMP OFF MODE",G17&lt;&gt;"UNDER LOAD")</formula>
    </cfRule>
  </conditionalFormatting>
  <conditionalFormatting sqref="G17">
    <cfRule type="expression" dxfId="11320" priority="11372" stopIfTrue="1">
      <formula>OR($D17="SI",$D17="T&amp;A")</formula>
    </cfRule>
    <cfRule type="expression" dxfId="11319" priority="11373" stopIfTrue="1">
      <formula>AND($F17&gt;0,$G17="")</formula>
    </cfRule>
    <cfRule type="expression" dxfId="11318" priority="11374" stopIfTrue="1">
      <formula>AND($F17=0,$G17&lt;&gt;"",$G17&lt;&gt;"PUMP OFF MODE",G17&lt;&gt;"UNDER LOAD")</formula>
    </cfRule>
  </conditionalFormatting>
  <conditionalFormatting sqref="G17">
    <cfRule type="expression" dxfId="11317" priority="11369" stopIfTrue="1">
      <formula>OR($D17="SI",$D17="T&amp;A")</formula>
    </cfRule>
    <cfRule type="expression" dxfId="11316" priority="11370" stopIfTrue="1">
      <formula>AND($F17&gt;0,$G17="")</formula>
    </cfRule>
    <cfRule type="expression" dxfId="11315" priority="11371" stopIfTrue="1">
      <formula>AND($F17=0,$G17&lt;&gt;"",$G17&lt;&gt;"PUMP OFF MODE",G17&lt;&gt;"UNDER LOAD")</formula>
    </cfRule>
  </conditionalFormatting>
  <conditionalFormatting sqref="G17">
    <cfRule type="expression" dxfId="11314" priority="11366" stopIfTrue="1">
      <formula>OR($D17="SI",$D17="T&amp;A")</formula>
    </cfRule>
    <cfRule type="expression" dxfId="11313" priority="11367" stopIfTrue="1">
      <formula>AND($F17&gt;0,$G17="")</formula>
    </cfRule>
    <cfRule type="expression" dxfId="11312" priority="11368" stopIfTrue="1">
      <formula>AND($F17=0,$G17&lt;&gt;"",$G17&lt;&gt;"PUMP OFF MODE",G17&lt;&gt;"UNDER LOAD")</formula>
    </cfRule>
  </conditionalFormatting>
  <conditionalFormatting sqref="G17">
    <cfRule type="expression" dxfId="11311" priority="11363" stopIfTrue="1">
      <formula>OR($D17="SI",$D17="T&amp;A")</formula>
    </cfRule>
    <cfRule type="expression" dxfId="11310" priority="11364" stopIfTrue="1">
      <formula>AND($F17&gt;0,$G17="")</formula>
    </cfRule>
    <cfRule type="expression" dxfId="11309" priority="11365" stopIfTrue="1">
      <formula>AND($F17=0,$G17&lt;&gt;"",$G17&lt;&gt;"PUMP OFF MODE",G17&lt;&gt;"UNDER LOAD")</formula>
    </cfRule>
  </conditionalFormatting>
  <conditionalFormatting sqref="G17">
    <cfRule type="expression" dxfId="11308" priority="11360" stopIfTrue="1">
      <formula>OR($D17="SI",$D17="T&amp;A")</formula>
    </cfRule>
    <cfRule type="expression" dxfId="11307" priority="11361" stopIfTrue="1">
      <formula>AND($F17&gt;0,$G17="")</formula>
    </cfRule>
    <cfRule type="expression" dxfId="11306" priority="11362" stopIfTrue="1">
      <formula>AND($F17=0,$G17&lt;&gt;"",$G17&lt;&gt;"PUMP OFF MODE",G17&lt;&gt;"UNDER LOAD")</formula>
    </cfRule>
  </conditionalFormatting>
  <conditionalFormatting sqref="G17">
    <cfRule type="expression" dxfId="11305" priority="11357" stopIfTrue="1">
      <formula>OR($D17="SI",$D17="T&amp;A")</formula>
    </cfRule>
    <cfRule type="expression" dxfId="11304" priority="11358" stopIfTrue="1">
      <formula>AND($F17&gt;0,$G17="")</formula>
    </cfRule>
    <cfRule type="expression" dxfId="11303" priority="11359" stopIfTrue="1">
      <formula>AND($F17=0,$G17&lt;&gt;"",$G17&lt;&gt;"PUMP OFF MODE",G17&lt;&gt;"UNDER LOAD")</formula>
    </cfRule>
  </conditionalFormatting>
  <conditionalFormatting sqref="G17">
    <cfRule type="expression" dxfId="11302" priority="11354" stopIfTrue="1">
      <formula>OR($D17="SI",$D17="T&amp;A")</formula>
    </cfRule>
    <cfRule type="expression" dxfId="11301" priority="11355" stopIfTrue="1">
      <formula>AND($F17&gt;0,$G17="")</formula>
    </cfRule>
    <cfRule type="expression" dxfId="11300" priority="11356" stopIfTrue="1">
      <formula>AND($F17=0,$G17&lt;&gt;"",$G17&lt;&gt;"PUMP OFF MODE",G17&lt;&gt;"UNDER LOAD")</formula>
    </cfRule>
  </conditionalFormatting>
  <conditionalFormatting sqref="G17">
    <cfRule type="expression" dxfId="11299" priority="11351" stopIfTrue="1">
      <formula>OR($D17="SI",$D17="T&amp;A")</formula>
    </cfRule>
    <cfRule type="expression" dxfId="11298" priority="11352" stopIfTrue="1">
      <formula>AND($F17&gt;0,$G17="")</formula>
    </cfRule>
    <cfRule type="expression" dxfId="11297" priority="11353" stopIfTrue="1">
      <formula>AND($F17=0,$G17&lt;&gt;"",$G17&lt;&gt;"PUMP OFF MODE",G17&lt;&gt;"UNDER LOAD")</formula>
    </cfRule>
  </conditionalFormatting>
  <conditionalFormatting sqref="G17">
    <cfRule type="expression" dxfId="11296" priority="11348" stopIfTrue="1">
      <formula>OR($D17="SI",$D17="T&amp;A")</formula>
    </cfRule>
    <cfRule type="expression" dxfId="11295" priority="11349" stopIfTrue="1">
      <formula>AND($F17&gt;0,$G17="")</formula>
    </cfRule>
    <cfRule type="expression" dxfId="11294" priority="11350" stopIfTrue="1">
      <formula>AND($F17=0,$G17&lt;&gt;"",$G17&lt;&gt;"PUMP OFF MODE",G17&lt;&gt;"UNDER LOAD")</formula>
    </cfRule>
  </conditionalFormatting>
  <conditionalFormatting sqref="G17">
    <cfRule type="expression" dxfId="11293" priority="11345" stopIfTrue="1">
      <formula>OR($D17="SI",$D17="T&amp;A")</formula>
    </cfRule>
    <cfRule type="expression" dxfId="11292" priority="11346" stopIfTrue="1">
      <formula>AND($F17&gt;0,$G17="")</formula>
    </cfRule>
    <cfRule type="expression" dxfId="11291" priority="11347" stopIfTrue="1">
      <formula>AND($F17=0,$G17&lt;&gt;"",$G17&lt;&gt;"PUMP OFF MODE",G17&lt;&gt;"UNDER LOAD")</formula>
    </cfRule>
  </conditionalFormatting>
  <conditionalFormatting sqref="G17">
    <cfRule type="expression" dxfId="11290" priority="11342" stopIfTrue="1">
      <formula>OR($D17="SI",$D17="T&amp;A")</formula>
    </cfRule>
    <cfRule type="expression" dxfId="11289" priority="11343" stopIfTrue="1">
      <formula>AND($F17&gt;0,$G17="")</formula>
    </cfRule>
    <cfRule type="expression" dxfId="11288" priority="11344" stopIfTrue="1">
      <formula>AND($F17=0,$G17&lt;&gt;"",$G17&lt;&gt;"PUMP OFF MODE",G17&lt;&gt;"UNDER LOAD")</formula>
    </cfRule>
  </conditionalFormatting>
  <conditionalFormatting sqref="G17">
    <cfRule type="expression" dxfId="11287" priority="11339" stopIfTrue="1">
      <formula>OR($D17="SI",$D17="T&amp;A")</formula>
    </cfRule>
    <cfRule type="expression" dxfId="11286" priority="11340" stopIfTrue="1">
      <formula>AND($F17&gt;0,$G17="")</formula>
    </cfRule>
    <cfRule type="expression" dxfId="11285" priority="11341" stopIfTrue="1">
      <formula>AND($F17=0,$G17&lt;&gt;"",$G17&lt;&gt;"PUMP OFF MODE",G17&lt;&gt;"UNDER LOAD")</formula>
    </cfRule>
  </conditionalFormatting>
  <conditionalFormatting sqref="G17">
    <cfRule type="expression" dxfId="11284" priority="11336" stopIfTrue="1">
      <formula>OR($D17="SI",$D17="T&amp;A")</formula>
    </cfRule>
    <cfRule type="expression" dxfId="11283" priority="11337" stopIfTrue="1">
      <formula>AND($F17&gt;0,$G17="")</formula>
    </cfRule>
    <cfRule type="expression" dxfId="11282" priority="11338" stopIfTrue="1">
      <formula>AND($F17=0,$G17&lt;&gt;"",$G17&lt;&gt;"PUMP OFF MODE",G17&lt;&gt;"UNDER LOAD")</formula>
    </cfRule>
  </conditionalFormatting>
  <conditionalFormatting sqref="G17">
    <cfRule type="expression" dxfId="11281" priority="11333" stopIfTrue="1">
      <formula>OR($D17="SI",$D17="T&amp;A")</formula>
    </cfRule>
    <cfRule type="expression" dxfId="11280" priority="11334" stopIfTrue="1">
      <formula>AND($F17&gt;0,$G17="")</formula>
    </cfRule>
    <cfRule type="expression" dxfId="11279" priority="11335" stopIfTrue="1">
      <formula>AND($F17=0,$G17&lt;&gt;"",$G17&lt;&gt;"PUMP OFF MODE",G17&lt;&gt;"UNDER LOAD")</formula>
    </cfRule>
  </conditionalFormatting>
  <conditionalFormatting sqref="G17">
    <cfRule type="expression" dxfId="11278" priority="11330" stopIfTrue="1">
      <formula>OR($D17="SI",$D17="T&amp;A")</formula>
    </cfRule>
    <cfRule type="expression" dxfId="11277" priority="11331" stopIfTrue="1">
      <formula>AND($F17&gt;0,$G17="")</formula>
    </cfRule>
    <cfRule type="expression" dxfId="11276" priority="11332" stopIfTrue="1">
      <formula>AND($F17=0,$G17&lt;&gt;"",$G17&lt;&gt;"PUMP OFF MODE",G17&lt;&gt;"UNDER LOAD")</formula>
    </cfRule>
  </conditionalFormatting>
  <conditionalFormatting sqref="G17">
    <cfRule type="expression" dxfId="11275" priority="11327" stopIfTrue="1">
      <formula>OR($D17="SI",$D17="T&amp;A")</formula>
    </cfRule>
    <cfRule type="expression" dxfId="11274" priority="11328" stopIfTrue="1">
      <formula>AND($F17&gt;0,$G17="")</formula>
    </cfRule>
    <cfRule type="expression" dxfId="11273" priority="11329" stopIfTrue="1">
      <formula>AND($F17=0,$G17&lt;&gt;"",$G17&lt;&gt;"PUMP OFF MODE",G17&lt;&gt;"UNDER LOAD")</formula>
    </cfRule>
  </conditionalFormatting>
  <conditionalFormatting sqref="G17">
    <cfRule type="expression" dxfId="11272" priority="11324" stopIfTrue="1">
      <formula>OR($D17="SI",$D17="T&amp;A")</formula>
    </cfRule>
    <cfRule type="expression" dxfId="11271" priority="11325" stopIfTrue="1">
      <formula>AND($F17&gt;0,$G17="")</formula>
    </cfRule>
    <cfRule type="expression" dxfId="11270" priority="11326" stopIfTrue="1">
      <formula>AND($F17=0,$G17&lt;&gt;"",$G17&lt;&gt;"PUMP OFF MODE",G17&lt;&gt;"UNDER LOAD")</formula>
    </cfRule>
  </conditionalFormatting>
  <conditionalFormatting sqref="G17">
    <cfRule type="expression" dxfId="11269" priority="11321" stopIfTrue="1">
      <formula>OR($D17="SI",$D17="T&amp;A")</formula>
    </cfRule>
    <cfRule type="expression" dxfId="11268" priority="11322" stopIfTrue="1">
      <formula>AND($F17&gt;0,$G17="")</formula>
    </cfRule>
    <cfRule type="expression" dxfId="11267" priority="11323" stopIfTrue="1">
      <formula>AND($F17=0,$G17&lt;&gt;"",$G17&lt;&gt;"PUMP OFF MODE",G17&lt;&gt;"UNDER LOAD")</formula>
    </cfRule>
  </conditionalFormatting>
  <conditionalFormatting sqref="G17">
    <cfRule type="expression" dxfId="11266" priority="11318" stopIfTrue="1">
      <formula>OR($D17="SI",$D17="T&amp;A")</formula>
    </cfRule>
    <cfRule type="expression" dxfId="11265" priority="11319" stopIfTrue="1">
      <formula>AND($F17&gt;0,$G17="")</formula>
    </cfRule>
    <cfRule type="expression" dxfId="11264" priority="11320" stopIfTrue="1">
      <formula>AND($F17=0,$G17&lt;&gt;"",$G17&lt;&gt;"PUMP OFF MODE",G17&lt;&gt;"UNDER LOAD")</formula>
    </cfRule>
  </conditionalFormatting>
  <conditionalFormatting sqref="G17">
    <cfRule type="expression" dxfId="11263" priority="11315" stopIfTrue="1">
      <formula>OR($D17="SI",$D17="T&amp;A")</formula>
    </cfRule>
    <cfRule type="expression" dxfId="11262" priority="11316" stopIfTrue="1">
      <formula>AND($F17&gt;0,$G17="")</formula>
    </cfRule>
    <cfRule type="expression" dxfId="11261" priority="11317" stopIfTrue="1">
      <formula>AND($F17=0,$G17&lt;&gt;"",$G17&lt;&gt;"PUMP OFF MODE",G17&lt;&gt;"UNDER LOAD")</formula>
    </cfRule>
  </conditionalFormatting>
  <conditionalFormatting sqref="G17">
    <cfRule type="expression" dxfId="11260" priority="11312" stopIfTrue="1">
      <formula>OR($D17="SI",$D17="T&amp;A")</formula>
    </cfRule>
    <cfRule type="expression" dxfId="11259" priority="11313" stopIfTrue="1">
      <formula>AND($F17&gt;0,$G17="")</formula>
    </cfRule>
    <cfRule type="expression" dxfId="11258" priority="11314" stopIfTrue="1">
      <formula>AND($F17=0,$G17&lt;&gt;"",$G17&lt;&gt;"PUMP OFF MODE",G17&lt;&gt;"UNDER LOAD")</formula>
    </cfRule>
  </conditionalFormatting>
  <conditionalFormatting sqref="G17">
    <cfRule type="expression" dxfId="11257" priority="11309" stopIfTrue="1">
      <formula>OR($D17="SI",$D17="T&amp;A")</formula>
    </cfRule>
    <cfRule type="expression" dxfId="11256" priority="11310" stopIfTrue="1">
      <formula>AND($F17&gt;0,$G17="")</formula>
    </cfRule>
    <cfRule type="expression" dxfId="11255" priority="11311" stopIfTrue="1">
      <formula>AND($F17=0,$G17&lt;&gt;"",$G17&lt;&gt;"PUMP OFF MODE",G17&lt;&gt;"UNDER LOAD")</formula>
    </cfRule>
  </conditionalFormatting>
  <conditionalFormatting sqref="G17">
    <cfRule type="expression" dxfId="11254" priority="11306" stopIfTrue="1">
      <formula>OR($D17="SI",$D17="T&amp;A")</formula>
    </cfRule>
    <cfRule type="expression" dxfId="11253" priority="11307" stopIfTrue="1">
      <formula>AND($F17&gt;0,$G17="")</formula>
    </cfRule>
    <cfRule type="expression" dxfId="11252" priority="11308" stopIfTrue="1">
      <formula>AND($F17=0,$G17&lt;&gt;"",$G17&lt;&gt;"PUMP OFF MODE",G17&lt;&gt;"UNDER LOAD")</formula>
    </cfRule>
  </conditionalFormatting>
  <conditionalFormatting sqref="G17">
    <cfRule type="expression" dxfId="11251" priority="11303" stopIfTrue="1">
      <formula>OR($D17="SI",$D17="T&amp;A")</formula>
    </cfRule>
    <cfRule type="expression" dxfId="11250" priority="11304" stopIfTrue="1">
      <formula>AND($F17&gt;0,$G17="")</formula>
    </cfRule>
    <cfRule type="expression" dxfId="11249" priority="11305" stopIfTrue="1">
      <formula>AND($F17=0,$G17&lt;&gt;"",$G17&lt;&gt;"PUMP OFF MODE",G17&lt;&gt;"UNDER LOAD")</formula>
    </cfRule>
  </conditionalFormatting>
  <conditionalFormatting sqref="G17">
    <cfRule type="expression" dxfId="11248" priority="11300" stopIfTrue="1">
      <formula>OR($D17="SI",$D17="T&amp;A")</formula>
    </cfRule>
    <cfRule type="expression" dxfId="11247" priority="11301" stopIfTrue="1">
      <formula>AND($F17&gt;0,$G17="")</formula>
    </cfRule>
    <cfRule type="expression" dxfId="11246" priority="11302" stopIfTrue="1">
      <formula>AND($F17=0,$G17&lt;&gt;"",$G17&lt;&gt;"PUMP OFF MODE",G17&lt;&gt;"UNDER LOAD")</formula>
    </cfRule>
  </conditionalFormatting>
  <conditionalFormatting sqref="G17">
    <cfRule type="expression" dxfId="11245" priority="11297" stopIfTrue="1">
      <formula>OR($D17="SI",$D17="T&amp;A")</formula>
    </cfRule>
    <cfRule type="expression" dxfId="11244" priority="11298" stopIfTrue="1">
      <formula>AND($F17&gt;0,$G17="")</formula>
    </cfRule>
    <cfRule type="expression" dxfId="11243" priority="11299" stopIfTrue="1">
      <formula>AND($F17=0,$G17&lt;&gt;"",$G17&lt;&gt;"PUMP OFF MODE",G17&lt;&gt;"UNDER LOAD")</formula>
    </cfRule>
  </conditionalFormatting>
  <conditionalFormatting sqref="G17">
    <cfRule type="expression" dxfId="11242" priority="11294" stopIfTrue="1">
      <formula>OR($D17="SI",$D17="T&amp;A")</formula>
    </cfRule>
    <cfRule type="expression" dxfId="11241" priority="11295" stopIfTrue="1">
      <formula>AND($F17&gt;0,$G17="")</formula>
    </cfRule>
    <cfRule type="expression" dxfId="11240" priority="11296" stopIfTrue="1">
      <formula>AND($F17=0,$G17&lt;&gt;"",$G17&lt;&gt;"PUMP OFF MODE",G17&lt;&gt;"UNDER LOAD")</formula>
    </cfRule>
  </conditionalFormatting>
  <conditionalFormatting sqref="G17">
    <cfRule type="expression" dxfId="11239" priority="11291" stopIfTrue="1">
      <formula>OR($D17="SI",$D17="T&amp;A")</formula>
    </cfRule>
    <cfRule type="expression" dxfId="11238" priority="11292" stopIfTrue="1">
      <formula>AND($F17&gt;0,$G17="")</formula>
    </cfRule>
    <cfRule type="expression" dxfId="11237" priority="11293" stopIfTrue="1">
      <formula>AND($F17=0,$G17&lt;&gt;"",$G17&lt;&gt;"PUMP OFF MODE",G17&lt;&gt;"UNDER LOAD")</formula>
    </cfRule>
  </conditionalFormatting>
  <conditionalFormatting sqref="G17">
    <cfRule type="expression" dxfId="11236" priority="11288" stopIfTrue="1">
      <formula>OR($D17="SI",$D17="T&amp;A")</formula>
    </cfRule>
    <cfRule type="expression" dxfId="11235" priority="11289" stopIfTrue="1">
      <formula>AND($F17&gt;0,$G17="")</formula>
    </cfRule>
    <cfRule type="expression" dxfId="11234" priority="11290" stopIfTrue="1">
      <formula>AND($F17=0,$G17&lt;&gt;"",$G17&lt;&gt;"PUMP OFF MODE",G17&lt;&gt;"UNDER LOAD")</formula>
    </cfRule>
  </conditionalFormatting>
  <conditionalFormatting sqref="G17">
    <cfRule type="expression" dxfId="11233" priority="11285" stopIfTrue="1">
      <formula>OR($D17="SI",$D17="T&amp;A")</formula>
    </cfRule>
    <cfRule type="expression" dxfId="11232" priority="11286" stopIfTrue="1">
      <formula>AND($F17&gt;0,$G17="")</formula>
    </cfRule>
    <cfRule type="expression" dxfId="11231" priority="11287" stopIfTrue="1">
      <formula>AND($F17=0,$G17&lt;&gt;"",$G17&lt;&gt;"PUMP OFF MODE",G17&lt;&gt;"UNDER LOAD")</formula>
    </cfRule>
  </conditionalFormatting>
  <conditionalFormatting sqref="G17">
    <cfRule type="expression" dxfId="11230" priority="11282" stopIfTrue="1">
      <formula>OR($D17="SI",$D17="T&amp;A")</formula>
    </cfRule>
    <cfRule type="expression" dxfId="11229" priority="11283" stopIfTrue="1">
      <formula>AND($F17&gt;0,$G17="")</formula>
    </cfRule>
    <cfRule type="expression" dxfId="11228" priority="11284" stopIfTrue="1">
      <formula>AND($F17=0,$G17&lt;&gt;"",$G17&lt;&gt;"PUMP OFF MODE",G17&lt;&gt;"UNDER LOAD")</formula>
    </cfRule>
  </conditionalFormatting>
  <conditionalFormatting sqref="G17">
    <cfRule type="expression" dxfId="11227" priority="11279" stopIfTrue="1">
      <formula>OR($D17="SI",$D17="T&amp;A")</formula>
    </cfRule>
    <cfRule type="expression" dxfId="11226" priority="11280" stopIfTrue="1">
      <formula>AND($F17&gt;0,$G17="")</formula>
    </cfRule>
    <cfRule type="expression" dxfId="11225" priority="11281" stopIfTrue="1">
      <formula>AND($F17=0,$G17&lt;&gt;"",$G17&lt;&gt;"PUMP OFF MODE",G17&lt;&gt;"UNDER LOAD")</formula>
    </cfRule>
  </conditionalFormatting>
  <conditionalFormatting sqref="G17">
    <cfRule type="expression" dxfId="11224" priority="11276" stopIfTrue="1">
      <formula>OR($D17="SI",$D17="T&amp;A")</formula>
    </cfRule>
    <cfRule type="expression" dxfId="11223" priority="11277" stopIfTrue="1">
      <formula>AND($F17&gt;0,$G17="")</formula>
    </cfRule>
    <cfRule type="expression" dxfId="11222" priority="11278" stopIfTrue="1">
      <formula>AND($F17=0,$G17&lt;&gt;"",$G17&lt;&gt;"PUMP OFF MODE",G17&lt;&gt;"UNDER LOAD")</formula>
    </cfRule>
  </conditionalFormatting>
  <conditionalFormatting sqref="G17">
    <cfRule type="expression" dxfId="11221" priority="11273" stopIfTrue="1">
      <formula>OR($D17="SI",$D17="T&amp;A")</formula>
    </cfRule>
    <cfRule type="expression" dxfId="11220" priority="11274" stopIfTrue="1">
      <formula>AND($F17&gt;0,$G17="")</formula>
    </cfRule>
    <cfRule type="expression" dxfId="11219" priority="11275" stopIfTrue="1">
      <formula>AND($F17=0,$G17&lt;&gt;"",$G17&lt;&gt;"PUMP OFF MODE",G17&lt;&gt;"UNDER LOAD")</formula>
    </cfRule>
  </conditionalFormatting>
  <conditionalFormatting sqref="G17">
    <cfRule type="expression" dxfId="11218" priority="11270" stopIfTrue="1">
      <formula>OR($D17="SI",$D17="T&amp;A")</formula>
    </cfRule>
    <cfRule type="expression" dxfId="11217" priority="11271" stopIfTrue="1">
      <formula>AND($F17&gt;0,$G17="")</formula>
    </cfRule>
    <cfRule type="expression" dxfId="11216" priority="11272" stopIfTrue="1">
      <formula>AND($F17=0,$G17&lt;&gt;"",$G17&lt;&gt;"PUMP OFF MODE",G17&lt;&gt;"UNDER LOAD")</formula>
    </cfRule>
  </conditionalFormatting>
  <conditionalFormatting sqref="G17">
    <cfRule type="expression" dxfId="11215" priority="11267" stopIfTrue="1">
      <formula>OR($D17="SI",$D17="T&amp;A")</formula>
    </cfRule>
    <cfRule type="expression" dxfId="11214" priority="11268" stopIfTrue="1">
      <formula>AND($F17&gt;0,$G17="")</formula>
    </cfRule>
    <cfRule type="expression" dxfId="11213" priority="11269" stopIfTrue="1">
      <formula>AND($F17=0,$G17&lt;&gt;"",$G17&lt;&gt;"PUMP OFF MODE",G17&lt;&gt;"UNDER LOAD")</formula>
    </cfRule>
  </conditionalFormatting>
  <conditionalFormatting sqref="G17">
    <cfRule type="expression" dxfId="11212" priority="11264" stopIfTrue="1">
      <formula>OR($D17="SI",$D17="T&amp;A")</formula>
    </cfRule>
    <cfRule type="expression" dxfId="11211" priority="11265" stopIfTrue="1">
      <formula>AND($F17&gt;0,$G17="")</formula>
    </cfRule>
    <cfRule type="expression" dxfId="11210" priority="11266" stopIfTrue="1">
      <formula>AND($F17=0,$G17&lt;&gt;"",$G17&lt;&gt;"PUMP OFF MODE",G17&lt;&gt;"UNDER LOAD")</formula>
    </cfRule>
  </conditionalFormatting>
  <conditionalFormatting sqref="G17">
    <cfRule type="expression" dxfId="11209" priority="11261" stopIfTrue="1">
      <formula>OR($D17="SI",$D17="T&amp;A")</formula>
    </cfRule>
    <cfRule type="expression" dxfId="11208" priority="11262" stopIfTrue="1">
      <formula>AND($F17&gt;0,$G17="")</formula>
    </cfRule>
    <cfRule type="expression" dxfId="11207" priority="11263" stopIfTrue="1">
      <formula>AND($F17=0,$G17&lt;&gt;"",$G17&lt;&gt;"PUMP OFF MODE",G17&lt;&gt;"UNDER LOAD")</formula>
    </cfRule>
  </conditionalFormatting>
  <conditionalFormatting sqref="G17">
    <cfRule type="expression" dxfId="11206" priority="11258" stopIfTrue="1">
      <formula>OR($D17="SI",$D17="T&amp;A")</formula>
    </cfRule>
    <cfRule type="expression" dxfId="11205" priority="11259" stopIfTrue="1">
      <formula>AND($F17&gt;0,$G17="")</formula>
    </cfRule>
    <cfRule type="expression" dxfId="11204" priority="11260" stopIfTrue="1">
      <formula>AND($F17=0,$G17&lt;&gt;"",$G17&lt;&gt;"PUMP OFF MODE",G17&lt;&gt;"UNDER LOAD")</formula>
    </cfRule>
  </conditionalFormatting>
  <conditionalFormatting sqref="G17">
    <cfRule type="expression" dxfId="11203" priority="11255" stopIfTrue="1">
      <formula>OR($D17="SI",$D17="T&amp;A")</formula>
    </cfRule>
    <cfRule type="expression" dxfId="11202" priority="11256" stopIfTrue="1">
      <formula>AND($F17&gt;0,$G17="")</formula>
    </cfRule>
    <cfRule type="expression" dxfId="11201" priority="11257" stopIfTrue="1">
      <formula>AND($F17=0,$G17&lt;&gt;"",$G17&lt;&gt;"PUMP OFF MODE",G17&lt;&gt;"UNDER LOAD")</formula>
    </cfRule>
  </conditionalFormatting>
  <conditionalFormatting sqref="G17">
    <cfRule type="expression" dxfId="11200" priority="11252" stopIfTrue="1">
      <formula>OR($D17="SI",$D17="T&amp;A")</formula>
    </cfRule>
    <cfRule type="expression" dxfId="11199" priority="11253" stopIfTrue="1">
      <formula>AND($F17&gt;0,$G17="")</formula>
    </cfRule>
    <cfRule type="expression" dxfId="11198" priority="11254" stopIfTrue="1">
      <formula>AND($F17=0,$G17&lt;&gt;"",$G17&lt;&gt;"PUMP OFF MODE",G17&lt;&gt;"UNDER LOAD")</formula>
    </cfRule>
  </conditionalFormatting>
  <conditionalFormatting sqref="G17">
    <cfRule type="expression" dxfId="11197" priority="11249" stopIfTrue="1">
      <formula>OR($D17="SI",$D17="T&amp;A")</formula>
    </cfRule>
    <cfRule type="expression" dxfId="11196" priority="11250" stopIfTrue="1">
      <formula>AND($F17&gt;0,$G17="")</formula>
    </cfRule>
    <cfRule type="expression" dxfId="11195" priority="11251" stopIfTrue="1">
      <formula>AND($F17=0,$G17&lt;&gt;"",$G17&lt;&gt;"PUMP OFF MODE",G17&lt;&gt;"UNDER LOAD")</formula>
    </cfRule>
  </conditionalFormatting>
  <conditionalFormatting sqref="G17">
    <cfRule type="expression" dxfId="11194" priority="11246" stopIfTrue="1">
      <formula>OR($D17="SI",$D17="T&amp;A")</formula>
    </cfRule>
    <cfRule type="expression" dxfId="11193" priority="11247" stopIfTrue="1">
      <formula>AND($F17&gt;0,$G17="")</formula>
    </cfRule>
    <cfRule type="expression" dxfId="11192" priority="11248" stopIfTrue="1">
      <formula>AND($F17=0,$G17&lt;&gt;"",$G17&lt;&gt;"PUMP OFF MODE",G17&lt;&gt;"UNDER LOAD")</formula>
    </cfRule>
  </conditionalFormatting>
  <conditionalFormatting sqref="G17">
    <cfRule type="expression" dxfId="11191" priority="11243" stopIfTrue="1">
      <formula>OR($D17="SI",$D17="T&amp;A")</formula>
    </cfRule>
    <cfRule type="expression" dxfId="11190" priority="11244" stopIfTrue="1">
      <formula>AND($F17&gt;0,$G17="")</formula>
    </cfRule>
    <cfRule type="expression" dxfId="11189" priority="11245" stopIfTrue="1">
      <formula>AND($F17=0,$G17&lt;&gt;"",$G17&lt;&gt;"PUMP OFF MODE",G17&lt;&gt;"UNDER LOAD")</formula>
    </cfRule>
  </conditionalFormatting>
  <conditionalFormatting sqref="G17">
    <cfRule type="expression" dxfId="11188" priority="11240" stopIfTrue="1">
      <formula>OR($D17="SI",$D17="T&amp;A")</formula>
    </cfRule>
    <cfRule type="expression" dxfId="11187" priority="11241" stopIfTrue="1">
      <formula>AND($F17&gt;0,$G17="")</formula>
    </cfRule>
    <cfRule type="expression" dxfId="11186" priority="11242" stopIfTrue="1">
      <formula>AND($F17=0,$G17&lt;&gt;"",$G17&lt;&gt;"PUMP OFF MODE",G17&lt;&gt;"UNDER LOAD")</formula>
    </cfRule>
  </conditionalFormatting>
  <conditionalFormatting sqref="G17">
    <cfRule type="expression" dxfId="11185" priority="11237" stopIfTrue="1">
      <formula>OR($D17="SI",$D17="T&amp;A")</formula>
    </cfRule>
    <cfRule type="expression" dxfId="11184" priority="11238" stopIfTrue="1">
      <formula>AND($F17&gt;0,$G17="")</formula>
    </cfRule>
    <cfRule type="expression" dxfId="11183" priority="11239" stopIfTrue="1">
      <formula>AND($F17=0,$G17&lt;&gt;"",$G17&lt;&gt;"PUMP OFF MODE",G17&lt;&gt;"UNDER LOAD")</formula>
    </cfRule>
  </conditionalFormatting>
  <conditionalFormatting sqref="G17">
    <cfRule type="expression" dxfId="11182" priority="11234" stopIfTrue="1">
      <formula>OR($D17="SI",$D17="T&amp;A")</formula>
    </cfRule>
    <cfRule type="expression" dxfId="11181" priority="11235" stopIfTrue="1">
      <formula>AND($F17&gt;0,$G17="")</formula>
    </cfRule>
    <cfRule type="expression" dxfId="11180" priority="11236" stopIfTrue="1">
      <formula>AND($F17=0,$G17&lt;&gt;"",$G17&lt;&gt;"PUMP OFF MODE",G17&lt;&gt;"UNDER LOAD")</formula>
    </cfRule>
  </conditionalFormatting>
  <conditionalFormatting sqref="G17">
    <cfRule type="expression" dxfId="11179" priority="11231" stopIfTrue="1">
      <formula>OR($D17="SI",$D17="T&amp;A")</formula>
    </cfRule>
    <cfRule type="expression" dxfId="11178" priority="11232" stopIfTrue="1">
      <formula>AND($F17&gt;0,$G17="")</formula>
    </cfRule>
    <cfRule type="expression" dxfId="11177" priority="11233" stopIfTrue="1">
      <formula>AND($F17=0,$G17&lt;&gt;"",$G17&lt;&gt;"PUMP OFF MODE",G17&lt;&gt;"UNDER LOAD")</formula>
    </cfRule>
  </conditionalFormatting>
  <conditionalFormatting sqref="G17">
    <cfRule type="expression" dxfId="11176" priority="11228" stopIfTrue="1">
      <formula>OR($D17="SI",$D17="T&amp;A")</formula>
    </cfRule>
    <cfRule type="expression" dxfId="11175" priority="11229" stopIfTrue="1">
      <formula>AND($F17&gt;0,$G17="")</formula>
    </cfRule>
    <cfRule type="expression" dxfId="11174" priority="11230" stopIfTrue="1">
      <formula>AND($F17=0,$G17&lt;&gt;"",$G17&lt;&gt;"PUMP OFF MODE",G17&lt;&gt;"UNDER LOAD")</formula>
    </cfRule>
  </conditionalFormatting>
  <conditionalFormatting sqref="G17">
    <cfRule type="expression" dxfId="11173" priority="11225" stopIfTrue="1">
      <formula>OR($D17="SI",$D17="T&amp;A")</formula>
    </cfRule>
    <cfRule type="expression" dxfId="11172" priority="11226" stopIfTrue="1">
      <formula>AND($F17&gt;0,$G17="")</formula>
    </cfRule>
    <cfRule type="expression" dxfId="11171" priority="11227" stopIfTrue="1">
      <formula>AND($F17=0,$G17&lt;&gt;"",$G17&lt;&gt;"PUMP OFF MODE",G17&lt;&gt;"UNDER LOAD")</formula>
    </cfRule>
  </conditionalFormatting>
  <conditionalFormatting sqref="G17">
    <cfRule type="expression" dxfId="11170" priority="11222" stopIfTrue="1">
      <formula>OR($D17="SI",$D17="T&amp;A")</formula>
    </cfRule>
    <cfRule type="expression" dxfId="11169" priority="11223" stopIfTrue="1">
      <formula>AND($F17&gt;0,$G17="")</formula>
    </cfRule>
    <cfRule type="expression" dxfId="11168" priority="11224" stopIfTrue="1">
      <formula>AND($F17=0,$G17&lt;&gt;"",$G17&lt;&gt;"PUMP OFF MODE",G17&lt;&gt;"UNDER LOAD")</formula>
    </cfRule>
  </conditionalFormatting>
  <conditionalFormatting sqref="G17">
    <cfRule type="expression" dxfId="11167" priority="11219" stopIfTrue="1">
      <formula>OR($D17="SI",$D17="T&amp;A")</formula>
    </cfRule>
    <cfRule type="expression" dxfId="11166" priority="11220" stopIfTrue="1">
      <formula>AND($F17&gt;0,$G17="")</formula>
    </cfRule>
    <cfRule type="expression" dxfId="11165" priority="11221" stopIfTrue="1">
      <formula>AND($F17=0,$G17&lt;&gt;"",$G17&lt;&gt;"PUMP OFF MODE",G17&lt;&gt;"UNDER LOAD")</formula>
    </cfRule>
  </conditionalFormatting>
  <conditionalFormatting sqref="G101">
    <cfRule type="expression" dxfId="11164" priority="11216" stopIfTrue="1">
      <formula>OR($D101="SI",$D101="T&amp;A")</formula>
    </cfRule>
    <cfRule type="expression" dxfId="11163" priority="11217" stopIfTrue="1">
      <formula>AND($F101&gt;0,$G101="")</formula>
    </cfRule>
    <cfRule type="expression" dxfId="11162" priority="11218" stopIfTrue="1">
      <formula>AND($F101=0,$G101&lt;&gt;"",$G101&lt;&gt;"PUMP OFF MODE",G101&lt;&gt;"UNDER LOAD")</formula>
    </cfRule>
  </conditionalFormatting>
  <conditionalFormatting sqref="G101">
    <cfRule type="expression" dxfId="11161" priority="11213" stopIfTrue="1">
      <formula>OR($D101="SI",$D101="T&amp;A")</formula>
    </cfRule>
    <cfRule type="expression" dxfId="11160" priority="11214" stopIfTrue="1">
      <formula>AND($F101&gt;0,$G101="")</formula>
    </cfRule>
    <cfRule type="expression" dxfId="11159" priority="11215" stopIfTrue="1">
      <formula>AND($F101=0,$G101&lt;&gt;"",$G101&lt;&gt;"PUMP OFF MODE",G101&lt;&gt;"UNDER LOAD")</formula>
    </cfRule>
  </conditionalFormatting>
  <conditionalFormatting sqref="G101">
    <cfRule type="expression" dxfId="11158" priority="11210" stopIfTrue="1">
      <formula>OR($D101="SI",$D101="T&amp;A")</formula>
    </cfRule>
    <cfRule type="expression" dxfId="11157" priority="11211" stopIfTrue="1">
      <formula>AND($F101&gt;0,$G101="")</formula>
    </cfRule>
    <cfRule type="expression" dxfId="11156" priority="11212" stopIfTrue="1">
      <formula>AND($F101=0,$G101&lt;&gt;"",$G101&lt;&gt;"PUMP OFF MODE",G101&lt;&gt;"UNDER LOAD")</formula>
    </cfRule>
  </conditionalFormatting>
  <conditionalFormatting sqref="G101">
    <cfRule type="expression" dxfId="11155" priority="11207" stopIfTrue="1">
      <formula>OR($D101="SI",$D101="T&amp;A")</formula>
    </cfRule>
    <cfRule type="expression" dxfId="11154" priority="11208" stopIfTrue="1">
      <formula>AND($F101&gt;0,$G101="")</formula>
    </cfRule>
    <cfRule type="expression" dxfId="11153" priority="11209" stopIfTrue="1">
      <formula>AND($F101=0,$G101&lt;&gt;"",$G101&lt;&gt;"PUMP OFF MODE",G101&lt;&gt;"UNDER LOAD")</formula>
    </cfRule>
  </conditionalFormatting>
  <conditionalFormatting sqref="G101">
    <cfRule type="expression" dxfId="11152" priority="11204" stopIfTrue="1">
      <formula>OR($D101="SI",$D101="T&amp;A")</formula>
    </cfRule>
    <cfRule type="expression" dxfId="11151" priority="11205" stopIfTrue="1">
      <formula>AND($F101&gt;0,$G101="")</formula>
    </cfRule>
    <cfRule type="expression" dxfId="11150" priority="11206" stopIfTrue="1">
      <formula>AND($F101=0,$G101&lt;&gt;"",$G101&lt;&gt;"PUMP OFF MODE",G101&lt;&gt;"UNDER LOAD")</formula>
    </cfRule>
  </conditionalFormatting>
  <conditionalFormatting sqref="G101">
    <cfRule type="expression" dxfId="11149" priority="11201" stopIfTrue="1">
      <formula>OR($D101="SI",$D101="T&amp;A")</formula>
    </cfRule>
    <cfRule type="expression" dxfId="11148" priority="11202" stopIfTrue="1">
      <formula>AND($F101&gt;0,$G101="")</formula>
    </cfRule>
    <cfRule type="expression" dxfId="11147" priority="11203" stopIfTrue="1">
      <formula>AND($F101=0,$G101&lt;&gt;"",$G101&lt;&gt;"PUMP OFF MODE",G101&lt;&gt;"UNDER LOAD")</formula>
    </cfRule>
  </conditionalFormatting>
  <conditionalFormatting sqref="G101">
    <cfRule type="expression" dxfId="11146" priority="11198" stopIfTrue="1">
      <formula>OR($D101="SI",$D101="T&amp;A")</formula>
    </cfRule>
    <cfRule type="expression" dxfId="11145" priority="11199" stopIfTrue="1">
      <formula>AND($F101&gt;0,$G101="")</formula>
    </cfRule>
    <cfRule type="expression" dxfId="11144" priority="11200" stopIfTrue="1">
      <formula>AND($F101=0,$G101&lt;&gt;"",$G101&lt;&gt;"PUMP OFF MODE",G101&lt;&gt;"UNDER LOAD")</formula>
    </cfRule>
  </conditionalFormatting>
  <conditionalFormatting sqref="G101">
    <cfRule type="expression" dxfId="11143" priority="11195" stopIfTrue="1">
      <formula>OR($D101="SI",$D101="T&amp;A")</formula>
    </cfRule>
    <cfRule type="expression" dxfId="11142" priority="11196" stopIfTrue="1">
      <formula>AND($F101&gt;0,$G101="")</formula>
    </cfRule>
    <cfRule type="expression" dxfId="11141" priority="11197" stopIfTrue="1">
      <formula>AND($F101=0,$G101&lt;&gt;"",$G101&lt;&gt;"PUMP OFF MODE",G101&lt;&gt;"UNDER LOAD")</formula>
    </cfRule>
  </conditionalFormatting>
  <conditionalFormatting sqref="G101">
    <cfRule type="expression" dxfId="11140" priority="11192" stopIfTrue="1">
      <formula>OR($D101="SI",$D101="T&amp;A")</formula>
    </cfRule>
    <cfRule type="expression" dxfId="11139" priority="11193" stopIfTrue="1">
      <formula>AND($F101&gt;0,$G101="")</formula>
    </cfRule>
    <cfRule type="expression" dxfId="11138" priority="11194" stopIfTrue="1">
      <formula>AND($F101=0,$G101&lt;&gt;"",$G101&lt;&gt;"PUMP OFF MODE",G101&lt;&gt;"UNDER LOAD")</formula>
    </cfRule>
  </conditionalFormatting>
  <conditionalFormatting sqref="G101">
    <cfRule type="expression" dxfId="11137" priority="11189" stopIfTrue="1">
      <formula>OR($D101="SI",$D101="T&amp;A")</formula>
    </cfRule>
    <cfRule type="expression" dxfId="11136" priority="11190" stopIfTrue="1">
      <formula>AND($F101&gt;0,$G101="")</formula>
    </cfRule>
    <cfRule type="expression" dxfId="11135" priority="11191" stopIfTrue="1">
      <formula>AND($F101=0,$G101&lt;&gt;"",$G101&lt;&gt;"PUMP OFF MODE",G101&lt;&gt;"UNDER LOAD")</formula>
    </cfRule>
  </conditionalFormatting>
  <conditionalFormatting sqref="G101">
    <cfRule type="expression" dxfId="11134" priority="11186" stopIfTrue="1">
      <formula>OR($D101="SI",$D101="T&amp;A")</formula>
    </cfRule>
    <cfRule type="expression" dxfId="11133" priority="11187" stopIfTrue="1">
      <formula>AND($F101&gt;0,$G101="")</formula>
    </cfRule>
    <cfRule type="expression" dxfId="11132" priority="11188" stopIfTrue="1">
      <formula>AND($F101=0,$G101&lt;&gt;"",$G101&lt;&gt;"PUMP OFF MODE",G101&lt;&gt;"UNDER LOAD")</formula>
    </cfRule>
  </conditionalFormatting>
  <conditionalFormatting sqref="G101">
    <cfRule type="expression" dxfId="11131" priority="11183" stopIfTrue="1">
      <formula>OR($D101="SI",$D101="T&amp;A")</formula>
    </cfRule>
    <cfRule type="expression" dxfId="11130" priority="11184" stopIfTrue="1">
      <formula>AND($F101&gt;0,$G101="")</formula>
    </cfRule>
    <cfRule type="expression" dxfId="11129" priority="11185" stopIfTrue="1">
      <formula>AND($F101=0,$G101&lt;&gt;"",$G101&lt;&gt;"PUMP OFF MODE",G101&lt;&gt;"UNDER LOAD")</formula>
    </cfRule>
  </conditionalFormatting>
  <conditionalFormatting sqref="G101">
    <cfRule type="expression" dxfId="11128" priority="11180" stopIfTrue="1">
      <formula>OR($D101="SI",$D101="T&amp;A")</formula>
    </cfRule>
    <cfRule type="expression" dxfId="11127" priority="11181" stopIfTrue="1">
      <formula>AND($F101&gt;0,$G101="")</formula>
    </cfRule>
    <cfRule type="expression" dxfId="11126" priority="11182" stopIfTrue="1">
      <formula>AND($F101=0,$G101&lt;&gt;"",$G101&lt;&gt;"PUMP OFF MODE",G101&lt;&gt;"UNDER LOAD")</formula>
    </cfRule>
  </conditionalFormatting>
  <conditionalFormatting sqref="G101">
    <cfRule type="expression" dxfId="11125" priority="11177" stopIfTrue="1">
      <formula>OR($D101="SI",$D101="T&amp;A")</formula>
    </cfRule>
    <cfRule type="expression" dxfId="11124" priority="11178" stopIfTrue="1">
      <formula>AND($F101&gt;0,$G101="")</formula>
    </cfRule>
    <cfRule type="expression" dxfId="11123" priority="11179" stopIfTrue="1">
      <formula>AND($F101=0,$G101&lt;&gt;"",$G101&lt;&gt;"PUMP OFF MODE",G101&lt;&gt;"UNDER LOAD")</formula>
    </cfRule>
  </conditionalFormatting>
  <conditionalFormatting sqref="G101">
    <cfRule type="expression" dxfId="11122" priority="11174" stopIfTrue="1">
      <formula>OR($D101="SI",$D101="T&amp;A")</formula>
    </cfRule>
    <cfRule type="expression" dxfId="11121" priority="11175" stopIfTrue="1">
      <formula>AND($F101&gt;0,$G101="")</formula>
    </cfRule>
    <cfRule type="expression" dxfId="11120" priority="11176" stopIfTrue="1">
      <formula>AND($F101=0,$G101&lt;&gt;"",$G101&lt;&gt;"PUMP OFF MODE",G101&lt;&gt;"UNDER LOAD")</formula>
    </cfRule>
  </conditionalFormatting>
  <conditionalFormatting sqref="G101">
    <cfRule type="expression" dxfId="11119" priority="11171" stopIfTrue="1">
      <formula>OR($D101="SI",$D101="T&amp;A")</formula>
    </cfRule>
    <cfRule type="expression" dxfId="11118" priority="11172" stopIfTrue="1">
      <formula>AND($F101&gt;0,$G101="")</formula>
    </cfRule>
    <cfRule type="expression" dxfId="11117" priority="11173" stopIfTrue="1">
      <formula>AND($F101=0,$G101&lt;&gt;"",$G101&lt;&gt;"PUMP OFF MODE",G101&lt;&gt;"UNDER LOAD")</formula>
    </cfRule>
  </conditionalFormatting>
  <conditionalFormatting sqref="G101">
    <cfRule type="expression" dxfId="11116" priority="11168" stopIfTrue="1">
      <formula>OR($D101="SI",$D101="T&amp;A")</formula>
    </cfRule>
    <cfRule type="expression" dxfId="11115" priority="11169" stopIfTrue="1">
      <formula>AND($F101&gt;0,$G101="")</formula>
    </cfRule>
    <cfRule type="expression" dxfId="11114" priority="11170" stopIfTrue="1">
      <formula>AND($F101=0,$G101&lt;&gt;"",$G101&lt;&gt;"PUMP OFF MODE",G101&lt;&gt;"UNDER LOAD")</formula>
    </cfRule>
  </conditionalFormatting>
  <conditionalFormatting sqref="G101">
    <cfRule type="expression" dxfId="11113" priority="11165" stopIfTrue="1">
      <formula>OR($D101="SI",$D101="T&amp;A")</formula>
    </cfRule>
    <cfRule type="expression" dxfId="11112" priority="11166" stopIfTrue="1">
      <formula>AND($F101&gt;0,$G101="")</formula>
    </cfRule>
    <cfRule type="expression" dxfId="11111" priority="11167" stopIfTrue="1">
      <formula>AND($F101=0,$G101&lt;&gt;"",$G101&lt;&gt;"PUMP OFF MODE",G101&lt;&gt;"UNDER LOAD")</formula>
    </cfRule>
  </conditionalFormatting>
  <conditionalFormatting sqref="G101">
    <cfRule type="expression" dxfId="11110" priority="11162" stopIfTrue="1">
      <formula>OR($D101="SI",$D101="T&amp;A")</formula>
    </cfRule>
    <cfRule type="expression" dxfId="11109" priority="11163" stopIfTrue="1">
      <formula>AND($F101&gt;0,$G101="")</formula>
    </cfRule>
    <cfRule type="expression" dxfId="11108" priority="11164" stopIfTrue="1">
      <formula>AND($F101=0,$G101&lt;&gt;"",$G101&lt;&gt;"PUMP OFF MODE",G101&lt;&gt;"UNDER LOAD")</formula>
    </cfRule>
  </conditionalFormatting>
  <conditionalFormatting sqref="G101">
    <cfRule type="expression" dxfId="11107" priority="11159" stopIfTrue="1">
      <formula>OR($D101="SI",$D101="T&amp;A")</formula>
    </cfRule>
    <cfRule type="expression" dxfId="11106" priority="11160" stopIfTrue="1">
      <formula>AND($F101&gt;0,$G101="")</formula>
    </cfRule>
    <cfRule type="expression" dxfId="11105" priority="11161" stopIfTrue="1">
      <formula>AND($F101=0,$G101&lt;&gt;"",$G101&lt;&gt;"PUMP OFF MODE",G101&lt;&gt;"UNDER LOAD")</formula>
    </cfRule>
  </conditionalFormatting>
  <conditionalFormatting sqref="G101">
    <cfRule type="expression" dxfId="11104" priority="11156" stopIfTrue="1">
      <formula>OR($D101="SI",$D101="T&amp;A")</formula>
    </cfRule>
    <cfRule type="expression" dxfId="11103" priority="11157" stopIfTrue="1">
      <formula>AND($F101&gt;0,$G101="")</formula>
    </cfRule>
    <cfRule type="expression" dxfId="11102" priority="11158" stopIfTrue="1">
      <formula>AND($F101=0,$G101&lt;&gt;"",$G101&lt;&gt;"PUMP OFF MODE",G101&lt;&gt;"UNDER LOAD")</formula>
    </cfRule>
  </conditionalFormatting>
  <conditionalFormatting sqref="G101">
    <cfRule type="expression" dxfId="11101" priority="11153" stopIfTrue="1">
      <formula>OR($D101="SI",$D101="T&amp;A")</formula>
    </cfRule>
    <cfRule type="expression" dxfId="11100" priority="11154" stopIfTrue="1">
      <formula>AND($F101&gt;0,$G101="")</formula>
    </cfRule>
    <cfRule type="expression" dxfId="11099" priority="11155" stopIfTrue="1">
      <formula>AND($F101=0,$G101&lt;&gt;"",$G101&lt;&gt;"PUMP OFF MODE",G101&lt;&gt;"UNDER LOAD")</formula>
    </cfRule>
  </conditionalFormatting>
  <conditionalFormatting sqref="G101">
    <cfRule type="expression" dxfId="11098" priority="11150" stopIfTrue="1">
      <formula>OR($D101="SI",$D101="T&amp;A")</formula>
    </cfRule>
    <cfRule type="expression" dxfId="11097" priority="11151" stopIfTrue="1">
      <formula>AND($F101&gt;0,$G101="")</formula>
    </cfRule>
    <cfRule type="expression" dxfId="11096" priority="11152" stopIfTrue="1">
      <formula>AND($F101=0,$G101&lt;&gt;"",$G101&lt;&gt;"PUMP OFF MODE",G101&lt;&gt;"UNDER LOAD")</formula>
    </cfRule>
  </conditionalFormatting>
  <conditionalFormatting sqref="G101">
    <cfRule type="expression" dxfId="11095" priority="11147" stopIfTrue="1">
      <formula>OR($D101="SI",$D101="T&amp;A")</formula>
    </cfRule>
    <cfRule type="expression" dxfId="11094" priority="11148" stopIfTrue="1">
      <formula>AND($F101&gt;0,$G101="")</formula>
    </cfRule>
    <cfRule type="expression" dxfId="11093" priority="11149" stopIfTrue="1">
      <formula>AND($F101=0,$G101&lt;&gt;"",$G101&lt;&gt;"PUMP OFF MODE",G101&lt;&gt;"UNDER LOAD")</formula>
    </cfRule>
  </conditionalFormatting>
  <conditionalFormatting sqref="G101">
    <cfRule type="expression" dxfId="11092" priority="11144" stopIfTrue="1">
      <formula>OR($D101="SI",$D101="T&amp;A")</formula>
    </cfRule>
    <cfRule type="expression" dxfId="11091" priority="11145" stopIfTrue="1">
      <formula>AND($F101&gt;0,$G101="")</formula>
    </cfRule>
    <cfRule type="expression" dxfId="11090" priority="11146" stopIfTrue="1">
      <formula>AND($F101=0,$G101&lt;&gt;"",$G101&lt;&gt;"PUMP OFF MODE",G101&lt;&gt;"UNDER LOAD")</formula>
    </cfRule>
  </conditionalFormatting>
  <conditionalFormatting sqref="G101">
    <cfRule type="expression" dxfId="11089" priority="11141" stopIfTrue="1">
      <formula>OR($D101="SI",$D101="T&amp;A")</formula>
    </cfRule>
    <cfRule type="expression" dxfId="11088" priority="11142" stopIfTrue="1">
      <formula>AND($F101&gt;0,$G101="")</formula>
    </cfRule>
    <cfRule type="expression" dxfId="11087" priority="11143" stopIfTrue="1">
      <formula>AND($F101=0,$G101&lt;&gt;"",$G101&lt;&gt;"PUMP OFF MODE",G101&lt;&gt;"UNDER LOAD")</formula>
    </cfRule>
  </conditionalFormatting>
  <conditionalFormatting sqref="G101">
    <cfRule type="expression" dxfId="11086" priority="11138" stopIfTrue="1">
      <formula>OR($D101="SI",$D101="T&amp;A")</formula>
    </cfRule>
    <cfRule type="expression" dxfId="11085" priority="11139" stopIfTrue="1">
      <formula>AND($F101&gt;0,$G101="")</formula>
    </cfRule>
    <cfRule type="expression" dxfId="11084" priority="11140" stopIfTrue="1">
      <formula>AND($F101=0,$G101&lt;&gt;"",$G101&lt;&gt;"PUMP OFF MODE",G101&lt;&gt;"UNDER LOAD")</formula>
    </cfRule>
  </conditionalFormatting>
  <conditionalFormatting sqref="G101">
    <cfRule type="expression" dxfId="11083" priority="11135" stopIfTrue="1">
      <formula>OR($D101="SI",$D101="T&amp;A")</formula>
    </cfRule>
    <cfRule type="expression" dxfId="11082" priority="11136" stopIfTrue="1">
      <formula>AND($F101&gt;0,$G101="")</formula>
    </cfRule>
    <cfRule type="expression" dxfId="11081" priority="11137" stopIfTrue="1">
      <formula>AND($F101=0,$G101&lt;&gt;"",$G101&lt;&gt;"PUMP OFF MODE",G101&lt;&gt;"UNDER LOAD")</formula>
    </cfRule>
  </conditionalFormatting>
  <conditionalFormatting sqref="G101">
    <cfRule type="expression" dxfId="11080" priority="11132" stopIfTrue="1">
      <formula>OR($D101="SI",$D101="T&amp;A")</formula>
    </cfRule>
    <cfRule type="expression" dxfId="11079" priority="11133" stopIfTrue="1">
      <formula>AND($F101&gt;0,$G101="")</formula>
    </cfRule>
    <cfRule type="expression" dxfId="11078" priority="11134" stopIfTrue="1">
      <formula>AND($F101=0,$G101&lt;&gt;"",$G101&lt;&gt;"PUMP OFF MODE",G101&lt;&gt;"UNDER LOAD")</formula>
    </cfRule>
  </conditionalFormatting>
  <conditionalFormatting sqref="G101">
    <cfRule type="expression" dxfId="11077" priority="11129" stopIfTrue="1">
      <formula>OR($D101="SI",$D101="T&amp;A")</formula>
    </cfRule>
    <cfRule type="expression" dxfId="11076" priority="11130" stopIfTrue="1">
      <formula>AND($F101&gt;0,$G101="")</formula>
    </cfRule>
    <cfRule type="expression" dxfId="11075" priority="11131" stopIfTrue="1">
      <formula>AND($F101=0,$G101&lt;&gt;"",$G101&lt;&gt;"PUMP OFF MODE",G101&lt;&gt;"UNDER LOAD")</formula>
    </cfRule>
  </conditionalFormatting>
  <conditionalFormatting sqref="G101">
    <cfRule type="expression" dxfId="11074" priority="11126" stopIfTrue="1">
      <formula>OR($D101="SI",$D101="T&amp;A")</formula>
    </cfRule>
    <cfRule type="expression" dxfId="11073" priority="11127" stopIfTrue="1">
      <formula>AND($F101&gt;0,$G101="")</formula>
    </cfRule>
    <cfRule type="expression" dxfId="11072" priority="11128" stopIfTrue="1">
      <formula>AND($F101=0,$G101&lt;&gt;"",$G101&lt;&gt;"PUMP OFF MODE",G101&lt;&gt;"UNDER LOAD")</formula>
    </cfRule>
  </conditionalFormatting>
  <conditionalFormatting sqref="G101">
    <cfRule type="expression" dxfId="11071" priority="11123" stopIfTrue="1">
      <formula>OR($D101="SI",$D101="T&amp;A")</formula>
    </cfRule>
    <cfRule type="expression" dxfId="11070" priority="11124" stopIfTrue="1">
      <formula>AND($F101&gt;0,$G101="")</formula>
    </cfRule>
    <cfRule type="expression" dxfId="11069" priority="11125" stopIfTrue="1">
      <formula>AND($F101=0,$G101&lt;&gt;"",$G101&lt;&gt;"PUMP OFF MODE",G101&lt;&gt;"UNDER LOAD")</formula>
    </cfRule>
  </conditionalFormatting>
  <conditionalFormatting sqref="G101">
    <cfRule type="expression" dxfId="11068" priority="11120" stopIfTrue="1">
      <formula>OR($D101="SI",$D101="T&amp;A")</formula>
    </cfRule>
    <cfRule type="expression" dxfId="11067" priority="11121" stopIfTrue="1">
      <formula>AND($F101&gt;0,$G101="")</formula>
    </cfRule>
    <cfRule type="expression" dxfId="11066" priority="11122" stopIfTrue="1">
      <formula>AND($F101=0,$G101&lt;&gt;"",$G101&lt;&gt;"PUMP OFF MODE",G101&lt;&gt;"UNDER LOAD")</formula>
    </cfRule>
  </conditionalFormatting>
  <conditionalFormatting sqref="G101">
    <cfRule type="expression" dxfId="11065" priority="11117" stopIfTrue="1">
      <formula>OR($D101="SI",$D101="T&amp;A")</formula>
    </cfRule>
    <cfRule type="expression" dxfId="11064" priority="11118" stopIfTrue="1">
      <formula>AND($F101&gt;0,$G101="")</formula>
    </cfRule>
    <cfRule type="expression" dxfId="11063" priority="11119" stopIfTrue="1">
      <formula>AND($F101=0,$G101&lt;&gt;"",$G101&lt;&gt;"PUMP OFF MODE",G101&lt;&gt;"UNDER LOAD")</formula>
    </cfRule>
  </conditionalFormatting>
  <conditionalFormatting sqref="G101">
    <cfRule type="expression" dxfId="11062" priority="11114" stopIfTrue="1">
      <formula>OR($D101="SI",$D101="T&amp;A")</formula>
    </cfRule>
    <cfRule type="expression" dxfId="11061" priority="11115" stopIfTrue="1">
      <formula>AND($F101&gt;0,$G101="")</formula>
    </cfRule>
    <cfRule type="expression" dxfId="11060" priority="11116" stopIfTrue="1">
      <formula>AND($F101=0,$G101&lt;&gt;"",$G101&lt;&gt;"PUMP OFF MODE",G101&lt;&gt;"UNDER LOAD")</formula>
    </cfRule>
  </conditionalFormatting>
  <conditionalFormatting sqref="G101">
    <cfRule type="expression" dxfId="11059" priority="11111" stopIfTrue="1">
      <formula>OR($D101="SI",$D101="T&amp;A")</formula>
    </cfRule>
    <cfRule type="expression" dxfId="11058" priority="11112" stopIfTrue="1">
      <formula>AND($F101&gt;0,$G101="")</formula>
    </cfRule>
    <cfRule type="expression" dxfId="11057" priority="11113" stopIfTrue="1">
      <formula>AND($F101=0,$G101&lt;&gt;"",$G101&lt;&gt;"PUMP OFF MODE",G101&lt;&gt;"UNDER LOAD")</formula>
    </cfRule>
  </conditionalFormatting>
  <conditionalFormatting sqref="G101">
    <cfRule type="expression" dxfId="11056" priority="11108" stopIfTrue="1">
      <formula>OR($D101="SI",$D101="T&amp;A")</formula>
    </cfRule>
    <cfRule type="expression" dxfId="11055" priority="11109" stopIfTrue="1">
      <formula>AND($F101&gt;0,$G101="")</formula>
    </cfRule>
    <cfRule type="expression" dxfId="11054" priority="11110" stopIfTrue="1">
      <formula>AND($F101=0,$G101&lt;&gt;"",$G101&lt;&gt;"PUMP OFF MODE",G101&lt;&gt;"UNDER LOAD")</formula>
    </cfRule>
  </conditionalFormatting>
  <conditionalFormatting sqref="G101">
    <cfRule type="expression" dxfId="11053" priority="11105" stopIfTrue="1">
      <formula>OR($D101="SI",$D101="T&amp;A")</formula>
    </cfRule>
    <cfRule type="expression" dxfId="11052" priority="11106" stopIfTrue="1">
      <formula>AND($F101&gt;0,$G101="")</formula>
    </cfRule>
    <cfRule type="expression" dxfId="11051" priority="11107" stopIfTrue="1">
      <formula>AND($F101=0,$G101&lt;&gt;"",$G101&lt;&gt;"PUMP OFF MODE",G101&lt;&gt;"UNDER LOAD")</formula>
    </cfRule>
  </conditionalFormatting>
  <conditionalFormatting sqref="G101">
    <cfRule type="expression" dxfId="11050" priority="11102" stopIfTrue="1">
      <formula>OR($D101="SI",$D101="T&amp;A")</formula>
    </cfRule>
    <cfRule type="expression" dxfId="11049" priority="11103" stopIfTrue="1">
      <formula>AND($F101&gt;0,$G101="")</formula>
    </cfRule>
    <cfRule type="expression" dxfId="11048" priority="11104" stopIfTrue="1">
      <formula>AND($F101=0,$G101&lt;&gt;"",$G101&lt;&gt;"PUMP OFF MODE",G101&lt;&gt;"UNDER LOAD")</formula>
    </cfRule>
  </conditionalFormatting>
  <conditionalFormatting sqref="G101">
    <cfRule type="expression" dxfId="11047" priority="11099" stopIfTrue="1">
      <formula>OR($D101="SI",$D101="T&amp;A")</formula>
    </cfRule>
    <cfRule type="expression" dxfId="11046" priority="11100" stopIfTrue="1">
      <formula>AND($F101&gt;0,$G101="")</formula>
    </cfRule>
    <cfRule type="expression" dxfId="11045" priority="11101" stopIfTrue="1">
      <formula>AND($F101=0,$G101&lt;&gt;"",$G101&lt;&gt;"PUMP OFF MODE",G101&lt;&gt;"UNDER LOAD")</formula>
    </cfRule>
  </conditionalFormatting>
  <conditionalFormatting sqref="G101">
    <cfRule type="expression" dxfId="11044" priority="11096" stopIfTrue="1">
      <formula>OR($D101="SI",$D101="T&amp;A")</formula>
    </cfRule>
    <cfRule type="expression" dxfId="11043" priority="11097" stopIfTrue="1">
      <formula>AND($F101&gt;0,$G101="")</formula>
    </cfRule>
    <cfRule type="expression" dxfId="11042" priority="11098" stopIfTrue="1">
      <formula>AND($F101=0,$G101&lt;&gt;"",$G101&lt;&gt;"PUMP OFF MODE",G101&lt;&gt;"UNDER LOAD")</formula>
    </cfRule>
  </conditionalFormatting>
  <conditionalFormatting sqref="G101">
    <cfRule type="expression" dxfId="11041" priority="11093" stopIfTrue="1">
      <formula>OR($D101="SI",$D101="T&amp;A")</formula>
    </cfRule>
    <cfRule type="expression" dxfId="11040" priority="11094" stopIfTrue="1">
      <formula>AND($F101&gt;0,$G101="")</formula>
    </cfRule>
    <cfRule type="expression" dxfId="11039" priority="11095" stopIfTrue="1">
      <formula>AND($F101=0,$G101&lt;&gt;"",$G101&lt;&gt;"PUMP OFF MODE",G101&lt;&gt;"UNDER LOAD")</formula>
    </cfRule>
  </conditionalFormatting>
  <conditionalFormatting sqref="G101">
    <cfRule type="expression" dxfId="11038" priority="11090" stopIfTrue="1">
      <formula>OR($D101="SI",$D101="T&amp;A")</formula>
    </cfRule>
    <cfRule type="expression" dxfId="11037" priority="11091" stopIfTrue="1">
      <formula>AND($F101&gt;0,$G101="")</formula>
    </cfRule>
    <cfRule type="expression" dxfId="11036" priority="11092" stopIfTrue="1">
      <formula>AND($F101=0,$G101&lt;&gt;"",$G101&lt;&gt;"PUMP OFF MODE",G101&lt;&gt;"UNDER LOAD")</formula>
    </cfRule>
  </conditionalFormatting>
  <conditionalFormatting sqref="G101">
    <cfRule type="expression" dxfId="11035" priority="11087" stopIfTrue="1">
      <formula>OR($D101="SI",$D101="T&amp;A")</formula>
    </cfRule>
    <cfRule type="expression" dxfId="11034" priority="11088" stopIfTrue="1">
      <formula>AND($F101&gt;0,$G101="")</formula>
    </cfRule>
    <cfRule type="expression" dxfId="11033" priority="11089" stopIfTrue="1">
      <formula>AND($F101=0,$G101&lt;&gt;"",$G101&lt;&gt;"PUMP OFF MODE",G101&lt;&gt;"UNDER LOAD")</formula>
    </cfRule>
  </conditionalFormatting>
  <conditionalFormatting sqref="G101">
    <cfRule type="expression" dxfId="11032" priority="11084" stopIfTrue="1">
      <formula>OR($D101="SI",$D101="T&amp;A")</formula>
    </cfRule>
    <cfRule type="expression" dxfId="11031" priority="11085" stopIfTrue="1">
      <formula>AND($F101&gt;0,$G101="")</formula>
    </cfRule>
    <cfRule type="expression" dxfId="11030" priority="11086" stopIfTrue="1">
      <formula>AND($F101=0,$G101&lt;&gt;"",$G101&lt;&gt;"PUMP OFF MODE",G101&lt;&gt;"UNDER LOAD")</formula>
    </cfRule>
  </conditionalFormatting>
  <conditionalFormatting sqref="G101">
    <cfRule type="expression" dxfId="11029" priority="11081" stopIfTrue="1">
      <formula>OR($D101="SI",$D101="T&amp;A")</formula>
    </cfRule>
    <cfRule type="expression" dxfId="11028" priority="11082" stopIfTrue="1">
      <formula>AND($F101&gt;0,$G101="")</formula>
    </cfRule>
    <cfRule type="expression" dxfId="11027" priority="11083" stopIfTrue="1">
      <formula>AND($F101=0,$G101&lt;&gt;"",$G101&lt;&gt;"PUMP OFF MODE",G101&lt;&gt;"UNDER LOAD")</formula>
    </cfRule>
  </conditionalFormatting>
  <conditionalFormatting sqref="G40">
    <cfRule type="expression" dxfId="11026" priority="11078" stopIfTrue="1">
      <formula>OR($D40="SI",$D40="T&amp;A")</formula>
    </cfRule>
    <cfRule type="expression" dxfId="11025" priority="11079" stopIfTrue="1">
      <formula>AND($F40&gt;0,$G40="")</formula>
    </cfRule>
    <cfRule type="expression" dxfId="11024" priority="11080" stopIfTrue="1">
      <formula>AND($F40=0,$G40&lt;&gt;"",$G40&lt;&gt;"PUMP OFF MODE",G40&lt;&gt;"UNDER LOAD")</formula>
    </cfRule>
  </conditionalFormatting>
  <conditionalFormatting sqref="G40">
    <cfRule type="expression" dxfId="11023" priority="11075" stopIfTrue="1">
      <formula>OR($D40="SI",$D40="T&amp;A")</formula>
    </cfRule>
    <cfRule type="expression" dxfId="11022" priority="11076" stopIfTrue="1">
      <formula>AND($F40&gt;0,$G40="")</formula>
    </cfRule>
    <cfRule type="expression" dxfId="11021" priority="11077" stopIfTrue="1">
      <formula>AND($F40=0,$G40&lt;&gt;"",$G40&lt;&gt;"PUMP OFF MODE",G40&lt;&gt;"UNDER LOAD")</formula>
    </cfRule>
  </conditionalFormatting>
  <conditionalFormatting sqref="G40">
    <cfRule type="expression" dxfId="11020" priority="11072" stopIfTrue="1">
      <formula>OR($D40="SI",$D40="T&amp;A")</formula>
    </cfRule>
    <cfRule type="expression" dxfId="11019" priority="11073" stopIfTrue="1">
      <formula>AND($F40&gt;0,$G40="")</formula>
    </cfRule>
    <cfRule type="expression" dxfId="11018" priority="11074" stopIfTrue="1">
      <formula>AND($F40=0,$G40&lt;&gt;"",$G40&lt;&gt;"PUMP OFF MODE",G40&lt;&gt;"UNDER LOAD")</formula>
    </cfRule>
  </conditionalFormatting>
  <conditionalFormatting sqref="G40">
    <cfRule type="expression" dxfId="11017" priority="11069" stopIfTrue="1">
      <formula>OR($D40="SI",$D40="T&amp;A")</formula>
    </cfRule>
    <cfRule type="expression" dxfId="11016" priority="11070" stopIfTrue="1">
      <formula>AND($F40&gt;0,$G40="")</formula>
    </cfRule>
    <cfRule type="expression" dxfId="11015" priority="11071" stopIfTrue="1">
      <formula>AND($F40=0,$G40&lt;&gt;"",$G40&lt;&gt;"PUMP OFF MODE",G40&lt;&gt;"UNDER LOAD")</formula>
    </cfRule>
  </conditionalFormatting>
  <conditionalFormatting sqref="G40">
    <cfRule type="expression" dxfId="11014" priority="11066" stopIfTrue="1">
      <formula>OR($D40="SI",$D40="T&amp;A")</formula>
    </cfRule>
    <cfRule type="expression" dxfId="11013" priority="11067" stopIfTrue="1">
      <formula>AND($F40&gt;0,$G40="")</formula>
    </cfRule>
    <cfRule type="expression" dxfId="11012" priority="11068" stopIfTrue="1">
      <formula>AND($F40=0,$G40&lt;&gt;"",$G40&lt;&gt;"PUMP OFF MODE",G40&lt;&gt;"UNDER LOAD")</formula>
    </cfRule>
  </conditionalFormatting>
  <conditionalFormatting sqref="G40">
    <cfRule type="expression" dxfId="11011" priority="11063" stopIfTrue="1">
      <formula>OR($D40="SI",$D40="T&amp;A")</formula>
    </cfRule>
    <cfRule type="expression" dxfId="11010" priority="11064" stopIfTrue="1">
      <formula>AND($F40&gt;0,$G40="")</formula>
    </cfRule>
    <cfRule type="expression" dxfId="11009" priority="11065" stopIfTrue="1">
      <formula>AND($F40=0,$G40&lt;&gt;"",$G40&lt;&gt;"PUMP OFF MODE",G40&lt;&gt;"UNDER LOAD")</formula>
    </cfRule>
  </conditionalFormatting>
  <conditionalFormatting sqref="G40">
    <cfRule type="expression" dxfId="11008" priority="11060" stopIfTrue="1">
      <formula>OR($D40="SI",$D40="T&amp;A")</formula>
    </cfRule>
    <cfRule type="expression" dxfId="11007" priority="11061" stopIfTrue="1">
      <formula>AND($F40&gt;0,$G40="")</formula>
    </cfRule>
    <cfRule type="expression" dxfId="11006" priority="11062" stopIfTrue="1">
      <formula>AND($F40=0,$G40&lt;&gt;"",$G40&lt;&gt;"PUMP OFF MODE",G40&lt;&gt;"UNDER LOAD")</formula>
    </cfRule>
  </conditionalFormatting>
  <conditionalFormatting sqref="G40">
    <cfRule type="expression" dxfId="11005" priority="11057" stopIfTrue="1">
      <formula>OR($D40="SI",$D40="T&amp;A")</formula>
    </cfRule>
    <cfRule type="expression" dxfId="11004" priority="11058" stopIfTrue="1">
      <formula>AND($F40&gt;0,$G40="")</formula>
    </cfRule>
    <cfRule type="expression" dxfId="11003" priority="11059" stopIfTrue="1">
      <formula>AND($F40=0,$G40&lt;&gt;"",$G40&lt;&gt;"PUMP OFF MODE",G40&lt;&gt;"UNDER LOAD")</formula>
    </cfRule>
  </conditionalFormatting>
  <conditionalFormatting sqref="G40">
    <cfRule type="expression" dxfId="11002" priority="11054" stopIfTrue="1">
      <formula>OR($D40="SI",$D40="T&amp;A")</formula>
    </cfRule>
    <cfRule type="expression" dxfId="11001" priority="11055" stopIfTrue="1">
      <formula>AND($F40&gt;0,$G40="")</formula>
    </cfRule>
    <cfRule type="expression" dxfId="11000" priority="11056" stopIfTrue="1">
      <formula>AND($F40=0,$G40&lt;&gt;"",$G40&lt;&gt;"PUMP OFF MODE",G40&lt;&gt;"UNDER LOAD")</formula>
    </cfRule>
  </conditionalFormatting>
  <conditionalFormatting sqref="G40">
    <cfRule type="expression" dxfId="10999" priority="11051" stopIfTrue="1">
      <formula>OR($D40="SI",$D40="T&amp;A")</formula>
    </cfRule>
    <cfRule type="expression" dxfId="10998" priority="11052" stopIfTrue="1">
      <formula>AND($F40&gt;0,$G40="")</formula>
    </cfRule>
    <cfRule type="expression" dxfId="10997" priority="11053" stopIfTrue="1">
      <formula>AND($F40=0,$G40&lt;&gt;"",$G40&lt;&gt;"PUMP OFF MODE",G40&lt;&gt;"UNDER LOAD")</formula>
    </cfRule>
  </conditionalFormatting>
  <conditionalFormatting sqref="G40">
    <cfRule type="expression" dxfId="10996" priority="11048" stopIfTrue="1">
      <formula>OR($D40="SI",$D40="T&amp;A")</formula>
    </cfRule>
    <cfRule type="expression" dxfId="10995" priority="11049" stopIfTrue="1">
      <formula>AND($F40&gt;0,$G40="")</formula>
    </cfRule>
    <cfRule type="expression" dxfId="10994" priority="11050" stopIfTrue="1">
      <formula>AND($F40=0,$G40&lt;&gt;"",$G40&lt;&gt;"PUMP OFF MODE",G40&lt;&gt;"UNDER LOAD")</formula>
    </cfRule>
  </conditionalFormatting>
  <conditionalFormatting sqref="G40">
    <cfRule type="expression" dxfId="10993" priority="11045" stopIfTrue="1">
      <formula>OR($D40="SI",$D40="T&amp;A")</formula>
    </cfRule>
    <cfRule type="expression" dxfId="10992" priority="11046" stopIfTrue="1">
      <formula>AND($F40&gt;0,$G40="")</formula>
    </cfRule>
    <cfRule type="expression" dxfId="10991" priority="11047" stopIfTrue="1">
      <formula>AND($F40=0,$G40&lt;&gt;"",$G40&lt;&gt;"PUMP OFF MODE",G40&lt;&gt;"UNDER LOAD")</formula>
    </cfRule>
  </conditionalFormatting>
  <conditionalFormatting sqref="G45">
    <cfRule type="expression" dxfId="10990" priority="11042" stopIfTrue="1">
      <formula>OR($D45="SI",$D45="T&amp;A")</formula>
    </cfRule>
    <cfRule type="expression" dxfId="10989" priority="11043" stopIfTrue="1">
      <formula>AND($F45&gt;0,$G45="")</formula>
    </cfRule>
    <cfRule type="expression" dxfId="10988" priority="11044" stopIfTrue="1">
      <formula>AND($F45=0,$G45&lt;&gt;"",$G45&lt;&gt;"PUMP OFF MODE",G45&lt;&gt;"UNDER LOAD")</formula>
    </cfRule>
  </conditionalFormatting>
  <conditionalFormatting sqref="G45">
    <cfRule type="expression" dxfId="10987" priority="11039" stopIfTrue="1">
      <formula>OR($D45="SI",$D45="T&amp;A")</formula>
    </cfRule>
    <cfRule type="expression" dxfId="10986" priority="11040" stopIfTrue="1">
      <formula>AND($F45&gt;0,$G45="")</formula>
    </cfRule>
    <cfRule type="expression" dxfId="10985" priority="11041" stopIfTrue="1">
      <formula>AND($F45=0,$G45&lt;&gt;"",$G45&lt;&gt;"PUMP OFF MODE",G45&lt;&gt;"UNDER LOAD")</formula>
    </cfRule>
  </conditionalFormatting>
  <conditionalFormatting sqref="G45">
    <cfRule type="expression" dxfId="10984" priority="11036" stopIfTrue="1">
      <formula>OR($D45="SI",$D45="T&amp;A")</formula>
    </cfRule>
    <cfRule type="expression" dxfId="10983" priority="11037" stopIfTrue="1">
      <formula>AND($F45&gt;0,$G45="")</formula>
    </cfRule>
    <cfRule type="expression" dxfId="10982" priority="11038" stopIfTrue="1">
      <formula>AND($F45=0,$G45&lt;&gt;"",$G45&lt;&gt;"PUMP OFF MODE",G45&lt;&gt;"UNDER LOAD")</formula>
    </cfRule>
  </conditionalFormatting>
  <conditionalFormatting sqref="G45">
    <cfRule type="expression" dxfId="10981" priority="11033" stopIfTrue="1">
      <formula>OR($D45="SI",$D45="T&amp;A")</formula>
    </cfRule>
    <cfRule type="expression" dxfId="10980" priority="11034" stopIfTrue="1">
      <formula>AND($F45&gt;0,$G45="")</formula>
    </cfRule>
    <cfRule type="expression" dxfId="10979" priority="11035" stopIfTrue="1">
      <formula>AND($F45=0,$G45&lt;&gt;"",$G45&lt;&gt;"PUMP OFF MODE",G45&lt;&gt;"UNDER LOAD")</formula>
    </cfRule>
  </conditionalFormatting>
  <conditionalFormatting sqref="G45">
    <cfRule type="expression" dxfId="10978" priority="11030" stopIfTrue="1">
      <formula>OR($D45="SI",$D45="T&amp;A")</formula>
    </cfRule>
    <cfRule type="expression" dxfId="10977" priority="11031" stopIfTrue="1">
      <formula>AND($F45&gt;0,$G45="")</formula>
    </cfRule>
    <cfRule type="expression" dxfId="10976" priority="11032" stopIfTrue="1">
      <formula>AND($F45=0,$G45&lt;&gt;"",$G45&lt;&gt;"PUMP OFF MODE",G45&lt;&gt;"UNDER LOAD")</formula>
    </cfRule>
  </conditionalFormatting>
  <conditionalFormatting sqref="G45">
    <cfRule type="expression" dxfId="10975" priority="11027" stopIfTrue="1">
      <formula>OR($D45="SI",$D45="T&amp;A")</formula>
    </cfRule>
    <cfRule type="expression" dxfId="10974" priority="11028" stopIfTrue="1">
      <formula>AND($F45&gt;0,$G45="")</formula>
    </cfRule>
    <cfRule type="expression" dxfId="10973" priority="11029" stopIfTrue="1">
      <formula>AND($F45=0,$G45&lt;&gt;"",$G45&lt;&gt;"PUMP OFF MODE",G45&lt;&gt;"UNDER LOAD")</formula>
    </cfRule>
  </conditionalFormatting>
  <conditionalFormatting sqref="G45">
    <cfRule type="expression" dxfId="10972" priority="11024" stopIfTrue="1">
      <formula>OR($D45="SI",$D45="T&amp;A")</formula>
    </cfRule>
    <cfRule type="expression" dxfId="10971" priority="11025" stopIfTrue="1">
      <formula>AND($F45&gt;0,$G45="")</formula>
    </cfRule>
    <cfRule type="expression" dxfId="10970" priority="11026" stopIfTrue="1">
      <formula>AND($F45=0,$G45&lt;&gt;"",$G45&lt;&gt;"PUMP OFF MODE",G45&lt;&gt;"UNDER LOAD")</formula>
    </cfRule>
  </conditionalFormatting>
  <conditionalFormatting sqref="G45">
    <cfRule type="expression" dxfId="10969" priority="11021" stopIfTrue="1">
      <formula>OR($D45="SI",$D45="T&amp;A")</formula>
    </cfRule>
    <cfRule type="expression" dxfId="10968" priority="11022" stopIfTrue="1">
      <formula>AND($F45&gt;0,$G45="")</formula>
    </cfRule>
    <cfRule type="expression" dxfId="10967" priority="11023" stopIfTrue="1">
      <formula>AND($F45=0,$G45&lt;&gt;"",$G45&lt;&gt;"PUMP OFF MODE",G45&lt;&gt;"UNDER LOAD")</formula>
    </cfRule>
  </conditionalFormatting>
  <conditionalFormatting sqref="G45">
    <cfRule type="expression" dxfId="10966" priority="11018" stopIfTrue="1">
      <formula>OR($D45="SI",$D45="T&amp;A")</formula>
    </cfRule>
    <cfRule type="expression" dxfId="10965" priority="11019" stopIfTrue="1">
      <formula>AND($F45&gt;0,$G45="")</formula>
    </cfRule>
    <cfRule type="expression" dxfId="10964" priority="11020" stopIfTrue="1">
      <formula>AND($F45=0,$G45&lt;&gt;"",$G45&lt;&gt;"PUMP OFF MODE",G45&lt;&gt;"UNDER LOAD")</formula>
    </cfRule>
  </conditionalFormatting>
  <conditionalFormatting sqref="G45">
    <cfRule type="expression" dxfId="10963" priority="11015" stopIfTrue="1">
      <formula>OR($D45="SI",$D45="T&amp;A")</formula>
    </cfRule>
    <cfRule type="expression" dxfId="10962" priority="11016" stopIfTrue="1">
      <formula>AND($F45&gt;0,$G45="")</formula>
    </cfRule>
    <cfRule type="expression" dxfId="10961" priority="11017" stopIfTrue="1">
      <formula>AND($F45=0,$G45&lt;&gt;"",$G45&lt;&gt;"PUMP OFF MODE",G45&lt;&gt;"UNDER LOAD")</formula>
    </cfRule>
  </conditionalFormatting>
  <conditionalFormatting sqref="G45">
    <cfRule type="expression" dxfId="10960" priority="11012" stopIfTrue="1">
      <formula>OR($D45="SI",$D45="T&amp;A")</formula>
    </cfRule>
    <cfRule type="expression" dxfId="10959" priority="11013" stopIfTrue="1">
      <formula>AND($F45&gt;0,$G45="")</formula>
    </cfRule>
    <cfRule type="expression" dxfId="10958" priority="11014" stopIfTrue="1">
      <formula>AND($F45=0,$G45&lt;&gt;"",$G45&lt;&gt;"PUMP OFF MODE",G45&lt;&gt;"UNDER LOAD")</formula>
    </cfRule>
  </conditionalFormatting>
  <conditionalFormatting sqref="G45">
    <cfRule type="expression" dxfId="10957" priority="11009" stopIfTrue="1">
      <formula>OR($D45="SI",$D45="T&amp;A")</formula>
    </cfRule>
    <cfRule type="expression" dxfId="10956" priority="11010" stopIfTrue="1">
      <formula>AND($F45&gt;0,$G45="")</formula>
    </cfRule>
    <cfRule type="expression" dxfId="10955" priority="11011" stopIfTrue="1">
      <formula>AND($F45=0,$G45&lt;&gt;"",$G45&lt;&gt;"PUMP OFF MODE",G45&lt;&gt;"UNDER LOAD")</formula>
    </cfRule>
  </conditionalFormatting>
  <conditionalFormatting sqref="G45">
    <cfRule type="expression" dxfId="10954" priority="11006" stopIfTrue="1">
      <formula>OR($D45="SI",$D45="T&amp;A")</formula>
    </cfRule>
    <cfRule type="expression" dxfId="10953" priority="11007" stopIfTrue="1">
      <formula>AND($F45&gt;0,$G45="")</formula>
    </cfRule>
    <cfRule type="expression" dxfId="10952" priority="11008" stopIfTrue="1">
      <formula>AND($F45=0,$G45&lt;&gt;"",$G45&lt;&gt;"PUMP OFF MODE",G45&lt;&gt;"UNDER LOAD")</formula>
    </cfRule>
  </conditionalFormatting>
  <conditionalFormatting sqref="G45">
    <cfRule type="expression" dxfId="10951" priority="11003" stopIfTrue="1">
      <formula>OR($D45="SI",$D45="T&amp;A")</formula>
    </cfRule>
    <cfRule type="expression" dxfId="10950" priority="11004" stopIfTrue="1">
      <formula>AND($F45&gt;0,$G45="")</formula>
    </cfRule>
    <cfRule type="expression" dxfId="10949" priority="11005" stopIfTrue="1">
      <formula>AND($F45=0,$G45&lt;&gt;"",$G45&lt;&gt;"PUMP OFF MODE",G45&lt;&gt;"UNDER LOAD")</formula>
    </cfRule>
  </conditionalFormatting>
  <conditionalFormatting sqref="G45">
    <cfRule type="expression" dxfId="10948" priority="11000" stopIfTrue="1">
      <formula>OR($D45="SI",$D45="T&amp;A")</formula>
    </cfRule>
    <cfRule type="expression" dxfId="10947" priority="11001" stopIfTrue="1">
      <formula>AND($F45&gt;0,$G45="")</formula>
    </cfRule>
    <cfRule type="expression" dxfId="10946" priority="11002" stopIfTrue="1">
      <formula>AND($F45=0,$G45&lt;&gt;"",$G45&lt;&gt;"PUMP OFF MODE",G45&lt;&gt;"UNDER LOAD")</formula>
    </cfRule>
  </conditionalFormatting>
  <conditionalFormatting sqref="G45">
    <cfRule type="expression" dxfId="10945" priority="10997" stopIfTrue="1">
      <formula>OR($D45="SI",$D45="T&amp;A")</formula>
    </cfRule>
    <cfRule type="expression" dxfId="10944" priority="10998" stopIfTrue="1">
      <formula>AND($F45&gt;0,$G45="")</formula>
    </cfRule>
    <cfRule type="expression" dxfId="10943" priority="10999" stopIfTrue="1">
      <formula>AND($F45=0,$G45&lt;&gt;"",$G45&lt;&gt;"PUMP OFF MODE",G45&lt;&gt;"UNDER LOAD")</formula>
    </cfRule>
  </conditionalFormatting>
  <conditionalFormatting sqref="G45">
    <cfRule type="expression" dxfId="10942" priority="10994" stopIfTrue="1">
      <formula>OR($D45="SI",$D45="T&amp;A")</formula>
    </cfRule>
    <cfRule type="expression" dxfId="10941" priority="10995" stopIfTrue="1">
      <formula>AND($F45&gt;0,$G45="")</formula>
    </cfRule>
    <cfRule type="expression" dxfId="10940" priority="10996" stopIfTrue="1">
      <formula>AND($F45=0,$G45&lt;&gt;"",$G45&lt;&gt;"PUMP OFF MODE",G45&lt;&gt;"UNDER LOAD")</formula>
    </cfRule>
  </conditionalFormatting>
  <conditionalFormatting sqref="G45">
    <cfRule type="expression" dxfId="10939" priority="10991" stopIfTrue="1">
      <formula>OR($D45="SI",$D45="T&amp;A")</formula>
    </cfRule>
    <cfRule type="expression" dxfId="10938" priority="10992" stopIfTrue="1">
      <formula>AND($F45&gt;0,$G45="")</formula>
    </cfRule>
    <cfRule type="expression" dxfId="10937" priority="10993" stopIfTrue="1">
      <formula>AND($F45=0,$G45&lt;&gt;"",$G45&lt;&gt;"PUMP OFF MODE",G45&lt;&gt;"UNDER LOAD")</formula>
    </cfRule>
  </conditionalFormatting>
  <conditionalFormatting sqref="G45">
    <cfRule type="expression" dxfId="10936" priority="10988" stopIfTrue="1">
      <formula>OR($D45="SI",$D45="T&amp;A")</formula>
    </cfRule>
    <cfRule type="expression" dxfId="10935" priority="10989" stopIfTrue="1">
      <formula>AND($F45&gt;0,$G45="")</formula>
    </cfRule>
    <cfRule type="expression" dxfId="10934" priority="10990" stopIfTrue="1">
      <formula>AND($F45=0,$G45&lt;&gt;"",$G45&lt;&gt;"PUMP OFF MODE",G45&lt;&gt;"UNDER LOAD")</formula>
    </cfRule>
  </conditionalFormatting>
  <conditionalFormatting sqref="G45">
    <cfRule type="expression" dxfId="10933" priority="10985" stopIfTrue="1">
      <formula>OR($D45="SI",$D45="T&amp;A")</formula>
    </cfRule>
    <cfRule type="expression" dxfId="10932" priority="10986" stopIfTrue="1">
      <formula>AND($F45&gt;0,$G45="")</formula>
    </cfRule>
    <cfRule type="expression" dxfId="10931" priority="10987" stopIfTrue="1">
      <formula>AND($F45=0,$G45&lt;&gt;"",$G45&lt;&gt;"PUMP OFF MODE",G45&lt;&gt;"UNDER LOAD")</formula>
    </cfRule>
  </conditionalFormatting>
  <conditionalFormatting sqref="G45">
    <cfRule type="expression" dxfId="10930" priority="10982" stopIfTrue="1">
      <formula>OR($D45="SI",$D45="T&amp;A")</formula>
    </cfRule>
    <cfRule type="expression" dxfId="10929" priority="10983" stopIfTrue="1">
      <formula>AND($F45&gt;0,$G45="")</formula>
    </cfRule>
    <cfRule type="expression" dxfId="10928" priority="10984" stopIfTrue="1">
      <formula>AND($F45=0,$G45&lt;&gt;"",$G45&lt;&gt;"PUMP OFF MODE",G45&lt;&gt;"UNDER LOAD")</formula>
    </cfRule>
  </conditionalFormatting>
  <conditionalFormatting sqref="G45">
    <cfRule type="expression" dxfId="10927" priority="10979" stopIfTrue="1">
      <formula>OR($D45="SI",$D45="T&amp;A")</formula>
    </cfRule>
    <cfRule type="expression" dxfId="10926" priority="10980" stopIfTrue="1">
      <formula>AND($F45&gt;0,$G45="")</formula>
    </cfRule>
    <cfRule type="expression" dxfId="10925" priority="10981" stopIfTrue="1">
      <formula>AND($F45=0,$G45&lt;&gt;"",$G45&lt;&gt;"PUMP OFF MODE",G45&lt;&gt;"UNDER LOAD")</formula>
    </cfRule>
  </conditionalFormatting>
  <conditionalFormatting sqref="G45">
    <cfRule type="expression" dxfId="10924" priority="10976" stopIfTrue="1">
      <formula>OR($D45="SI",$D45="T&amp;A")</formula>
    </cfRule>
    <cfRule type="expression" dxfId="10923" priority="10977" stopIfTrue="1">
      <formula>AND($F45&gt;0,$G45="")</formula>
    </cfRule>
    <cfRule type="expression" dxfId="10922" priority="10978" stopIfTrue="1">
      <formula>AND($F45=0,$G45&lt;&gt;"",$G45&lt;&gt;"PUMP OFF MODE",G45&lt;&gt;"UNDER LOAD")</formula>
    </cfRule>
  </conditionalFormatting>
  <conditionalFormatting sqref="G99">
    <cfRule type="expression" dxfId="10921" priority="10973" stopIfTrue="1">
      <formula>OR($D99="SI",$D99="T&amp;A")</formula>
    </cfRule>
    <cfRule type="expression" dxfId="10920" priority="10974" stopIfTrue="1">
      <formula>AND($F99&gt;0,$G99="")</formula>
    </cfRule>
    <cfRule type="expression" dxfId="10919" priority="10975" stopIfTrue="1">
      <formula>AND($F99=0,$G99&lt;&gt;"",$G99&lt;&gt;"PUMP OFF MODE",G99&lt;&gt;"UNDER LOAD")</formula>
    </cfRule>
  </conditionalFormatting>
  <conditionalFormatting sqref="G99">
    <cfRule type="expression" dxfId="10918" priority="10970" stopIfTrue="1">
      <formula>OR($D99="SI",$D99="T&amp;A")</formula>
    </cfRule>
    <cfRule type="expression" dxfId="10917" priority="10971" stopIfTrue="1">
      <formula>AND($F99&gt;0,$G99="")</formula>
    </cfRule>
    <cfRule type="expression" dxfId="10916" priority="10972" stopIfTrue="1">
      <formula>AND($F99=0,$G99&lt;&gt;"",$G99&lt;&gt;"PUMP OFF MODE",G99&lt;&gt;"UNDER LOAD")</formula>
    </cfRule>
  </conditionalFormatting>
  <conditionalFormatting sqref="G99">
    <cfRule type="expression" dxfId="10915" priority="10967" stopIfTrue="1">
      <formula>OR($D99="SI",$D99="T&amp;A")</formula>
    </cfRule>
    <cfRule type="expression" dxfId="10914" priority="10968" stopIfTrue="1">
      <formula>AND($F99&gt;0,$G99="")</formula>
    </cfRule>
    <cfRule type="expression" dxfId="10913" priority="10969" stopIfTrue="1">
      <formula>AND($F99=0,$G99&lt;&gt;"",$G99&lt;&gt;"PUMP OFF MODE",G99&lt;&gt;"UNDER LOAD")</formula>
    </cfRule>
  </conditionalFormatting>
  <conditionalFormatting sqref="G99">
    <cfRule type="expression" dxfId="10912" priority="10964" stopIfTrue="1">
      <formula>OR($D99="SI",$D99="T&amp;A")</formula>
    </cfRule>
    <cfRule type="expression" dxfId="10911" priority="10965" stopIfTrue="1">
      <formula>AND($F99&gt;0,$G99="")</formula>
    </cfRule>
    <cfRule type="expression" dxfId="10910" priority="10966" stopIfTrue="1">
      <formula>AND($F99=0,$G99&lt;&gt;"",$G99&lt;&gt;"PUMP OFF MODE",G99&lt;&gt;"UNDER LOAD")</formula>
    </cfRule>
  </conditionalFormatting>
  <conditionalFormatting sqref="G99">
    <cfRule type="expression" dxfId="10909" priority="10961" stopIfTrue="1">
      <formula>OR($D99="SI",$D99="T&amp;A")</formula>
    </cfRule>
    <cfRule type="expression" dxfId="10908" priority="10962" stopIfTrue="1">
      <formula>AND($F99&gt;0,$G99="")</formula>
    </cfRule>
    <cfRule type="expression" dxfId="10907" priority="10963" stopIfTrue="1">
      <formula>AND($F99=0,$G99&lt;&gt;"",$G99&lt;&gt;"PUMP OFF MODE",G99&lt;&gt;"UNDER LOAD")</formula>
    </cfRule>
  </conditionalFormatting>
  <conditionalFormatting sqref="G99">
    <cfRule type="expression" dxfId="10906" priority="10958" stopIfTrue="1">
      <formula>OR($D99="SI",$D99="T&amp;A")</formula>
    </cfRule>
    <cfRule type="expression" dxfId="10905" priority="10959" stopIfTrue="1">
      <formula>AND($F99&gt;0,$G99="")</formula>
    </cfRule>
    <cfRule type="expression" dxfId="10904" priority="10960" stopIfTrue="1">
      <formula>AND($F99=0,$G99&lt;&gt;"",$G99&lt;&gt;"PUMP OFF MODE",G99&lt;&gt;"UNDER LOAD")</formula>
    </cfRule>
  </conditionalFormatting>
  <conditionalFormatting sqref="G99">
    <cfRule type="expression" dxfId="10903" priority="10955" stopIfTrue="1">
      <formula>OR($D99="SI",$D99="T&amp;A")</formula>
    </cfRule>
    <cfRule type="expression" dxfId="10902" priority="10956" stopIfTrue="1">
      <formula>AND($F99&gt;0,$G99="")</formula>
    </cfRule>
    <cfRule type="expression" dxfId="10901" priority="10957" stopIfTrue="1">
      <formula>AND($F99=0,$G99&lt;&gt;"",$G99&lt;&gt;"PUMP OFF MODE",G99&lt;&gt;"UNDER LOAD")</formula>
    </cfRule>
  </conditionalFormatting>
  <conditionalFormatting sqref="G99">
    <cfRule type="expression" dxfId="10900" priority="10952" stopIfTrue="1">
      <formula>OR($D99="SI",$D99="T&amp;A")</formula>
    </cfRule>
    <cfRule type="expression" dxfId="10899" priority="10953" stopIfTrue="1">
      <formula>AND($F99&gt;0,$G99="")</formula>
    </cfRule>
    <cfRule type="expression" dxfId="10898" priority="10954" stopIfTrue="1">
      <formula>AND($F99=0,$G99&lt;&gt;"",$G99&lt;&gt;"PUMP OFF MODE",G99&lt;&gt;"UNDER LOAD")</formula>
    </cfRule>
  </conditionalFormatting>
  <conditionalFormatting sqref="G99">
    <cfRule type="expression" dxfId="10897" priority="10949" stopIfTrue="1">
      <formula>OR($D99="SI",$D99="T&amp;A")</formula>
    </cfRule>
    <cfRule type="expression" dxfId="10896" priority="10950" stopIfTrue="1">
      <formula>AND($F99&gt;0,$G99="")</formula>
    </cfRule>
    <cfRule type="expression" dxfId="10895" priority="10951" stopIfTrue="1">
      <formula>AND($F99=0,$G99&lt;&gt;"",$G99&lt;&gt;"PUMP OFF MODE",G99&lt;&gt;"UNDER LOAD")</formula>
    </cfRule>
  </conditionalFormatting>
  <conditionalFormatting sqref="G99">
    <cfRule type="expression" dxfId="10894" priority="10946" stopIfTrue="1">
      <formula>OR($D99="SI",$D99="T&amp;A")</formula>
    </cfRule>
    <cfRule type="expression" dxfId="10893" priority="10947" stopIfTrue="1">
      <formula>AND($F99&gt;0,$G99="")</formula>
    </cfRule>
    <cfRule type="expression" dxfId="10892" priority="10948" stopIfTrue="1">
      <formula>AND($F99=0,$G99&lt;&gt;"",$G99&lt;&gt;"PUMP OFF MODE",G99&lt;&gt;"UNDER LOAD")</formula>
    </cfRule>
  </conditionalFormatting>
  <conditionalFormatting sqref="G99">
    <cfRule type="expression" dxfId="10891" priority="10943" stopIfTrue="1">
      <formula>OR($D99="SI",$D99="T&amp;A")</formula>
    </cfRule>
    <cfRule type="expression" dxfId="10890" priority="10944" stopIfTrue="1">
      <formula>AND($F99&gt;0,$G99="")</formula>
    </cfRule>
    <cfRule type="expression" dxfId="10889" priority="10945" stopIfTrue="1">
      <formula>AND($F99=0,$G99&lt;&gt;"",$G99&lt;&gt;"PUMP OFF MODE",G99&lt;&gt;"UNDER LOAD")</formula>
    </cfRule>
  </conditionalFormatting>
  <conditionalFormatting sqref="G99">
    <cfRule type="expression" dxfId="10888" priority="10940" stopIfTrue="1">
      <formula>OR($D99="SI",$D99="T&amp;A")</formula>
    </cfRule>
    <cfRule type="expression" dxfId="10887" priority="10941" stopIfTrue="1">
      <formula>AND($F99&gt;0,$G99="")</formula>
    </cfRule>
    <cfRule type="expression" dxfId="10886" priority="10942" stopIfTrue="1">
      <formula>AND($F99=0,$G99&lt;&gt;"",$G99&lt;&gt;"PUMP OFF MODE",G99&lt;&gt;"UNDER LOAD")</formula>
    </cfRule>
  </conditionalFormatting>
  <conditionalFormatting sqref="G99">
    <cfRule type="expression" dxfId="10885" priority="10937" stopIfTrue="1">
      <formula>OR($D99="SI",$D99="T&amp;A")</formula>
    </cfRule>
    <cfRule type="expression" dxfId="10884" priority="10938" stopIfTrue="1">
      <formula>AND($F99&gt;0,$G99="")</formula>
    </cfRule>
    <cfRule type="expression" dxfId="10883" priority="10939" stopIfTrue="1">
      <formula>AND($F99=0,$G99&lt;&gt;"",$G99&lt;&gt;"PUMP OFF MODE",G99&lt;&gt;"UNDER LOAD")</formula>
    </cfRule>
  </conditionalFormatting>
  <conditionalFormatting sqref="G99">
    <cfRule type="expression" dxfId="10882" priority="10934" stopIfTrue="1">
      <formula>OR($D99="SI",$D99="T&amp;A")</formula>
    </cfRule>
    <cfRule type="expression" dxfId="10881" priority="10935" stopIfTrue="1">
      <formula>AND($F99&gt;0,$G99="")</formula>
    </cfRule>
    <cfRule type="expression" dxfId="10880" priority="10936" stopIfTrue="1">
      <formula>AND($F99=0,$G99&lt;&gt;"",$G99&lt;&gt;"PUMP OFF MODE",G99&lt;&gt;"UNDER LOAD")</formula>
    </cfRule>
  </conditionalFormatting>
  <conditionalFormatting sqref="G99">
    <cfRule type="expression" dxfId="10879" priority="10931" stopIfTrue="1">
      <formula>OR($D99="SI",$D99="T&amp;A")</formula>
    </cfRule>
    <cfRule type="expression" dxfId="10878" priority="10932" stopIfTrue="1">
      <formula>AND($F99&gt;0,$G99="")</formula>
    </cfRule>
    <cfRule type="expression" dxfId="10877" priority="10933" stopIfTrue="1">
      <formula>AND($F99=0,$G99&lt;&gt;"",$G99&lt;&gt;"PUMP OFF MODE",G99&lt;&gt;"UNDER LOAD")</formula>
    </cfRule>
  </conditionalFormatting>
  <conditionalFormatting sqref="G99">
    <cfRule type="expression" dxfId="10876" priority="10928" stopIfTrue="1">
      <formula>OR($D99="SI",$D99="T&amp;A")</formula>
    </cfRule>
    <cfRule type="expression" dxfId="10875" priority="10929" stopIfTrue="1">
      <formula>AND($F99&gt;0,$G99="")</formula>
    </cfRule>
    <cfRule type="expression" dxfId="10874" priority="10930" stopIfTrue="1">
      <formula>AND($F99=0,$G99&lt;&gt;"",$G99&lt;&gt;"PUMP OFF MODE",G99&lt;&gt;"UNDER LOAD")</formula>
    </cfRule>
  </conditionalFormatting>
  <conditionalFormatting sqref="G99">
    <cfRule type="expression" dxfId="10873" priority="10925" stopIfTrue="1">
      <formula>OR($D99="SI",$D99="T&amp;A")</formula>
    </cfRule>
    <cfRule type="expression" dxfId="10872" priority="10926" stopIfTrue="1">
      <formula>AND($F99&gt;0,$G99="")</formula>
    </cfRule>
    <cfRule type="expression" dxfId="10871" priority="10927" stopIfTrue="1">
      <formula>AND($F99=0,$G99&lt;&gt;"",$G99&lt;&gt;"PUMP OFF MODE",G99&lt;&gt;"UNDER LOAD")</formula>
    </cfRule>
  </conditionalFormatting>
  <conditionalFormatting sqref="G99">
    <cfRule type="expression" dxfId="10870" priority="10922" stopIfTrue="1">
      <formula>OR($D99="SI",$D99="T&amp;A")</formula>
    </cfRule>
    <cfRule type="expression" dxfId="10869" priority="10923" stopIfTrue="1">
      <formula>AND($F99&gt;0,$G99="")</formula>
    </cfRule>
    <cfRule type="expression" dxfId="10868" priority="10924" stopIfTrue="1">
      <formula>AND($F99=0,$G99&lt;&gt;"",$G99&lt;&gt;"PUMP OFF MODE",G99&lt;&gt;"UNDER LOAD")</formula>
    </cfRule>
  </conditionalFormatting>
  <conditionalFormatting sqref="G99">
    <cfRule type="expression" dxfId="10867" priority="10919" stopIfTrue="1">
      <formula>OR($D99="SI",$D99="T&amp;A")</formula>
    </cfRule>
    <cfRule type="expression" dxfId="10866" priority="10920" stopIfTrue="1">
      <formula>AND($F99&gt;0,$G99="")</formula>
    </cfRule>
    <cfRule type="expression" dxfId="10865" priority="10921" stopIfTrue="1">
      <formula>AND($F99=0,$G99&lt;&gt;"",$G99&lt;&gt;"PUMP OFF MODE",G99&lt;&gt;"UNDER LOAD")</formula>
    </cfRule>
  </conditionalFormatting>
  <conditionalFormatting sqref="G99">
    <cfRule type="expression" dxfId="10864" priority="10916" stopIfTrue="1">
      <formula>OR($D99="SI",$D99="T&amp;A")</formula>
    </cfRule>
    <cfRule type="expression" dxfId="10863" priority="10917" stopIfTrue="1">
      <formula>AND($F99&gt;0,$G99="")</formula>
    </cfRule>
    <cfRule type="expression" dxfId="10862" priority="10918" stopIfTrue="1">
      <formula>AND($F99=0,$G99&lt;&gt;"",$G99&lt;&gt;"PUMP OFF MODE",G99&lt;&gt;"UNDER LOAD")</formula>
    </cfRule>
  </conditionalFormatting>
  <conditionalFormatting sqref="G99">
    <cfRule type="expression" dxfId="10861" priority="10913" stopIfTrue="1">
      <formula>OR($D99="SI",$D99="T&amp;A")</formula>
    </cfRule>
    <cfRule type="expression" dxfId="10860" priority="10914" stopIfTrue="1">
      <formula>AND($F99&gt;0,$G99="")</formula>
    </cfRule>
    <cfRule type="expression" dxfId="10859" priority="10915" stopIfTrue="1">
      <formula>AND($F99=0,$G99&lt;&gt;"",$G99&lt;&gt;"PUMP OFF MODE",G99&lt;&gt;"UNDER LOAD")</formula>
    </cfRule>
  </conditionalFormatting>
  <conditionalFormatting sqref="G99">
    <cfRule type="expression" dxfId="10858" priority="10910" stopIfTrue="1">
      <formula>OR($D99="SI",$D99="T&amp;A")</formula>
    </cfRule>
    <cfRule type="expression" dxfId="10857" priority="10911" stopIfTrue="1">
      <formula>AND($F99&gt;0,$G99="")</formula>
    </cfRule>
    <cfRule type="expression" dxfId="10856" priority="10912" stopIfTrue="1">
      <formula>AND($F99=0,$G99&lt;&gt;"",$G99&lt;&gt;"PUMP OFF MODE",G99&lt;&gt;"UNDER LOAD")</formula>
    </cfRule>
  </conditionalFormatting>
  <conditionalFormatting sqref="G99">
    <cfRule type="expression" dxfId="10855" priority="10907" stopIfTrue="1">
      <formula>OR($D99="SI",$D99="T&amp;A")</formula>
    </cfRule>
    <cfRule type="expression" dxfId="10854" priority="10908" stopIfTrue="1">
      <formula>AND($F99&gt;0,$G99="")</formula>
    </cfRule>
    <cfRule type="expression" dxfId="10853" priority="10909" stopIfTrue="1">
      <formula>AND($F99=0,$G99&lt;&gt;"",$G99&lt;&gt;"PUMP OFF MODE",G99&lt;&gt;"UNDER LOAD")</formula>
    </cfRule>
  </conditionalFormatting>
  <conditionalFormatting sqref="G99">
    <cfRule type="expression" dxfId="10852" priority="10904" stopIfTrue="1">
      <formula>OR($D99="SI",$D99="T&amp;A")</formula>
    </cfRule>
    <cfRule type="expression" dxfId="10851" priority="10905" stopIfTrue="1">
      <formula>AND($F99&gt;0,$G99="")</formula>
    </cfRule>
    <cfRule type="expression" dxfId="10850" priority="10906" stopIfTrue="1">
      <formula>AND($F99=0,$G99&lt;&gt;"",$G99&lt;&gt;"PUMP OFF MODE",G99&lt;&gt;"UNDER LOAD")</formula>
    </cfRule>
  </conditionalFormatting>
  <conditionalFormatting sqref="G99">
    <cfRule type="expression" dxfId="10849" priority="10901" stopIfTrue="1">
      <formula>OR($D99="SI",$D99="T&amp;A")</formula>
    </cfRule>
    <cfRule type="expression" dxfId="10848" priority="10902" stopIfTrue="1">
      <formula>AND($F99&gt;0,$G99="")</formula>
    </cfRule>
    <cfRule type="expression" dxfId="10847" priority="10903" stopIfTrue="1">
      <formula>AND($F99=0,$G99&lt;&gt;"",$G99&lt;&gt;"PUMP OFF MODE",G99&lt;&gt;"UNDER LOAD")</formula>
    </cfRule>
  </conditionalFormatting>
  <conditionalFormatting sqref="G99">
    <cfRule type="expression" dxfId="10846" priority="10898" stopIfTrue="1">
      <formula>OR($D99="SI",$D99="T&amp;A")</formula>
    </cfRule>
    <cfRule type="expression" dxfId="10845" priority="10899" stopIfTrue="1">
      <formula>AND($F99&gt;0,$G99="")</formula>
    </cfRule>
    <cfRule type="expression" dxfId="10844" priority="10900" stopIfTrue="1">
      <formula>AND($F99=0,$G99&lt;&gt;"",$G99&lt;&gt;"PUMP OFF MODE",G99&lt;&gt;"UNDER LOAD")</formula>
    </cfRule>
  </conditionalFormatting>
  <conditionalFormatting sqref="G99">
    <cfRule type="expression" dxfId="10843" priority="10895" stopIfTrue="1">
      <formula>OR($D99="SI",$D99="T&amp;A")</formula>
    </cfRule>
    <cfRule type="expression" dxfId="10842" priority="10896" stopIfTrue="1">
      <formula>AND($F99&gt;0,$G99="")</formula>
    </cfRule>
    <cfRule type="expression" dxfId="10841" priority="10897" stopIfTrue="1">
      <formula>AND($F99=0,$G99&lt;&gt;"",$G99&lt;&gt;"PUMP OFF MODE",G99&lt;&gt;"UNDER LOAD")</formula>
    </cfRule>
  </conditionalFormatting>
  <conditionalFormatting sqref="G99">
    <cfRule type="expression" dxfId="10840" priority="10892" stopIfTrue="1">
      <formula>OR($D99="SI",$D99="T&amp;A")</formula>
    </cfRule>
    <cfRule type="expression" dxfId="10839" priority="10893" stopIfTrue="1">
      <formula>AND($F99&gt;0,$G99="")</formula>
    </cfRule>
    <cfRule type="expression" dxfId="10838" priority="10894" stopIfTrue="1">
      <formula>AND($F99=0,$G99&lt;&gt;"",$G99&lt;&gt;"PUMP OFF MODE",G99&lt;&gt;"UNDER LOAD")</formula>
    </cfRule>
  </conditionalFormatting>
  <conditionalFormatting sqref="G18">
    <cfRule type="expression" dxfId="10837" priority="10891" stopIfTrue="1">
      <formula>OR($D18="SI",$D18="T&amp;A")</formula>
    </cfRule>
  </conditionalFormatting>
  <conditionalFormatting sqref="G18">
    <cfRule type="expression" dxfId="10836" priority="10888" stopIfTrue="1">
      <formula>OR($D18="SI",$D18="T&amp;A")</formula>
    </cfRule>
    <cfRule type="expression" dxfId="10835" priority="10889" stopIfTrue="1">
      <formula>AND($F18&gt;0,$G18="")</formula>
    </cfRule>
    <cfRule type="expression" dxfId="10834" priority="10890" stopIfTrue="1">
      <formula>AND($F18=0,$G18&lt;&gt;"",$G18&lt;&gt;"PUMP OFF MODE",G18&lt;&gt;"UNDER LOAD")</formula>
    </cfRule>
  </conditionalFormatting>
  <conditionalFormatting sqref="G18">
    <cfRule type="expression" dxfId="10833" priority="10885" stopIfTrue="1">
      <formula>OR($D18="SI",$D18="T&amp;A")</formula>
    </cfRule>
    <cfRule type="expression" dxfId="10832" priority="10886" stopIfTrue="1">
      <formula>AND($F18&gt;0,$G18="")</formula>
    </cfRule>
    <cfRule type="expression" dxfId="10831" priority="10887" stopIfTrue="1">
      <formula>AND($F18=0,$G18&lt;&gt;"",$G18&lt;&gt;"PUMP OFF MODE",G18&lt;&gt;"UNDER LOAD")</formula>
    </cfRule>
  </conditionalFormatting>
  <conditionalFormatting sqref="G18">
    <cfRule type="expression" dxfId="10830" priority="10882" stopIfTrue="1">
      <formula>OR($D18="SI",$D18="T&amp;A")</formula>
    </cfRule>
    <cfRule type="expression" dxfId="10829" priority="10883" stopIfTrue="1">
      <formula>AND($F18&gt;0,$G18="")</formula>
    </cfRule>
    <cfRule type="expression" dxfId="10828" priority="10884" stopIfTrue="1">
      <formula>AND($F18=0,$G18&lt;&gt;"",$G18&lt;&gt;"PUMP OFF MODE",G18&lt;&gt;"UNDER LOAD")</formula>
    </cfRule>
  </conditionalFormatting>
  <conditionalFormatting sqref="G18">
    <cfRule type="expression" dxfId="10827" priority="10879" stopIfTrue="1">
      <formula>OR($D18="SI",$D18="T&amp;A")</formula>
    </cfRule>
    <cfRule type="expression" dxfId="10826" priority="10880" stopIfTrue="1">
      <formula>AND($F18&gt;0,$G18="")</formula>
    </cfRule>
    <cfRule type="expression" dxfId="10825" priority="10881" stopIfTrue="1">
      <formula>AND($F18=0,$G18&lt;&gt;"",$G18&lt;&gt;"PUMP OFF MODE",G18&lt;&gt;"UNDER LOAD")</formula>
    </cfRule>
  </conditionalFormatting>
  <conditionalFormatting sqref="G18">
    <cfRule type="expression" dxfId="10824" priority="10876" stopIfTrue="1">
      <formula>OR($D18="SI",$D18="T&amp;A")</formula>
    </cfRule>
    <cfRule type="expression" dxfId="10823" priority="10877" stopIfTrue="1">
      <formula>AND($F18&gt;0,$G18="")</formula>
    </cfRule>
    <cfRule type="expression" dxfId="10822" priority="10878" stopIfTrue="1">
      <formula>AND($F18=0,$G18&lt;&gt;"",$G18&lt;&gt;"PUMP OFF MODE",G18&lt;&gt;"UNDER LOAD")</formula>
    </cfRule>
  </conditionalFormatting>
  <conditionalFormatting sqref="G18">
    <cfRule type="expression" dxfId="10821" priority="10873" stopIfTrue="1">
      <formula>OR($D18="SI",$D18="T&amp;A")</formula>
    </cfRule>
    <cfRule type="expression" dxfId="10820" priority="10874" stopIfTrue="1">
      <formula>AND($F18&gt;0,$G18="")</formula>
    </cfRule>
    <cfRule type="expression" dxfId="10819" priority="10875" stopIfTrue="1">
      <formula>AND($F18=0,$G18&lt;&gt;"",$G18&lt;&gt;"PUMP OFF MODE",G18&lt;&gt;"UNDER LOAD")</formula>
    </cfRule>
  </conditionalFormatting>
  <conditionalFormatting sqref="G18">
    <cfRule type="expression" dxfId="10818" priority="10870" stopIfTrue="1">
      <formula>OR($D18="SI",$D18="T&amp;A")</formula>
    </cfRule>
    <cfRule type="expression" dxfId="10817" priority="10871" stopIfTrue="1">
      <formula>AND($F18&gt;0,$G18="")</formula>
    </cfRule>
    <cfRule type="expression" dxfId="10816" priority="10872" stopIfTrue="1">
      <formula>AND($F18=0,$G18&lt;&gt;"",$G18&lt;&gt;"PUMP OFF MODE",G18&lt;&gt;"UNDER LOAD")</formula>
    </cfRule>
  </conditionalFormatting>
  <conditionalFormatting sqref="G18">
    <cfRule type="expression" dxfId="10815" priority="10867" stopIfTrue="1">
      <formula>OR($D18="SI",$D18="T&amp;A")</formula>
    </cfRule>
    <cfRule type="expression" dxfId="10814" priority="10868" stopIfTrue="1">
      <formula>AND($F18&gt;0,$G18="")</formula>
    </cfRule>
    <cfRule type="expression" dxfId="10813" priority="10869" stopIfTrue="1">
      <formula>AND($F18=0,$G18&lt;&gt;"",$G18&lt;&gt;"PUMP OFF MODE",G18&lt;&gt;"UNDER LOAD")</formula>
    </cfRule>
  </conditionalFormatting>
  <conditionalFormatting sqref="G7">
    <cfRule type="expression" dxfId="10812" priority="10866" stopIfTrue="1">
      <formula>OR($D7="SI",$D7="T&amp;A")</formula>
    </cfRule>
  </conditionalFormatting>
  <conditionalFormatting sqref="G7">
    <cfRule type="expression" dxfId="10811" priority="10863" stopIfTrue="1">
      <formula>OR($D7="SI",$D7="T&amp;A")</formula>
    </cfRule>
    <cfRule type="expression" dxfId="10810" priority="10864" stopIfTrue="1">
      <formula>AND($F7&gt;0,$G7="")</formula>
    </cfRule>
    <cfRule type="expression" dxfId="10809" priority="10865" stopIfTrue="1">
      <formula>AND($F7=0,$G7&lt;&gt;"",$G7&lt;&gt;"PUMP OFF MODE",G7&lt;&gt;"UNDER LOAD")</formula>
    </cfRule>
  </conditionalFormatting>
  <conditionalFormatting sqref="G7">
    <cfRule type="expression" dxfId="10808" priority="10862" stopIfTrue="1">
      <formula>OR($D7="SI",$D7="T&amp;A")</formula>
    </cfRule>
  </conditionalFormatting>
  <conditionalFormatting sqref="G7">
    <cfRule type="expression" dxfId="10807" priority="10861" stopIfTrue="1">
      <formula>OR($D7="SI",$D7="T&amp;A")</formula>
    </cfRule>
  </conditionalFormatting>
  <conditionalFormatting sqref="G7">
    <cfRule type="expression" dxfId="10806" priority="10858" stopIfTrue="1">
      <formula>OR($D7="SI",$D7="T&amp;A")</formula>
    </cfRule>
    <cfRule type="expression" dxfId="10805" priority="10859" stopIfTrue="1">
      <formula>AND($F7&gt;0,$G7="")</formula>
    </cfRule>
    <cfRule type="expression" dxfId="10804" priority="10860" stopIfTrue="1">
      <formula>AND($F7=0,$G7&lt;&gt;"",$G7&lt;&gt;"PUMP OFF MODE",G7&lt;&gt;"UNDER LOAD")</formula>
    </cfRule>
  </conditionalFormatting>
  <conditionalFormatting sqref="G7">
    <cfRule type="expression" dxfId="10803" priority="10855" stopIfTrue="1">
      <formula>OR($D7="SI",$D7="T&amp;A")</formula>
    </cfRule>
    <cfRule type="expression" dxfId="10802" priority="10856" stopIfTrue="1">
      <formula>AND($F7&gt;0,$G7="")</formula>
    </cfRule>
    <cfRule type="expression" dxfId="10801" priority="10857" stopIfTrue="1">
      <formula>AND($F7=0,$G7&lt;&gt;"",$G7&lt;&gt;"PUMP OFF MODE",G7&lt;&gt;"UNDER LOAD")</formula>
    </cfRule>
  </conditionalFormatting>
  <conditionalFormatting sqref="G7">
    <cfRule type="expression" dxfId="10800" priority="10852" stopIfTrue="1">
      <formula>OR($D7="SI",$D7="T&amp;A")</formula>
    </cfRule>
    <cfRule type="expression" dxfId="10799" priority="10853" stopIfTrue="1">
      <formula>AND($F7&gt;0,$G7="")</formula>
    </cfRule>
    <cfRule type="expression" dxfId="10798" priority="10854" stopIfTrue="1">
      <formula>AND($F7=0,$G7&lt;&gt;"",$G7&lt;&gt;"PUMP OFF MODE",G7&lt;&gt;"UNDER LOAD")</formula>
    </cfRule>
  </conditionalFormatting>
  <conditionalFormatting sqref="G7">
    <cfRule type="expression" dxfId="10797" priority="10849" stopIfTrue="1">
      <formula>OR($D7="SI",$D7="T&amp;A")</formula>
    </cfRule>
    <cfRule type="expression" dxfId="10796" priority="10850" stopIfTrue="1">
      <formula>AND($F7&gt;0,$G7="")</formula>
    </cfRule>
    <cfRule type="expression" dxfId="10795" priority="10851" stopIfTrue="1">
      <formula>AND($F7=0,$G7&lt;&gt;"",$G7&lt;&gt;"PUMP OFF MODE",G7&lt;&gt;"UNDER LOAD")</formula>
    </cfRule>
  </conditionalFormatting>
  <conditionalFormatting sqref="G7">
    <cfRule type="expression" dxfId="10794" priority="10846" stopIfTrue="1">
      <formula>OR($D7="SI",$D7="T&amp;A")</formula>
    </cfRule>
    <cfRule type="expression" dxfId="10793" priority="10847" stopIfTrue="1">
      <formula>AND($F7&gt;0,$G7="")</formula>
    </cfRule>
    <cfRule type="expression" dxfId="10792" priority="10848" stopIfTrue="1">
      <formula>AND($F7=0,$G7&lt;&gt;"",$G7&lt;&gt;"PUMP OFF MODE",G7&lt;&gt;"UNDER LOAD")</formula>
    </cfRule>
  </conditionalFormatting>
  <conditionalFormatting sqref="G7">
    <cfRule type="expression" dxfId="10791" priority="10843" stopIfTrue="1">
      <formula>OR($D7="SI",$D7="T&amp;A")</formula>
    </cfRule>
    <cfRule type="expression" dxfId="10790" priority="10844" stopIfTrue="1">
      <formula>AND($F7&gt;0,$G7="")</formula>
    </cfRule>
    <cfRule type="expression" dxfId="10789" priority="10845" stopIfTrue="1">
      <formula>AND($F7=0,$G7&lt;&gt;"",$G7&lt;&gt;"PUMP OFF MODE",G7&lt;&gt;"UNDER LOAD")</formula>
    </cfRule>
  </conditionalFormatting>
  <conditionalFormatting sqref="G7">
    <cfRule type="expression" dxfId="10788" priority="10840" stopIfTrue="1">
      <formula>OR($D7="SI",$D7="T&amp;A")</formula>
    </cfRule>
    <cfRule type="expression" dxfId="10787" priority="10841" stopIfTrue="1">
      <formula>AND($F7&gt;0,$G7="")</formula>
    </cfRule>
    <cfRule type="expression" dxfId="10786" priority="10842" stopIfTrue="1">
      <formula>AND($F7=0,$G7&lt;&gt;"",$G7&lt;&gt;"PUMP OFF MODE",G7&lt;&gt;"UNDER LOAD")</formula>
    </cfRule>
  </conditionalFormatting>
  <conditionalFormatting sqref="G7">
    <cfRule type="expression" dxfId="10785" priority="10837" stopIfTrue="1">
      <formula>OR($D7="SI",$D7="T&amp;A")</formula>
    </cfRule>
    <cfRule type="expression" dxfId="10784" priority="10838" stopIfTrue="1">
      <formula>AND($F7&gt;0,$G7="")</formula>
    </cfRule>
    <cfRule type="expression" dxfId="10783" priority="10839" stopIfTrue="1">
      <formula>AND($F7=0,$G7&lt;&gt;"",$G7&lt;&gt;"PUMP OFF MODE",G7&lt;&gt;"UNDER LOAD")</formula>
    </cfRule>
  </conditionalFormatting>
  <conditionalFormatting sqref="G19">
    <cfRule type="expression" dxfId="10782" priority="10836" stopIfTrue="1">
      <formula>OR($D19="SI",$D19="T&amp;A")</formula>
    </cfRule>
  </conditionalFormatting>
  <conditionalFormatting sqref="G19">
    <cfRule type="expression" dxfId="10781" priority="10833" stopIfTrue="1">
      <formula>OR($D19="SI",$D19="T&amp;A")</formula>
    </cfRule>
    <cfRule type="expression" dxfId="10780" priority="10834" stopIfTrue="1">
      <formula>AND($F19&gt;0,$G19="")</formula>
    </cfRule>
    <cfRule type="expression" dxfId="10779" priority="10835" stopIfTrue="1">
      <formula>AND($F19=0,$G19&lt;&gt;"",$G19&lt;&gt;"PUMP OFF MODE",G19&lt;&gt;"UNDER LOAD")</formula>
    </cfRule>
  </conditionalFormatting>
  <conditionalFormatting sqref="G19">
    <cfRule type="expression" dxfId="10778" priority="10830" stopIfTrue="1">
      <formula>OR($D19="SI",$D19="T&amp;A")</formula>
    </cfRule>
    <cfRule type="expression" dxfId="10777" priority="10831" stopIfTrue="1">
      <formula>AND($F19&gt;0,$G19="")</formula>
    </cfRule>
    <cfRule type="expression" dxfId="10776" priority="10832" stopIfTrue="1">
      <formula>AND($F19=0,$G19&lt;&gt;"",$G19&lt;&gt;"PUMP OFF MODE",G19&lt;&gt;"UNDER LOAD")</formula>
    </cfRule>
  </conditionalFormatting>
  <conditionalFormatting sqref="G19">
    <cfRule type="expression" dxfId="10775" priority="10827" stopIfTrue="1">
      <formula>OR($D19="SI",$D19="T&amp;A")</formula>
    </cfRule>
    <cfRule type="expression" dxfId="10774" priority="10828" stopIfTrue="1">
      <formula>AND($F19&gt;0,$G19="")</formula>
    </cfRule>
    <cfRule type="expression" dxfId="10773" priority="10829" stopIfTrue="1">
      <formula>AND($F19=0,$G19&lt;&gt;"",$G19&lt;&gt;"PUMP OFF MODE",G19&lt;&gt;"UNDER LOAD")</formula>
    </cfRule>
  </conditionalFormatting>
  <conditionalFormatting sqref="G19">
    <cfRule type="expression" dxfId="10772" priority="10824" stopIfTrue="1">
      <formula>OR($D19="SI",$D19="T&amp;A")</formula>
    </cfRule>
    <cfRule type="expression" dxfId="10771" priority="10825" stopIfTrue="1">
      <formula>AND($F19&gt;0,$G19="")</formula>
    </cfRule>
    <cfRule type="expression" dxfId="10770" priority="10826" stopIfTrue="1">
      <formula>AND($F19=0,$G19&lt;&gt;"",$G19&lt;&gt;"PUMP OFF MODE",G19&lt;&gt;"UNDER LOAD")</formula>
    </cfRule>
  </conditionalFormatting>
  <conditionalFormatting sqref="G19">
    <cfRule type="expression" dxfId="10769" priority="10821" stopIfTrue="1">
      <formula>OR($D19="SI",$D19="T&amp;A")</formula>
    </cfRule>
    <cfRule type="expression" dxfId="10768" priority="10822" stopIfTrue="1">
      <formula>AND($F19&gt;0,$G19="")</formula>
    </cfRule>
    <cfRule type="expression" dxfId="10767" priority="10823" stopIfTrue="1">
      <formula>AND($F19=0,$G19&lt;&gt;"",$G19&lt;&gt;"PUMP OFF MODE",G19&lt;&gt;"UNDER LOAD")</formula>
    </cfRule>
  </conditionalFormatting>
  <conditionalFormatting sqref="G19">
    <cfRule type="expression" dxfId="10766" priority="10818" stopIfTrue="1">
      <formula>OR($D19="SI",$D19="T&amp;A")</formula>
    </cfRule>
    <cfRule type="expression" dxfId="10765" priority="10819" stopIfTrue="1">
      <formula>AND($F19&gt;0,$G19="")</formula>
    </cfRule>
    <cfRule type="expression" dxfId="10764" priority="10820" stopIfTrue="1">
      <formula>AND($F19=0,$G19&lt;&gt;"",$G19&lt;&gt;"PUMP OFF MODE",G19&lt;&gt;"UNDER LOAD")</formula>
    </cfRule>
  </conditionalFormatting>
  <conditionalFormatting sqref="G19">
    <cfRule type="expression" dxfId="10763" priority="10815" stopIfTrue="1">
      <formula>OR($D19="SI",$D19="T&amp;A")</formula>
    </cfRule>
    <cfRule type="expression" dxfId="10762" priority="10816" stopIfTrue="1">
      <formula>AND($F19&gt;0,$G19="")</formula>
    </cfRule>
    <cfRule type="expression" dxfId="10761" priority="10817" stopIfTrue="1">
      <formula>AND($F19=0,$G19&lt;&gt;"",$G19&lt;&gt;"PUMP OFF MODE",G19&lt;&gt;"UNDER LOAD")</formula>
    </cfRule>
  </conditionalFormatting>
  <conditionalFormatting sqref="G19">
    <cfRule type="expression" dxfId="10760" priority="10812" stopIfTrue="1">
      <formula>OR($D19="SI",$D19="T&amp;A")</formula>
    </cfRule>
    <cfRule type="expression" dxfId="10759" priority="10813" stopIfTrue="1">
      <formula>AND($F19&gt;0,$G19="")</formula>
    </cfRule>
    <cfRule type="expression" dxfId="10758" priority="10814" stopIfTrue="1">
      <formula>AND($F19=0,$G19&lt;&gt;"",$G19&lt;&gt;"PUMP OFF MODE",G19&lt;&gt;"UNDER LOAD")</formula>
    </cfRule>
  </conditionalFormatting>
  <conditionalFormatting sqref="G41">
    <cfRule type="expression" dxfId="10757" priority="10811" stopIfTrue="1">
      <formula>OR($D41="SI",$D41="T&amp;A")</formula>
    </cfRule>
  </conditionalFormatting>
  <conditionalFormatting sqref="G41">
    <cfRule type="expression" dxfId="10756" priority="10810" stopIfTrue="1">
      <formula>OR($D41="SI",$D41="T&amp;A")</formula>
    </cfRule>
  </conditionalFormatting>
  <conditionalFormatting sqref="G41">
    <cfRule type="expression" dxfId="10755" priority="10809" stopIfTrue="1">
      <formula>OR($D41="SI",$D41="T&amp;A")</formula>
    </cfRule>
  </conditionalFormatting>
  <conditionalFormatting sqref="G41">
    <cfRule type="expression" dxfId="10754" priority="10806" stopIfTrue="1">
      <formula>OR($D41="SI",$D41="T&amp;A")</formula>
    </cfRule>
    <cfRule type="expression" dxfId="10753" priority="10807" stopIfTrue="1">
      <formula>AND($F41&gt;0,$G41="")</formula>
    </cfRule>
    <cfRule type="expression" dxfId="10752" priority="10808" stopIfTrue="1">
      <formula>AND($F41=0,$G41&lt;&gt;"",$G41&lt;&gt;"PUMP OFF MODE",G41&lt;&gt;"UNDER LOAD")</formula>
    </cfRule>
  </conditionalFormatting>
  <conditionalFormatting sqref="G41">
    <cfRule type="expression" dxfId="10751" priority="10803" stopIfTrue="1">
      <formula>OR($D41="SI",$D41="T&amp;A")</formula>
    </cfRule>
    <cfRule type="expression" dxfId="10750" priority="10804" stopIfTrue="1">
      <formula>AND($F41&gt;0,$G41="")</formula>
    </cfRule>
    <cfRule type="expression" dxfId="10749" priority="10805" stopIfTrue="1">
      <formula>AND($F41=0,$G41&lt;&gt;"",$G41&lt;&gt;"PUMP OFF MODE",G41&lt;&gt;"UNDER LOAD")</formula>
    </cfRule>
  </conditionalFormatting>
  <conditionalFormatting sqref="G41">
    <cfRule type="expression" dxfId="10748" priority="10800" stopIfTrue="1">
      <formula>OR($D41="SI",$D41="T&amp;A")</formula>
    </cfRule>
    <cfRule type="expression" dxfId="10747" priority="10801" stopIfTrue="1">
      <formula>AND($F41&gt;0,$G41="")</formula>
    </cfRule>
    <cfRule type="expression" dxfId="10746" priority="10802" stopIfTrue="1">
      <formula>AND($F41=0,$G41&lt;&gt;"",$G41&lt;&gt;"PUMP OFF MODE",G41&lt;&gt;"UNDER LOAD")</formula>
    </cfRule>
  </conditionalFormatting>
  <conditionalFormatting sqref="G41">
    <cfRule type="expression" dxfId="10745" priority="10797" stopIfTrue="1">
      <formula>OR($D41="SI",$D41="T&amp;A")</formula>
    </cfRule>
    <cfRule type="expression" dxfId="10744" priority="10798" stopIfTrue="1">
      <formula>AND($F41&gt;0,$G41="")</formula>
    </cfRule>
    <cfRule type="expression" dxfId="10743" priority="10799" stopIfTrue="1">
      <formula>AND($F41=0,$G41&lt;&gt;"",$G41&lt;&gt;"PUMP OFF MODE",G41&lt;&gt;"UNDER LOAD")</formula>
    </cfRule>
  </conditionalFormatting>
  <conditionalFormatting sqref="G41">
    <cfRule type="expression" dxfId="10742" priority="10794" stopIfTrue="1">
      <formula>OR($D41="SI",$D41="T&amp;A")</formula>
    </cfRule>
    <cfRule type="expression" dxfId="10741" priority="10795" stopIfTrue="1">
      <formula>AND($F41&gt;0,$G41="")</formula>
    </cfRule>
    <cfRule type="expression" dxfId="10740" priority="10796" stopIfTrue="1">
      <formula>AND($F41=0,$G41&lt;&gt;"",$G41&lt;&gt;"PUMP OFF MODE",G41&lt;&gt;"UNDER LOAD")</formula>
    </cfRule>
  </conditionalFormatting>
  <conditionalFormatting sqref="G41">
    <cfRule type="expression" dxfId="10739" priority="10791" stopIfTrue="1">
      <formula>OR($D41="SI",$D41="T&amp;A")</formula>
    </cfRule>
    <cfRule type="expression" dxfId="10738" priority="10792" stopIfTrue="1">
      <formula>AND($F41&gt;0,$G41="")</formula>
    </cfRule>
    <cfRule type="expression" dxfId="10737" priority="10793" stopIfTrue="1">
      <formula>AND($F41=0,$G41&lt;&gt;"",$G41&lt;&gt;"PUMP OFF MODE",G41&lt;&gt;"UNDER LOAD")</formula>
    </cfRule>
  </conditionalFormatting>
  <conditionalFormatting sqref="G41">
    <cfRule type="expression" dxfId="10736" priority="10788" stopIfTrue="1">
      <formula>OR($D41="SI",$D41="T&amp;A")</formula>
    </cfRule>
    <cfRule type="expression" dxfId="10735" priority="10789" stopIfTrue="1">
      <formula>AND($F41&gt;0,$G41="")</formula>
    </cfRule>
    <cfRule type="expression" dxfId="10734" priority="10790" stopIfTrue="1">
      <formula>AND($F41=0,$G41&lt;&gt;"",$G41&lt;&gt;"PUMP OFF MODE",G41&lt;&gt;"UNDER LOAD")</formula>
    </cfRule>
  </conditionalFormatting>
  <conditionalFormatting sqref="G41">
    <cfRule type="expression" dxfId="10733" priority="10785" stopIfTrue="1">
      <formula>OR($D41="SI",$D41="T&amp;A")</formula>
    </cfRule>
    <cfRule type="expression" dxfId="10732" priority="10786" stopIfTrue="1">
      <formula>AND($F41&gt;0,$G41="")</formula>
    </cfRule>
    <cfRule type="expression" dxfId="10731" priority="10787" stopIfTrue="1">
      <formula>AND($F41=0,$G41&lt;&gt;"",$G41&lt;&gt;"PUMP OFF MODE",G41&lt;&gt;"UNDER LOAD")</formula>
    </cfRule>
  </conditionalFormatting>
  <conditionalFormatting sqref="G55:G56">
    <cfRule type="expression" dxfId="10730" priority="10782" stopIfTrue="1">
      <formula>OR($D55="SI",$D55="T&amp;A")</formula>
    </cfRule>
    <cfRule type="expression" dxfId="10729" priority="10783" stopIfTrue="1">
      <formula>AND($F55&gt;0,$G55="")</formula>
    </cfRule>
    <cfRule type="expression" dxfId="10728" priority="10784" stopIfTrue="1">
      <formula>AND($F55=0,$G55&lt;&gt;"",$G55&lt;&gt;"PUMP OFF MODE",G55&lt;&gt;"UNDER LOAD")</formula>
    </cfRule>
  </conditionalFormatting>
  <conditionalFormatting sqref="G55:G56">
    <cfRule type="expression" dxfId="10727" priority="10781" stopIfTrue="1">
      <formula>OR($D55="SI",$D55="T&amp;A")</formula>
    </cfRule>
  </conditionalFormatting>
  <conditionalFormatting sqref="G55:G56">
    <cfRule type="expression" dxfId="10726" priority="10780" stopIfTrue="1">
      <formula>OR($D55="SI",$D55="T&amp;A")</formula>
    </cfRule>
  </conditionalFormatting>
  <conditionalFormatting sqref="G55:G56">
    <cfRule type="expression" dxfId="10725" priority="10779" stopIfTrue="1">
      <formula>OR($D55="SI",$D55="T&amp;A")</formula>
    </cfRule>
  </conditionalFormatting>
  <conditionalFormatting sqref="G55:G56">
    <cfRule type="expression" dxfId="10724" priority="10776" stopIfTrue="1">
      <formula>OR($D55="SI",$D55="T&amp;A")</formula>
    </cfRule>
    <cfRule type="expression" dxfId="10723" priority="10777" stopIfTrue="1">
      <formula>AND($F55&gt;0,$G55="")</formula>
    </cfRule>
    <cfRule type="expression" dxfId="10722" priority="10778" stopIfTrue="1">
      <formula>AND($F55=0,$G55&lt;&gt;"",$G55&lt;&gt;"PUMP OFF MODE",G55&lt;&gt;"UNDER LOAD")</formula>
    </cfRule>
  </conditionalFormatting>
  <conditionalFormatting sqref="G55:G56">
    <cfRule type="expression" dxfId="10721" priority="10773" stopIfTrue="1">
      <formula>OR($D55="SI",$D55="T&amp;A")</formula>
    </cfRule>
    <cfRule type="expression" dxfId="10720" priority="10774" stopIfTrue="1">
      <formula>AND($F55&gt;0,$G55="")</formula>
    </cfRule>
    <cfRule type="expression" dxfId="10719" priority="10775" stopIfTrue="1">
      <formula>AND($F55=0,$G55&lt;&gt;"",$G55&lt;&gt;"PUMP OFF MODE",G55&lt;&gt;"UNDER LOAD")</formula>
    </cfRule>
  </conditionalFormatting>
  <conditionalFormatting sqref="G55:G56">
    <cfRule type="expression" dxfId="10718" priority="10770" stopIfTrue="1">
      <formula>OR($D55="SI",$D55="T&amp;A")</formula>
    </cfRule>
    <cfRule type="expression" dxfId="10717" priority="10771" stopIfTrue="1">
      <formula>AND($F55&gt;0,$G55="")</formula>
    </cfRule>
    <cfRule type="expression" dxfId="10716" priority="10772" stopIfTrue="1">
      <formula>AND($F55=0,$G55&lt;&gt;"",$G55&lt;&gt;"PUMP OFF MODE",G55&lt;&gt;"UNDER LOAD")</formula>
    </cfRule>
  </conditionalFormatting>
  <conditionalFormatting sqref="G55:G56">
    <cfRule type="expression" dxfId="10715" priority="10767" stopIfTrue="1">
      <formula>OR($D55="SI",$D55="T&amp;A")</formula>
    </cfRule>
    <cfRule type="expression" dxfId="10714" priority="10768" stopIfTrue="1">
      <formula>AND($F55&gt;0,$G55="")</formula>
    </cfRule>
    <cfRule type="expression" dxfId="10713" priority="10769" stopIfTrue="1">
      <formula>AND($F55=0,$G55&lt;&gt;"",$G55&lt;&gt;"PUMP OFF MODE",G55&lt;&gt;"UNDER LOAD")</formula>
    </cfRule>
  </conditionalFormatting>
  <conditionalFormatting sqref="G55:G56">
    <cfRule type="expression" dxfId="10712" priority="10764" stopIfTrue="1">
      <formula>OR($D55="SI",$D55="T&amp;A")</formula>
    </cfRule>
    <cfRule type="expression" dxfId="10711" priority="10765" stopIfTrue="1">
      <formula>AND($F55&gt;0,$G55="")</formula>
    </cfRule>
    <cfRule type="expression" dxfId="10710" priority="10766" stopIfTrue="1">
      <formula>AND($F55=0,$G55&lt;&gt;"",$G55&lt;&gt;"PUMP OFF MODE",G55&lt;&gt;"UNDER LOAD")</formula>
    </cfRule>
  </conditionalFormatting>
  <conditionalFormatting sqref="G55:G56">
    <cfRule type="expression" dxfId="10709" priority="10761" stopIfTrue="1">
      <formula>OR($D55="SI",$D55="T&amp;A")</formula>
    </cfRule>
    <cfRule type="expression" dxfId="10708" priority="10762" stopIfTrue="1">
      <formula>AND($F55&gt;0,$G55="")</formula>
    </cfRule>
    <cfRule type="expression" dxfId="10707" priority="10763" stopIfTrue="1">
      <formula>AND($F55=0,$G55&lt;&gt;"",$G55&lt;&gt;"PUMP OFF MODE",G55&lt;&gt;"UNDER LOAD")</formula>
    </cfRule>
  </conditionalFormatting>
  <conditionalFormatting sqref="G55:G56">
    <cfRule type="expression" dxfId="10706" priority="10758" stopIfTrue="1">
      <formula>OR($D55="SI",$D55="T&amp;A")</formula>
    </cfRule>
    <cfRule type="expression" dxfId="10705" priority="10759" stopIfTrue="1">
      <formula>AND($F55&gt;0,$G55="")</formula>
    </cfRule>
    <cfRule type="expression" dxfId="10704" priority="10760" stopIfTrue="1">
      <formula>AND($F55=0,$G55&lt;&gt;"",$G55&lt;&gt;"PUMP OFF MODE",G55&lt;&gt;"UNDER LOAD")</formula>
    </cfRule>
  </conditionalFormatting>
  <conditionalFormatting sqref="G55:G56">
    <cfRule type="expression" dxfId="10703" priority="10755" stopIfTrue="1">
      <formula>OR($D55="SI",$D55="T&amp;A")</formula>
    </cfRule>
    <cfRule type="expression" dxfId="10702" priority="10756" stopIfTrue="1">
      <formula>AND($F55&gt;0,$G55="")</formula>
    </cfRule>
    <cfRule type="expression" dxfId="10701" priority="10757" stopIfTrue="1">
      <formula>AND($F55=0,$G55&lt;&gt;"",$G55&lt;&gt;"PUMP OFF MODE",G55&lt;&gt;"UNDER LOAD")</formula>
    </cfRule>
  </conditionalFormatting>
  <conditionalFormatting sqref="G59:G60">
    <cfRule type="expression" dxfId="10700" priority="10752" stopIfTrue="1">
      <formula>OR($D59="SI",$D59="T&amp;A")</formula>
    </cfRule>
    <cfRule type="expression" dxfId="10699" priority="10753" stopIfTrue="1">
      <formula>AND($F59&gt;0,$G59="")</formula>
    </cfRule>
    <cfRule type="expression" dxfId="10698" priority="10754" stopIfTrue="1">
      <formula>AND($F59=0,$G59&lt;&gt;"",$G59&lt;&gt;"PUMP OFF MODE",G59&lt;&gt;"UNDER LOAD")</formula>
    </cfRule>
  </conditionalFormatting>
  <conditionalFormatting sqref="G59:G60">
    <cfRule type="expression" dxfId="10697" priority="10751" stopIfTrue="1">
      <formula>OR($D59="SI",$D59="T&amp;A")</formula>
    </cfRule>
  </conditionalFormatting>
  <conditionalFormatting sqref="G59:G60">
    <cfRule type="expression" dxfId="10696" priority="10750" stopIfTrue="1">
      <formula>OR($D59="SI",$D59="T&amp;A")</formula>
    </cfRule>
  </conditionalFormatting>
  <conditionalFormatting sqref="G59:G60">
    <cfRule type="expression" dxfId="10695" priority="10749" stopIfTrue="1">
      <formula>OR($D59="SI",$D59="T&amp;A")</formula>
    </cfRule>
  </conditionalFormatting>
  <conditionalFormatting sqref="G59:G60">
    <cfRule type="expression" dxfId="10694" priority="10746" stopIfTrue="1">
      <formula>OR($D59="SI",$D59="T&amp;A")</formula>
    </cfRule>
    <cfRule type="expression" dxfId="10693" priority="10747" stopIfTrue="1">
      <formula>AND($F59&gt;0,$G59="")</formula>
    </cfRule>
    <cfRule type="expression" dxfId="10692" priority="10748" stopIfTrue="1">
      <formula>AND($F59=0,$G59&lt;&gt;"",$G59&lt;&gt;"PUMP OFF MODE",G59&lt;&gt;"UNDER LOAD")</formula>
    </cfRule>
  </conditionalFormatting>
  <conditionalFormatting sqref="G59:G60">
    <cfRule type="expression" dxfId="10691" priority="10743" stopIfTrue="1">
      <formula>OR($D59="SI",$D59="T&amp;A")</formula>
    </cfRule>
    <cfRule type="expression" dxfId="10690" priority="10744" stopIfTrue="1">
      <formula>AND($F59&gt;0,$G59="")</formula>
    </cfRule>
    <cfRule type="expression" dxfId="10689" priority="10745" stopIfTrue="1">
      <formula>AND($F59=0,$G59&lt;&gt;"",$G59&lt;&gt;"PUMP OFF MODE",G59&lt;&gt;"UNDER LOAD")</formula>
    </cfRule>
  </conditionalFormatting>
  <conditionalFormatting sqref="G59:G60">
    <cfRule type="expression" dxfId="10688" priority="10740" stopIfTrue="1">
      <formula>OR($D59="SI",$D59="T&amp;A")</formula>
    </cfRule>
    <cfRule type="expression" dxfId="10687" priority="10741" stopIfTrue="1">
      <formula>AND($F59&gt;0,$G59="")</formula>
    </cfRule>
    <cfRule type="expression" dxfId="10686" priority="10742" stopIfTrue="1">
      <formula>AND($F59=0,$G59&lt;&gt;"",$G59&lt;&gt;"PUMP OFF MODE",G59&lt;&gt;"UNDER LOAD")</formula>
    </cfRule>
  </conditionalFormatting>
  <conditionalFormatting sqref="G59:G60">
    <cfRule type="expression" dxfId="10685" priority="10737" stopIfTrue="1">
      <formula>OR($D59="SI",$D59="T&amp;A")</formula>
    </cfRule>
    <cfRule type="expression" dxfId="10684" priority="10738" stopIfTrue="1">
      <formula>AND($F59&gt;0,$G59="")</formula>
    </cfRule>
    <cfRule type="expression" dxfId="10683" priority="10739" stopIfTrue="1">
      <formula>AND($F59=0,$G59&lt;&gt;"",$G59&lt;&gt;"PUMP OFF MODE",G59&lt;&gt;"UNDER LOAD")</formula>
    </cfRule>
  </conditionalFormatting>
  <conditionalFormatting sqref="G59:G60">
    <cfRule type="expression" dxfId="10682" priority="10734" stopIfTrue="1">
      <formula>OR($D59="SI",$D59="T&amp;A")</formula>
    </cfRule>
    <cfRule type="expression" dxfId="10681" priority="10735" stopIfTrue="1">
      <formula>AND($F59&gt;0,$G59="")</formula>
    </cfRule>
    <cfRule type="expression" dxfId="10680" priority="10736" stopIfTrue="1">
      <formula>AND($F59=0,$G59&lt;&gt;"",$G59&lt;&gt;"PUMP OFF MODE",G59&lt;&gt;"UNDER LOAD")</formula>
    </cfRule>
  </conditionalFormatting>
  <conditionalFormatting sqref="G59:G60">
    <cfRule type="expression" dxfId="10679" priority="10731" stopIfTrue="1">
      <formula>OR($D59="SI",$D59="T&amp;A")</formula>
    </cfRule>
    <cfRule type="expression" dxfId="10678" priority="10732" stopIfTrue="1">
      <formula>AND($F59&gt;0,$G59="")</formula>
    </cfRule>
    <cfRule type="expression" dxfId="10677" priority="10733" stopIfTrue="1">
      <formula>AND($F59=0,$G59&lt;&gt;"",$G59&lt;&gt;"PUMP OFF MODE",G59&lt;&gt;"UNDER LOAD")</formula>
    </cfRule>
  </conditionalFormatting>
  <conditionalFormatting sqref="G59:G60">
    <cfRule type="expression" dxfId="10676" priority="10728" stopIfTrue="1">
      <formula>OR($D59="SI",$D59="T&amp;A")</formula>
    </cfRule>
    <cfRule type="expression" dxfId="10675" priority="10729" stopIfTrue="1">
      <formula>AND($F59&gt;0,$G59="")</formula>
    </cfRule>
    <cfRule type="expression" dxfId="10674" priority="10730" stopIfTrue="1">
      <formula>AND($F59=0,$G59&lt;&gt;"",$G59&lt;&gt;"PUMP OFF MODE",G59&lt;&gt;"UNDER LOAD")</formula>
    </cfRule>
  </conditionalFormatting>
  <conditionalFormatting sqref="G59:G60">
    <cfRule type="expression" dxfId="10673" priority="10725" stopIfTrue="1">
      <formula>OR($D59="SI",$D59="T&amp;A")</formula>
    </cfRule>
    <cfRule type="expression" dxfId="10672" priority="10726" stopIfTrue="1">
      <formula>AND($F59&gt;0,$G59="")</formula>
    </cfRule>
    <cfRule type="expression" dxfId="10671" priority="10727" stopIfTrue="1">
      <formula>AND($F59=0,$G59&lt;&gt;"",$G59&lt;&gt;"PUMP OFF MODE",G59&lt;&gt;"UNDER LOAD")</formula>
    </cfRule>
  </conditionalFormatting>
  <conditionalFormatting sqref="G63">
    <cfRule type="expression" dxfId="10670" priority="10722" stopIfTrue="1">
      <formula>OR($D63="SI",$D63="T&amp;A")</formula>
    </cfRule>
    <cfRule type="expression" dxfId="10669" priority="10723" stopIfTrue="1">
      <formula>AND($F63&gt;0,$G63="")</formula>
    </cfRule>
    <cfRule type="expression" dxfId="10668" priority="10724" stopIfTrue="1">
      <formula>AND($F63=0,$G63&lt;&gt;"",$G63&lt;&gt;"PUMP OFF MODE",G63&lt;&gt;"UNDER LOAD")</formula>
    </cfRule>
  </conditionalFormatting>
  <conditionalFormatting sqref="G63">
    <cfRule type="expression" dxfId="10667" priority="10719" stopIfTrue="1">
      <formula>OR($D63="SI",$D63="T&amp;A")</formula>
    </cfRule>
    <cfRule type="expression" dxfId="10666" priority="10720" stopIfTrue="1">
      <formula>AND($F63&gt;0,$G63="")</formula>
    </cfRule>
    <cfRule type="expression" dxfId="10665" priority="10721" stopIfTrue="1">
      <formula>AND($F63=0,$G63&lt;&gt;"",$G63&lt;&gt;"PUMP OFF MODE",G63&lt;&gt;"UNDER LOAD")</formula>
    </cfRule>
  </conditionalFormatting>
  <conditionalFormatting sqref="G63">
    <cfRule type="expression" dxfId="10664" priority="10718" stopIfTrue="1">
      <formula>OR($D63="SI",$D63="T&amp;A")</formula>
    </cfRule>
  </conditionalFormatting>
  <conditionalFormatting sqref="G63">
    <cfRule type="expression" dxfId="10663" priority="10717" stopIfTrue="1">
      <formula>OR($D63="SI",$D63="T&amp;A")</formula>
    </cfRule>
  </conditionalFormatting>
  <conditionalFormatting sqref="G63">
    <cfRule type="expression" dxfId="10662" priority="10716" stopIfTrue="1">
      <formula>OR($D63="SI",$D63="T&amp;A")</formula>
    </cfRule>
  </conditionalFormatting>
  <conditionalFormatting sqref="G63">
    <cfRule type="expression" dxfId="10661" priority="10713" stopIfTrue="1">
      <formula>OR($D63="SI",$D63="T&amp;A")</formula>
    </cfRule>
    <cfRule type="expression" dxfId="10660" priority="10714" stopIfTrue="1">
      <formula>AND($F63&gt;0,$G63="")</formula>
    </cfRule>
    <cfRule type="expression" dxfId="10659" priority="10715" stopIfTrue="1">
      <formula>AND($F63=0,$G63&lt;&gt;"",$G63&lt;&gt;"PUMP OFF MODE",G63&lt;&gt;"UNDER LOAD")</formula>
    </cfRule>
  </conditionalFormatting>
  <conditionalFormatting sqref="G63">
    <cfRule type="expression" dxfId="10658" priority="10710" stopIfTrue="1">
      <formula>OR($D63="SI",$D63="T&amp;A")</formula>
    </cfRule>
    <cfRule type="expression" dxfId="10657" priority="10711" stopIfTrue="1">
      <formula>AND($F63&gt;0,$G63="")</formula>
    </cfRule>
    <cfRule type="expression" dxfId="10656" priority="10712" stopIfTrue="1">
      <formula>AND($F63=0,$G63&lt;&gt;"",$G63&lt;&gt;"PUMP OFF MODE",G63&lt;&gt;"UNDER LOAD")</formula>
    </cfRule>
  </conditionalFormatting>
  <conditionalFormatting sqref="G63">
    <cfRule type="expression" dxfId="10655" priority="10707" stopIfTrue="1">
      <formula>OR($D63="SI",$D63="T&amp;A")</formula>
    </cfRule>
    <cfRule type="expression" dxfId="10654" priority="10708" stopIfTrue="1">
      <formula>AND($F63&gt;0,$G63="")</formula>
    </cfRule>
    <cfRule type="expression" dxfId="10653" priority="10709" stopIfTrue="1">
      <formula>AND($F63=0,$G63&lt;&gt;"",$G63&lt;&gt;"PUMP OFF MODE",G63&lt;&gt;"UNDER LOAD")</formula>
    </cfRule>
  </conditionalFormatting>
  <conditionalFormatting sqref="G63">
    <cfRule type="expression" dxfId="10652" priority="10704" stopIfTrue="1">
      <formula>OR($D63="SI",$D63="T&amp;A")</formula>
    </cfRule>
    <cfRule type="expression" dxfId="10651" priority="10705" stopIfTrue="1">
      <formula>AND($F63&gt;0,$G63="")</formula>
    </cfRule>
    <cfRule type="expression" dxfId="10650" priority="10706" stopIfTrue="1">
      <formula>AND($F63=0,$G63&lt;&gt;"",$G63&lt;&gt;"PUMP OFF MODE",G63&lt;&gt;"UNDER LOAD")</formula>
    </cfRule>
  </conditionalFormatting>
  <conditionalFormatting sqref="G63">
    <cfRule type="expression" dxfId="10649" priority="10701" stopIfTrue="1">
      <formula>OR($D63="SI",$D63="T&amp;A")</formula>
    </cfRule>
    <cfRule type="expression" dxfId="10648" priority="10702" stopIfTrue="1">
      <formula>AND($F63&gt;0,$G63="")</formula>
    </cfRule>
    <cfRule type="expression" dxfId="10647" priority="10703" stopIfTrue="1">
      <formula>AND($F63=0,$G63&lt;&gt;"",$G63&lt;&gt;"PUMP OFF MODE",G63&lt;&gt;"UNDER LOAD")</formula>
    </cfRule>
  </conditionalFormatting>
  <conditionalFormatting sqref="G63">
    <cfRule type="expression" dxfId="10646" priority="10698" stopIfTrue="1">
      <formula>OR($D63="SI",$D63="T&amp;A")</formula>
    </cfRule>
    <cfRule type="expression" dxfId="10645" priority="10699" stopIfTrue="1">
      <formula>AND($F63&gt;0,$G63="")</formula>
    </cfRule>
    <cfRule type="expression" dxfId="10644" priority="10700" stopIfTrue="1">
      <formula>AND($F63=0,$G63&lt;&gt;"",$G63&lt;&gt;"PUMP OFF MODE",G63&lt;&gt;"UNDER LOAD")</formula>
    </cfRule>
  </conditionalFormatting>
  <conditionalFormatting sqref="G63">
    <cfRule type="expression" dxfId="10643" priority="10695" stopIfTrue="1">
      <formula>OR($D63="SI",$D63="T&amp;A")</formula>
    </cfRule>
    <cfRule type="expression" dxfId="10642" priority="10696" stopIfTrue="1">
      <formula>AND($F63&gt;0,$G63="")</formula>
    </cfRule>
    <cfRule type="expression" dxfId="10641" priority="10697" stopIfTrue="1">
      <formula>AND($F63=0,$G63&lt;&gt;"",$G63&lt;&gt;"PUMP OFF MODE",G63&lt;&gt;"UNDER LOAD")</formula>
    </cfRule>
  </conditionalFormatting>
  <conditionalFormatting sqref="G63">
    <cfRule type="expression" dxfId="10640" priority="10692" stopIfTrue="1">
      <formula>OR($D63="SI",$D63="T&amp;A")</formula>
    </cfRule>
    <cfRule type="expression" dxfId="10639" priority="10693" stopIfTrue="1">
      <formula>AND($F63&gt;0,$G63="")</formula>
    </cfRule>
    <cfRule type="expression" dxfId="10638" priority="10694" stopIfTrue="1">
      <formula>AND($F63=0,$G63&lt;&gt;"",$G63&lt;&gt;"PUMP OFF MODE",G63&lt;&gt;"UNDER LOAD")</formula>
    </cfRule>
  </conditionalFormatting>
  <conditionalFormatting sqref="G73">
    <cfRule type="expression" dxfId="10637" priority="10611" stopIfTrue="1">
      <formula>OR($D73="SI",$D73="T&amp;A")</formula>
    </cfRule>
    <cfRule type="expression" dxfId="10636" priority="10612" stopIfTrue="1">
      <formula>AND($F73&gt;0,$G73="")</formula>
    </cfRule>
    <cfRule type="expression" dxfId="10635" priority="10613" stopIfTrue="1">
      <formula>AND($F73=0,$G73&lt;&gt;"",$G73&lt;&gt;"PUMP OFF MODE",G73&lt;&gt;"UNDER LOAD")</formula>
    </cfRule>
  </conditionalFormatting>
  <conditionalFormatting sqref="G73">
    <cfRule type="expression" dxfId="10634" priority="10610" stopIfTrue="1">
      <formula>OR($D73="SI",$D73="T&amp;A")</formula>
    </cfRule>
  </conditionalFormatting>
  <conditionalFormatting sqref="G73">
    <cfRule type="expression" dxfId="10633" priority="10609" stopIfTrue="1">
      <formula>OR($D73="SI",$D73="T&amp;A")</formula>
    </cfRule>
  </conditionalFormatting>
  <conditionalFormatting sqref="G73">
    <cfRule type="expression" dxfId="10632" priority="10608" stopIfTrue="1">
      <formula>OR($D73="SI",$D73="T&amp;A")</formula>
    </cfRule>
  </conditionalFormatting>
  <conditionalFormatting sqref="G73">
    <cfRule type="expression" dxfId="10631" priority="10605" stopIfTrue="1">
      <formula>OR($D73="SI",$D73="T&amp;A")</formula>
    </cfRule>
    <cfRule type="expression" dxfId="10630" priority="10606" stopIfTrue="1">
      <formula>AND($F73&gt;0,$G73="")</formula>
    </cfRule>
    <cfRule type="expression" dxfId="10629" priority="10607" stopIfTrue="1">
      <formula>AND($F73=0,$G73&lt;&gt;"",$G73&lt;&gt;"PUMP OFF MODE",G73&lt;&gt;"UNDER LOAD")</formula>
    </cfRule>
  </conditionalFormatting>
  <conditionalFormatting sqref="G73">
    <cfRule type="expression" dxfId="10628" priority="10602" stopIfTrue="1">
      <formula>OR($D73="SI",$D73="T&amp;A")</formula>
    </cfRule>
    <cfRule type="expression" dxfId="10627" priority="10603" stopIfTrue="1">
      <formula>AND($F73&gt;0,$G73="")</formula>
    </cfRule>
    <cfRule type="expression" dxfId="10626" priority="10604" stopIfTrue="1">
      <formula>AND($F73=0,$G73&lt;&gt;"",$G73&lt;&gt;"PUMP OFF MODE",G73&lt;&gt;"UNDER LOAD")</formula>
    </cfRule>
  </conditionalFormatting>
  <conditionalFormatting sqref="G73">
    <cfRule type="expression" dxfId="10625" priority="10599" stopIfTrue="1">
      <formula>OR($D73="SI",$D73="T&amp;A")</formula>
    </cfRule>
    <cfRule type="expression" dxfId="10624" priority="10600" stopIfTrue="1">
      <formula>AND($F73&gt;0,$G73="")</formula>
    </cfRule>
    <cfRule type="expression" dxfId="10623" priority="10601" stopIfTrue="1">
      <formula>AND($F73=0,$G73&lt;&gt;"",$G73&lt;&gt;"PUMP OFF MODE",G73&lt;&gt;"UNDER LOAD")</formula>
    </cfRule>
  </conditionalFormatting>
  <conditionalFormatting sqref="G73">
    <cfRule type="expression" dxfId="10622" priority="10596" stopIfTrue="1">
      <formula>OR($D73="SI",$D73="T&amp;A")</formula>
    </cfRule>
    <cfRule type="expression" dxfId="10621" priority="10597" stopIfTrue="1">
      <formula>AND($F73&gt;0,$G73="")</formula>
    </cfRule>
    <cfRule type="expression" dxfId="10620" priority="10598" stopIfTrue="1">
      <formula>AND($F73=0,$G73&lt;&gt;"",$G73&lt;&gt;"PUMP OFF MODE",G73&lt;&gt;"UNDER LOAD")</formula>
    </cfRule>
  </conditionalFormatting>
  <conditionalFormatting sqref="G73">
    <cfRule type="expression" dxfId="10619" priority="10593" stopIfTrue="1">
      <formula>OR($D73="SI",$D73="T&amp;A")</formula>
    </cfRule>
    <cfRule type="expression" dxfId="10618" priority="10594" stopIfTrue="1">
      <formula>AND($F73&gt;0,$G73="")</formula>
    </cfRule>
    <cfRule type="expression" dxfId="10617" priority="10595" stopIfTrue="1">
      <formula>AND($F73=0,$G73&lt;&gt;"",$G73&lt;&gt;"PUMP OFF MODE",G73&lt;&gt;"UNDER LOAD")</formula>
    </cfRule>
  </conditionalFormatting>
  <conditionalFormatting sqref="G73">
    <cfRule type="expression" dxfId="10616" priority="10590" stopIfTrue="1">
      <formula>OR($D73="SI",$D73="T&amp;A")</formula>
    </cfRule>
    <cfRule type="expression" dxfId="10615" priority="10591" stopIfTrue="1">
      <formula>AND($F73&gt;0,$G73="")</formula>
    </cfRule>
    <cfRule type="expression" dxfId="10614" priority="10592" stopIfTrue="1">
      <formula>AND($F73=0,$G73&lt;&gt;"",$G73&lt;&gt;"PUMP OFF MODE",G73&lt;&gt;"UNDER LOAD")</formula>
    </cfRule>
  </conditionalFormatting>
  <conditionalFormatting sqref="G73">
    <cfRule type="expression" dxfId="10613" priority="10587" stopIfTrue="1">
      <formula>OR($D73="SI",$D73="T&amp;A")</formula>
    </cfRule>
    <cfRule type="expression" dxfId="10612" priority="10588" stopIfTrue="1">
      <formula>AND($F73&gt;0,$G73="")</formula>
    </cfRule>
    <cfRule type="expression" dxfId="10611" priority="10589" stopIfTrue="1">
      <formula>AND($F73=0,$G73&lt;&gt;"",$G73&lt;&gt;"PUMP OFF MODE",G73&lt;&gt;"UNDER LOAD")</formula>
    </cfRule>
  </conditionalFormatting>
  <conditionalFormatting sqref="G73">
    <cfRule type="expression" dxfId="10610" priority="10584" stopIfTrue="1">
      <formula>OR($D73="SI",$D73="T&amp;A")</formula>
    </cfRule>
    <cfRule type="expression" dxfId="10609" priority="10585" stopIfTrue="1">
      <formula>AND($F73&gt;0,$G73="")</formula>
    </cfRule>
    <cfRule type="expression" dxfId="10608" priority="10586" stopIfTrue="1">
      <formula>AND($F73=0,$G73&lt;&gt;"",$G73&lt;&gt;"PUMP OFF MODE",G73&lt;&gt;"UNDER LOAD")</formula>
    </cfRule>
  </conditionalFormatting>
  <conditionalFormatting sqref="G87">
    <cfRule type="expression" dxfId="10607" priority="10581" stopIfTrue="1">
      <formula>OR($D87="SI",$D87="T&amp;A")</formula>
    </cfRule>
    <cfRule type="expression" dxfId="10606" priority="10582" stopIfTrue="1">
      <formula>AND($F87&gt;0,$G87="")</formula>
    </cfRule>
    <cfRule type="expression" dxfId="10605" priority="10583" stopIfTrue="1">
      <formula>AND($F87=0,$G87&lt;&gt;"",$G87&lt;&gt;"PUMP OFF MODE",G87&lt;&gt;"UNDER LOAD")</formula>
    </cfRule>
  </conditionalFormatting>
  <conditionalFormatting sqref="G87">
    <cfRule type="expression" dxfId="10604" priority="10578" stopIfTrue="1">
      <formula>OR($D87="SI",$D87="T&amp;A")</formula>
    </cfRule>
    <cfRule type="expression" dxfId="10603" priority="10579" stopIfTrue="1">
      <formula>AND($F87&gt;0,$G87="")</formula>
    </cfRule>
    <cfRule type="expression" dxfId="10602" priority="10580" stopIfTrue="1">
      <formula>AND($F87=0,$G87&lt;&gt;"",$G87&lt;&gt;"PUMP OFF MODE",G87&lt;&gt;"UNDER LOAD")</formula>
    </cfRule>
  </conditionalFormatting>
  <conditionalFormatting sqref="G87">
    <cfRule type="expression" dxfId="10601" priority="10577" stopIfTrue="1">
      <formula>OR($D87="SI",$D87="T&amp;A")</formula>
    </cfRule>
  </conditionalFormatting>
  <conditionalFormatting sqref="G87">
    <cfRule type="expression" dxfId="10600" priority="10576" stopIfTrue="1">
      <formula>OR($D87="SI",$D87="T&amp;A")</formula>
    </cfRule>
  </conditionalFormatting>
  <conditionalFormatting sqref="G87">
    <cfRule type="expression" dxfId="10599" priority="10575" stopIfTrue="1">
      <formula>OR($D87="SI",$D87="T&amp;A")</formula>
    </cfRule>
  </conditionalFormatting>
  <conditionalFormatting sqref="G87">
    <cfRule type="expression" dxfId="10598" priority="10572" stopIfTrue="1">
      <formula>OR($D87="SI",$D87="T&amp;A")</formula>
    </cfRule>
    <cfRule type="expression" dxfId="10597" priority="10573" stopIfTrue="1">
      <formula>AND($F87&gt;0,$G87="")</formula>
    </cfRule>
    <cfRule type="expression" dxfId="10596" priority="10574" stopIfTrue="1">
      <formula>AND($F87=0,$G87&lt;&gt;"",$G87&lt;&gt;"PUMP OFF MODE",G87&lt;&gt;"UNDER LOAD")</formula>
    </cfRule>
  </conditionalFormatting>
  <conditionalFormatting sqref="G87">
    <cfRule type="expression" dxfId="10595" priority="10569" stopIfTrue="1">
      <formula>OR($D87="SI",$D87="T&amp;A")</formula>
    </cfRule>
    <cfRule type="expression" dxfId="10594" priority="10570" stopIfTrue="1">
      <formula>AND($F87&gt;0,$G87="")</formula>
    </cfRule>
    <cfRule type="expression" dxfId="10593" priority="10571" stopIfTrue="1">
      <formula>AND($F87=0,$G87&lt;&gt;"",$G87&lt;&gt;"PUMP OFF MODE",G87&lt;&gt;"UNDER LOAD")</formula>
    </cfRule>
  </conditionalFormatting>
  <conditionalFormatting sqref="G87">
    <cfRule type="expression" dxfId="10592" priority="10566" stopIfTrue="1">
      <formula>OR($D87="SI",$D87="T&amp;A")</formula>
    </cfRule>
    <cfRule type="expression" dxfId="10591" priority="10567" stopIfTrue="1">
      <formula>AND($F87&gt;0,$G87="")</formula>
    </cfRule>
    <cfRule type="expression" dxfId="10590" priority="10568" stopIfTrue="1">
      <formula>AND($F87=0,$G87&lt;&gt;"",$G87&lt;&gt;"PUMP OFF MODE",G87&lt;&gt;"UNDER LOAD")</formula>
    </cfRule>
  </conditionalFormatting>
  <conditionalFormatting sqref="G87">
    <cfRule type="expression" dxfId="10589" priority="10563" stopIfTrue="1">
      <formula>OR($D87="SI",$D87="T&amp;A")</formula>
    </cfRule>
    <cfRule type="expression" dxfId="10588" priority="10564" stopIfTrue="1">
      <formula>AND($F87&gt;0,$G87="")</formula>
    </cfRule>
    <cfRule type="expression" dxfId="10587" priority="10565" stopIfTrue="1">
      <formula>AND($F87=0,$G87&lt;&gt;"",$G87&lt;&gt;"PUMP OFF MODE",G87&lt;&gt;"UNDER LOAD")</formula>
    </cfRule>
  </conditionalFormatting>
  <conditionalFormatting sqref="G87">
    <cfRule type="expression" dxfId="10586" priority="10560" stopIfTrue="1">
      <formula>OR($D87="SI",$D87="T&amp;A")</formula>
    </cfRule>
    <cfRule type="expression" dxfId="10585" priority="10561" stopIfTrue="1">
      <formula>AND($F87&gt;0,$G87="")</formula>
    </cfRule>
    <cfRule type="expression" dxfId="10584" priority="10562" stopIfTrue="1">
      <formula>AND($F87=0,$G87&lt;&gt;"",$G87&lt;&gt;"PUMP OFF MODE",G87&lt;&gt;"UNDER LOAD")</formula>
    </cfRule>
  </conditionalFormatting>
  <conditionalFormatting sqref="G87">
    <cfRule type="expression" dxfId="10583" priority="10557" stopIfTrue="1">
      <formula>OR($D87="SI",$D87="T&amp;A")</formula>
    </cfRule>
    <cfRule type="expression" dxfId="10582" priority="10558" stopIfTrue="1">
      <formula>AND($F87&gt;0,$G87="")</formula>
    </cfRule>
    <cfRule type="expression" dxfId="10581" priority="10559" stopIfTrue="1">
      <formula>AND($F87=0,$G87&lt;&gt;"",$G87&lt;&gt;"PUMP OFF MODE",G87&lt;&gt;"UNDER LOAD")</formula>
    </cfRule>
  </conditionalFormatting>
  <conditionalFormatting sqref="G87">
    <cfRule type="expression" dxfId="10580" priority="10554" stopIfTrue="1">
      <formula>OR($D87="SI",$D87="T&amp;A")</formula>
    </cfRule>
    <cfRule type="expression" dxfId="10579" priority="10555" stopIfTrue="1">
      <formula>AND($F87&gt;0,$G87="")</formula>
    </cfRule>
    <cfRule type="expression" dxfId="10578" priority="10556" stopIfTrue="1">
      <formula>AND($F87=0,$G87&lt;&gt;"",$G87&lt;&gt;"PUMP OFF MODE",G87&lt;&gt;"UNDER LOAD")</formula>
    </cfRule>
  </conditionalFormatting>
  <conditionalFormatting sqref="G87">
    <cfRule type="expression" dxfId="10577" priority="10551" stopIfTrue="1">
      <formula>OR($D87="SI",$D87="T&amp;A")</formula>
    </cfRule>
    <cfRule type="expression" dxfId="10576" priority="10552" stopIfTrue="1">
      <formula>AND($F87&gt;0,$G87="")</formula>
    </cfRule>
    <cfRule type="expression" dxfId="10575" priority="10553" stopIfTrue="1">
      <formula>AND($F87=0,$G87&lt;&gt;"",$G87&lt;&gt;"PUMP OFF MODE",G87&lt;&gt;"UNDER LOAD")</formula>
    </cfRule>
  </conditionalFormatting>
  <conditionalFormatting sqref="G101">
    <cfRule type="expression" dxfId="10574" priority="10440" stopIfTrue="1">
      <formula>OR($D101="SI",$D101="T&amp;A")</formula>
    </cfRule>
    <cfRule type="expression" dxfId="10573" priority="10441" stopIfTrue="1">
      <formula>AND($F101&gt;0,$G101="")</formula>
    </cfRule>
    <cfRule type="expression" dxfId="10572" priority="10442" stopIfTrue="1">
      <formula>AND($F101=0,$G101&lt;&gt;"",$G101&lt;&gt;"PUMP OFF MODE",G101&lt;&gt;"UNDER LOAD")</formula>
    </cfRule>
  </conditionalFormatting>
  <conditionalFormatting sqref="G101">
    <cfRule type="expression" dxfId="10571" priority="10439" stopIfTrue="1">
      <formula>OR($D101="SI",$D101="T&amp;A")</formula>
    </cfRule>
  </conditionalFormatting>
  <conditionalFormatting sqref="G101">
    <cfRule type="expression" dxfId="10570" priority="10438" stopIfTrue="1">
      <formula>OR($D101="SI",$D101="T&amp;A")</formula>
    </cfRule>
  </conditionalFormatting>
  <conditionalFormatting sqref="G101">
    <cfRule type="expression" dxfId="10569" priority="10437" stopIfTrue="1">
      <formula>OR($D101="SI",$D101="T&amp;A")</formula>
    </cfRule>
  </conditionalFormatting>
  <conditionalFormatting sqref="G101">
    <cfRule type="expression" dxfId="10568" priority="10434" stopIfTrue="1">
      <formula>OR($D101="SI",$D101="T&amp;A")</formula>
    </cfRule>
    <cfRule type="expression" dxfId="10567" priority="10435" stopIfTrue="1">
      <formula>AND($F101&gt;0,$G101="")</formula>
    </cfRule>
    <cfRule type="expression" dxfId="10566" priority="10436" stopIfTrue="1">
      <formula>AND($F101=0,$G101&lt;&gt;"",$G101&lt;&gt;"PUMP OFF MODE",G101&lt;&gt;"UNDER LOAD")</formula>
    </cfRule>
  </conditionalFormatting>
  <conditionalFormatting sqref="G101">
    <cfRule type="expression" dxfId="10565" priority="10431" stopIfTrue="1">
      <formula>OR($D101="SI",$D101="T&amp;A")</formula>
    </cfRule>
    <cfRule type="expression" dxfId="10564" priority="10432" stopIfTrue="1">
      <formula>AND($F101&gt;0,$G101="")</formula>
    </cfRule>
    <cfRule type="expression" dxfId="10563" priority="10433" stopIfTrue="1">
      <formula>AND($F101=0,$G101&lt;&gt;"",$G101&lt;&gt;"PUMP OFF MODE",G101&lt;&gt;"UNDER LOAD")</formula>
    </cfRule>
  </conditionalFormatting>
  <conditionalFormatting sqref="G101">
    <cfRule type="expression" dxfId="10562" priority="10428" stopIfTrue="1">
      <formula>OR($D101="SI",$D101="T&amp;A")</formula>
    </cfRule>
    <cfRule type="expression" dxfId="10561" priority="10429" stopIfTrue="1">
      <formula>AND($F101&gt;0,$G101="")</formula>
    </cfRule>
    <cfRule type="expression" dxfId="10560" priority="10430" stopIfTrue="1">
      <formula>AND($F101=0,$G101&lt;&gt;"",$G101&lt;&gt;"PUMP OFF MODE",G101&lt;&gt;"UNDER LOAD")</formula>
    </cfRule>
  </conditionalFormatting>
  <conditionalFormatting sqref="G101">
    <cfRule type="expression" dxfId="10559" priority="10425" stopIfTrue="1">
      <formula>OR($D101="SI",$D101="T&amp;A")</formula>
    </cfRule>
    <cfRule type="expression" dxfId="10558" priority="10426" stopIfTrue="1">
      <formula>AND($F101&gt;0,$G101="")</formula>
    </cfRule>
    <cfRule type="expression" dxfId="10557" priority="10427" stopIfTrue="1">
      <formula>AND($F101=0,$G101&lt;&gt;"",$G101&lt;&gt;"PUMP OFF MODE",G101&lt;&gt;"UNDER LOAD")</formula>
    </cfRule>
  </conditionalFormatting>
  <conditionalFormatting sqref="G101">
    <cfRule type="expression" dxfId="10556" priority="10422" stopIfTrue="1">
      <formula>OR($D101="SI",$D101="T&amp;A")</formula>
    </cfRule>
    <cfRule type="expression" dxfId="10555" priority="10423" stopIfTrue="1">
      <formula>AND($F101&gt;0,$G101="")</formula>
    </cfRule>
    <cfRule type="expression" dxfId="10554" priority="10424" stopIfTrue="1">
      <formula>AND($F101=0,$G101&lt;&gt;"",$G101&lt;&gt;"PUMP OFF MODE",G101&lt;&gt;"UNDER LOAD")</formula>
    </cfRule>
  </conditionalFormatting>
  <conditionalFormatting sqref="G101">
    <cfRule type="expression" dxfId="10553" priority="10419" stopIfTrue="1">
      <formula>OR($D101="SI",$D101="T&amp;A")</formula>
    </cfRule>
    <cfRule type="expression" dxfId="10552" priority="10420" stopIfTrue="1">
      <formula>AND($F101&gt;0,$G101="")</formula>
    </cfRule>
    <cfRule type="expression" dxfId="10551" priority="10421" stopIfTrue="1">
      <formula>AND($F101=0,$G101&lt;&gt;"",$G101&lt;&gt;"PUMP OFF MODE",G101&lt;&gt;"UNDER LOAD")</formula>
    </cfRule>
  </conditionalFormatting>
  <conditionalFormatting sqref="G101">
    <cfRule type="expression" dxfId="10550" priority="10416" stopIfTrue="1">
      <formula>OR($D101="SI",$D101="T&amp;A")</formula>
    </cfRule>
    <cfRule type="expression" dxfId="10549" priority="10417" stopIfTrue="1">
      <formula>AND($F101&gt;0,$G101="")</formula>
    </cfRule>
    <cfRule type="expression" dxfId="10548" priority="10418" stopIfTrue="1">
      <formula>AND($F101=0,$G101&lt;&gt;"",$G101&lt;&gt;"PUMP OFF MODE",G101&lt;&gt;"UNDER LOAD")</formula>
    </cfRule>
  </conditionalFormatting>
  <conditionalFormatting sqref="G101">
    <cfRule type="expression" dxfId="10547" priority="10413" stopIfTrue="1">
      <formula>OR($D101="SI",$D101="T&amp;A")</formula>
    </cfRule>
    <cfRule type="expression" dxfId="10546" priority="10414" stopIfTrue="1">
      <formula>AND($F101&gt;0,$G101="")</formula>
    </cfRule>
    <cfRule type="expression" dxfId="10545" priority="10415" stopIfTrue="1">
      <formula>AND($F101=0,$G101&lt;&gt;"",$G101&lt;&gt;"PUMP OFF MODE",G101&lt;&gt;"UNDER LOAD")</formula>
    </cfRule>
  </conditionalFormatting>
  <conditionalFormatting sqref="G112">
    <cfRule type="expression" dxfId="10544" priority="10410" stopIfTrue="1">
      <formula>OR($D112="SI",$D112="T&amp;A")</formula>
    </cfRule>
    <cfRule type="expression" dxfId="10543" priority="10411" stopIfTrue="1">
      <formula>AND($F112&gt;0,$G112="")</formula>
    </cfRule>
    <cfRule type="expression" dxfId="10542" priority="10412" stopIfTrue="1">
      <formula>AND($F112=0,$G112&lt;&gt;"",$G112&lt;&gt;"PUMP OFF MODE",G112&lt;&gt;"UNDER LOAD")</formula>
    </cfRule>
  </conditionalFormatting>
  <conditionalFormatting sqref="G112">
    <cfRule type="expression" dxfId="10541" priority="10407" stopIfTrue="1">
      <formula>OR($D112="SI",$D112="T&amp;A")</formula>
    </cfRule>
    <cfRule type="expression" dxfId="10540" priority="10408" stopIfTrue="1">
      <formula>AND($F112&gt;0,$G112="")</formula>
    </cfRule>
    <cfRule type="expression" dxfId="10539" priority="10409" stopIfTrue="1">
      <formula>AND($F112=0,$G112&lt;&gt;"",$G112&lt;&gt;"PUMP OFF MODE",G112&lt;&gt;"UNDER LOAD")</formula>
    </cfRule>
  </conditionalFormatting>
  <conditionalFormatting sqref="G112">
    <cfRule type="expression" dxfId="10538" priority="10404" stopIfTrue="1">
      <formula>OR($D112="SI",$D112="T&amp;A")</formula>
    </cfRule>
    <cfRule type="expression" dxfId="10537" priority="10405" stopIfTrue="1">
      <formula>AND($F112&gt;0,$G112="")</formula>
    </cfRule>
    <cfRule type="expression" dxfId="10536" priority="10406" stopIfTrue="1">
      <formula>AND($F112=0,$G112&lt;&gt;"",$G112&lt;&gt;"PUMP OFF MODE",G112&lt;&gt;"UNDER LOAD")</formula>
    </cfRule>
  </conditionalFormatting>
  <conditionalFormatting sqref="G112">
    <cfRule type="expression" dxfId="10535" priority="10401" stopIfTrue="1">
      <formula>OR($D112="SI",$D112="T&amp;A")</formula>
    </cfRule>
    <cfRule type="expression" dxfId="10534" priority="10402" stopIfTrue="1">
      <formula>AND($F112&gt;0,$G112="")</formula>
    </cfRule>
    <cfRule type="expression" dxfId="10533" priority="10403" stopIfTrue="1">
      <formula>AND($F112=0,$G112&lt;&gt;"",$G112&lt;&gt;"PUMP OFF MODE",G112&lt;&gt;"UNDER LOAD")</formula>
    </cfRule>
  </conditionalFormatting>
  <conditionalFormatting sqref="G112">
    <cfRule type="expression" dxfId="10532" priority="10398" stopIfTrue="1">
      <formula>OR($D112="SI",$D112="T&amp;A")</formula>
    </cfRule>
    <cfRule type="expression" dxfId="10531" priority="10399" stopIfTrue="1">
      <formula>AND($F112&gt;0,$G112="")</formula>
    </cfRule>
    <cfRule type="expression" dxfId="10530" priority="10400" stopIfTrue="1">
      <formula>AND($F112=0,$G112&lt;&gt;"",$G112&lt;&gt;"PUMP OFF MODE",G112&lt;&gt;"UNDER LOAD")</formula>
    </cfRule>
  </conditionalFormatting>
  <conditionalFormatting sqref="G112">
    <cfRule type="expression" dxfId="10529" priority="10395" stopIfTrue="1">
      <formula>OR($D112="SI",$D112="T&amp;A")</formula>
    </cfRule>
    <cfRule type="expression" dxfId="10528" priority="10396" stopIfTrue="1">
      <formula>AND($F112&gt;0,$G112="")</formula>
    </cfRule>
    <cfRule type="expression" dxfId="10527" priority="10397" stopIfTrue="1">
      <formula>AND($F112=0,$G112&lt;&gt;"",$G112&lt;&gt;"PUMP OFF MODE",G112&lt;&gt;"UNDER LOAD")</formula>
    </cfRule>
  </conditionalFormatting>
  <conditionalFormatting sqref="G112">
    <cfRule type="expression" dxfId="10526" priority="10392" stopIfTrue="1">
      <formula>OR($D112="SI",$D112="T&amp;A")</formula>
    </cfRule>
    <cfRule type="expression" dxfId="10525" priority="10393" stopIfTrue="1">
      <formula>AND($F112&gt;0,$G112="")</formula>
    </cfRule>
    <cfRule type="expression" dxfId="10524" priority="10394" stopIfTrue="1">
      <formula>AND($F112=0,$G112&lt;&gt;"",$G112&lt;&gt;"PUMP OFF MODE",G112&lt;&gt;"UNDER LOAD")</formula>
    </cfRule>
  </conditionalFormatting>
  <conditionalFormatting sqref="G112">
    <cfRule type="expression" dxfId="10523" priority="10389" stopIfTrue="1">
      <formula>OR($D112="SI",$D112="T&amp;A")</formula>
    </cfRule>
    <cfRule type="expression" dxfId="10522" priority="10390" stopIfTrue="1">
      <formula>AND($F112&gt;0,$G112="")</formula>
    </cfRule>
    <cfRule type="expression" dxfId="10521" priority="10391" stopIfTrue="1">
      <formula>AND($F112=0,$G112&lt;&gt;"",$G112&lt;&gt;"PUMP OFF MODE",G112&lt;&gt;"UNDER LOAD")</formula>
    </cfRule>
  </conditionalFormatting>
  <conditionalFormatting sqref="G112">
    <cfRule type="expression" dxfId="10520" priority="10386" stopIfTrue="1">
      <formula>OR($D112="SI",$D112="T&amp;A")</formula>
    </cfRule>
    <cfRule type="expression" dxfId="10519" priority="10387" stopIfTrue="1">
      <formula>AND($F112&gt;0,$G112="")</formula>
    </cfRule>
    <cfRule type="expression" dxfId="10518" priority="10388" stopIfTrue="1">
      <formula>AND($F112=0,$G112&lt;&gt;"",$G112&lt;&gt;"PUMP OFF MODE",G112&lt;&gt;"UNDER LOAD")</formula>
    </cfRule>
  </conditionalFormatting>
  <conditionalFormatting sqref="G112">
    <cfRule type="expression" dxfId="10517" priority="10383" stopIfTrue="1">
      <formula>OR($D112="SI",$D112="T&amp;A")</formula>
    </cfRule>
    <cfRule type="expression" dxfId="10516" priority="10384" stopIfTrue="1">
      <formula>AND($F112&gt;0,$G112="")</formula>
    </cfRule>
    <cfRule type="expression" dxfId="10515" priority="10385" stopIfTrue="1">
      <formula>AND($F112=0,$G112&lt;&gt;"",$G112&lt;&gt;"PUMP OFF MODE",G112&lt;&gt;"UNDER LOAD")</formula>
    </cfRule>
  </conditionalFormatting>
  <conditionalFormatting sqref="G112">
    <cfRule type="expression" dxfId="10514" priority="10380" stopIfTrue="1">
      <formula>OR($D112="SI",$D112="T&amp;A")</formula>
    </cfRule>
    <cfRule type="expression" dxfId="10513" priority="10381" stopIfTrue="1">
      <formula>AND($F112&gt;0,$G112="")</formula>
    </cfRule>
    <cfRule type="expression" dxfId="10512" priority="10382" stopIfTrue="1">
      <formula>AND($F112=0,$G112&lt;&gt;"",$G112&lt;&gt;"PUMP OFF MODE",G112&lt;&gt;"UNDER LOAD")</formula>
    </cfRule>
  </conditionalFormatting>
  <conditionalFormatting sqref="G112">
    <cfRule type="expression" dxfId="10511" priority="10377" stopIfTrue="1">
      <formula>OR($D112="SI",$D112="T&amp;A")</formula>
    </cfRule>
    <cfRule type="expression" dxfId="10510" priority="10378" stopIfTrue="1">
      <formula>AND($F112&gt;0,$G112="")</formula>
    </cfRule>
    <cfRule type="expression" dxfId="10509" priority="10379" stopIfTrue="1">
      <formula>AND($F112=0,$G112&lt;&gt;"",$G112&lt;&gt;"PUMP OFF MODE",G112&lt;&gt;"UNDER LOAD")</formula>
    </cfRule>
  </conditionalFormatting>
  <conditionalFormatting sqref="G112">
    <cfRule type="expression" dxfId="10508" priority="10374" stopIfTrue="1">
      <formula>OR($D112="SI",$D112="T&amp;A")</formula>
    </cfRule>
    <cfRule type="expression" dxfId="10507" priority="10375" stopIfTrue="1">
      <formula>AND($F112&gt;0,$G112="")</formula>
    </cfRule>
    <cfRule type="expression" dxfId="10506" priority="10376" stopIfTrue="1">
      <formula>AND($F112=0,$G112&lt;&gt;"",$G112&lt;&gt;"PUMP OFF MODE",G112&lt;&gt;"UNDER LOAD")</formula>
    </cfRule>
  </conditionalFormatting>
  <conditionalFormatting sqref="G112">
    <cfRule type="expression" dxfId="10505" priority="10373" stopIfTrue="1">
      <formula>OR($D112="SI",$D112="T&amp;A")</formula>
    </cfRule>
  </conditionalFormatting>
  <conditionalFormatting sqref="G112">
    <cfRule type="expression" dxfId="10504" priority="10372" stopIfTrue="1">
      <formula>OR($D112="SI",$D112="T&amp;A")</formula>
    </cfRule>
  </conditionalFormatting>
  <conditionalFormatting sqref="G112">
    <cfRule type="expression" dxfId="10503" priority="10371" stopIfTrue="1">
      <formula>OR($D112="SI",$D112="T&amp;A")</formula>
    </cfRule>
  </conditionalFormatting>
  <conditionalFormatting sqref="G112">
    <cfRule type="expression" dxfId="10502" priority="10368" stopIfTrue="1">
      <formula>OR($D112="SI",$D112="T&amp;A")</formula>
    </cfRule>
    <cfRule type="expression" dxfId="10501" priority="10369" stopIfTrue="1">
      <formula>AND($F112&gt;0,$G112="")</formula>
    </cfRule>
    <cfRule type="expression" dxfId="10500" priority="10370" stopIfTrue="1">
      <formula>AND($F112=0,$G112&lt;&gt;"",$G112&lt;&gt;"PUMP OFF MODE",G112&lt;&gt;"UNDER LOAD")</formula>
    </cfRule>
  </conditionalFormatting>
  <conditionalFormatting sqref="G112">
    <cfRule type="expression" dxfId="10499" priority="10365" stopIfTrue="1">
      <formula>OR($D112="SI",$D112="T&amp;A")</formula>
    </cfRule>
    <cfRule type="expression" dxfId="10498" priority="10366" stopIfTrue="1">
      <formula>AND($F112&gt;0,$G112="")</formula>
    </cfRule>
    <cfRule type="expression" dxfId="10497" priority="10367" stopIfTrue="1">
      <formula>AND($F112=0,$G112&lt;&gt;"",$G112&lt;&gt;"PUMP OFF MODE",G112&lt;&gt;"UNDER LOAD")</formula>
    </cfRule>
  </conditionalFormatting>
  <conditionalFormatting sqref="G112">
    <cfRule type="expression" dxfId="10496" priority="10362" stopIfTrue="1">
      <formula>OR($D112="SI",$D112="T&amp;A")</formula>
    </cfRule>
    <cfRule type="expression" dxfId="10495" priority="10363" stopIfTrue="1">
      <formula>AND($F112&gt;0,$G112="")</formula>
    </cfRule>
    <cfRule type="expression" dxfId="10494" priority="10364" stopIfTrue="1">
      <formula>AND($F112=0,$G112&lt;&gt;"",$G112&lt;&gt;"PUMP OFF MODE",G112&lt;&gt;"UNDER LOAD")</formula>
    </cfRule>
  </conditionalFormatting>
  <conditionalFormatting sqref="G112">
    <cfRule type="expression" dxfId="10493" priority="10359" stopIfTrue="1">
      <formula>OR($D112="SI",$D112="T&amp;A")</formula>
    </cfRule>
    <cfRule type="expression" dxfId="10492" priority="10360" stopIfTrue="1">
      <formula>AND($F112&gt;0,$G112="")</formula>
    </cfRule>
    <cfRule type="expression" dxfId="10491" priority="10361" stopIfTrue="1">
      <formula>AND($F112=0,$G112&lt;&gt;"",$G112&lt;&gt;"PUMP OFF MODE",G112&lt;&gt;"UNDER LOAD")</formula>
    </cfRule>
  </conditionalFormatting>
  <conditionalFormatting sqref="G112">
    <cfRule type="expression" dxfId="10490" priority="10356" stopIfTrue="1">
      <formula>OR($D112="SI",$D112="T&amp;A")</formula>
    </cfRule>
    <cfRule type="expression" dxfId="10489" priority="10357" stopIfTrue="1">
      <formula>AND($F112&gt;0,$G112="")</formula>
    </cfRule>
    <cfRule type="expression" dxfId="10488" priority="10358" stopIfTrue="1">
      <formula>AND($F112=0,$G112&lt;&gt;"",$G112&lt;&gt;"PUMP OFF MODE",G112&lt;&gt;"UNDER LOAD")</formula>
    </cfRule>
  </conditionalFormatting>
  <conditionalFormatting sqref="G112">
    <cfRule type="expression" dxfId="10487" priority="10353" stopIfTrue="1">
      <formula>OR($D112="SI",$D112="T&amp;A")</formula>
    </cfRule>
    <cfRule type="expression" dxfId="10486" priority="10354" stopIfTrue="1">
      <formula>AND($F112&gt;0,$G112="")</formula>
    </cfRule>
    <cfRule type="expression" dxfId="10485" priority="10355" stopIfTrue="1">
      <formula>AND($F112=0,$G112&lt;&gt;"",$G112&lt;&gt;"PUMP OFF MODE",G112&lt;&gt;"UNDER LOAD")</formula>
    </cfRule>
  </conditionalFormatting>
  <conditionalFormatting sqref="G112">
    <cfRule type="expression" dxfId="10484" priority="10350" stopIfTrue="1">
      <formula>OR($D112="SI",$D112="T&amp;A")</formula>
    </cfRule>
    <cfRule type="expression" dxfId="10483" priority="10351" stopIfTrue="1">
      <formula>AND($F112&gt;0,$G112="")</formula>
    </cfRule>
    <cfRule type="expression" dxfId="10482" priority="10352" stopIfTrue="1">
      <formula>AND($F112=0,$G112&lt;&gt;"",$G112&lt;&gt;"PUMP OFF MODE",G112&lt;&gt;"UNDER LOAD")</formula>
    </cfRule>
  </conditionalFormatting>
  <conditionalFormatting sqref="G112">
    <cfRule type="expression" dxfId="10481" priority="10347" stopIfTrue="1">
      <formula>OR($D112="SI",$D112="T&amp;A")</formula>
    </cfRule>
    <cfRule type="expression" dxfId="10480" priority="10348" stopIfTrue="1">
      <formula>AND($F112&gt;0,$G112="")</formula>
    </cfRule>
    <cfRule type="expression" dxfId="10479" priority="10349" stopIfTrue="1">
      <formula>AND($F112=0,$G112&lt;&gt;"",$G112&lt;&gt;"PUMP OFF MODE",G112&lt;&gt;"UNDER LOAD")</formula>
    </cfRule>
  </conditionalFormatting>
  <conditionalFormatting sqref="E101">
    <cfRule type="expression" dxfId="10478" priority="10344" stopIfTrue="1">
      <formula>OR($D101="SI",$D101="T&amp;A")</formula>
    </cfRule>
    <cfRule type="expression" dxfId="10477" priority="10345" stopIfTrue="1">
      <formula>AND($D101&lt;&gt;"SI",$E101&lt;24)</formula>
    </cfRule>
    <cfRule type="expression" dxfId="10476" priority="10346" stopIfTrue="1">
      <formula>OR($D101="SI",$D101="T&amp;A")</formula>
    </cfRule>
  </conditionalFormatting>
  <conditionalFormatting sqref="E101">
    <cfRule type="expression" dxfId="10475" priority="10341" stopIfTrue="1">
      <formula>OR($D101="SI",$D101="T&amp;A")</formula>
    </cfRule>
    <cfRule type="expression" dxfId="10474" priority="10342" stopIfTrue="1">
      <formula>AND($D101&lt;&gt;"SI",$E101&lt;24)</formula>
    </cfRule>
    <cfRule type="expression" dxfId="10473" priority="10343" stopIfTrue="1">
      <formula>OR($D101="SI",$D101="T&amp;A")</formula>
    </cfRule>
  </conditionalFormatting>
  <conditionalFormatting sqref="E101">
    <cfRule type="expression" dxfId="10472" priority="10338" stopIfTrue="1">
      <formula>OR($D101="SI",$D101="T&amp;A")</formula>
    </cfRule>
    <cfRule type="expression" dxfId="10471" priority="10339" stopIfTrue="1">
      <formula>AND($D101&lt;&gt;"SI",$E101&lt;24)</formula>
    </cfRule>
    <cfRule type="expression" dxfId="10470" priority="10340" stopIfTrue="1">
      <formula>OR($D101="SI",$D101="T&amp;A")</formula>
    </cfRule>
  </conditionalFormatting>
  <conditionalFormatting sqref="E101">
    <cfRule type="expression" dxfId="10469" priority="10335" stopIfTrue="1">
      <formula>OR($D101="SI",$D101="T&amp;A")</formula>
    </cfRule>
    <cfRule type="expression" dxfId="10468" priority="10336" stopIfTrue="1">
      <formula>AND($D101&lt;&gt;"SI",$E101&lt;24)</formula>
    </cfRule>
    <cfRule type="expression" dxfId="10467" priority="10337" stopIfTrue="1">
      <formula>OR($D101="SI",$D101="T&amp;A")</formula>
    </cfRule>
  </conditionalFormatting>
  <conditionalFormatting sqref="E101">
    <cfRule type="expression" dxfId="10466" priority="10332" stopIfTrue="1">
      <formula>OR($D101="SI",$D101="T&amp;A")</formula>
    </cfRule>
    <cfRule type="expression" dxfId="10465" priority="10333" stopIfTrue="1">
      <formula>AND($D101&lt;&gt;"SI",$E101&lt;24)</formula>
    </cfRule>
    <cfRule type="expression" dxfId="10464" priority="10334" stopIfTrue="1">
      <formula>OR($D101="SI",$D101="T&amp;A")</formula>
    </cfRule>
  </conditionalFormatting>
  <conditionalFormatting sqref="E101">
    <cfRule type="expression" dxfId="10463" priority="10329" stopIfTrue="1">
      <formula>OR($D101="SI",$D101="T&amp;A")</formula>
    </cfRule>
    <cfRule type="expression" dxfId="10462" priority="10330" stopIfTrue="1">
      <formula>AND($D101&lt;&gt;"SI",$E101&lt;24)</formula>
    </cfRule>
    <cfRule type="expression" dxfId="10461" priority="10331" stopIfTrue="1">
      <formula>OR($D101="SI",$D101="T&amp;A")</formula>
    </cfRule>
  </conditionalFormatting>
  <conditionalFormatting sqref="E101">
    <cfRule type="expression" dxfId="10460" priority="10326" stopIfTrue="1">
      <formula>OR($D101="SI",$D101="T&amp;A")</formula>
    </cfRule>
    <cfRule type="expression" dxfId="10459" priority="10327" stopIfTrue="1">
      <formula>AND($D101&lt;&gt;"SI",$E101&lt;24)</formula>
    </cfRule>
    <cfRule type="expression" dxfId="10458" priority="10328" stopIfTrue="1">
      <formula>OR($D101="SI",$D101="T&amp;A")</formula>
    </cfRule>
  </conditionalFormatting>
  <conditionalFormatting sqref="E101">
    <cfRule type="expression" dxfId="10457" priority="10323" stopIfTrue="1">
      <formula>OR($D101="SI",$D101="T&amp;A")</formula>
    </cfRule>
    <cfRule type="expression" dxfId="10456" priority="10324" stopIfTrue="1">
      <formula>AND($D101&lt;&gt;"SI",$E101&lt;24)</formula>
    </cfRule>
    <cfRule type="expression" dxfId="10455" priority="10325" stopIfTrue="1">
      <formula>OR($D101="SI",$D101="T&amp;A")</formula>
    </cfRule>
  </conditionalFormatting>
  <conditionalFormatting sqref="E101">
    <cfRule type="expression" dxfId="10454" priority="10320" stopIfTrue="1">
      <formula>OR($D101="SI",$D101="T&amp;A")</formula>
    </cfRule>
    <cfRule type="expression" dxfId="10453" priority="10321" stopIfTrue="1">
      <formula>AND($D101&lt;&gt;"SI",$E101&lt;24)</formula>
    </cfRule>
    <cfRule type="expression" dxfId="10452" priority="10322" stopIfTrue="1">
      <formula>OR($D101="SI",$D101="T&amp;A")</formula>
    </cfRule>
  </conditionalFormatting>
  <conditionalFormatting sqref="E101">
    <cfRule type="expression" dxfId="10451" priority="10317" stopIfTrue="1">
      <formula>OR($D101="SI",$D101="T&amp;A")</formula>
    </cfRule>
    <cfRule type="expression" dxfId="10450" priority="10318" stopIfTrue="1">
      <formula>AND($D101&lt;&gt;"SI",$E101&lt;24)</formula>
    </cfRule>
    <cfRule type="expression" dxfId="10449" priority="10319" stopIfTrue="1">
      <formula>OR($D101="SI",$D101="T&amp;A")</formula>
    </cfRule>
  </conditionalFormatting>
  <conditionalFormatting sqref="E101">
    <cfRule type="expression" dxfId="10448" priority="10314" stopIfTrue="1">
      <formula>OR($D101="SI",$D101="T&amp;A")</formula>
    </cfRule>
    <cfRule type="expression" dxfId="10447" priority="10315" stopIfTrue="1">
      <formula>AND($D101&lt;&gt;"SI",$E101&lt;24)</formula>
    </cfRule>
    <cfRule type="expression" dxfId="10446" priority="10316" stopIfTrue="1">
      <formula>OR($D101="SI",$D101="T&amp;A")</formula>
    </cfRule>
  </conditionalFormatting>
  <conditionalFormatting sqref="E101">
    <cfRule type="expression" dxfId="10445" priority="10311" stopIfTrue="1">
      <formula>OR($D101="SI",$D101="T&amp;A")</formula>
    </cfRule>
    <cfRule type="expression" dxfId="10444" priority="10312" stopIfTrue="1">
      <formula>AND($D101&lt;&gt;"SI",$E101&lt;24)</formula>
    </cfRule>
    <cfRule type="expression" dxfId="10443" priority="10313" stopIfTrue="1">
      <formula>OR($D101="SI",$D101="T&amp;A")</formula>
    </cfRule>
  </conditionalFormatting>
  <conditionalFormatting sqref="E101">
    <cfRule type="expression" dxfId="10442" priority="10308" stopIfTrue="1">
      <formula>OR($D101="SI",$D101="T&amp;A")</formula>
    </cfRule>
    <cfRule type="expression" dxfId="10441" priority="10309" stopIfTrue="1">
      <formula>AND($D101&lt;&gt;"SI",$E101&lt;24)</formula>
    </cfRule>
    <cfRule type="expression" dxfId="10440" priority="10310" stopIfTrue="1">
      <formula>OR($D101="SI",$D101="T&amp;A")</formula>
    </cfRule>
  </conditionalFormatting>
  <conditionalFormatting sqref="E101">
    <cfRule type="expression" dxfId="10439" priority="10305" stopIfTrue="1">
      <formula>OR($D101="SI",$D101="T&amp;A")</formula>
    </cfRule>
    <cfRule type="expression" dxfId="10438" priority="10306" stopIfTrue="1">
      <formula>AND($D101&lt;&gt;"SI",$E101&lt;24)</formula>
    </cfRule>
    <cfRule type="expression" dxfId="10437" priority="10307" stopIfTrue="1">
      <formula>OR($D101="SI",$D101="T&amp;A")</formula>
    </cfRule>
  </conditionalFormatting>
  <conditionalFormatting sqref="E101">
    <cfRule type="expression" dxfId="10436" priority="10302" stopIfTrue="1">
      <formula>OR($D101="SI",$D101="T&amp;A")</formula>
    </cfRule>
    <cfRule type="expression" dxfId="10435" priority="10303" stopIfTrue="1">
      <formula>AND($D101&lt;&gt;"SI",$E101&lt;24)</formula>
    </cfRule>
    <cfRule type="expression" dxfId="10434" priority="10304" stopIfTrue="1">
      <formula>OR($D101="SI",$D101="T&amp;A")</formula>
    </cfRule>
  </conditionalFormatting>
  <conditionalFormatting sqref="E101">
    <cfRule type="expression" dxfId="10433" priority="10299" stopIfTrue="1">
      <formula>OR($D101="SI",$D101="T&amp;A")</formula>
    </cfRule>
    <cfRule type="expression" dxfId="10432" priority="10300" stopIfTrue="1">
      <formula>AND($D101&lt;&gt;"SI",$E101&lt;24)</formula>
    </cfRule>
    <cfRule type="expression" dxfId="10431" priority="10301" stopIfTrue="1">
      <formula>OR($D101="SI",$D101="T&amp;A")</formula>
    </cfRule>
  </conditionalFormatting>
  <conditionalFormatting sqref="E101">
    <cfRule type="expression" dxfId="10430" priority="10296" stopIfTrue="1">
      <formula>OR($D101="SI",$D101="T&amp;A")</formula>
    </cfRule>
    <cfRule type="expression" dxfId="10429" priority="10297" stopIfTrue="1">
      <formula>AND($D101&lt;&gt;"SI",$E101&lt;24)</formula>
    </cfRule>
    <cfRule type="expression" dxfId="10428" priority="10298" stopIfTrue="1">
      <formula>OR($D101="SI",$D101="T&amp;A")</formula>
    </cfRule>
  </conditionalFormatting>
  <conditionalFormatting sqref="E101">
    <cfRule type="expression" dxfId="10427" priority="10293" stopIfTrue="1">
      <formula>OR($D101="SI",$D101="T&amp;A")</formula>
    </cfRule>
    <cfRule type="expression" dxfId="10426" priority="10294" stopIfTrue="1">
      <formula>AND($D101&lt;&gt;"SI",$E101&lt;24)</formula>
    </cfRule>
    <cfRule type="expression" dxfId="10425" priority="10295" stopIfTrue="1">
      <formula>OR($D101="SI",$D101="T&amp;A")</formula>
    </cfRule>
  </conditionalFormatting>
  <conditionalFormatting sqref="E101">
    <cfRule type="expression" dxfId="10424" priority="10290" stopIfTrue="1">
      <formula>OR($D101="SI",$D101="T&amp;A")</formula>
    </cfRule>
    <cfRule type="expression" dxfId="10423" priority="10291" stopIfTrue="1">
      <formula>AND($D101&lt;&gt;"SI",$E101&lt;24)</formula>
    </cfRule>
    <cfRule type="expression" dxfId="10422" priority="10292" stopIfTrue="1">
      <formula>OR($D101="SI",$D101="T&amp;A")</formula>
    </cfRule>
  </conditionalFormatting>
  <conditionalFormatting sqref="E101">
    <cfRule type="expression" dxfId="10421" priority="10287" stopIfTrue="1">
      <formula>OR($D101="SI",$D101="T&amp;A")</formula>
    </cfRule>
    <cfRule type="expression" dxfId="10420" priority="10288" stopIfTrue="1">
      <formula>AND($D101&lt;&gt;"SI",$E101&lt;24)</formula>
    </cfRule>
    <cfRule type="expression" dxfId="10419" priority="10289" stopIfTrue="1">
      <formula>OR($D101="SI",$D101="T&amp;A")</formula>
    </cfRule>
  </conditionalFormatting>
  <conditionalFormatting sqref="E101">
    <cfRule type="expression" dxfId="10418" priority="10284" stopIfTrue="1">
      <formula>OR($D101="SI",$D101="T&amp;A")</formula>
    </cfRule>
    <cfRule type="expression" dxfId="10417" priority="10285" stopIfTrue="1">
      <formula>AND($D101&lt;&gt;"SI",$E101&lt;24)</formula>
    </cfRule>
    <cfRule type="expression" dxfId="10416" priority="10286" stopIfTrue="1">
      <formula>OR($D101="SI",$D101="T&amp;A")</formula>
    </cfRule>
  </conditionalFormatting>
  <conditionalFormatting sqref="E101">
    <cfRule type="expression" dxfId="10415" priority="10281" stopIfTrue="1">
      <formula>OR($D101="SI",$D101="T&amp;A")</formula>
    </cfRule>
    <cfRule type="expression" dxfId="10414" priority="10282" stopIfTrue="1">
      <formula>AND($D101&lt;&gt;"SI",$E101&lt;24)</formula>
    </cfRule>
    <cfRule type="expression" dxfId="10413" priority="10283" stopIfTrue="1">
      <formula>OR($D101="SI",$D101="T&amp;A")</formula>
    </cfRule>
  </conditionalFormatting>
  <conditionalFormatting sqref="E101">
    <cfRule type="expression" dxfId="10412" priority="10278" stopIfTrue="1">
      <formula>OR($D101="SI",$D101="T&amp;A")</formula>
    </cfRule>
    <cfRule type="expression" dxfId="10411" priority="10279" stopIfTrue="1">
      <formula>AND($D101&lt;&gt;"SI",$E101&lt;24)</formula>
    </cfRule>
    <cfRule type="expression" dxfId="10410" priority="10280" stopIfTrue="1">
      <formula>OR($D101="SI",$D101="T&amp;A")</formula>
    </cfRule>
  </conditionalFormatting>
  <conditionalFormatting sqref="E101">
    <cfRule type="expression" dxfId="10409" priority="10275" stopIfTrue="1">
      <formula>OR($D101="SI",$D101="T&amp;A")</formula>
    </cfRule>
    <cfRule type="expression" dxfId="10408" priority="10276" stopIfTrue="1">
      <formula>AND($D101&lt;&gt;"SI",$E101&lt;24)</formula>
    </cfRule>
    <cfRule type="expression" dxfId="10407" priority="10277" stopIfTrue="1">
      <formula>OR($D101="SI",$D101="T&amp;A")</formula>
    </cfRule>
  </conditionalFormatting>
  <conditionalFormatting sqref="E101">
    <cfRule type="expression" dxfId="10406" priority="10272" stopIfTrue="1">
      <formula>OR($D101="SI",$D101="T&amp;A")</formula>
    </cfRule>
    <cfRule type="expression" dxfId="10405" priority="10273" stopIfTrue="1">
      <formula>AND($D101&lt;&gt;"SI",$E101&lt;24)</formula>
    </cfRule>
    <cfRule type="expression" dxfId="10404" priority="10274" stopIfTrue="1">
      <formula>OR($D101="SI",$D101="T&amp;A")</formula>
    </cfRule>
  </conditionalFormatting>
  <conditionalFormatting sqref="E101">
    <cfRule type="expression" dxfId="10403" priority="10269" stopIfTrue="1">
      <formula>OR($D101="SI",$D101="T&amp;A")</formula>
    </cfRule>
    <cfRule type="expression" dxfId="10402" priority="10270" stopIfTrue="1">
      <formula>AND($D101&lt;&gt;"SI",$E101&lt;24)</formula>
    </cfRule>
    <cfRule type="expression" dxfId="10401" priority="10271" stopIfTrue="1">
      <formula>OR($D101="SI",$D101="T&amp;A")</formula>
    </cfRule>
  </conditionalFormatting>
  <conditionalFormatting sqref="E101">
    <cfRule type="expression" dxfId="10400" priority="10266" stopIfTrue="1">
      <formula>OR($D101="SI",$D101="T&amp;A")</formula>
    </cfRule>
    <cfRule type="expression" dxfId="10399" priority="10267" stopIfTrue="1">
      <formula>AND($D101&lt;&gt;"SI",$E101&lt;24)</formula>
    </cfRule>
    <cfRule type="expression" dxfId="10398" priority="10268" stopIfTrue="1">
      <formula>OR($D101="SI",$D101="T&amp;A")</formula>
    </cfRule>
  </conditionalFormatting>
  <conditionalFormatting sqref="E101">
    <cfRule type="expression" dxfId="10397" priority="10263" stopIfTrue="1">
      <formula>OR($D101="SI",$D101="T&amp;A")</formula>
    </cfRule>
    <cfRule type="expression" dxfId="10396" priority="10264" stopIfTrue="1">
      <formula>AND($D101&lt;&gt;"SI",$E101&lt;24)</formula>
    </cfRule>
    <cfRule type="expression" dxfId="10395" priority="10265" stopIfTrue="1">
      <formula>OR($D101="SI",$D101="T&amp;A")</formula>
    </cfRule>
  </conditionalFormatting>
  <conditionalFormatting sqref="E101">
    <cfRule type="expression" dxfId="10394" priority="10260" stopIfTrue="1">
      <formula>OR($D101="SI",$D101="T&amp;A")</formula>
    </cfRule>
    <cfRule type="expression" dxfId="10393" priority="10261" stopIfTrue="1">
      <formula>AND($D101&lt;&gt;"SI",$E101&lt;24)</formula>
    </cfRule>
    <cfRule type="expression" dxfId="10392" priority="10262" stopIfTrue="1">
      <formula>OR($D101="SI",$D101="T&amp;A")</formula>
    </cfRule>
  </conditionalFormatting>
  <conditionalFormatting sqref="E101">
    <cfRule type="expression" dxfId="10391" priority="10257" stopIfTrue="1">
      <formula>OR($D101="SI",$D101="T&amp;A")</formula>
    </cfRule>
    <cfRule type="expression" dxfId="10390" priority="10258" stopIfTrue="1">
      <formula>AND($D101&lt;&gt;"SI",$E101&lt;24)</formula>
    </cfRule>
    <cfRule type="expression" dxfId="10389" priority="10259" stopIfTrue="1">
      <formula>OR($D101="SI",$D101="T&amp;A")</formula>
    </cfRule>
  </conditionalFormatting>
  <conditionalFormatting sqref="E101">
    <cfRule type="expression" dxfId="10388" priority="10254" stopIfTrue="1">
      <formula>OR($D101="SI",$D101="T&amp;A")</formula>
    </cfRule>
    <cfRule type="expression" dxfId="10387" priority="10255" stopIfTrue="1">
      <formula>AND($D101&lt;&gt;"SI",$E101&lt;24)</formula>
    </cfRule>
    <cfRule type="expression" dxfId="10386" priority="10256" stopIfTrue="1">
      <formula>OR($D101="SI",$D101="T&amp;A")</formula>
    </cfRule>
  </conditionalFormatting>
  <conditionalFormatting sqref="E101">
    <cfRule type="expression" dxfId="10385" priority="10251" stopIfTrue="1">
      <formula>OR($D101="SI",$D101="T&amp;A")</formula>
    </cfRule>
    <cfRule type="expression" dxfId="10384" priority="10252" stopIfTrue="1">
      <formula>AND($D101&lt;&gt;"SI",$E101&lt;24)</formula>
    </cfRule>
    <cfRule type="expression" dxfId="10383" priority="10253" stopIfTrue="1">
      <formula>OR($D101="SI",$D101="T&amp;A")</formula>
    </cfRule>
  </conditionalFormatting>
  <conditionalFormatting sqref="E101">
    <cfRule type="expression" dxfId="10382" priority="10248" stopIfTrue="1">
      <formula>OR($D101="SI",$D101="T&amp;A")</formula>
    </cfRule>
    <cfRule type="expression" dxfId="10381" priority="10249" stopIfTrue="1">
      <formula>AND($D101&lt;&gt;"SI",$E101&lt;24)</formula>
    </cfRule>
    <cfRule type="expression" dxfId="10380" priority="10250" stopIfTrue="1">
      <formula>OR($D101="SI",$D101="T&amp;A")</formula>
    </cfRule>
  </conditionalFormatting>
  <conditionalFormatting sqref="E101">
    <cfRule type="expression" dxfId="10379" priority="10245" stopIfTrue="1">
      <formula>OR($D101="SI",$D101="T&amp;A")</formula>
    </cfRule>
    <cfRule type="expression" dxfId="10378" priority="10246" stopIfTrue="1">
      <formula>AND($D101&lt;&gt;"SI",$E101&lt;24)</formula>
    </cfRule>
    <cfRule type="expression" dxfId="10377" priority="10247" stopIfTrue="1">
      <formula>OR($D101="SI",$D101="T&amp;A")</formula>
    </cfRule>
  </conditionalFormatting>
  <conditionalFormatting sqref="E101">
    <cfRule type="expression" dxfId="10376" priority="10242" stopIfTrue="1">
      <formula>OR($D101="SI",$D101="T&amp;A")</formula>
    </cfRule>
    <cfRule type="expression" dxfId="10375" priority="10243" stopIfTrue="1">
      <formula>AND($D101&lt;&gt;"SI",$E101&lt;24)</formula>
    </cfRule>
    <cfRule type="expression" dxfId="10374" priority="10244" stopIfTrue="1">
      <formula>OR($D101="SI",$D101="T&amp;A")</formula>
    </cfRule>
  </conditionalFormatting>
  <conditionalFormatting sqref="E101">
    <cfRule type="expression" dxfId="10373" priority="10239" stopIfTrue="1">
      <formula>OR($D101="SI",$D101="T&amp;A")</formula>
    </cfRule>
    <cfRule type="expression" dxfId="10372" priority="10240" stopIfTrue="1">
      <formula>AND($D101&lt;&gt;"SI",$E101&lt;24)</formula>
    </cfRule>
    <cfRule type="expression" dxfId="10371" priority="10241" stopIfTrue="1">
      <formula>OR($D101="SI",$D101="T&amp;A")</formula>
    </cfRule>
  </conditionalFormatting>
  <conditionalFormatting sqref="E101">
    <cfRule type="expression" dxfId="10370" priority="10236" stopIfTrue="1">
      <formula>OR($D101="SI",$D101="T&amp;A")</formula>
    </cfRule>
    <cfRule type="expression" dxfId="10369" priority="10237" stopIfTrue="1">
      <formula>AND($D101&lt;&gt;"SI",$E101&lt;24)</formula>
    </cfRule>
    <cfRule type="expression" dxfId="10368" priority="10238" stopIfTrue="1">
      <formula>OR($D101="SI",$D101="T&amp;A")</formula>
    </cfRule>
  </conditionalFormatting>
  <conditionalFormatting sqref="E101">
    <cfRule type="expression" dxfId="10367" priority="10233" stopIfTrue="1">
      <formula>OR($D101="SI",$D101="T&amp;A")</formula>
    </cfRule>
    <cfRule type="expression" dxfId="10366" priority="10234" stopIfTrue="1">
      <formula>AND($D101&lt;&gt;"SI",$E101&lt;24)</formula>
    </cfRule>
    <cfRule type="expression" dxfId="10365" priority="10235" stopIfTrue="1">
      <formula>OR($D101="SI",$D101="T&amp;A")</formula>
    </cfRule>
  </conditionalFormatting>
  <conditionalFormatting sqref="E101">
    <cfRule type="expression" dxfId="10364" priority="10230" stopIfTrue="1">
      <formula>OR($D101="SI",$D101="T&amp;A")</formula>
    </cfRule>
    <cfRule type="expression" dxfId="10363" priority="10231" stopIfTrue="1">
      <formula>AND($D101&lt;&gt;"SI",$E101&lt;24)</formula>
    </cfRule>
    <cfRule type="expression" dxfId="10362" priority="10232" stopIfTrue="1">
      <formula>OR($D101="SI",$D101="T&amp;A")</formula>
    </cfRule>
  </conditionalFormatting>
  <conditionalFormatting sqref="E101">
    <cfRule type="expression" dxfId="10361" priority="10227" stopIfTrue="1">
      <formula>OR($D101="SI",$D101="T&amp;A")</formula>
    </cfRule>
    <cfRule type="expression" dxfId="10360" priority="10228" stopIfTrue="1">
      <formula>AND($D101&lt;&gt;"SI",$E101&lt;24)</formula>
    </cfRule>
    <cfRule type="expression" dxfId="10359" priority="10229" stopIfTrue="1">
      <formula>OR($D101="SI",$D101="T&amp;A")</formula>
    </cfRule>
  </conditionalFormatting>
  <conditionalFormatting sqref="E101">
    <cfRule type="expression" dxfId="10358" priority="10224" stopIfTrue="1">
      <formula>OR($D101="SI",$D101="T&amp;A")</formula>
    </cfRule>
    <cfRule type="expression" dxfId="10357" priority="10225" stopIfTrue="1">
      <formula>AND($D101&lt;&gt;"SI",$E101&lt;24)</formula>
    </cfRule>
    <cfRule type="expression" dxfId="10356" priority="10226" stopIfTrue="1">
      <formula>OR($D101="SI",$D101="T&amp;A")</formula>
    </cfRule>
  </conditionalFormatting>
  <conditionalFormatting sqref="E101">
    <cfRule type="expression" dxfId="10355" priority="10221" stopIfTrue="1">
      <formula>OR($D101="SI",$D101="T&amp;A")</formula>
    </cfRule>
    <cfRule type="expression" dxfId="10354" priority="10222" stopIfTrue="1">
      <formula>AND($D101&lt;&gt;"SI",$E101&lt;24)</formula>
    </cfRule>
    <cfRule type="expression" dxfId="10353" priority="10223" stopIfTrue="1">
      <formula>OR($D101="SI",$D101="T&amp;A")</formula>
    </cfRule>
  </conditionalFormatting>
  <conditionalFormatting sqref="E101">
    <cfRule type="expression" dxfId="10352" priority="10218" stopIfTrue="1">
      <formula>OR($D101="SI",$D101="T&amp;A")</formula>
    </cfRule>
    <cfRule type="expression" dxfId="10351" priority="10219" stopIfTrue="1">
      <formula>AND($D101&lt;&gt;"SI",$E101&lt;24)</formula>
    </cfRule>
    <cfRule type="expression" dxfId="10350" priority="10220" stopIfTrue="1">
      <formula>OR($D101="SI",$D101="T&amp;A")</formula>
    </cfRule>
  </conditionalFormatting>
  <conditionalFormatting sqref="E101">
    <cfRule type="expression" dxfId="10349" priority="10215" stopIfTrue="1">
      <formula>OR($D101="SI",$D101="T&amp;A")</formula>
    </cfRule>
    <cfRule type="expression" dxfId="10348" priority="10216" stopIfTrue="1">
      <formula>AND($D101&lt;&gt;"SI",$E101&lt;24)</formula>
    </cfRule>
    <cfRule type="expression" dxfId="10347" priority="10217" stopIfTrue="1">
      <formula>OR($D101="SI",$D101="T&amp;A")</formula>
    </cfRule>
  </conditionalFormatting>
  <conditionalFormatting sqref="E101">
    <cfRule type="expression" dxfId="10346" priority="10212" stopIfTrue="1">
      <formula>OR($D101="SI",$D101="T&amp;A")</formula>
    </cfRule>
    <cfRule type="expression" dxfId="10345" priority="10213" stopIfTrue="1">
      <formula>AND($D101&lt;&gt;"SI",$E101&lt;24)</formula>
    </cfRule>
    <cfRule type="expression" dxfId="10344" priority="10214" stopIfTrue="1">
      <formula>OR($D101="SI",$D101="T&amp;A")</formula>
    </cfRule>
  </conditionalFormatting>
  <conditionalFormatting sqref="E101">
    <cfRule type="expression" dxfId="10343" priority="10209" stopIfTrue="1">
      <formula>OR($D101="SI",$D101="T&amp;A")</formula>
    </cfRule>
    <cfRule type="expression" dxfId="10342" priority="10210" stopIfTrue="1">
      <formula>AND($D101&lt;&gt;"SI",$E101&lt;24)</formula>
    </cfRule>
    <cfRule type="expression" dxfId="10341" priority="10211" stopIfTrue="1">
      <formula>OR($D101="SI",$D101="T&amp;A")</formula>
    </cfRule>
  </conditionalFormatting>
  <conditionalFormatting sqref="E101">
    <cfRule type="expression" dxfId="10340" priority="10206" stopIfTrue="1">
      <formula>OR($D101="SI",$D101="T&amp;A")</formula>
    </cfRule>
    <cfRule type="expression" dxfId="10339" priority="10207" stopIfTrue="1">
      <formula>AND($D101&lt;&gt;"SI",$E101&lt;24)</formula>
    </cfRule>
    <cfRule type="expression" dxfId="10338" priority="10208" stopIfTrue="1">
      <formula>OR($D101="SI",$D101="T&amp;A")</formula>
    </cfRule>
  </conditionalFormatting>
  <conditionalFormatting sqref="E101">
    <cfRule type="expression" dxfId="10337" priority="10203" stopIfTrue="1">
      <formula>OR($D101="SI",$D101="T&amp;A")</formula>
    </cfRule>
    <cfRule type="expression" dxfId="10336" priority="10204" stopIfTrue="1">
      <formula>AND($D101&lt;&gt;"SI",$E101&lt;24)</formula>
    </cfRule>
    <cfRule type="expression" dxfId="10335" priority="10205" stopIfTrue="1">
      <formula>OR($D101="SI",$D101="T&amp;A")</formula>
    </cfRule>
  </conditionalFormatting>
  <conditionalFormatting sqref="E101">
    <cfRule type="expression" dxfId="10334" priority="10200" stopIfTrue="1">
      <formula>OR($D101="SI",$D101="T&amp;A")</formula>
    </cfRule>
    <cfRule type="expression" dxfId="10333" priority="10201" stopIfTrue="1">
      <formula>AND($D101&lt;&gt;"SI",$E101&lt;24)</formula>
    </cfRule>
    <cfRule type="expression" dxfId="10332" priority="10202" stopIfTrue="1">
      <formula>OR($D101="SI",$D101="T&amp;A")</formula>
    </cfRule>
  </conditionalFormatting>
  <conditionalFormatting sqref="E101">
    <cfRule type="expression" dxfId="10331" priority="10197" stopIfTrue="1">
      <formula>OR($D101="SI",$D101="T&amp;A")</formula>
    </cfRule>
    <cfRule type="expression" dxfId="10330" priority="10198" stopIfTrue="1">
      <formula>AND($D101&lt;&gt;"SI",$E101&lt;24)</formula>
    </cfRule>
    <cfRule type="expression" dxfId="10329" priority="10199" stopIfTrue="1">
      <formula>OR($D101="SI",$D101="T&amp;A")</formula>
    </cfRule>
  </conditionalFormatting>
  <conditionalFormatting sqref="E101">
    <cfRule type="expression" dxfId="10328" priority="10194" stopIfTrue="1">
      <formula>OR($D101="SI",$D101="T&amp;A")</formula>
    </cfRule>
    <cfRule type="expression" dxfId="10327" priority="10195" stopIfTrue="1">
      <formula>AND($D101&lt;&gt;"SI",$E101&lt;24)</formula>
    </cfRule>
    <cfRule type="expression" dxfId="10326" priority="10196" stopIfTrue="1">
      <formula>OR($D101="SI",$D101="T&amp;A")</formula>
    </cfRule>
  </conditionalFormatting>
  <conditionalFormatting sqref="E101">
    <cfRule type="expression" dxfId="10325" priority="10191" stopIfTrue="1">
      <formula>OR($D101="SI",$D101="T&amp;A")</formula>
    </cfRule>
    <cfRule type="expression" dxfId="10324" priority="10192" stopIfTrue="1">
      <formula>AND($D101&lt;&gt;"SI",$E101&lt;24)</formula>
    </cfRule>
    <cfRule type="expression" dxfId="10323" priority="10193" stopIfTrue="1">
      <formula>OR($D101="SI",$D101="T&amp;A")</formula>
    </cfRule>
  </conditionalFormatting>
  <conditionalFormatting sqref="E101">
    <cfRule type="expression" dxfId="10322" priority="10188" stopIfTrue="1">
      <formula>OR($D101="SI",$D101="T&amp;A")</formula>
    </cfRule>
    <cfRule type="expression" dxfId="10321" priority="10189" stopIfTrue="1">
      <formula>AND($D101&lt;&gt;"SI",$E101&lt;24)</formula>
    </cfRule>
    <cfRule type="expression" dxfId="10320" priority="10190" stopIfTrue="1">
      <formula>OR($D101="SI",$D101="T&amp;A")</formula>
    </cfRule>
  </conditionalFormatting>
  <conditionalFormatting sqref="E101">
    <cfRule type="expression" dxfId="10319" priority="10185" stopIfTrue="1">
      <formula>OR($D101="SI",$D101="T&amp;A")</formula>
    </cfRule>
    <cfRule type="expression" dxfId="10318" priority="10186" stopIfTrue="1">
      <formula>AND($D101&lt;&gt;"SI",$E101&lt;24)</formula>
    </cfRule>
    <cfRule type="expression" dxfId="10317" priority="10187" stopIfTrue="1">
      <formula>OR($D101="SI",$D101="T&amp;A")</formula>
    </cfRule>
  </conditionalFormatting>
  <conditionalFormatting sqref="E101">
    <cfRule type="expression" dxfId="10316" priority="10182" stopIfTrue="1">
      <formula>OR($D101="SI",$D101="T&amp;A")</formula>
    </cfRule>
    <cfRule type="expression" dxfId="10315" priority="10183" stopIfTrue="1">
      <formula>AND($D101&lt;&gt;"SI",$E101&lt;24)</formula>
    </cfRule>
    <cfRule type="expression" dxfId="10314" priority="10184" stopIfTrue="1">
      <formula>OR($D101="SI",$D101="T&amp;A")</formula>
    </cfRule>
  </conditionalFormatting>
  <conditionalFormatting sqref="E101">
    <cfRule type="expression" dxfId="10313" priority="10179" stopIfTrue="1">
      <formula>OR($D101="SI",$D101="T&amp;A")</formula>
    </cfRule>
    <cfRule type="expression" dxfId="10312" priority="10180" stopIfTrue="1">
      <formula>AND($D101&lt;&gt;"SI",$E101&lt;24)</formula>
    </cfRule>
    <cfRule type="expression" dxfId="10311" priority="10181" stopIfTrue="1">
      <formula>OR($D101="SI",$D101="T&amp;A")</formula>
    </cfRule>
  </conditionalFormatting>
  <conditionalFormatting sqref="E101">
    <cfRule type="expression" dxfId="10310" priority="10176" stopIfTrue="1">
      <formula>OR($D101="SI",$D101="T&amp;A")</formula>
    </cfRule>
    <cfRule type="expression" dxfId="10309" priority="10177" stopIfTrue="1">
      <formula>AND($D101&lt;&gt;"SI",$E101&lt;24)</formula>
    </cfRule>
    <cfRule type="expression" dxfId="10308" priority="10178" stopIfTrue="1">
      <formula>OR($D101="SI",$D101="T&amp;A")</formula>
    </cfRule>
  </conditionalFormatting>
  <conditionalFormatting sqref="E101">
    <cfRule type="expression" dxfId="10307" priority="10173" stopIfTrue="1">
      <formula>OR($D101="SI",$D101="T&amp;A")</formula>
    </cfRule>
    <cfRule type="expression" dxfId="10306" priority="10174" stopIfTrue="1">
      <formula>AND($D101&lt;&gt;"SI",$E101&lt;24)</formula>
    </cfRule>
    <cfRule type="expression" dxfId="10305" priority="10175" stopIfTrue="1">
      <formula>OR($D101="SI",$D101="T&amp;A")</formula>
    </cfRule>
  </conditionalFormatting>
  <conditionalFormatting sqref="E101">
    <cfRule type="expression" dxfId="10304" priority="10170" stopIfTrue="1">
      <formula>OR($D101="SI",$D101="T&amp;A")</formula>
    </cfRule>
    <cfRule type="expression" dxfId="10303" priority="10171" stopIfTrue="1">
      <formula>AND($D101&lt;&gt;"SI",$E101&lt;24)</formula>
    </cfRule>
    <cfRule type="expression" dxfId="10302" priority="10172" stopIfTrue="1">
      <formula>OR($D101="SI",$D101="T&amp;A")</formula>
    </cfRule>
  </conditionalFormatting>
  <conditionalFormatting sqref="E101">
    <cfRule type="expression" dxfId="10301" priority="10167" stopIfTrue="1">
      <formula>OR($D101="SI",$D101="T&amp;A")</formula>
    </cfRule>
    <cfRule type="expression" dxfId="10300" priority="10168" stopIfTrue="1">
      <formula>AND($D101&lt;&gt;"SI",$E101&lt;24)</formula>
    </cfRule>
    <cfRule type="expression" dxfId="10299" priority="10169" stopIfTrue="1">
      <formula>OR($D101="SI",$D101="T&amp;A")</formula>
    </cfRule>
  </conditionalFormatting>
  <conditionalFormatting sqref="E101">
    <cfRule type="expression" dxfId="10298" priority="10164" stopIfTrue="1">
      <formula>OR($D101="SI",$D101="T&amp;A")</formula>
    </cfRule>
    <cfRule type="expression" dxfId="10297" priority="10165" stopIfTrue="1">
      <formula>AND($D101&lt;&gt;"SI",$E101&lt;24)</formula>
    </cfRule>
    <cfRule type="expression" dxfId="10296" priority="10166" stopIfTrue="1">
      <formula>OR($D101="SI",$D101="T&amp;A")</formula>
    </cfRule>
  </conditionalFormatting>
  <conditionalFormatting sqref="E101">
    <cfRule type="expression" dxfId="10295" priority="10161" stopIfTrue="1">
      <formula>OR($D101="SI",$D101="T&amp;A")</formula>
    </cfRule>
    <cfRule type="expression" dxfId="10294" priority="10162" stopIfTrue="1">
      <formula>AND($D101&lt;&gt;"SI",$E101&lt;24)</formula>
    </cfRule>
    <cfRule type="expression" dxfId="10293" priority="10163" stopIfTrue="1">
      <formula>OR($D101="SI",$D101="T&amp;A")</formula>
    </cfRule>
  </conditionalFormatting>
  <conditionalFormatting sqref="E101">
    <cfRule type="expression" dxfId="10292" priority="10158" stopIfTrue="1">
      <formula>OR($D101="SI",$D101="T&amp;A")</formula>
    </cfRule>
    <cfRule type="expression" dxfId="10291" priority="10159" stopIfTrue="1">
      <formula>AND($D101&lt;&gt;"SI",$E101&lt;24)</formula>
    </cfRule>
    <cfRule type="expression" dxfId="10290" priority="10160" stopIfTrue="1">
      <formula>OR($D101="SI",$D101="T&amp;A")</formula>
    </cfRule>
  </conditionalFormatting>
  <conditionalFormatting sqref="E101">
    <cfRule type="expression" dxfId="10289" priority="10155" stopIfTrue="1">
      <formula>OR($D101="SI",$D101="T&amp;A")</formula>
    </cfRule>
    <cfRule type="expression" dxfId="10288" priority="10156" stopIfTrue="1">
      <formula>AND($D101&lt;&gt;"SI",$E101&lt;24)</formula>
    </cfRule>
    <cfRule type="expression" dxfId="10287" priority="10157" stopIfTrue="1">
      <formula>OR($D101="SI",$D101="T&amp;A")</formula>
    </cfRule>
  </conditionalFormatting>
  <conditionalFormatting sqref="E101">
    <cfRule type="expression" dxfId="10286" priority="10152" stopIfTrue="1">
      <formula>OR($D101="SI",$D101="T&amp;A")</formula>
    </cfRule>
    <cfRule type="expression" dxfId="10285" priority="10153" stopIfTrue="1">
      <formula>AND($D101&lt;&gt;"SI",$E101&lt;24)</formula>
    </cfRule>
    <cfRule type="expression" dxfId="10284" priority="10154" stopIfTrue="1">
      <formula>OR($D101="SI",$D101="T&amp;A")</formula>
    </cfRule>
  </conditionalFormatting>
  <conditionalFormatting sqref="E101">
    <cfRule type="expression" dxfId="10283" priority="10149" stopIfTrue="1">
      <formula>OR($D101="SI",$D101="T&amp;A")</formula>
    </cfRule>
    <cfRule type="expression" dxfId="10282" priority="10150" stopIfTrue="1">
      <formula>AND($D101&lt;&gt;"SI",$E101&lt;24)</formula>
    </cfRule>
    <cfRule type="expression" dxfId="10281" priority="10151" stopIfTrue="1">
      <formula>OR($D101="SI",$D101="T&amp;A")</formula>
    </cfRule>
  </conditionalFormatting>
  <conditionalFormatting sqref="E101">
    <cfRule type="expression" dxfId="10280" priority="10146" stopIfTrue="1">
      <formula>OR($D101="SI",$D101="T&amp;A")</formula>
    </cfRule>
    <cfRule type="expression" dxfId="10279" priority="10147" stopIfTrue="1">
      <formula>AND($D101&lt;&gt;"SI",$E101&lt;24)</formula>
    </cfRule>
    <cfRule type="expression" dxfId="10278" priority="10148" stopIfTrue="1">
      <formula>OR($D101="SI",$D101="T&amp;A")</formula>
    </cfRule>
  </conditionalFormatting>
  <conditionalFormatting sqref="E101">
    <cfRule type="expression" dxfId="10277" priority="10143" stopIfTrue="1">
      <formula>OR($D101="SI",$D101="T&amp;A")</formula>
    </cfRule>
    <cfRule type="expression" dxfId="10276" priority="10144" stopIfTrue="1">
      <formula>AND($D101&lt;&gt;"SI",$E101&lt;24)</formula>
    </cfRule>
    <cfRule type="expression" dxfId="10275" priority="10145" stopIfTrue="1">
      <formula>OR($D101="SI",$D101="T&amp;A")</formula>
    </cfRule>
  </conditionalFormatting>
  <conditionalFormatting sqref="E101">
    <cfRule type="expression" dxfId="10274" priority="10140" stopIfTrue="1">
      <formula>OR($D101="SI",$D101="T&amp;A")</formula>
    </cfRule>
    <cfRule type="expression" dxfId="10273" priority="10141" stopIfTrue="1">
      <formula>AND($D101&lt;&gt;"SI",$E101&lt;24)</formula>
    </cfRule>
    <cfRule type="expression" dxfId="10272" priority="10142" stopIfTrue="1">
      <formula>OR($D101="SI",$D101="T&amp;A")</formula>
    </cfRule>
  </conditionalFormatting>
  <conditionalFormatting sqref="E101">
    <cfRule type="expression" dxfId="10271" priority="10137" stopIfTrue="1">
      <formula>OR($D101="SI",$D101="T&amp;A")</formula>
    </cfRule>
    <cfRule type="expression" dxfId="10270" priority="10138" stopIfTrue="1">
      <formula>AND($D101&lt;&gt;"SI",$E101&lt;24)</formula>
    </cfRule>
    <cfRule type="expression" dxfId="10269" priority="10139" stopIfTrue="1">
      <formula>OR($D101="SI",$D101="T&amp;A")</formula>
    </cfRule>
  </conditionalFormatting>
  <conditionalFormatting sqref="E101">
    <cfRule type="expression" dxfId="10268" priority="10134" stopIfTrue="1">
      <formula>OR($D101="SI",$D101="T&amp;A")</formula>
    </cfRule>
    <cfRule type="expression" dxfId="10267" priority="10135" stopIfTrue="1">
      <formula>AND($D101&lt;&gt;"SI",$E101&lt;24)</formula>
    </cfRule>
    <cfRule type="expression" dxfId="10266" priority="10136" stopIfTrue="1">
      <formula>OR($D101="SI",$D101="T&amp;A")</formula>
    </cfRule>
  </conditionalFormatting>
  <conditionalFormatting sqref="E101">
    <cfRule type="expression" dxfId="10265" priority="10131" stopIfTrue="1">
      <formula>OR($D101="SI",$D101="T&amp;A")</formula>
    </cfRule>
    <cfRule type="expression" dxfId="10264" priority="10132" stopIfTrue="1">
      <formula>AND($D101&lt;&gt;"SI",$E101&lt;24)</formula>
    </cfRule>
    <cfRule type="expression" dxfId="10263" priority="10133" stopIfTrue="1">
      <formula>OR($D101="SI",$D101="T&amp;A")</formula>
    </cfRule>
  </conditionalFormatting>
  <conditionalFormatting sqref="E101">
    <cfRule type="expression" dxfId="10262" priority="10128" stopIfTrue="1">
      <formula>OR($D101="SI",$D101="T&amp;A")</formula>
    </cfRule>
    <cfRule type="expression" dxfId="10261" priority="10129" stopIfTrue="1">
      <formula>AND($D101&lt;&gt;"SI",$E101&lt;24)</formula>
    </cfRule>
    <cfRule type="expression" dxfId="10260" priority="10130" stopIfTrue="1">
      <formula>OR($D101="SI",$D101="T&amp;A")</formula>
    </cfRule>
  </conditionalFormatting>
  <conditionalFormatting sqref="E101">
    <cfRule type="expression" dxfId="10259" priority="10125" stopIfTrue="1">
      <formula>OR($D101="SI",$D101="T&amp;A")</formula>
    </cfRule>
    <cfRule type="expression" dxfId="10258" priority="10126" stopIfTrue="1">
      <formula>AND($D101&lt;&gt;"SI",$E101&lt;24)</formula>
    </cfRule>
    <cfRule type="expression" dxfId="10257" priority="10127" stopIfTrue="1">
      <formula>OR($D101="SI",$D101="T&amp;A")</formula>
    </cfRule>
  </conditionalFormatting>
  <conditionalFormatting sqref="E101">
    <cfRule type="expression" dxfId="10256" priority="10122" stopIfTrue="1">
      <formula>OR($D101="SI",$D101="T&amp;A")</formula>
    </cfRule>
    <cfRule type="expression" dxfId="10255" priority="10123" stopIfTrue="1">
      <formula>AND($D101&lt;&gt;"SI",$E101&lt;24)</formula>
    </cfRule>
    <cfRule type="expression" dxfId="10254" priority="10124" stopIfTrue="1">
      <formula>OR($D101="SI",$D101="T&amp;A")</formula>
    </cfRule>
  </conditionalFormatting>
  <conditionalFormatting sqref="E101">
    <cfRule type="expression" dxfId="10253" priority="10119" stopIfTrue="1">
      <formula>OR($D101="SI",$D101="T&amp;A")</formula>
    </cfRule>
    <cfRule type="expression" dxfId="10252" priority="10120" stopIfTrue="1">
      <formula>AND($D101&lt;&gt;"SI",$E101&lt;24)</formula>
    </cfRule>
    <cfRule type="expression" dxfId="10251" priority="10121" stopIfTrue="1">
      <formula>OR($D101="SI",$D101="T&amp;A")</formula>
    </cfRule>
  </conditionalFormatting>
  <conditionalFormatting sqref="E101">
    <cfRule type="expression" dxfId="10250" priority="10116" stopIfTrue="1">
      <formula>OR($D101="SI",$D101="T&amp;A")</formula>
    </cfRule>
    <cfRule type="expression" dxfId="10249" priority="10117" stopIfTrue="1">
      <formula>AND($D101&lt;&gt;"SI",$E101&lt;24)</formula>
    </cfRule>
    <cfRule type="expression" dxfId="10248" priority="10118" stopIfTrue="1">
      <formula>OR($D101="SI",$D101="T&amp;A")</formula>
    </cfRule>
  </conditionalFormatting>
  <conditionalFormatting sqref="E101">
    <cfRule type="expression" dxfId="10247" priority="10113" stopIfTrue="1">
      <formula>OR($D101="SI",$D101="T&amp;A")</formula>
    </cfRule>
    <cfRule type="expression" dxfId="10246" priority="10114" stopIfTrue="1">
      <formula>AND($D101&lt;&gt;"SI",$E101&lt;24)</formula>
    </cfRule>
    <cfRule type="expression" dxfId="10245" priority="10115" stopIfTrue="1">
      <formula>OR($D101="SI",$D101="T&amp;A")</formula>
    </cfRule>
  </conditionalFormatting>
  <conditionalFormatting sqref="E101">
    <cfRule type="expression" dxfId="10244" priority="10110" stopIfTrue="1">
      <formula>OR($D101="SI",$D101="T&amp;A")</formula>
    </cfRule>
    <cfRule type="expression" dxfId="10243" priority="10111" stopIfTrue="1">
      <formula>AND($D101&lt;&gt;"SI",$E101&lt;24)</formula>
    </cfRule>
    <cfRule type="expression" dxfId="10242" priority="10112" stopIfTrue="1">
      <formula>OR($D101="SI",$D101="T&amp;A")</formula>
    </cfRule>
  </conditionalFormatting>
  <conditionalFormatting sqref="E101">
    <cfRule type="expression" dxfId="10241" priority="10107" stopIfTrue="1">
      <formula>OR($D101="SI",$D101="T&amp;A")</formula>
    </cfRule>
    <cfRule type="expression" dxfId="10240" priority="10108" stopIfTrue="1">
      <formula>AND($D101&lt;&gt;"SI",$E101&lt;24)</formula>
    </cfRule>
    <cfRule type="expression" dxfId="10239" priority="10109" stopIfTrue="1">
      <formula>OR($D101="SI",$D101="T&amp;A")</formula>
    </cfRule>
  </conditionalFormatting>
  <conditionalFormatting sqref="E101">
    <cfRule type="expression" dxfId="10238" priority="10104" stopIfTrue="1">
      <formula>OR($D101="SI",$D101="T&amp;A")</formula>
    </cfRule>
    <cfRule type="expression" dxfId="10237" priority="10105" stopIfTrue="1">
      <formula>AND($D101&lt;&gt;"SI",$E101&lt;24)</formula>
    </cfRule>
    <cfRule type="expression" dxfId="10236" priority="10106" stopIfTrue="1">
      <formula>OR($D101="SI",$D101="T&amp;A")</formula>
    </cfRule>
  </conditionalFormatting>
  <conditionalFormatting sqref="E101">
    <cfRule type="expression" dxfId="10235" priority="10101" stopIfTrue="1">
      <formula>OR($D101="SI",$D101="T&amp;A")</formula>
    </cfRule>
    <cfRule type="expression" dxfId="10234" priority="10102" stopIfTrue="1">
      <formula>AND($D101&lt;&gt;"SI",$E101&lt;24)</formula>
    </cfRule>
    <cfRule type="expression" dxfId="10233" priority="10103" stopIfTrue="1">
      <formula>OR($D101="SI",$D101="T&amp;A")</formula>
    </cfRule>
  </conditionalFormatting>
  <conditionalFormatting sqref="E101">
    <cfRule type="expression" dxfId="10232" priority="10098" stopIfTrue="1">
      <formula>OR($D101="SI",$D101="T&amp;A")</formula>
    </cfRule>
    <cfRule type="expression" dxfId="10231" priority="10099" stopIfTrue="1">
      <formula>AND($D101&lt;&gt;"SI",$E101&lt;24)</formula>
    </cfRule>
    <cfRule type="expression" dxfId="10230" priority="10100" stopIfTrue="1">
      <formula>OR($D101="SI",$D101="T&amp;A")</formula>
    </cfRule>
  </conditionalFormatting>
  <conditionalFormatting sqref="E101">
    <cfRule type="expression" dxfId="10229" priority="10095" stopIfTrue="1">
      <formula>OR($D101="SI",$D101="T&amp;A")</formula>
    </cfRule>
    <cfRule type="expression" dxfId="10228" priority="10096" stopIfTrue="1">
      <formula>AND($D101&lt;&gt;"SI",$E101&lt;24)</formula>
    </cfRule>
    <cfRule type="expression" dxfId="10227" priority="10097" stopIfTrue="1">
      <formula>OR($D101="SI",$D101="T&amp;A")</formula>
    </cfRule>
  </conditionalFormatting>
  <conditionalFormatting sqref="E101">
    <cfRule type="expression" dxfId="10226" priority="10092" stopIfTrue="1">
      <formula>OR($D101="SI",$D101="T&amp;A")</formula>
    </cfRule>
    <cfRule type="expression" dxfId="10225" priority="10093" stopIfTrue="1">
      <formula>AND($D101&lt;&gt;"SI",$E101&lt;24)</formula>
    </cfRule>
    <cfRule type="expression" dxfId="10224" priority="10094" stopIfTrue="1">
      <formula>OR($D101="SI",$D101="T&amp;A")</formula>
    </cfRule>
  </conditionalFormatting>
  <conditionalFormatting sqref="E101">
    <cfRule type="expression" dxfId="10223" priority="10089" stopIfTrue="1">
      <formula>OR($D101="SI",$D101="T&amp;A")</formula>
    </cfRule>
    <cfRule type="expression" dxfId="10222" priority="10090" stopIfTrue="1">
      <formula>AND($D101&lt;&gt;"SI",$E101&lt;24)</formula>
    </cfRule>
    <cfRule type="expression" dxfId="10221" priority="10091" stopIfTrue="1">
      <formula>OR($D101="SI",$D101="T&amp;A")</formula>
    </cfRule>
  </conditionalFormatting>
  <conditionalFormatting sqref="E101">
    <cfRule type="expression" dxfId="10220" priority="10086" stopIfTrue="1">
      <formula>OR($D101="SI",$D101="T&amp;A")</formula>
    </cfRule>
    <cfRule type="expression" dxfId="10219" priority="10087" stopIfTrue="1">
      <formula>AND($D101&lt;&gt;"SI",$E101&lt;24)</formula>
    </cfRule>
    <cfRule type="expression" dxfId="10218" priority="10088" stopIfTrue="1">
      <formula>OR($D101="SI",$D101="T&amp;A")</formula>
    </cfRule>
  </conditionalFormatting>
  <conditionalFormatting sqref="E101">
    <cfRule type="expression" dxfId="10217" priority="10083" stopIfTrue="1">
      <formula>OR($D101="SI",$D101="T&amp;A")</formula>
    </cfRule>
    <cfRule type="expression" dxfId="10216" priority="10084" stopIfTrue="1">
      <formula>AND($D101&lt;&gt;"SI",$E101&lt;24)</formula>
    </cfRule>
    <cfRule type="expression" dxfId="10215" priority="10085" stopIfTrue="1">
      <formula>OR($D101="SI",$D101="T&amp;A")</formula>
    </cfRule>
  </conditionalFormatting>
  <conditionalFormatting sqref="E101">
    <cfRule type="expression" dxfId="10214" priority="10080" stopIfTrue="1">
      <formula>OR($D101="SI",$D101="T&amp;A")</formula>
    </cfRule>
    <cfRule type="expression" dxfId="10213" priority="10081" stopIfTrue="1">
      <formula>AND($D101&lt;&gt;"SI",$E101&lt;24)</formula>
    </cfRule>
    <cfRule type="expression" dxfId="10212" priority="10082" stopIfTrue="1">
      <formula>OR($D101="SI",$D101="T&amp;A")</formula>
    </cfRule>
  </conditionalFormatting>
  <conditionalFormatting sqref="E101">
    <cfRule type="expression" dxfId="10211" priority="10077" stopIfTrue="1">
      <formula>OR($D101="SI",$D101="T&amp;A")</formula>
    </cfRule>
    <cfRule type="expression" dxfId="10210" priority="10078" stopIfTrue="1">
      <formula>AND($D101&lt;&gt;"SI",$E101&lt;24)</formula>
    </cfRule>
    <cfRule type="expression" dxfId="10209" priority="10079" stopIfTrue="1">
      <formula>OR($D101="SI",$D101="T&amp;A")</formula>
    </cfRule>
  </conditionalFormatting>
  <conditionalFormatting sqref="E101">
    <cfRule type="expression" dxfId="10208" priority="10074" stopIfTrue="1">
      <formula>OR($D101="SI",$D101="T&amp;A")</formula>
    </cfRule>
    <cfRule type="expression" dxfId="10207" priority="10075" stopIfTrue="1">
      <formula>AND($D101&lt;&gt;"SI",$E101&lt;24)</formula>
    </cfRule>
    <cfRule type="expression" dxfId="10206" priority="10076" stopIfTrue="1">
      <formula>OR($D101="SI",$D101="T&amp;A")</formula>
    </cfRule>
  </conditionalFormatting>
  <conditionalFormatting sqref="E101">
    <cfRule type="expression" dxfId="10205" priority="10071" stopIfTrue="1">
      <formula>OR($D101="SI",$D101="T&amp;A")</formula>
    </cfRule>
    <cfRule type="expression" dxfId="10204" priority="10072" stopIfTrue="1">
      <formula>AND($D101&lt;&gt;"SI",$E101&lt;24)</formula>
    </cfRule>
    <cfRule type="expression" dxfId="10203" priority="10073" stopIfTrue="1">
      <formula>OR($D101="SI",$D101="T&amp;A")</formula>
    </cfRule>
  </conditionalFormatting>
  <conditionalFormatting sqref="E101">
    <cfRule type="expression" dxfId="10202" priority="10068" stopIfTrue="1">
      <formula>OR($D101="SI",$D101="T&amp;A")</formula>
    </cfRule>
    <cfRule type="expression" dxfId="10201" priority="10069" stopIfTrue="1">
      <formula>AND($D101&lt;&gt;"SI",$E101&lt;24)</formula>
    </cfRule>
    <cfRule type="expression" dxfId="10200" priority="10070" stopIfTrue="1">
      <formula>OR($D101="SI",$D101="T&amp;A")</formula>
    </cfRule>
  </conditionalFormatting>
  <conditionalFormatting sqref="E101">
    <cfRule type="expression" dxfId="10199" priority="10065" stopIfTrue="1">
      <formula>OR($D101="SI",$D101="T&amp;A")</formula>
    </cfRule>
    <cfRule type="expression" dxfId="10198" priority="10066" stopIfTrue="1">
      <formula>AND($D101&lt;&gt;"SI",$E101&lt;24)</formula>
    </cfRule>
    <cfRule type="expression" dxfId="10197" priority="10067" stopIfTrue="1">
      <formula>OR($D101="SI",$D101="T&amp;A")</formula>
    </cfRule>
  </conditionalFormatting>
  <conditionalFormatting sqref="E101">
    <cfRule type="expression" dxfId="10196" priority="10062" stopIfTrue="1">
      <formula>OR($D101="SI",$D101="T&amp;A")</formula>
    </cfRule>
    <cfRule type="expression" dxfId="10195" priority="10063" stopIfTrue="1">
      <formula>AND($D101&lt;&gt;"SI",$E101&lt;24)</formula>
    </cfRule>
    <cfRule type="expression" dxfId="10194" priority="10064" stopIfTrue="1">
      <formula>OR($D101="SI",$D101="T&amp;A")</formula>
    </cfRule>
  </conditionalFormatting>
  <conditionalFormatting sqref="E101">
    <cfRule type="expression" dxfId="10193" priority="10059" stopIfTrue="1">
      <formula>OR($D101="SI",$D101="T&amp;A")</formula>
    </cfRule>
    <cfRule type="expression" dxfId="10192" priority="10060" stopIfTrue="1">
      <formula>AND($D101&lt;&gt;"SI",$E101&lt;24)</formula>
    </cfRule>
    <cfRule type="expression" dxfId="10191" priority="10061" stopIfTrue="1">
      <formula>OR($D101="SI",$D101="T&amp;A")</formula>
    </cfRule>
  </conditionalFormatting>
  <conditionalFormatting sqref="E101">
    <cfRule type="expression" dxfId="10190" priority="10056" stopIfTrue="1">
      <formula>OR($D101="SI",$D101="T&amp;A")</formula>
    </cfRule>
    <cfRule type="expression" dxfId="10189" priority="10057" stopIfTrue="1">
      <formula>AND($D101&lt;&gt;"SI",$E101&lt;24)</formula>
    </cfRule>
    <cfRule type="expression" dxfId="10188" priority="10058" stopIfTrue="1">
      <formula>OR($D101="SI",$D101="T&amp;A")</formula>
    </cfRule>
  </conditionalFormatting>
  <conditionalFormatting sqref="E101">
    <cfRule type="expression" dxfId="10187" priority="10053" stopIfTrue="1">
      <formula>OR($D101="SI",$D101="T&amp;A")</formula>
    </cfRule>
    <cfRule type="expression" dxfId="10186" priority="10054" stopIfTrue="1">
      <formula>AND($D101&lt;&gt;"SI",$E101&lt;24)</formula>
    </cfRule>
    <cfRule type="expression" dxfId="10185" priority="10055" stopIfTrue="1">
      <formula>OR($D101="SI",$D101="T&amp;A")</formula>
    </cfRule>
  </conditionalFormatting>
  <conditionalFormatting sqref="E101">
    <cfRule type="expression" dxfId="10184" priority="10050" stopIfTrue="1">
      <formula>OR($D101="SI",$D101="T&amp;A")</formula>
    </cfRule>
    <cfRule type="expression" dxfId="10183" priority="10051" stopIfTrue="1">
      <formula>AND($D101&lt;&gt;"SI",$E101&lt;24)</formula>
    </cfRule>
    <cfRule type="expression" dxfId="10182" priority="10052" stopIfTrue="1">
      <formula>OR($D101="SI",$D101="T&amp;A")</formula>
    </cfRule>
  </conditionalFormatting>
  <conditionalFormatting sqref="E101">
    <cfRule type="expression" dxfId="10181" priority="10047" stopIfTrue="1">
      <formula>OR($D101="SI",$D101="T&amp;A")</formula>
    </cfRule>
    <cfRule type="expression" dxfId="10180" priority="10048" stopIfTrue="1">
      <formula>AND($D101&lt;&gt;"SI",$E101&lt;24)</formula>
    </cfRule>
    <cfRule type="expression" dxfId="10179" priority="10049" stopIfTrue="1">
      <formula>OR($D101="SI",$D101="T&amp;A")</formula>
    </cfRule>
  </conditionalFormatting>
  <conditionalFormatting sqref="E101">
    <cfRule type="expression" dxfId="10178" priority="10044" stopIfTrue="1">
      <formula>OR($D101="SI",$D101="T&amp;A")</formula>
    </cfRule>
    <cfRule type="expression" dxfId="10177" priority="10045" stopIfTrue="1">
      <formula>AND($D101&lt;&gt;"SI",$E101&lt;24)</formula>
    </cfRule>
    <cfRule type="expression" dxfId="10176" priority="10046" stopIfTrue="1">
      <formula>OR($D101="SI",$D101="T&amp;A")</formula>
    </cfRule>
  </conditionalFormatting>
  <conditionalFormatting sqref="E101">
    <cfRule type="expression" dxfId="10175" priority="10041" stopIfTrue="1">
      <formula>OR($D101="SI",$D101="T&amp;A")</formula>
    </cfRule>
    <cfRule type="expression" dxfId="10174" priority="10042" stopIfTrue="1">
      <formula>AND($D101&lt;&gt;"SI",$E101&lt;24)</formula>
    </cfRule>
    <cfRule type="expression" dxfId="10173" priority="10043" stopIfTrue="1">
      <formula>OR($D101="SI",$D101="T&amp;A")</formula>
    </cfRule>
  </conditionalFormatting>
  <conditionalFormatting sqref="E101">
    <cfRule type="expression" dxfId="10172" priority="10038" stopIfTrue="1">
      <formula>OR($D101="SI",$D101="T&amp;A")</formula>
    </cfRule>
    <cfRule type="expression" dxfId="10171" priority="10039" stopIfTrue="1">
      <formula>AND($D101&lt;&gt;"SI",$E101&lt;24)</formula>
    </cfRule>
    <cfRule type="expression" dxfId="10170" priority="10040" stopIfTrue="1">
      <formula>OR($D101="SI",$D101="T&amp;A")</formula>
    </cfRule>
  </conditionalFormatting>
  <conditionalFormatting sqref="E101">
    <cfRule type="expression" dxfId="10169" priority="10035" stopIfTrue="1">
      <formula>OR($D101="SI",$D101="T&amp;A")</formula>
    </cfRule>
    <cfRule type="expression" dxfId="10168" priority="10036" stopIfTrue="1">
      <formula>AND($D101&lt;&gt;"SI",$E101&lt;24)</formula>
    </cfRule>
    <cfRule type="expression" dxfId="10167" priority="10037" stopIfTrue="1">
      <formula>OR($D101="SI",$D101="T&amp;A")</formula>
    </cfRule>
  </conditionalFormatting>
  <conditionalFormatting sqref="E101">
    <cfRule type="expression" dxfId="10166" priority="10032" stopIfTrue="1">
      <formula>OR($D101="SI",$D101="T&amp;A")</formula>
    </cfRule>
    <cfRule type="expression" dxfId="10165" priority="10033" stopIfTrue="1">
      <formula>AND($D101&lt;&gt;"SI",$E101&lt;24)</formula>
    </cfRule>
    <cfRule type="expression" dxfId="10164" priority="10034" stopIfTrue="1">
      <formula>OR($D101="SI",$D101="T&amp;A")</formula>
    </cfRule>
  </conditionalFormatting>
  <conditionalFormatting sqref="E101">
    <cfRule type="expression" dxfId="10163" priority="10029" stopIfTrue="1">
      <formula>OR($D101="SI",$D101="T&amp;A")</formula>
    </cfRule>
    <cfRule type="expression" dxfId="10162" priority="10030" stopIfTrue="1">
      <formula>AND($D101&lt;&gt;"SI",$E101&lt;24)</formula>
    </cfRule>
    <cfRule type="expression" dxfId="10161" priority="10031" stopIfTrue="1">
      <formula>OR($D101="SI",$D101="T&amp;A")</formula>
    </cfRule>
  </conditionalFormatting>
  <conditionalFormatting sqref="E101">
    <cfRule type="expression" dxfId="10160" priority="10026" stopIfTrue="1">
      <formula>OR($D101="SI",$D101="T&amp;A")</formula>
    </cfRule>
    <cfRule type="expression" dxfId="10159" priority="10027" stopIfTrue="1">
      <formula>AND($D101&lt;&gt;"SI",$E101&lt;24)</formula>
    </cfRule>
    <cfRule type="expression" dxfId="10158" priority="10028" stopIfTrue="1">
      <formula>OR($D101="SI",$D101="T&amp;A")</formula>
    </cfRule>
  </conditionalFormatting>
  <conditionalFormatting sqref="E101">
    <cfRule type="expression" dxfId="10157" priority="10023" stopIfTrue="1">
      <formula>OR($D101="SI",$D101="T&amp;A")</formula>
    </cfRule>
    <cfRule type="expression" dxfId="10156" priority="10024" stopIfTrue="1">
      <formula>AND($D101&lt;&gt;"SI",$E101&lt;24)</formula>
    </cfRule>
    <cfRule type="expression" dxfId="10155" priority="10025" stopIfTrue="1">
      <formula>OR($D101="SI",$D101="T&amp;A")</formula>
    </cfRule>
  </conditionalFormatting>
  <conditionalFormatting sqref="E101">
    <cfRule type="expression" dxfId="10154" priority="10020" stopIfTrue="1">
      <formula>OR($D101="SI",$D101="T&amp;A")</formula>
    </cfRule>
    <cfRule type="expression" dxfId="10153" priority="10021" stopIfTrue="1">
      <formula>AND($D101&lt;&gt;"SI",$E101&lt;24)</formula>
    </cfRule>
    <cfRule type="expression" dxfId="10152" priority="10022" stopIfTrue="1">
      <formula>OR($D101="SI",$D101="T&amp;A")</formula>
    </cfRule>
  </conditionalFormatting>
  <conditionalFormatting sqref="E101">
    <cfRule type="expression" dxfId="10151" priority="10017" stopIfTrue="1">
      <formula>OR($D101="SI",$D101="T&amp;A")</formula>
    </cfRule>
    <cfRule type="expression" dxfId="10150" priority="10018" stopIfTrue="1">
      <formula>AND($D101&lt;&gt;"SI",$E101&lt;24)</formula>
    </cfRule>
    <cfRule type="expression" dxfId="10149" priority="10019" stopIfTrue="1">
      <formula>OR($D101="SI",$D101="T&amp;A")</formula>
    </cfRule>
  </conditionalFormatting>
  <conditionalFormatting sqref="E101">
    <cfRule type="expression" dxfId="10148" priority="10014" stopIfTrue="1">
      <formula>OR($D101="SI",$D101="T&amp;A")</formula>
    </cfRule>
    <cfRule type="expression" dxfId="10147" priority="10015" stopIfTrue="1">
      <formula>AND($D101&lt;&gt;"SI",$E101&lt;24)</formula>
    </cfRule>
    <cfRule type="expression" dxfId="10146" priority="10016" stopIfTrue="1">
      <formula>OR($D101="SI",$D101="T&amp;A")</formula>
    </cfRule>
  </conditionalFormatting>
  <conditionalFormatting sqref="E101">
    <cfRule type="expression" dxfId="10145" priority="10011" stopIfTrue="1">
      <formula>OR($D101="SI",$D101="T&amp;A")</formula>
    </cfRule>
    <cfRule type="expression" dxfId="10144" priority="10012" stopIfTrue="1">
      <formula>AND($D101&lt;&gt;"SI",$E101&lt;24)</formula>
    </cfRule>
    <cfRule type="expression" dxfId="10143" priority="10013" stopIfTrue="1">
      <formula>OR($D101="SI",$D101="T&amp;A")</formula>
    </cfRule>
  </conditionalFormatting>
  <conditionalFormatting sqref="E101">
    <cfRule type="expression" dxfId="10142" priority="10008" stopIfTrue="1">
      <formula>OR($D101="SI",$D101="T&amp;A")</formula>
    </cfRule>
    <cfRule type="expression" dxfId="10141" priority="10009" stopIfTrue="1">
      <formula>AND($D101&lt;&gt;"SI",$E101&lt;24)</formula>
    </cfRule>
    <cfRule type="expression" dxfId="10140" priority="10010" stopIfTrue="1">
      <formula>OR($D101="SI",$D101="T&amp;A")</formula>
    </cfRule>
  </conditionalFormatting>
  <conditionalFormatting sqref="E101">
    <cfRule type="expression" dxfId="10139" priority="10005" stopIfTrue="1">
      <formula>OR($D101="SI",$D101="T&amp;A")</formula>
    </cfRule>
    <cfRule type="expression" dxfId="10138" priority="10006" stopIfTrue="1">
      <formula>AND($D101&lt;&gt;"SI",$E101&lt;24)</formula>
    </cfRule>
    <cfRule type="expression" dxfId="10137" priority="10007" stopIfTrue="1">
      <formula>OR($D101="SI",$D101="T&amp;A")</formula>
    </cfRule>
  </conditionalFormatting>
  <conditionalFormatting sqref="E101">
    <cfRule type="expression" dxfId="10136" priority="10002" stopIfTrue="1">
      <formula>OR($D101="SI",$D101="T&amp;A")</formula>
    </cfRule>
    <cfRule type="expression" dxfId="10135" priority="10003" stopIfTrue="1">
      <formula>AND($D101&lt;&gt;"SI",$E101&lt;24)</formula>
    </cfRule>
    <cfRule type="expression" dxfId="10134" priority="10004" stopIfTrue="1">
      <formula>OR($D101="SI",$D101="T&amp;A")</formula>
    </cfRule>
  </conditionalFormatting>
  <conditionalFormatting sqref="E101">
    <cfRule type="expression" dxfId="10133" priority="9999" stopIfTrue="1">
      <formula>OR($D101="SI",$D101="T&amp;A")</formula>
    </cfRule>
    <cfRule type="expression" dxfId="10132" priority="10000" stopIfTrue="1">
      <formula>AND($D101&lt;&gt;"SI",$E101&lt;24)</formula>
    </cfRule>
    <cfRule type="expression" dxfId="10131" priority="10001" stopIfTrue="1">
      <formula>OR($D101="SI",$D101="T&amp;A")</formula>
    </cfRule>
  </conditionalFormatting>
  <conditionalFormatting sqref="E101">
    <cfRule type="expression" dxfId="10130" priority="9996" stopIfTrue="1">
      <formula>OR($D101="SI",$D101="T&amp;A")</formula>
    </cfRule>
    <cfRule type="expression" dxfId="10129" priority="9997" stopIfTrue="1">
      <formula>AND($D101&lt;&gt;"SI",$E101&lt;24)</formula>
    </cfRule>
    <cfRule type="expression" dxfId="10128" priority="9998" stopIfTrue="1">
      <formula>OR($D101="SI",$D101="T&amp;A")</formula>
    </cfRule>
  </conditionalFormatting>
  <conditionalFormatting sqref="E101">
    <cfRule type="expression" dxfId="10127" priority="9993" stopIfTrue="1">
      <formula>OR($D101="SI",$D101="T&amp;A")</formula>
    </cfRule>
    <cfRule type="expression" dxfId="10126" priority="9994" stopIfTrue="1">
      <formula>AND($D101&lt;&gt;"SI",$E101&lt;24)</formula>
    </cfRule>
    <cfRule type="expression" dxfId="10125" priority="9995" stopIfTrue="1">
      <formula>OR($D101="SI",$D101="T&amp;A")</formula>
    </cfRule>
  </conditionalFormatting>
  <conditionalFormatting sqref="E101">
    <cfRule type="expression" dxfId="10124" priority="9990" stopIfTrue="1">
      <formula>OR($D101="SI",$D101="T&amp;A")</formula>
    </cfRule>
    <cfRule type="expression" dxfId="10123" priority="9991" stopIfTrue="1">
      <formula>AND($D101&lt;&gt;"SI",$E101&lt;24)</formula>
    </cfRule>
    <cfRule type="expression" dxfId="10122" priority="9992" stopIfTrue="1">
      <formula>OR($D101="SI",$D101="T&amp;A")</formula>
    </cfRule>
  </conditionalFormatting>
  <conditionalFormatting sqref="E101">
    <cfRule type="expression" dxfId="10121" priority="9987" stopIfTrue="1">
      <formula>OR($D101="SI",$D101="T&amp;A")</formula>
    </cfRule>
    <cfRule type="expression" dxfId="10120" priority="9988" stopIfTrue="1">
      <formula>AND($D101&lt;&gt;"SI",$E101&lt;24)</formula>
    </cfRule>
    <cfRule type="expression" dxfId="10119" priority="9989" stopIfTrue="1">
      <formula>OR($D101="SI",$D101="T&amp;A")</formula>
    </cfRule>
  </conditionalFormatting>
  <conditionalFormatting sqref="E101">
    <cfRule type="expression" dxfId="10118" priority="9984" stopIfTrue="1">
      <formula>OR($D101="SI",$D101="T&amp;A")</formula>
    </cfRule>
    <cfRule type="expression" dxfId="10117" priority="9985" stopIfTrue="1">
      <formula>AND($D101&lt;&gt;"SI",$E101&lt;24)</formula>
    </cfRule>
    <cfRule type="expression" dxfId="10116" priority="9986" stopIfTrue="1">
      <formula>OR($D101="SI",$D101="T&amp;A")</formula>
    </cfRule>
  </conditionalFormatting>
  <conditionalFormatting sqref="E101">
    <cfRule type="expression" dxfId="10115" priority="9981" stopIfTrue="1">
      <formula>OR($D101="SI",$D101="T&amp;A")</formula>
    </cfRule>
    <cfRule type="expression" dxfId="10114" priority="9982" stopIfTrue="1">
      <formula>AND($D101&lt;&gt;"SI",$E101&lt;24)</formula>
    </cfRule>
    <cfRule type="expression" dxfId="10113" priority="9983" stopIfTrue="1">
      <formula>OR($D101="SI",$D101="T&amp;A")</formula>
    </cfRule>
  </conditionalFormatting>
  <conditionalFormatting sqref="E101">
    <cfRule type="expression" dxfId="10112" priority="9978" stopIfTrue="1">
      <formula>OR($D101="SI",$D101="T&amp;A")</formula>
    </cfRule>
    <cfRule type="expression" dxfId="10111" priority="9979" stopIfTrue="1">
      <formula>AND($D101&lt;&gt;"SI",$E101&lt;24)</formula>
    </cfRule>
    <cfRule type="expression" dxfId="10110" priority="9980" stopIfTrue="1">
      <formula>OR($D101="SI",$D101="T&amp;A")</formula>
    </cfRule>
  </conditionalFormatting>
  <conditionalFormatting sqref="E101">
    <cfRule type="expression" dxfId="10109" priority="9975" stopIfTrue="1">
      <formula>OR($D101="SI",$D101="T&amp;A")</formula>
    </cfRule>
    <cfRule type="expression" dxfId="10108" priority="9976" stopIfTrue="1">
      <formula>AND($D101&lt;&gt;"SI",$E101&lt;24)</formula>
    </cfRule>
    <cfRule type="expression" dxfId="10107" priority="9977" stopIfTrue="1">
      <formula>OR($D101="SI",$D101="T&amp;A")</formula>
    </cfRule>
  </conditionalFormatting>
  <conditionalFormatting sqref="E101">
    <cfRule type="expression" dxfId="10106" priority="9972" stopIfTrue="1">
      <formula>OR($D101="SI",$D101="T&amp;A")</formula>
    </cfRule>
    <cfRule type="expression" dxfId="10105" priority="9973" stopIfTrue="1">
      <formula>AND($D101&lt;&gt;"SI",$E101&lt;24)</formula>
    </cfRule>
    <cfRule type="expression" dxfId="10104" priority="9974" stopIfTrue="1">
      <formula>OR($D101="SI",$D101="T&amp;A")</formula>
    </cfRule>
  </conditionalFormatting>
  <conditionalFormatting sqref="E101">
    <cfRule type="expression" dxfId="10103" priority="9969" stopIfTrue="1">
      <formula>OR($D101="SI",$D101="T&amp;A")</formula>
    </cfRule>
    <cfRule type="expression" dxfId="10102" priority="9970" stopIfTrue="1">
      <formula>AND($D101&lt;&gt;"SI",$E101&lt;24)</formula>
    </cfRule>
    <cfRule type="expression" dxfId="10101" priority="9971" stopIfTrue="1">
      <formula>OR($D101="SI",$D101="T&amp;A")</formula>
    </cfRule>
  </conditionalFormatting>
  <conditionalFormatting sqref="E101">
    <cfRule type="expression" dxfId="10100" priority="9966" stopIfTrue="1">
      <formula>OR($D101="SI",$D101="T&amp;A")</formula>
    </cfRule>
    <cfRule type="expression" dxfId="10099" priority="9967" stopIfTrue="1">
      <formula>AND($D101&lt;&gt;"SI",$E101&lt;24)</formula>
    </cfRule>
    <cfRule type="expression" dxfId="10098" priority="9968" stopIfTrue="1">
      <formula>OR($D101="SI",$D101="T&amp;A")</formula>
    </cfRule>
  </conditionalFormatting>
  <conditionalFormatting sqref="E101">
    <cfRule type="expression" dxfId="10097" priority="9963" stopIfTrue="1">
      <formula>OR($D101="SI",$D101="T&amp;A")</formula>
    </cfRule>
    <cfRule type="expression" dxfId="10096" priority="9964" stopIfTrue="1">
      <formula>AND($D101&lt;&gt;"SI",$E101&lt;24)</formula>
    </cfRule>
    <cfRule type="expression" dxfId="10095" priority="9965" stopIfTrue="1">
      <formula>OR($D101="SI",$D101="T&amp;A")</formula>
    </cfRule>
  </conditionalFormatting>
  <conditionalFormatting sqref="E101">
    <cfRule type="expression" dxfId="10094" priority="9960" stopIfTrue="1">
      <formula>OR($D101="SI",$D101="T&amp;A")</formula>
    </cfRule>
    <cfRule type="expression" dxfId="10093" priority="9961" stopIfTrue="1">
      <formula>AND($D101&lt;&gt;"SI",$E101&lt;24)</formula>
    </cfRule>
    <cfRule type="expression" dxfId="10092" priority="9962" stopIfTrue="1">
      <formula>OR($D101="SI",$D101="T&amp;A")</formula>
    </cfRule>
  </conditionalFormatting>
  <conditionalFormatting sqref="E101">
    <cfRule type="expression" dxfId="10091" priority="9957" stopIfTrue="1">
      <formula>OR($D101="SI",$D101="T&amp;A")</formula>
    </cfRule>
    <cfRule type="expression" dxfId="10090" priority="9958" stopIfTrue="1">
      <formula>AND($D101&lt;&gt;"SI",$E101&lt;24)</formula>
    </cfRule>
    <cfRule type="expression" dxfId="10089" priority="9959" stopIfTrue="1">
      <formula>OR($D101="SI",$D101="T&amp;A")</formula>
    </cfRule>
  </conditionalFormatting>
  <conditionalFormatting sqref="E101">
    <cfRule type="expression" dxfId="10088" priority="9954" stopIfTrue="1">
      <formula>OR($D101="SI",$D101="T&amp;A")</formula>
    </cfRule>
    <cfRule type="expression" dxfId="10087" priority="9955" stopIfTrue="1">
      <formula>AND($D101&lt;&gt;"SI",$E101&lt;24)</formula>
    </cfRule>
    <cfRule type="expression" dxfId="10086" priority="9956" stopIfTrue="1">
      <formula>OR($D101="SI",$D101="T&amp;A")</formula>
    </cfRule>
  </conditionalFormatting>
  <conditionalFormatting sqref="E101">
    <cfRule type="expression" dxfId="10085" priority="9951" stopIfTrue="1">
      <formula>OR($D101="SI",$D101="T&amp;A")</formula>
    </cfRule>
    <cfRule type="expression" dxfId="10084" priority="9952" stopIfTrue="1">
      <formula>AND($D101&lt;&gt;"SI",$E101&lt;24)</formula>
    </cfRule>
    <cfRule type="expression" dxfId="10083" priority="9953" stopIfTrue="1">
      <formula>OR($D101="SI",$D101="T&amp;A")</formula>
    </cfRule>
  </conditionalFormatting>
  <conditionalFormatting sqref="E101">
    <cfRule type="expression" dxfId="10082" priority="9948" stopIfTrue="1">
      <formula>OR($D101="SI",$D101="T&amp;A")</formula>
    </cfRule>
    <cfRule type="expression" dxfId="10081" priority="9949" stopIfTrue="1">
      <formula>AND($D101&lt;&gt;"SI",$E101&lt;24)</formula>
    </cfRule>
    <cfRule type="expression" dxfId="10080" priority="9950" stopIfTrue="1">
      <formula>OR($D101="SI",$D101="T&amp;A")</formula>
    </cfRule>
  </conditionalFormatting>
  <conditionalFormatting sqref="E101">
    <cfRule type="expression" dxfId="10079" priority="9945" stopIfTrue="1">
      <formula>OR($D101="SI",$D101="T&amp;A")</formula>
    </cfRule>
    <cfRule type="expression" dxfId="10078" priority="9946" stopIfTrue="1">
      <formula>AND($D101&lt;&gt;"SI",$E101&lt;24)</formula>
    </cfRule>
    <cfRule type="expression" dxfId="10077" priority="9947" stopIfTrue="1">
      <formula>OR($D101="SI",$D101="T&amp;A")</formula>
    </cfRule>
  </conditionalFormatting>
  <conditionalFormatting sqref="E101">
    <cfRule type="expression" dxfId="10076" priority="9942" stopIfTrue="1">
      <formula>OR($D101="SI",$D101="T&amp;A")</formula>
    </cfRule>
    <cfRule type="expression" dxfId="10075" priority="9943" stopIfTrue="1">
      <formula>AND($D101&lt;&gt;"SI",$E101&lt;24)</formula>
    </cfRule>
    <cfRule type="expression" dxfId="10074" priority="9944" stopIfTrue="1">
      <formula>OR($D101="SI",$D101="T&amp;A")</formula>
    </cfRule>
  </conditionalFormatting>
  <conditionalFormatting sqref="E101">
    <cfRule type="expression" dxfId="10073" priority="9939" stopIfTrue="1">
      <formula>OR($D101="SI",$D101="T&amp;A")</formula>
    </cfRule>
    <cfRule type="expression" dxfId="10072" priority="9940" stopIfTrue="1">
      <formula>AND($D101&lt;&gt;"SI",$E101&lt;24)</formula>
    </cfRule>
    <cfRule type="expression" dxfId="10071" priority="9941" stopIfTrue="1">
      <formula>OR($D101="SI",$D101="T&amp;A")</formula>
    </cfRule>
  </conditionalFormatting>
  <conditionalFormatting sqref="E101">
    <cfRule type="expression" dxfId="10070" priority="9936" stopIfTrue="1">
      <formula>OR($D101="SI",$D101="T&amp;A")</formula>
    </cfRule>
    <cfRule type="expression" dxfId="10069" priority="9937" stopIfTrue="1">
      <formula>AND($D101&lt;&gt;"SI",$E101&lt;24)</formula>
    </cfRule>
    <cfRule type="expression" dxfId="10068" priority="9938" stopIfTrue="1">
      <formula>OR($D101="SI",$D101="T&amp;A")</formula>
    </cfRule>
  </conditionalFormatting>
  <conditionalFormatting sqref="E101">
    <cfRule type="expression" dxfId="10067" priority="9933" stopIfTrue="1">
      <formula>OR($D101="SI",$D101="T&amp;A")</formula>
    </cfRule>
    <cfRule type="expression" dxfId="10066" priority="9934" stopIfTrue="1">
      <formula>AND($D101&lt;&gt;"SI",$E101&lt;24)</formula>
    </cfRule>
    <cfRule type="expression" dxfId="10065" priority="9935" stopIfTrue="1">
      <formula>OR($D101="SI",$D101="T&amp;A")</formula>
    </cfRule>
  </conditionalFormatting>
  <conditionalFormatting sqref="E101">
    <cfRule type="expression" dxfId="10064" priority="9930" stopIfTrue="1">
      <formula>OR($D101="SI",$D101="T&amp;A")</formula>
    </cfRule>
    <cfRule type="expression" dxfId="10063" priority="9931" stopIfTrue="1">
      <formula>AND($D101&lt;&gt;"SI",$E101&lt;24)</formula>
    </cfRule>
    <cfRule type="expression" dxfId="10062" priority="9932" stopIfTrue="1">
      <formula>OR($D101="SI",$D101="T&amp;A")</formula>
    </cfRule>
  </conditionalFormatting>
  <conditionalFormatting sqref="E101">
    <cfRule type="expression" dxfId="10061" priority="9927" stopIfTrue="1">
      <formula>OR($D101="SI",$D101="T&amp;A")</formula>
    </cfRule>
    <cfRule type="expression" dxfId="10060" priority="9928" stopIfTrue="1">
      <formula>AND($D101&lt;&gt;"SI",$E101&lt;24)</formula>
    </cfRule>
    <cfRule type="expression" dxfId="10059" priority="9929" stopIfTrue="1">
      <formula>OR($D101="SI",$D101="T&amp;A")</formula>
    </cfRule>
  </conditionalFormatting>
  <conditionalFormatting sqref="E101">
    <cfRule type="expression" dxfId="10058" priority="9924" stopIfTrue="1">
      <formula>OR($D101="SI",$D101="T&amp;A")</formula>
    </cfRule>
    <cfRule type="expression" dxfId="10057" priority="9925" stopIfTrue="1">
      <formula>AND($D101&lt;&gt;"SI",$E101&lt;24)</formula>
    </cfRule>
    <cfRule type="expression" dxfId="10056" priority="9926" stopIfTrue="1">
      <formula>OR($D101="SI",$D101="T&amp;A")</formula>
    </cfRule>
  </conditionalFormatting>
  <conditionalFormatting sqref="E101">
    <cfRule type="expression" dxfId="10055" priority="9921" stopIfTrue="1">
      <formula>OR($D101="SI",$D101="T&amp;A")</formula>
    </cfRule>
    <cfRule type="expression" dxfId="10054" priority="9922" stopIfTrue="1">
      <formula>AND($D101&lt;&gt;"SI",$E101&lt;24)</formula>
    </cfRule>
    <cfRule type="expression" dxfId="10053" priority="9923" stopIfTrue="1">
      <formula>OR($D101="SI",$D101="T&amp;A")</formula>
    </cfRule>
  </conditionalFormatting>
  <conditionalFormatting sqref="E101">
    <cfRule type="expression" dxfId="10052" priority="9918" stopIfTrue="1">
      <formula>OR($D101="SI",$D101="T&amp;A")</formula>
    </cfRule>
    <cfRule type="expression" dxfId="10051" priority="9919" stopIfTrue="1">
      <formula>AND($D101&lt;&gt;"SI",$E101&lt;24)</formula>
    </cfRule>
    <cfRule type="expression" dxfId="10050" priority="9920" stopIfTrue="1">
      <formula>OR($D101="SI",$D101="T&amp;A")</formula>
    </cfRule>
  </conditionalFormatting>
  <conditionalFormatting sqref="E101">
    <cfRule type="expression" dxfId="10049" priority="9915" stopIfTrue="1">
      <formula>OR($D101="SI",$D101="T&amp;A")</formula>
    </cfRule>
    <cfRule type="expression" dxfId="10048" priority="9916" stopIfTrue="1">
      <formula>AND($D101&lt;&gt;"SI",$E101&lt;24)</formula>
    </cfRule>
    <cfRule type="expression" dxfId="10047" priority="9917" stopIfTrue="1">
      <formula>OR($D101="SI",$D101="T&amp;A")</formula>
    </cfRule>
  </conditionalFormatting>
  <conditionalFormatting sqref="E101">
    <cfRule type="expression" dxfId="10046" priority="9912" stopIfTrue="1">
      <formula>OR($D101="SI",$D101="T&amp;A")</formula>
    </cfRule>
    <cfRule type="expression" dxfId="10045" priority="9913" stopIfTrue="1">
      <formula>AND($D101&lt;&gt;"SI",$E101&lt;24)</formula>
    </cfRule>
    <cfRule type="expression" dxfId="10044" priority="9914" stopIfTrue="1">
      <formula>OR($D101="SI",$D101="T&amp;A")</formula>
    </cfRule>
  </conditionalFormatting>
  <conditionalFormatting sqref="E101">
    <cfRule type="expression" dxfId="10043" priority="9909" stopIfTrue="1">
      <formula>OR($D101="SI",$D101="T&amp;A")</formula>
    </cfRule>
    <cfRule type="expression" dxfId="10042" priority="9910" stopIfTrue="1">
      <formula>AND($D101&lt;&gt;"SI",$E101&lt;24)</formula>
    </cfRule>
    <cfRule type="expression" dxfId="10041" priority="9911" stopIfTrue="1">
      <formula>OR($D101="SI",$D101="T&amp;A")</formula>
    </cfRule>
  </conditionalFormatting>
  <conditionalFormatting sqref="E101">
    <cfRule type="expression" dxfId="10040" priority="9906" stopIfTrue="1">
      <formula>OR($D101="SI",$D101="T&amp;A")</formula>
    </cfRule>
    <cfRule type="expression" dxfId="10039" priority="9907" stopIfTrue="1">
      <formula>AND($D101&lt;&gt;"SI",$E101&lt;24)</formula>
    </cfRule>
    <cfRule type="expression" dxfId="10038" priority="9908" stopIfTrue="1">
      <formula>OR($D101="SI",$D101="T&amp;A")</formula>
    </cfRule>
  </conditionalFormatting>
  <conditionalFormatting sqref="E101">
    <cfRule type="expression" dxfId="10037" priority="9903" stopIfTrue="1">
      <formula>OR($D101="SI",$D101="T&amp;A")</formula>
    </cfRule>
    <cfRule type="expression" dxfId="10036" priority="9904" stopIfTrue="1">
      <formula>AND($D101&lt;&gt;"SI",$E101&lt;24)</formula>
    </cfRule>
    <cfRule type="expression" dxfId="10035" priority="9905" stopIfTrue="1">
      <formula>OR($D101="SI",$D101="T&amp;A")</formula>
    </cfRule>
  </conditionalFormatting>
  <conditionalFormatting sqref="E101">
    <cfRule type="expression" dxfId="10034" priority="9900" stopIfTrue="1">
      <formula>OR($D101="SI",$D101="T&amp;A")</formula>
    </cfRule>
    <cfRule type="expression" dxfId="10033" priority="9901" stopIfTrue="1">
      <formula>AND($D101&lt;&gt;"SI",$E101&lt;24)</formula>
    </cfRule>
    <cfRule type="expression" dxfId="10032" priority="9902" stopIfTrue="1">
      <formula>OR($D101="SI",$D101="T&amp;A")</formula>
    </cfRule>
  </conditionalFormatting>
  <conditionalFormatting sqref="E101">
    <cfRule type="expression" dxfId="10031" priority="9897" stopIfTrue="1">
      <formula>OR($D101="SI",$D101="T&amp;A")</formula>
    </cfRule>
    <cfRule type="expression" dxfId="10030" priority="9898" stopIfTrue="1">
      <formula>AND($D101&lt;&gt;"SI",$E101&lt;24)</formula>
    </cfRule>
    <cfRule type="expression" dxfId="10029" priority="9899" stopIfTrue="1">
      <formula>OR($D101="SI",$D101="T&amp;A")</formula>
    </cfRule>
  </conditionalFormatting>
  <conditionalFormatting sqref="E101">
    <cfRule type="expression" dxfId="10028" priority="9894" stopIfTrue="1">
      <formula>OR($D101="SI",$D101="T&amp;A")</formula>
    </cfRule>
    <cfRule type="expression" dxfId="10027" priority="9895" stopIfTrue="1">
      <formula>AND($D101&lt;&gt;"SI",$E101&lt;24)</formula>
    </cfRule>
    <cfRule type="expression" dxfId="10026" priority="9896" stopIfTrue="1">
      <formula>OR($D101="SI",$D101="T&amp;A")</formula>
    </cfRule>
  </conditionalFormatting>
  <conditionalFormatting sqref="E101">
    <cfRule type="expression" dxfId="10025" priority="9891" stopIfTrue="1">
      <formula>OR($D101="SI",$D101="T&amp;A")</formula>
    </cfRule>
    <cfRule type="expression" dxfId="10024" priority="9892" stopIfTrue="1">
      <formula>AND($D101&lt;&gt;"SI",$E101&lt;24)</formula>
    </cfRule>
    <cfRule type="expression" dxfId="10023" priority="9893" stopIfTrue="1">
      <formula>OR($D101="SI",$D101="T&amp;A")</formula>
    </cfRule>
  </conditionalFormatting>
  <conditionalFormatting sqref="E101">
    <cfRule type="expression" dxfId="10022" priority="9888" stopIfTrue="1">
      <formula>OR($D101="SI",$D101="T&amp;A")</formula>
    </cfRule>
    <cfRule type="expression" dxfId="10021" priority="9889" stopIfTrue="1">
      <formula>AND($D101&lt;&gt;"SI",$E101&lt;24)</formula>
    </cfRule>
    <cfRule type="expression" dxfId="10020" priority="9890" stopIfTrue="1">
      <formula>OR($D101="SI",$D101="T&amp;A")</formula>
    </cfRule>
  </conditionalFormatting>
  <conditionalFormatting sqref="E101">
    <cfRule type="expression" dxfId="10019" priority="9885" stopIfTrue="1">
      <formula>OR($D101="SI",$D101="T&amp;A")</formula>
    </cfRule>
    <cfRule type="expression" dxfId="10018" priority="9886" stopIfTrue="1">
      <formula>AND($D101&lt;&gt;"SI",$E101&lt;24)</formula>
    </cfRule>
    <cfRule type="expression" dxfId="10017" priority="9887" stopIfTrue="1">
      <formula>OR($D101="SI",$D101="T&amp;A")</formula>
    </cfRule>
  </conditionalFormatting>
  <conditionalFormatting sqref="E101">
    <cfRule type="expression" dxfId="10016" priority="9882" stopIfTrue="1">
      <formula>OR($D101="SI",$D101="T&amp;A")</formula>
    </cfRule>
    <cfRule type="expression" dxfId="10015" priority="9883" stopIfTrue="1">
      <formula>AND($D101&lt;&gt;"SI",$E101&lt;24)</formula>
    </cfRule>
    <cfRule type="expression" dxfId="10014" priority="9884" stopIfTrue="1">
      <formula>OR($D101="SI",$D101="T&amp;A")</formula>
    </cfRule>
  </conditionalFormatting>
  <conditionalFormatting sqref="E101">
    <cfRule type="expression" dxfId="10013" priority="9879" stopIfTrue="1">
      <formula>OR($D101="SI",$D101="T&amp;A")</formula>
    </cfRule>
    <cfRule type="expression" dxfId="10012" priority="9880" stopIfTrue="1">
      <formula>AND($D101&lt;&gt;"SI",$E101&lt;24)</formula>
    </cfRule>
    <cfRule type="expression" dxfId="10011" priority="9881" stopIfTrue="1">
      <formula>OR($D101="SI",$D101="T&amp;A")</formula>
    </cfRule>
  </conditionalFormatting>
  <conditionalFormatting sqref="E101">
    <cfRule type="expression" dxfId="10010" priority="9876" stopIfTrue="1">
      <formula>OR($D101="SI",$D101="T&amp;A")</formula>
    </cfRule>
    <cfRule type="expression" dxfId="10009" priority="9877" stopIfTrue="1">
      <formula>AND($D101&lt;&gt;"SI",$E101&lt;24)</formula>
    </cfRule>
    <cfRule type="expression" dxfId="10008" priority="9878" stopIfTrue="1">
      <formula>OR($D101="SI",$D101="T&amp;A")</formula>
    </cfRule>
  </conditionalFormatting>
  <conditionalFormatting sqref="E101">
    <cfRule type="expression" dxfId="10007" priority="9873" stopIfTrue="1">
      <formula>OR($D101="SI",$D101="T&amp;A")</formula>
    </cfRule>
    <cfRule type="expression" dxfId="10006" priority="9874" stopIfTrue="1">
      <formula>AND($D101&lt;&gt;"SI",$E101&lt;24)</formula>
    </cfRule>
    <cfRule type="expression" dxfId="10005" priority="9875" stopIfTrue="1">
      <formula>OR($D101="SI",$D101="T&amp;A")</formula>
    </cfRule>
  </conditionalFormatting>
  <conditionalFormatting sqref="E101">
    <cfRule type="expression" dxfId="10004" priority="9870" stopIfTrue="1">
      <formula>OR($D101="SI",$D101="T&amp;A")</formula>
    </cfRule>
    <cfRule type="expression" dxfId="10003" priority="9871" stopIfTrue="1">
      <formula>AND($D101&lt;&gt;"SI",$E101&lt;24)</formula>
    </cfRule>
    <cfRule type="expression" dxfId="10002" priority="9872" stopIfTrue="1">
      <formula>OR($D101="SI",$D101="T&amp;A")</formula>
    </cfRule>
  </conditionalFormatting>
  <conditionalFormatting sqref="E101">
    <cfRule type="expression" dxfId="10001" priority="9867" stopIfTrue="1">
      <formula>OR($D101="SI",$D101="T&amp;A")</formula>
    </cfRule>
    <cfRule type="expression" dxfId="10000" priority="9868" stopIfTrue="1">
      <formula>AND($D101&lt;&gt;"SI",$E101&lt;24)</formula>
    </cfRule>
    <cfRule type="expression" dxfId="9999" priority="9869" stopIfTrue="1">
      <formula>OR($D101="SI",$D101="T&amp;A")</formula>
    </cfRule>
  </conditionalFormatting>
  <conditionalFormatting sqref="E101">
    <cfRule type="expression" dxfId="9998" priority="9864" stopIfTrue="1">
      <formula>OR($D101="SI",$D101="T&amp;A")</formula>
    </cfRule>
    <cfRule type="expression" dxfId="9997" priority="9865" stopIfTrue="1">
      <formula>AND($D101&lt;&gt;"SI",$E101&lt;24)</formula>
    </cfRule>
    <cfRule type="expression" dxfId="9996" priority="9866" stopIfTrue="1">
      <formula>OR($D101="SI",$D101="T&amp;A")</formula>
    </cfRule>
  </conditionalFormatting>
  <conditionalFormatting sqref="E101">
    <cfRule type="expression" dxfId="9995" priority="9861" stopIfTrue="1">
      <formula>OR($D101="SI",$D101="T&amp;A")</formula>
    </cfRule>
    <cfRule type="expression" dxfId="9994" priority="9862" stopIfTrue="1">
      <formula>AND($D101&lt;&gt;"SI",$E101&lt;24)</formula>
    </cfRule>
    <cfRule type="expression" dxfId="9993" priority="9863" stopIfTrue="1">
      <formula>OR($D101="SI",$D101="T&amp;A")</formula>
    </cfRule>
  </conditionalFormatting>
  <conditionalFormatting sqref="E101">
    <cfRule type="expression" dxfId="9992" priority="9858" stopIfTrue="1">
      <formula>OR($D101="SI",$D101="T&amp;A")</formula>
    </cfRule>
    <cfRule type="expression" dxfId="9991" priority="9859" stopIfTrue="1">
      <formula>AND($D101&lt;&gt;"SI",$E101&lt;24)</formula>
    </cfRule>
    <cfRule type="expression" dxfId="9990" priority="9860" stopIfTrue="1">
      <formula>OR($D101="SI",$D101="T&amp;A")</formula>
    </cfRule>
  </conditionalFormatting>
  <conditionalFormatting sqref="E101">
    <cfRule type="expression" dxfId="9989" priority="9855" stopIfTrue="1">
      <formula>OR($D101="SI",$D101="T&amp;A")</formula>
    </cfRule>
    <cfRule type="expression" dxfId="9988" priority="9856" stopIfTrue="1">
      <formula>AND($D101&lt;&gt;"SI",$E101&lt;24)</formula>
    </cfRule>
    <cfRule type="expression" dxfId="9987" priority="9857" stopIfTrue="1">
      <formula>OR($D101="SI",$D101="T&amp;A")</formula>
    </cfRule>
  </conditionalFormatting>
  <conditionalFormatting sqref="E101">
    <cfRule type="expression" dxfId="9986" priority="9852" stopIfTrue="1">
      <formula>OR($D101="SI",$D101="T&amp;A")</formula>
    </cfRule>
    <cfRule type="expression" dxfId="9985" priority="9853" stopIfTrue="1">
      <formula>AND($D101&lt;&gt;"SI",$E101&lt;24)</formula>
    </cfRule>
    <cfRule type="expression" dxfId="9984" priority="9854" stopIfTrue="1">
      <formula>OR($D101="SI",$D101="T&amp;A")</formula>
    </cfRule>
  </conditionalFormatting>
  <conditionalFormatting sqref="E101">
    <cfRule type="expression" dxfId="9983" priority="9849" stopIfTrue="1">
      <formula>OR($D101="SI",$D101="T&amp;A")</formula>
    </cfRule>
    <cfRule type="expression" dxfId="9982" priority="9850" stopIfTrue="1">
      <formula>AND($D101&lt;&gt;"SI",$E101&lt;24)</formula>
    </cfRule>
    <cfRule type="expression" dxfId="9981" priority="9851" stopIfTrue="1">
      <formula>OR($D101="SI",$D101="T&amp;A")</formula>
    </cfRule>
  </conditionalFormatting>
  <conditionalFormatting sqref="E101">
    <cfRule type="expression" dxfId="9980" priority="9846" stopIfTrue="1">
      <formula>OR($D101="SI",$D101="T&amp;A")</formula>
    </cfRule>
    <cfRule type="expression" dxfId="9979" priority="9847" stopIfTrue="1">
      <formula>AND($D101&lt;&gt;"SI",$E101&lt;24)</formula>
    </cfRule>
    <cfRule type="expression" dxfId="9978" priority="9848" stopIfTrue="1">
      <formula>OR($D101="SI",$D101="T&amp;A")</formula>
    </cfRule>
  </conditionalFormatting>
  <conditionalFormatting sqref="E101">
    <cfRule type="expression" dxfId="9977" priority="9843" stopIfTrue="1">
      <formula>OR($D101="SI",$D101="T&amp;A")</formula>
    </cfRule>
    <cfRule type="expression" dxfId="9976" priority="9844" stopIfTrue="1">
      <formula>AND($D101&lt;&gt;"SI",$E101&lt;24)</formula>
    </cfRule>
    <cfRule type="expression" dxfId="9975" priority="9845" stopIfTrue="1">
      <formula>OR($D101="SI",$D101="T&amp;A")</formula>
    </cfRule>
  </conditionalFormatting>
  <conditionalFormatting sqref="E101">
    <cfRule type="expression" dxfId="9974" priority="9840" stopIfTrue="1">
      <formula>OR($D101="SI",$D101="T&amp;A")</formula>
    </cfRule>
    <cfRule type="expression" dxfId="9973" priority="9841" stopIfTrue="1">
      <formula>AND($D101&lt;&gt;"SI",$E101&lt;24)</formula>
    </cfRule>
    <cfRule type="expression" dxfId="9972" priority="9842" stopIfTrue="1">
      <formula>OR($D101="SI",$D101="T&amp;A")</formula>
    </cfRule>
  </conditionalFormatting>
  <conditionalFormatting sqref="E101">
    <cfRule type="expression" dxfId="9971" priority="9837" stopIfTrue="1">
      <formula>OR($D101="SI",$D101="T&amp;A")</formula>
    </cfRule>
    <cfRule type="expression" dxfId="9970" priority="9838" stopIfTrue="1">
      <formula>AND($D101&lt;&gt;"SI",$E101&lt;24)</formula>
    </cfRule>
    <cfRule type="expression" dxfId="9969" priority="9839" stopIfTrue="1">
      <formula>OR($D101="SI",$D101="T&amp;A")</formula>
    </cfRule>
  </conditionalFormatting>
  <conditionalFormatting sqref="E101">
    <cfRule type="expression" dxfId="9968" priority="9834" stopIfTrue="1">
      <formula>OR($D101="SI",$D101="T&amp;A")</formula>
    </cfRule>
    <cfRule type="expression" dxfId="9967" priority="9835" stopIfTrue="1">
      <formula>AND($D101&lt;&gt;"SI",$E101&lt;24)</formula>
    </cfRule>
    <cfRule type="expression" dxfId="9966" priority="9836" stopIfTrue="1">
      <formula>OR($D101="SI",$D101="T&amp;A")</formula>
    </cfRule>
  </conditionalFormatting>
  <conditionalFormatting sqref="E101">
    <cfRule type="expression" dxfId="9965" priority="9831" stopIfTrue="1">
      <formula>OR($D101="SI",$D101="T&amp;A")</formula>
    </cfRule>
    <cfRule type="expression" dxfId="9964" priority="9832" stopIfTrue="1">
      <formula>AND($D101&lt;&gt;"SI",$E101&lt;24)</formula>
    </cfRule>
    <cfRule type="expression" dxfId="9963" priority="9833" stopIfTrue="1">
      <formula>OR($D101="SI",$D101="T&amp;A")</formula>
    </cfRule>
  </conditionalFormatting>
  <conditionalFormatting sqref="E101">
    <cfRule type="expression" dxfId="9962" priority="9828" stopIfTrue="1">
      <formula>OR($D101="SI",$D101="T&amp;A")</formula>
    </cfRule>
    <cfRule type="expression" dxfId="9961" priority="9829" stopIfTrue="1">
      <formula>AND($D101&lt;&gt;"SI",$E101&lt;24)</formula>
    </cfRule>
    <cfRule type="expression" dxfId="9960" priority="9830" stopIfTrue="1">
      <formula>OR($D101="SI",$D101="T&amp;A")</formula>
    </cfRule>
  </conditionalFormatting>
  <conditionalFormatting sqref="E101">
    <cfRule type="expression" dxfId="9959" priority="9825" stopIfTrue="1">
      <formula>OR($D101="SI",$D101="T&amp;A")</formula>
    </cfRule>
    <cfRule type="expression" dxfId="9958" priority="9826" stopIfTrue="1">
      <formula>AND($D101&lt;&gt;"SI",$E101&lt;24)</formula>
    </cfRule>
    <cfRule type="expression" dxfId="9957" priority="9827" stopIfTrue="1">
      <formula>OR($D101="SI",$D101="T&amp;A")</formula>
    </cfRule>
  </conditionalFormatting>
  <conditionalFormatting sqref="E101">
    <cfRule type="expression" dxfId="9956" priority="9822" stopIfTrue="1">
      <formula>OR($D101="SI",$D101="T&amp;A")</formula>
    </cfRule>
    <cfRule type="expression" dxfId="9955" priority="9823" stopIfTrue="1">
      <formula>AND($D101&lt;&gt;"SI",$E101&lt;24)</formula>
    </cfRule>
    <cfRule type="expression" dxfId="9954" priority="9824" stopIfTrue="1">
      <formula>OR($D101="SI",$D101="T&amp;A")</formula>
    </cfRule>
  </conditionalFormatting>
  <conditionalFormatting sqref="E101">
    <cfRule type="expression" dxfId="9953" priority="9819" stopIfTrue="1">
      <formula>OR($D101="SI",$D101="T&amp;A")</formula>
    </cfRule>
    <cfRule type="expression" dxfId="9952" priority="9820" stopIfTrue="1">
      <formula>AND($D101&lt;&gt;"SI",$E101&lt;24)</formula>
    </cfRule>
    <cfRule type="expression" dxfId="9951" priority="9821" stopIfTrue="1">
      <formula>OR($D101="SI",$D101="T&amp;A")</formula>
    </cfRule>
  </conditionalFormatting>
  <conditionalFormatting sqref="E101">
    <cfRule type="expression" dxfId="9950" priority="9816" stopIfTrue="1">
      <formula>OR($D101="SI",$D101="T&amp;A")</formula>
    </cfRule>
    <cfRule type="expression" dxfId="9949" priority="9817" stopIfTrue="1">
      <formula>AND($D101&lt;&gt;"SI",$E101&lt;24)</formula>
    </cfRule>
    <cfRule type="expression" dxfId="9948" priority="9818" stopIfTrue="1">
      <formula>OR($D101="SI",$D101="T&amp;A")</formula>
    </cfRule>
  </conditionalFormatting>
  <conditionalFormatting sqref="E101">
    <cfRule type="expression" dxfId="9947" priority="9813" stopIfTrue="1">
      <formula>OR($D101="SI",$D101="T&amp;A")</formula>
    </cfRule>
    <cfRule type="expression" dxfId="9946" priority="9814" stopIfTrue="1">
      <formula>AND($D101&lt;&gt;"SI",$E101&lt;24)</formula>
    </cfRule>
    <cfRule type="expression" dxfId="9945" priority="9815" stopIfTrue="1">
      <formula>OR($D101="SI",$D101="T&amp;A")</formula>
    </cfRule>
  </conditionalFormatting>
  <conditionalFormatting sqref="E101">
    <cfRule type="expression" dxfId="9944" priority="9810" stopIfTrue="1">
      <formula>OR($D101="SI",$D101="T&amp;A")</formula>
    </cfRule>
    <cfRule type="expression" dxfId="9943" priority="9811" stopIfTrue="1">
      <formula>AND($D101&lt;&gt;"SI",$E101&lt;24)</formula>
    </cfRule>
    <cfRule type="expression" dxfId="9942" priority="9812" stopIfTrue="1">
      <formula>OR($D101="SI",$D101="T&amp;A")</formula>
    </cfRule>
  </conditionalFormatting>
  <conditionalFormatting sqref="E101">
    <cfRule type="expression" dxfId="9941" priority="9807" stopIfTrue="1">
      <formula>OR($D101="SI",$D101="T&amp;A")</formula>
    </cfRule>
    <cfRule type="expression" dxfId="9940" priority="9808" stopIfTrue="1">
      <formula>AND($D101&lt;&gt;"SI",$E101&lt;24)</formula>
    </cfRule>
    <cfRule type="expression" dxfId="9939" priority="9809" stopIfTrue="1">
      <formula>OR($D101="SI",$D101="T&amp;A")</formula>
    </cfRule>
  </conditionalFormatting>
  <conditionalFormatting sqref="E101">
    <cfRule type="expression" dxfId="9938" priority="9804" stopIfTrue="1">
      <formula>OR($D101="SI",$D101="T&amp;A")</formula>
    </cfRule>
    <cfRule type="expression" dxfId="9937" priority="9805" stopIfTrue="1">
      <formula>AND($D101&lt;&gt;"SI",$E101&lt;24)</formula>
    </cfRule>
    <cfRule type="expression" dxfId="9936" priority="9806" stopIfTrue="1">
      <formula>OR($D101="SI",$D101="T&amp;A")</formula>
    </cfRule>
  </conditionalFormatting>
  <conditionalFormatting sqref="E101">
    <cfRule type="expression" dxfId="9935" priority="9801" stopIfTrue="1">
      <formula>OR($D101="SI",$D101="T&amp;A")</formula>
    </cfRule>
    <cfRule type="expression" dxfId="9934" priority="9802" stopIfTrue="1">
      <formula>AND($D101&lt;&gt;"SI",$E101&lt;24)</formula>
    </cfRule>
    <cfRule type="expression" dxfId="9933" priority="9803" stopIfTrue="1">
      <formula>OR($D101="SI",$D101="T&amp;A")</formula>
    </cfRule>
  </conditionalFormatting>
  <conditionalFormatting sqref="E101">
    <cfRule type="expression" dxfId="9932" priority="9798" stopIfTrue="1">
      <formula>OR($D101="SI",$D101="T&amp;A")</formula>
    </cfRule>
    <cfRule type="expression" dxfId="9931" priority="9799" stopIfTrue="1">
      <formula>AND($D101&lt;&gt;"SI",$E101&lt;24)</formula>
    </cfRule>
    <cfRule type="expression" dxfId="9930" priority="9800" stopIfTrue="1">
      <formula>OR($D101="SI",$D101="T&amp;A")</formula>
    </cfRule>
  </conditionalFormatting>
  <conditionalFormatting sqref="G101">
    <cfRule type="expression" dxfId="9929" priority="9795" stopIfTrue="1">
      <formula>OR($D101="SI",$D101="T&amp;A")</formula>
    </cfRule>
    <cfRule type="expression" dxfId="9928" priority="9796" stopIfTrue="1">
      <formula>AND($F101&gt;0,$G101="")</formula>
    </cfRule>
    <cfRule type="expression" dxfId="9927" priority="9797" stopIfTrue="1">
      <formula>AND($F101=0,$G101&lt;&gt;"",$G101&lt;&gt;"PUMP OFF MODE",G101&lt;&gt;"UNDER LOAD")</formula>
    </cfRule>
  </conditionalFormatting>
  <conditionalFormatting sqref="G101">
    <cfRule type="expression" dxfId="9926" priority="9792" stopIfTrue="1">
      <formula>OR($D101="SI",$D101="T&amp;A")</formula>
    </cfRule>
    <cfRule type="expression" dxfId="9925" priority="9793" stopIfTrue="1">
      <formula>AND($F101&gt;0,$G101="")</formula>
    </cfRule>
    <cfRule type="expression" dxfId="9924" priority="9794" stopIfTrue="1">
      <formula>AND($F101=0,$G101&lt;&gt;"",$G101&lt;&gt;"PUMP OFF MODE",G101&lt;&gt;"UNDER LOAD")</formula>
    </cfRule>
  </conditionalFormatting>
  <conditionalFormatting sqref="G101">
    <cfRule type="expression" dxfId="9923" priority="9789" stopIfTrue="1">
      <formula>OR($D101="SI",$D101="T&amp;A")</formula>
    </cfRule>
    <cfRule type="expression" dxfId="9922" priority="9790" stopIfTrue="1">
      <formula>AND($F101&gt;0,$G101="")</formula>
    </cfRule>
    <cfRule type="expression" dxfId="9921" priority="9791" stopIfTrue="1">
      <formula>AND($F101=0,$G101&lt;&gt;"",$G101&lt;&gt;"PUMP OFF MODE",G101&lt;&gt;"UNDER LOAD")</formula>
    </cfRule>
  </conditionalFormatting>
  <conditionalFormatting sqref="G101">
    <cfRule type="expression" dxfId="9920" priority="9786" stopIfTrue="1">
      <formula>OR($D101="SI",$D101="T&amp;A")</formula>
    </cfRule>
    <cfRule type="expression" dxfId="9919" priority="9787" stopIfTrue="1">
      <formula>AND($F101&gt;0,$G101="")</formula>
    </cfRule>
    <cfRule type="expression" dxfId="9918" priority="9788" stopIfTrue="1">
      <formula>AND($F101=0,$G101&lt;&gt;"",$G101&lt;&gt;"PUMP OFF MODE",G101&lt;&gt;"UNDER LOAD")</formula>
    </cfRule>
  </conditionalFormatting>
  <conditionalFormatting sqref="G101">
    <cfRule type="expression" dxfId="9917" priority="9783" stopIfTrue="1">
      <formula>OR($D101="SI",$D101="T&amp;A")</formula>
    </cfRule>
    <cfRule type="expression" dxfId="9916" priority="9784" stopIfTrue="1">
      <formula>AND($F101&gt;0,$G101="")</formula>
    </cfRule>
    <cfRule type="expression" dxfId="9915" priority="9785" stopIfTrue="1">
      <formula>AND($F101=0,$G101&lt;&gt;"",$G101&lt;&gt;"PUMP OFF MODE",G101&lt;&gt;"UNDER LOAD")</formula>
    </cfRule>
  </conditionalFormatting>
  <conditionalFormatting sqref="G101">
    <cfRule type="expression" dxfId="9914" priority="9780" stopIfTrue="1">
      <formula>OR($D101="SI",$D101="T&amp;A")</formula>
    </cfRule>
    <cfRule type="expression" dxfId="9913" priority="9781" stopIfTrue="1">
      <formula>AND($F101&gt;0,$G101="")</formula>
    </cfRule>
    <cfRule type="expression" dxfId="9912" priority="9782" stopIfTrue="1">
      <formula>AND($F101=0,$G101&lt;&gt;"",$G101&lt;&gt;"PUMP OFF MODE",G101&lt;&gt;"UNDER LOAD")</formula>
    </cfRule>
  </conditionalFormatting>
  <conditionalFormatting sqref="G101">
    <cfRule type="expression" dxfId="9911" priority="9777" stopIfTrue="1">
      <formula>OR($D101="SI",$D101="T&amp;A")</formula>
    </cfRule>
    <cfRule type="expression" dxfId="9910" priority="9778" stopIfTrue="1">
      <formula>AND($F101&gt;0,$G101="")</formula>
    </cfRule>
    <cfRule type="expression" dxfId="9909" priority="9779" stopIfTrue="1">
      <formula>AND($F101=0,$G101&lt;&gt;"",$G101&lt;&gt;"PUMP OFF MODE",G101&lt;&gt;"UNDER LOAD")</formula>
    </cfRule>
  </conditionalFormatting>
  <conditionalFormatting sqref="G101">
    <cfRule type="expression" dxfId="9908" priority="9774" stopIfTrue="1">
      <formula>OR($D101="SI",$D101="T&amp;A")</formula>
    </cfRule>
    <cfRule type="expression" dxfId="9907" priority="9775" stopIfTrue="1">
      <formula>AND($F101&gt;0,$G101="")</formula>
    </cfRule>
    <cfRule type="expression" dxfId="9906" priority="9776" stopIfTrue="1">
      <formula>AND($F101=0,$G101&lt;&gt;"",$G101&lt;&gt;"PUMP OFF MODE",G101&lt;&gt;"UNDER LOAD")</formula>
    </cfRule>
  </conditionalFormatting>
  <conditionalFormatting sqref="G101">
    <cfRule type="expression" dxfId="9905" priority="9771" stopIfTrue="1">
      <formula>OR($D101="SI",$D101="T&amp;A")</formula>
    </cfRule>
    <cfRule type="expression" dxfId="9904" priority="9772" stopIfTrue="1">
      <formula>AND($F101&gt;0,$G101="")</formula>
    </cfRule>
    <cfRule type="expression" dxfId="9903" priority="9773" stopIfTrue="1">
      <formula>AND($F101=0,$G101&lt;&gt;"",$G101&lt;&gt;"PUMP OFF MODE",G101&lt;&gt;"UNDER LOAD")</formula>
    </cfRule>
  </conditionalFormatting>
  <conditionalFormatting sqref="G101">
    <cfRule type="expression" dxfId="9902" priority="9768" stopIfTrue="1">
      <formula>OR($D101="SI",$D101="T&amp;A")</formula>
    </cfRule>
    <cfRule type="expression" dxfId="9901" priority="9769" stopIfTrue="1">
      <formula>AND($F101&gt;0,$G101="")</formula>
    </cfRule>
    <cfRule type="expression" dxfId="9900" priority="9770" stopIfTrue="1">
      <formula>AND($F101=0,$G101&lt;&gt;"",$G101&lt;&gt;"PUMP OFF MODE",G101&lt;&gt;"UNDER LOAD")</formula>
    </cfRule>
  </conditionalFormatting>
  <conditionalFormatting sqref="G101">
    <cfRule type="expression" dxfId="9899" priority="9765" stopIfTrue="1">
      <formula>OR($D101="SI",$D101="T&amp;A")</formula>
    </cfRule>
    <cfRule type="expression" dxfId="9898" priority="9766" stopIfTrue="1">
      <formula>AND($F101&gt;0,$G101="")</formula>
    </cfRule>
    <cfRule type="expression" dxfId="9897" priority="9767" stopIfTrue="1">
      <formula>AND($F101=0,$G101&lt;&gt;"",$G101&lt;&gt;"PUMP OFF MODE",G101&lt;&gt;"UNDER LOAD")</formula>
    </cfRule>
  </conditionalFormatting>
  <conditionalFormatting sqref="G101">
    <cfRule type="expression" dxfId="9896" priority="9762" stopIfTrue="1">
      <formula>OR($D101="SI",$D101="T&amp;A")</formula>
    </cfRule>
    <cfRule type="expression" dxfId="9895" priority="9763" stopIfTrue="1">
      <formula>AND($F101&gt;0,$G101="")</formula>
    </cfRule>
    <cfRule type="expression" dxfId="9894" priority="9764" stopIfTrue="1">
      <formula>AND($F101=0,$G101&lt;&gt;"",$G101&lt;&gt;"PUMP OFF MODE",G101&lt;&gt;"UNDER LOAD")</formula>
    </cfRule>
  </conditionalFormatting>
  <conditionalFormatting sqref="G101">
    <cfRule type="expression" dxfId="9893" priority="9759" stopIfTrue="1">
      <formula>OR($D101="SI",$D101="T&amp;A")</formula>
    </cfRule>
    <cfRule type="expression" dxfId="9892" priority="9760" stopIfTrue="1">
      <formula>AND($F101&gt;0,$G101="")</formula>
    </cfRule>
    <cfRule type="expression" dxfId="9891" priority="9761" stopIfTrue="1">
      <formula>AND($F101=0,$G101&lt;&gt;"",$G101&lt;&gt;"PUMP OFF MODE",G101&lt;&gt;"UNDER LOAD")</formula>
    </cfRule>
  </conditionalFormatting>
  <conditionalFormatting sqref="G101">
    <cfRule type="expression" dxfId="9890" priority="9756" stopIfTrue="1">
      <formula>OR($D101="SI",$D101="T&amp;A")</formula>
    </cfRule>
    <cfRule type="expression" dxfId="9889" priority="9757" stopIfTrue="1">
      <formula>AND($F101&gt;0,$G101="")</formula>
    </cfRule>
    <cfRule type="expression" dxfId="9888" priority="9758" stopIfTrue="1">
      <formula>AND($F101=0,$G101&lt;&gt;"",$G101&lt;&gt;"PUMP OFF MODE",G101&lt;&gt;"UNDER LOAD")</formula>
    </cfRule>
  </conditionalFormatting>
  <conditionalFormatting sqref="G101">
    <cfRule type="expression" dxfId="9887" priority="9753" stopIfTrue="1">
      <formula>OR($D101="SI",$D101="T&amp;A")</formula>
    </cfRule>
    <cfRule type="expression" dxfId="9886" priority="9754" stopIfTrue="1">
      <formula>AND($F101&gt;0,$G101="")</formula>
    </cfRule>
    <cfRule type="expression" dxfId="9885" priority="9755" stopIfTrue="1">
      <formula>AND($F101=0,$G101&lt;&gt;"",$G101&lt;&gt;"PUMP OFF MODE",G101&lt;&gt;"UNDER LOAD")</formula>
    </cfRule>
  </conditionalFormatting>
  <conditionalFormatting sqref="G101">
    <cfRule type="expression" dxfId="9884" priority="9750" stopIfTrue="1">
      <formula>OR($D101="SI",$D101="T&amp;A")</formula>
    </cfRule>
    <cfRule type="expression" dxfId="9883" priority="9751" stopIfTrue="1">
      <formula>AND($F101&gt;0,$G101="")</formula>
    </cfRule>
    <cfRule type="expression" dxfId="9882" priority="9752" stopIfTrue="1">
      <formula>AND($F101=0,$G101&lt;&gt;"",$G101&lt;&gt;"PUMP OFF MODE",G101&lt;&gt;"UNDER LOAD")</formula>
    </cfRule>
  </conditionalFormatting>
  <conditionalFormatting sqref="G101">
    <cfRule type="expression" dxfId="9881" priority="9747" stopIfTrue="1">
      <formula>OR($D101="SI",$D101="T&amp;A")</formula>
    </cfRule>
    <cfRule type="expression" dxfId="9880" priority="9748" stopIfTrue="1">
      <formula>AND($F101&gt;0,$G101="")</formula>
    </cfRule>
    <cfRule type="expression" dxfId="9879" priority="9749" stopIfTrue="1">
      <formula>AND($F101=0,$G101&lt;&gt;"",$G101&lt;&gt;"PUMP OFF MODE",G101&lt;&gt;"UNDER LOAD")</formula>
    </cfRule>
  </conditionalFormatting>
  <conditionalFormatting sqref="G101">
    <cfRule type="expression" dxfId="9878" priority="9744" stopIfTrue="1">
      <formula>OR($D101="SI",$D101="T&amp;A")</formula>
    </cfRule>
    <cfRule type="expression" dxfId="9877" priority="9745" stopIfTrue="1">
      <formula>AND($F101&gt;0,$G101="")</formula>
    </cfRule>
    <cfRule type="expression" dxfId="9876" priority="9746" stopIfTrue="1">
      <formula>AND($F101=0,$G101&lt;&gt;"",$G101&lt;&gt;"PUMP OFF MODE",G101&lt;&gt;"UNDER LOAD")</formula>
    </cfRule>
  </conditionalFormatting>
  <conditionalFormatting sqref="G101">
    <cfRule type="expression" dxfId="9875" priority="9741" stopIfTrue="1">
      <formula>OR($D101="SI",$D101="T&amp;A")</formula>
    </cfRule>
    <cfRule type="expression" dxfId="9874" priority="9742" stopIfTrue="1">
      <formula>AND($F101&gt;0,$G101="")</formula>
    </cfRule>
    <cfRule type="expression" dxfId="9873" priority="9743" stopIfTrue="1">
      <formula>AND($F101=0,$G101&lt;&gt;"",$G101&lt;&gt;"PUMP OFF MODE",G101&lt;&gt;"UNDER LOAD")</formula>
    </cfRule>
  </conditionalFormatting>
  <conditionalFormatting sqref="G101">
    <cfRule type="expression" dxfId="9872" priority="9738" stopIfTrue="1">
      <formula>OR($D101="SI",$D101="T&amp;A")</formula>
    </cfRule>
    <cfRule type="expression" dxfId="9871" priority="9739" stopIfTrue="1">
      <formula>AND($F101&gt;0,$G101="")</formula>
    </cfRule>
    <cfRule type="expression" dxfId="9870" priority="9740" stopIfTrue="1">
      <formula>AND($F101=0,$G101&lt;&gt;"",$G101&lt;&gt;"PUMP OFF MODE",G101&lt;&gt;"UNDER LOAD")</formula>
    </cfRule>
  </conditionalFormatting>
  <conditionalFormatting sqref="G101">
    <cfRule type="expression" dxfId="9869" priority="9735" stopIfTrue="1">
      <formula>OR($D101="SI",$D101="T&amp;A")</formula>
    </cfRule>
    <cfRule type="expression" dxfId="9868" priority="9736" stopIfTrue="1">
      <formula>AND($F101&gt;0,$G101="")</formula>
    </cfRule>
    <cfRule type="expression" dxfId="9867" priority="9737" stopIfTrue="1">
      <formula>AND($F101=0,$G101&lt;&gt;"",$G101&lt;&gt;"PUMP OFF MODE",G101&lt;&gt;"UNDER LOAD")</formula>
    </cfRule>
  </conditionalFormatting>
  <conditionalFormatting sqref="G101">
    <cfRule type="expression" dxfId="9866" priority="9732" stopIfTrue="1">
      <formula>OR($D101="SI",$D101="T&amp;A")</formula>
    </cfRule>
    <cfRule type="expression" dxfId="9865" priority="9733" stopIfTrue="1">
      <formula>AND($F101&gt;0,$G101="")</formula>
    </cfRule>
    <cfRule type="expression" dxfId="9864" priority="9734" stopIfTrue="1">
      <formula>AND($F101=0,$G101&lt;&gt;"",$G101&lt;&gt;"PUMP OFF MODE",G101&lt;&gt;"UNDER LOAD")</formula>
    </cfRule>
  </conditionalFormatting>
  <conditionalFormatting sqref="G101">
    <cfRule type="expression" dxfId="9863" priority="9729" stopIfTrue="1">
      <formula>OR($D101="SI",$D101="T&amp;A")</formula>
    </cfRule>
    <cfRule type="expression" dxfId="9862" priority="9730" stopIfTrue="1">
      <formula>AND($F101&gt;0,$G101="")</formula>
    </cfRule>
    <cfRule type="expression" dxfId="9861" priority="9731" stopIfTrue="1">
      <formula>AND($F101=0,$G101&lt;&gt;"",$G101&lt;&gt;"PUMP OFF MODE",G101&lt;&gt;"UNDER LOAD")</formula>
    </cfRule>
  </conditionalFormatting>
  <conditionalFormatting sqref="G101">
    <cfRule type="expression" dxfId="9860" priority="9726" stopIfTrue="1">
      <formula>OR($D101="SI",$D101="T&amp;A")</formula>
    </cfRule>
    <cfRule type="expression" dxfId="9859" priority="9727" stopIfTrue="1">
      <formula>AND($F101&gt;0,$G101="")</formula>
    </cfRule>
    <cfRule type="expression" dxfId="9858" priority="9728" stopIfTrue="1">
      <formula>AND($F101=0,$G101&lt;&gt;"",$G101&lt;&gt;"PUMP OFF MODE",G101&lt;&gt;"UNDER LOAD")</formula>
    </cfRule>
  </conditionalFormatting>
  <conditionalFormatting sqref="G101">
    <cfRule type="expression" dxfId="9857" priority="9723" stopIfTrue="1">
      <formula>OR($D101="SI",$D101="T&amp;A")</formula>
    </cfRule>
    <cfRule type="expression" dxfId="9856" priority="9724" stopIfTrue="1">
      <formula>AND($F101&gt;0,$G101="")</formula>
    </cfRule>
    <cfRule type="expression" dxfId="9855" priority="9725" stopIfTrue="1">
      <formula>AND($F101=0,$G101&lt;&gt;"",$G101&lt;&gt;"PUMP OFF MODE",G101&lt;&gt;"UNDER LOAD")</formula>
    </cfRule>
  </conditionalFormatting>
  <conditionalFormatting sqref="G101">
    <cfRule type="expression" dxfId="9854" priority="9720" stopIfTrue="1">
      <formula>OR($D101="SI",$D101="T&amp;A")</formula>
    </cfRule>
    <cfRule type="expression" dxfId="9853" priority="9721" stopIfTrue="1">
      <formula>AND($F101&gt;0,$G101="")</formula>
    </cfRule>
    <cfRule type="expression" dxfId="9852" priority="9722" stopIfTrue="1">
      <formula>AND($F101=0,$G101&lt;&gt;"",$G101&lt;&gt;"PUMP OFF MODE",G101&lt;&gt;"UNDER LOAD")</formula>
    </cfRule>
  </conditionalFormatting>
  <conditionalFormatting sqref="G101">
    <cfRule type="expression" dxfId="9851" priority="9717" stopIfTrue="1">
      <formula>OR($D101="SI",$D101="T&amp;A")</formula>
    </cfRule>
    <cfRule type="expression" dxfId="9850" priority="9718" stopIfTrue="1">
      <formula>AND($F101&gt;0,$G101="")</formula>
    </cfRule>
    <cfRule type="expression" dxfId="9849" priority="9719" stopIfTrue="1">
      <formula>AND($F101=0,$G101&lt;&gt;"",$G101&lt;&gt;"PUMP OFF MODE",G101&lt;&gt;"UNDER LOAD")</formula>
    </cfRule>
  </conditionalFormatting>
  <conditionalFormatting sqref="G101">
    <cfRule type="expression" dxfId="9848" priority="9714" stopIfTrue="1">
      <formula>OR($D101="SI",$D101="T&amp;A")</formula>
    </cfRule>
    <cfRule type="expression" dxfId="9847" priority="9715" stopIfTrue="1">
      <formula>AND($F101&gt;0,$G101="")</formula>
    </cfRule>
    <cfRule type="expression" dxfId="9846" priority="9716" stopIfTrue="1">
      <formula>AND($F101=0,$G101&lt;&gt;"",$G101&lt;&gt;"PUMP OFF MODE",G101&lt;&gt;"UNDER LOAD")</formula>
    </cfRule>
  </conditionalFormatting>
  <conditionalFormatting sqref="G101">
    <cfRule type="expression" dxfId="9845" priority="9711" stopIfTrue="1">
      <formula>OR($D101="SI",$D101="T&amp;A")</formula>
    </cfRule>
    <cfRule type="expression" dxfId="9844" priority="9712" stopIfTrue="1">
      <formula>AND($F101&gt;0,$G101="")</formula>
    </cfRule>
    <cfRule type="expression" dxfId="9843" priority="9713" stopIfTrue="1">
      <formula>AND($F101=0,$G101&lt;&gt;"",$G101&lt;&gt;"PUMP OFF MODE",G101&lt;&gt;"UNDER LOAD")</formula>
    </cfRule>
  </conditionalFormatting>
  <conditionalFormatting sqref="G101">
    <cfRule type="expression" dxfId="9842" priority="9708" stopIfTrue="1">
      <formula>OR($D101="SI",$D101="T&amp;A")</formula>
    </cfRule>
    <cfRule type="expression" dxfId="9841" priority="9709" stopIfTrue="1">
      <formula>AND($F101&gt;0,$G101="")</formula>
    </cfRule>
    <cfRule type="expression" dxfId="9840" priority="9710" stopIfTrue="1">
      <formula>AND($F101=0,$G101&lt;&gt;"",$G101&lt;&gt;"PUMP OFF MODE",G101&lt;&gt;"UNDER LOAD")</formula>
    </cfRule>
  </conditionalFormatting>
  <conditionalFormatting sqref="G101">
    <cfRule type="expression" dxfId="9839" priority="9705" stopIfTrue="1">
      <formula>OR($D101="SI",$D101="T&amp;A")</formula>
    </cfRule>
    <cfRule type="expression" dxfId="9838" priority="9706" stopIfTrue="1">
      <formula>AND($F101&gt;0,$G101="")</formula>
    </cfRule>
    <cfRule type="expression" dxfId="9837" priority="9707" stopIfTrue="1">
      <formula>AND($F101=0,$G101&lt;&gt;"",$G101&lt;&gt;"PUMP OFF MODE",G101&lt;&gt;"UNDER LOAD")</formula>
    </cfRule>
  </conditionalFormatting>
  <conditionalFormatting sqref="G101">
    <cfRule type="expression" dxfId="9836" priority="9702" stopIfTrue="1">
      <formula>OR($D101="SI",$D101="T&amp;A")</formula>
    </cfRule>
    <cfRule type="expression" dxfId="9835" priority="9703" stopIfTrue="1">
      <formula>AND($F101&gt;0,$G101="")</formula>
    </cfRule>
    <cfRule type="expression" dxfId="9834" priority="9704" stopIfTrue="1">
      <formula>AND($F101=0,$G101&lt;&gt;"",$G101&lt;&gt;"PUMP OFF MODE",G101&lt;&gt;"UNDER LOAD")</formula>
    </cfRule>
  </conditionalFormatting>
  <conditionalFormatting sqref="G101">
    <cfRule type="expression" dxfId="9833" priority="9699" stopIfTrue="1">
      <formula>OR($D101="SI",$D101="T&amp;A")</formula>
    </cfRule>
    <cfRule type="expression" dxfId="9832" priority="9700" stopIfTrue="1">
      <formula>AND($F101&gt;0,$G101="")</formula>
    </cfRule>
    <cfRule type="expression" dxfId="9831" priority="9701" stopIfTrue="1">
      <formula>AND($F101=0,$G101&lt;&gt;"",$G101&lt;&gt;"PUMP OFF MODE",G101&lt;&gt;"UNDER LOAD")</formula>
    </cfRule>
  </conditionalFormatting>
  <conditionalFormatting sqref="G101">
    <cfRule type="expression" dxfId="9830" priority="9696" stopIfTrue="1">
      <formula>OR($D101="SI",$D101="T&amp;A")</formula>
    </cfRule>
    <cfRule type="expression" dxfId="9829" priority="9697" stopIfTrue="1">
      <formula>AND($F101&gt;0,$G101="")</formula>
    </cfRule>
    <cfRule type="expression" dxfId="9828" priority="9698" stopIfTrue="1">
      <formula>AND($F101=0,$G101&lt;&gt;"",$G101&lt;&gt;"PUMP OFF MODE",G101&lt;&gt;"UNDER LOAD")</formula>
    </cfRule>
  </conditionalFormatting>
  <conditionalFormatting sqref="G101">
    <cfRule type="expression" dxfId="9827" priority="9693" stopIfTrue="1">
      <formula>OR($D101="SI",$D101="T&amp;A")</formula>
    </cfRule>
    <cfRule type="expression" dxfId="9826" priority="9694" stopIfTrue="1">
      <formula>AND($F101&gt;0,$G101="")</formula>
    </cfRule>
    <cfRule type="expression" dxfId="9825" priority="9695" stopIfTrue="1">
      <formula>AND($F101=0,$G101&lt;&gt;"",$G101&lt;&gt;"PUMP OFF MODE",G101&lt;&gt;"UNDER LOAD")</formula>
    </cfRule>
  </conditionalFormatting>
  <conditionalFormatting sqref="G101">
    <cfRule type="expression" dxfId="9824" priority="9690" stopIfTrue="1">
      <formula>OR($D101="SI",$D101="T&amp;A")</formula>
    </cfRule>
    <cfRule type="expression" dxfId="9823" priority="9691" stopIfTrue="1">
      <formula>AND($F101&gt;0,$G101="")</formula>
    </cfRule>
    <cfRule type="expression" dxfId="9822" priority="9692" stopIfTrue="1">
      <formula>AND($F101=0,$G101&lt;&gt;"",$G101&lt;&gt;"PUMP OFF MODE",G101&lt;&gt;"UNDER LOAD")</formula>
    </cfRule>
  </conditionalFormatting>
  <conditionalFormatting sqref="G101">
    <cfRule type="expression" dxfId="9821" priority="9687" stopIfTrue="1">
      <formula>OR($D101="SI",$D101="T&amp;A")</formula>
    </cfRule>
    <cfRule type="expression" dxfId="9820" priority="9688" stopIfTrue="1">
      <formula>AND($F101&gt;0,$G101="")</formula>
    </cfRule>
    <cfRule type="expression" dxfId="9819" priority="9689" stopIfTrue="1">
      <formula>AND($F101=0,$G101&lt;&gt;"",$G101&lt;&gt;"PUMP OFF MODE",G101&lt;&gt;"UNDER LOAD")</formula>
    </cfRule>
  </conditionalFormatting>
  <conditionalFormatting sqref="G101">
    <cfRule type="expression" dxfId="9818" priority="9684" stopIfTrue="1">
      <formula>OR($D101="SI",$D101="T&amp;A")</formula>
    </cfRule>
    <cfRule type="expression" dxfId="9817" priority="9685" stopIfTrue="1">
      <formula>AND($F101&gt;0,$G101="")</formula>
    </cfRule>
    <cfRule type="expression" dxfId="9816" priority="9686" stopIfTrue="1">
      <formula>AND($F101=0,$G101&lt;&gt;"",$G101&lt;&gt;"PUMP OFF MODE",G101&lt;&gt;"UNDER LOAD")</formula>
    </cfRule>
  </conditionalFormatting>
  <conditionalFormatting sqref="G101">
    <cfRule type="expression" dxfId="9815" priority="9681" stopIfTrue="1">
      <formula>OR($D101="SI",$D101="T&amp;A")</formula>
    </cfRule>
    <cfRule type="expression" dxfId="9814" priority="9682" stopIfTrue="1">
      <formula>AND($F101&gt;0,$G101="")</formula>
    </cfRule>
    <cfRule type="expression" dxfId="9813" priority="9683" stopIfTrue="1">
      <formula>AND($F101=0,$G101&lt;&gt;"",$G101&lt;&gt;"PUMP OFF MODE",G101&lt;&gt;"UNDER LOAD")</formula>
    </cfRule>
  </conditionalFormatting>
  <conditionalFormatting sqref="G101">
    <cfRule type="expression" dxfId="9812" priority="9678" stopIfTrue="1">
      <formula>OR($D101="SI",$D101="T&amp;A")</formula>
    </cfRule>
    <cfRule type="expression" dxfId="9811" priority="9679" stopIfTrue="1">
      <formula>AND($F101&gt;0,$G101="")</formula>
    </cfRule>
    <cfRule type="expression" dxfId="9810" priority="9680" stopIfTrue="1">
      <formula>AND($F101=0,$G101&lt;&gt;"",$G101&lt;&gt;"PUMP OFF MODE",G101&lt;&gt;"UNDER LOAD")</formula>
    </cfRule>
  </conditionalFormatting>
  <conditionalFormatting sqref="G101">
    <cfRule type="expression" dxfId="9809" priority="9675" stopIfTrue="1">
      <formula>OR($D101="SI",$D101="T&amp;A")</formula>
    </cfRule>
    <cfRule type="expression" dxfId="9808" priority="9676" stopIfTrue="1">
      <formula>AND($F101&gt;0,$G101="")</formula>
    </cfRule>
    <cfRule type="expression" dxfId="9807" priority="9677" stopIfTrue="1">
      <formula>AND($F101=0,$G101&lt;&gt;"",$G101&lt;&gt;"PUMP OFF MODE",G101&lt;&gt;"UNDER LOAD")</formula>
    </cfRule>
  </conditionalFormatting>
  <conditionalFormatting sqref="G101">
    <cfRule type="expression" dxfId="9806" priority="9672" stopIfTrue="1">
      <formula>OR($D101="SI",$D101="T&amp;A")</formula>
    </cfRule>
    <cfRule type="expression" dxfId="9805" priority="9673" stopIfTrue="1">
      <formula>AND($F101&gt;0,$G101="")</formula>
    </cfRule>
    <cfRule type="expression" dxfId="9804" priority="9674" stopIfTrue="1">
      <formula>AND($F101=0,$G101&lt;&gt;"",$G101&lt;&gt;"PUMP OFF MODE",G101&lt;&gt;"UNDER LOAD")</formula>
    </cfRule>
  </conditionalFormatting>
  <conditionalFormatting sqref="G101">
    <cfRule type="expression" dxfId="9803" priority="9669" stopIfTrue="1">
      <formula>OR($D101="SI",$D101="T&amp;A")</formula>
    </cfRule>
    <cfRule type="expression" dxfId="9802" priority="9670" stopIfTrue="1">
      <formula>AND($F101&gt;0,$G101="")</formula>
    </cfRule>
    <cfRule type="expression" dxfId="9801" priority="9671" stopIfTrue="1">
      <formula>AND($F101=0,$G101&lt;&gt;"",$G101&lt;&gt;"PUMP OFF MODE",G101&lt;&gt;"UNDER LOAD")</formula>
    </cfRule>
  </conditionalFormatting>
  <conditionalFormatting sqref="G101">
    <cfRule type="expression" dxfId="9800" priority="9666" stopIfTrue="1">
      <formula>OR($D101="SI",$D101="T&amp;A")</formula>
    </cfRule>
    <cfRule type="expression" dxfId="9799" priority="9667" stopIfTrue="1">
      <formula>AND($F101&gt;0,$G101="")</formula>
    </cfRule>
    <cfRule type="expression" dxfId="9798" priority="9668" stopIfTrue="1">
      <formula>AND($F101=0,$G101&lt;&gt;"",$G101&lt;&gt;"PUMP OFF MODE",G101&lt;&gt;"UNDER LOAD")</formula>
    </cfRule>
  </conditionalFormatting>
  <conditionalFormatting sqref="G101">
    <cfRule type="expression" dxfId="9797" priority="9663" stopIfTrue="1">
      <formula>OR($D101="SI",$D101="T&amp;A")</formula>
    </cfRule>
    <cfRule type="expression" dxfId="9796" priority="9664" stopIfTrue="1">
      <formula>AND($F101&gt;0,$G101="")</formula>
    </cfRule>
    <cfRule type="expression" dxfId="9795" priority="9665" stopIfTrue="1">
      <formula>AND($F101=0,$G101&lt;&gt;"",$G101&lt;&gt;"PUMP OFF MODE",G101&lt;&gt;"UNDER LOAD")</formula>
    </cfRule>
  </conditionalFormatting>
  <conditionalFormatting sqref="G101">
    <cfRule type="expression" dxfId="9794" priority="9660" stopIfTrue="1">
      <formula>OR($D101="SI",$D101="T&amp;A")</formula>
    </cfRule>
    <cfRule type="expression" dxfId="9793" priority="9661" stopIfTrue="1">
      <formula>AND($F101&gt;0,$G101="")</formula>
    </cfRule>
    <cfRule type="expression" dxfId="9792" priority="9662" stopIfTrue="1">
      <formula>AND($F101=0,$G101&lt;&gt;"",$G101&lt;&gt;"PUMP OFF MODE",G101&lt;&gt;"UNDER LOAD")</formula>
    </cfRule>
  </conditionalFormatting>
  <conditionalFormatting sqref="G101">
    <cfRule type="expression" dxfId="9791" priority="9657" stopIfTrue="1">
      <formula>OR($D101="SI",$D101="T&amp;A")</formula>
    </cfRule>
    <cfRule type="expression" dxfId="9790" priority="9658" stopIfTrue="1">
      <formula>AND($F101&gt;0,$G101="")</formula>
    </cfRule>
    <cfRule type="expression" dxfId="9789" priority="9659" stopIfTrue="1">
      <formula>AND($F101=0,$G101&lt;&gt;"",$G101&lt;&gt;"PUMP OFF MODE",G101&lt;&gt;"UNDER LOAD")</formula>
    </cfRule>
  </conditionalFormatting>
  <conditionalFormatting sqref="G101">
    <cfRule type="expression" dxfId="9788" priority="9654" stopIfTrue="1">
      <formula>OR($D101="SI",$D101="T&amp;A")</formula>
    </cfRule>
    <cfRule type="expression" dxfId="9787" priority="9655" stopIfTrue="1">
      <formula>AND($F101&gt;0,$G101="")</formula>
    </cfRule>
    <cfRule type="expression" dxfId="9786" priority="9656" stopIfTrue="1">
      <formula>AND($F101=0,$G101&lt;&gt;"",$G101&lt;&gt;"PUMP OFF MODE",G101&lt;&gt;"UNDER LOAD")</formula>
    </cfRule>
  </conditionalFormatting>
  <conditionalFormatting sqref="G101">
    <cfRule type="expression" dxfId="9785" priority="9651" stopIfTrue="1">
      <formula>OR($D101="SI",$D101="T&amp;A")</formula>
    </cfRule>
    <cfRule type="expression" dxfId="9784" priority="9652" stopIfTrue="1">
      <formula>AND($F101&gt;0,$G101="")</formula>
    </cfRule>
    <cfRule type="expression" dxfId="9783" priority="9653" stopIfTrue="1">
      <formula>AND($F101=0,$G101&lt;&gt;"",$G101&lt;&gt;"PUMP OFF MODE",G101&lt;&gt;"UNDER LOAD")</formula>
    </cfRule>
  </conditionalFormatting>
  <conditionalFormatting sqref="G101">
    <cfRule type="expression" dxfId="9782" priority="9648" stopIfTrue="1">
      <formula>OR($D101="SI",$D101="T&amp;A")</formula>
    </cfRule>
    <cfRule type="expression" dxfId="9781" priority="9649" stopIfTrue="1">
      <formula>AND($F101&gt;0,$G101="")</formula>
    </cfRule>
    <cfRule type="expression" dxfId="9780" priority="9650" stopIfTrue="1">
      <formula>AND($F101=0,$G101&lt;&gt;"",$G101&lt;&gt;"PUMP OFF MODE",G101&lt;&gt;"UNDER LOAD")</formula>
    </cfRule>
  </conditionalFormatting>
  <conditionalFormatting sqref="G101">
    <cfRule type="expression" dxfId="9779" priority="9645" stopIfTrue="1">
      <formula>OR($D101="SI",$D101="T&amp;A")</formula>
    </cfRule>
    <cfRule type="expression" dxfId="9778" priority="9646" stopIfTrue="1">
      <formula>AND($F101&gt;0,$G101="")</formula>
    </cfRule>
    <cfRule type="expression" dxfId="9777" priority="9647" stopIfTrue="1">
      <formula>AND($F101=0,$G101&lt;&gt;"",$G101&lt;&gt;"PUMP OFF MODE",G101&lt;&gt;"UNDER LOAD")</formula>
    </cfRule>
  </conditionalFormatting>
  <conditionalFormatting sqref="G101">
    <cfRule type="expression" dxfId="9776" priority="9642" stopIfTrue="1">
      <formula>OR($D101="SI",$D101="T&amp;A")</formula>
    </cfRule>
    <cfRule type="expression" dxfId="9775" priority="9643" stopIfTrue="1">
      <formula>AND($F101&gt;0,$G101="")</formula>
    </cfRule>
    <cfRule type="expression" dxfId="9774" priority="9644" stopIfTrue="1">
      <formula>AND($F101=0,$G101&lt;&gt;"",$G101&lt;&gt;"PUMP OFF MODE",G101&lt;&gt;"UNDER LOAD")</formula>
    </cfRule>
  </conditionalFormatting>
  <conditionalFormatting sqref="G101">
    <cfRule type="expression" dxfId="9773" priority="9639" stopIfTrue="1">
      <formula>OR($D101="SI",$D101="T&amp;A")</formula>
    </cfRule>
    <cfRule type="expression" dxfId="9772" priority="9640" stopIfTrue="1">
      <formula>AND($F101&gt;0,$G101="")</formula>
    </cfRule>
    <cfRule type="expression" dxfId="9771" priority="9641" stopIfTrue="1">
      <formula>AND($F101=0,$G101&lt;&gt;"",$G101&lt;&gt;"PUMP OFF MODE",G101&lt;&gt;"UNDER LOAD")</formula>
    </cfRule>
  </conditionalFormatting>
  <conditionalFormatting sqref="G101">
    <cfRule type="expression" dxfId="9770" priority="9636" stopIfTrue="1">
      <formula>OR($D101="SI",$D101="T&amp;A")</formula>
    </cfRule>
    <cfRule type="expression" dxfId="9769" priority="9637" stopIfTrue="1">
      <formula>AND($F101&gt;0,$G101="")</formula>
    </cfRule>
    <cfRule type="expression" dxfId="9768" priority="9638" stopIfTrue="1">
      <formula>AND($F101=0,$G101&lt;&gt;"",$G101&lt;&gt;"PUMP OFF MODE",G101&lt;&gt;"UNDER LOAD")</formula>
    </cfRule>
  </conditionalFormatting>
  <conditionalFormatting sqref="G101">
    <cfRule type="expression" dxfId="9767" priority="9633" stopIfTrue="1">
      <formula>OR($D101="SI",$D101="T&amp;A")</formula>
    </cfRule>
    <cfRule type="expression" dxfId="9766" priority="9634" stopIfTrue="1">
      <formula>AND($F101&gt;0,$G101="")</formula>
    </cfRule>
    <cfRule type="expression" dxfId="9765" priority="9635" stopIfTrue="1">
      <formula>AND($F101=0,$G101&lt;&gt;"",$G101&lt;&gt;"PUMP OFF MODE",G101&lt;&gt;"UNDER LOAD")</formula>
    </cfRule>
  </conditionalFormatting>
  <conditionalFormatting sqref="G101">
    <cfRule type="expression" dxfId="9764" priority="9630" stopIfTrue="1">
      <formula>OR($D101="SI",$D101="T&amp;A")</formula>
    </cfRule>
    <cfRule type="expression" dxfId="9763" priority="9631" stopIfTrue="1">
      <formula>AND($F101&gt;0,$G101="")</formula>
    </cfRule>
    <cfRule type="expression" dxfId="9762" priority="9632" stopIfTrue="1">
      <formula>AND($F101=0,$G101&lt;&gt;"",$G101&lt;&gt;"PUMP OFF MODE",G101&lt;&gt;"UNDER LOAD")</formula>
    </cfRule>
  </conditionalFormatting>
  <conditionalFormatting sqref="G101">
    <cfRule type="expression" dxfId="9761" priority="9627" stopIfTrue="1">
      <formula>OR($D101="SI",$D101="T&amp;A")</formula>
    </cfRule>
    <cfRule type="expression" dxfId="9760" priority="9628" stopIfTrue="1">
      <formula>AND($F101&gt;0,$G101="")</formula>
    </cfRule>
    <cfRule type="expression" dxfId="9759" priority="9629" stopIfTrue="1">
      <formula>AND($F101=0,$G101&lt;&gt;"",$G101&lt;&gt;"PUMP OFF MODE",G101&lt;&gt;"UNDER LOAD")</formula>
    </cfRule>
  </conditionalFormatting>
  <conditionalFormatting sqref="G101">
    <cfRule type="expression" dxfId="9758" priority="9624" stopIfTrue="1">
      <formula>OR($D101="SI",$D101="T&amp;A")</formula>
    </cfRule>
    <cfRule type="expression" dxfId="9757" priority="9625" stopIfTrue="1">
      <formula>AND($F101&gt;0,$G101="")</formula>
    </cfRule>
    <cfRule type="expression" dxfId="9756" priority="9626" stopIfTrue="1">
      <formula>AND($F101=0,$G101&lt;&gt;"",$G101&lt;&gt;"PUMP OFF MODE",G101&lt;&gt;"UNDER LOAD")</formula>
    </cfRule>
  </conditionalFormatting>
  <conditionalFormatting sqref="G101">
    <cfRule type="expression" dxfId="9755" priority="9621" stopIfTrue="1">
      <formula>OR($D101="SI",$D101="T&amp;A")</formula>
    </cfRule>
    <cfRule type="expression" dxfId="9754" priority="9622" stopIfTrue="1">
      <formula>AND($F101&gt;0,$G101="")</formula>
    </cfRule>
    <cfRule type="expression" dxfId="9753" priority="9623" stopIfTrue="1">
      <formula>AND($F101=0,$G101&lt;&gt;"",$G101&lt;&gt;"PUMP OFF MODE",G101&lt;&gt;"UNDER LOAD")</formula>
    </cfRule>
  </conditionalFormatting>
  <conditionalFormatting sqref="G101">
    <cfRule type="expression" dxfId="9752" priority="9618" stopIfTrue="1">
      <formula>OR($D101="SI",$D101="T&amp;A")</formula>
    </cfRule>
    <cfRule type="expression" dxfId="9751" priority="9619" stopIfTrue="1">
      <formula>AND($F101&gt;0,$G101="")</formula>
    </cfRule>
    <cfRule type="expression" dxfId="9750" priority="9620" stopIfTrue="1">
      <formula>AND($F101=0,$G101&lt;&gt;"",$G101&lt;&gt;"PUMP OFF MODE",G101&lt;&gt;"UNDER LOAD")</formula>
    </cfRule>
  </conditionalFormatting>
  <conditionalFormatting sqref="G101">
    <cfRule type="expression" dxfId="9749" priority="9615" stopIfTrue="1">
      <formula>OR($D101="SI",$D101="T&amp;A")</formula>
    </cfRule>
    <cfRule type="expression" dxfId="9748" priority="9616" stopIfTrue="1">
      <formula>AND($F101&gt;0,$G101="")</formula>
    </cfRule>
    <cfRule type="expression" dxfId="9747" priority="9617" stopIfTrue="1">
      <formula>AND($F101=0,$G101&lt;&gt;"",$G101&lt;&gt;"PUMP OFF MODE",G101&lt;&gt;"UNDER LOAD")</formula>
    </cfRule>
  </conditionalFormatting>
  <conditionalFormatting sqref="G101">
    <cfRule type="expression" dxfId="9746" priority="9612" stopIfTrue="1">
      <formula>OR($D101="SI",$D101="T&amp;A")</formula>
    </cfRule>
    <cfRule type="expression" dxfId="9745" priority="9613" stopIfTrue="1">
      <formula>AND($F101&gt;0,$G101="")</formula>
    </cfRule>
    <cfRule type="expression" dxfId="9744" priority="9614" stopIfTrue="1">
      <formula>AND($F101=0,$G101&lt;&gt;"",$G101&lt;&gt;"PUMP OFF MODE",G101&lt;&gt;"UNDER LOAD")</formula>
    </cfRule>
  </conditionalFormatting>
  <conditionalFormatting sqref="G101">
    <cfRule type="expression" dxfId="9743" priority="9609" stopIfTrue="1">
      <formula>OR($D101="SI",$D101="T&amp;A")</formula>
    </cfRule>
    <cfRule type="expression" dxfId="9742" priority="9610" stopIfTrue="1">
      <formula>AND($F101&gt;0,$G101="")</formula>
    </cfRule>
    <cfRule type="expression" dxfId="9741" priority="9611" stopIfTrue="1">
      <formula>AND($F101=0,$G101&lt;&gt;"",$G101&lt;&gt;"PUMP OFF MODE",G101&lt;&gt;"UNDER LOAD")</formula>
    </cfRule>
  </conditionalFormatting>
  <conditionalFormatting sqref="G101">
    <cfRule type="expression" dxfId="9740" priority="9606" stopIfTrue="1">
      <formula>OR($D101="SI",$D101="T&amp;A")</formula>
    </cfRule>
    <cfRule type="expression" dxfId="9739" priority="9607" stopIfTrue="1">
      <formula>AND($F101&gt;0,$G101="")</formula>
    </cfRule>
    <cfRule type="expression" dxfId="9738" priority="9608" stopIfTrue="1">
      <formula>AND($F101=0,$G101&lt;&gt;"",$G101&lt;&gt;"PUMP OFF MODE",G101&lt;&gt;"UNDER LOAD")</formula>
    </cfRule>
  </conditionalFormatting>
  <conditionalFormatting sqref="G101">
    <cfRule type="expression" dxfId="9737" priority="9603" stopIfTrue="1">
      <formula>OR($D101="SI",$D101="T&amp;A")</formula>
    </cfRule>
    <cfRule type="expression" dxfId="9736" priority="9604" stopIfTrue="1">
      <formula>AND($F101&gt;0,$G101="")</formula>
    </cfRule>
    <cfRule type="expression" dxfId="9735" priority="9605" stopIfTrue="1">
      <formula>AND($F101=0,$G101&lt;&gt;"",$G101&lt;&gt;"PUMP OFF MODE",G101&lt;&gt;"UNDER LOAD")</formula>
    </cfRule>
  </conditionalFormatting>
  <conditionalFormatting sqref="G101">
    <cfRule type="expression" dxfId="9734" priority="9600" stopIfTrue="1">
      <formula>OR($D101="SI",$D101="T&amp;A")</formula>
    </cfRule>
    <cfRule type="expression" dxfId="9733" priority="9601" stopIfTrue="1">
      <formula>AND($F101&gt;0,$G101="")</formula>
    </cfRule>
    <cfRule type="expression" dxfId="9732" priority="9602" stopIfTrue="1">
      <formula>AND($F101=0,$G101&lt;&gt;"",$G101&lt;&gt;"PUMP OFF MODE",G101&lt;&gt;"UNDER LOAD")</formula>
    </cfRule>
  </conditionalFormatting>
  <conditionalFormatting sqref="G101">
    <cfRule type="expression" dxfId="9731" priority="9597" stopIfTrue="1">
      <formula>OR($D101="SI",$D101="T&amp;A")</formula>
    </cfRule>
    <cfRule type="expression" dxfId="9730" priority="9598" stopIfTrue="1">
      <formula>AND($F101&gt;0,$G101="")</formula>
    </cfRule>
    <cfRule type="expression" dxfId="9729" priority="9599" stopIfTrue="1">
      <formula>AND($F101=0,$G101&lt;&gt;"",$G101&lt;&gt;"PUMP OFF MODE",G101&lt;&gt;"UNDER LOAD")</formula>
    </cfRule>
  </conditionalFormatting>
  <conditionalFormatting sqref="G101">
    <cfRule type="expression" dxfId="9728" priority="9594" stopIfTrue="1">
      <formula>OR($D101="SI",$D101="T&amp;A")</formula>
    </cfRule>
    <cfRule type="expression" dxfId="9727" priority="9595" stopIfTrue="1">
      <formula>AND($F101&gt;0,$G101="")</formula>
    </cfRule>
    <cfRule type="expression" dxfId="9726" priority="9596" stopIfTrue="1">
      <formula>AND($F101=0,$G101&lt;&gt;"",$G101&lt;&gt;"PUMP OFF MODE",G101&lt;&gt;"UNDER LOAD")</formula>
    </cfRule>
  </conditionalFormatting>
  <conditionalFormatting sqref="G101">
    <cfRule type="expression" dxfId="9725" priority="9591" stopIfTrue="1">
      <formula>OR($D101="SI",$D101="T&amp;A")</formula>
    </cfRule>
    <cfRule type="expression" dxfId="9724" priority="9592" stopIfTrue="1">
      <formula>AND($F101&gt;0,$G101="")</formula>
    </cfRule>
    <cfRule type="expression" dxfId="9723" priority="9593" stopIfTrue="1">
      <formula>AND($F101=0,$G101&lt;&gt;"",$G101&lt;&gt;"PUMP OFF MODE",G101&lt;&gt;"UNDER LOAD")</formula>
    </cfRule>
  </conditionalFormatting>
  <conditionalFormatting sqref="G101">
    <cfRule type="expression" dxfId="9722" priority="9588" stopIfTrue="1">
      <formula>OR($D101="SI",$D101="T&amp;A")</formula>
    </cfRule>
    <cfRule type="expression" dxfId="9721" priority="9589" stopIfTrue="1">
      <formula>AND($F101&gt;0,$G101="")</formula>
    </cfRule>
    <cfRule type="expression" dxfId="9720" priority="9590" stopIfTrue="1">
      <formula>AND($F101=0,$G101&lt;&gt;"",$G101&lt;&gt;"PUMP OFF MODE",G101&lt;&gt;"UNDER LOAD")</formula>
    </cfRule>
  </conditionalFormatting>
  <conditionalFormatting sqref="G101">
    <cfRule type="expression" dxfId="9719" priority="9585" stopIfTrue="1">
      <formula>OR($D101="SI",$D101="T&amp;A")</formula>
    </cfRule>
    <cfRule type="expression" dxfId="9718" priority="9586" stopIfTrue="1">
      <formula>AND($F101&gt;0,$G101="")</formula>
    </cfRule>
    <cfRule type="expression" dxfId="9717" priority="9587" stopIfTrue="1">
      <formula>AND($F101=0,$G101&lt;&gt;"",$G101&lt;&gt;"PUMP OFF MODE",G101&lt;&gt;"UNDER LOAD")</formula>
    </cfRule>
  </conditionalFormatting>
  <conditionalFormatting sqref="G101">
    <cfRule type="expression" dxfId="9716" priority="9582" stopIfTrue="1">
      <formula>OR($D101="SI",$D101="T&amp;A")</formula>
    </cfRule>
    <cfRule type="expression" dxfId="9715" priority="9583" stopIfTrue="1">
      <formula>AND($F101&gt;0,$G101="")</formula>
    </cfRule>
    <cfRule type="expression" dxfId="9714" priority="9584" stopIfTrue="1">
      <formula>AND($F101=0,$G101&lt;&gt;"",$G101&lt;&gt;"PUMP OFF MODE",G101&lt;&gt;"UNDER LOAD")</formula>
    </cfRule>
  </conditionalFormatting>
  <conditionalFormatting sqref="G101">
    <cfRule type="expression" dxfId="9713" priority="9579" stopIfTrue="1">
      <formula>OR($D101="SI",$D101="T&amp;A")</formula>
    </cfRule>
    <cfRule type="expression" dxfId="9712" priority="9580" stopIfTrue="1">
      <formula>AND($F101&gt;0,$G101="")</formula>
    </cfRule>
    <cfRule type="expression" dxfId="9711" priority="9581" stopIfTrue="1">
      <formula>AND($F101=0,$G101&lt;&gt;"",$G101&lt;&gt;"PUMP OFF MODE",G101&lt;&gt;"UNDER LOAD")</formula>
    </cfRule>
  </conditionalFormatting>
  <conditionalFormatting sqref="G101">
    <cfRule type="expression" dxfId="9710" priority="9576" stopIfTrue="1">
      <formula>OR($D101="SI",$D101="T&amp;A")</formula>
    </cfRule>
    <cfRule type="expression" dxfId="9709" priority="9577" stopIfTrue="1">
      <formula>AND($F101&gt;0,$G101="")</formula>
    </cfRule>
    <cfRule type="expression" dxfId="9708" priority="9578" stopIfTrue="1">
      <formula>AND($F101=0,$G101&lt;&gt;"",$G101&lt;&gt;"PUMP OFF MODE",G101&lt;&gt;"UNDER LOAD")</formula>
    </cfRule>
  </conditionalFormatting>
  <conditionalFormatting sqref="G101">
    <cfRule type="expression" dxfId="9707" priority="9573" stopIfTrue="1">
      <formula>OR($D101="SI",$D101="T&amp;A")</formula>
    </cfRule>
    <cfRule type="expression" dxfId="9706" priority="9574" stopIfTrue="1">
      <formula>AND($F101&gt;0,$G101="")</formula>
    </cfRule>
    <cfRule type="expression" dxfId="9705" priority="9575" stopIfTrue="1">
      <formula>AND($F101=0,$G101&lt;&gt;"",$G101&lt;&gt;"PUMP OFF MODE",G101&lt;&gt;"UNDER LOAD")</formula>
    </cfRule>
  </conditionalFormatting>
  <conditionalFormatting sqref="G101">
    <cfRule type="expression" dxfId="9704" priority="9570" stopIfTrue="1">
      <formula>OR($D101="SI",$D101="T&amp;A")</formula>
    </cfRule>
    <cfRule type="expression" dxfId="9703" priority="9571" stopIfTrue="1">
      <formula>AND($F101&gt;0,$G101="")</formula>
    </cfRule>
    <cfRule type="expression" dxfId="9702" priority="9572" stopIfTrue="1">
      <formula>AND($F101=0,$G101&lt;&gt;"",$G101&lt;&gt;"PUMP OFF MODE",G101&lt;&gt;"UNDER LOAD")</formula>
    </cfRule>
  </conditionalFormatting>
  <conditionalFormatting sqref="G101">
    <cfRule type="expression" dxfId="9701" priority="9567" stopIfTrue="1">
      <formula>OR($D101="SI",$D101="T&amp;A")</formula>
    </cfRule>
    <cfRule type="expression" dxfId="9700" priority="9568" stopIfTrue="1">
      <formula>AND($F101&gt;0,$G101="")</formula>
    </cfRule>
    <cfRule type="expression" dxfId="9699" priority="9569" stopIfTrue="1">
      <formula>AND($F101=0,$G101&lt;&gt;"",$G101&lt;&gt;"PUMP OFF MODE",G101&lt;&gt;"UNDER LOAD")</formula>
    </cfRule>
  </conditionalFormatting>
  <conditionalFormatting sqref="G101">
    <cfRule type="expression" dxfId="9698" priority="9564" stopIfTrue="1">
      <formula>OR($D101="SI",$D101="T&amp;A")</formula>
    </cfRule>
    <cfRule type="expression" dxfId="9697" priority="9565" stopIfTrue="1">
      <formula>AND($F101&gt;0,$G101="")</formula>
    </cfRule>
    <cfRule type="expression" dxfId="9696" priority="9566" stopIfTrue="1">
      <formula>AND($F101=0,$G101&lt;&gt;"",$G101&lt;&gt;"PUMP OFF MODE",G101&lt;&gt;"UNDER LOAD")</formula>
    </cfRule>
  </conditionalFormatting>
  <conditionalFormatting sqref="G101">
    <cfRule type="expression" dxfId="9695" priority="9561" stopIfTrue="1">
      <formula>OR($D101="SI",$D101="T&amp;A")</formula>
    </cfRule>
    <cfRule type="expression" dxfId="9694" priority="9562" stopIfTrue="1">
      <formula>AND($F101&gt;0,$G101="")</formula>
    </cfRule>
    <cfRule type="expression" dxfId="9693" priority="9563" stopIfTrue="1">
      <formula>AND($F101=0,$G101&lt;&gt;"",$G101&lt;&gt;"PUMP OFF MODE",G101&lt;&gt;"UNDER LOAD")</formula>
    </cfRule>
  </conditionalFormatting>
  <conditionalFormatting sqref="G101">
    <cfRule type="expression" dxfId="9692" priority="9558" stopIfTrue="1">
      <formula>OR($D101="SI",$D101="T&amp;A")</formula>
    </cfRule>
    <cfRule type="expression" dxfId="9691" priority="9559" stopIfTrue="1">
      <formula>AND($F101&gt;0,$G101="")</formula>
    </cfRule>
    <cfRule type="expression" dxfId="9690" priority="9560" stopIfTrue="1">
      <formula>AND($F101=0,$G101&lt;&gt;"",$G101&lt;&gt;"PUMP OFF MODE",G101&lt;&gt;"UNDER LOAD")</formula>
    </cfRule>
  </conditionalFormatting>
  <conditionalFormatting sqref="G101">
    <cfRule type="expression" dxfId="9689" priority="9555" stopIfTrue="1">
      <formula>OR($D101="SI",$D101="T&amp;A")</formula>
    </cfRule>
    <cfRule type="expression" dxfId="9688" priority="9556" stopIfTrue="1">
      <formula>AND($F101&gt;0,$G101="")</formula>
    </cfRule>
    <cfRule type="expression" dxfId="9687" priority="9557" stopIfTrue="1">
      <formula>AND($F101=0,$G101&lt;&gt;"",$G101&lt;&gt;"PUMP OFF MODE",G101&lt;&gt;"UNDER LOAD")</formula>
    </cfRule>
  </conditionalFormatting>
  <conditionalFormatting sqref="G101">
    <cfRule type="expression" dxfId="9686" priority="9552" stopIfTrue="1">
      <formula>OR($D101="SI",$D101="T&amp;A")</formula>
    </cfRule>
    <cfRule type="expression" dxfId="9685" priority="9553" stopIfTrue="1">
      <formula>AND($F101&gt;0,$G101="")</formula>
    </cfRule>
    <cfRule type="expression" dxfId="9684" priority="9554" stopIfTrue="1">
      <formula>AND($F101=0,$G101&lt;&gt;"",$G101&lt;&gt;"PUMP OFF MODE",G101&lt;&gt;"UNDER LOAD")</formula>
    </cfRule>
  </conditionalFormatting>
  <conditionalFormatting sqref="G101">
    <cfRule type="expression" dxfId="9683" priority="9549" stopIfTrue="1">
      <formula>OR($D101="SI",$D101="T&amp;A")</formula>
    </cfRule>
    <cfRule type="expression" dxfId="9682" priority="9550" stopIfTrue="1">
      <formula>AND($F101&gt;0,$G101="")</formula>
    </cfRule>
    <cfRule type="expression" dxfId="9681" priority="9551" stopIfTrue="1">
      <formula>AND($F101=0,$G101&lt;&gt;"",$G101&lt;&gt;"PUMP OFF MODE",G101&lt;&gt;"UNDER LOAD")</formula>
    </cfRule>
  </conditionalFormatting>
  <conditionalFormatting sqref="G101">
    <cfRule type="expression" dxfId="9680" priority="9546" stopIfTrue="1">
      <formula>OR($D101="SI",$D101="T&amp;A")</formula>
    </cfRule>
    <cfRule type="expression" dxfId="9679" priority="9547" stopIfTrue="1">
      <formula>AND($F101&gt;0,$G101="")</formula>
    </cfRule>
    <cfRule type="expression" dxfId="9678" priority="9548" stopIfTrue="1">
      <formula>AND($F101=0,$G101&lt;&gt;"",$G101&lt;&gt;"PUMP OFF MODE",G101&lt;&gt;"UNDER LOAD")</formula>
    </cfRule>
  </conditionalFormatting>
  <conditionalFormatting sqref="G101">
    <cfRule type="expression" dxfId="9677" priority="9543" stopIfTrue="1">
      <formula>OR($D101="SI",$D101="T&amp;A")</formula>
    </cfRule>
    <cfRule type="expression" dxfId="9676" priority="9544" stopIfTrue="1">
      <formula>AND($F101&gt;0,$G101="")</formula>
    </cfRule>
    <cfRule type="expression" dxfId="9675" priority="9545" stopIfTrue="1">
      <formula>AND($F101=0,$G101&lt;&gt;"",$G101&lt;&gt;"PUMP OFF MODE",G101&lt;&gt;"UNDER LOAD")</formula>
    </cfRule>
  </conditionalFormatting>
  <conditionalFormatting sqref="G101">
    <cfRule type="expression" dxfId="9674" priority="9540" stopIfTrue="1">
      <formula>OR($D101="SI",$D101="T&amp;A")</formula>
    </cfRule>
    <cfRule type="expression" dxfId="9673" priority="9541" stopIfTrue="1">
      <formula>AND($F101&gt;0,$G101="")</formula>
    </cfRule>
    <cfRule type="expression" dxfId="9672" priority="9542" stopIfTrue="1">
      <formula>AND($F101=0,$G101&lt;&gt;"",$G101&lt;&gt;"PUMP OFF MODE",G101&lt;&gt;"UNDER LOAD")</formula>
    </cfRule>
  </conditionalFormatting>
  <conditionalFormatting sqref="G101">
    <cfRule type="expression" dxfId="9671" priority="9537" stopIfTrue="1">
      <formula>OR($D101="SI",$D101="T&amp;A")</formula>
    </cfRule>
    <cfRule type="expression" dxfId="9670" priority="9538" stopIfTrue="1">
      <formula>AND($F101&gt;0,$G101="")</formula>
    </cfRule>
    <cfRule type="expression" dxfId="9669" priority="9539" stopIfTrue="1">
      <formula>AND($F101=0,$G101&lt;&gt;"",$G101&lt;&gt;"PUMP OFF MODE",G101&lt;&gt;"UNDER LOAD")</formula>
    </cfRule>
  </conditionalFormatting>
  <conditionalFormatting sqref="G101">
    <cfRule type="expression" dxfId="9668" priority="9534" stopIfTrue="1">
      <formula>OR($D101="SI",$D101="T&amp;A")</formula>
    </cfRule>
    <cfRule type="expression" dxfId="9667" priority="9535" stopIfTrue="1">
      <formula>AND($F101&gt;0,$G101="")</formula>
    </cfRule>
    <cfRule type="expression" dxfId="9666" priority="9536" stopIfTrue="1">
      <formula>AND($F101=0,$G101&lt;&gt;"",$G101&lt;&gt;"PUMP OFF MODE",G101&lt;&gt;"UNDER LOAD")</formula>
    </cfRule>
  </conditionalFormatting>
  <conditionalFormatting sqref="G101">
    <cfRule type="expression" dxfId="9665" priority="9531" stopIfTrue="1">
      <formula>OR($D101="SI",$D101="T&amp;A")</formula>
    </cfRule>
    <cfRule type="expression" dxfId="9664" priority="9532" stopIfTrue="1">
      <formula>AND($F101&gt;0,$G101="")</formula>
    </cfRule>
    <cfRule type="expression" dxfId="9663" priority="9533" stopIfTrue="1">
      <formula>AND($F101=0,$G101&lt;&gt;"",$G101&lt;&gt;"PUMP OFF MODE",G101&lt;&gt;"UNDER LOAD")</formula>
    </cfRule>
  </conditionalFormatting>
  <conditionalFormatting sqref="G101">
    <cfRule type="expression" dxfId="9662" priority="9528" stopIfTrue="1">
      <formula>OR($D101="SI",$D101="T&amp;A")</formula>
    </cfRule>
    <cfRule type="expression" dxfId="9661" priority="9529" stopIfTrue="1">
      <formula>AND($F101&gt;0,$G101="")</formula>
    </cfRule>
    <cfRule type="expression" dxfId="9660" priority="9530" stopIfTrue="1">
      <formula>AND($F101=0,$G101&lt;&gt;"",$G101&lt;&gt;"PUMP OFF MODE",G101&lt;&gt;"UNDER LOAD")</formula>
    </cfRule>
  </conditionalFormatting>
  <conditionalFormatting sqref="G101">
    <cfRule type="expression" dxfId="9659" priority="9525" stopIfTrue="1">
      <formula>OR($D101="SI",$D101="T&amp;A")</formula>
    </cfRule>
    <cfRule type="expression" dxfId="9658" priority="9526" stopIfTrue="1">
      <formula>AND($F101&gt;0,$G101="")</formula>
    </cfRule>
    <cfRule type="expression" dxfId="9657" priority="9527" stopIfTrue="1">
      <formula>AND($F101=0,$G101&lt;&gt;"",$G101&lt;&gt;"PUMP OFF MODE",G101&lt;&gt;"UNDER LOAD")</formula>
    </cfRule>
  </conditionalFormatting>
  <conditionalFormatting sqref="G101">
    <cfRule type="expression" dxfId="9656" priority="9522" stopIfTrue="1">
      <formula>OR($D101="SI",$D101="T&amp;A")</formula>
    </cfRule>
    <cfRule type="expression" dxfId="9655" priority="9523" stopIfTrue="1">
      <formula>AND($F101&gt;0,$G101="")</formula>
    </cfRule>
    <cfRule type="expression" dxfId="9654" priority="9524" stopIfTrue="1">
      <formula>AND($F101=0,$G101&lt;&gt;"",$G101&lt;&gt;"PUMP OFF MODE",G101&lt;&gt;"UNDER LOAD")</formula>
    </cfRule>
  </conditionalFormatting>
  <conditionalFormatting sqref="G101">
    <cfRule type="expression" dxfId="9653" priority="9519" stopIfTrue="1">
      <formula>OR($D101="SI",$D101="T&amp;A")</formula>
    </cfRule>
    <cfRule type="expression" dxfId="9652" priority="9520" stopIfTrue="1">
      <formula>AND($F101&gt;0,$G101="")</formula>
    </cfRule>
    <cfRule type="expression" dxfId="9651" priority="9521" stopIfTrue="1">
      <formula>AND($F101=0,$G101&lt;&gt;"",$G101&lt;&gt;"PUMP OFF MODE",G101&lt;&gt;"UNDER LOAD")</formula>
    </cfRule>
  </conditionalFormatting>
  <conditionalFormatting sqref="G101">
    <cfRule type="expression" dxfId="9650" priority="9516" stopIfTrue="1">
      <formula>OR($D101="SI",$D101="T&amp;A")</formula>
    </cfRule>
    <cfRule type="expression" dxfId="9649" priority="9517" stopIfTrue="1">
      <formula>AND($F101&gt;0,$G101="")</formula>
    </cfRule>
    <cfRule type="expression" dxfId="9648" priority="9518" stopIfTrue="1">
      <formula>AND($F101=0,$G101&lt;&gt;"",$G101&lt;&gt;"PUMP OFF MODE",G101&lt;&gt;"UNDER LOAD")</formula>
    </cfRule>
  </conditionalFormatting>
  <conditionalFormatting sqref="G101">
    <cfRule type="expression" dxfId="9647" priority="9513" stopIfTrue="1">
      <formula>OR($D101="SI",$D101="T&amp;A")</formula>
    </cfRule>
    <cfRule type="expression" dxfId="9646" priority="9514" stopIfTrue="1">
      <formula>AND($F101&gt;0,$G101="")</formula>
    </cfRule>
    <cfRule type="expression" dxfId="9645" priority="9515" stopIfTrue="1">
      <formula>AND($F101=0,$G101&lt;&gt;"",$G101&lt;&gt;"PUMP OFF MODE",G101&lt;&gt;"UNDER LOAD")</formula>
    </cfRule>
  </conditionalFormatting>
  <conditionalFormatting sqref="G101">
    <cfRule type="expression" dxfId="9644" priority="9510" stopIfTrue="1">
      <formula>OR($D101="SI",$D101="T&amp;A")</formula>
    </cfRule>
    <cfRule type="expression" dxfId="9643" priority="9511" stopIfTrue="1">
      <formula>AND($F101&gt;0,$G101="")</formula>
    </cfRule>
    <cfRule type="expression" dxfId="9642" priority="9512" stopIfTrue="1">
      <formula>AND($F101=0,$G101&lt;&gt;"",$G101&lt;&gt;"PUMP OFF MODE",G101&lt;&gt;"UNDER LOAD")</formula>
    </cfRule>
  </conditionalFormatting>
  <conditionalFormatting sqref="G101">
    <cfRule type="expression" dxfId="9641" priority="9507" stopIfTrue="1">
      <formula>OR($D101="SI",$D101="T&amp;A")</formula>
    </cfRule>
    <cfRule type="expression" dxfId="9640" priority="9508" stopIfTrue="1">
      <formula>AND($F101&gt;0,$G101="")</formula>
    </cfRule>
    <cfRule type="expression" dxfId="9639" priority="9509" stopIfTrue="1">
      <formula>AND($F101=0,$G101&lt;&gt;"",$G101&lt;&gt;"PUMP OFF MODE",G101&lt;&gt;"UNDER LOAD")</formula>
    </cfRule>
  </conditionalFormatting>
  <conditionalFormatting sqref="G101">
    <cfRule type="expression" dxfId="9638" priority="9504" stopIfTrue="1">
      <formula>OR($D101="SI",$D101="T&amp;A")</formula>
    </cfRule>
    <cfRule type="expression" dxfId="9637" priority="9505" stopIfTrue="1">
      <formula>AND($F101&gt;0,$G101="")</formula>
    </cfRule>
    <cfRule type="expression" dxfId="9636" priority="9506" stopIfTrue="1">
      <formula>AND($F101=0,$G101&lt;&gt;"",$G101&lt;&gt;"PUMP OFF MODE",G101&lt;&gt;"UNDER LOAD")</formula>
    </cfRule>
  </conditionalFormatting>
  <conditionalFormatting sqref="G101">
    <cfRule type="expression" dxfId="9635" priority="9501" stopIfTrue="1">
      <formula>OR($D101="SI",$D101="T&amp;A")</formula>
    </cfRule>
    <cfRule type="expression" dxfId="9634" priority="9502" stopIfTrue="1">
      <formula>AND($F101&gt;0,$G101="")</formula>
    </cfRule>
    <cfRule type="expression" dxfId="9633" priority="9503" stopIfTrue="1">
      <formula>AND($F101=0,$G101&lt;&gt;"",$G101&lt;&gt;"PUMP OFF MODE",G101&lt;&gt;"UNDER LOAD")</formula>
    </cfRule>
  </conditionalFormatting>
  <conditionalFormatting sqref="G101">
    <cfRule type="expression" dxfId="9632" priority="9498" stopIfTrue="1">
      <formula>OR($D101="SI",$D101="T&amp;A")</formula>
    </cfRule>
    <cfRule type="expression" dxfId="9631" priority="9499" stopIfTrue="1">
      <formula>AND($F101&gt;0,$G101="")</formula>
    </cfRule>
    <cfRule type="expression" dxfId="9630" priority="9500" stopIfTrue="1">
      <formula>AND($F101=0,$G101&lt;&gt;"",$G101&lt;&gt;"PUMP OFF MODE",G101&lt;&gt;"UNDER LOAD")</formula>
    </cfRule>
  </conditionalFormatting>
  <conditionalFormatting sqref="G101">
    <cfRule type="expression" dxfId="9629" priority="9495" stopIfTrue="1">
      <formula>OR($D101="SI",$D101="T&amp;A")</formula>
    </cfRule>
    <cfRule type="expression" dxfId="9628" priority="9496" stopIfTrue="1">
      <formula>AND($F101&gt;0,$G101="")</formula>
    </cfRule>
    <cfRule type="expression" dxfId="9627" priority="9497" stopIfTrue="1">
      <formula>AND($F101=0,$G101&lt;&gt;"",$G101&lt;&gt;"PUMP OFF MODE",G101&lt;&gt;"UNDER LOAD")</formula>
    </cfRule>
  </conditionalFormatting>
  <conditionalFormatting sqref="G101">
    <cfRule type="expression" dxfId="9626" priority="9492" stopIfTrue="1">
      <formula>OR($D101="SI",$D101="T&amp;A")</formula>
    </cfRule>
    <cfRule type="expression" dxfId="9625" priority="9493" stopIfTrue="1">
      <formula>AND($F101&gt;0,$G101="")</formula>
    </cfRule>
    <cfRule type="expression" dxfId="9624" priority="9494" stopIfTrue="1">
      <formula>AND($F101=0,$G101&lt;&gt;"",$G101&lt;&gt;"PUMP OFF MODE",G101&lt;&gt;"UNDER LOAD")</formula>
    </cfRule>
  </conditionalFormatting>
  <conditionalFormatting sqref="G101">
    <cfRule type="expression" dxfId="9623" priority="9489" stopIfTrue="1">
      <formula>OR($D101="SI",$D101="T&amp;A")</formula>
    </cfRule>
    <cfRule type="expression" dxfId="9622" priority="9490" stopIfTrue="1">
      <formula>AND($F101&gt;0,$G101="")</formula>
    </cfRule>
    <cfRule type="expression" dxfId="9621" priority="9491" stopIfTrue="1">
      <formula>AND($F101=0,$G101&lt;&gt;"",$G101&lt;&gt;"PUMP OFF MODE",G101&lt;&gt;"UNDER LOAD")</formula>
    </cfRule>
  </conditionalFormatting>
  <conditionalFormatting sqref="G101">
    <cfRule type="expression" dxfId="9620" priority="9486" stopIfTrue="1">
      <formula>OR($D101="SI",$D101="T&amp;A")</formula>
    </cfRule>
    <cfRule type="expression" dxfId="9619" priority="9487" stopIfTrue="1">
      <formula>AND($F101&gt;0,$G101="")</formula>
    </cfRule>
    <cfRule type="expression" dxfId="9618" priority="9488" stopIfTrue="1">
      <formula>AND($F101=0,$G101&lt;&gt;"",$G101&lt;&gt;"PUMP OFF MODE",G101&lt;&gt;"UNDER LOAD")</formula>
    </cfRule>
  </conditionalFormatting>
  <conditionalFormatting sqref="G101">
    <cfRule type="expression" dxfId="9617" priority="9483" stopIfTrue="1">
      <formula>OR($D101="SI",$D101="T&amp;A")</formula>
    </cfRule>
    <cfRule type="expression" dxfId="9616" priority="9484" stopIfTrue="1">
      <formula>AND($F101&gt;0,$G101="")</formula>
    </cfRule>
    <cfRule type="expression" dxfId="9615" priority="9485" stopIfTrue="1">
      <formula>AND($F101=0,$G101&lt;&gt;"",$G101&lt;&gt;"PUMP OFF MODE",G101&lt;&gt;"UNDER LOAD")</formula>
    </cfRule>
  </conditionalFormatting>
  <conditionalFormatting sqref="G101">
    <cfRule type="expression" dxfId="9614" priority="9480" stopIfTrue="1">
      <formula>OR($D101="SI",$D101="T&amp;A")</formula>
    </cfRule>
    <cfRule type="expression" dxfId="9613" priority="9481" stopIfTrue="1">
      <formula>AND($F101&gt;0,$G101="")</formula>
    </cfRule>
    <cfRule type="expression" dxfId="9612" priority="9482" stopIfTrue="1">
      <formula>AND($F101=0,$G101&lt;&gt;"",$G101&lt;&gt;"PUMP OFF MODE",G101&lt;&gt;"UNDER LOAD")</formula>
    </cfRule>
  </conditionalFormatting>
  <conditionalFormatting sqref="G101">
    <cfRule type="expression" dxfId="9611" priority="9477" stopIfTrue="1">
      <formula>OR($D101="SI",$D101="T&amp;A")</formula>
    </cfRule>
    <cfRule type="expression" dxfId="9610" priority="9478" stopIfTrue="1">
      <formula>AND($F101&gt;0,$G101="")</formula>
    </cfRule>
    <cfRule type="expression" dxfId="9609" priority="9479" stopIfTrue="1">
      <formula>AND($F101=0,$G101&lt;&gt;"",$G101&lt;&gt;"PUMP OFF MODE",G101&lt;&gt;"UNDER LOAD")</formula>
    </cfRule>
  </conditionalFormatting>
  <conditionalFormatting sqref="G101">
    <cfRule type="expression" dxfId="9608" priority="9474" stopIfTrue="1">
      <formula>OR($D101="SI",$D101="T&amp;A")</formula>
    </cfRule>
    <cfRule type="expression" dxfId="9607" priority="9475" stopIfTrue="1">
      <formula>AND($F101&gt;0,$G101="")</formula>
    </cfRule>
    <cfRule type="expression" dxfId="9606" priority="9476" stopIfTrue="1">
      <formula>AND($F101=0,$G101&lt;&gt;"",$G101&lt;&gt;"PUMP OFF MODE",G101&lt;&gt;"UNDER LOAD")</formula>
    </cfRule>
  </conditionalFormatting>
  <conditionalFormatting sqref="G101">
    <cfRule type="expression" dxfId="9605" priority="9471" stopIfTrue="1">
      <formula>OR($D101="SI",$D101="T&amp;A")</formula>
    </cfRule>
    <cfRule type="expression" dxfId="9604" priority="9472" stopIfTrue="1">
      <formula>AND($F101&gt;0,$G101="")</formula>
    </cfRule>
    <cfRule type="expression" dxfId="9603" priority="9473" stopIfTrue="1">
      <formula>AND($F101=0,$G101&lt;&gt;"",$G101&lt;&gt;"PUMP OFF MODE",G101&lt;&gt;"UNDER LOAD")</formula>
    </cfRule>
  </conditionalFormatting>
  <conditionalFormatting sqref="G101">
    <cfRule type="expression" dxfId="9602" priority="9468" stopIfTrue="1">
      <formula>OR($D101="SI",$D101="T&amp;A")</formula>
    </cfRule>
    <cfRule type="expression" dxfId="9601" priority="9469" stopIfTrue="1">
      <formula>AND($F101&gt;0,$G101="")</formula>
    </cfRule>
    <cfRule type="expression" dxfId="9600" priority="9470" stopIfTrue="1">
      <formula>AND($F101=0,$G101&lt;&gt;"",$G101&lt;&gt;"PUMP OFF MODE",G101&lt;&gt;"UNDER LOAD")</formula>
    </cfRule>
  </conditionalFormatting>
  <conditionalFormatting sqref="G101">
    <cfRule type="expression" dxfId="9599" priority="9465" stopIfTrue="1">
      <formula>OR($D101="SI",$D101="T&amp;A")</formula>
    </cfRule>
    <cfRule type="expression" dxfId="9598" priority="9466" stopIfTrue="1">
      <formula>AND($F101&gt;0,$G101="")</formula>
    </cfRule>
    <cfRule type="expression" dxfId="9597" priority="9467" stopIfTrue="1">
      <formula>AND($F101=0,$G101&lt;&gt;"",$G101&lt;&gt;"PUMP OFF MODE",G101&lt;&gt;"UNDER LOAD")</formula>
    </cfRule>
  </conditionalFormatting>
  <conditionalFormatting sqref="G101">
    <cfRule type="expression" dxfId="9596" priority="9462" stopIfTrue="1">
      <formula>OR($D101="SI",$D101="T&amp;A")</formula>
    </cfRule>
    <cfRule type="expression" dxfId="9595" priority="9463" stopIfTrue="1">
      <formula>AND($F101&gt;0,$G101="")</formula>
    </cfRule>
    <cfRule type="expression" dxfId="9594" priority="9464" stopIfTrue="1">
      <formula>AND($F101=0,$G101&lt;&gt;"",$G101&lt;&gt;"PUMP OFF MODE",G101&lt;&gt;"UNDER LOAD")</formula>
    </cfRule>
  </conditionalFormatting>
  <conditionalFormatting sqref="G101">
    <cfRule type="expression" dxfId="9593" priority="9459" stopIfTrue="1">
      <formula>OR($D101="SI",$D101="T&amp;A")</formula>
    </cfRule>
    <cfRule type="expression" dxfId="9592" priority="9460" stopIfTrue="1">
      <formula>AND($F101&gt;0,$G101="")</formula>
    </cfRule>
    <cfRule type="expression" dxfId="9591" priority="9461" stopIfTrue="1">
      <formula>AND($F101=0,$G101&lt;&gt;"",$G101&lt;&gt;"PUMP OFF MODE",G101&lt;&gt;"UNDER LOAD")</formula>
    </cfRule>
  </conditionalFormatting>
  <conditionalFormatting sqref="G101">
    <cfRule type="expression" dxfId="9590" priority="9456" stopIfTrue="1">
      <formula>OR($D101="SI",$D101="T&amp;A")</formula>
    </cfRule>
    <cfRule type="expression" dxfId="9589" priority="9457" stopIfTrue="1">
      <formula>AND($F101&gt;0,$G101="")</formula>
    </cfRule>
    <cfRule type="expression" dxfId="9588" priority="9458" stopIfTrue="1">
      <formula>AND($F101=0,$G101&lt;&gt;"",$G101&lt;&gt;"PUMP OFF MODE",G101&lt;&gt;"UNDER LOAD")</formula>
    </cfRule>
  </conditionalFormatting>
  <conditionalFormatting sqref="G101">
    <cfRule type="expression" dxfId="9587" priority="9453" stopIfTrue="1">
      <formula>OR($D101="SI",$D101="T&amp;A")</formula>
    </cfRule>
    <cfRule type="expression" dxfId="9586" priority="9454" stopIfTrue="1">
      <formula>AND($F101&gt;0,$G101="")</formula>
    </cfRule>
    <cfRule type="expression" dxfId="9585" priority="9455" stopIfTrue="1">
      <formula>AND($F101=0,$G101&lt;&gt;"",$G101&lt;&gt;"PUMP OFF MODE",G101&lt;&gt;"UNDER LOAD")</formula>
    </cfRule>
  </conditionalFormatting>
  <conditionalFormatting sqref="G101">
    <cfRule type="expression" dxfId="9584" priority="9450" stopIfTrue="1">
      <formula>OR($D101="SI",$D101="T&amp;A")</formula>
    </cfRule>
    <cfRule type="expression" dxfId="9583" priority="9451" stopIfTrue="1">
      <formula>AND($F101&gt;0,$G101="")</formula>
    </cfRule>
    <cfRule type="expression" dxfId="9582" priority="9452" stopIfTrue="1">
      <formula>AND($F101=0,$G101&lt;&gt;"",$G101&lt;&gt;"PUMP OFF MODE",G101&lt;&gt;"UNDER LOAD")</formula>
    </cfRule>
  </conditionalFormatting>
  <conditionalFormatting sqref="G101">
    <cfRule type="expression" dxfId="9581" priority="9447" stopIfTrue="1">
      <formula>OR($D101="SI",$D101="T&amp;A")</formula>
    </cfRule>
    <cfRule type="expression" dxfId="9580" priority="9448" stopIfTrue="1">
      <formula>AND($F101&gt;0,$G101="")</formula>
    </cfRule>
    <cfRule type="expression" dxfId="9579" priority="9449" stopIfTrue="1">
      <formula>AND($F101=0,$G101&lt;&gt;"",$G101&lt;&gt;"PUMP OFF MODE",G101&lt;&gt;"UNDER LOAD")</formula>
    </cfRule>
  </conditionalFormatting>
  <conditionalFormatting sqref="G101">
    <cfRule type="expression" dxfId="9578" priority="9444" stopIfTrue="1">
      <formula>OR($D101="SI",$D101="T&amp;A")</formula>
    </cfRule>
    <cfRule type="expression" dxfId="9577" priority="9445" stopIfTrue="1">
      <formula>AND($F101&gt;0,$G101="")</formula>
    </cfRule>
    <cfRule type="expression" dxfId="9576" priority="9446" stopIfTrue="1">
      <formula>AND($F101=0,$G101&lt;&gt;"",$G101&lt;&gt;"PUMP OFF MODE",G101&lt;&gt;"UNDER LOAD")</formula>
    </cfRule>
  </conditionalFormatting>
  <conditionalFormatting sqref="G101">
    <cfRule type="expression" dxfId="9575" priority="9441" stopIfTrue="1">
      <formula>OR($D101="SI",$D101="T&amp;A")</formula>
    </cfRule>
    <cfRule type="expression" dxfId="9574" priority="9442" stopIfTrue="1">
      <formula>AND($F101&gt;0,$G101="")</formula>
    </cfRule>
    <cfRule type="expression" dxfId="9573" priority="9443" stopIfTrue="1">
      <formula>AND($F101=0,$G101&lt;&gt;"",$G101&lt;&gt;"PUMP OFF MODE",G101&lt;&gt;"UNDER LOAD")</formula>
    </cfRule>
  </conditionalFormatting>
  <conditionalFormatting sqref="G101">
    <cfRule type="expression" dxfId="9572" priority="9438" stopIfTrue="1">
      <formula>OR($D101="SI",$D101="T&amp;A")</formula>
    </cfRule>
    <cfRule type="expression" dxfId="9571" priority="9439" stopIfTrue="1">
      <formula>AND($F101&gt;0,$G101="")</formula>
    </cfRule>
    <cfRule type="expression" dxfId="9570" priority="9440" stopIfTrue="1">
      <formula>AND($F101=0,$G101&lt;&gt;"",$G101&lt;&gt;"PUMP OFF MODE",G101&lt;&gt;"UNDER LOAD")</formula>
    </cfRule>
  </conditionalFormatting>
  <conditionalFormatting sqref="G101">
    <cfRule type="expression" dxfId="9569" priority="9435" stopIfTrue="1">
      <formula>OR($D101="SI",$D101="T&amp;A")</formula>
    </cfRule>
    <cfRule type="expression" dxfId="9568" priority="9436" stopIfTrue="1">
      <formula>AND($F101&gt;0,$G101="")</formula>
    </cfRule>
    <cfRule type="expression" dxfId="9567" priority="9437" stopIfTrue="1">
      <formula>AND($F101=0,$G101&lt;&gt;"",$G101&lt;&gt;"PUMP OFF MODE",G101&lt;&gt;"UNDER LOAD")</formula>
    </cfRule>
  </conditionalFormatting>
  <conditionalFormatting sqref="G101">
    <cfRule type="expression" dxfId="9566" priority="9432" stopIfTrue="1">
      <formula>OR($D101="SI",$D101="T&amp;A")</formula>
    </cfRule>
    <cfRule type="expression" dxfId="9565" priority="9433" stopIfTrue="1">
      <formula>AND($F101&gt;0,$G101="")</formula>
    </cfRule>
    <cfRule type="expression" dxfId="9564" priority="9434" stopIfTrue="1">
      <formula>AND($F101=0,$G101&lt;&gt;"",$G101&lt;&gt;"PUMP OFF MODE",G101&lt;&gt;"UNDER LOAD")</formula>
    </cfRule>
  </conditionalFormatting>
  <conditionalFormatting sqref="G101">
    <cfRule type="expression" dxfId="9563" priority="9429" stopIfTrue="1">
      <formula>OR($D101="SI",$D101="T&amp;A")</formula>
    </cfRule>
    <cfRule type="expression" dxfId="9562" priority="9430" stopIfTrue="1">
      <formula>AND($F101&gt;0,$G101="")</formula>
    </cfRule>
    <cfRule type="expression" dxfId="9561" priority="9431" stopIfTrue="1">
      <formula>AND($F101=0,$G101&lt;&gt;"",$G101&lt;&gt;"PUMP OFF MODE",G101&lt;&gt;"UNDER LOAD")</formula>
    </cfRule>
  </conditionalFormatting>
  <conditionalFormatting sqref="G101">
    <cfRule type="expression" dxfId="9560" priority="9426" stopIfTrue="1">
      <formula>OR($D101="SI",$D101="T&amp;A")</formula>
    </cfRule>
    <cfRule type="expression" dxfId="9559" priority="9427" stopIfTrue="1">
      <formula>AND($F101&gt;0,$G101="")</formula>
    </cfRule>
    <cfRule type="expression" dxfId="9558" priority="9428" stopIfTrue="1">
      <formula>AND($F101=0,$G101&lt;&gt;"",$G101&lt;&gt;"PUMP OFF MODE",G101&lt;&gt;"UNDER LOAD")</formula>
    </cfRule>
  </conditionalFormatting>
  <conditionalFormatting sqref="G101">
    <cfRule type="expression" dxfId="9557" priority="9423" stopIfTrue="1">
      <formula>OR($D101="SI",$D101="T&amp;A")</formula>
    </cfRule>
    <cfRule type="expression" dxfId="9556" priority="9424" stopIfTrue="1">
      <formula>AND($F101&gt;0,$G101="")</formula>
    </cfRule>
    <cfRule type="expression" dxfId="9555" priority="9425" stopIfTrue="1">
      <formula>AND($F101=0,$G101&lt;&gt;"",$G101&lt;&gt;"PUMP OFF MODE",G101&lt;&gt;"UNDER LOAD")</formula>
    </cfRule>
  </conditionalFormatting>
  <conditionalFormatting sqref="G101">
    <cfRule type="expression" dxfId="9554" priority="9420" stopIfTrue="1">
      <formula>OR($D101="SI",$D101="T&amp;A")</formula>
    </cfRule>
    <cfRule type="expression" dxfId="9553" priority="9421" stopIfTrue="1">
      <formula>AND($F101&gt;0,$G101="")</formula>
    </cfRule>
    <cfRule type="expression" dxfId="9552" priority="9422" stopIfTrue="1">
      <formula>AND($F101=0,$G101&lt;&gt;"",$G101&lt;&gt;"PUMP OFF MODE",G101&lt;&gt;"UNDER LOAD")</formula>
    </cfRule>
  </conditionalFormatting>
  <conditionalFormatting sqref="G101">
    <cfRule type="expression" dxfId="9551" priority="9417" stopIfTrue="1">
      <formula>OR($D101="SI",$D101="T&amp;A")</formula>
    </cfRule>
    <cfRule type="expression" dxfId="9550" priority="9418" stopIfTrue="1">
      <formula>AND($F101&gt;0,$G101="")</formula>
    </cfRule>
    <cfRule type="expression" dxfId="9549" priority="9419" stopIfTrue="1">
      <formula>AND($F101=0,$G101&lt;&gt;"",$G101&lt;&gt;"PUMP OFF MODE",G101&lt;&gt;"UNDER LOAD")</formula>
    </cfRule>
  </conditionalFormatting>
  <conditionalFormatting sqref="G101">
    <cfRule type="expression" dxfId="9548" priority="9414" stopIfTrue="1">
      <formula>OR($D101="SI",$D101="T&amp;A")</formula>
    </cfRule>
    <cfRule type="expression" dxfId="9547" priority="9415" stopIfTrue="1">
      <formula>AND($F101&gt;0,$G101="")</formula>
    </cfRule>
    <cfRule type="expression" dxfId="9546" priority="9416" stopIfTrue="1">
      <formula>AND($F101=0,$G101&lt;&gt;"",$G101&lt;&gt;"PUMP OFF MODE",G101&lt;&gt;"UNDER LOAD")</formula>
    </cfRule>
  </conditionalFormatting>
  <conditionalFormatting sqref="G101">
    <cfRule type="expression" dxfId="9545" priority="9411" stopIfTrue="1">
      <formula>OR($D101="SI",$D101="T&amp;A")</formula>
    </cfRule>
    <cfRule type="expression" dxfId="9544" priority="9412" stopIfTrue="1">
      <formula>AND($F101&gt;0,$G101="")</formula>
    </cfRule>
    <cfRule type="expression" dxfId="9543" priority="9413" stopIfTrue="1">
      <formula>AND($F101=0,$G101&lt;&gt;"",$G101&lt;&gt;"PUMP OFF MODE",G101&lt;&gt;"UNDER LOAD")</formula>
    </cfRule>
  </conditionalFormatting>
  <conditionalFormatting sqref="G101">
    <cfRule type="expression" dxfId="9542" priority="9408" stopIfTrue="1">
      <formula>OR($D101="SI",$D101="T&amp;A")</formula>
    </cfRule>
    <cfRule type="expression" dxfId="9541" priority="9409" stopIfTrue="1">
      <formula>AND($F101&gt;0,$G101="")</formula>
    </cfRule>
    <cfRule type="expression" dxfId="9540" priority="9410" stopIfTrue="1">
      <formula>AND($F101=0,$G101&lt;&gt;"",$G101&lt;&gt;"PUMP OFF MODE",G101&lt;&gt;"UNDER LOAD")</formula>
    </cfRule>
  </conditionalFormatting>
  <conditionalFormatting sqref="G101">
    <cfRule type="expression" dxfId="9539" priority="9405" stopIfTrue="1">
      <formula>OR($D101="SI",$D101="T&amp;A")</formula>
    </cfRule>
    <cfRule type="expression" dxfId="9538" priority="9406" stopIfTrue="1">
      <formula>AND($F101&gt;0,$G101="")</formula>
    </cfRule>
    <cfRule type="expression" dxfId="9537" priority="9407" stopIfTrue="1">
      <formula>AND($F101=0,$G101&lt;&gt;"",$G101&lt;&gt;"PUMP OFF MODE",G101&lt;&gt;"UNDER LOAD")</formula>
    </cfRule>
  </conditionalFormatting>
  <conditionalFormatting sqref="G101">
    <cfRule type="expression" dxfId="9536" priority="9402" stopIfTrue="1">
      <formula>OR($D101="SI",$D101="T&amp;A")</formula>
    </cfRule>
    <cfRule type="expression" dxfId="9535" priority="9403" stopIfTrue="1">
      <formula>AND($F101&gt;0,$G101="")</formula>
    </cfRule>
    <cfRule type="expression" dxfId="9534" priority="9404" stopIfTrue="1">
      <formula>AND($F101=0,$G101&lt;&gt;"",$G101&lt;&gt;"PUMP OFF MODE",G101&lt;&gt;"UNDER LOAD")</formula>
    </cfRule>
  </conditionalFormatting>
  <conditionalFormatting sqref="G101">
    <cfRule type="expression" dxfId="9533" priority="9399" stopIfTrue="1">
      <formula>OR($D101="SI",$D101="T&amp;A")</formula>
    </cfRule>
    <cfRule type="expression" dxfId="9532" priority="9400" stopIfTrue="1">
      <formula>AND($F101&gt;0,$G101="")</formula>
    </cfRule>
    <cfRule type="expression" dxfId="9531" priority="9401" stopIfTrue="1">
      <formula>AND($F101=0,$G101&lt;&gt;"",$G101&lt;&gt;"PUMP OFF MODE",G101&lt;&gt;"UNDER LOAD")</formula>
    </cfRule>
  </conditionalFormatting>
  <conditionalFormatting sqref="G101">
    <cfRule type="expression" dxfId="9530" priority="9396" stopIfTrue="1">
      <formula>OR($D101="SI",$D101="T&amp;A")</formula>
    </cfRule>
    <cfRule type="expression" dxfId="9529" priority="9397" stopIfTrue="1">
      <formula>AND($F101&gt;0,$G101="")</formula>
    </cfRule>
    <cfRule type="expression" dxfId="9528" priority="9398" stopIfTrue="1">
      <formula>AND($F101=0,$G101&lt;&gt;"",$G101&lt;&gt;"PUMP OFF MODE",G101&lt;&gt;"UNDER LOAD")</formula>
    </cfRule>
  </conditionalFormatting>
  <conditionalFormatting sqref="G101">
    <cfRule type="expression" dxfId="9527" priority="9393" stopIfTrue="1">
      <formula>OR($D101="SI",$D101="T&amp;A")</formula>
    </cfRule>
    <cfRule type="expression" dxfId="9526" priority="9394" stopIfTrue="1">
      <formula>AND($F101&gt;0,$G101="")</formula>
    </cfRule>
    <cfRule type="expression" dxfId="9525" priority="9395" stopIfTrue="1">
      <formula>AND($F101=0,$G101&lt;&gt;"",$G101&lt;&gt;"PUMP OFF MODE",G101&lt;&gt;"UNDER LOAD")</formula>
    </cfRule>
  </conditionalFormatting>
  <conditionalFormatting sqref="G101">
    <cfRule type="expression" dxfId="9524" priority="9390" stopIfTrue="1">
      <formula>OR($D101="SI",$D101="T&amp;A")</formula>
    </cfRule>
    <cfRule type="expression" dxfId="9523" priority="9391" stopIfTrue="1">
      <formula>AND($F101&gt;0,$G101="")</formula>
    </cfRule>
    <cfRule type="expression" dxfId="9522" priority="9392" stopIfTrue="1">
      <formula>AND($F101=0,$G101&lt;&gt;"",$G101&lt;&gt;"PUMP OFF MODE",G101&lt;&gt;"UNDER LOAD")</formula>
    </cfRule>
  </conditionalFormatting>
  <conditionalFormatting sqref="G101">
    <cfRule type="expression" dxfId="9521" priority="9387" stopIfTrue="1">
      <formula>OR($D101="SI",$D101="T&amp;A")</formula>
    </cfRule>
    <cfRule type="expression" dxfId="9520" priority="9388" stopIfTrue="1">
      <formula>AND($F101&gt;0,$G101="")</formula>
    </cfRule>
    <cfRule type="expression" dxfId="9519" priority="9389" stopIfTrue="1">
      <formula>AND($F101=0,$G101&lt;&gt;"",$G101&lt;&gt;"PUMP OFF MODE",G101&lt;&gt;"UNDER LOAD")</formula>
    </cfRule>
  </conditionalFormatting>
  <conditionalFormatting sqref="G101">
    <cfRule type="expression" dxfId="9518" priority="9384" stopIfTrue="1">
      <formula>OR($D101="SI",$D101="T&amp;A")</formula>
    </cfRule>
    <cfRule type="expression" dxfId="9517" priority="9385" stopIfTrue="1">
      <formula>AND($F101&gt;0,$G101="")</formula>
    </cfRule>
    <cfRule type="expression" dxfId="9516" priority="9386" stopIfTrue="1">
      <formula>AND($F101=0,$G101&lt;&gt;"",$G101&lt;&gt;"PUMP OFF MODE",G101&lt;&gt;"UNDER LOAD")</formula>
    </cfRule>
  </conditionalFormatting>
  <conditionalFormatting sqref="E45">
    <cfRule type="expression" dxfId="9515" priority="9381" stopIfTrue="1">
      <formula>OR($D45="SI",$D45="T&amp;A")</formula>
    </cfRule>
    <cfRule type="expression" dxfId="9514" priority="9382" stopIfTrue="1">
      <formula>AND($D45&lt;&gt;"SI",$E45&lt;24)</formula>
    </cfRule>
    <cfRule type="expression" dxfId="9513" priority="9383" stopIfTrue="1">
      <formula>OR($D45="SI",$D45="T&amp;A")</formula>
    </cfRule>
  </conditionalFormatting>
  <conditionalFormatting sqref="E45">
    <cfRule type="expression" dxfId="9512" priority="9378" stopIfTrue="1">
      <formula>OR($D45="SI",$D45="T&amp;A")</formula>
    </cfRule>
    <cfRule type="expression" dxfId="9511" priority="9379" stopIfTrue="1">
      <formula>AND($D45&lt;&gt;"SI",$E45&lt;24)</formula>
    </cfRule>
    <cfRule type="expression" dxfId="9510" priority="9380" stopIfTrue="1">
      <formula>OR($D45="SI",$D45="T&amp;A")</formula>
    </cfRule>
  </conditionalFormatting>
  <conditionalFormatting sqref="E45">
    <cfRule type="expression" dxfId="9509" priority="9375" stopIfTrue="1">
      <formula>OR($D45="SI",$D45="T&amp;A")</formula>
    </cfRule>
    <cfRule type="expression" dxfId="9508" priority="9376" stopIfTrue="1">
      <formula>AND($D45&lt;&gt;"SI",$E45&lt;24)</formula>
    </cfRule>
    <cfRule type="expression" dxfId="9507" priority="9377" stopIfTrue="1">
      <formula>OR($D45="SI",$D45="T&amp;A")</formula>
    </cfRule>
  </conditionalFormatting>
  <conditionalFormatting sqref="E45">
    <cfRule type="expression" dxfId="9506" priority="9372" stopIfTrue="1">
      <formula>OR($D45="SI",$D45="T&amp;A")</formula>
    </cfRule>
    <cfRule type="expression" dxfId="9505" priority="9373" stopIfTrue="1">
      <formula>AND($D45&lt;&gt;"SI",$E45&lt;24)</formula>
    </cfRule>
    <cfRule type="expression" dxfId="9504" priority="9374" stopIfTrue="1">
      <formula>OR($D45="SI",$D45="T&amp;A")</formula>
    </cfRule>
  </conditionalFormatting>
  <conditionalFormatting sqref="E45">
    <cfRule type="expression" dxfId="9503" priority="9369" stopIfTrue="1">
      <formula>OR($D45="SI",$D45="T&amp;A")</formula>
    </cfRule>
    <cfRule type="expression" dxfId="9502" priority="9370" stopIfTrue="1">
      <formula>AND($D45&lt;&gt;"SI",$E45&lt;24)</formula>
    </cfRule>
    <cfRule type="expression" dxfId="9501" priority="9371" stopIfTrue="1">
      <formula>OR($D45="SI",$D45="T&amp;A")</formula>
    </cfRule>
  </conditionalFormatting>
  <conditionalFormatting sqref="E45">
    <cfRule type="expression" dxfId="9500" priority="9366" stopIfTrue="1">
      <formula>OR($D45="SI",$D45="T&amp;A")</formula>
    </cfRule>
    <cfRule type="expression" dxfId="9499" priority="9367" stopIfTrue="1">
      <formula>AND($D45&lt;&gt;"SI",$E45&lt;24)</formula>
    </cfRule>
    <cfRule type="expression" dxfId="9498" priority="9368" stopIfTrue="1">
      <formula>OR($D45="SI",$D45="T&amp;A")</formula>
    </cfRule>
  </conditionalFormatting>
  <conditionalFormatting sqref="E45">
    <cfRule type="expression" dxfId="9497" priority="9363" stopIfTrue="1">
      <formula>OR($D45="SI",$D45="T&amp;A")</formula>
    </cfRule>
    <cfRule type="expression" dxfId="9496" priority="9364" stopIfTrue="1">
      <formula>AND($D45&lt;&gt;"SI",$E45&lt;24)</formula>
    </cfRule>
    <cfRule type="expression" dxfId="9495" priority="9365" stopIfTrue="1">
      <formula>OR($D45="SI",$D45="T&amp;A")</formula>
    </cfRule>
  </conditionalFormatting>
  <conditionalFormatting sqref="E45">
    <cfRule type="expression" dxfId="9494" priority="9360" stopIfTrue="1">
      <formula>OR($D45="SI",$D45="T&amp;A")</formula>
    </cfRule>
    <cfRule type="expression" dxfId="9493" priority="9361" stopIfTrue="1">
      <formula>AND($D45&lt;&gt;"SI",$E45&lt;24)</formula>
    </cfRule>
    <cfRule type="expression" dxfId="9492" priority="9362" stopIfTrue="1">
      <formula>OR($D45="SI",$D45="T&amp;A")</formula>
    </cfRule>
  </conditionalFormatting>
  <conditionalFormatting sqref="E45">
    <cfRule type="expression" dxfId="9491" priority="9357" stopIfTrue="1">
      <formula>OR($D45="SI",$D45="T&amp;A")</formula>
    </cfRule>
    <cfRule type="expression" dxfId="9490" priority="9358" stopIfTrue="1">
      <formula>AND($D45&lt;&gt;"SI",$E45&lt;24)</formula>
    </cfRule>
    <cfRule type="expression" dxfId="9489" priority="9359" stopIfTrue="1">
      <formula>OR($D45="SI",$D45="T&amp;A")</formula>
    </cfRule>
  </conditionalFormatting>
  <conditionalFormatting sqref="E45">
    <cfRule type="expression" dxfId="9488" priority="9354" stopIfTrue="1">
      <formula>OR($D45="SI",$D45="T&amp;A")</formula>
    </cfRule>
    <cfRule type="expression" dxfId="9487" priority="9355" stopIfTrue="1">
      <formula>AND($D45&lt;&gt;"SI",$E45&lt;24)</formula>
    </cfRule>
    <cfRule type="expression" dxfId="9486" priority="9356" stopIfTrue="1">
      <formula>OR($D45="SI",$D45="T&amp;A")</formula>
    </cfRule>
  </conditionalFormatting>
  <conditionalFormatting sqref="E45">
    <cfRule type="expression" dxfId="9485" priority="9351" stopIfTrue="1">
      <formula>OR($D45="SI",$D45="T&amp;A")</formula>
    </cfRule>
    <cfRule type="expression" dxfId="9484" priority="9352" stopIfTrue="1">
      <formula>AND($D45&lt;&gt;"SI",$E45&lt;24)</formula>
    </cfRule>
    <cfRule type="expression" dxfId="9483" priority="9353" stopIfTrue="1">
      <formula>OR($D45="SI",$D45="T&amp;A")</formula>
    </cfRule>
  </conditionalFormatting>
  <conditionalFormatting sqref="E45">
    <cfRule type="expression" dxfId="9482" priority="9348" stopIfTrue="1">
      <formula>OR($D45="SI",$D45="T&amp;A")</formula>
    </cfRule>
    <cfRule type="expression" dxfId="9481" priority="9349" stopIfTrue="1">
      <formula>AND($D45&lt;&gt;"SI",$E45&lt;24)</formula>
    </cfRule>
    <cfRule type="expression" dxfId="9480" priority="9350" stopIfTrue="1">
      <formula>OR($D45="SI",$D45="T&amp;A")</formula>
    </cfRule>
  </conditionalFormatting>
  <conditionalFormatting sqref="E45">
    <cfRule type="expression" dxfId="9479" priority="9345" stopIfTrue="1">
      <formula>OR($D45="SI",$D45="T&amp;A")</formula>
    </cfRule>
    <cfRule type="expression" dxfId="9478" priority="9346" stopIfTrue="1">
      <formula>AND($D45&lt;&gt;"SI",$E45&lt;24)</formula>
    </cfRule>
    <cfRule type="expression" dxfId="9477" priority="9347" stopIfTrue="1">
      <formula>OR($D45="SI",$D45="T&amp;A")</formula>
    </cfRule>
  </conditionalFormatting>
  <conditionalFormatting sqref="E45">
    <cfRule type="expression" dxfId="9476" priority="9342" stopIfTrue="1">
      <formula>OR($D45="SI",$D45="T&amp;A")</formula>
    </cfRule>
    <cfRule type="expression" dxfId="9475" priority="9343" stopIfTrue="1">
      <formula>AND($D45&lt;&gt;"SI",$E45&lt;24)</formula>
    </cfRule>
    <cfRule type="expression" dxfId="9474" priority="9344" stopIfTrue="1">
      <formula>OR($D45="SI",$D45="T&amp;A")</formula>
    </cfRule>
  </conditionalFormatting>
  <conditionalFormatting sqref="E45">
    <cfRule type="expression" dxfId="9473" priority="9339" stopIfTrue="1">
      <formula>OR($D45="SI",$D45="T&amp;A")</formula>
    </cfRule>
    <cfRule type="expression" dxfId="9472" priority="9340" stopIfTrue="1">
      <formula>AND($D45&lt;&gt;"SI",$E45&lt;24)</formula>
    </cfRule>
    <cfRule type="expression" dxfId="9471" priority="9341" stopIfTrue="1">
      <formula>OR($D45="SI",$D45="T&amp;A")</formula>
    </cfRule>
  </conditionalFormatting>
  <conditionalFormatting sqref="E45">
    <cfRule type="expression" dxfId="9470" priority="9336" stopIfTrue="1">
      <formula>OR($D45="SI",$D45="T&amp;A")</formula>
    </cfRule>
    <cfRule type="expression" dxfId="9469" priority="9337" stopIfTrue="1">
      <formula>AND($D45&lt;&gt;"SI",$E45&lt;24)</formula>
    </cfRule>
    <cfRule type="expression" dxfId="9468" priority="9338" stopIfTrue="1">
      <formula>OR($D45="SI",$D45="T&amp;A")</formula>
    </cfRule>
  </conditionalFormatting>
  <conditionalFormatting sqref="E45">
    <cfRule type="expression" dxfId="9467" priority="9333" stopIfTrue="1">
      <formula>OR($D45="SI",$D45="T&amp;A")</formula>
    </cfRule>
    <cfRule type="expression" dxfId="9466" priority="9334" stopIfTrue="1">
      <formula>AND($D45&lt;&gt;"SI",$E45&lt;24)</formula>
    </cfRule>
    <cfRule type="expression" dxfId="9465" priority="9335" stopIfTrue="1">
      <formula>OR($D45="SI",$D45="T&amp;A")</formula>
    </cfRule>
  </conditionalFormatting>
  <conditionalFormatting sqref="E45">
    <cfRule type="expression" dxfId="9464" priority="9330" stopIfTrue="1">
      <formula>OR($D45="SI",$D45="T&amp;A")</formula>
    </cfRule>
    <cfRule type="expression" dxfId="9463" priority="9331" stopIfTrue="1">
      <formula>AND($D45&lt;&gt;"SI",$E45&lt;24)</formula>
    </cfRule>
    <cfRule type="expression" dxfId="9462" priority="9332" stopIfTrue="1">
      <formula>OR($D45="SI",$D45="T&amp;A")</formula>
    </cfRule>
  </conditionalFormatting>
  <conditionalFormatting sqref="E45">
    <cfRule type="expression" dxfId="9461" priority="9327" stopIfTrue="1">
      <formula>OR($D45="SI",$D45="T&amp;A")</formula>
    </cfRule>
    <cfRule type="expression" dxfId="9460" priority="9328" stopIfTrue="1">
      <formula>AND($D45&lt;&gt;"SI",$E45&lt;24)</formula>
    </cfRule>
    <cfRule type="expression" dxfId="9459" priority="9329" stopIfTrue="1">
      <formula>OR($D45="SI",$D45="T&amp;A")</formula>
    </cfRule>
  </conditionalFormatting>
  <conditionalFormatting sqref="E45">
    <cfRule type="expression" dxfId="9458" priority="9324" stopIfTrue="1">
      <formula>OR($D45="SI",$D45="T&amp;A")</formula>
    </cfRule>
    <cfRule type="expression" dxfId="9457" priority="9325" stopIfTrue="1">
      <formula>AND($D45&lt;&gt;"SI",$E45&lt;24)</formula>
    </cfRule>
    <cfRule type="expression" dxfId="9456" priority="9326" stopIfTrue="1">
      <formula>OR($D45="SI",$D45="T&amp;A")</formula>
    </cfRule>
  </conditionalFormatting>
  <conditionalFormatting sqref="E45">
    <cfRule type="expression" dxfId="9455" priority="9321" stopIfTrue="1">
      <formula>OR($D45="SI",$D45="T&amp;A")</formula>
    </cfRule>
    <cfRule type="expression" dxfId="9454" priority="9322" stopIfTrue="1">
      <formula>AND($D45&lt;&gt;"SI",$E45&lt;24)</formula>
    </cfRule>
    <cfRule type="expression" dxfId="9453" priority="9323" stopIfTrue="1">
      <formula>OR($D45="SI",$D45="T&amp;A")</formula>
    </cfRule>
  </conditionalFormatting>
  <conditionalFormatting sqref="E45">
    <cfRule type="expression" dxfId="9452" priority="9318" stopIfTrue="1">
      <formula>OR($D45="SI",$D45="T&amp;A")</formula>
    </cfRule>
    <cfRule type="expression" dxfId="9451" priority="9319" stopIfTrue="1">
      <formula>AND($D45&lt;&gt;"SI",$E45&lt;24)</formula>
    </cfRule>
    <cfRule type="expression" dxfId="9450" priority="9320" stopIfTrue="1">
      <formula>OR($D45="SI",$D45="T&amp;A")</formula>
    </cfRule>
  </conditionalFormatting>
  <conditionalFormatting sqref="G45">
    <cfRule type="expression" dxfId="9449" priority="9315" stopIfTrue="1">
      <formula>OR($D45="SI",$D45="T&amp;A")</formula>
    </cfRule>
    <cfRule type="expression" dxfId="9448" priority="9316" stopIfTrue="1">
      <formula>AND($F45&gt;0,$G45="")</formula>
    </cfRule>
    <cfRule type="expression" dxfId="9447" priority="9317" stopIfTrue="1">
      <formula>AND($F45=0,$G45&lt;&gt;"",$G45&lt;&gt;"PUMP OFF MODE",G45&lt;&gt;"UNDER LOAD")</formula>
    </cfRule>
  </conditionalFormatting>
  <conditionalFormatting sqref="G45">
    <cfRule type="expression" dxfId="9446" priority="9312" stopIfTrue="1">
      <formula>OR($D45="SI",$D45="T&amp;A")</formula>
    </cfRule>
    <cfRule type="expression" dxfId="9445" priority="9313" stopIfTrue="1">
      <formula>AND($F45&gt;0,$G45="")</formula>
    </cfRule>
    <cfRule type="expression" dxfId="9444" priority="9314" stopIfTrue="1">
      <formula>AND($F45=0,$G45&lt;&gt;"",$G45&lt;&gt;"PUMP OFF MODE",G45&lt;&gt;"UNDER LOAD")</formula>
    </cfRule>
  </conditionalFormatting>
  <conditionalFormatting sqref="G45">
    <cfRule type="expression" dxfId="9443" priority="9309" stopIfTrue="1">
      <formula>OR($D45="SI",$D45="T&amp;A")</formula>
    </cfRule>
    <cfRule type="expression" dxfId="9442" priority="9310" stopIfTrue="1">
      <formula>AND($F45&gt;0,$G45="")</formula>
    </cfRule>
    <cfRule type="expression" dxfId="9441" priority="9311" stopIfTrue="1">
      <formula>AND($F45=0,$G45&lt;&gt;"",$G45&lt;&gt;"PUMP OFF MODE",G45&lt;&gt;"UNDER LOAD")</formula>
    </cfRule>
  </conditionalFormatting>
  <conditionalFormatting sqref="G45">
    <cfRule type="expression" dxfId="9440" priority="9306" stopIfTrue="1">
      <formula>OR($D45="SI",$D45="T&amp;A")</formula>
    </cfRule>
    <cfRule type="expression" dxfId="9439" priority="9307" stopIfTrue="1">
      <formula>AND($F45&gt;0,$G45="")</formula>
    </cfRule>
    <cfRule type="expression" dxfId="9438" priority="9308" stopIfTrue="1">
      <formula>AND($F45=0,$G45&lt;&gt;"",$G45&lt;&gt;"PUMP OFF MODE",G45&lt;&gt;"UNDER LOAD")</formula>
    </cfRule>
  </conditionalFormatting>
  <conditionalFormatting sqref="G45">
    <cfRule type="expression" dxfId="9437" priority="9303" stopIfTrue="1">
      <formula>OR($D45="SI",$D45="T&amp;A")</formula>
    </cfRule>
    <cfRule type="expression" dxfId="9436" priority="9304" stopIfTrue="1">
      <formula>AND($F45&gt;0,$G45="")</formula>
    </cfRule>
    <cfRule type="expression" dxfId="9435" priority="9305" stopIfTrue="1">
      <formula>AND($F45=0,$G45&lt;&gt;"",$G45&lt;&gt;"PUMP OFF MODE",G45&lt;&gt;"UNDER LOAD")</formula>
    </cfRule>
  </conditionalFormatting>
  <conditionalFormatting sqref="G45">
    <cfRule type="expression" dxfId="9434" priority="9300" stopIfTrue="1">
      <formula>OR($D45="SI",$D45="T&amp;A")</formula>
    </cfRule>
    <cfRule type="expression" dxfId="9433" priority="9301" stopIfTrue="1">
      <formula>AND($F45&gt;0,$G45="")</formula>
    </cfRule>
    <cfRule type="expression" dxfId="9432" priority="9302" stopIfTrue="1">
      <formula>AND($F45=0,$G45&lt;&gt;"",$G45&lt;&gt;"PUMP OFF MODE",G45&lt;&gt;"UNDER LOAD")</formula>
    </cfRule>
  </conditionalFormatting>
  <conditionalFormatting sqref="G45">
    <cfRule type="expression" dxfId="9431" priority="9297" stopIfTrue="1">
      <formula>OR($D45="SI",$D45="T&amp;A")</formula>
    </cfRule>
    <cfRule type="expression" dxfId="9430" priority="9298" stopIfTrue="1">
      <formula>AND($F45&gt;0,$G45="")</formula>
    </cfRule>
    <cfRule type="expression" dxfId="9429" priority="9299" stopIfTrue="1">
      <formula>AND($F45=0,$G45&lt;&gt;"",$G45&lt;&gt;"PUMP OFF MODE",G45&lt;&gt;"UNDER LOAD")</formula>
    </cfRule>
  </conditionalFormatting>
  <conditionalFormatting sqref="G45">
    <cfRule type="expression" dxfId="9428" priority="9294" stopIfTrue="1">
      <formula>OR($D45="SI",$D45="T&amp;A")</formula>
    </cfRule>
    <cfRule type="expression" dxfId="9427" priority="9295" stopIfTrue="1">
      <formula>AND($F45&gt;0,$G45="")</formula>
    </cfRule>
    <cfRule type="expression" dxfId="9426" priority="9296" stopIfTrue="1">
      <formula>AND($F45=0,$G45&lt;&gt;"",$G45&lt;&gt;"PUMP OFF MODE",G45&lt;&gt;"UNDER LOAD")</formula>
    </cfRule>
  </conditionalFormatting>
  <conditionalFormatting sqref="G45">
    <cfRule type="expression" dxfId="9425" priority="9291" stopIfTrue="1">
      <formula>OR($D45="SI",$D45="T&amp;A")</formula>
    </cfRule>
    <cfRule type="expression" dxfId="9424" priority="9292" stopIfTrue="1">
      <formula>AND($F45&gt;0,$G45="")</formula>
    </cfRule>
    <cfRule type="expression" dxfId="9423" priority="9293" stopIfTrue="1">
      <formula>AND($F45=0,$G45&lt;&gt;"",$G45&lt;&gt;"PUMP OFF MODE",G45&lt;&gt;"UNDER LOAD")</formula>
    </cfRule>
  </conditionalFormatting>
  <conditionalFormatting sqref="G45">
    <cfRule type="expression" dxfId="9422" priority="9288" stopIfTrue="1">
      <formula>OR($D45="SI",$D45="T&amp;A")</formula>
    </cfRule>
    <cfRule type="expression" dxfId="9421" priority="9289" stopIfTrue="1">
      <formula>AND($F45&gt;0,$G45="")</formula>
    </cfRule>
    <cfRule type="expression" dxfId="9420" priority="9290" stopIfTrue="1">
      <formula>AND($F45=0,$G45&lt;&gt;"",$G45&lt;&gt;"PUMP OFF MODE",G45&lt;&gt;"UNDER LOAD")</formula>
    </cfRule>
  </conditionalFormatting>
  <conditionalFormatting sqref="G45">
    <cfRule type="expression" dxfId="9419" priority="9285" stopIfTrue="1">
      <formula>OR($D45="SI",$D45="T&amp;A")</formula>
    </cfRule>
    <cfRule type="expression" dxfId="9418" priority="9286" stopIfTrue="1">
      <formula>AND($F45&gt;0,$G45="")</formula>
    </cfRule>
    <cfRule type="expression" dxfId="9417" priority="9287" stopIfTrue="1">
      <formula>AND($F45=0,$G45&lt;&gt;"",$G45&lt;&gt;"PUMP OFF MODE",G45&lt;&gt;"UNDER LOAD")</formula>
    </cfRule>
  </conditionalFormatting>
  <conditionalFormatting sqref="G45">
    <cfRule type="expression" dxfId="9416" priority="9282" stopIfTrue="1">
      <formula>OR($D45="SI",$D45="T&amp;A")</formula>
    </cfRule>
    <cfRule type="expression" dxfId="9415" priority="9283" stopIfTrue="1">
      <formula>AND($F45&gt;0,$G45="")</formula>
    </cfRule>
    <cfRule type="expression" dxfId="9414" priority="9284" stopIfTrue="1">
      <formula>AND($F45=0,$G45&lt;&gt;"",$G45&lt;&gt;"PUMP OFF MODE",G45&lt;&gt;"UNDER LOAD")</formula>
    </cfRule>
  </conditionalFormatting>
  <conditionalFormatting sqref="G45">
    <cfRule type="expression" dxfId="9413" priority="9279" stopIfTrue="1">
      <formula>OR($D45="SI",$D45="T&amp;A")</formula>
    </cfRule>
    <cfRule type="expression" dxfId="9412" priority="9280" stopIfTrue="1">
      <formula>AND($F45&gt;0,$G45="")</formula>
    </cfRule>
    <cfRule type="expression" dxfId="9411" priority="9281" stopIfTrue="1">
      <formula>AND($F45=0,$G45&lt;&gt;"",$G45&lt;&gt;"PUMP OFF MODE",G45&lt;&gt;"UNDER LOAD")</formula>
    </cfRule>
  </conditionalFormatting>
  <conditionalFormatting sqref="G45">
    <cfRule type="expression" dxfId="9410" priority="9276" stopIfTrue="1">
      <formula>OR($D45="SI",$D45="T&amp;A")</formula>
    </cfRule>
    <cfRule type="expression" dxfId="9409" priority="9277" stopIfTrue="1">
      <formula>AND($F45&gt;0,$G45="")</formula>
    </cfRule>
    <cfRule type="expression" dxfId="9408" priority="9278" stopIfTrue="1">
      <formula>AND($F45=0,$G45&lt;&gt;"",$G45&lt;&gt;"PUMP OFF MODE",G45&lt;&gt;"UNDER LOAD")</formula>
    </cfRule>
  </conditionalFormatting>
  <conditionalFormatting sqref="G45">
    <cfRule type="expression" dxfId="9407" priority="9273" stopIfTrue="1">
      <formula>OR($D45="SI",$D45="T&amp;A")</formula>
    </cfRule>
    <cfRule type="expression" dxfId="9406" priority="9274" stopIfTrue="1">
      <formula>AND($F45&gt;0,$G45="")</formula>
    </cfRule>
    <cfRule type="expression" dxfId="9405" priority="9275" stopIfTrue="1">
      <formula>AND($F45=0,$G45&lt;&gt;"",$G45&lt;&gt;"PUMP OFF MODE",G45&lt;&gt;"UNDER LOAD")</formula>
    </cfRule>
  </conditionalFormatting>
  <conditionalFormatting sqref="G45">
    <cfRule type="expression" dxfId="9404" priority="9270" stopIfTrue="1">
      <formula>OR($D45="SI",$D45="T&amp;A")</formula>
    </cfRule>
    <cfRule type="expression" dxfId="9403" priority="9271" stopIfTrue="1">
      <formula>AND($F45&gt;0,$G45="")</formula>
    </cfRule>
    <cfRule type="expression" dxfId="9402" priority="9272" stopIfTrue="1">
      <formula>AND($F45=0,$G45&lt;&gt;"",$G45&lt;&gt;"PUMP OFF MODE",G45&lt;&gt;"UNDER LOAD")</formula>
    </cfRule>
  </conditionalFormatting>
  <conditionalFormatting sqref="G45">
    <cfRule type="expression" dxfId="9401" priority="9267" stopIfTrue="1">
      <formula>OR($D45="SI",$D45="T&amp;A")</formula>
    </cfRule>
    <cfRule type="expression" dxfId="9400" priority="9268" stopIfTrue="1">
      <formula>AND($F45&gt;0,$G45="")</formula>
    </cfRule>
    <cfRule type="expression" dxfId="9399" priority="9269" stopIfTrue="1">
      <formula>AND($F45=0,$G45&lt;&gt;"",$G45&lt;&gt;"PUMP OFF MODE",G45&lt;&gt;"UNDER LOAD")</formula>
    </cfRule>
  </conditionalFormatting>
  <conditionalFormatting sqref="G45">
    <cfRule type="expression" dxfId="9398" priority="9264" stopIfTrue="1">
      <formula>OR($D45="SI",$D45="T&amp;A")</formula>
    </cfRule>
    <cfRule type="expression" dxfId="9397" priority="9265" stopIfTrue="1">
      <formula>AND($F45&gt;0,$G45="")</formula>
    </cfRule>
    <cfRule type="expression" dxfId="9396" priority="9266" stopIfTrue="1">
      <formula>AND($F45=0,$G45&lt;&gt;"",$G45&lt;&gt;"PUMP OFF MODE",G45&lt;&gt;"UNDER LOAD")</formula>
    </cfRule>
  </conditionalFormatting>
  <conditionalFormatting sqref="G45">
    <cfRule type="expression" dxfId="9395" priority="9261" stopIfTrue="1">
      <formula>OR($D45="SI",$D45="T&amp;A")</formula>
    </cfRule>
    <cfRule type="expression" dxfId="9394" priority="9262" stopIfTrue="1">
      <formula>AND($F45&gt;0,$G45="")</formula>
    </cfRule>
    <cfRule type="expression" dxfId="9393" priority="9263" stopIfTrue="1">
      <formula>AND($F45=0,$G45&lt;&gt;"",$G45&lt;&gt;"PUMP OFF MODE",G45&lt;&gt;"UNDER LOAD")</formula>
    </cfRule>
  </conditionalFormatting>
  <conditionalFormatting sqref="G45">
    <cfRule type="expression" dxfId="9392" priority="9258" stopIfTrue="1">
      <formula>OR($D45="SI",$D45="T&amp;A")</formula>
    </cfRule>
    <cfRule type="expression" dxfId="9391" priority="9259" stopIfTrue="1">
      <formula>AND($F45&gt;0,$G45="")</formula>
    </cfRule>
    <cfRule type="expression" dxfId="9390" priority="9260" stopIfTrue="1">
      <formula>AND($F45=0,$G45&lt;&gt;"",$G45&lt;&gt;"PUMP OFF MODE",G45&lt;&gt;"UNDER LOAD")</formula>
    </cfRule>
  </conditionalFormatting>
  <conditionalFormatting sqref="G45">
    <cfRule type="expression" dxfId="9389" priority="9255" stopIfTrue="1">
      <formula>OR($D45="SI",$D45="T&amp;A")</formula>
    </cfRule>
    <cfRule type="expression" dxfId="9388" priority="9256" stopIfTrue="1">
      <formula>AND($F45&gt;0,$G45="")</formula>
    </cfRule>
    <cfRule type="expression" dxfId="9387" priority="9257" stopIfTrue="1">
      <formula>AND($F45=0,$G45&lt;&gt;"",$G45&lt;&gt;"PUMP OFF MODE",G45&lt;&gt;"UNDER LOAD")</formula>
    </cfRule>
  </conditionalFormatting>
  <conditionalFormatting sqref="G45">
    <cfRule type="expression" dxfId="9386" priority="9252" stopIfTrue="1">
      <formula>OR($D45="SI",$D45="T&amp;A")</formula>
    </cfRule>
    <cfRule type="expression" dxfId="9385" priority="9253" stopIfTrue="1">
      <formula>AND($F45&gt;0,$G45="")</formula>
    </cfRule>
    <cfRule type="expression" dxfId="9384" priority="9254" stopIfTrue="1">
      <formula>AND($F45=0,$G45&lt;&gt;"",$G45&lt;&gt;"PUMP OFF MODE",G45&lt;&gt;"UNDER LOAD")</formula>
    </cfRule>
  </conditionalFormatting>
  <conditionalFormatting sqref="G45">
    <cfRule type="expression" dxfId="9383" priority="9249" stopIfTrue="1">
      <formula>OR($D45="SI",$D45="T&amp;A")</formula>
    </cfRule>
    <cfRule type="expression" dxfId="9382" priority="9250" stopIfTrue="1">
      <formula>AND($F45&gt;0,$G45="")</formula>
    </cfRule>
    <cfRule type="expression" dxfId="9381" priority="9251" stopIfTrue="1">
      <formula>AND($F45=0,$G45&lt;&gt;"",$G45&lt;&gt;"PUMP OFF MODE",G45&lt;&gt;"UNDER LOAD")</formula>
    </cfRule>
  </conditionalFormatting>
  <conditionalFormatting sqref="G45">
    <cfRule type="expression" dxfId="9380" priority="9246" stopIfTrue="1">
      <formula>OR($D45="SI",$D45="T&amp;A")</formula>
    </cfRule>
    <cfRule type="expression" dxfId="9379" priority="9247" stopIfTrue="1">
      <formula>AND($F45&gt;0,$G45="")</formula>
    </cfRule>
    <cfRule type="expression" dxfId="9378" priority="9248" stopIfTrue="1">
      <formula>AND($F45=0,$G45&lt;&gt;"",$G45&lt;&gt;"PUMP OFF MODE",G45&lt;&gt;"UNDER LOAD")</formula>
    </cfRule>
  </conditionalFormatting>
  <conditionalFormatting sqref="G45">
    <cfRule type="expression" dxfId="9377" priority="9243" stopIfTrue="1">
      <formula>OR($D45="SI",$D45="T&amp;A")</formula>
    </cfRule>
    <cfRule type="expression" dxfId="9376" priority="9244" stopIfTrue="1">
      <formula>AND($F45&gt;0,$G45="")</formula>
    </cfRule>
    <cfRule type="expression" dxfId="9375" priority="9245" stopIfTrue="1">
      <formula>AND($F45=0,$G45&lt;&gt;"",$G45&lt;&gt;"PUMP OFF MODE",G45&lt;&gt;"UNDER LOAD")</formula>
    </cfRule>
  </conditionalFormatting>
  <conditionalFormatting sqref="G45">
    <cfRule type="expression" dxfId="9374" priority="9240" stopIfTrue="1">
      <formula>OR($D45="SI",$D45="T&amp;A")</formula>
    </cfRule>
    <cfRule type="expression" dxfId="9373" priority="9241" stopIfTrue="1">
      <formula>AND($F45&gt;0,$G45="")</formula>
    </cfRule>
    <cfRule type="expression" dxfId="9372" priority="9242" stopIfTrue="1">
      <formula>AND($F45=0,$G45&lt;&gt;"",$G45&lt;&gt;"PUMP OFF MODE",G45&lt;&gt;"UNDER LOAD")</formula>
    </cfRule>
  </conditionalFormatting>
  <conditionalFormatting sqref="G45">
    <cfRule type="expression" dxfId="9371" priority="9237" stopIfTrue="1">
      <formula>OR($D45="SI",$D45="T&amp;A")</formula>
    </cfRule>
    <cfRule type="expression" dxfId="9370" priority="9238" stopIfTrue="1">
      <formula>AND($F45&gt;0,$G45="")</formula>
    </cfRule>
    <cfRule type="expression" dxfId="9369" priority="9239" stopIfTrue="1">
      <formula>AND($F45=0,$G45&lt;&gt;"",$G45&lt;&gt;"PUMP OFF MODE",G45&lt;&gt;"UNDER LOAD")</formula>
    </cfRule>
  </conditionalFormatting>
  <conditionalFormatting sqref="G45">
    <cfRule type="expression" dxfId="9368" priority="9234" stopIfTrue="1">
      <formula>OR($D45="SI",$D45="T&amp;A")</formula>
    </cfRule>
    <cfRule type="expression" dxfId="9367" priority="9235" stopIfTrue="1">
      <formula>AND($F45&gt;0,$G45="")</formula>
    </cfRule>
    <cfRule type="expression" dxfId="9366" priority="9236" stopIfTrue="1">
      <formula>AND($F45=0,$G45&lt;&gt;"",$G45&lt;&gt;"PUMP OFF MODE",G45&lt;&gt;"UNDER LOAD")</formula>
    </cfRule>
  </conditionalFormatting>
  <conditionalFormatting sqref="G45">
    <cfRule type="expression" dxfId="9365" priority="9231" stopIfTrue="1">
      <formula>OR($D45="SI",$D45="T&amp;A")</formula>
    </cfRule>
    <cfRule type="expression" dxfId="9364" priority="9232" stopIfTrue="1">
      <formula>AND($F45&gt;0,$G45="")</formula>
    </cfRule>
    <cfRule type="expression" dxfId="9363" priority="9233" stopIfTrue="1">
      <formula>AND($F45=0,$G45&lt;&gt;"",$G45&lt;&gt;"PUMP OFF MODE",G45&lt;&gt;"UNDER LOAD")</formula>
    </cfRule>
  </conditionalFormatting>
  <conditionalFormatting sqref="G45">
    <cfRule type="expression" dxfId="9362" priority="9228" stopIfTrue="1">
      <formula>OR($D45="SI",$D45="T&amp;A")</formula>
    </cfRule>
    <cfRule type="expression" dxfId="9361" priority="9229" stopIfTrue="1">
      <formula>AND($F45&gt;0,$G45="")</formula>
    </cfRule>
    <cfRule type="expression" dxfId="9360" priority="9230" stopIfTrue="1">
      <formula>AND($F45=0,$G45&lt;&gt;"",$G45&lt;&gt;"PUMP OFF MODE",G45&lt;&gt;"UNDER LOAD")</formula>
    </cfRule>
  </conditionalFormatting>
  <conditionalFormatting sqref="G45">
    <cfRule type="expression" dxfId="9359" priority="9225" stopIfTrue="1">
      <formula>OR($D45="SI",$D45="T&amp;A")</formula>
    </cfRule>
    <cfRule type="expression" dxfId="9358" priority="9226" stopIfTrue="1">
      <formula>AND($F45&gt;0,$G45="")</formula>
    </cfRule>
    <cfRule type="expression" dxfId="9357" priority="9227" stopIfTrue="1">
      <formula>AND($F45=0,$G45&lt;&gt;"",$G45&lt;&gt;"PUMP OFF MODE",G45&lt;&gt;"UNDER LOAD")</formula>
    </cfRule>
  </conditionalFormatting>
  <conditionalFormatting sqref="G45">
    <cfRule type="expression" dxfId="9356" priority="9222" stopIfTrue="1">
      <formula>OR($D45="SI",$D45="T&amp;A")</formula>
    </cfRule>
    <cfRule type="expression" dxfId="9355" priority="9223" stopIfTrue="1">
      <formula>AND($F45&gt;0,$G45="")</formula>
    </cfRule>
    <cfRule type="expression" dxfId="9354" priority="9224" stopIfTrue="1">
      <formula>AND($F45=0,$G45&lt;&gt;"",$G45&lt;&gt;"PUMP OFF MODE",G45&lt;&gt;"UNDER LOAD")</formula>
    </cfRule>
  </conditionalFormatting>
  <conditionalFormatting sqref="G45">
    <cfRule type="expression" dxfId="9353" priority="9219" stopIfTrue="1">
      <formula>OR($D45="SI",$D45="T&amp;A")</formula>
    </cfRule>
    <cfRule type="expression" dxfId="9352" priority="9220" stopIfTrue="1">
      <formula>AND($F45&gt;0,$G45="")</formula>
    </cfRule>
    <cfRule type="expression" dxfId="9351" priority="9221" stopIfTrue="1">
      <formula>AND($F45=0,$G45&lt;&gt;"",$G45&lt;&gt;"PUMP OFF MODE",G45&lt;&gt;"UNDER LOAD")</formula>
    </cfRule>
  </conditionalFormatting>
  <conditionalFormatting sqref="G45">
    <cfRule type="expression" dxfId="9350" priority="9216" stopIfTrue="1">
      <formula>OR($D45="SI",$D45="T&amp;A")</formula>
    </cfRule>
    <cfRule type="expression" dxfId="9349" priority="9217" stopIfTrue="1">
      <formula>AND($F45&gt;0,$G45="")</formula>
    </cfRule>
    <cfRule type="expression" dxfId="9348" priority="9218" stopIfTrue="1">
      <formula>AND($F45=0,$G45&lt;&gt;"",$G45&lt;&gt;"PUMP OFF MODE",G45&lt;&gt;"UNDER LOAD")</formula>
    </cfRule>
  </conditionalFormatting>
  <conditionalFormatting sqref="G45">
    <cfRule type="expression" dxfId="9347" priority="9213" stopIfTrue="1">
      <formula>OR($D45="SI",$D45="T&amp;A")</formula>
    </cfRule>
    <cfRule type="expression" dxfId="9346" priority="9214" stopIfTrue="1">
      <formula>AND($F45&gt;0,$G45="")</formula>
    </cfRule>
    <cfRule type="expression" dxfId="9345" priority="9215" stopIfTrue="1">
      <formula>AND($F45=0,$G45&lt;&gt;"",$G45&lt;&gt;"PUMP OFF MODE",G45&lt;&gt;"UNDER LOAD")</formula>
    </cfRule>
  </conditionalFormatting>
  <conditionalFormatting sqref="G45">
    <cfRule type="expression" dxfId="9344" priority="9210" stopIfTrue="1">
      <formula>OR($D45="SI",$D45="T&amp;A")</formula>
    </cfRule>
    <cfRule type="expression" dxfId="9343" priority="9211" stopIfTrue="1">
      <formula>AND($F45&gt;0,$G45="")</formula>
    </cfRule>
    <cfRule type="expression" dxfId="9342" priority="9212" stopIfTrue="1">
      <formula>AND($F45=0,$G45&lt;&gt;"",$G45&lt;&gt;"PUMP OFF MODE",G45&lt;&gt;"UNDER LOAD")</formula>
    </cfRule>
  </conditionalFormatting>
  <conditionalFormatting sqref="G45">
    <cfRule type="expression" dxfId="9341" priority="9207" stopIfTrue="1">
      <formula>OR($D45="SI",$D45="T&amp;A")</formula>
    </cfRule>
    <cfRule type="expression" dxfId="9340" priority="9208" stopIfTrue="1">
      <formula>AND($F45&gt;0,$G45="")</formula>
    </cfRule>
    <cfRule type="expression" dxfId="9339" priority="9209" stopIfTrue="1">
      <formula>AND($F45=0,$G45&lt;&gt;"",$G45&lt;&gt;"PUMP OFF MODE",G45&lt;&gt;"UNDER LOAD")</formula>
    </cfRule>
  </conditionalFormatting>
  <conditionalFormatting sqref="G45">
    <cfRule type="expression" dxfId="9338" priority="9204" stopIfTrue="1">
      <formula>OR($D45="SI",$D45="T&amp;A")</formula>
    </cfRule>
    <cfRule type="expression" dxfId="9337" priority="9205" stopIfTrue="1">
      <formula>AND($F45&gt;0,$G45="")</formula>
    </cfRule>
    <cfRule type="expression" dxfId="9336" priority="9206" stopIfTrue="1">
      <formula>AND($F45=0,$G45&lt;&gt;"",$G45&lt;&gt;"PUMP OFF MODE",G45&lt;&gt;"UNDER LOAD")</formula>
    </cfRule>
  </conditionalFormatting>
  <conditionalFormatting sqref="G45">
    <cfRule type="expression" dxfId="9335" priority="9201" stopIfTrue="1">
      <formula>OR($D45="SI",$D45="T&amp;A")</formula>
    </cfRule>
    <cfRule type="expression" dxfId="9334" priority="9202" stopIfTrue="1">
      <formula>AND($F45&gt;0,$G45="")</formula>
    </cfRule>
    <cfRule type="expression" dxfId="9333" priority="9203" stopIfTrue="1">
      <formula>AND($F45=0,$G45&lt;&gt;"",$G45&lt;&gt;"PUMP OFF MODE",G45&lt;&gt;"UNDER LOAD")</formula>
    </cfRule>
  </conditionalFormatting>
  <conditionalFormatting sqref="G45">
    <cfRule type="expression" dxfId="9332" priority="9198" stopIfTrue="1">
      <formula>OR($D45="SI",$D45="T&amp;A")</formula>
    </cfRule>
    <cfRule type="expression" dxfId="9331" priority="9199" stopIfTrue="1">
      <formula>AND($F45&gt;0,$G45="")</formula>
    </cfRule>
    <cfRule type="expression" dxfId="9330" priority="9200" stopIfTrue="1">
      <formula>AND($F45=0,$G45&lt;&gt;"",$G45&lt;&gt;"PUMP OFF MODE",G45&lt;&gt;"UNDER LOAD")</formula>
    </cfRule>
  </conditionalFormatting>
  <conditionalFormatting sqref="G45">
    <cfRule type="expression" dxfId="9329" priority="9195" stopIfTrue="1">
      <formula>OR($D45="SI",$D45="T&amp;A")</formula>
    </cfRule>
    <cfRule type="expression" dxfId="9328" priority="9196" stopIfTrue="1">
      <formula>AND($F45&gt;0,$G45="")</formula>
    </cfRule>
    <cfRule type="expression" dxfId="9327" priority="9197" stopIfTrue="1">
      <formula>AND($F45=0,$G45&lt;&gt;"",$G45&lt;&gt;"PUMP OFF MODE",G45&lt;&gt;"UNDER LOAD")</formula>
    </cfRule>
  </conditionalFormatting>
  <conditionalFormatting sqref="G45">
    <cfRule type="expression" dxfId="9326" priority="9192" stopIfTrue="1">
      <formula>OR($D45="SI",$D45="T&amp;A")</formula>
    </cfRule>
    <cfRule type="expression" dxfId="9325" priority="9193" stopIfTrue="1">
      <formula>AND($F45&gt;0,$G45="")</formula>
    </cfRule>
    <cfRule type="expression" dxfId="9324" priority="9194" stopIfTrue="1">
      <formula>AND($F45=0,$G45&lt;&gt;"",$G45&lt;&gt;"PUMP OFF MODE",G45&lt;&gt;"UNDER LOAD")</formula>
    </cfRule>
  </conditionalFormatting>
  <conditionalFormatting sqref="G45">
    <cfRule type="expression" dxfId="9323" priority="9189" stopIfTrue="1">
      <formula>OR($D45="SI",$D45="T&amp;A")</formula>
    </cfRule>
    <cfRule type="expression" dxfId="9322" priority="9190" stopIfTrue="1">
      <formula>AND($F45&gt;0,$G45="")</formula>
    </cfRule>
    <cfRule type="expression" dxfId="9321" priority="9191" stopIfTrue="1">
      <formula>AND($F45=0,$G45&lt;&gt;"",$G45&lt;&gt;"PUMP OFF MODE",G45&lt;&gt;"UNDER LOAD")</formula>
    </cfRule>
  </conditionalFormatting>
  <conditionalFormatting sqref="G45">
    <cfRule type="expression" dxfId="9320" priority="9186" stopIfTrue="1">
      <formula>OR($D45="SI",$D45="T&amp;A")</formula>
    </cfRule>
    <cfRule type="expression" dxfId="9319" priority="9187" stopIfTrue="1">
      <formula>AND($F45&gt;0,$G45="")</formula>
    </cfRule>
    <cfRule type="expression" dxfId="9318" priority="9188" stopIfTrue="1">
      <formula>AND($F45=0,$G45&lt;&gt;"",$G45&lt;&gt;"PUMP OFF MODE",G45&lt;&gt;"UNDER LOAD")</formula>
    </cfRule>
  </conditionalFormatting>
  <conditionalFormatting sqref="G45">
    <cfRule type="expression" dxfId="9317" priority="9183" stopIfTrue="1">
      <formula>OR($D45="SI",$D45="T&amp;A")</formula>
    </cfRule>
    <cfRule type="expression" dxfId="9316" priority="9184" stopIfTrue="1">
      <formula>AND($F45&gt;0,$G45="")</formula>
    </cfRule>
    <cfRule type="expression" dxfId="9315" priority="9185" stopIfTrue="1">
      <formula>AND($F45=0,$G45&lt;&gt;"",$G45&lt;&gt;"PUMP OFF MODE",G45&lt;&gt;"UNDER LOAD")</formula>
    </cfRule>
  </conditionalFormatting>
  <conditionalFormatting sqref="G45">
    <cfRule type="expression" dxfId="9314" priority="9180" stopIfTrue="1">
      <formula>OR($D45="SI",$D45="T&amp;A")</formula>
    </cfRule>
    <cfRule type="expression" dxfId="9313" priority="9181" stopIfTrue="1">
      <formula>AND($F45&gt;0,$G45="")</formula>
    </cfRule>
    <cfRule type="expression" dxfId="9312" priority="9182" stopIfTrue="1">
      <formula>AND($F45=0,$G45&lt;&gt;"",$G45&lt;&gt;"PUMP OFF MODE",G45&lt;&gt;"UNDER LOAD")</formula>
    </cfRule>
  </conditionalFormatting>
  <conditionalFormatting sqref="G45">
    <cfRule type="expression" dxfId="9311" priority="9177" stopIfTrue="1">
      <formula>OR($D45="SI",$D45="T&amp;A")</formula>
    </cfRule>
    <cfRule type="expression" dxfId="9310" priority="9178" stopIfTrue="1">
      <formula>AND($F45&gt;0,$G45="")</formula>
    </cfRule>
    <cfRule type="expression" dxfId="9309" priority="9179" stopIfTrue="1">
      <formula>AND($F45=0,$G45&lt;&gt;"",$G45&lt;&gt;"PUMP OFF MODE",G45&lt;&gt;"UNDER LOAD")</formula>
    </cfRule>
  </conditionalFormatting>
  <conditionalFormatting sqref="G45">
    <cfRule type="expression" dxfId="9308" priority="9174" stopIfTrue="1">
      <formula>OR($D45="SI",$D45="T&amp;A")</formula>
    </cfRule>
    <cfRule type="expression" dxfId="9307" priority="9175" stopIfTrue="1">
      <formula>AND($F45&gt;0,$G45="")</formula>
    </cfRule>
    <cfRule type="expression" dxfId="9306" priority="9176" stopIfTrue="1">
      <formula>AND($F45=0,$G45&lt;&gt;"",$G45&lt;&gt;"PUMP OFF MODE",G45&lt;&gt;"UNDER LOAD")</formula>
    </cfRule>
  </conditionalFormatting>
  <conditionalFormatting sqref="G45">
    <cfRule type="expression" dxfId="9305" priority="9171" stopIfTrue="1">
      <formula>OR($D45="SI",$D45="T&amp;A")</formula>
    </cfRule>
    <cfRule type="expression" dxfId="9304" priority="9172" stopIfTrue="1">
      <formula>AND($F45&gt;0,$G45="")</formula>
    </cfRule>
    <cfRule type="expression" dxfId="9303" priority="9173" stopIfTrue="1">
      <formula>AND($F45=0,$G45&lt;&gt;"",$G45&lt;&gt;"PUMP OFF MODE",G45&lt;&gt;"UNDER LOAD")</formula>
    </cfRule>
  </conditionalFormatting>
  <conditionalFormatting sqref="G45">
    <cfRule type="expression" dxfId="9302" priority="9168" stopIfTrue="1">
      <formula>OR($D45="SI",$D45="T&amp;A")</formula>
    </cfRule>
    <cfRule type="expression" dxfId="9301" priority="9169" stopIfTrue="1">
      <formula>AND($F45&gt;0,$G45="")</formula>
    </cfRule>
    <cfRule type="expression" dxfId="9300" priority="9170" stopIfTrue="1">
      <formula>AND($F45=0,$G45&lt;&gt;"",$G45&lt;&gt;"PUMP OFF MODE",G45&lt;&gt;"UNDER LOAD")</formula>
    </cfRule>
  </conditionalFormatting>
  <conditionalFormatting sqref="G45">
    <cfRule type="expression" dxfId="9299" priority="9165" stopIfTrue="1">
      <formula>OR($D45="SI",$D45="T&amp;A")</formula>
    </cfRule>
    <cfRule type="expression" dxfId="9298" priority="9166" stopIfTrue="1">
      <formula>AND($F45&gt;0,$G45="")</formula>
    </cfRule>
    <cfRule type="expression" dxfId="9297" priority="9167" stopIfTrue="1">
      <formula>AND($F45=0,$G45&lt;&gt;"",$G45&lt;&gt;"PUMP OFF MODE",G45&lt;&gt;"UNDER LOAD")</formula>
    </cfRule>
  </conditionalFormatting>
  <conditionalFormatting sqref="G45">
    <cfRule type="expression" dxfId="9296" priority="9162" stopIfTrue="1">
      <formula>OR($D45="SI",$D45="T&amp;A")</formula>
    </cfRule>
    <cfRule type="expression" dxfId="9295" priority="9163" stopIfTrue="1">
      <formula>AND($F45&gt;0,$G45="")</formula>
    </cfRule>
    <cfRule type="expression" dxfId="9294" priority="9164" stopIfTrue="1">
      <formula>AND($F45=0,$G45&lt;&gt;"",$G45&lt;&gt;"PUMP OFF MODE",G45&lt;&gt;"UNDER LOAD")</formula>
    </cfRule>
  </conditionalFormatting>
  <conditionalFormatting sqref="G45">
    <cfRule type="expression" dxfId="9293" priority="9159" stopIfTrue="1">
      <formula>OR($D45="SI",$D45="T&amp;A")</formula>
    </cfRule>
    <cfRule type="expression" dxfId="9292" priority="9160" stopIfTrue="1">
      <formula>AND($F45&gt;0,$G45="")</formula>
    </cfRule>
    <cfRule type="expression" dxfId="9291" priority="9161" stopIfTrue="1">
      <formula>AND($F45=0,$G45&lt;&gt;"",$G45&lt;&gt;"PUMP OFF MODE",G45&lt;&gt;"UNDER LOAD")</formula>
    </cfRule>
  </conditionalFormatting>
  <conditionalFormatting sqref="G45">
    <cfRule type="expression" dxfId="9290" priority="9156" stopIfTrue="1">
      <formula>OR($D45="SI",$D45="T&amp;A")</formula>
    </cfRule>
    <cfRule type="expression" dxfId="9289" priority="9157" stopIfTrue="1">
      <formula>AND($F45&gt;0,$G45="")</formula>
    </cfRule>
    <cfRule type="expression" dxfId="9288" priority="9158" stopIfTrue="1">
      <formula>AND($F45=0,$G45&lt;&gt;"",$G45&lt;&gt;"PUMP OFF MODE",G45&lt;&gt;"UNDER LOAD")</formula>
    </cfRule>
  </conditionalFormatting>
  <conditionalFormatting sqref="G45">
    <cfRule type="expression" dxfId="9287" priority="9153" stopIfTrue="1">
      <formula>OR($D45="SI",$D45="T&amp;A")</formula>
    </cfRule>
    <cfRule type="expression" dxfId="9286" priority="9154" stopIfTrue="1">
      <formula>AND($F45&gt;0,$G45="")</formula>
    </cfRule>
    <cfRule type="expression" dxfId="9285" priority="9155" stopIfTrue="1">
      <formula>AND($F45=0,$G45&lt;&gt;"",$G45&lt;&gt;"PUMP OFF MODE",G45&lt;&gt;"UNDER LOAD")</formula>
    </cfRule>
  </conditionalFormatting>
  <conditionalFormatting sqref="G45">
    <cfRule type="expression" dxfId="9284" priority="9150" stopIfTrue="1">
      <formula>OR($D45="SI",$D45="T&amp;A")</formula>
    </cfRule>
    <cfRule type="expression" dxfId="9283" priority="9151" stopIfTrue="1">
      <formula>AND($F45&gt;0,$G45="")</formula>
    </cfRule>
    <cfRule type="expression" dxfId="9282" priority="9152" stopIfTrue="1">
      <formula>AND($F45=0,$G45&lt;&gt;"",$G45&lt;&gt;"PUMP OFF MODE",G45&lt;&gt;"UNDER LOAD")</formula>
    </cfRule>
  </conditionalFormatting>
  <conditionalFormatting sqref="G45">
    <cfRule type="expression" dxfId="9281" priority="9147" stopIfTrue="1">
      <formula>OR($D45="SI",$D45="T&amp;A")</formula>
    </cfRule>
    <cfRule type="expression" dxfId="9280" priority="9148" stopIfTrue="1">
      <formula>AND($F45&gt;0,$G45="")</formula>
    </cfRule>
    <cfRule type="expression" dxfId="9279" priority="9149" stopIfTrue="1">
      <formula>AND($F45=0,$G45&lt;&gt;"",$G45&lt;&gt;"PUMP OFF MODE",G45&lt;&gt;"UNDER LOAD")</formula>
    </cfRule>
  </conditionalFormatting>
  <conditionalFormatting sqref="G45">
    <cfRule type="expression" dxfId="9278" priority="9144" stopIfTrue="1">
      <formula>OR($D45="SI",$D45="T&amp;A")</formula>
    </cfRule>
    <cfRule type="expression" dxfId="9277" priority="9145" stopIfTrue="1">
      <formula>AND($F45&gt;0,$G45="")</formula>
    </cfRule>
    <cfRule type="expression" dxfId="9276" priority="9146" stopIfTrue="1">
      <formula>AND($F45=0,$G45&lt;&gt;"",$G45&lt;&gt;"PUMP OFF MODE",G45&lt;&gt;"UNDER LOAD")</formula>
    </cfRule>
  </conditionalFormatting>
  <conditionalFormatting sqref="G45">
    <cfRule type="expression" dxfId="9275" priority="9141" stopIfTrue="1">
      <formula>OR($D45="SI",$D45="T&amp;A")</formula>
    </cfRule>
    <cfRule type="expression" dxfId="9274" priority="9142" stopIfTrue="1">
      <formula>AND($F45&gt;0,$G45="")</formula>
    </cfRule>
    <cfRule type="expression" dxfId="9273" priority="9143" stopIfTrue="1">
      <formula>AND($F45=0,$G45&lt;&gt;"",$G45&lt;&gt;"PUMP OFF MODE",G45&lt;&gt;"UNDER LOAD")</formula>
    </cfRule>
  </conditionalFormatting>
  <conditionalFormatting sqref="G45">
    <cfRule type="expression" dxfId="9272" priority="9138" stopIfTrue="1">
      <formula>OR($D45="SI",$D45="T&amp;A")</formula>
    </cfRule>
    <cfRule type="expression" dxfId="9271" priority="9139" stopIfTrue="1">
      <formula>AND($F45&gt;0,$G45="")</formula>
    </cfRule>
    <cfRule type="expression" dxfId="9270" priority="9140" stopIfTrue="1">
      <formula>AND($F45=0,$G45&lt;&gt;"",$G45&lt;&gt;"PUMP OFF MODE",G45&lt;&gt;"UNDER LOAD")</formula>
    </cfRule>
  </conditionalFormatting>
  <conditionalFormatting sqref="G45">
    <cfRule type="expression" dxfId="9269" priority="9135" stopIfTrue="1">
      <formula>OR($D45="SI",$D45="T&amp;A")</formula>
    </cfRule>
    <cfRule type="expression" dxfId="9268" priority="9136" stopIfTrue="1">
      <formula>AND($F45&gt;0,$G45="")</formula>
    </cfRule>
    <cfRule type="expression" dxfId="9267" priority="9137" stopIfTrue="1">
      <formula>AND($F45=0,$G45&lt;&gt;"",$G45&lt;&gt;"PUMP OFF MODE",G45&lt;&gt;"UNDER LOAD")</formula>
    </cfRule>
  </conditionalFormatting>
  <conditionalFormatting sqref="G45">
    <cfRule type="expression" dxfId="9266" priority="9132" stopIfTrue="1">
      <formula>OR($D45="SI",$D45="T&amp;A")</formula>
    </cfRule>
    <cfRule type="expression" dxfId="9265" priority="9133" stopIfTrue="1">
      <formula>AND($F45&gt;0,$G45="")</formula>
    </cfRule>
    <cfRule type="expression" dxfId="9264" priority="9134" stopIfTrue="1">
      <formula>AND($F45=0,$G45&lt;&gt;"",$G45&lt;&gt;"PUMP OFF MODE",G45&lt;&gt;"UNDER LOAD")</formula>
    </cfRule>
  </conditionalFormatting>
  <conditionalFormatting sqref="G45">
    <cfRule type="expression" dxfId="9263" priority="9129" stopIfTrue="1">
      <formula>OR($D45="SI",$D45="T&amp;A")</formula>
    </cfRule>
    <cfRule type="expression" dxfId="9262" priority="9130" stopIfTrue="1">
      <formula>AND($F45&gt;0,$G45="")</formula>
    </cfRule>
    <cfRule type="expression" dxfId="9261" priority="9131" stopIfTrue="1">
      <formula>AND($F45=0,$G45&lt;&gt;"",$G45&lt;&gt;"PUMP OFF MODE",G45&lt;&gt;"UNDER LOAD")</formula>
    </cfRule>
  </conditionalFormatting>
  <conditionalFormatting sqref="G45">
    <cfRule type="expression" dxfId="9260" priority="9126" stopIfTrue="1">
      <formula>OR($D45="SI",$D45="T&amp;A")</formula>
    </cfRule>
    <cfRule type="expression" dxfId="9259" priority="9127" stopIfTrue="1">
      <formula>AND($F45&gt;0,$G45="")</formula>
    </cfRule>
    <cfRule type="expression" dxfId="9258" priority="9128" stopIfTrue="1">
      <formula>AND($F45=0,$G45&lt;&gt;"",$G45&lt;&gt;"PUMP OFF MODE",G45&lt;&gt;"UNDER LOAD")</formula>
    </cfRule>
  </conditionalFormatting>
  <conditionalFormatting sqref="G45">
    <cfRule type="expression" dxfId="9257" priority="9123" stopIfTrue="1">
      <formula>OR($D45="SI",$D45="T&amp;A")</formula>
    </cfRule>
    <cfRule type="expression" dxfId="9256" priority="9124" stopIfTrue="1">
      <formula>AND($F45&gt;0,$G45="")</formula>
    </cfRule>
    <cfRule type="expression" dxfId="9255" priority="9125" stopIfTrue="1">
      <formula>AND($F45=0,$G45&lt;&gt;"",$G45&lt;&gt;"PUMP OFF MODE",G45&lt;&gt;"UNDER LOAD")</formula>
    </cfRule>
  </conditionalFormatting>
  <conditionalFormatting sqref="G45">
    <cfRule type="expression" dxfId="9254" priority="9120" stopIfTrue="1">
      <formula>OR($D45="SI",$D45="T&amp;A")</formula>
    </cfRule>
    <cfRule type="expression" dxfId="9253" priority="9121" stopIfTrue="1">
      <formula>AND($F45&gt;0,$G45="")</formula>
    </cfRule>
    <cfRule type="expression" dxfId="9252" priority="9122" stopIfTrue="1">
      <formula>AND($F45=0,$G45&lt;&gt;"",$G45&lt;&gt;"PUMP OFF MODE",G45&lt;&gt;"UNDER LOAD")</formula>
    </cfRule>
  </conditionalFormatting>
  <conditionalFormatting sqref="G45">
    <cfRule type="expression" dxfId="9251" priority="9117" stopIfTrue="1">
      <formula>OR($D45="SI",$D45="T&amp;A")</formula>
    </cfRule>
    <cfRule type="expression" dxfId="9250" priority="9118" stopIfTrue="1">
      <formula>AND($F45&gt;0,$G45="")</formula>
    </cfRule>
    <cfRule type="expression" dxfId="9249" priority="9119" stopIfTrue="1">
      <formula>AND($F45=0,$G45&lt;&gt;"",$G45&lt;&gt;"PUMP OFF MODE",G45&lt;&gt;"UNDER LOAD")</formula>
    </cfRule>
  </conditionalFormatting>
  <conditionalFormatting sqref="G45">
    <cfRule type="expression" dxfId="9248" priority="9114" stopIfTrue="1">
      <formula>OR($D45="SI",$D45="T&amp;A")</formula>
    </cfRule>
    <cfRule type="expression" dxfId="9247" priority="9115" stopIfTrue="1">
      <formula>AND($F45&gt;0,$G45="")</formula>
    </cfRule>
    <cfRule type="expression" dxfId="9246" priority="9116" stopIfTrue="1">
      <formula>AND($F45=0,$G45&lt;&gt;"",$G45&lt;&gt;"PUMP OFF MODE",G45&lt;&gt;"UNDER LOAD")</formula>
    </cfRule>
  </conditionalFormatting>
  <conditionalFormatting sqref="G45">
    <cfRule type="expression" dxfId="9245" priority="9111" stopIfTrue="1">
      <formula>OR($D45="SI",$D45="T&amp;A")</formula>
    </cfRule>
    <cfRule type="expression" dxfId="9244" priority="9112" stopIfTrue="1">
      <formula>AND($F45&gt;0,$G45="")</formula>
    </cfRule>
    <cfRule type="expression" dxfId="9243" priority="9113" stopIfTrue="1">
      <formula>AND($F45=0,$G45&lt;&gt;"",$G45&lt;&gt;"PUMP OFF MODE",G45&lt;&gt;"UNDER LOAD")</formula>
    </cfRule>
  </conditionalFormatting>
  <conditionalFormatting sqref="G45">
    <cfRule type="expression" dxfId="9242" priority="9108" stopIfTrue="1">
      <formula>OR($D45="SI",$D45="T&amp;A")</formula>
    </cfRule>
    <cfRule type="expression" dxfId="9241" priority="9109" stopIfTrue="1">
      <formula>AND($F45&gt;0,$G45="")</formula>
    </cfRule>
    <cfRule type="expression" dxfId="9240" priority="9110" stopIfTrue="1">
      <formula>AND($F45=0,$G45&lt;&gt;"",$G45&lt;&gt;"PUMP OFF MODE",G45&lt;&gt;"UNDER LOAD")</formula>
    </cfRule>
  </conditionalFormatting>
  <conditionalFormatting sqref="G45">
    <cfRule type="expression" dxfId="9239" priority="9105" stopIfTrue="1">
      <formula>OR($D45="SI",$D45="T&amp;A")</formula>
    </cfRule>
    <cfRule type="expression" dxfId="9238" priority="9106" stopIfTrue="1">
      <formula>AND($F45&gt;0,$G45="")</formula>
    </cfRule>
    <cfRule type="expression" dxfId="9237" priority="9107" stopIfTrue="1">
      <formula>AND($F45=0,$G45&lt;&gt;"",$G45&lt;&gt;"PUMP OFF MODE",G45&lt;&gt;"UNDER LOAD")</formula>
    </cfRule>
  </conditionalFormatting>
  <conditionalFormatting sqref="G45">
    <cfRule type="expression" dxfId="9236" priority="9102" stopIfTrue="1">
      <formula>OR($D45="SI",$D45="T&amp;A")</formula>
    </cfRule>
    <cfRule type="expression" dxfId="9235" priority="9103" stopIfTrue="1">
      <formula>AND($F45&gt;0,$G45="")</formula>
    </cfRule>
    <cfRule type="expression" dxfId="9234" priority="9104" stopIfTrue="1">
      <formula>AND($F45=0,$G45&lt;&gt;"",$G45&lt;&gt;"PUMP OFF MODE",G45&lt;&gt;"UNDER LOAD")</formula>
    </cfRule>
  </conditionalFormatting>
  <conditionalFormatting sqref="G45">
    <cfRule type="expression" dxfId="9233" priority="9099" stopIfTrue="1">
      <formula>OR($D45="SI",$D45="T&amp;A")</formula>
    </cfRule>
    <cfRule type="expression" dxfId="9232" priority="9100" stopIfTrue="1">
      <formula>AND($F45&gt;0,$G45="")</formula>
    </cfRule>
    <cfRule type="expression" dxfId="9231" priority="9101" stopIfTrue="1">
      <formula>AND($F45=0,$G45&lt;&gt;"",$G45&lt;&gt;"PUMP OFF MODE",G45&lt;&gt;"UNDER LOAD")</formula>
    </cfRule>
  </conditionalFormatting>
  <conditionalFormatting sqref="G45">
    <cfRule type="expression" dxfId="9230" priority="9096" stopIfTrue="1">
      <formula>OR($D45="SI",$D45="T&amp;A")</formula>
    </cfRule>
    <cfRule type="expression" dxfId="9229" priority="9097" stopIfTrue="1">
      <formula>AND($F45&gt;0,$G45="")</formula>
    </cfRule>
    <cfRule type="expression" dxfId="9228" priority="9098" stopIfTrue="1">
      <formula>AND($F45=0,$G45&lt;&gt;"",$G45&lt;&gt;"PUMP OFF MODE",G45&lt;&gt;"UNDER LOAD")</formula>
    </cfRule>
  </conditionalFormatting>
  <conditionalFormatting sqref="G45">
    <cfRule type="expression" dxfId="9227" priority="9093" stopIfTrue="1">
      <formula>OR($D45="SI",$D45="T&amp;A")</formula>
    </cfRule>
    <cfRule type="expression" dxfId="9226" priority="9094" stopIfTrue="1">
      <formula>AND($F45&gt;0,$G45="")</formula>
    </cfRule>
    <cfRule type="expression" dxfId="9225" priority="9095" stopIfTrue="1">
      <formula>AND($F45=0,$G45&lt;&gt;"",$G45&lt;&gt;"PUMP OFF MODE",G45&lt;&gt;"UNDER LOAD")</formula>
    </cfRule>
  </conditionalFormatting>
  <conditionalFormatting sqref="G45">
    <cfRule type="expression" dxfId="9224" priority="9090" stopIfTrue="1">
      <formula>OR($D45="SI",$D45="T&amp;A")</formula>
    </cfRule>
    <cfRule type="expression" dxfId="9223" priority="9091" stopIfTrue="1">
      <formula>AND($F45&gt;0,$G45="")</formula>
    </cfRule>
    <cfRule type="expression" dxfId="9222" priority="9092" stopIfTrue="1">
      <formula>AND($F45=0,$G45&lt;&gt;"",$G45&lt;&gt;"PUMP OFF MODE",G45&lt;&gt;"UNDER LOAD")</formula>
    </cfRule>
  </conditionalFormatting>
  <conditionalFormatting sqref="G45">
    <cfRule type="expression" dxfId="9221" priority="9089" stopIfTrue="1">
      <formula>OR($D45="SI",$D45="T&amp;A")</formula>
    </cfRule>
  </conditionalFormatting>
  <conditionalFormatting sqref="G45">
    <cfRule type="expression" dxfId="9220" priority="9088" stopIfTrue="1">
      <formula>OR($D45="SI",$D45="T&amp;A")</formula>
    </cfRule>
  </conditionalFormatting>
  <conditionalFormatting sqref="G45">
    <cfRule type="expression" dxfId="9219" priority="9087" stopIfTrue="1">
      <formula>OR($D45="SI",$D45="T&amp;A")</formula>
    </cfRule>
  </conditionalFormatting>
  <conditionalFormatting sqref="G45">
    <cfRule type="expression" dxfId="9218" priority="9084" stopIfTrue="1">
      <formula>OR($D45="SI",$D45="T&amp;A")</formula>
    </cfRule>
    <cfRule type="expression" dxfId="9217" priority="9085" stopIfTrue="1">
      <formula>AND($F45&gt;0,$G45="")</formula>
    </cfRule>
    <cfRule type="expression" dxfId="9216" priority="9086" stopIfTrue="1">
      <formula>AND($F45=0,$G45&lt;&gt;"",$G45&lt;&gt;"PUMP OFF MODE",G45&lt;&gt;"UNDER LOAD")</formula>
    </cfRule>
  </conditionalFormatting>
  <conditionalFormatting sqref="G45">
    <cfRule type="expression" dxfId="9215" priority="9081" stopIfTrue="1">
      <formula>OR($D45="SI",$D45="T&amp;A")</formula>
    </cfRule>
    <cfRule type="expression" dxfId="9214" priority="9082" stopIfTrue="1">
      <formula>AND($F45&gt;0,$G45="")</formula>
    </cfRule>
    <cfRule type="expression" dxfId="9213" priority="9083" stopIfTrue="1">
      <formula>AND($F45=0,$G45&lt;&gt;"",$G45&lt;&gt;"PUMP OFF MODE",G45&lt;&gt;"UNDER LOAD")</formula>
    </cfRule>
  </conditionalFormatting>
  <conditionalFormatting sqref="G45">
    <cfRule type="expression" dxfId="9212" priority="9078" stopIfTrue="1">
      <formula>OR($D45="SI",$D45="T&amp;A")</formula>
    </cfRule>
    <cfRule type="expression" dxfId="9211" priority="9079" stopIfTrue="1">
      <formula>AND($F45&gt;0,$G45="")</formula>
    </cfRule>
    <cfRule type="expression" dxfId="9210" priority="9080" stopIfTrue="1">
      <formula>AND($F45=0,$G45&lt;&gt;"",$G45&lt;&gt;"PUMP OFF MODE",G45&lt;&gt;"UNDER LOAD")</formula>
    </cfRule>
  </conditionalFormatting>
  <conditionalFormatting sqref="G45">
    <cfRule type="expression" dxfId="9209" priority="9075" stopIfTrue="1">
      <formula>OR($D45="SI",$D45="T&amp;A")</formula>
    </cfRule>
    <cfRule type="expression" dxfId="9208" priority="9076" stopIfTrue="1">
      <formula>AND($F45&gt;0,$G45="")</formula>
    </cfRule>
    <cfRule type="expression" dxfId="9207" priority="9077" stopIfTrue="1">
      <formula>AND($F45=0,$G45&lt;&gt;"",$G45&lt;&gt;"PUMP OFF MODE",G45&lt;&gt;"UNDER LOAD")</formula>
    </cfRule>
  </conditionalFormatting>
  <conditionalFormatting sqref="G45">
    <cfRule type="expression" dxfId="9206" priority="9072" stopIfTrue="1">
      <formula>OR($D45="SI",$D45="T&amp;A")</formula>
    </cfRule>
    <cfRule type="expression" dxfId="9205" priority="9073" stopIfTrue="1">
      <formula>AND($F45&gt;0,$G45="")</formula>
    </cfRule>
    <cfRule type="expression" dxfId="9204" priority="9074" stopIfTrue="1">
      <formula>AND($F45=0,$G45&lt;&gt;"",$G45&lt;&gt;"PUMP OFF MODE",G45&lt;&gt;"UNDER LOAD")</formula>
    </cfRule>
  </conditionalFormatting>
  <conditionalFormatting sqref="G45">
    <cfRule type="expression" dxfId="9203" priority="9069" stopIfTrue="1">
      <formula>OR($D45="SI",$D45="T&amp;A")</formula>
    </cfRule>
    <cfRule type="expression" dxfId="9202" priority="9070" stopIfTrue="1">
      <formula>AND($F45&gt;0,$G45="")</formula>
    </cfRule>
    <cfRule type="expression" dxfId="9201" priority="9071" stopIfTrue="1">
      <formula>AND($F45=0,$G45&lt;&gt;"",$G45&lt;&gt;"PUMP OFF MODE",G45&lt;&gt;"UNDER LOAD")</formula>
    </cfRule>
  </conditionalFormatting>
  <conditionalFormatting sqref="G45">
    <cfRule type="expression" dxfId="9200" priority="9066" stopIfTrue="1">
      <formula>OR($D45="SI",$D45="T&amp;A")</formula>
    </cfRule>
    <cfRule type="expression" dxfId="9199" priority="9067" stopIfTrue="1">
      <formula>AND($F45&gt;0,$G45="")</formula>
    </cfRule>
    <cfRule type="expression" dxfId="9198" priority="9068" stopIfTrue="1">
      <formula>AND($F45=0,$G45&lt;&gt;"",$G45&lt;&gt;"PUMP OFF MODE",G45&lt;&gt;"UNDER LOAD")</formula>
    </cfRule>
  </conditionalFormatting>
  <conditionalFormatting sqref="G45">
    <cfRule type="expression" dxfId="9197" priority="9063" stopIfTrue="1">
      <formula>OR($D45="SI",$D45="T&amp;A")</formula>
    </cfRule>
    <cfRule type="expression" dxfId="9196" priority="9064" stopIfTrue="1">
      <formula>AND($F45&gt;0,$G45="")</formula>
    </cfRule>
    <cfRule type="expression" dxfId="9195" priority="9065" stopIfTrue="1">
      <formula>AND($F45=0,$G45&lt;&gt;"",$G45&lt;&gt;"PUMP OFF MODE",G45&lt;&gt;"UNDER LOAD")</formula>
    </cfRule>
  </conditionalFormatting>
  <conditionalFormatting sqref="G55:G56">
    <cfRule type="expression" dxfId="9194" priority="9060" stopIfTrue="1">
      <formula>OR($D55="SI",$D55="T&amp;A")</formula>
    </cfRule>
    <cfRule type="expression" dxfId="9193" priority="9061" stopIfTrue="1">
      <formula>AND($F55&gt;0,$G55="")</formula>
    </cfRule>
    <cfRule type="expression" dxfId="9192" priority="9062" stopIfTrue="1">
      <formula>AND($F55=0,$G55&lt;&gt;"",$G55&lt;&gt;"PUMP OFF MODE",G55&lt;&gt;"UNDER LOAD")</formula>
    </cfRule>
  </conditionalFormatting>
  <conditionalFormatting sqref="G55:G56">
    <cfRule type="expression" dxfId="9191" priority="9057" stopIfTrue="1">
      <formula>OR($D55="SI",$D55="T&amp;A")</formula>
    </cfRule>
    <cfRule type="expression" dxfId="9190" priority="9058" stopIfTrue="1">
      <formula>AND($F55&gt;0,$G55="")</formula>
    </cfRule>
    <cfRule type="expression" dxfId="9189" priority="9059" stopIfTrue="1">
      <formula>AND($F55=0,$G55&lt;&gt;"",$G55&lt;&gt;"PUMP OFF MODE",G55&lt;&gt;"UNDER LOAD")</formula>
    </cfRule>
  </conditionalFormatting>
  <conditionalFormatting sqref="G55:G56">
    <cfRule type="expression" dxfId="9188" priority="9054" stopIfTrue="1">
      <formula>OR($D55="SI",$D55="T&amp;A")</formula>
    </cfRule>
    <cfRule type="expression" dxfId="9187" priority="9055" stopIfTrue="1">
      <formula>AND($F55&gt;0,$G55="")</formula>
    </cfRule>
    <cfRule type="expression" dxfId="9186" priority="9056" stopIfTrue="1">
      <formula>AND($F55=0,$G55&lt;&gt;"",$G55&lt;&gt;"PUMP OFF MODE",G55&lt;&gt;"UNDER LOAD")</formula>
    </cfRule>
  </conditionalFormatting>
  <conditionalFormatting sqref="G55:G56">
    <cfRule type="expression" dxfId="9185" priority="9051" stopIfTrue="1">
      <formula>OR($D55="SI",$D55="T&amp;A")</formula>
    </cfRule>
    <cfRule type="expression" dxfId="9184" priority="9052" stopIfTrue="1">
      <formula>AND($F55&gt;0,$G55="")</formula>
    </cfRule>
    <cfRule type="expression" dxfId="9183" priority="9053" stopIfTrue="1">
      <formula>AND($F55=0,$G55&lt;&gt;"",$G55&lt;&gt;"PUMP OFF MODE",G55&lt;&gt;"UNDER LOAD")</formula>
    </cfRule>
  </conditionalFormatting>
  <conditionalFormatting sqref="G55:G56">
    <cfRule type="expression" dxfId="9182" priority="9048" stopIfTrue="1">
      <formula>OR($D55="SI",$D55="T&amp;A")</formula>
    </cfRule>
    <cfRule type="expression" dxfId="9181" priority="9049" stopIfTrue="1">
      <formula>AND($F55&gt;0,$G55="")</formula>
    </cfRule>
    <cfRule type="expression" dxfId="9180" priority="9050" stopIfTrue="1">
      <formula>AND($F55=0,$G55&lt;&gt;"",$G55&lt;&gt;"PUMP OFF MODE",G55&lt;&gt;"UNDER LOAD")</formula>
    </cfRule>
  </conditionalFormatting>
  <conditionalFormatting sqref="G55:G56">
    <cfRule type="expression" dxfId="9179" priority="9045" stopIfTrue="1">
      <formula>OR($D55="SI",$D55="T&amp;A")</formula>
    </cfRule>
    <cfRule type="expression" dxfId="9178" priority="9046" stopIfTrue="1">
      <formula>AND($F55&gt;0,$G55="")</formula>
    </cfRule>
    <cfRule type="expression" dxfId="9177" priority="9047" stopIfTrue="1">
      <formula>AND($F55=0,$G55&lt;&gt;"",$G55&lt;&gt;"PUMP OFF MODE",G55&lt;&gt;"UNDER LOAD")</formula>
    </cfRule>
  </conditionalFormatting>
  <conditionalFormatting sqref="G55:G56">
    <cfRule type="expression" dxfId="9176" priority="9042" stopIfTrue="1">
      <formula>OR($D55="SI",$D55="T&amp;A")</formula>
    </cfRule>
    <cfRule type="expression" dxfId="9175" priority="9043" stopIfTrue="1">
      <formula>AND($F55&gt;0,$G55="")</formula>
    </cfRule>
    <cfRule type="expression" dxfId="9174" priority="9044" stopIfTrue="1">
      <formula>AND($F55=0,$G55&lt;&gt;"",$G55&lt;&gt;"PUMP OFF MODE",G55&lt;&gt;"UNDER LOAD")</formula>
    </cfRule>
  </conditionalFormatting>
  <conditionalFormatting sqref="G55:G56">
    <cfRule type="expression" dxfId="9173" priority="9039" stopIfTrue="1">
      <formula>OR($D55="SI",$D55="T&amp;A")</formula>
    </cfRule>
    <cfRule type="expression" dxfId="9172" priority="9040" stopIfTrue="1">
      <formula>AND($F55&gt;0,$G55="")</formula>
    </cfRule>
    <cfRule type="expression" dxfId="9171" priority="9041" stopIfTrue="1">
      <formula>AND($F55=0,$G55&lt;&gt;"",$G55&lt;&gt;"PUMP OFF MODE",G55&lt;&gt;"UNDER LOAD")</formula>
    </cfRule>
  </conditionalFormatting>
  <conditionalFormatting sqref="G55:G56">
    <cfRule type="expression" dxfId="9170" priority="9036" stopIfTrue="1">
      <formula>OR($D55="SI",$D55="T&amp;A")</formula>
    </cfRule>
    <cfRule type="expression" dxfId="9169" priority="9037" stopIfTrue="1">
      <formula>AND($F55&gt;0,$G55="")</formula>
    </cfRule>
    <cfRule type="expression" dxfId="9168" priority="9038" stopIfTrue="1">
      <formula>AND($F55=0,$G55&lt;&gt;"",$G55&lt;&gt;"PUMP OFF MODE",G55&lt;&gt;"UNDER LOAD")</formula>
    </cfRule>
  </conditionalFormatting>
  <conditionalFormatting sqref="G55:G56">
    <cfRule type="expression" dxfId="9167" priority="9033" stopIfTrue="1">
      <formula>OR($D55="SI",$D55="T&amp;A")</formula>
    </cfRule>
    <cfRule type="expression" dxfId="9166" priority="9034" stopIfTrue="1">
      <formula>AND($F55&gt;0,$G55="")</formula>
    </cfRule>
    <cfRule type="expression" dxfId="9165" priority="9035" stopIfTrue="1">
      <formula>AND($F55=0,$G55&lt;&gt;"",$G55&lt;&gt;"PUMP OFF MODE",G55&lt;&gt;"UNDER LOAD")</formula>
    </cfRule>
  </conditionalFormatting>
  <conditionalFormatting sqref="G55:G56">
    <cfRule type="expression" dxfId="9164" priority="9030" stopIfTrue="1">
      <formula>OR($D55="SI",$D55="T&amp;A")</formula>
    </cfRule>
    <cfRule type="expression" dxfId="9163" priority="9031" stopIfTrue="1">
      <formula>AND($F55&gt;0,$G55="")</formula>
    </cfRule>
    <cfRule type="expression" dxfId="9162" priority="9032" stopIfTrue="1">
      <formula>AND($F55=0,$G55&lt;&gt;"",$G55&lt;&gt;"PUMP OFF MODE",G55&lt;&gt;"UNDER LOAD")</formula>
    </cfRule>
  </conditionalFormatting>
  <conditionalFormatting sqref="G55:G56">
    <cfRule type="expression" dxfId="9161" priority="9027" stopIfTrue="1">
      <formula>OR($D55="SI",$D55="T&amp;A")</formula>
    </cfRule>
    <cfRule type="expression" dxfId="9160" priority="9028" stopIfTrue="1">
      <formula>AND($F55&gt;0,$G55="")</formula>
    </cfRule>
    <cfRule type="expression" dxfId="9159" priority="9029" stopIfTrue="1">
      <formula>AND($F55=0,$G55&lt;&gt;"",$G55&lt;&gt;"PUMP OFF MODE",G55&lt;&gt;"UNDER LOAD")</formula>
    </cfRule>
  </conditionalFormatting>
  <conditionalFormatting sqref="G55:G56">
    <cfRule type="expression" dxfId="9158" priority="9024" stopIfTrue="1">
      <formula>OR($D55="SI",$D55="T&amp;A")</formula>
    </cfRule>
    <cfRule type="expression" dxfId="9157" priority="9025" stopIfTrue="1">
      <formula>AND($F55&gt;0,$G55="")</formula>
    </cfRule>
    <cfRule type="expression" dxfId="9156" priority="9026" stopIfTrue="1">
      <formula>AND($F55=0,$G55&lt;&gt;"",$G55&lt;&gt;"PUMP OFF MODE",G55&lt;&gt;"UNDER LOAD")</formula>
    </cfRule>
  </conditionalFormatting>
  <conditionalFormatting sqref="G55:G56">
    <cfRule type="expression" dxfId="9155" priority="9021" stopIfTrue="1">
      <formula>OR($D55="SI",$D55="T&amp;A")</formula>
    </cfRule>
    <cfRule type="expression" dxfId="9154" priority="9022" stopIfTrue="1">
      <formula>AND($F55&gt;0,$G55="")</formula>
    </cfRule>
    <cfRule type="expression" dxfId="9153" priority="9023" stopIfTrue="1">
      <formula>AND($F55=0,$G55&lt;&gt;"",$G55&lt;&gt;"PUMP OFF MODE",G55&lt;&gt;"UNDER LOAD")</formula>
    </cfRule>
  </conditionalFormatting>
  <conditionalFormatting sqref="G55:G56">
    <cfRule type="expression" dxfId="9152" priority="9018" stopIfTrue="1">
      <formula>OR($D55="SI",$D55="T&amp;A")</formula>
    </cfRule>
    <cfRule type="expression" dxfId="9151" priority="9019" stopIfTrue="1">
      <formula>AND($F55&gt;0,$G55="")</formula>
    </cfRule>
    <cfRule type="expression" dxfId="9150" priority="9020" stopIfTrue="1">
      <formula>AND($F55=0,$G55&lt;&gt;"",$G55&lt;&gt;"PUMP OFF MODE",G55&lt;&gt;"UNDER LOAD")</formula>
    </cfRule>
  </conditionalFormatting>
  <conditionalFormatting sqref="G55:G56">
    <cfRule type="expression" dxfId="9149" priority="9015" stopIfTrue="1">
      <formula>OR($D55="SI",$D55="T&amp;A")</formula>
    </cfRule>
    <cfRule type="expression" dxfId="9148" priority="9016" stopIfTrue="1">
      <formula>AND($F55&gt;0,$G55="")</formula>
    </cfRule>
    <cfRule type="expression" dxfId="9147" priority="9017" stopIfTrue="1">
      <formula>AND($F55=0,$G55&lt;&gt;"",$G55&lt;&gt;"PUMP OFF MODE",G55&lt;&gt;"UNDER LOAD")</formula>
    </cfRule>
  </conditionalFormatting>
  <conditionalFormatting sqref="G55:G56">
    <cfRule type="expression" dxfId="9146" priority="9012" stopIfTrue="1">
      <formula>OR($D55="SI",$D55="T&amp;A")</formula>
    </cfRule>
    <cfRule type="expression" dxfId="9145" priority="9013" stopIfTrue="1">
      <formula>AND($F55&gt;0,$G55="")</formula>
    </cfRule>
    <cfRule type="expression" dxfId="9144" priority="9014" stopIfTrue="1">
      <formula>AND($F55=0,$G55&lt;&gt;"",$G55&lt;&gt;"PUMP OFF MODE",G55&lt;&gt;"UNDER LOAD")</formula>
    </cfRule>
  </conditionalFormatting>
  <conditionalFormatting sqref="G55:G56">
    <cfRule type="expression" dxfId="9143" priority="9009" stopIfTrue="1">
      <formula>OR($D55="SI",$D55="T&amp;A")</formula>
    </cfRule>
    <cfRule type="expression" dxfId="9142" priority="9010" stopIfTrue="1">
      <formula>AND($F55&gt;0,$G55="")</formula>
    </cfRule>
    <cfRule type="expression" dxfId="9141" priority="9011" stopIfTrue="1">
      <formula>AND($F55=0,$G55&lt;&gt;"",$G55&lt;&gt;"PUMP OFF MODE",G55&lt;&gt;"UNDER LOAD")</formula>
    </cfRule>
  </conditionalFormatting>
  <conditionalFormatting sqref="G55:G56">
    <cfRule type="expression" dxfId="9140" priority="9006" stopIfTrue="1">
      <formula>OR($D55="SI",$D55="T&amp;A")</formula>
    </cfRule>
    <cfRule type="expression" dxfId="9139" priority="9007" stopIfTrue="1">
      <formula>AND($F55&gt;0,$G55="")</formula>
    </cfRule>
    <cfRule type="expression" dxfId="9138" priority="9008" stopIfTrue="1">
      <formula>AND($F55=0,$G55&lt;&gt;"",$G55&lt;&gt;"PUMP OFF MODE",G55&lt;&gt;"UNDER LOAD")</formula>
    </cfRule>
  </conditionalFormatting>
  <conditionalFormatting sqref="G55:G56">
    <cfRule type="expression" dxfId="9137" priority="9003" stopIfTrue="1">
      <formula>OR($D55="SI",$D55="T&amp;A")</formula>
    </cfRule>
    <cfRule type="expression" dxfId="9136" priority="9004" stopIfTrue="1">
      <formula>AND($F55&gt;0,$G55="")</formula>
    </cfRule>
    <cfRule type="expression" dxfId="9135" priority="9005" stopIfTrue="1">
      <formula>AND($F55=0,$G55&lt;&gt;"",$G55&lt;&gt;"PUMP OFF MODE",G55&lt;&gt;"UNDER LOAD")</formula>
    </cfRule>
  </conditionalFormatting>
  <conditionalFormatting sqref="G55:G56">
    <cfRule type="expression" dxfId="9134" priority="9000" stopIfTrue="1">
      <formula>OR($D55="SI",$D55="T&amp;A")</formula>
    </cfRule>
    <cfRule type="expression" dxfId="9133" priority="9001" stopIfTrue="1">
      <formula>AND($F55&gt;0,$G55="")</formula>
    </cfRule>
    <cfRule type="expression" dxfId="9132" priority="9002" stopIfTrue="1">
      <formula>AND($F55=0,$G55&lt;&gt;"",$G55&lt;&gt;"PUMP OFF MODE",G55&lt;&gt;"UNDER LOAD")</formula>
    </cfRule>
  </conditionalFormatting>
  <conditionalFormatting sqref="G55:G56">
    <cfRule type="expression" dxfId="9131" priority="8997" stopIfTrue="1">
      <formula>OR($D55="SI",$D55="T&amp;A")</formula>
    </cfRule>
    <cfRule type="expression" dxfId="9130" priority="8998" stopIfTrue="1">
      <formula>AND($F55&gt;0,$G55="")</formula>
    </cfRule>
    <cfRule type="expression" dxfId="9129" priority="8999" stopIfTrue="1">
      <formula>AND($F55=0,$G55&lt;&gt;"",$G55&lt;&gt;"PUMP OFF MODE",G55&lt;&gt;"UNDER LOAD")</formula>
    </cfRule>
  </conditionalFormatting>
  <conditionalFormatting sqref="G55:G56">
    <cfRule type="expression" dxfId="9128" priority="8994" stopIfTrue="1">
      <formula>OR($D55="SI",$D55="T&amp;A")</formula>
    </cfRule>
    <cfRule type="expression" dxfId="9127" priority="8995" stopIfTrue="1">
      <formula>AND($F55&gt;0,$G55="")</formula>
    </cfRule>
    <cfRule type="expression" dxfId="9126" priority="8996" stopIfTrue="1">
      <formula>AND($F55=0,$G55&lt;&gt;"",$G55&lt;&gt;"PUMP OFF MODE",G55&lt;&gt;"UNDER LOAD")</formula>
    </cfRule>
  </conditionalFormatting>
  <conditionalFormatting sqref="G55:G56">
    <cfRule type="expression" dxfId="9125" priority="8991" stopIfTrue="1">
      <formula>OR($D55="SI",$D55="T&amp;A")</formula>
    </cfRule>
    <cfRule type="expression" dxfId="9124" priority="8992" stopIfTrue="1">
      <formula>AND($F55&gt;0,$G55="")</formula>
    </cfRule>
    <cfRule type="expression" dxfId="9123" priority="8993" stopIfTrue="1">
      <formula>AND($F55=0,$G55&lt;&gt;"",$G55&lt;&gt;"PUMP OFF MODE",G55&lt;&gt;"UNDER LOAD")</formula>
    </cfRule>
  </conditionalFormatting>
  <conditionalFormatting sqref="G55:G56">
    <cfRule type="expression" dxfId="9122" priority="8988" stopIfTrue="1">
      <formula>OR($D55="SI",$D55="T&amp;A")</formula>
    </cfRule>
    <cfRule type="expression" dxfId="9121" priority="8989" stopIfTrue="1">
      <formula>AND($F55&gt;0,$G55="")</formula>
    </cfRule>
    <cfRule type="expression" dxfId="9120" priority="8990" stopIfTrue="1">
      <formula>AND($F55=0,$G55&lt;&gt;"",$G55&lt;&gt;"PUMP OFF MODE",G55&lt;&gt;"UNDER LOAD")</formula>
    </cfRule>
  </conditionalFormatting>
  <conditionalFormatting sqref="G55:G56">
    <cfRule type="expression" dxfId="9119" priority="8985" stopIfTrue="1">
      <formula>OR($D55="SI",$D55="T&amp;A")</formula>
    </cfRule>
    <cfRule type="expression" dxfId="9118" priority="8986" stopIfTrue="1">
      <formula>AND($F55&gt;0,$G55="")</formula>
    </cfRule>
    <cfRule type="expression" dxfId="9117" priority="8987" stopIfTrue="1">
      <formula>AND($F55=0,$G55&lt;&gt;"",$G55&lt;&gt;"PUMP OFF MODE",G55&lt;&gt;"UNDER LOAD")</formula>
    </cfRule>
  </conditionalFormatting>
  <conditionalFormatting sqref="G55:G56">
    <cfRule type="expression" dxfId="9116" priority="8982" stopIfTrue="1">
      <formula>OR($D55="SI",$D55="T&amp;A")</formula>
    </cfRule>
    <cfRule type="expression" dxfId="9115" priority="8983" stopIfTrue="1">
      <formula>AND($F55&gt;0,$G55="")</formula>
    </cfRule>
    <cfRule type="expression" dxfId="9114" priority="8984" stopIfTrue="1">
      <formula>AND($F55=0,$G55&lt;&gt;"",$G55&lt;&gt;"PUMP OFF MODE",G55&lt;&gt;"UNDER LOAD")</formula>
    </cfRule>
  </conditionalFormatting>
  <conditionalFormatting sqref="G55:G56">
    <cfRule type="expression" dxfId="9113" priority="8979" stopIfTrue="1">
      <formula>OR($D55="SI",$D55="T&amp;A")</formula>
    </cfRule>
    <cfRule type="expression" dxfId="9112" priority="8980" stopIfTrue="1">
      <formula>AND($F55&gt;0,$G55="")</formula>
    </cfRule>
    <cfRule type="expression" dxfId="9111" priority="8981" stopIfTrue="1">
      <formula>AND($F55=0,$G55&lt;&gt;"",$G55&lt;&gt;"PUMP OFF MODE",G55&lt;&gt;"UNDER LOAD")</formula>
    </cfRule>
  </conditionalFormatting>
  <conditionalFormatting sqref="G55:G56">
    <cfRule type="expression" dxfId="9110" priority="8976" stopIfTrue="1">
      <formula>OR($D55="SI",$D55="T&amp;A")</formula>
    </cfRule>
    <cfRule type="expression" dxfId="9109" priority="8977" stopIfTrue="1">
      <formula>AND($F55&gt;0,$G55="")</formula>
    </cfRule>
    <cfRule type="expression" dxfId="9108" priority="8978" stopIfTrue="1">
      <formula>AND($F55=0,$G55&lt;&gt;"",$G55&lt;&gt;"PUMP OFF MODE",G55&lt;&gt;"UNDER LOAD")</formula>
    </cfRule>
  </conditionalFormatting>
  <conditionalFormatting sqref="G55:G56">
    <cfRule type="expression" dxfId="9107" priority="8973" stopIfTrue="1">
      <formula>OR($D55="SI",$D55="T&amp;A")</formula>
    </cfRule>
    <cfRule type="expression" dxfId="9106" priority="8974" stopIfTrue="1">
      <formula>AND($F55&gt;0,$G55="")</formula>
    </cfRule>
    <cfRule type="expression" dxfId="9105" priority="8975" stopIfTrue="1">
      <formula>AND($F55=0,$G55&lt;&gt;"",$G55&lt;&gt;"PUMP OFF MODE",G55&lt;&gt;"UNDER LOAD")</formula>
    </cfRule>
  </conditionalFormatting>
  <conditionalFormatting sqref="G55:G56">
    <cfRule type="expression" dxfId="9104" priority="8970" stopIfTrue="1">
      <formula>OR($D55="SI",$D55="T&amp;A")</formula>
    </cfRule>
    <cfRule type="expression" dxfId="9103" priority="8971" stopIfTrue="1">
      <formula>AND($F55&gt;0,$G55="")</formula>
    </cfRule>
    <cfRule type="expression" dxfId="9102" priority="8972" stopIfTrue="1">
      <formula>AND($F55=0,$G55&lt;&gt;"",$G55&lt;&gt;"PUMP OFF MODE",G55&lt;&gt;"UNDER LOAD")</formula>
    </cfRule>
  </conditionalFormatting>
  <conditionalFormatting sqref="G55:G56">
    <cfRule type="expression" dxfId="9101" priority="8967" stopIfTrue="1">
      <formula>OR($D55="SI",$D55="T&amp;A")</formula>
    </cfRule>
    <cfRule type="expression" dxfId="9100" priority="8968" stopIfTrue="1">
      <formula>AND($F55&gt;0,$G55="")</formula>
    </cfRule>
    <cfRule type="expression" dxfId="9099" priority="8969" stopIfTrue="1">
      <formula>AND($F55=0,$G55&lt;&gt;"",$G55&lt;&gt;"PUMP OFF MODE",G55&lt;&gt;"UNDER LOAD")</formula>
    </cfRule>
  </conditionalFormatting>
  <conditionalFormatting sqref="G55:G56">
    <cfRule type="expression" dxfId="9098" priority="8964" stopIfTrue="1">
      <formula>OR($D55="SI",$D55="T&amp;A")</formula>
    </cfRule>
    <cfRule type="expression" dxfId="9097" priority="8965" stopIfTrue="1">
      <formula>AND($F55&gt;0,$G55="")</formula>
    </cfRule>
    <cfRule type="expression" dxfId="9096" priority="8966" stopIfTrue="1">
      <formula>AND($F55=0,$G55&lt;&gt;"",$G55&lt;&gt;"PUMP OFF MODE",G55&lt;&gt;"UNDER LOAD")</formula>
    </cfRule>
  </conditionalFormatting>
  <conditionalFormatting sqref="G55:G56">
    <cfRule type="expression" dxfId="9095" priority="8961" stopIfTrue="1">
      <formula>OR($D55="SI",$D55="T&amp;A")</formula>
    </cfRule>
    <cfRule type="expression" dxfId="9094" priority="8962" stopIfTrue="1">
      <formula>AND($F55&gt;0,$G55="")</formula>
    </cfRule>
    <cfRule type="expression" dxfId="9093" priority="8963" stopIfTrue="1">
      <formula>AND($F55=0,$G55&lt;&gt;"",$G55&lt;&gt;"PUMP OFF MODE",G55&lt;&gt;"UNDER LOAD")</formula>
    </cfRule>
  </conditionalFormatting>
  <conditionalFormatting sqref="G55:G56">
    <cfRule type="expression" dxfId="9092" priority="8958" stopIfTrue="1">
      <formula>OR($D55="SI",$D55="T&amp;A")</formula>
    </cfRule>
    <cfRule type="expression" dxfId="9091" priority="8959" stopIfTrue="1">
      <formula>AND($F55&gt;0,$G55="")</formula>
    </cfRule>
    <cfRule type="expression" dxfId="9090" priority="8960" stopIfTrue="1">
      <formula>AND($F55=0,$G55&lt;&gt;"",$G55&lt;&gt;"PUMP OFF MODE",G55&lt;&gt;"UNDER LOAD")</formula>
    </cfRule>
  </conditionalFormatting>
  <conditionalFormatting sqref="G55:G56">
    <cfRule type="expression" dxfId="9089" priority="8955" stopIfTrue="1">
      <formula>OR($D55="SI",$D55="T&amp;A")</formula>
    </cfRule>
    <cfRule type="expression" dxfId="9088" priority="8956" stopIfTrue="1">
      <formula>AND($F55&gt;0,$G55="")</formula>
    </cfRule>
    <cfRule type="expression" dxfId="9087" priority="8957" stopIfTrue="1">
      <formula>AND($F55=0,$G55&lt;&gt;"",$G55&lt;&gt;"PUMP OFF MODE",G55&lt;&gt;"UNDER LOAD")</formula>
    </cfRule>
  </conditionalFormatting>
  <conditionalFormatting sqref="G55:G56">
    <cfRule type="expression" dxfId="9086" priority="8952" stopIfTrue="1">
      <formula>OR($D55="SI",$D55="T&amp;A")</formula>
    </cfRule>
    <cfRule type="expression" dxfId="9085" priority="8953" stopIfTrue="1">
      <formula>AND($F55&gt;0,$G55="")</formula>
    </cfRule>
    <cfRule type="expression" dxfId="9084" priority="8954" stopIfTrue="1">
      <formula>AND($F55=0,$G55&lt;&gt;"",$G55&lt;&gt;"PUMP OFF MODE",G55&lt;&gt;"UNDER LOAD")</formula>
    </cfRule>
  </conditionalFormatting>
  <conditionalFormatting sqref="G55:G56">
    <cfRule type="expression" dxfId="9083" priority="8949" stopIfTrue="1">
      <formula>OR($D55="SI",$D55="T&amp;A")</formula>
    </cfRule>
    <cfRule type="expression" dxfId="9082" priority="8950" stopIfTrue="1">
      <formula>AND($F55&gt;0,$G55="")</formula>
    </cfRule>
    <cfRule type="expression" dxfId="9081" priority="8951" stopIfTrue="1">
      <formula>AND($F55=0,$G55&lt;&gt;"",$G55&lt;&gt;"PUMP OFF MODE",G55&lt;&gt;"UNDER LOAD")</formula>
    </cfRule>
  </conditionalFormatting>
  <conditionalFormatting sqref="G55:G56">
    <cfRule type="expression" dxfId="9080" priority="8946" stopIfTrue="1">
      <formula>OR($D55="SI",$D55="T&amp;A")</formula>
    </cfRule>
    <cfRule type="expression" dxfId="9079" priority="8947" stopIfTrue="1">
      <formula>AND($F55&gt;0,$G55="")</formula>
    </cfRule>
    <cfRule type="expression" dxfId="9078" priority="8948" stopIfTrue="1">
      <formula>AND($F55=0,$G55&lt;&gt;"",$G55&lt;&gt;"PUMP OFF MODE",G55&lt;&gt;"UNDER LOAD")</formula>
    </cfRule>
  </conditionalFormatting>
  <conditionalFormatting sqref="G55:G56">
    <cfRule type="expression" dxfId="9077" priority="8943" stopIfTrue="1">
      <formula>OR($D55="SI",$D55="T&amp;A")</formula>
    </cfRule>
    <cfRule type="expression" dxfId="9076" priority="8944" stopIfTrue="1">
      <formula>AND($F55&gt;0,$G55="")</formula>
    </cfRule>
    <cfRule type="expression" dxfId="9075" priority="8945" stopIfTrue="1">
      <formula>AND($F55=0,$G55&lt;&gt;"",$G55&lt;&gt;"PUMP OFF MODE",G55&lt;&gt;"UNDER LOAD")</formula>
    </cfRule>
  </conditionalFormatting>
  <conditionalFormatting sqref="G55:G56">
    <cfRule type="expression" dxfId="9074" priority="8940" stopIfTrue="1">
      <formula>OR($D55="SI",$D55="T&amp;A")</formula>
    </cfRule>
    <cfRule type="expression" dxfId="9073" priority="8941" stopIfTrue="1">
      <formula>AND($F55&gt;0,$G55="")</formula>
    </cfRule>
    <cfRule type="expression" dxfId="9072" priority="8942" stopIfTrue="1">
      <formula>AND($F55=0,$G55&lt;&gt;"",$G55&lt;&gt;"PUMP OFF MODE",G55&lt;&gt;"UNDER LOAD")</formula>
    </cfRule>
  </conditionalFormatting>
  <conditionalFormatting sqref="G55:G56">
    <cfRule type="expression" dxfId="9071" priority="8937" stopIfTrue="1">
      <formula>OR($D55="SI",$D55="T&amp;A")</formula>
    </cfRule>
    <cfRule type="expression" dxfId="9070" priority="8938" stopIfTrue="1">
      <formula>AND($F55&gt;0,$G55="")</formula>
    </cfRule>
    <cfRule type="expression" dxfId="9069" priority="8939" stopIfTrue="1">
      <formula>AND($F55=0,$G55&lt;&gt;"",$G55&lt;&gt;"PUMP OFF MODE",G55&lt;&gt;"UNDER LOAD")</formula>
    </cfRule>
  </conditionalFormatting>
  <conditionalFormatting sqref="G55:G56">
    <cfRule type="expression" dxfId="9068" priority="8934" stopIfTrue="1">
      <formula>OR($D55="SI",$D55="T&amp;A")</formula>
    </cfRule>
    <cfRule type="expression" dxfId="9067" priority="8935" stopIfTrue="1">
      <formula>AND($F55&gt;0,$G55="")</formula>
    </cfRule>
    <cfRule type="expression" dxfId="9066" priority="8936" stopIfTrue="1">
      <formula>AND($F55=0,$G55&lt;&gt;"",$G55&lt;&gt;"PUMP OFF MODE",G55&lt;&gt;"UNDER LOAD")</formula>
    </cfRule>
  </conditionalFormatting>
  <conditionalFormatting sqref="G55:G56">
    <cfRule type="expression" dxfId="9065" priority="8931" stopIfTrue="1">
      <formula>OR($D55="SI",$D55="T&amp;A")</formula>
    </cfRule>
    <cfRule type="expression" dxfId="9064" priority="8932" stopIfTrue="1">
      <formula>AND($F55&gt;0,$G55="")</formula>
    </cfRule>
    <cfRule type="expression" dxfId="9063" priority="8933" stopIfTrue="1">
      <formula>AND($F55=0,$G55&lt;&gt;"",$G55&lt;&gt;"PUMP OFF MODE",G55&lt;&gt;"UNDER LOAD")</formula>
    </cfRule>
  </conditionalFormatting>
  <conditionalFormatting sqref="G55:G56">
    <cfRule type="expression" dxfId="9062" priority="8928" stopIfTrue="1">
      <formula>OR($D55="SI",$D55="T&amp;A")</formula>
    </cfRule>
    <cfRule type="expression" dxfId="9061" priority="8929" stopIfTrue="1">
      <formula>AND($F55&gt;0,$G55="")</formula>
    </cfRule>
    <cfRule type="expression" dxfId="9060" priority="8930" stopIfTrue="1">
      <formula>AND($F55=0,$G55&lt;&gt;"",$G55&lt;&gt;"PUMP OFF MODE",G55&lt;&gt;"UNDER LOAD")</formula>
    </cfRule>
  </conditionalFormatting>
  <conditionalFormatting sqref="G55:G56">
    <cfRule type="expression" dxfId="9059" priority="8925" stopIfTrue="1">
      <formula>OR($D55="SI",$D55="T&amp;A")</formula>
    </cfRule>
    <cfRule type="expression" dxfId="9058" priority="8926" stopIfTrue="1">
      <formula>AND($F55&gt;0,$G55="")</formula>
    </cfRule>
    <cfRule type="expression" dxfId="9057" priority="8927" stopIfTrue="1">
      <formula>AND($F55=0,$G55&lt;&gt;"",$G55&lt;&gt;"PUMP OFF MODE",G55&lt;&gt;"UNDER LOAD")</formula>
    </cfRule>
  </conditionalFormatting>
  <conditionalFormatting sqref="G55:G56">
    <cfRule type="expression" dxfId="9056" priority="8922" stopIfTrue="1">
      <formula>OR($D55="SI",$D55="T&amp;A")</formula>
    </cfRule>
    <cfRule type="expression" dxfId="9055" priority="8923" stopIfTrue="1">
      <formula>AND($F55&gt;0,$G55="")</formula>
    </cfRule>
    <cfRule type="expression" dxfId="9054" priority="8924" stopIfTrue="1">
      <formula>AND($F55=0,$G55&lt;&gt;"",$G55&lt;&gt;"PUMP OFF MODE",G55&lt;&gt;"UNDER LOAD")</formula>
    </cfRule>
  </conditionalFormatting>
  <conditionalFormatting sqref="G55:G56">
    <cfRule type="expression" dxfId="9053" priority="8919" stopIfTrue="1">
      <formula>OR($D55="SI",$D55="T&amp;A")</formula>
    </cfRule>
    <cfRule type="expression" dxfId="9052" priority="8920" stopIfTrue="1">
      <formula>AND($F55&gt;0,$G55="")</formula>
    </cfRule>
    <cfRule type="expression" dxfId="9051" priority="8921" stopIfTrue="1">
      <formula>AND($F55=0,$G55&lt;&gt;"",$G55&lt;&gt;"PUMP OFF MODE",G55&lt;&gt;"UNDER LOAD")</formula>
    </cfRule>
  </conditionalFormatting>
  <conditionalFormatting sqref="G55:G56">
    <cfRule type="expression" dxfId="9050" priority="8916" stopIfTrue="1">
      <formula>OR($D55="SI",$D55="T&amp;A")</formula>
    </cfRule>
    <cfRule type="expression" dxfId="9049" priority="8917" stopIfTrue="1">
      <formula>AND($F55&gt;0,$G55="")</formula>
    </cfRule>
    <cfRule type="expression" dxfId="9048" priority="8918" stopIfTrue="1">
      <formula>AND($F55=0,$G55&lt;&gt;"",$G55&lt;&gt;"PUMP OFF MODE",G55&lt;&gt;"UNDER LOAD")</formula>
    </cfRule>
  </conditionalFormatting>
  <conditionalFormatting sqref="G55:G56">
    <cfRule type="expression" dxfId="9047" priority="8913" stopIfTrue="1">
      <formula>OR($D55="SI",$D55="T&amp;A")</formula>
    </cfRule>
    <cfRule type="expression" dxfId="9046" priority="8914" stopIfTrue="1">
      <formula>AND($F55&gt;0,$G55="")</formula>
    </cfRule>
    <cfRule type="expression" dxfId="9045" priority="8915" stopIfTrue="1">
      <formula>AND($F55=0,$G55&lt;&gt;"",$G55&lt;&gt;"PUMP OFF MODE",G55&lt;&gt;"UNDER LOAD")</formula>
    </cfRule>
  </conditionalFormatting>
  <conditionalFormatting sqref="G55:G56">
    <cfRule type="expression" dxfId="9044" priority="8910" stopIfTrue="1">
      <formula>OR($D55="SI",$D55="T&amp;A")</formula>
    </cfRule>
    <cfRule type="expression" dxfId="9043" priority="8911" stopIfTrue="1">
      <formula>AND($F55&gt;0,$G55="")</formula>
    </cfRule>
    <cfRule type="expression" dxfId="9042" priority="8912" stopIfTrue="1">
      <formula>AND($F55=0,$G55&lt;&gt;"",$G55&lt;&gt;"PUMP OFF MODE",G55&lt;&gt;"UNDER LOAD")</formula>
    </cfRule>
  </conditionalFormatting>
  <conditionalFormatting sqref="G55:G56">
    <cfRule type="expression" dxfId="9041" priority="8907" stopIfTrue="1">
      <formula>OR($D55="SI",$D55="T&amp;A")</formula>
    </cfRule>
    <cfRule type="expression" dxfId="9040" priority="8908" stopIfTrue="1">
      <formula>AND($F55&gt;0,$G55="")</formula>
    </cfRule>
    <cfRule type="expression" dxfId="9039" priority="8909" stopIfTrue="1">
      <formula>AND($F55=0,$G55&lt;&gt;"",$G55&lt;&gt;"PUMP OFF MODE",G55&lt;&gt;"UNDER LOAD")</formula>
    </cfRule>
  </conditionalFormatting>
  <conditionalFormatting sqref="G55:G56">
    <cfRule type="expression" dxfId="9038" priority="8904" stopIfTrue="1">
      <formula>OR($D55="SI",$D55="T&amp;A")</formula>
    </cfRule>
    <cfRule type="expression" dxfId="9037" priority="8905" stopIfTrue="1">
      <formula>AND($F55&gt;0,$G55="")</formula>
    </cfRule>
    <cfRule type="expression" dxfId="9036" priority="8906" stopIfTrue="1">
      <formula>AND($F55=0,$G55&lt;&gt;"",$G55&lt;&gt;"PUMP OFF MODE",G55&lt;&gt;"UNDER LOAD")</formula>
    </cfRule>
  </conditionalFormatting>
  <conditionalFormatting sqref="G55:G56">
    <cfRule type="expression" dxfId="9035" priority="8901" stopIfTrue="1">
      <formula>OR($D55="SI",$D55="T&amp;A")</formula>
    </cfRule>
    <cfRule type="expression" dxfId="9034" priority="8902" stopIfTrue="1">
      <formula>AND($F55&gt;0,$G55="")</formula>
    </cfRule>
    <cfRule type="expression" dxfId="9033" priority="8903" stopIfTrue="1">
      <formula>AND($F55=0,$G55&lt;&gt;"",$G55&lt;&gt;"PUMP OFF MODE",G55&lt;&gt;"UNDER LOAD")</formula>
    </cfRule>
  </conditionalFormatting>
  <conditionalFormatting sqref="G55:G56">
    <cfRule type="expression" dxfId="9032" priority="8898" stopIfTrue="1">
      <formula>OR($D55="SI",$D55="T&amp;A")</formula>
    </cfRule>
    <cfRule type="expression" dxfId="9031" priority="8899" stopIfTrue="1">
      <formula>AND($F55&gt;0,$G55="")</formula>
    </cfRule>
    <cfRule type="expression" dxfId="9030" priority="8900" stopIfTrue="1">
      <formula>AND($F55=0,$G55&lt;&gt;"",$G55&lt;&gt;"PUMP OFF MODE",G55&lt;&gt;"UNDER LOAD")</formula>
    </cfRule>
  </conditionalFormatting>
  <conditionalFormatting sqref="G55:G56">
    <cfRule type="expression" dxfId="9029" priority="8895" stopIfTrue="1">
      <formula>OR($D55="SI",$D55="T&amp;A")</formula>
    </cfRule>
    <cfRule type="expression" dxfId="9028" priority="8896" stopIfTrue="1">
      <formula>AND($F55&gt;0,$G55="")</formula>
    </cfRule>
    <cfRule type="expression" dxfId="9027" priority="8897" stopIfTrue="1">
      <formula>AND($F55=0,$G55&lt;&gt;"",$G55&lt;&gt;"PUMP OFF MODE",G55&lt;&gt;"UNDER LOAD")</formula>
    </cfRule>
  </conditionalFormatting>
  <conditionalFormatting sqref="G55:G56">
    <cfRule type="expression" dxfId="9026" priority="8892" stopIfTrue="1">
      <formula>OR($D55="SI",$D55="T&amp;A")</formula>
    </cfRule>
    <cfRule type="expression" dxfId="9025" priority="8893" stopIfTrue="1">
      <formula>AND($F55&gt;0,$G55="")</formula>
    </cfRule>
    <cfRule type="expression" dxfId="9024" priority="8894" stopIfTrue="1">
      <formula>AND($F55=0,$G55&lt;&gt;"",$G55&lt;&gt;"PUMP OFF MODE",G55&lt;&gt;"UNDER LOAD")</formula>
    </cfRule>
  </conditionalFormatting>
  <conditionalFormatting sqref="G55:G56">
    <cfRule type="expression" dxfId="9023" priority="8889" stopIfTrue="1">
      <formula>OR($D55="SI",$D55="T&amp;A")</formula>
    </cfRule>
    <cfRule type="expression" dxfId="9022" priority="8890" stopIfTrue="1">
      <formula>AND($F55&gt;0,$G55="")</formula>
    </cfRule>
    <cfRule type="expression" dxfId="9021" priority="8891" stopIfTrue="1">
      <formula>AND($F55=0,$G55&lt;&gt;"",$G55&lt;&gt;"PUMP OFF MODE",G55&lt;&gt;"UNDER LOAD")</formula>
    </cfRule>
  </conditionalFormatting>
  <conditionalFormatting sqref="G55:G56">
    <cfRule type="expression" dxfId="9020" priority="8886" stopIfTrue="1">
      <formula>OR($D55="SI",$D55="T&amp;A")</formula>
    </cfRule>
    <cfRule type="expression" dxfId="9019" priority="8887" stopIfTrue="1">
      <formula>AND($F55&gt;0,$G55="")</formula>
    </cfRule>
    <cfRule type="expression" dxfId="9018" priority="8888" stopIfTrue="1">
      <formula>AND($F55=0,$G55&lt;&gt;"",$G55&lt;&gt;"PUMP OFF MODE",G55&lt;&gt;"UNDER LOAD")</formula>
    </cfRule>
  </conditionalFormatting>
  <conditionalFormatting sqref="G55:G56">
    <cfRule type="expression" dxfId="9017" priority="8883" stopIfTrue="1">
      <formula>OR($D55="SI",$D55="T&amp;A")</formula>
    </cfRule>
    <cfRule type="expression" dxfId="9016" priority="8884" stopIfTrue="1">
      <formula>AND($F55&gt;0,$G55="")</formula>
    </cfRule>
    <cfRule type="expression" dxfId="9015" priority="8885" stopIfTrue="1">
      <formula>AND($F55=0,$G55&lt;&gt;"",$G55&lt;&gt;"PUMP OFF MODE",G55&lt;&gt;"UNDER LOAD")</formula>
    </cfRule>
  </conditionalFormatting>
  <conditionalFormatting sqref="G55:G56">
    <cfRule type="expression" dxfId="9014" priority="8880" stopIfTrue="1">
      <formula>OR($D55="SI",$D55="T&amp;A")</formula>
    </cfRule>
    <cfRule type="expression" dxfId="9013" priority="8881" stopIfTrue="1">
      <formula>AND($F55&gt;0,$G55="")</formula>
    </cfRule>
    <cfRule type="expression" dxfId="9012" priority="8882" stopIfTrue="1">
      <formula>AND($F55=0,$G55&lt;&gt;"",$G55&lt;&gt;"PUMP OFF MODE",G55&lt;&gt;"UNDER LOAD")</formula>
    </cfRule>
  </conditionalFormatting>
  <conditionalFormatting sqref="G55:G56">
    <cfRule type="expression" dxfId="9011" priority="8877" stopIfTrue="1">
      <formula>OR($D55="SI",$D55="T&amp;A")</formula>
    </cfRule>
    <cfRule type="expression" dxfId="9010" priority="8878" stopIfTrue="1">
      <formula>AND($F55&gt;0,$G55="")</formula>
    </cfRule>
    <cfRule type="expression" dxfId="9009" priority="8879" stopIfTrue="1">
      <formula>AND($F55=0,$G55&lt;&gt;"",$G55&lt;&gt;"PUMP OFF MODE",G55&lt;&gt;"UNDER LOAD")</formula>
    </cfRule>
  </conditionalFormatting>
  <conditionalFormatting sqref="G55:G56">
    <cfRule type="expression" dxfId="9008" priority="8874" stopIfTrue="1">
      <formula>OR($D55="SI",$D55="T&amp;A")</formula>
    </cfRule>
    <cfRule type="expression" dxfId="9007" priority="8875" stopIfTrue="1">
      <formula>AND($F55&gt;0,$G55="")</formula>
    </cfRule>
    <cfRule type="expression" dxfId="9006" priority="8876" stopIfTrue="1">
      <formula>AND($F55=0,$G55&lt;&gt;"",$G55&lt;&gt;"PUMP OFF MODE",G55&lt;&gt;"UNDER LOAD")</formula>
    </cfRule>
  </conditionalFormatting>
  <conditionalFormatting sqref="G55:G56">
    <cfRule type="expression" dxfId="9005" priority="8871" stopIfTrue="1">
      <formula>OR($D55="SI",$D55="T&amp;A")</formula>
    </cfRule>
    <cfRule type="expression" dxfId="9004" priority="8872" stopIfTrue="1">
      <formula>AND($F55&gt;0,$G55="")</formula>
    </cfRule>
    <cfRule type="expression" dxfId="9003" priority="8873" stopIfTrue="1">
      <formula>AND($F55=0,$G55&lt;&gt;"",$G55&lt;&gt;"PUMP OFF MODE",G55&lt;&gt;"UNDER LOAD")</formula>
    </cfRule>
  </conditionalFormatting>
  <conditionalFormatting sqref="G55:G56">
    <cfRule type="expression" dxfId="9002" priority="8868" stopIfTrue="1">
      <formula>OR($D55="SI",$D55="T&amp;A")</formula>
    </cfRule>
    <cfRule type="expression" dxfId="9001" priority="8869" stopIfTrue="1">
      <formula>AND($F55&gt;0,$G55="")</formula>
    </cfRule>
    <cfRule type="expression" dxfId="9000" priority="8870" stopIfTrue="1">
      <formula>AND($F55=0,$G55&lt;&gt;"",$G55&lt;&gt;"PUMP OFF MODE",G55&lt;&gt;"UNDER LOAD")</formula>
    </cfRule>
  </conditionalFormatting>
  <conditionalFormatting sqref="G55:G56">
    <cfRule type="expression" dxfId="8999" priority="8865" stopIfTrue="1">
      <formula>OR($D55="SI",$D55="T&amp;A")</formula>
    </cfRule>
    <cfRule type="expression" dxfId="8998" priority="8866" stopIfTrue="1">
      <formula>AND($F55&gt;0,$G55="")</formula>
    </cfRule>
    <cfRule type="expression" dxfId="8997" priority="8867" stopIfTrue="1">
      <formula>AND($F55=0,$G55&lt;&gt;"",$G55&lt;&gt;"PUMP OFF MODE",G55&lt;&gt;"UNDER LOAD")</formula>
    </cfRule>
  </conditionalFormatting>
  <conditionalFormatting sqref="G55:G56">
    <cfRule type="expression" dxfId="8996" priority="8862" stopIfTrue="1">
      <formula>OR($D55="SI",$D55="T&amp;A")</formula>
    </cfRule>
    <cfRule type="expression" dxfId="8995" priority="8863" stopIfTrue="1">
      <formula>AND($F55&gt;0,$G55="")</formula>
    </cfRule>
    <cfRule type="expression" dxfId="8994" priority="8864" stopIfTrue="1">
      <formula>AND($F55=0,$G55&lt;&gt;"",$G55&lt;&gt;"PUMP OFF MODE",G55&lt;&gt;"UNDER LOAD")</formula>
    </cfRule>
  </conditionalFormatting>
  <conditionalFormatting sqref="G55:G56">
    <cfRule type="expression" dxfId="8993" priority="8859" stopIfTrue="1">
      <formula>OR($D55="SI",$D55="T&amp;A")</formula>
    </cfRule>
    <cfRule type="expression" dxfId="8992" priority="8860" stopIfTrue="1">
      <formula>AND($F55&gt;0,$G55="")</formula>
    </cfRule>
    <cfRule type="expression" dxfId="8991" priority="8861" stopIfTrue="1">
      <formula>AND($F55=0,$G55&lt;&gt;"",$G55&lt;&gt;"PUMP OFF MODE",G55&lt;&gt;"UNDER LOAD")</formula>
    </cfRule>
  </conditionalFormatting>
  <conditionalFormatting sqref="G55:G56">
    <cfRule type="expression" dxfId="8990" priority="8856" stopIfTrue="1">
      <formula>OR($D55="SI",$D55="T&amp;A")</formula>
    </cfRule>
    <cfRule type="expression" dxfId="8989" priority="8857" stopIfTrue="1">
      <formula>AND($F55&gt;0,$G55="")</formula>
    </cfRule>
    <cfRule type="expression" dxfId="8988" priority="8858" stopIfTrue="1">
      <formula>AND($F55=0,$G55&lt;&gt;"",$G55&lt;&gt;"PUMP OFF MODE",G55&lt;&gt;"UNDER LOAD")</formula>
    </cfRule>
  </conditionalFormatting>
  <conditionalFormatting sqref="G55:G56">
    <cfRule type="expression" dxfId="8987" priority="8853" stopIfTrue="1">
      <formula>OR($D55="SI",$D55="T&amp;A")</formula>
    </cfRule>
    <cfRule type="expression" dxfId="8986" priority="8854" stopIfTrue="1">
      <formula>AND($F55&gt;0,$G55="")</formula>
    </cfRule>
    <cfRule type="expression" dxfId="8985" priority="8855" stopIfTrue="1">
      <formula>AND($F55=0,$G55&lt;&gt;"",$G55&lt;&gt;"PUMP OFF MODE",G55&lt;&gt;"UNDER LOAD")</formula>
    </cfRule>
  </conditionalFormatting>
  <conditionalFormatting sqref="G55:G56">
    <cfRule type="expression" dxfId="8984" priority="8850" stopIfTrue="1">
      <formula>OR($D55="SI",$D55="T&amp;A")</formula>
    </cfRule>
    <cfRule type="expression" dxfId="8983" priority="8851" stopIfTrue="1">
      <formula>AND($F55&gt;0,$G55="")</formula>
    </cfRule>
    <cfRule type="expression" dxfId="8982" priority="8852" stopIfTrue="1">
      <formula>AND($F55=0,$G55&lt;&gt;"",$G55&lt;&gt;"PUMP OFF MODE",G55&lt;&gt;"UNDER LOAD")</formula>
    </cfRule>
  </conditionalFormatting>
  <conditionalFormatting sqref="G55:G56">
    <cfRule type="expression" dxfId="8981" priority="8847" stopIfTrue="1">
      <formula>OR($D55="SI",$D55="T&amp;A")</formula>
    </cfRule>
    <cfRule type="expression" dxfId="8980" priority="8848" stopIfTrue="1">
      <formula>AND($F55&gt;0,$G55="")</formula>
    </cfRule>
    <cfRule type="expression" dxfId="8979" priority="8849" stopIfTrue="1">
      <formula>AND($F55=0,$G55&lt;&gt;"",$G55&lt;&gt;"PUMP OFF MODE",G55&lt;&gt;"UNDER LOAD")</formula>
    </cfRule>
  </conditionalFormatting>
  <conditionalFormatting sqref="G55:G56">
    <cfRule type="expression" dxfId="8978" priority="8844" stopIfTrue="1">
      <formula>OR($D55="SI",$D55="T&amp;A")</formula>
    </cfRule>
    <cfRule type="expression" dxfId="8977" priority="8845" stopIfTrue="1">
      <formula>AND($F55&gt;0,$G55="")</formula>
    </cfRule>
    <cfRule type="expression" dxfId="8976" priority="8846" stopIfTrue="1">
      <formula>AND($F55=0,$G55&lt;&gt;"",$G55&lt;&gt;"PUMP OFF MODE",G55&lt;&gt;"UNDER LOAD")</formula>
    </cfRule>
  </conditionalFormatting>
  <conditionalFormatting sqref="G55:G56">
    <cfRule type="expression" dxfId="8975" priority="8841" stopIfTrue="1">
      <formula>OR($D55="SI",$D55="T&amp;A")</formula>
    </cfRule>
    <cfRule type="expression" dxfId="8974" priority="8842" stopIfTrue="1">
      <formula>AND($F55&gt;0,$G55="")</formula>
    </cfRule>
    <cfRule type="expression" dxfId="8973" priority="8843" stopIfTrue="1">
      <formula>AND($F55=0,$G55&lt;&gt;"",$G55&lt;&gt;"PUMP OFF MODE",G55&lt;&gt;"UNDER LOAD")</formula>
    </cfRule>
  </conditionalFormatting>
  <conditionalFormatting sqref="G55:G56">
    <cfRule type="expression" dxfId="8972" priority="8838" stopIfTrue="1">
      <formula>OR($D55="SI",$D55="T&amp;A")</formula>
    </cfRule>
    <cfRule type="expression" dxfId="8971" priority="8839" stopIfTrue="1">
      <formula>AND($F55&gt;0,$G55="")</formula>
    </cfRule>
    <cfRule type="expression" dxfId="8970" priority="8840" stopIfTrue="1">
      <formula>AND($F55=0,$G55&lt;&gt;"",$G55&lt;&gt;"PUMP OFF MODE",G55&lt;&gt;"UNDER LOAD")</formula>
    </cfRule>
  </conditionalFormatting>
  <conditionalFormatting sqref="G55:G56">
    <cfRule type="expression" dxfId="8969" priority="8835" stopIfTrue="1">
      <formula>OR($D55="SI",$D55="T&amp;A")</formula>
    </cfRule>
    <cfRule type="expression" dxfId="8968" priority="8836" stopIfTrue="1">
      <formula>AND($F55&gt;0,$G55="")</formula>
    </cfRule>
    <cfRule type="expression" dxfId="8967" priority="8837" stopIfTrue="1">
      <formula>AND($F55=0,$G55&lt;&gt;"",$G55&lt;&gt;"PUMP OFF MODE",G55&lt;&gt;"UNDER LOAD")</formula>
    </cfRule>
  </conditionalFormatting>
  <conditionalFormatting sqref="G55:G56">
    <cfRule type="expression" dxfId="8966" priority="8832" stopIfTrue="1">
      <formula>OR($D55="SI",$D55="T&amp;A")</formula>
    </cfRule>
    <cfRule type="expression" dxfId="8965" priority="8833" stopIfTrue="1">
      <formula>AND($F55&gt;0,$G55="")</formula>
    </cfRule>
    <cfRule type="expression" dxfId="8964" priority="8834" stopIfTrue="1">
      <formula>AND($F55=0,$G55&lt;&gt;"",$G55&lt;&gt;"PUMP OFF MODE",G55&lt;&gt;"UNDER LOAD")</formula>
    </cfRule>
  </conditionalFormatting>
  <conditionalFormatting sqref="G55:G56">
    <cfRule type="expression" dxfId="8963" priority="8829" stopIfTrue="1">
      <formula>OR($D55="SI",$D55="T&amp;A")</formula>
    </cfRule>
    <cfRule type="expression" dxfId="8962" priority="8830" stopIfTrue="1">
      <formula>AND($F55&gt;0,$G55="")</formula>
    </cfRule>
    <cfRule type="expression" dxfId="8961" priority="8831" stopIfTrue="1">
      <formula>AND($F55=0,$G55&lt;&gt;"",$G55&lt;&gt;"PUMP OFF MODE",G55&lt;&gt;"UNDER LOAD")</formula>
    </cfRule>
  </conditionalFormatting>
  <conditionalFormatting sqref="G55:G56">
    <cfRule type="expression" dxfId="8960" priority="8826" stopIfTrue="1">
      <formula>OR($D55="SI",$D55="T&amp;A")</formula>
    </cfRule>
    <cfRule type="expression" dxfId="8959" priority="8827" stopIfTrue="1">
      <formula>AND($F55&gt;0,$G55="")</formula>
    </cfRule>
    <cfRule type="expression" dxfId="8958" priority="8828" stopIfTrue="1">
      <formula>AND($F55=0,$G55&lt;&gt;"",$G55&lt;&gt;"PUMP OFF MODE",G55&lt;&gt;"UNDER LOAD")</formula>
    </cfRule>
  </conditionalFormatting>
  <conditionalFormatting sqref="G55:G56">
    <cfRule type="expression" dxfId="8957" priority="8823" stopIfTrue="1">
      <formula>OR($D55="SI",$D55="T&amp;A")</formula>
    </cfRule>
    <cfRule type="expression" dxfId="8956" priority="8824" stopIfTrue="1">
      <formula>AND($F55&gt;0,$G55="")</formula>
    </cfRule>
    <cfRule type="expression" dxfId="8955" priority="8825" stopIfTrue="1">
      <formula>AND($F55=0,$G55&lt;&gt;"",$G55&lt;&gt;"PUMP OFF MODE",G55&lt;&gt;"UNDER LOAD")</formula>
    </cfRule>
  </conditionalFormatting>
  <conditionalFormatting sqref="G55:G56">
    <cfRule type="expression" dxfId="8954" priority="8820" stopIfTrue="1">
      <formula>OR($D55="SI",$D55="T&amp;A")</formula>
    </cfRule>
    <cfRule type="expression" dxfId="8953" priority="8821" stopIfTrue="1">
      <formula>AND($F55&gt;0,$G55="")</formula>
    </cfRule>
    <cfRule type="expression" dxfId="8952" priority="8822" stopIfTrue="1">
      <formula>AND($F55=0,$G55&lt;&gt;"",$G55&lt;&gt;"PUMP OFF MODE",G55&lt;&gt;"UNDER LOAD")</formula>
    </cfRule>
  </conditionalFormatting>
  <conditionalFormatting sqref="G55:G56">
    <cfRule type="expression" dxfId="8951" priority="8817" stopIfTrue="1">
      <formula>OR($D55="SI",$D55="T&amp;A")</formula>
    </cfRule>
    <cfRule type="expression" dxfId="8950" priority="8818" stopIfTrue="1">
      <formula>AND($F55&gt;0,$G55="")</formula>
    </cfRule>
    <cfRule type="expression" dxfId="8949" priority="8819" stopIfTrue="1">
      <formula>AND($F55=0,$G55&lt;&gt;"",$G55&lt;&gt;"PUMP OFF MODE",G55&lt;&gt;"UNDER LOAD")</formula>
    </cfRule>
  </conditionalFormatting>
  <conditionalFormatting sqref="G55:G56">
    <cfRule type="expression" dxfId="8948" priority="8814" stopIfTrue="1">
      <formula>OR($D55="SI",$D55="T&amp;A")</formula>
    </cfRule>
    <cfRule type="expression" dxfId="8947" priority="8815" stopIfTrue="1">
      <formula>AND($F55&gt;0,$G55="")</formula>
    </cfRule>
    <cfRule type="expression" dxfId="8946" priority="8816" stopIfTrue="1">
      <formula>AND($F55=0,$G55&lt;&gt;"",$G55&lt;&gt;"PUMP OFF MODE",G55&lt;&gt;"UNDER LOAD")</formula>
    </cfRule>
  </conditionalFormatting>
  <conditionalFormatting sqref="G55:G56">
    <cfRule type="expression" dxfId="8945" priority="8811" stopIfTrue="1">
      <formula>OR($D55="SI",$D55="T&amp;A")</formula>
    </cfRule>
    <cfRule type="expression" dxfId="8944" priority="8812" stopIfTrue="1">
      <formula>AND($F55&gt;0,$G55="")</formula>
    </cfRule>
    <cfRule type="expression" dxfId="8943" priority="8813" stopIfTrue="1">
      <formula>AND($F55=0,$G55&lt;&gt;"",$G55&lt;&gt;"PUMP OFF MODE",G55&lt;&gt;"UNDER LOAD")</formula>
    </cfRule>
  </conditionalFormatting>
  <conditionalFormatting sqref="G55:G56">
    <cfRule type="expression" dxfId="8942" priority="8808" stopIfTrue="1">
      <formula>OR($D55="SI",$D55="T&amp;A")</formula>
    </cfRule>
    <cfRule type="expression" dxfId="8941" priority="8809" stopIfTrue="1">
      <formula>AND($F55&gt;0,$G55="")</formula>
    </cfRule>
    <cfRule type="expression" dxfId="8940" priority="8810" stopIfTrue="1">
      <formula>AND($F55=0,$G55&lt;&gt;"",$G55&lt;&gt;"PUMP OFF MODE",G55&lt;&gt;"UNDER LOAD")</formula>
    </cfRule>
  </conditionalFormatting>
  <conditionalFormatting sqref="G55:G56">
    <cfRule type="expression" dxfId="8939" priority="8805" stopIfTrue="1">
      <formula>OR($D55="SI",$D55="T&amp;A")</formula>
    </cfRule>
    <cfRule type="expression" dxfId="8938" priority="8806" stopIfTrue="1">
      <formula>AND($F55&gt;0,$G55="")</formula>
    </cfRule>
    <cfRule type="expression" dxfId="8937" priority="8807" stopIfTrue="1">
      <formula>AND($F55=0,$G55&lt;&gt;"",$G55&lt;&gt;"PUMP OFF MODE",G55&lt;&gt;"UNDER LOAD")</formula>
    </cfRule>
  </conditionalFormatting>
  <conditionalFormatting sqref="G55:G56">
    <cfRule type="expression" dxfId="8936" priority="8802" stopIfTrue="1">
      <formula>OR($D55="SI",$D55="T&amp;A")</formula>
    </cfRule>
    <cfRule type="expression" dxfId="8935" priority="8803" stopIfTrue="1">
      <formula>AND($F55&gt;0,$G55="")</formula>
    </cfRule>
    <cfRule type="expression" dxfId="8934" priority="8804" stopIfTrue="1">
      <formula>AND($F55=0,$G55&lt;&gt;"",$G55&lt;&gt;"PUMP OFF MODE",G55&lt;&gt;"UNDER LOAD")</formula>
    </cfRule>
  </conditionalFormatting>
  <conditionalFormatting sqref="G55:G56">
    <cfRule type="expression" dxfId="8933" priority="8799" stopIfTrue="1">
      <formula>OR($D55="SI",$D55="T&amp;A")</formula>
    </cfRule>
    <cfRule type="expression" dxfId="8932" priority="8800" stopIfTrue="1">
      <formula>AND($F55&gt;0,$G55="")</formula>
    </cfRule>
    <cfRule type="expression" dxfId="8931" priority="8801" stopIfTrue="1">
      <formula>AND($F55=0,$G55&lt;&gt;"",$G55&lt;&gt;"PUMP OFF MODE",G55&lt;&gt;"UNDER LOAD")</formula>
    </cfRule>
  </conditionalFormatting>
  <conditionalFormatting sqref="G55:G56">
    <cfRule type="expression" dxfId="8930" priority="8796" stopIfTrue="1">
      <formula>OR($D55="SI",$D55="T&amp;A")</formula>
    </cfRule>
    <cfRule type="expression" dxfId="8929" priority="8797" stopIfTrue="1">
      <formula>AND($F55&gt;0,$G55="")</formula>
    </cfRule>
    <cfRule type="expression" dxfId="8928" priority="8798" stopIfTrue="1">
      <formula>AND($F55=0,$G55&lt;&gt;"",$G55&lt;&gt;"PUMP OFF MODE",G55&lt;&gt;"UNDER LOAD")</formula>
    </cfRule>
  </conditionalFormatting>
  <conditionalFormatting sqref="G55:G56">
    <cfRule type="expression" dxfId="8927" priority="8793" stopIfTrue="1">
      <formula>OR($D55="SI",$D55="T&amp;A")</formula>
    </cfRule>
    <cfRule type="expression" dxfId="8926" priority="8794" stopIfTrue="1">
      <formula>AND($F55&gt;0,$G55="")</formula>
    </cfRule>
    <cfRule type="expression" dxfId="8925" priority="8795" stopIfTrue="1">
      <formula>AND($F55=0,$G55&lt;&gt;"",$G55&lt;&gt;"PUMP OFF MODE",G55&lt;&gt;"UNDER LOAD")</formula>
    </cfRule>
  </conditionalFormatting>
  <conditionalFormatting sqref="G55:G56">
    <cfRule type="expression" dxfId="8924" priority="8790" stopIfTrue="1">
      <formula>OR($D55="SI",$D55="T&amp;A")</formula>
    </cfRule>
    <cfRule type="expression" dxfId="8923" priority="8791" stopIfTrue="1">
      <formula>AND($F55&gt;0,$G55="")</formula>
    </cfRule>
    <cfRule type="expression" dxfId="8922" priority="8792" stopIfTrue="1">
      <formula>AND($F55=0,$G55&lt;&gt;"",$G55&lt;&gt;"PUMP OFF MODE",G55&lt;&gt;"UNDER LOAD")</formula>
    </cfRule>
  </conditionalFormatting>
  <conditionalFormatting sqref="G55:G56">
    <cfRule type="expression" dxfId="8921" priority="8787" stopIfTrue="1">
      <formula>OR($D55="SI",$D55="T&amp;A")</formula>
    </cfRule>
    <cfRule type="expression" dxfId="8920" priority="8788" stopIfTrue="1">
      <formula>AND($F55&gt;0,$G55="")</formula>
    </cfRule>
    <cfRule type="expression" dxfId="8919" priority="8789" stopIfTrue="1">
      <formula>AND($F55=0,$G55&lt;&gt;"",$G55&lt;&gt;"PUMP OFF MODE",G55&lt;&gt;"UNDER LOAD")</formula>
    </cfRule>
  </conditionalFormatting>
  <conditionalFormatting sqref="G55:G56">
    <cfRule type="expression" dxfId="8918" priority="8784" stopIfTrue="1">
      <formula>OR($D55="SI",$D55="T&amp;A")</formula>
    </cfRule>
    <cfRule type="expression" dxfId="8917" priority="8785" stopIfTrue="1">
      <formula>AND($F55&gt;0,$G55="")</formula>
    </cfRule>
    <cfRule type="expression" dxfId="8916" priority="8786" stopIfTrue="1">
      <formula>AND($F55=0,$G55&lt;&gt;"",$G55&lt;&gt;"PUMP OFF MODE",G55&lt;&gt;"UNDER LOAD")</formula>
    </cfRule>
  </conditionalFormatting>
  <conditionalFormatting sqref="G55:G56">
    <cfRule type="expression" dxfId="8915" priority="8781" stopIfTrue="1">
      <formula>OR($D55="SI",$D55="T&amp;A")</formula>
    </cfRule>
    <cfRule type="expression" dxfId="8914" priority="8782" stopIfTrue="1">
      <formula>AND($F55&gt;0,$G55="")</formula>
    </cfRule>
    <cfRule type="expression" dxfId="8913" priority="8783" stopIfTrue="1">
      <formula>AND($F55=0,$G55&lt;&gt;"",$G55&lt;&gt;"PUMP OFF MODE",G55&lt;&gt;"UNDER LOAD")</formula>
    </cfRule>
  </conditionalFormatting>
  <conditionalFormatting sqref="G55:G56">
    <cfRule type="expression" dxfId="8912" priority="8778" stopIfTrue="1">
      <formula>OR($D55="SI",$D55="T&amp;A")</formula>
    </cfRule>
    <cfRule type="expression" dxfId="8911" priority="8779" stopIfTrue="1">
      <formula>AND($F55&gt;0,$G55="")</formula>
    </cfRule>
    <cfRule type="expression" dxfId="8910" priority="8780" stopIfTrue="1">
      <formula>AND($F55=0,$G55&lt;&gt;"",$G55&lt;&gt;"PUMP OFF MODE",G55&lt;&gt;"UNDER LOAD")</formula>
    </cfRule>
  </conditionalFormatting>
  <conditionalFormatting sqref="G55:G56">
    <cfRule type="expression" dxfId="8909" priority="8775" stopIfTrue="1">
      <formula>OR($D55="SI",$D55="T&amp;A")</formula>
    </cfRule>
    <cfRule type="expression" dxfId="8908" priority="8776" stopIfTrue="1">
      <formula>AND($F55&gt;0,$G55="")</formula>
    </cfRule>
    <cfRule type="expression" dxfId="8907" priority="8777" stopIfTrue="1">
      <formula>AND($F55=0,$G55&lt;&gt;"",$G55&lt;&gt;"PUMP OFF MODE",G55&lt;&gt;"UNDER LOAD")</formula>
    </cfRule>
  </conditionalFormatting>
  <conditionalFormatting sqref="G55:G56">
    <cfRule type="expression" dxfId="8906" priority="8772" stopIfTrue="1">
      <formula>OR($D55="SI",$D55="T&amp;A")</formula>
    </cfRule>
    <cfRule type="expression" dxfId="8905" priority="8773" stopIfTrue="1">
      <formula>AND($F55&gt;0,$G55="")</formula>
    </cfRule>
    <cfRule type="expression" dxfId="8904" priority="8774" stopIfTrue="1">
      <formula>AND($F55=0,$G55&lt;&gt;"",$G55&lt;&gt;"PUMP OFF MODE",G55&lt;&gt;"UNDER LOAD")</formula>
    </cfRule>
  </conditionalFormatting>
  <conditionalFormatting sqref="G55:G56">
    <cfRule type="expression" dxfId="8903" priority="8769" stopIfTrue="1">
      <formula>OR($D55="SI",$D55="T&amp;A")</formula>
    </cfRule>
    <cfRule type="expression" dxfId="8902" priority="8770" stopIfTrue="1">
      <formula>AND($F55&gt;0,$G55="")</formula>
    </cfRule>
    <cfRule type="expression" dxfId="8901" priority="8771" stopIfTrue="1">
      <formula>AND($F55=0,$G55&lt;&gt;"",$G55&lt;&gt;"PUMP OFF MODE",G55&lt;&gt;"UNDER LOAD")</formula>
    </cfRule>
  </conditionalFormatting>
  <conditionalFormatting sqref="G55:G56">
    <cfRule type="expression" dxfId="8900" priority="8766" stopIfTrue="1">
      <formula>OR($D55="SI",$D55="T&amp;A")</formula>
    </cfRule>
    <cfRule type="expression" dxfId="8899" priority="8767" stopIfTrue="1">
      <formula>AND($F55&gt;0,$G55="")</formula>
    </cfRule>
    <cfRule type="expression" dxfId="8898" priority="8768" stopIfTrue="1">
      <formula>AND($F55=0,$G55&lt;&gt;"",$G55&lt;&gt;"PUMP OFF MODE",G55&lt;&gt;"UNDER LOAD")</formula>
    </cfRule>
  </conditionalFormatting>
  <conditionalFormatting sqref="G55:G56">
    <cfRule type="expression" dxfId="8897" priority="8763" stopIfTrue="1">
      <formula>OR($D55="SI",$D55="T&amp;A")</formula>
    </cfRule>
    <cfRule type="expression" dxfId="8896" priority="8764" stopIfTrue="1">
      <formula>AND($F55&gt;0,$G55="")</formula>
    </cfRule>
    <cfRule type="expression" dxfId="8895" priority="8765" stopIfTrue="1">
      <formula>AND($F55=0,$G55&lt;&gt;"",$G55&lt;&gt;"PUMP OFF MODE",G55&lt;&gt;"UNDER LOAD")</formula>
    </cfRule>
  </conditionalFormatting>
  <conditionalFormatting sqref="G55:G56">
    <cfRule type="expression" dxfId="8894" priority="8760" stopIfTrue="1">
      <formula>OR($D55="SI",$D55="T&amp;A")</formula>
    </cfRule>
    <cfRule type="expression" dxfId="8893" priority="8761" stopIfTrue="1">
      <formula>AND($F55&gt;0,$G55="")</formula>
    </cfRule>
    <cfRule type="expression" dxfId="8892" priority="8762" stopIfTrue="1">
      <formula>AND($F55=0,$G55&lt;&gt;"",$G55&lt;&gt;"PUMP OFF MODE",G55&lt;&gt;"UNDER LOAD")</formula>
    </cfRule>
  </conditionalFormatting>
  <conditionalFormatting sqref="G55:G56">
    <cfRule type="expression" dxfId="8891" priority="8757" stopIfTrue="1">
      <formula>OR($D55="SI",$D55="T&amp;A")</formula>
    </cfRule>
    <cfRule type="expression" dxfId="8890" priority="8758" stopIfTrue="1">
      <formula>AND($F55&gt;0,$G55="")</formula>
    </cfRule>
    <cfRule type="expression" dxfId="8889" priority="8759" stopIfTrue="1">
      <formula>AND($F55=0,$G55&lt;&gt;"",$G55&lt;&gt;"PUMP OFF MODE",G55&lt;&gt;"UNDER LOAD")</formula>
    </cfRule>
  </conditionalFormatting>
  <conditionalFormatting sqref="G55:G56">
    <cfRule type="expression" dxfId="8888" priority="8754" stopIfTrue="1">
      <formula>OR($D55="SI",$D55="T&amp;A")</formula>
    </cfRule>
    <cfRule type="expression" dxfId="8887" priority="8755" stopIfTrue="1">
      <formula>AND($F55&gt;0,$G55="")</formula>
    </cfRule>
    <cfRule type="expression" dxfId="8886" priority="8756" stopIfTrue="1">
      <formula>AND($F55=0,$G55&lt;&gt;"",$G55&lt;&gt;"PUMP OFF MODE",G55&lt;&gt;"UNDER LOAD")</formula>
    </cfRule>
  </conditionalFormatting>
  <conditionalFormatting sqref="G55:G56">
    <cfRule type="expression" dxfId="8885" priority="8751" stopIfTrue="1">
      <formula>OR($D55="SI",$D55="T&amp;A")</formula>
    </cfRule>
    <cfRule type="expression" dxfId="8884" priority="8752" stopIfTrue="1">
      <formula>AND($F55&gt;0,$G55="")</formula>
    </cfRule>
    <cfRule type="expression" dxfId="8883" priority="8753" stopIfTrue="1">
      <formula>AND($F55=0,$G55&lt;&gt;"",$G55&lt;&gt;"PUMP OFF MODE",G55&lt;&gt;"UNDER LOAD")</formula>
    </cfRule>
  </conditionalFormatting>
  <conditionalFormatting sqref="G55:G56">
    <cfRule type="expression" dxfId="8882" priority="8748" stopIfTrue="1">
      <formula>OR($D55="SI",$D55="T&amp;A")</formula>
    </cfRule>
    <cfRule type="expression" dxfId="8881" priority="8749" stopIfTrue="1">
      <formula>AND($F55&gt;0,$G55="")</formula>
    </cfRule>
    <cfRule type="expression" dxfId="8880" priority="8750" stopIfTrue="1">
      <formula>AND($F55=0,$G55&lt;&gt;"",$G55&lt;&gt;"PUMP OFF MODE",G55&lt;&gt;"UNDER LOAD")</formula>
    </cfRule>
  </conditionalFormatting>
  <conditionalFormatting sqref="G55:G56">
    <cfRule type="expression" dxfId="8879" priority="8745" stopIfTrue="1">
      <formula>OR($D55="SI",$D55="T&amp;A")</formula>
    </cfRule>
    <cfRule type="expression" dxfId="8878" priority="8746" stopIfTrue="1">
      <formula>AND($F55&gt;0,$G55="")</formula>
    </cfRule>
    <cfRule type="expression" dxfId="8877" priority="8747" stopIfTrue="1">
      <formula>AND($F55=0,$G55&lt;&gt;"",$G55&lt;&gt;"PUMP OFF MODE",G55&lt;&gt;"UNDER LOAD")</formula>
    </cfRule>
  </conditionalFormatting>
  <conditionalFormatting sqref="G55:G56">
    <cfRule type="expression" dxfId="8876" priority="8742" stopIfTrue="1">
      <formula>OR($D55="SI",$D55="T&amp;A")</formula>
    </cfRule>
    <cfRule type="expression" dxfId="8875" priority="8743" stopIfTrue="1">
      <formula>AND($F55&gt;0,$G55="")</formula>
    </cfRule>
    <cfRule type="expression" dxfId="8874" priority="8744" stopIfTrue="1">
      <formula>AND($F55=0,$G55&lt;&gt;"",$G55&lt;&gt;"PUMP OFF MODE",G55&lt;&gt;"UNDER LOAD")</formula>
    </cfRule>
  </conditionalFormatting>
  <conditionalFormatting sqref="G55:G56">
    <cfRule type="expression" dxfId="8873" priority="8739" stopIfTrue="1">
      <formula>OR($D55="SI",$D55="T&amp;A")</formula>
    </cfRule>
    <cfRule type="expression" dxfId="8872" priority="8740" stopIfTrue="1">
      <formula>AND($F55&gt;0,$G55="")</formula>
    </cfRule>
    <cfRule type="expression" dxfId="8871" priority="8741" stopIfTrue="1">
      <formula>AND($F55=0,$G55&lt;&gt;"",$G55&lt;&gt;"PUMP OFF MODE",G55&lt;&gt;"UNDER LOAD")</formula>
    </cfRule>
  </conditionalFormatting>
  <conditionalFormatting sqref="G55:G56">
    <cfRule type="expression" dxfId="8870" priority="8736" stopIfTrue="1">
      <formula>OR($D55="SI",$D55="T&amp;A")</formula>
    </cfRule>
    <cfRule type="expression" dxfId="8869" priority="8737" stopIfTrue="1">
      <formula>AND($F55&gt;0,$G55="")</formula>
    </cfRule>
    <cfRule type="expression" dxfId="8868" priority="8738" stopIfTrue="1">
      <formula>AND($F55=0,$G55&lt;&gt;"",$G55&lt;&gt;"PUMP OFF MODE",G55&lt;&gt;"UNDER LOAD")</formula>
    </cfRule>
  </conditionalFormatting>
  <conditionalFormatting sqref="G55:G56">
    <cfRule type="expression" dxfId="8867" priority="8733" stopIfTrue="1">
      <formula>OR($D55="SI",$D55="T&amp;A")</formula>
    </cfRule>
    <cfRule type="expression" dxfId="8866" priority="8734" stopIfTrue="1">
      <formula>AND($F55&gt;0,$G55="")</formula>
    </cfRule>
    <cfRule type="expression" dxfId="8865" priority="8735" stopIfTrue="1">
      <formula>AND($F55=0,$G55&lt;&gt;"",$G55&lt;&gt;"PUMP OFF MODE",G55&lt;&gt;"UNDER LOAD")</formula>
    </cfRule>
  </conditionalFormatting>
  <conditionalFormatting sqref="G55:G56">
    <cfRule type="expression" dxfId="8864" priority="8732" stopIfTrue="1">
      <formula>OR($D55="SI",$D55="T&amp;A")</formula>
    </cfRule>
  </conditionalFormatting>
  <conditionalFormatting sqref="G55:G56">
    <cfRule type="expression" dxfId="8863" priority="8731" stopIfTrue="1">
      <formula>OR($D55="SI",$D55="T&amp;A")</formula>
    </cfRule>
  </conditionalFormatting>
  <conditionalFormatting sqref="G55:G56">
    <cfRule type="expression" dxfId="8862" priority="8730" stopIfTrue="1">
      <formula>OR($D55="SI",$D55="T&amp;A")</formula>
    </cfRule>
  </conditionalFormatting>
  <conditionalFormatting sqref="G55:G56">
    <cfRule type="expression" dxfId="8861" priority="8727" stopIfTrue="1">
      <formula>OR($D55="SI",$D55="T&amp;A")</formula>
    </cfRule>
    <cfRule type="expression" dxfId="8860" priority="8728" stopIfTrue="1">
      <formula>AND($F55&gt;0,$G55="")</formula>
    </cfRule>
    <cfRule type="expression" dxfId="8859" priority="8729" stopIfTrue="1">
      <formula>AND($F55=0,$G55&lt;&gt;"",$G55&lt;&gt;"PUMP OFF MODE",G55&lt;&gt;"UNDER LOAD")</formula>
    </cfRule>
  </conditionalFormatting>
  <conditionalFormatting sqref="G55:G56">
    <cfRule type="expression" dxfId="8858" priority="8724" stopIfTrue="1">
      <formula>OR($D55="SI",$D55="T&amp;A")</formula>
    </cfRule>
    <cfRule type="expression" dxfId="8857" priority="8725" stopIfTrue="1">
      <formula>AND($F55&gt;0,$G55="")</formula>
    </cfRule>
    <cfRule type="expression" dxfId="8856" priority="8726" stopIfTrue="1">
      <formula>AND($F55=0,$G55&lt;&gt;"",$G55&lt;&gt;"PUMP OFF MODE",G55&lt;&gt;"UNDER LOAD")</formula>
    </cfRule>
  </conditionalFormatting>
  <conditionalFormatting sqref="G55:G56">
    <cfRule type="expression" dxfId="8855" priority="8721" stopIfTrue="1">
      <formula>OR($D55="SI",$D55="T&amp;A")</formula>
    </cfRule>
    <cfRule type="expression" dxfId="8854" priority="8722" stopIfTrue="1">
      <formula>AND($F55&gt;0,$G55="")</formula>
    </cfRule>
    <cfRule type="expression" dxfId="8853" priority="8723" stopIfTrue="1">
      <formula>AND($F55=0,$G55&lt;&gt;"",$G55&lt;&gt;"PUMP OFF MODE",G55&lt;&gt;"UNDER LOAD")</formula>
    </cfRule>
  </conditionalFormatting>
  <conditionalFormatting sqref="G55:G56">
    <cfRule type="expression" dxfId="8852" priority="8718" stopIfTrue="1">
      <formula>OR($D55="SI",$D55="T&amp;A")</formula>
    </cfRule>
    <cfRule type="expression" dxfId="8851" priority="8719" stopIfTrue="1">
      <formula>AND($F55&gt;0,$G55="")</formula>
    </cfRule>
    <cfRule type="expression" dxfId="8850" priority="8720" stopIfTrue="1">
      <formula>AND($F55=0,$G55&lt;&gt;"",$G55&lt;&gt;"PUMP OFF MODE",G55&lt;&gt;"UNDER LOAD")</formula>
    </cfRule>
  </conditionalFormatting>
  <conditionalFormatting sqref="G55:G56">
    <cfRule type="expression" dxfId="8849" priority="8715" stopIfTrue="1">
      <formula>OR($D55="SI",$D55="T&amp;A")</formula>
    </cfRule>
    <cfRule type="expression" dxfId="8848" priority="8716" stopIfTrue="1">
      <formula>AND($F55&gt;0,$G55="")</formula>
    </cfRule>
    <cfRule type="expression" dxfId="8847" priority="8717" stopIfTrue="1">
      <formula>AND($F55=0,$G55&lt;&gt;"",$G55&lt;&gt;"PUMP OFF MODE",G55&lt;&gt;"UNDER LOAD")</formula>
    </cfRule>
  </conditionalFormatting>
  <conditionalFormatting sqref="G55:G56">
    <cfRule type="expression" dxfId="8846" priority="8712" stopIfTrue="1">
      <formula>OR($D55="SI",$D55="T&amp;A")</formula>
    </cfRule>
    <cfRule type="expression" dxfId="8845" priority="8713" stopIfTrue="1">
      <formula>AND($F55&gt;0,$G55="")</formula>
    </cfRule>
    <cfRule type="expression" dxfId="8844" priority="8714" stopIfTrue="1">
      <formula>AND($F55=0,$G55&lt;&gt;"",$G55&lt;&gt;"PUMP OFF MODE",G55&lt;&gt;"UNDER LOAD")</formula>
    </cfRule>
  </conditionalFormatting>
  <conditionalFormatting sqref="G55:G56">
    <cfRule type="expression" dxfId="8843" priority="8709" stopIfTrue="1">
      <formula>OR($D55="SI",$D55="T&amp;A")</formula>
    </cfRule>
    <cfRule type="expression" dxfId="8842" priority="8710" stopIfTrue="1">
      <formula>AND($F55&gt;0,$G55="")</formula>
    </cfRule>
    <cfRule type="expression" dxfId="8841" priority="8711" stopIfTrue="1">
      <formula>AND($F55=0,$G55&lt;&gt;"",$G55&lt;&gt;"PUMP OFF MODE",G55&lt;&gt;"UNDER LOAD")</formula>
    </cfRule>
  </conditionalFormatting>
  <conditionalFormatting sqref="G55:G56">
    <cfRule type="expression" dxfId="8840" priority="8706" stopIfTrue="1">
      <formula>OR($D55="SI",$D55="T&amp;A")</formula>
    </cfRule>
    <cfRule type="expression" dxfId="8839" priority="8707" stopIfTrue="1">
      <formula>AND($F55&gt;0,$G55="")</formula>
    </cfRule>
    <cfRule type="expression" dxfId="8838" priority="8708" stopIfTrue="1">
      <formula>AND($F55=0,$G55&lt;&gt;"",$G55&lt;&gt;"PUMP OFF MODE",G55&lt;&gt;"UNDER LOAD")</formula>
    </cfRule>
  </conditionalFormatting>
  <conditionalFormatting sqref="G63 G59:G60">
    <cfRule type="expression" dxfId="8837" priority="8703" stopIfTrue="1">
      <formula>OR($D59="SI",$D59="T&amp;A")</formula>
    </cfRule>
    <cfRule type="expression" dxfId="8836" priority="8704" stopIfTrue="1">
      <formula>AND($F59&gt;0,$G59="")</formula>
    </cfRule>
    <cfRule type="expression" dxfId="8835" priority="8705" stopIfTrue="1">
      <formula>AND($F59=0,$G59&lt;&gt;"",$G59&lt;&gt;"PUMP OFF MODE",G59&lt;&gt;"UNDER LOAD")</formula>
    </cfRule>
  </conditionalFormatting>
  <conditionalFormatting sqref="G63 G59:G60">
    <cfRule type="expression" dxfId="8834" priority="8700" stopIfTrue="1">
      <formula>OR($D59="SI",$D59="T&amp;A")</formula>
    </cfRule>
    <cfRule type="expression" dxfId="8833" priority="8701" stopIfTrue="1">
      <formula>AND($F59&gt;0,$G59="")</formula>
    </cfRule>
    <cfRule type="expression" dxfId="8832" priority="8702" stopIfTrue="1">
      <formula>AND($F59=0,$G59&lt;&gt;"",$G59&lt;&gt;"PUMP OFF MODE",G59&lt;&gt;"UNDER LOAD")</formula>
    </cfRule>
  </conditionalFormatting>
  <conditionalFormatting sqref="G63 G59:G60">
    <cfRule type="expression" dxfId="8831" priority="8697" stopIfTrue="1">
      <formula>OR($D59="SI",$D59="T&amp;A")</formula>
    </cfRule>
    <cfRule type="expression" dxfId="8830" priority="8698" stopIfTrue="1">
      <formula>AND($F59&gt;0,$G59="")</formula>
    </cfRule>
    <cfRule type="expression" dxfId="8829" priority="8699" stopIfTrue="1">
      <formula>AND($F59=0,$G59&lt;&gt;"",$G59&lt;&gt;"PUMP OFF MODE",G59&lt;&gt;"UNDER LOAD")</formula>
    </cfRule>
  </conditionalFormatting>
  <conditionalFormatting sqref="G63 G59:G60">
    <cfRule type="expression" dxfId="8828" priority="8694" stopIfTrue="1">
      <formula>OR($D59="SI",$D59="T&amp;A")</formula>
    </cfRule>
    <cfRule type="expression" dxfId="8827" priority="8695" stopIfTrue="1">
      <formula>AND($F59&gt;0,$G59="")</formula>
    </cfRule>
    <cfRule type="expression" dxfId="8826" priority="8696" stopIfTrue="1">
      <formula>AND($F59=0,$G59&lt;&gt;"",$G59&lt;&gt;"PUMP OFF MODE",G59&lt;&gt;"UNDER LOAD")</formula>
    </cfRule>
  </conditionalFormatting>
  <conditionalFormatting sqref="G63 G59:G60">
    <cfRule type="expression" dxfId="8825" priority="8691" stopIfTrue="1">
      <formula>OR($D59="SI",$D59="T&amp;A")</formula>
    </cfRule>
    <cfRule type="expression" dxfId="8824" priority="8692" stopIfTrue="1">
      <formula>AND($F59&gt;0,$G59="")</formula>
    </cfRule>
    <cfRule type="expression" dxfId="8823" priority="8693" stopIfTrue="1">
      <formula>AND($F59=0,$G59&lt;&gt;"",$G59&lt;&gt;"PUMP OFF MODE",G59&lt;&gt;"UNDER LOAD")</formula>
    </cfRule>
  </conditionalFormatting>
  <conditionalFormatting sqref="G63 G59:G60">
    <cfRule type="expression" dxfId="8822" priority="8688" stopIfTrue="1">
      <formula>OR($D59="SI",$D59="T&amp;A")</formula>
    </cfRule>
    <cfRule type="expression" dxfId="8821" priority="8689" stopIfTrue="1">
      <formula>AND($F59&gt;0,$G59="")</formula>
    </cfRule>
    <cfRule type="expression" dxfId="8820" priority="8690" stopIfTrue="1">
      <formula>AND($F59=0,$G59&lt;&gt;"",$G59&lt;&gt;"PUMP OFF MODE",G59&lt;&gt;"UNDER LOAD")</formula>
    </cfRule>
  </conditionalFormatting>
  <conditionalFormatting sqref="G63 G59:G60">
    <cfRule type="expression" dxfId="8819" priority="8685" stopIfTrue="1">
      <formula>OR($D59="SI",$D59="T&amp;A")</formula>
    </cfRule>
    <cfRule type="expression" dxfId="8818" priority="8686" stopIfTrue="1">
      <formula>AND($F59&gt;0,$G59="")</formula>
    </cfRule>
    <cfRule type="expression" dxfId="8817" priority="8687" stopIfTrue="1">
      <formula>AND($F59=0,$G59&lt;&gt;"",$G59&lt;&gt;"PUMP OFF MODE",G59&lt;&gt;"UNDER LOAD")</formula>
    </cfRule>
  </conditionalFormatting>
  <conditionalFormatting sqref="G63 G59:G60">
    <cfRule type="expression" dxfId="8816" priority="8682" stopIfTrue="1">
      <formula>OR($D59="SI",$D59="T&amp;A")</formula>
    </cfRule>
    <cfRule type="expression" dxfId="8815" priority="8683" stopIfTrue="1">
      <formula>AND($F59&gt;0,$G59="")</formula>
    </cfRule>
    <cfRule type="expression" dxfId="8814" priority="8684" stopIfTrue="1">
      <formula>AND($F59=0,$G59&lt;&gt;"",$G59&lt;&gt;"PUMP OFF MODE",G59&lt;&gt;"UNDER LOAD")</formula>
    </cfRule>
  </conditionalFormatting>
  <conditionalFormatting sqref="G63 G59:G60">
    <cfRule type="expression" dxfId="8813" priority="8679" stopIfTrue="1">
      <formula>OR($D59="SI",$D59="T&amp;A")</formula>
    </cfRule>
    <cfRule type="expression" dxfId="8812" priority="8680" stopIfTrue="1">
      <formula>AND($F59&gt;0,$G59="")</formula>
    </cfRule>
    <cfRule type="expression" dxfId="8811" priority="8681" stopIfTrue="1">
      <formula>AND($F59=0,$G59&lt;&gt;"",$G59&lt;&gt;"PUMP OFF MODE",G59&lt;&gt;"UNDER LOAD")</formula>
    </cfRule>
  </conditionalFormatting>
  <conditionalFormatting sqref="G63 G59:G60">
    <cfRule type="expression" dxfId="8810" priority="8676" stopIfTrue="1">
      <formula>OR($D59="SI",$D59="T&amp;A")</formula>
    </cfRule>
    <cfRule type="expression" dxfId="8809" priority="8677" stopIfTrue="1">
      <formula>AND($F59&gt;0,$G59="")</formula>
    </cfRule>
    <cfRule type="expression" dxfId="8808" priority="8678" stopIfTrue="1">
      <formula>AND($F59=0,$G59&lt;&gt;"",$G59&lt;&gt;"PUMP OFF MODE",G59&lt;&gt;"UNDER LOAD")</formula>
    </cfRule>
  </conditionalFormatting>
  <conditionalFormatting sqref="G63 G59:G60">
    <cfRule type="expression" dxfId="8807" priority="8673" stopIfTrue="1">
      <formula>OR($D59="SI",$D59="T&amp;A")</formula>
    </cfRule>
    <cfRule type="expression" dxfId="8806" priority="8674" stopIfTrue="1">
      <formula>AND($F59&gt;0,$G59="")</formula>
    </cfRule>
    <cfRule type="expression" dxfId="8805" priority="8675" stopIfTrue="1">
      <formula>AND($F59=0,$G59&lt;&gt;"",$G59&lt;&gt;"PUMP OFF MODE",G59&lt;&gt;"UNDER LOAD")</formula>
    </cfRule>
  </conditionalFormatting>
  <conditionalFormatting sqref="G63 G59:G60">
    <cfRule type="expression" dxfId="8804" priority="8670" stopIfTrue="1">
      <formula>OR($D59="SI",$D59="T&amp;A")</formula>
    </cfRule>
    <cfRule type="expression" dxfId="8803" priority="8671" stopIfTrue="1">
      <formula>AND($F59&gt;0,$G59="")</formula>
    </cfRule>
    <cfRule type="expression" dxfId="8802" priority="8672" stopIfTrue="1">
      <formula>AND($F59=0,$G59&lt;&gt;"",$G59&lt;&gt;"PUMP OFF MODE",G59&lt;&gt;"UNDER LOAD")</formula>
    </cfRule>
  </conditionalFormatting>
  <conditionalFormatting sqref="G63 G59:G60">
    <cfRule type="expression" dxfId="8801" priority="8667" stopIfTrue="1">
      <formula>OR($D59="SI",$D59="T&amp;A")</formula>
    </cfRule>
    <cfRule type="expression" dxfId="8800" priority="8668" stopIfTrue="1">
      <formula>AND($F59&gt;0,$G59="")</formula>
    </cfRule>
    <cfRule type="expression" dxfId="8799" priority="8669" stopIfTrue="1">
      <formula>AND($F59=0,$G59&lt;&gt;"",$G59&lt;&gt;"PUMP OFF MODE",G59&lt;&gt;"UNDER LOAD")</formula>
    </cfRule>
  </conditionalFormatting>
  <conditionalFormatting sqref="G63 G59:G60">
    <cfRule type="expression" dxfId="8798" priority="8664" stopIfTrue="1">
      <formula>OR($D59="SI",$D59="T&amp;A")</formula>
    </cfRule>
    <cfRule type="expression" dxfId="8797" priority="8665" stopIfTrue="1">
      <formula>AND($F59&gt;0,$G59="")</formula>
    </cfRule>
    <cfRule type="expression" dxfId="8796" priority="8666" stopIfTrue="1">
      <formula>AND($F59=0,$G59&lt;&gt;"",$G59&lt;&gt;"PUMP OFF MODE",G59&lt;&gt;"UNDER LOAD")</formula>
    </cfRule>
  </conditionalFormatting>
  <conditionalFormatting sqref="G63 G59:G60">
    <cfRule type="expression" dxfId="8795" priority="8661" stopIfTrue="1">
      <formula>OR($D59="SI",$D59="T&amp;A")</formula>
    </cfRule>
    <cfRule type="expression" dxfId="8794" priority="8662" stopIfTrue="1">
      <formula>AND($F59&gt;0,$G59="")</formula>
    </cfRule>
    <cfRule type="expression" dxfId="8793" priority="8663" stopIfTrue="1">
      <formula>AND($F59=0,$G59&lt;&gt;"",$G59&lt;&gt;"PUMP OFF MODE",G59&lt;&gt;"UNDER LOAD")</formula>
    </cfRule>
  </conditionalFormatting>
  <conditionalFormatting sqref="G63 G59:G60">
    <cfRule type="expression" dxfId="8792" priority="8658" stopIfTrue="1">
      <formula>OR($D59="SI",$D59="T&amp;A")</formula>
    </cfRule>
    <cfRule type="expression" dxfId="8791" priority="8659" stopIfTrue="1">
      <formula>AND($F59&gt;0,$G59="")</formula>
    </cfRule>
    <cfRule type="expression" dxfId="8790" priority="8660" stopIfTrue="1">
      <formula>AND($F59=0,$G59&lt;&gt;"",$G59&lt;&gt;"PUMP OFF MODE",G59&lt;&gt;"UNDER LOAD")</formula>
    </cfRule>
  </conditionalFormatting>
  <conditionalFormatting sqref="G63 G59:G60">
    <cfRule type="expression" dxfId="8789" priority="8655" stopIfTrue="1">
      <formula>OR($D59="SI",$D59="T&amp;A")</formula>
    </cfRule>
    <cfRule type="expression" dxfId="8788" priority="8656" stopIfTrue="1">
      <formula>AND($F59&gt;0,$G59="")</formula>
    </cfRule>
    <cfRule type="expression" dxfId="8787" priority="8657" stopIfTrue="1">
      <formula>AND($F59=0,$G59&lt;&gt;"",$G59&lt;&gt;"PUMP OFF MODE",G59&lt;&gt;"UNDER LOAD")</formula>
    </cfRule>
  </conditionalFormatting>
  <conditionalFormatting sqref="G63 G59:G60">
    <cfRule type="expression" dxfId="8786" priority="8652" stopIfTrue="1">
      <formula>OR($D59="SI",$D59="T&amp;A")</formula>
    </cfRule>
    <cfRule type="expression" dxfId="8785" priority="8653" stopIfTrue="1">
      <formula>AND($F59&gt;0,$G59="")</formula>
    </cfRule>
    <cfRule type="expression" dxfId="8784" priority="8654" stopIfTrue="1">
      <formula>AND($F59=0,$G59&lt;&gt;"",$G59&lt;&gt;"PUMP OFF MODE",G59&lt;&gt;"UNDER LOAD")</formula>
    </cfRule>
  </conditionalFormatting>
  <conditionalFormatting sqref="G63 G59:G60">
    <cfRule type="expression" dxfId="8783" priority="8649" stopIfTrue="1">
      <formula>OR($D59="SI",$D59="T&amp;A")</formula>
    </cfRule>
    <cfRule type="expression" dxfId="8782" priority="8650" stopIfTrue="1">
      <formula>AND($F59&gt;0,$G59="")</formula>
    </cfRule>
    <cfRule type="expression" dxfId="8781" priority="8651" stopIfTrue="1">
      <formula>AND($F59=0,$G59&lt;&gt;"",$G59&lt;&gt;"PUMP OFF MODE",G59&lt;&gt;"UNDER LOAD")</formula>
    </cfRule>
  </conditionalFormatting>
  <conditionalFormatting sqref="G63 G59:G60">
    <cfRule type="expression" dxfId="8780" priority="8646" stopIfTrue="1">
      <formula>OR($D59="SI",$D59="T&amp;A")</formula>
    </cfRule>
    <cfRule type="expression" dxfId="8779" priority="8647" stopIfTrue="1">
      <formula>AND($F59&gt;0,$G59="")</formula>
    </cfRule>
    <cfRule type="expression" dxfId="8778" priority="8648" stopIfTrue="1">
      <formula>AND($F59=0,$G59&lt;&gt;"",$G59&lt;&gt;"PUMP OFF MODE",G59&lt;&gt;"UNDER LOAD")</formula>
    </cfRule>
  </conditionalFormatting>
  <conditionalFormatting sqref="G63 G59:G60">
    <cfRule type="expression" dxfId="8777" priority="8643" stopIfTrue="1">
      <formula>OR($D59="SI",$D59="T&amp;A")</formula>
    </cfRule>
    <cfRule type="expression" dxfId="8776" priority="8644" stopIfTrue="1">
      <formula>AND($F59&gt;0,$G59="")</formula>
    </cfRule>
    <cfRule type="expression" dxfId="8775" priority="8645" stopIfTrue="1">
      <formula>AND($F59=0,$G59&lt;&gt;"",$G59&lt;&gt;"PUMP OFF MODE",G59&lt;&gt;"UNDER LOAD")</formula>
    </cfRule>
  </conditionalFormatting>
  <conditionalFormatting sqref="G63 G59:G60">
    <cfRule type="expression" dxfId="8774" priority="8640" stopIfTrue="1">
      <formula>OR($D59="SI",$D59="T&amp;A")</formula>
    </cfRule>
    <cfRule type="expression" dxfId="8773" priority="8641" stopIfTrue="1">
      <formula>AND($F59&gt;0,$G59="")</formula>
    </cfRule>
    <cfRule type="expression" dxfId="8772" priority="8642" stopIfTrue="1">
      <formula>AND($F59=0,$G59&lt;&gt;"",$G59&lt;&gt;"PUMP OFF MODE",G59&lt;&gt;"UNDER LOAD")</formula>
    </cfRule>
  </conditionalFormatting>
  <conditionalFormatting sqref="G63 G59:G60">
    <cfRule type="expression" dxfId="8771" priority="8637" stopIfTrue="1">
      <formula>OR($D59="SI",$D59="T&amp;A")</formula>
    </cfRule>
    <cfRule type="expression" dxfId="8770" priority="8638" stopIfTrue="1">
      <formula>AND($F59&gt;0,$G59="")</formula>
    </cfRule>
    <cfRule type="expression" dxfId="8769" priority="8639" stopIfTrue="1">
      <formula>AND($F59=0,$G59&lt;&gt;"",$G59&lt;&gt;"PUMP OFF MODE",G59&lt;&gt;"UNDER LOAD")</formula>
    </cfRule>
  </conditionalFormatting>
  <conditionalFormatting sqref="G63 G59:G60">
    <cfRule type="expression" dxfId="8768" priority="8634" stopIfTrue="1">
      <formula>OR($D59="SI",$D59="T&amp;A")</formula>
    </cfRule>
    <cfRule type="expression" dxfId="8767" priority="8635" stopIfTrue="1">
      <formula>AND($F59&gt;0,$G59="")</formula>
    </cfRule>
    <cfRule type="expression" dxfId="8766" priority="8636" stopIfTrue="1">
      <formula>AND($F59=0,$G59&lt;&gt;"",$G59&lt;&gt;"PUMP OFF MODE",G59&lt;&gt;"UNDER LOAD")</formula>
    </cfRule>
  </conditionalFormatting>
  <conditionalFormatting sqref="G63 G59:G60">
    <cfRule type="expression" dxfId="8765" priority="8631" stopIfTrue="1">
      <formula>OR($D59="SI",$D59="T&amp;A")</formula>
    </cfRule>
    <cfRule type="expression" dxfId="8764" priority="8632" stopIfTrue="1">
      <formula>AND($F59&gt;0,$G59="")</formula>
    </cfRule>
    <cfRule type="expression" dxfId="8763" priority="8633" stopIfTrue="1">
      <formula>AND($F59=0,$G59&lt;&gt;"",$G59&lt;&gt;"PUMP OFF MODE",G59&lt;&gt;"UNDER LOAD")</formula>
    </cfRule>
  </conditionalFormatting>
  <conditionalFormatting sqref="G63 G59:G60">
    <cfRule type="expression" dxfId="8762" priority="8628" stopIfTrue="1">
      <formula>OR($D59="SI",$D59="T&amp;A")</formula>
    </cfRule>
    <cfRule type="expression" dxfId="8761" priority="8629" stopIfTrue="1">
      <formula>AND($F59&gt;0,$G59="")</formula>
    </cfRule>
    <cfRule type="expression" dxfId="8760" priority="8630" stopIfTrue="1">
      <formula>AND($F59=0,$G59&lt;&gt;"",$G59&lt;&gt;"PUMP OFF MODE",G59&lt;&gt;"UNDER LOAD")</formula>
    </cfRule>
  </conditionalFormatting>
  <conditionalFormatting sqref="G63 G59:G60">
    <cfRule type="expression" dxfId="8759" priority="8625" stopIfTrue="1">
      <formula>OR($D59="SI",$D59="T&amp;A")</formula>
    </cfRule>
    <cfRule type="expression" dxfId="8758" priority="8626" stopIfTrue="1">
      <formula>AND($F59&gt;0,$G59="")</formula>
    </cfRule>
    <cfRule type="expression" dxfId="8757" priority="8627" stopIfTrue="1">
      <formula>AND($F59=0,$G59&lt;&gt;"",$G59&lt;&gt;"PUMP OFF MODE",G59&lt;&gt;"UNDER LOAD")</formula>
    </cfRule>
  </conditionalFormatting>
  <conditionalFormatting sqref="G63 G59:G60">
    <cfRule type="expression" dxfId="8756" priority="8622" stopIfTrue="1">
      <formula>OR($D59="SI",$D59="T&amp;A")</formula>
    </cfRule>
    <cfRule type="expression" dxfId="8755" priority="8623" stopIfTrue="1">
      <formula>AND($F59&gt;0,$G59="")</formula>
    </cfRule>
    <cfRule type="expression" dxfId="8754" priority="8624" stopIfTrue="1">
      <formula>AND($F59=0,$G59&lt;&gt;"",$G59&lt;&gt;"PUMP OFF MODE",G59&lt;&gt;"UNDER LOAD")</formula>
    </cfRule>
  </conditionalFormatting>
  <conditionalFormatting sqref="G63 G59:G60">
    <cfRule type="expression" dxfId="8753" priority="8619" stopIfTrue="1">
      <formula>OR($D59="SI",$D59="T&amp;A")</formula>
    </cfRule>
    <cfRule type="expression" dxfId="8752" priority="8620" stopIfTrue="1">
      <formula>AND($F59&gt;0,$G59="")</formula>
    </cfRule>
    <cfRule type="expression" dxfId="8751" priority="8621" stopIfTrue="1">
      <formula>AND($F59=0,$G59&lt;&gt;"",$G59&lt;&gt;"PUMP OFF MODE",G59&lt;&gt;"UNDER LOAD")</formula>
    </cfRule>
  </conditionalFormatting>
  <conditionalFormatting sqref="G63 G59:G60">
    <cfRule type="expression" dxfId="8750" priority="8616" stopIfTrue="1">
      <formula>OR($D59="SI",$D59="T&amp;A")</formula>
    </cfRule>
    <cfRule type="expression" dxfId="8749" priority="8617" stopIfTrue="1">
      <formula>AND($F59&gt;0,$G59="")</formula>
    </cfRule>
    <cfRule type="expression" dxfId="8748" priority="8618" stopIfTrue="1">
      <formula>AND($F59=0,$G59&lt;&gt;"",$G59&lt;&gt;"PUMP OFF MODE",G59&lt;&gt;"UNDER LOAD")</formula>
    </cfRule>
  </conditionalFormatting>
  <conditionalFormatting sqref="G63 G59:G60">
    <cfRule type="expression" dxfId="8747" priority="8613" stopIfTrue="1">
      <formula>OR($D59="SI",$D59="T&amp;A")</formula>
    </cfRule>
    <cfRule type="expression" dxfId="8746" priority="8614" stopIfTrue="1">
      <formula>AND($F59&gt;0,$G59="")</formula>
    </cfRule>
    <cfRule type="expression" dxfId="8745" priority="8615" stopIfTrue="1">
      <formula>AND($F59=0,$G59&lt;&gt;"",$G59&lt;&gt;"PUMP OFF MODE",G59&lt;&gt;"UNDER LOAD")</formula>
    </cfRule>
  </conditionalFormatting>
  <conditionalFormatting sqref="G63 G59:G60">
    <cfRule type="expression" dxfId="8744" priority="8610" stopIfTrue="1">
      <formula>OR($D59="SI",$D59="T&amp;A")</formula>
    </cfRule>
    <cfRule type="expression" dxfId="8743" priority="8611" stopIfTrue="1">
      <formula>AND($F59&gt;0,$G59="")</formula>
    </cfRule>
    <cfRule type="expression" dxfId="8742" priority="8612" stopIfTrue="1">
      <formula>AND($F59=0,$G59&lt;&gt;"",$G59&lt;&gt;"PUMP OFF MODE",G59&lt;&gt;"UNDER LOAD")</formula>
    </cfRule>
  </conditionalFormatting>
  <conditionalFormatting sqref="G63 G59:G60">
    <cfRule type="expression" dxfId="8741" priority="8607" stopIfTrue="1">
      <formula>OR($D59="SI",$D59="T&amp;A")</formula>
    </cfRule>
    <cfRule type="expression" dxfId="8740" priority="8608" stopIfTrue="1">
      <formula>AND($F59&gt;0,$G59="")</formula>
    </cfRule>
    <cfRule type="expression" dxfId="8739" priority="8609" stopIfTrue="1">
      <formula>AND($F59=0,$G59&lt;&gt;"",$G59&lt;&gt;"PUMP OFF MODE",G59&lt;&gt;"UNDER LOAD")</formula>
    </cfRule>
  </conditionalFormatting>
  <conditionalFormatting sqref="G63 G59:G60">
    <cfRule type="expression" dxfId="8738" priority="8604" stopIfTrue="1">
      <formula>OR($D59="SI",$D59="T&amp;A")</formula>
    </cfRule>
    <cfRule type="expression" dxfId="8737" priority="8605" stopIfTrue="1">
      <formula>AND($F59&gt;0,$G59="")</formula>
    </cfRule>
    <cfRule type="expression" dxfId="8736" priority="8606" stopIfTrue="1">
      <formula>AND($F59=0,$G59&lt;&gt;"",$G59&lt;&gt;"PUMP OFF MODE",G59&lt;&gt;"UNDER LOAD")</formula>
    </cfRule>
  </conditionalFormatting>
  <conditionalFormatting sqref="G63 G59:G60">
    <cfRule type="expression" dxfId="8735" priority="8601" stopIfTrue="1">
      <formula>OR($D59="SI",$D59="T&amp;A")</formula>
    </cfRule>
    <cfRule type="expression" dxfId="8734" priority="8602" stopIfTrue="1">
      <formula>AND($F59&gt;0,$G59="")</formula>
    </cfRule>
    <cfRule type="expression" dxfId="8733" priority="8603" stopIfTrue="1">
      <formula>AND($F59=0,$G59&lt;&gt;"",$G59&lt;&gt;"PUMP OFF MODE",G59&lt;&gt;"UNDER LOAD")</formula>
    </cfRule>
  </conditionalFormatting>
  <conditionalFormatting sqref="G63 G59:G60">
    <cfRule type="expression" dxfId="8732" priority="8598" stopIfTrue="1">
      <formula>OR($D59="SI",$D59="T&amp;A")</formula>
    </cfRule>
    <cfRule type="expression" dxfId="8731" priority="8599" stopIfTrue="1">
      <formula>AND($F59&gt;0,$G59="")</formula>
    </cfRule>
    <cfRule type="expression" dxfId="8730" priority="8600" stopIfTrue="1">
      <formula>AND($F59=0,$G59&lt;&gt;"",$G59&lt;&gt;"PUMP OFF MODE",G59&lt;&gt;"UNDER LOAD")</formula>
    </cfRule>
  </conditionalFormatting>
  <conditionalFormatting sqref="G63 G59:G60">
    <cfRule type="expression" dxfId="8729" priority="8595" stopIfTrue="1">
      <formula>OR($D59="SI",$D59="T&amp;A")</formula>
    </cfRule>
    <cfRule type="expression" dxfId="8728" priority="8596" stopIfTrue="1">
      <formula>AND($F59&gt;0,$G59="")</formula>
    </cfRule>
    <cfRule type="expression" dxfId="8727" priority="8597" stopIfTrue="1">
      <formula>AND($F59=0,$G59&lt;&gt;"",$G59&lt;&gt;"PUMP OFF MODE",G59&lt;&gt;"UNDER LOAD")</formula>
    </cfRule>
  </conditionalFormatting>
  <conditionalFormatting sqref="G63 G59:G60">
    <cfRule type="expression" dxfId="8726" priority="8592" stopIfTrue="1">
      <formula>OR($D59="SI",$D59="T&amp;A")</formula>
    </cfRule>
    <cfRule type="expression" dxfId="8725" priority="8593" stopIfTrue="1">
      <formula>AND($F59&gt;0,$G59="")</formula>
    </cfRule>
    <cfRule type="expression" dxfId="8724" priority="8594" stopIfTrue="1">
      <formula>AND($F59=0,$G59&lt;&gt;"",$G59&lt;&gt;"PUMP OFF MODE",G59&lt;&gt;"UNDER LOAD")</formula>
    </cfRule>
  </conditionalFormatting>
  <conditionalFormatting sqref="G63 G59:G60">
    <cfRule type="expression" dxfId="8723" priority="8589" stopIfTrue="1">
      <formula>OR($D59="SI",$D59="T&amp;A")</formula>
    </cfRule>
    <cfRule type="expression" dxfId="8722" priority="8590" stopIfTrue="1">
      <formula>AND($F59&gt;0,$G59="")</formula>
    </cfRule>
    <cfRule type="expression" dxfId="8721" priority="8591" stopIfTrue="1">
      <formula>AND($F59=0,$G59&lt;&gt;"",$G59&lt;&gt;"PUMP OFF MODE",G59&lt;&gt;"UNDER LOAD")</formula>
    </cfRule>
  </conditionalFormatting>
  <conditionalFormatting sqref="G63 G59:G60">
    <cfRule type="expression" dxfId="8720" priority="8586" stopIfTrue="1">
      <formula>OR($D59="SI",$D59="T&amp;A")</formula>
    </cfRule>
    <cfRule type="expression" dxfId="8719" priority="8587" stopIfTrue="1">
      <formula>AND($F59&gt;0,$G59="")</formula>
    </cfRule>
    <cfRule type="expression" dxfId="8718" priority="8588" stopIfTrue="1">
      <formula>AND($F59=0,$G59&lt;&gt;"",$G59&lt;&gt;"PUMP OFF MODE",G59&lt;&gt;"UNDER LOAD")</formula>
    </cfRule>
  </conditionalFormatting>
  <conditionalFormatting sqref="G63 G59:G60">
    <cfRule type="expression" dxfId="8717" priority="8583" stopIfTrue="1">
      <formula>OR($D59="SI",$D59="T&amp;A")</formula>
    </cfRule>
    <cfRule type="expression" dxfId="8716" priority="8584" stopIfTrue="1">
      <formula>AND($F59&gt;0,$G59="")</formula>
    </cfRule>
    <cfRule type="expression" dxfId="8715" priority="8585" stopIfTrue="1">
      <formula>AND($F59=0,$G59&lt;&gt;"",$G59&lt;&gt;"PUMP OFF MODE",G59&lt;&gt;"UNDER LOAD")</formula>
    </cfRule>
  </conditionalFormatting>
  <conditionalFormatting sqref="G63 G59:G60">
    <cfRule type="expression" dxfId="8714" priority="8580" stopIfTrue="1">
      <formula>OR($D59="SI",$D59="T&amp;A")</formula>
    </cfRule>
    <cfRule type="expression" dxfId="8713" priority="8581" stopIfTrue="1">
      <formula>AND($F59&gt;0,$G59="")</formula>
    </cfRule>
    <cfRule type="expression" dxfId="8712" priority="8582" stopIfTrue="1">
      <formula>AND($F59=0,$G59&lt;&gt;"",$G59&lt;&gt;"PUMP OFF MODE",G59&lt;&gt;"UNDER LOAD")</formula>
    </cfRule>
  </conditionalFormatting>
  <conditionalFormatting sqref="G63 G59:G60">
    <cfRule type="expression" dxfId="8711" priority="8577" stopIfTrue="1">
      <formula>OR($D59="SI",$D59="T&amp;A")</formula>
    </cfRule>
    <cfRule type="expression" dxfId="8710" priority="8578" stopIfTrue="1">
      <formula>AND($F59&gt;0,$G59="")</formula>
    </cfRule>
    <cfRule type="expression" dxfId="8709" priority="8579" stopIfTrue="1">
      <formula>AND($F59=0,$G59&lt;&gt;"",$G59&lt;&gt;"PUMP OFF MODE",G59&lt;&gt;"UNDER LOAD")</formula>
    </cfRule>
  </conditionalFormatting>
  <conditionalFormatting sqref="G63 G59:G60">
    <cfRule type="expression" dxfId="8708" priority="8574" stopIfTrue="1">
      <formula>OR($D59="SI",$D59="T&amp;A")</formula>
    </cfRule>
    <cfRule type="expression" dxfId="8707" priority="8575" stopIfTrue="1">
      <formula>AND($F59&gt;0,$G59="")</formula>
    </cfRule>
    <cfRule type="expression" dxfId="8706" priority="8576" stopIfTrue="1">
      <formula>AND($F59=0,$G59&lt;&gt;"",$G59&lt;&gt;"PUMP OFF MODE",G59&lt;&gt;"UNDER LOAD")</formula>
    </cfRule>
  </conditionalFormatting>
  <conditionalFormatting sqref="G63 G59:G60">
    <cfRule type="expression" dxfId="8705" priority="8571" stopIfTrue="1">
      <formula>OR($D59="SI",$D59="T&amp;A")</formula>
    </cfRule>
    <cfRule type="expression" dxfId="8704" priority="8572" stopIfTrue="1">
      <formula>AND($F59&gt;0,$G59="")</formula>
    </cfRule>
    <cfRule type="expression" dxfId="8703" priority="8573" stopIfTrue="1">
      <formula>AND($F59=0,$G59&lt;&gt;"",$G59&lt;&gt;"PUMP OFF MODE",G59&lt;&gt;"UNDER LOAD")</formula>
    </cfRule>
  </conditionalFormatting>
  <conditionalFormatting sqref="G63 G59:G60">
    <cfRule type="expression" dxfId="8702" priority="8568" stopIfTrue="1">
      <formula>OR($D59="SI",$D59="T&amp;A")</formula>
    </cfRule>
    <cfRule type="expression" dxfId="8701" priority="8569" stopIfTrue="1">
      <formula>AND($F59&gt;0,$G59="")</formula>
    </cfRule>
    <cfRule type="expression" dxfId="8700" priority="8570" stopIfTrue="1">
      <formula>AND($F59=0,$G59&lt;&gt;"",$G59&lt;&gt;"PUMP OFF MODE",G59&lt;&gt;"UNDER LOAD")</formula>
    </cfRule>
  </conditionalFormatting>
  <conditionalFormatting sqref="G63 G59:G60">
    <cfRule type="expression" dxfId="8699" priority="8565" stopIfTrue="1">
      <formula>OR($D59="SI",$D59="T&amp;A")</formula>
    </cfRule>
    <cfRule type="expression" dxfId="8698" priority="8566" stopIfTrue="1">
      <formula>AND($F59&gt;0,$G59="")</formula>
    </cfRule>
    <cfRule type="expression" dxfId="8697" priority="8567" stopIfTrue="1">
      <formula>AND($F59=0,$G59&lt;&gt;"",$G59&lt;&gt;"PUMP OFF MODE",G59&lt;&gt;"UNDER LOAD")</formula>
    </cfRule>
  </conditionalFormatting>
  <conditionalFormatting sqref="G63 G59:G60">
    <cfRule type="expression" dxfId="8696" priority="8562" stopIfTrue="1">
      <formula>OR($D59="SI",$D59="T&amp;A")</formula>
    </cfRule>
    <cfRule type="expression" dxfId="8695" priority="8563" stopIfTrue="1">
      <formula>AND($F59&gt;0,$G59="")</formula>
    </cfRule>
    <cfRule type="expression" dxfId="8694" priority="8564" stopIfTrue="1">
      <formula>AND($F59=0,$G59&lt;&gt;"",$G59&lt;&gt;"PUMP OFF MODE",G59&lt;&gt;"UNDER LOAD")</formula>
    </cfRule>
  </conditionalFormatting>
  <conditionalFormatting sqref="G63 G59:G60">
    <cfRule type="expression" dxfId="8693" priority="8559" stopIfTrue="1">
      <formula>OR($D59="SI",$D59="T&amp;A")</formula>
    </cfRule>
    <cfRule type="expression" dxfId="8692" priority="8560" stopIfTrue="1">
      <formula>AND($F59&gt;0,$G59="")</formula>
    </cfRule>
    <cfRule type="expression" dxfId="8691" priority="8561" stopIfTrue="1">
      <formula>AND($F59=0,$G59&lt;&gt;"",$G59&lt;&gt;"PUMP OFF MODE",G59&lt;&gt;"UNDER LOAD")</formula>
    </cfRule>
  </conditionalFormatting>
  <conditionalFormatting sqref="G63 G59:G60">
    <cfRule type="expression" dxfId="8690" priority="8556" stopIfTrue="1">
      <formula>OR($D59="SI",$D59="T&amp;A")</formula>
    </cfRule>
    <cfRule type="expression" dxfId="8689" priority="8557" stopIfTrue="1">
      <formula>AND($F59&gt;0,$G59="")</formula>
    </cfRule>
    <cfRule type="expression" dxfId="8688" priority="8558" stopIfTrue="1">
      <formula>AND($F59=0,$G59&lt;&gt;"",$G59&lt;&gt;"PUMP OFF MODE",G59&lt;&gt;"UNDER LOAD")</formula>
    </cfRule>
  </conditionalFormatting>
  <conditionalFormatting sqref="G63 G59:G60">
    <cfRule type="expression" dxfId="8687" priority="8553" stopIfTrue="1">
      <formula>OR($D59="SI",$D59="T&amp;A")</formula>
    </cfRule>
    <cfRule type="expression" dxfId="8686" priority="8554" stopIfTrue="1">
      <formula>AND($F59&gt;0,$G59="")</formula>
    </cfRule>
    <cfRule type="expression" dxfId="8685" priority="8555" stopIfTrue="1">
      <formula>AND($F59=0,$G59&lt;&gt;"",$G59&lt;&gt;"PUMP OFF MODE",G59&lt;&gt;"UNDER LOAD")</formula>
    </cfRule>
  </conditionalFormatting>
  <conditionalFormatting sqref="G63 G59:G60">
    <cfRule type="expression" dxfId="8684" priority="8550" stopIfTrue="1">
      <formula>OR($D59="SI",$D59="T&amp;A")</formula>
    </cfRule>
    <cfRule type="expression" dxfId="8683" priority="8551" stopIfTrue="1">
      <formula>AND($F59&gt;0,$G59="")</formula>
    </cfRule>
    <cfRule type="expression" dxfId="8682" priority="8552" stopIfTrue="1">
      <formula>AND($F59=0,$G59&lt;&gt;"",$G59&lt;&gt;"PUMP OFF MODE",G59&lt;&gt;"UNDER LOAD")</formula>
    </cfRule>
  </conditionalFormatting>
  <conditionalFormatting sqref="G63 G59:G60">
    <cfRule type="expression" dxfId="8681" priority="8547" stopIfTrue="1">
      <formula>OR($D59="SI",$D59="T&amp;A")</formula>
    </cfRule>
    <cfRule type="expression" dxfId="8680" priority="8548" stopIfTrue="1">
      <formula>AND($F59&gt;0,$G59="")</formula>
    </cfRule>
    <cfRule type="expression" dxfId="8679" priority="8549" stopIfTrue="1">
      <formula>AND($F59=0,$G59&lt;&gt;"",$G59&lt;&gt;"PUMP OFF MODE",G59&lt;&gt;"UNDER LOAD")</formula>
    </cfRule>
  </conditionalFormatting>
  <conditionalFormatting sqref="G63 G59:G60">
    <cfRule type="expression" dxfId="8678" priority="8544" stopIfTrue="1">
      <formula>OR($D59="SI",$D59="T&amp;A")</formula>
    </cfRule>
    <cfRule type="expression" dxfId="8677" priority="8545" stopIfTrue="1">
      <formula>AND($F59&gt;0,$G59="")</formula>
    </cfRule>
    <cfRule type="expression" dxfId="8676" priority="8546" stopIfTrue="1">
      <formula>AND($F59=0,$G59&lt;&gt;"",$G59&lt;&gt;"PUMP OFF MODE",G59&lt;&gt;"UNDER LOAD")</formula>
    </cfRule>
  </conditionalFormatting>
  <conditionalFormatting sqref="G63 G59:G60">
    <cfRule type="expression" dxfId="8675" priority="8541" stopIfTrue="1">
      <formula>OR($D59="SI",$D59="T&amp;A")</formula>
    </cfRule>
    <cfRule type="expression" dxfId="8674" priority="8542" stopIfTrue="1">
      <formula>AND($F59&gt;0,$G59="")</formula>
    </cfRule>
    <cfRule type="expression" dxfId="8673" priority="8543" stopIfTrue="1">
      <formula>AND($F59=0,$G59&lt;&gt;"",$G59&lt;&gt;"PUMP OFF MODE",G59&lt;&gt;"UNDER LOAD")</formula>
    </cfRule>
  </conditionalFormatting>
  <conditionalFormatting sqref="G63 G59:G60">
    <cfRule type="expression" dxfId="8672" priority="8538" stopIfTrue="1">
      <formula>OR($D59="SI",$D59="T&amp;A")</formula>
    </cfRule>
    <cfRule type="expression" dxfId="8671" priority="8539" stopIfTrue="1">
      <formula>AND($F59&gt;0,$G59="")</formula>
    </cfRule>
    <cfRule type="expression" dxfId="8670" priority="8540" stopIfTrue="1">
      <formula>AND($F59=0,$G59&lt;&gt;"",$G59&lt;&gt;"PUMP OFF MODE",G59&lt;&gt;"UNDER LOAD")</formula>
    </cfRule>
  </conditionalFormatting>
  <conditionalFormatting sqref="G63 G59:G60">
    <cfRule type="expression" dxfId="8669" priority="8535" stopIfTrue="1">
      <formula>OR($D59="SI",$D59="T&amp;A")</formula>
    </cfRule>
    <cfRule type="expression" dxfId="8668" priority="8536" stopIfTrue="1">
      <formula>AND($F59&gt;0,$G59="")</formula>
    </cfRule>
    <cfRule type="expression" dxfId="8667" priority="8537" stopIfTrue="1">
      <formula>AND($F59=0,$G59&lt;&gt;"",$G59&lt;&gt;"PUMP OFF MODE",G59&lt;&gt;"UNDER LOAD")</formula>
    </cfRule>
  </conditionalFormatting>
  <conditionalFormatting sqref="G63 G59:G60">
    <cfRule type="expression" dxfId="8666" priority="8532" stopIfTrue="1">
      <formula>OR($D59="SI",$D59="T&amp;A")</formula>
    </cfRule>
    <cfRule type="expression" dxfId="8665" priority="8533" stopIfTrue="1">
      <formula>AND($F59&gt;0,$G59="")</formula>
    </cfRule>
    <cfRule type="expression" dxfId="8664" priority="8534" stopIfTrue="1">
      <formula>AND($F59=0,$G59&lt;&gt;"",$G59&lt;&gt;"PUMP OFF MODE",G59&lt;&gt;"UNDER LOAD")</formula>
    </cfRule>
  </conditionalFormatting>
  <conditionalFormatting sqref="G63 G59:G60">
    <cfRule type="expression" dxfId="8663" priority="8529" stopIfTrue="1">
      <formula>OR($D59="SI",$D59="T&amp;A")</formula>
    </cfRule>
    <cfRule type="expression" dxfId="8662" priority="8530" stopIfTrue="1">
      <formula>AND($F59&gt;0,$G59="")</formula>
    </cfRule>
    <cfRule type="expression" dxfId="8661" priority="8531" stopIfTrue="1">
      <formula>AND($F59=0,$G59&lt;&gt;"",$G59&lt;&gt;"PUMP OFF MODE",G59&lt;&gt;"UNDER LOAD")</formula>
    </cfRule>
  </conditionalFormatting>
  <conditionalFormatting sqref="G63 G59:G60">
    <cfRule type="expression" dxfId="8660" priority="8526" stopIfTrue="1">
      <formula>OR($D59="SI",$D59="T&amp;A")</formula>
    </cfRule>
    <cfRule type="expression" dxfId="8659" priority="8527" stopIfTrue="1">
      <formula>AND($F59&gt;0,$G59="")</formula>
    </cfRule>
    <cfRule type="expression" dxfId="8658" priority="8528" stopIfTrue="1">
      <formula>AND($F59=0,$G59&lt;&gt;"",$G59&lt;&gt;"PUMP OFF MODE",G59&lt;&gt;"UNDER LOAD")</formula>
    </cfRule>
  </conditionalFormatting>
  <conditionalFormatting sqref="G63 G59:G60">
    <cfRule type="expression" dxfId="8657" priority="8523" stopIfTrue="1">
      <formula>OR($D59="SI",$D59="T&amp;A")</formula>
    </cfRule>
    <cfRule type="expression" dxfId="8656" priority="8524" stopIfTrue="1">
      <formula>AND($F59&gt;0,$G59="")</formula>
    </cfRule>
    <cfRule type="expression" dxfId="8655" priority="8525" stopIfTrue="1">
      <formula>AND($F59=0,$G59&lt;&gt;"",$G59&lt;&gt;"PUMP OFF MODE",G59&lt;&gt;"UNDER LOAD")</formula>
    </cfRule>
  </conditionalFormatting>
  <conditionalFormatting sqref="G63 G59:G60">
    <cfRule type="expression" dxfId="8654" priority="8520" stopIfTrue="1">
      <formula>OR($D59="SI",$D59="T&amp;A")</formula>
    </cfRule>
    <cfRule type="expression" dxfId="8653" priority="8521" stopIfTrue="1">
      <formula>AND($F59&gt;0,$G59="")</formula>
    </cfRule>
    <cfRule type="expression" dxfId="8652" priority="8522" stopIfTrue="1">
      <formula>AND($F59=0,$G59&lt;&gt;"",$G59&lt;&gt;"PUMP OFF MODE",G59&lt;&gt;"UNDER LOAD")</formula>
    </cfRule>
  </conditionalFormatting>
  <conditionalFormatting sqref="G63 G59:G60">
    <cfRule type="expression" dxfId="8651" priority="8517" stopIfTrue="1">
      <formula>OR($D59="SI",$D59="T&amp;A")</formula>
    </cfRule>
    <cfRule type="expression" dxfId="8650" priority="8518" stopIfTrue="1">
      <formula>AND($F59&gt;0,$G59="")</formula>
    </cfRule>
    <cfRule type="expression" dxfId="8649" priority="8519" stopIfTrue="1">
      <formula>AND($F59=0,$G59&lt;&gt;"",$G59&lt;&gt;"PUMP OFF MODE",G59&lt;&gt;"UNDER LOAD")</formula>
    </cfRule>
  </conditionalFormatting>
  <conditionalFormatting sqref="G63 G59:G60">
    <cfRule type="expression" dxfId="8648" priority="8514" stopIfTrue="1">
      <formula>OR($D59="SI",$D59="T&amp;A")</formula>
    </cfRule>
    <cfRule type="expression" dxfId="8647" priority="8515" stopIfTrue="1">
      <formula>AND($F59&gt;0,$G59="")</formula>
    </cfRule>
    <cfRule type="expression" dxfId="8646" priority="8516" stopIfTrue="1">
      <formula>AND($F59=0,$G59&lt;&gt;"",$G59&lt;&gt;"PUMP OFF MODE",G59&lt;&gt;"UNDER LOAD")</formula>
    </cfRule>
  </conditionalFormatting>
  <conditionalFormatting sqref="G63 G59:G60">
    <cfRule type="expression" dxfId="8645" priority="8511" stopIfTrue="1">
      <formula>OR($D59="SI",$D59="T&amp;A")</formula>
    </cfRule>
    <cfRule type="expression" dxfId="8644" priority="8512" stopIfTrue="1">
      <formula>AND($F59&gt;0,$G59="")</formula>
    </cfRule>
    <cfRule type="expression" dxfId="8643" priority="8513" stopIfTrue="1">
      <formula>AND($F59=0,$G59&lt;&gt;"",$G59&lt;&gt;"PUMP OFF MODE",G59&lt;&gt;"UNDER LOAD")</formula>
    </cfRule>
  </conditionalFormatting>
  <conditionalFormatting sqref="G63 G59:G60">
    <cfRule type="expression" dxfId="8642" priority="8508" stopIfTrue="1">
      <formula>OR($D59="SI",$D59="T&amp;A")</formula>
    </cfRule>
    <cfRule type="expression" dxfId="8641" priority="8509" stopIfTrue="1">
      <formula>AND($F59&gt;0,$G59="")</formula>
    </cfRule>
    <cfRule type="expression" dxfId="8640" priority="8510" stopIfTrue="1">
      <formula>AND($F59=0,$G59&lt;&gt;"",$G59&lt;&gt;"PUMP OFF MODE",G59&lt;&gt;"UNDER LOAD")</formula>
    </cfRule>
  </conditionalFormatting>
  <conditionalFormatting sqref="G63 G59:G60">
    <cfRule type="expression" dxfId="8639" priority="8505" stopIfTrue="1">
      <formula>OR($D59="SI",$D59="T&amp;A")</formula>
    </cfRule>
    <cfRule type="expression" dxfId="8638" priority="8506" stopIfTrue="1">
      <formula>AND($F59&gt;0,$G59="")</formula>
    </cfRule>
    <cfRule type="expression" dxfId="8637" priority="8507" stopIfTrue="1">
      <formula>AND($F59=0,$G59&lt;&gt;"",$G59&lt;&gt;"PUMP OFF MODE",G59&lt;&gt;"UNDER LOAD")</formula>
    </cfRule>
  </conditionalFormatting>
  <conditionalFormatting sqref="G63 G59:G60">
    <cfRule type="expression" dxfId="8636" priority="8502" stopIfTrue="1">
      <formula>OR($D59="SI",$D59="T&amp;A")</formula>
    </cfRule>
    <cfRule type="expression" dxfId="8635" priority="8503" stopIfTrue="1">
      <formula>AND($F59&gt;0,$G59="")</formula>
    </cfRule>
    <cfRule type="expression" dxfId="8634" priority="8504" stopIfTrue="1">
      <formula>AND($F59=0,$G59&lt;&gt;"",$G59&lt;&gt;"PUMP OFF MODE",G59&lt;&gt;"UNDER LOAD")</formula>
    </cfRule>
  </conditionalFormatting>
  <conditionalFormatting sqref="G63 G59:G60">
    <cfRule type="expression" dxfId="8633" priority="8499" stopIfTrue="1">
      <formula>OR($D59="SI",$D59="T&amp;A")</formula>
    </cfRule>
    <cfRule type="expression" dxfId="8632" priority="8500" stopIfTrue="1">
      <formula>AND($F59&gt;0,$G59="")</formula>
    </cfRule>
    <cfRule type="expression" dxfId="8631" priority="8501" stopIfTrue="1">
      <formula>AND($F59=0,$G59&lt;&gt;"",$G59&lt;&gt;"PUMP OFF MODE",G59&lt;&gt;"UNDER LOAD")</formula>
    </cfRule>
  </conditionalFormatting>
  <conditionalFormatting sqref="G63 G59:G60">
    <cfRule type="expression" dxfId="8630" priority="8496" stopIfTrue="1">
      <formula>OR($D59="SI",$D59="T&amp;A")</formula>
    </cfRule>
    <cfRule type="expression" dxfId="8629" priority="8497" stopIfTrue="1">
      <formula>AND($F59&gt;0,$G59="")</formula>
    </cfRule>
    <cfRule type="expression" dxfId="8628" priority="8498" stopIfTrue="1">
      <formula>AND($F59=0,$G59&lt;&gt;"",$G59&lt;&gt;"PUMP OFF MODE",G59&lt;&gt;"UNDER LOAD")</formula>
    </cfRule>
  </conditionalFormatting>
  <conditionalFormatting sqref="G63 G59:G60">
    <cfRule type="expression" dxfId="8627" priority="8493" stopIfTrue="1">
      <formula>OR($D59="SI",$D59="T&amp;A")</formula>
    </cfRule>
    <cfRule type="expression" dxfId="8626" priority="8494" stopIfTrue="1">
      <formula>AND($F59&gt;0,$G59="")</formula>
    </cfRule>
    <cfRule type="expression" dxfId="8625" priority="8495" stopIfTrue="1">
      <formula>AND($F59=0,$G59&lt;&gt;"",$G59&lt;&gt;"PUMP OFF MODE",G59&lt;&gt;"UNDER LOAD")</formula>
    </cfRule>
  </conditionalFormatting>
  <conditionalFormatting sqref="G63 G59:G60">
    <cfRule type="expression" dxfId="8624" priority="8490" stopIfTrue="1">
      <formula>OR($D59="SI",$D59="T&amp;A")</formula>
    </cfRule>
    <cfRule type="expression" dxfId="8623" priority="8491" stopIfTrue="1">
      <formula>AND($F59&gt;0,$G59="")</formula>
    </cfRule>
    <cfRule type="expression" dxfId="8622" priority="8492" stopIfTrue="1">
      <formula>AND($F59=0,$G59&lt;&gt;"",$G59&lt;&gt;"PUMP OFF MODE",G59&lt;&gt;"UNDER LOAD")</formula>
    </cfRule>
  </conditionalFormatting>
  <conditionalFormatting sqref="G63 G59:G60">
    <cfRule type="expression" dxfId="8621" priority="8487" stopIfTrue="1">
      <formula>OR($D59="SI",$D59="T&amp;A")</formula>
    </cfRule>
    <cfRule type="expression" dxfId="8620" priority="8488" stopIfTrue="1">
      <formula>AND($F59&gt;0,$G59="")</formula>
    </cfRule>
    <cfRule type="expression" dxfId="8619" priority="8489" stopIfTrue="1">
      <formula>AND($F59=0,$G59&lt;&gt;"",$G59&lt;&gt;"PUMP OFF MODE",G59&lt;&gt;"UNDER LOAD")</formula>
    </cfRule>
  </conditionalFormatting>
  <conditionalFormatting sqref="G63 G59:G60">
    <cfRule type="expression" dxfId="8618" priority="8484" stopIfTrue="1">
      <formula>OR($D59="SI",$D59="T&amp;A")</formula>
    </cfRule>
    <cfRule type="expression" dxfId="8617" priority="8485" stopIfTrue="1">
      <formula>AND($F59&gt;0,$G59="")</formula>
    </cfRule>
    <cfRule type="expression" dxfId="8616" priority="8486" stopIfTrue="1">
      <formula>AND($F59=0,$G59&lt;&gt;"",$G59&lt;&gt;"PUMP OFF MODE",G59&lt;&gt;"UNDER LOAD")</formula>
    </cfRule>
  </conditionalFormatting>
  <conditionalFormatting sqref="G63 G59:G60">
    <cfRule type="expression" dxfId="8615" priority="8481" stopIfTrue="1">
      <formula>OR($D59="SI",$D59="T&amp;A")</formula>
    </cfRule>
    <cfRule type="expression" dxfId="8614" priority="8482" stopIfTrue="1">
      <formula>AND($F59&gt;0,$G59="")</formula>
    </cfRule>
    <cfRule type="expression" dxfId="8613" priority="8483" stopIfTrue="1">
      <formula>AND($F59=0,$G59&lt;&gt;"",$G59&lt;&gt;"PUMP OFF MODE",G59&lt;&gt;"UNDER LOAD")</formula>
    </cfRule>
  </conditionalFormatting>
  <conditionalFormatting sqref="G63 G59:G60">
    <cfRule type="expression" dxfId="8612" priority="8478" stopIfTrue="1">
      <formula>OR($D59="SI",$D59="T&amp;A")</formula>
    </cfRule>
    <cfRule type="expression" dxfId="8611" priority="8479" stopIfTrue="1">
      <formula>AND($F59&gt;0,$G59="")</formula>
    </cfRule>
    <cfRule type="expression" dxfId="8610" priority="8480" stopIfTrue="1">
      <formula>AND($F59=0,$G59&lt;&gt;"",$G59&lt;&gt;"PUMP OFF MODE",G59&lt;&gt;"UNDER LOAD")</formula>
    </cfRule>
  </conditionalFormatting>
  <conditionalFormatting sqref="G63 G59:G60">
    <cfRule type="expression" dxfId="8609" priority="8475" stopIfTrue="1">
      <formula>OR($D59="SI",$D59="T&amp;A")</formula>
    </cfRule>
    <cfRule type="expression" dxfId="8608" priority="8476" stopIfTrue="1">
      <formula>AND($F59&gt;0,$G59="")</formula>
    </cfRule>
    <cfRule type="expression" dxfId="8607" priority="8477" stopIfTrue="1">
      <formula>AND($F59=0,$G59&lt;&gt;"",$G59&lt;&gt;"PUMP OFF MODE",G59&lt;&gt;"UNDER LOAD")</formula>
    </cfRule>
  </conditionalFormatting>
  <conditionalFormatting sqref="G63 G59:G60">
    <cfRule type="expression" dxfId="8606" priority="8472" stopIfTrue="1">
      <formula>OR($D59="SI",$D59="T&amp;A")</formula>
    </cfRule>
    <cfRule type="expression" dxfId="8605" priority="8473" stopIfTrue="1">
      <formula>AND($F59&gt;0,$G59="")</formula>
    </cfRule>
    <cfRule type="expression" dxfId="8604" priority="8474" stopIfTrue="1">
      <formula>AND($F59=0,$G59&lt;&gt;"",$G59&lt;&gt;"PUMP OFF MODE",G59&lt;&gt;"UNDER LOAD")</formula>
    </cfRule>
  </conditionalFormatting>
  <conditionalFormatting sqref="G63 G59:G60">
    <cfRule type="expression" dxfId="8603" priority="8469" stopIfTrue="1">
      <formula>OR($D59="SI",$D59="T&amp;A")</formula>
    </cfRule>
    <cfRule type="expression" dxfId="8602" priority="8470" stopIfTrue="1">
      <formula>AND($F59&gt;0,$G59="")</formula>
    </cfRule>
    <cfRule type="expression" dxfId="8601" priority="8471" stopIfTrue="1">
      <formula>AND($F59=0,$G59&lt;&gt;"",$G59&lt;&gt;"PUMP OFF MODE",G59&lt;&gt;"UNDER LOAD")</formula>
    </cfRule>
  </conditionalFormatting>
  <conditionalFormatting sqref="G63 G59:G60">
    <cfRule type="expression" dxfId="8600" priority="8466" stopIfTrue="1">
      <formula>OR($D59="SI",$D59="T&amp;A")</formula>
    </cfRule>
    <cfRule type="expression" dxfId="8599" priority="8467" stopIfTrue="1">
      <formula>AND($F59&gt;0,$G59="")</formula>
    </cfRule>
    <cfRule type="expression" dxfId="8598" priority="8468" stopIfTrue="1">
      <formula>AND($F59=0,$G59&lt;&gt;"",$G59&lt;&gt;"PUMP OFF MODE",G59&lt;&gt;"UNDER LOAD")</formula>
    </cfRule>
  </conditionalFormatting>
  <conditionalFormatting sqref="G63 G59:G60">
    <cfRule type="expression" dxfId="8597" priority="8463" stopIfTrue="1">
      <formula>OR($D59="SI",$D59="T&amp;A")</formula>
    </cfRule>
    <cfRule type="expression" dxfId="8596" priority="8464" stopIfTrue="1">
      <formula>AND($F59&gt;0,$G59="")</formula>
    </cfRule>
    <cfRule type="expression" dxfId="8595" priority="8465" stopIfTrue="1">
      <formula>AND($F59=0,$G59&lt;&gt;"",$G59&lt;&gt;"PUMP OFF MODE",G59&lt;&gt;"UNDER LOAD")</formula>
    </cfRule>
  </conditionalFormatting>
  <conditionalFormatting sqref="G63 G59:G60">
    <cfRule type="expression" dxfId="8594" priority="8460" stopIfTrue="1">
      <formula>OR($D59="SI",$D59="T&amp;A")</formula>
    </cfRule>
    <cfRule type="expression" dxfId="8593" priority="8461" stopIfTrue="1">
      <formula>AND($F59&gt;0,$G59="")</formula>
    </cfRule>
    <cfRule type="expression" dxfId="8592" priority="8462" stopIfTrue="1">
      <formula>AND($F59=0,$G59&lt;&gt;"",$G59&lt;&gt;"PUMP OFF MODE",G59&lt;&gt;"UNDER LOAD")</formula>
    </cfRule>
  </conditionalFormatting>
  <conditionalFormatting sqref="G63 G59:G60">
    <cfRule type="expression" dxfId="8591" priority="8457" stopIfTrue="1">
      <formula>OR($D59="SI",$D59="T&amp;A")</formula>
    </cfRule>
    <cfRule type="expression" dxfId="8590" priority="8458" stopIfTrue="1">
      <formula>AND($F59&gt;0,$G59="")</formula>
    </cfRule>
    <cfRule type="expression" dxfId="8589" priority="8459" stopIfTrue="1">
      <formula>AND($F59=0,$G59&lt;&gt;"",$G59&lt;&gt;"PUMP OFF MODE",G59&lt;&gt;"UNDER LOAD")</formula>
    </cfRule>
  </conditionalFormatting>
  <conditionalFormatting sqref="G63 G59:G60">
    <cfRule type="expression" dxfId="8588" priority="8454" stopIfTrue="1">
      <formula>OR($D59="SI",$D59="T&amp;A")</formula>
    </cfRule>
    <cfRule type="expression" dxfId="8587" priority="8455" stopIfTrue="1">
      <formula>AND($F59&gt;0,$G59="")</formula>
    </cfRule>
    <cfRule type="expression" dxfId="8586" priority="8456" stopIfTrue="1">
      <formula>AND($F59=0,$G59&lt;&gt;"",$G59&lt;&gt;"PUMP OFF MODE",G59&lt;&gt;"UNDER LOAD")</formula>
    </cfRule>
  </conditionalFormatting>
  <conditionalFormatting sqref="G63 G59:G60">
    <cfRule type="expression" dxfId="8585" priority="8451" stopIfTrue="1">
      <formula>OR($D59="SI",$D59="T&amp;A")</formula>
    </cfRule>
    <cfRule type="expression" dxfId="8584" priority="8452" stopIfTrue="1">
      <formula>AND($F59&gt;0,$G59="")</formula>
    </cfRule>
    <cfRule type="expression" dxfId="8583" priority="8453" stopIfTrue="1">
      <formula>AND($F59=0,$G59&lt;&gt;"",$G59&lt;&gt;"PUMP OFF MODE",G59&lt;&gt;"UNDER LOAD")</formula>
    </cfRule>
  </conditionalFormatting>
  <conditionalFormatting sqref="G63 G59:G60">
    <cfRule type="expression" dxfId="8582" priority="8448" stopIfTrue="1">
      <formula>OR($D59="SI",$D59="T&amp;A")</formula>
    </cfRule>
    <cfRule type="expression" dxfId="8581" priority="8449" stopIfTrue="1">
      <formula>AND($F59&gt;0,$G59="")</formula>
    </cfRule>
    <cfRule type="expression" dxfId="8580" priority="8450" stopIfTrue="1">
      <formula>AND($F59=0,$G59&lt;&gt;"",$G59&lt;&gt;"PUMP OFF MODE",G59&lt;&gt;"UNDER LOAD")</formula>
    </cfRule>
  </conditionalFormatting>
  <conditionalFormatting sqref="G63 G59:G60">
    <cfRule type="expression" dxfId="8579" priority="8445" stopIfTrue="1">
      <formula>OR($D59="SI",$D59="T&amp;A")</formula>
    </cfRule>
    <cfRule type="expression" dxfId="8578" priority="8446" stopIfTrue="1">
      <formula>AND($F59&gt;0,$G59="")</formula>
    </cfRule>
    <cfRule type="expression" dxfId="8577" priority="8447" stopIfTrue="1">
      <formula>AND($F59=0,$G59&lt;&gt;"",$G59&lt;&gt;"PUMP OFF MODE",G59&lt;&gt;"UNDER LOAD")</formula>
    </cfRule>
  </conditionalFormatting>
  <conditionalFormatting sqref="G63 G59:G60">
    <cfRule type="expression" dxfId="8576" priority="8442" stopIfTrue="1">
      <formula>OR($D59="SI",$D59="T&amp;A")</formula>
    </cfRule>
    <cfRule type="expression" dxfId="8575" priority="8443" stopIfTrue="1">
      <formula>AND($F59&gt;0,$G59="")</formula>
    </cfRule>
    <cfRule type="expression" dxfId="8574" priority="8444" stopIfTrue="1">
      <formula>AND($F59=0,$G59&lt;&gt;"",$G59&lt;&gt;"PUMP OFF MODE",G59&lt;&gt;"UNDER LOAD")</formula>
    </cfRule>
  </conditionalFormatting>
  <conditionalFormatting sqref="G63 G59:G60">
    <cfRule type="expression" dxfId="8573" priority="8439" stopIfTrue="1">
      <formula>OR($D59="SI",$D59="T&amp;A")</formula>
    </cfRule>
    <cfRule type="expression" dxfId="8572" priority="8440" stopIfTrue="1">
      <formula>AND($F59&gt;0,$G59="")</formula>
    </cfRule>
    <cfRule type="expression" dxfId="8571" priority="8441" stopIfTrue="1">
      <formula>AND($F59=0,$G59&lt;&gt;"",$G59&lt;&gt;"PUMP OFF MODE",G59&lt;&gt;"UNDER LOAD")</formula>
    </cfRule>
  </conditionalFormatting>
  <conditionalFormatting sqref="G63 G59:G60">
    <cfRule type="expression" dxfId="8570" priority="8436" stopIfTrue="1">
      <formula>OR($D59="SI",$D59="T&amp;A")</formula>
    </cfRule>
    <cfRule type="expression" dxfId="8569" priority="8437" stopIfTrue="1">
      <formula>AND($F59&gt;0,$G59="")</formula>
    </cfRule>
    <cfRule type="expression" dxfId="8568" priority="8438" stopIfTrue="1">
      <formula>AND($F59=0,$G59&lt;&gt;"",$G59&lt;&gt;"PUMP OFF MODE",G59&lt;&gt;"UNDER LOAD")</formula>
    </cfRule>
  </conditionalFormatting>
  <conditionalFormatting sqref="G63 G59:G60">
    <cfRule type="expression" dxfId="8567" priority="8433" stopIfTrue="1">
      <formula>OR($D59="SI",$D59="T&amp;A")</formula>
    </cfRule>
    <cfRule type="expression" dxfId="8566" priority="8434" stopIfTrue="1">
      <formula>AND($F59&gt;0,$G59="")</formula>
    </cfRule>
    <cfRule type="expression" dxfId="8565" priority="8435" stopIfTrue="1">
      <formula>AND($F59=0,$G59&lt;&gt;"",$G59&lt;&gt;"PUMP OFF MODE",G59&lt;&gt;"UNDER LOAD")</formula>
    </cfRule>
  </conditionalFormatting>
  <conditionalFormatting sqref="G63 G59:G60">
    <cfRule type="expression" dxfId="8564" priority="8430" stopIfTrue="1">
      <formula>OR($D59="SI",$D59="T&amp;A")</formula>
    </cfRule>
    <cfRule type="expression" dxfId="8563" priority="8431" stopIfTrue="1">
      <formula>AND($F59&gt;0,$G59="")</formula>
    </cfRule>
    <cfRule type="expression" dxfId="8562" priority="8432" stopIfTrue="1">
      <formula>AND($F59=0,$G59&lt;&gt;"",$G59&lt;&gt;"PUMP OFF MODE",G59&lt;&gt;"UNDER LOAD")</formula>
    </cfRule>
  </conditionalFormatting>
  <conditionalFormatting sqref="G63 G59:G60">
    <cfRule type="expression" dxfId="8561" priority="8427" stopIfTrue="1">
      <formula>OR($D59="SI",$D59="T&amp;A")</formula>
    </cfRule>
    <cfRule type="expression" dxfId="8560" priority="8428" stopIfTrue="1">
      <formula>AND($F59&gt;0,$G59="")</formula>
    </cfRule>
    <cfRule type="expression" dxfId="8559" priority="8429" stopIfTrue="1">
      <formula>AND($F59=0,$G59&lt;&gt;"",$G59&lt;&gt;"PUMP OFF MODE",G59&lt;&gt;"UNDER LOAD")</formula>
    </cfRule>
  </conditionalFormatting>
  <conditionalFormatting sqref="G63 G59:G60">
    <cfRule type="expression" dxfId="8558" priority="8424" stopIfTrue="1">
      <formula>OR($D59="SI",$D59="T&amp;A")</formula>
    </cfRule>
    <cfRule type="expression" dxfId="8557" priority="8425" stopIfTrue="1">
      <formula>AND($F59&gt;0,$G59="")</formula>
    </cfRule>
    <cfRule type="expression" dxfId="8556" priority="8426" stopIfTrue="1">
      <formula>AND($F59=0,$G59&lt;&gt;"",$G59&lt;&gt;"PUMP OFF MODE",G59&lt;&gt;"UNDER LOAD")</formula>
    </cfRule>
  </conditionalFormatting>
  <conditionalFormatting sqref="G63 G59:G60">
    <cfRule type="expression" dxfId="8555" priority="8421" stopIfTrue="1">
      <formula>OR($D59="SI",$D59="T&amp;A")</formula>
    </cfRule>
    <cfRule type="expression" dxfId="8554" priority="8422" stopIfTrue="1">
      <formula>AND($F59&gt;0,$G59="")</formula>
    </cfRule>
    <cfRule type="expression" dxfId="8553" priority="8423" stopIfTrue="1">
      <formula>AND($F59=0,$G59&lt;&gt;"",$G59&lt;&gt;"PUMP OFF MODE",G59&lt;&gt;"UNDER LOAD")</formula>
    </cfRule>
  </conditionalFormatting>
  <conditionalFormatting sqref="G63 G59:G60">
    <cfRule type="expression" dxfId="8552" priority="8418" stopIfTrue="1">
      <formula>OR($D59="SI",$D59="T&amp;A")</formula>
    </cfRule>
    <cfRule type="expression" dxfId="8551" priority="8419" stopIfTrue="1">
      <formula>AND($F59&gt;0,$G59="")</formula>
    </cfRule>
    <cfRule type="expression" dxfId="8550" priority="8420" stopIfTrue="1">
      <formula>AND($F59=0,$G59&lt;&gt;"",$G59&lt;&gt;"PUMP OFF MODE",G59&lt;&gt;"UNDER LOAD")</formula>
    </cfRule>
  </conditionalFormatting>
  <conditionalFormatting sqref="G63 G59:G60">
    <cfRule type="expression" dxfId="8549" priority="8415" stopIfTrue="1">
      <formula>OR($D59="SI",$D59="T&amp;A")</formula>
    </cfRule>
    <cfRule type="expression" dxfId="8548" priority="8416" stopIfTrue="1">
      <formula>AND($F59&gt;0,$G59="")</formula>
    </cfRule>
    <cfRule type="expression" dxfId="8547" priority="8417" stopIfTrue="1">
      <formula>AND($F59=0,$G59&lt;&gt;"",$G59&lt;&gt;"PUMP OFF MODE",G59&lt;&gt;"UNDER LOAD")</formula>
    </cfRule>
  </conditionalFormatting>
  <conditionalFormatting sqref="G63 G59:G60">
    <cfRule type="expression" dxfId="8546" priority="8412" stopIfTrue="1">
      <formula>OR($D59="SI",$D59="T&amp;A")</formula>
    </cfRule>
    <cfRule type="expression" dxfId="8545" priority="8413" stopIfTrue="1">
      <formula>AND($F59&gt;0,$G59="")</formula>
    </cfRule>
    <cfRule type="expression" dxfId="8544" priority="8414" stopIfTrue="1">
      <formula>AND($F59=0,$G59&lt;&gt;"",$G59&lt;&gt;"PUMP OFF MODE",G59&lt;&gt;"UNDER LOAD")</formula>
    </cfRule>
  </conditionalFormatting>
  <conditionalFormatting sqref="G63 G59:G60">
    <cfRule type="expression" dxfId="8543" priority="8409" stopIfTrue="1">
      <formula>OR($D59="SI",$D59="T&amp;A")</formula>
    </cfRule>
    <cfRule type="expression" dxfId="8542" priority="8410" stopIfTrue="1">
      <formula>AND($F59&gt;0,$G59="")</formula>
    </cfRule>
    <cfRule type="expression" dxfId="8541" priority="8411" stopIfTrue="1">
      <formula>AND($F59=0,$G59&lt;&gt;"",$G59&lt;&gt;"PUMP OFF MODE",G59&lt;&gt;"UNDER LOAD")</formula>
    </cfRule>
  </conditionalFormatting>
  <conditionalFormatting sqref="G63 G59:G60">
    <cfRule type="expression" dxfId="8540" priority="8406" stopIfTrue="1">
      <formula>OR($D59="SI",$D59="T&amp;A")</formula>
    </cfRule>
    <cfRule type="expression" dxfId="8539" priority="8407" stopIfTrue="1">
      <formula>AND($F59&gt;0,$G59="")</formula>
    </cfRule>
    <cfRule type="expression" dxfId="8538" priority="8408" stopIfTrue="1">
      <formula>AND($F59=0,$G59&lt;&gt;"",$G59&lt;&gt;"PUMP OFF MODE",G59&lt;&gt;"UNDER LOAD")</formula>
    </cfRule>
  </conditionalFormatting>
  <conditionalFormatting sqref="G63 G59:G60">
    <cfRule type="expression" dxfId="8537" priority="8403" stopIfTrue="1">
      <formula>OR($D59="SI",$D59="T&amp;A")</formula>
    </cfRule>
    <cfRule type="expression" dxfId="8536" priority="8404" stopIfTrue="1">
      <formula>AND($F59&gt;0,$G59="")</formula>
    </cfRule>
    <cfRule type="expression" dxfId="8535" priority="8405" stopIfTrue="1">
      <formula>AND($F59=0,$G59&lt;&gt;"",$G59&lt;&gt;"PUMP OFF MODE",G59&lt;&gt;"UNDER LOAD")</formula>
    </cfRule>
  </conditionalFormatting>
  <conditionalFormatting sqref="G63 G59:G60">
    <cfRule type="expression" dxfId="8534" priority="8400" stopIfTrue="1">
      <formula>OR($D59="SI",$D59="T&amp;A")</formula>
    </cfRule>
    <cfRule type="expression" dxfId="8533" priority="8401" stopIfTrue="1">
      <formula>AND($F59&gt;0,$G59="")</formula>
    </cfRule>
    <cfRule type="expression" dxfId="8532" priority="8402" stopIfTrue="1">
      <formula>AND($F59=0,$G59&lt;&gt;"",$G59&lt;&gt;"PUMP OFF MODE",G59&lt;&gt;"UNDER LOAD")</formula>
    </cfRule>
  </conditionalFormatting>
  <conditionalFormatting sqref="G63 G59:G60">
    <cfRule type="expression" dxfId="8531" priority="8397" stopIfTrue="1">
      <formula>OR($D59="SI",$D59="T&amp;A")</formula>
    </cfRule>
    <cfRule type="expression" dxfId="8530" priority="8398" stopIfTrue="1">
      <formula>AND($F59&gt;0,$G59="")</formula>
    </cfRule>
    <cfRule type="expression" dxfId="8529" priority="8399" stopIfTrue="1">
      <formula>AND($F59=0,$G59&lt;&gt;"",$G59&lt;&gt;"PUMP OFF MODE",G59&lt;&gt;"UNDER LOAD")</formula>
    </cfRule>
  </conditionalFormatting>
  <conditionalFormatting sqref="G63 G59:G60">
    <cfRule type="expression" dxfId="8528" priority="8394" stopIfTrue="1">
      <formula>OR($D59="SI",$D59="T&amp;A")</formula>
    </cfRule>
    <cfRule type="expression" dxfId="8527" priority="8395" stopIfTrue="1">
      <formula>AND($F59&gt;0,$G59="")</formula>
    </cfRule>
    <cfRule type="expression" dxfId="8526" priority="8396" stopIfTrue="1">
      <formula>AND($F59=0,$G59&lt;&gt;"",$G59&lt;&gt;"PUMP OFF MODE",G59&lt;&gt;"UNDER LOAD")</formula>
    </cfRule>
  </conditionalFormatting>
  <conditionalFormatting sqref="G63 G59:G60">
    <cfRule type="expression" dxfId="8525" priority="8391" stopIfTrue="1">
      <formula>OR($D59="SI",$D59="T&amp;A")</formula>
    </cfRule>
    <cfRule type="expression" dxfId="8524" priority="8392" stopIfTrue="1">
      <formula>AND($F59&gt;0,$G59="")</formula>
    </cfRule>
    <cfRule type="expression" dxfId="8523" priority="8393" stopIfTrue="1">
      <formula>AND($F59=0,$G59&lt;&gt;"",$G59&lt;&gt;"PUMP OFF MODE",G59&lt;&gt;"UNDER LOAD")</formula>
    </cfRule>
  </conditionalFormatting>
  <conditionalFormatting sqref="G63 G59:G60">
    <cfRule type="expression" dxfId="8522" priority="8388" stopIfTrue="1">
      <formula>OR($D59="SI",$D59="T&amp;A")</formula>
    </cfRule>
    <cfRule type="expression" dxfId="8521" priority="8389" stopIfTrue="1">
      <formula>AND($F59&gt;0,$G59="")</formula>
    </cfRule>
    <cfRule type="expression" dxfId="8520" priority="8390" stopIfTrue="1">
      <formula>AND($F59=0,$G59&lt;&gt;"",$G59&lt;&gt;"PUMP OFF MODE",G59&lt;&gt;"UNDER LOAD")</formula>
    </cfRule>
  </conditionalFormatting>
  <conditionalFormatting sqref="G63 G59:G60">
    <cfRule type="expression" dxfId="8519" priority="8385" stopIfTrue="1">
      <formula>OR($D59="SI",$D59="T&amp;A")</formula>
    </cfRule>
    <cfRule type="expression" dxfId="8518" priority="8386" stopIfTrue="1">
      <formula>AND($F59&gt;0,$G59="")</formula>
    </cfRule>
    <cfRule type="expression" dxfId="8517" priority="8387" stopIfTrue="1">
      <formula>AND($F59=0,$G59&lt;&gt;"",$G59&lt;&gt;"PUMP OFF MODE",G59&lt;&gt;"UNDER LOAD")</formula>
    </cfRule>
  </conditionalFormatting>
  <conditionalFormatting sqref="G63 G59:G60">
    <cfRule type="expression" dxfId="8516" priority="8382" stopIfTrue="1">
      <formula>OR($D59="SI",$D59="T&amp;A")</formula>
    </cfRule>
    <cfRule type="expression" dxfId="8515" priority="8383" stopIfTrue="1">
      <formula>AND($F59&gt;0,$G59="")</formula>
    </cfRule>
    <cfRule type="expression" dxfId="8514" priority="8384" stopIfTrue="1">
      <formula>AND($F59=0,$G59&lt;&gt;"",$G59&lt;&gt;"PUMP OFF MODE",G59&lt;&gt;"UNDER LOAD")</formula>
    </cfRule>
  </conditionalFormatting>
  <conditionalFormatting sqref="G63 G59:G60">
    <cfRule type="expression" dxfId="8513" priority="8379" stopIfTrue="1">
      <formula>OR($D59="SI",$D59="T&amp;A")</formula>
    </cfRule>
    <cfRule type="expression" dxfId="8512" priority="8380" stopIfTrue="1">
      <formula>AND($F59&gt;0,$G59="")</formula>
    </cfRule>
    <cfRule type="expression" dxfId="8511" priority="8381" stopIfTrue="1">
      <formula>AND($F59=0,$G59&lt;&gt;"",$G59&lt;&gt;"PUMP OFF MODE",G59&lt;&gt;"UNDER LOAD")</formula>
    </cfRule>
  </conditionalFormatting>
  <conditionalFormatting sqref="G63 G59:G60">
    <cfRule type="expression" dxfId="8510" priority="8376" stopIfTrue="1">
      <formula>OR($D59="SI",$D59="T&amp;A")</formula>
    </cfRule>
    <cfRule type="expression" dxfId="8509" priority="8377" stopIfTrue="1">
      <formula>AND($F59&gt;0,$G59="")</formula>
    </cfRule>
    <cfRule type="expression" dxfId="8508" priority="8378" stopIfTrue="1">
      <formula>AND($F59=0,$G59&lt;&gt;"",$G59&lt;&gt;"PUMP OFF MODE",G59&lt;&gt;"UNDER LOAD")</formula>
    </cfRule>
  </conditionalFormatting>
  <conditionalFormatting sqref="G63 G59:G60">
    <cfRule type="expression" dxfId="8507" priority="8375" stopIfTrue="1">
      <formula>OR($D59="SI",$D59="T&amp;A")</formula>
    </cfRule>
  </conditionalFormatting>
  <conditionalFormatting sqref="G63 G59:G60">
    <cfRule type="expression" dxfId="8506" priority="8374" stopIfTrue="1">
      <formula>OR($D59="SI",$D59="T&amp;A")</formula>
    </cfRule>
  </conditionalFormatting>
  <conditionalFormatting sqref="G63 G59:G60">
    <cfRule type="expression" dxfId="8505" priority="8373" stopIfTrue="1">
      <formula>OR($D59="SI",$D59="T&amp;A")</formula>
    </cfRule>
  </conditionalFormatting>
  <conditionalFormatting sqref="G63 G59:G60">
    <cfRule type="expression" dxfId="8504" priority="8370" stopIfTrue="1">
      <formula>OR($D59="SI",$D59="T&amp;A")</formula>
    </cfRule>
    <cfRule type="expression" dxfId="8503" priority="8371" stopIfTrue="1">
      <formula>AND($F59&gt;0,$G59="")</formula>
    </cfRule>
    <cfRule type="expression" dxfId="8502" priority="8372" stopIfTrue="1">
      <formula>AND($F59=0,$G59&lt;&gt;"",$G59&lt;&gt;"PUMP OFF MODE",G59&lt;&gt;"UNDER LOAD")</formula>
    </cfRule>
  </conditionalFormatting>
  <conditionalFormatting sqref="G63 G59:G60">
    <cfRule type="expression" dxfId="8501" priority="8367" stopIfTrue="1">
      <formula>OR($D59="SI",$D59="T&amp;A")</formula>
    </cfRule>
    <cfRule type="expression" dxfId="8500" priority="8368" stopIfTrue="1">
      <formula>AND($F59&gt;0,$G59="")</formula>
    </cfRule>
    <cfRule type="expression" dxfId="8499" priority="8369" stopIfTrue="1">
      <formula>AND($F59=0,$G59&lt;&gt;"",$G59&lt;&gt;"PUMP OFF MODE",G59&lt;&gt;"UNDER LOAD")</formula>
    </cfRule>
  </conditionalFormatting>
  <conditionalFormatting sqref="G63 G59:G60">
    <cfRule type="expression" dxfId="8498" priority="8364" stopIfTrue="1">
      <formula>OR($D59="SI",$D59="T&amp;A")</formula>
    </cfRule>
    <cfRule type="expression" dxfId="8497" priority="8365" stopIfTrue="1">
      <formula>AND($F59&gt;0,$G59="")</formula>
    </cfRule>
    <cfRule type="expression" dxfId="8496" priority="8366" stopIfTrue="1">
      <formula>AND($F59=0,$G59&lt;&gt;"",$G59&lt;&gt;"PUMP OFF MODE",G59&lt;&gt;"UNDER LOAD")</formula>
    </cfRule>
  </conditionalFormatting>
  <conditionalFormatting sqref="G63 G59:G60">
    <cfRule type="expression" dxfId="8495" priority="8361" stopIfTrue="1">
      <formula>OR($D59="SI",$D59="T&amp;A")</formula>
    </cfRule>
    <cfRule type="expression" dxfId="8494" priority="8362" stopIfTrue="1">
      <formula>AND($F59&gt;0,$G59="")</formula>
    </cfRule>
    <cfRule type="expression" dxfId="8493" priority="8363" stopIfTrue="1">
      <formula>AND($F59=0,$G59&lt;&gt;"",$G59&lt;&gt;"PUMP OFF MODE",G59&lt;&gt;"UNDER LOAD")</formula>
    </cfRule>
  </conditionalFormatting>
  <conditionalFormatting sqref="G63 G59:G60">
    <cfRule type="expression" dxfId="8492" priority="8358" stopIfTrue="1">
      <formula>OR($D59="SI",$D59="T&amp;A")</formula>
    </cfRule>
    <cfRule type="expression" dxfId="8491" priority="8359" stopIfTrue="1">
      <formula>AND($F59&gt;0,$G59="")</formula>
    </cfRule>
    <cfRule type="expression" dxfId="8490" priority="8360" stopIfTrue="1">
      <formula>AND($F59=0,$G59&lt;&gt;"",$G59&lt;&gt;"PUMP OFF MODE",G59&lt;&gt;"UNDER LOAD")</formula>
    </cfRule>
  </conditionalFormatting>
  <conditionalFormatting sqref="G63 G59:G60">
    <cfRule type="expression" dxfId="8489" priority="8355" stopIfTrue="1">
      <formula>OR($D59="SI",$D59="T&amp;A")</formula>
    </cfRule>
    <cfRule type="expression" dxfId="8488" priority="8356" stopIfTrue="1">
      <formula>AND($F59&gt;0,$G59="")</formula>
    </cfRule>
    <cfRule type="expression" dxfId="8487" priority="8357" stopIfTrue="1">
      <formula>AND($F59=0,$G59&lt;&gt;"",$G59&lt;&gt;"PUMP OFF MODE",G59&lt;&gt;"UNDER LOAD")</formula>
    </cfRule>
  </conditionalFormatting>
  <conditionalFormatting sqref="G63 G59:G60">
    <cfRule type="expression" dxfId="8486" priority="8352" stopIfTrue="1">
      <formula>OR($D59="SI",$D59="T&amp;A")</formula>
    </cfRule>
    <cfRule type="expression" dxfId="8485" priority="8353" stopIfTrue="1">
      <formula>AND($F59&gt;0,$G59="")</formula>
    </cfRule>
    <cfRule type="expression" dxfId="8484" priority="8354" stopIfTrue="1">
      <formula>AND($F59=0,$G59&lt;&gt;"",$G59&lt;&gt;"PUMP OFF MODE",G59&lt;&gt;"UNDER LOAD")</formula>
    </cfRule>
  </conditionalFormatting>
  <conditionalFormatting sqref="G63 G59:G60">
    <cfRule type="expression" dxfId="8483" priority="8349" stopIfTrue="1">
      <formula>OR($D59="SI",$D59="T&amp;A")</formula>
    </cfRule>
    <cfRule type="expression" dxfId="8482" priority="8350" stopIfTrue="1">
      <formula>AND($F59&gt;0,$G59="")</formula>
    </cfRule>
    <cfRule type="expression" dxfId="8481" priority="8351" stopIfTrue="1">
      <formula>AND($F59=0,$G59&lt;&gt;"",$G59&lt;&gt;"PUMP OFF MODE",G59&lt;&gt;"UNDER LOAD")</formula>
    </cfRule>
  </conditionalFormatting>
  <conditionalFormatting sqref="G63">
    <cfRule type="expression" dxfId="8480" priority="8346" stopIfTrue="1">
      <formula>OR($D63="SI",$D63="T&amp;A")</formula>
    </cfRule>
    <cfRule type="expression" dxfId="8479" priority="8347" stopIfTrue="1">
      <formula>AND($F63&gt;0,$G63="")</formula>
    </cfRule>
    <cfRule type="expression" dxfId="8478" priority="8348" stopIfTrue="1">
      <formula>AND($F63=0,$G63&lt;&gt;"",$G63&lt;&gt;"PUMP OFF MODE",G63&lt;&gt;"UNDER LOAD")</formula>
    </cfRule>
  </conditionalFormatting>
  <conditionalFormatting sqref="G112 G101 G99 G87 G75:G76 G73">
    <cfRule type="expression" dxfId="8477" priority="8021" stopIfTrue="1">
      <formula>OR($D73="SI",$D73="T&amp;A")</formula>
    </cfRule>
    <cfRule type="expression" dxfId="8476" priority="8022" stopIfTrue="1">
      <formula>AND($F73&gt;0,$G73="")</formula>
    </cfRule>
    <cfRule type="expression" dxfId="8475" priority="8023" stopIfTrue="1">
      <formula>AND($F73=0,$G73&lt;&gt;"",$G73&lt;&gt;"PUMP OFF MODE",G73&lt;&gt;"UNDER LOAD")</formula>
    </cfRule>
  </conditionalFormatting>
  <conditionalFormatting sqref="G112 G101 G99 G87 G75:G76 G73">
    <cfRule type="expression" dxfId="8474" priority="8018" stopIfTrue="1">
      <formula>OR($D73="SI",$D73="T&amp;A")</formula>
    </cfRule>
    <cfRule type="expression" dxfId="8473" priority="8019" stopIfTrue="1">
      <formula>AND($F73&gt;0,$G73="")</formula>
    </cfRule>
    <cfRule type="expression" dxfId="8472" priority="8020" stopIfTrue="1">
      <formula>AND($F73=0,$G73&lt;&gt;"",$G73&lt;&gt;"PUMP OFF MODE",G73&lt;&gt;"UNDER LOAD")</formula>
    </cfRule>
  </conditionalFormatting>
  <conditionalFormatting sqref="G112 G101 G99 G87 G75:G76 G73">
    <cfRule type="expression" dxfId="8471" priority="8015" stopIfTrue="1">
      <formula>OR($D73="SI",$D73="T&amp;A")</formula>
    </cfRule>
    <cfRule type="expression" dxfId="8470" priority="8016" stopIfTrue="1">
      <formula>AND($F73&gt;0,$G73="")</formula>
    </cfRule>
    <cfRule type="expression" dxfId="8469" priority="8017" stopIfTrue="1">
      <formula>AND($F73=0,$G73&lt;&gt;"",$G73&lt;&gt;"PUMP OFF MODE",G73&lt;&gt;"UNDER LOAD")</formula>
    </cfRule>
  </conditionalFormatting>
  <conditionalFormatting sqref="G112 G101 G99 G87 G75:G76 G73">
    <cfRule type="expression" dxfId="8468" priority="8012" stopIfTrue="1">
      <formula>OR($D73="SI",$D73="T&amp;A")</formula>
    </cfRule>
    <cfRule type="expression" dxfId="8467" priority="8013" stopIfTrue="1">
      <formula>AND($F73&gt;0,$G73="")</formula>
    </cfRule>
    <cfRule type="expression" dxfId="8466" priority="8014" stopIfTrue="1">
      <formula>AND($F73=0,$G73&lt;&gt;"",$G73&lt;&gt;"PUMP OFF MODE",G73&lt;&gt;"UNDER LOAD")</formula>
    </cfRule>
  </conditionalFormatting>
  <conditionalFormatting sqref="G112 G101 G99 G87 G75:G76 G73">
    <cfRule type="expression" dxfId="8465" priority="8009" stopIfTrue="1">
      <formula>OR($D73="SI",$D73="T&amp;A")</formula>
    </cfRule>
    <cfRule type="expression" dxfId="8464" priority="8010" stopIfTrue="1">
      <formula>AND($F73&gt;0,$G73="")</formula>
    </cfRule>
    <cfRule type="expression" dxfId="8463" priority="8011" stopIfTrue="1">
      <formula>AND($F73=0,$G73&lt;&gt;"",$G73&lt;&gt;"PUMP OFF MODE",G73&lt;&gt;"UNDER LOAD")</formula>
    </cfRule>
  </conditionalFormatting>
  <conditionalFormatting sqref="G112 G101 G99 G87 G75:G76 G73">
    <cfRule type="expression" dxfId="8462" priority="8006" stopIfTrue="1">
      <formula>OR($D73="SI",$D73="T&amp;A")</formula>
    </cfRule>
    <cfRule type="expression" dxfId="8461" priority="8007" stopIfTrue="1">
      <formula>AND($F73&gt;0,$G73="")</formula>
    </cfRule>
    <cfRule type="expression" dxfId="8460" priority="8008" stopIfTrue="1">
      <formula>AND($F73=0,$G73&lt;&gt;"",$G73&lt;&gt;"PUMP OFF MODE",G73&lt;&gt;"UNDER LOAD")</formula>
    </cfRule>
  </conditionalFormatting>
  <conditionalFormatting sqref="G112 G101 G99 G87 G75:G76 G73">
    <cfRule type="expression" dxfId="8459" priority="8003" stopIfTrue="1">
      <formula>OR($D73="SI",$D73="T&amp;A")</formula>
    </cfRule>
    <cfRule type="expression" dxfId="8458" priority="8004" stopIfTrue="1">
      <formula>AND($F73&gt;0,$G73="")</formula>
    </cfRule>
    <cfRule type="expression" dxfId="8457" priority="8005" stopIfTrue="1">
      <formula>AND($F73=0,$G73&lt;&gt;"",$G73&lt;&gt;"PUMP OFF MODE",G73&lt;&gt;"UNDER LOAD")</formula>
    </cfRule>
  </conditionalFormatting>
  <conditionalFormatting sqref="G112 G101 G99 G87 G75:G76 G73">
    <cfRule type="expression" dxfId="8456" priority="8000" stopIfTrue="1">
      <formula>OR($D73="SI",$D73="T&amp;A")</formula>
    </cfRule>
    <cfRule type="expression" dxfId="8455" priority="8001" stopIfTrue="1">
      <formula>AND($F73&gt;0,$G73="")</formula>
    </cfRule>
    <cfRule type="expression" dxfId="8454" priority="8002" stopIfTrue="1">
      <formula>AND($F73=0,$G73&lt;&gt;"",$G73&lt;&gt;"PUMP OFF MODE",G73&lt;&gt;"UNDER LOAD")</formula>
    </cfRule>
  </conditionalFormatting>
  <conditionalFormatting sqref="G112 G101 G99 G87 G75:G76 G73">
    <cfRule type="expression" dxfId="8453" priority="7997" stopIfTrue="1">
      <formula>OR($D73="SI",$D73="T&amp;A")</formula>
    </cfRule>
    <cfRule type="expression" dxfId="8452" priority="7998" stopIfTrue="1">
      <formula>AND($F73&gt;0,$G73="")</formula>
    </cfRule>
    <cfRule type="expression" dxfId="8451" priority="7999" stopIfTrue="1">
      <formula>AND($F73=0,$G73&lt;&gt;"",$G73&lt;&gt;"PUMP OFF MODE",G73&lt;&gt;"UNDER LOAD")</formula>
    </cfRule>
  </conditionalFormatting>
  <conditionalFormatting sqref="G112 G101 G99 G87 G75:G76 G73">
    <cfRule type="expression" dxfId="8450" priority="7994" stopIfTrue="1">
      <formula>OR($D73="SI",$D73="T&amp;A")</formula>
    </cfRule>
    <cfRule type="expression" dxfId="8449" priority="7995" stopIfTrue="1">
      <formula>AND($F73&gt;0,$G73="")</formula>
    </cfRule>
    <cfRule type="expression" dxfId="8448" priority="7996" stopIfTrue="1">
      <formula>AND($F73=0,$G73&lt;&gt;"",$G73&lt;&gt;"PUMP OFF MODE",G73&lt;&gt;"UNDER LOAD")</formula>
    </cfRule>
  </conditionalFormatting>
  <conditionalFormatting sqref="G112 G101 G99 G87 G75:G76 G73">
    <cfRule type="expression" dxfId="8447" priority="7991" stopIfTrue="1">
      <formula>OR($D73="SI",$D73="T&amp;A")</formula>
    </cfRule>
    <cfRule type="expression" dxfId="8446" priority="7992" stopIfTrue="1">
      <formula>AND($F73&gt;0,$G73="")</formula>
    </cfRule>
    <cfRule type="expression" dxfId="8445" priority="7993" stopIfTrue="1">
      <formula>AND($F73=0,$G73&lt;&gt;"",$G73&lt;&gt;"PUMP OFF MODE",G73&lt;&gt;"UNDER LOAD")</formula>
    </cfRule>
  </conditionalFormatting>
  <conditionalFormatting sqref="G112 G101 G99 G87 G75:G76 G73">
    <cfRule type="expression" dxfId="8444" priority="7988" stopIfTrue="1">
      <formula>OR($D73="SI",$D73="T&amp;A")</formula>
    </cfRule>
    <cfRule type="expression" dxfId="8443" priority="7989" stopIfTrue="1">
      <formula>AND($F73&gt;0,$G73="")</formula>
    </cfRule>
    <cfRule type="expression" dxfId="8442" priority="7990" stopIfTrue="1">
      <formula>AND($F73=0,$G73&lt;&gt;"",$G73&lt;&gt;"PUMP OFF MODE",G73&lt;&gt;"UNDER LOAD")</formula>
    </cfRule>
  </conditionalFormatting>
  <conditionalFormatting sqref="G112 G101 G99 G87 G75:G76 G73">
    <cfRule type="expression" dxfId="8441" priority="7985" stopIfTrue="1">
      <formula>OR($D73="SI",$D73="T&amp;A")</formula>
    </cfRule>
    <cfRule type="expression" dxfId="8440" priority="7986" stopIfTrue="1">
      <formula>AND($F73&gt;0,$G73="")</formula>
    </cfRule>
    <cfRule type="expression" dxfId="8439" priority="7987" stopIfTrue="1">
      <formula>AND($F73=0,$G73&lt;&gt;"",$G73&lt;&gt;"PUMP OFF MODE",G73&lt;&gt;"UNDER LOAD")</formula>
    </cfRule>
  </conditionalFormatting>
  <conditionalFormatting sqref="G112 G101 G99 G87 G75:G76 G73">
    <cfRule type="expression" dxfId="8438" priority="7982" stopIfTrue="1">
      <formula>OR($D73="SI",$D73="T&amp;A")</formula>
    </cfRule>
    <cfRule type="expression" dxfId="8437" priority="7983" stopIfTrue="1">
      <formula>AND($F73&gt;0,$G73="")</formula>
    </cfRule>
    <cfRule type="expression" dxfId="8436" priority="7984" stopIfTrue="1">
      <formula>AND($F73=0,$G73&lt;&gt;"",$G73&lt;&gt;"PUMP OFF MODE",G73&lt;&gt;"UNDER LOAD")</formula>
    </cfRule>
  </conditionalFormatting>
  <conditionalFormatting sqref="G112 G101 G99 G87 G75:G76 G73">
    <cfRule type="expression" dxfId="8435" priority="7979" stopIfTrue="1">
      <formula>OR($D73="SI",$D73="T&amp;A")</formula>
    </cfRule>
    <cfRule type="expression" dxfId="8434" priority="7980" stopIfTrue="1">
      <formula>AND($F73&gt;0,$G73="")</formula>
    </cfRule>
    <cfRule type="expression" dxfId="8433" priority="7981" stopIfTrue="1">
      <formula>AND($F73=0,$G73&lt;&gt;"",$G73&lt;&gt;"PUMP OFF MODE",G73&lt;&gt;"UNDER LOAD")</formula>
    </cfRule>
  </conditionalFormatting>
  <conditionalFormatting sqref="G112 G101 G99 G87 G75:G76 G73">
    <cfRule type="expression" dxfId="8432" priority="7976" stopIfTrue="1">
      <formula>OR($D73="SI",$D73="T&amp;A")</formula>
    </cfRule>
    <cfRule type="expression" dxfId="8431" priority="7977" stopIfTrue="1">
      <formula>AND($F73&gt;0,$G73="")</formula>
    </cfRule>
    <cfRule type="expression" dxfId="8430" priority="7978" stopIfTrue="1">
      <formula>AND($F73=0,$G73&lt;&gt;"",$G73&lt;&gt;"PUMP OFF MODE",G73&lt;&gt;"UNDER LOAD")</formula>
    </cfRule>
  </conditionalFormatting>
  <conditionalFormatting sqref="G112 G101 G99 G87 G75:G76 G73">
    <cfRule type="expression" dxfId="8429" priority="7973" stopIfTrue="1">
      <formula>OR($D73="SI",$D73="T&amp;A")</formula>
    </cfRule>
    <cfRule type="expression" dxfId="8428" priority="7974" stopIfTrue="1">
      <formula>AND($F73&gt;0,$G73="")</formula>
    </cfRule>
    <cfRule type="expression" dxfId="8427" priority="7975" stopIfTrue="1">
      <formula>AND($F73=0,$G73&lt;&gt;"",$G73&lt;&gt;"PUMP OFF MODE",G73&lt;&gt;"UNDER LOAD")</formula>
    </cfRule>
  </conditionalFormatting>
  <conditionalFormatting sqref="G112 G101 G99 G87 G75:G76 G73">
    <cfRule type="expression" dxfId="8426" priority="7970" stopIfTrue="1">
      <formula>OR($D73="SI",$D73="T&amp;A")</formula>
    </cfRule>
    <cfRule type="expression" dxfId="8425" priority="7971" stopIfTrue="1">
      <formula>AND($F73&gt;0,$G73="")</formula>
    </cfRule>
    <cfRule type="expression" dxfId="8424" priority="7972" stopIfTrue="1">
      <formula>AND($F73=0,$G73&lt;&gt;"",$G73&lt;&gt;"PUMP OFF MODE",G73&lt;&gt;"UNDER LOAD")</formula>
    </cfRule>
  </conditionalFormatting>
  <conditionalFormatting sqref="G112 G101 G99 G87 G75:G76 G73">
    <cfRule type="expression" dxfId="8423" priority="7967" stopIfTrue="1">
      <formula>OR($D73="SI",$D73="T&amp;A")</formula>
    </cfRule>
    <cfRule type="expression" dxfId="8422" priority="7968" stopIfTrue="1">
      <formula>AND($F73&gt;0,$G73="")</formula>
    </cfRule>
    <cfRule type="expression" dxfId="8421" priority="7969" stopIfTrue="1">
      <formula>AND($F73=0,$G73&lt;&gt;"",$G73&lt;&gt;"PUMP OFF MODE",G73&lt;&gt;"UNDER LOAD")</formula>
    </cfRule>
  </conditionalFormatting>
  <conditionalFormatting sqref="G112 G101 G99 G87 G75:G76 G73">
    <cfRule type="expression" dxfId="8420" priority="7964" stopIfTrue="1">
      <formula>OR($D73="SI",$D73="T&amp;A")</formula>
    </cfRule>
    <cfRule type="expression" dxfId="8419" priority="7965" stopIfTrue="1">
      <formula>AND($F73&gt;0,$G73="")</formula>
    </cfRule>
    <cfRule type="expression" dxfId="8418" priority="7966" stopIfTrue="1">
      <formula>AND($F73=0,$G73&lt;&gt;"",$G73&lt;&gt;"PUMP OFF MODE",G73&lt;&gt;"UNDER LOAD")</formula>
    </cfRule>
  </conditionalFormatting>
  <conditionalFormatting sqref="G112 G101 G99 G87 G75:G76 G73">
    <cfRule type="expression" dxfId="8417" priority="7961" stopIfTrue="1">
      <formula>OR($D73="SI",$D73="T&amp;A")</formula>
    </cfRule>
    <cfRule type="expression" dxfId="8416" priority="7962" stopIfTrue="1">
      <formula>AND($F73&gt;0,$G73="")</formula>
    </cfRule>
    <cfRule type="expression" dxfId="8415" priority="7963" stopIfTrue="1">
      <formula>AND($F73=0,$G73&lt;&gt;"",$G73&lt;&gt;"PUMP OFF MODE",G73&lt;&gt;"UNDER LOAD")</formula>
    </cfRule>
  </conditionalFormatting>
  <conditionalFormatting sqref="G112 G101 G99 G87 G75:G76 G73">
    <cfRule type="expression" dxfId="8414" priority="7958" stopIfTrue="1">
      <formula>OR($D73="SI",$D73="T&amp;A")</formula>
    </cfRule>
    <cfRule type="expression" dxfId="8413" priority="7959" stopIfTrue="1">
      <formula>AND($F73&gt;0,$G73="")</formula>
    </cfRule>
    <cfRule type="expression" dxfId="8412" priority="7960" stopIfTrue="1">
      <formula>AND($F73=0,$G73&lt;&gt;"",$G73&lt;&gt;"PUMP OFF MODE",G73&lt;&gt;"UNDER LOAD")</formula>
    </cfRule>
  </conditionalFormatting>
  <conditionalFormatting sqref="G112 G101 G99 G87 G75:G76 G73">
    <cfRule type="expression" dxfId="8411" priority="7955" stopIfTrue="1">
      <formula>OR($D73="SI",$D73="T&amp;A")</formula>
    </cfRule>
    <cfRule type="expression" dxfId="8410" priority="7956" stopIfTrue="1">
      <formula>AND($F73&gt;0,$G73="")</formula>
    </cfRule>
    <cfRule type="expression" dxfId="8409" priority="7957" stopIfTrue="1">
      <formula>AND($F73=0,$G73&lt;&gt;"",$G73&lt;&gt;"PUMP OFF MODE",G73&lt;&gt;"UNDER LOAD")</formula>
    </cfRule>
  </conditionalFormatting>
  <conditionalFormatting sqref="G112 G101 G99 G87 G75:G76 G73">
    <cfRule type="expression" dxfId="8408" priority="7952" stopIfTrue="1">
      <formula>OR($D73="SI",$D73="T&amp;A")</formula>
    </cfRule>
    <cfRule type="expression" dxfId="8407" priority="7953" stopIfTrue="1">
      <formula>AND($F73&gt;0,$G73="")</formula>
    </cfRule>
    <cfRule type="expression" dxfId="8406" priority="7954" stopIfTrue="1">
      <formula>AND($F73=0,$G73&lt;&gt;"",$G73&lt;&gt;"PUMP OFF MODE",G73&lt;&gt;"UNDER LOAD")</formula>
    </cfRule>
  </conditionalFormatting>
  <conditionalFormatting sqref="G112 G101 G99 G87 G75:G76 G73">
    <cfRule type="expression" dxfId="8405" priority="7949" stopIfTrue="1">
      <formula>OR($D73="SI",$D73="T&amp;A")</formula>
    </cfRule>
    <cfRule type="expression" dxfId="8404" priority="7950" stopIfTrue="1">
      <formula>AND($F73&gt;0,$G73="")</formula>
    </cfRule>
    <cfRule type="expression" dxfId="8403" priority="7951" stopIfTrue="1">
      <formula>AND($F73=0,$G73&lt;&gt;"",$G73&lt;&gt;"PUMP OFF MODE",G73&lt;&gt;"UNDER LOAD")</formula>
    </cfRule>
  </conditionalFormatting>
  <conditionalFormatting sqref="G112 G101 G99 G87 G75:G76 G73">
    <cfRule type="expression" dxfId="8402" priority="7946" stopIfTrue="1">
      <formula>OR($D73="SI",$D73="T&amp;A")</formula>
    </cfRule>
    <cfRule type="expression" dxfId="8401" priority="7947" stopIfTrue="1">
      <formula>AND($F73&gt;0,$G73="")</formula>
    </cfRule>
    <cfRule type="expression" dxfId="8400" priority="7948" stopIfTrue="1">
      <formula>AND($F73=0,$G73&lt;&gt;"",$G73&lt;&gt;"PUMP OFF MODE",G73&lt;&gt;"UNDER LOAD")</formula>
    </cfRule>
  </conditionalFormatting>
  <conditionalFormatting sqref="G112 G101 G99 G87 G75:G76 G73">
    <cfRule type="expression" dxfId="8399" priority="7943" stopIfTrue="1">
      <formula>OR($D73="SI",$D73="T&amp;A")</formula>
    </cfRule>
    <cfRule type="expression" dxfId="8398" priority="7944" stopIfTrue="1">
      <formula>AND($F73&gt;0,$G73="")</formula>
    </cfRule>
    <cfRule type="expression" dxfId="8397" priority="7945" stopIfTrue="1">
      <formula>AND($F73=0,$G73&lt;&gt;"",$G73&lt;&gt;"PUMP OFF MODE",G73&lt;&gt;"UNDER LOAD")</formula>
    </cfRule>
  </conditionalFormatting>
  <conditionalFormatting sqref="G112 G101 G99 G87 G75:G76 G73">
    <cfRule type="expression" dxfId="8396" priority="7940" stopIfTrue="1">
      <formula>OR($D73="SI",$D73="T&amp;A")</formula>
    </cfRule>
    <cfRule type="expression" dxfId="8395" priority="7941" stopIfTrue="1">
      <formula>AND($F73&gt;0,$G73="")</formula>
    </cfRule>
    <cfRule type="expression" dxfId="8394" priority="7942" stopIfTrue="1">
      <formula>AND($F73=0,$G73&lt;&gt;"",$G73&lt;&gt;"PUMP OFF MODE",G73&lt;&gt;"UNDER LOAD")</formula>
    </cfRule>
  </conditionalFormatting>
  <conditionalFormatting sqref="G112 G101 G99 G87 G75:G76 G73">
    <cfRule type="expression" dxfId="8393" priority="7937" stopIfTrue="1">
      <formula>OR($D73="SI",$D73="T&amp;A")</formula>
    </cfRule>
    <cfRule type="expression" dxfId="8392" priority="7938" stopIfTrue="1">
      <formula>AND($F73&gt;0,$G73="")</formula>
    </cfRule>
    <cfRule type="expression" dxfId="8391" priority="7939" stopIfTrue="1">
      <formula>AND($F73=0,$G73&lt;&gt;"",$G73&lt;&gt;"PUMP OFF MODE",G73&lt;&gt;"UNDER LOAD")</formula>
    </cfRule>
  </conditionalFormatting>
  <conditionalFormatting sqref="G112 G101 G99 G87 G75:G76 G73">
    <cfRule type="expression" dxfId="8390" priority="7934" stopIfTrue="1">
      <formula>OR($D73="SI",$D73="T&amp;A")</formula>
    </cfRule>
    <cfRule type="expression" dxfId="8389" priority="7935" stopIfTrue="1">
      <formula>AND($F73&gt;0,$G73="")</formula>
    </cfRule>
    <cfRule type="expression" dxfId="8388" priority="7936" stopIfTrue="1">
      <formula>AND($F73=0,$G73&lt;&gt;"",$G73&lt;&gt;"PUMP OFF MODE",G73&lt;&gt;"UNDER LOAD")</formula>
    </cfRule>
  </conditionalFormatting>
  <conditionalFormatting sqref="G112 G101 G99 G87 G75:G76 G73">
    <cfRule type="expression" dxfId="8387" priority="7931" stopIfTrue="1">
      <formula>OR($D73="SI",$D73="T&amp;A")</formula>
    </cfRule>
    <cfRule type="expression" dxfId="8386" priority="7932" stopIfTrue="1">
      <formula>AND($F73&gt;0,$G73="")</formula>
    </cfRule>
    <cfRule type="expression" dxfId="8385" priority="7933" stopIfTrue="1">
      <formula>AND($F73=0,$G73&lt;&gt;"",$G73&lt;&gt;"PUMP OFF MODE",G73&lt;&gt;"UNDER LOAD")</formula>
    </cfRule>
  </conditionalFormatting>
  <conditionalFormatting sqref="G112 G101 G99 G87 G75:G76 G73">
    <cfRule type="expression" dxfId="8384" priority="7928" stopIfTrue="1">
      <formula>OR($D73="SI",$D73="T&amp;A")</formula>
    </cfRule>
    <cfRule type="expression" dxfId="8383" priority="7929" stopIfTrue="1">
      <formula>AND($F73&gt;0,$G73="")</formula>
    </cfRule>
    <cfRule type="expression" dxfId="8382" priority="7930" stopIfTrue="1">
      <formula>AND($F73=0,$G73&lt;&gt;"",$G73&lt;&gt;"PUMP OFF MODE",G73&lt;&gt;"UNDER LOAD")</formula>
    </cfRule>
  </conditionalFormatting>
  <conditionalFormatting sqref="G112 G101 G99 G87 G75:G76 G73">
    <cfRule type="expression" dxfId="8381" priority="7925" stopIfTrue="1">
      <formula>OR($D73="SI",$D73="T&amp;A")</formula>
    </cfRule>
    <cfRule type="expression" dxfId="8380" priority="7926" stopIfTrue="1">
      <formula>AND($F73&gt;0,$G73="")</formula>
    </cfRule>
    <cfRule type="expression" dxfId="8379" priority="7927" stopIfTrue="1">
      <formula>AND($F73=0,$G73&lt;&gt;"",$G73&lt;&gt;"PUMP OFF MODE",G73&lt;&gt;"UNDER LOAD")</formula>
    </cfRule>
  </conditionalFormatting>
  <conditionalFormatting sqref="G112 G101 G99 G87 G75:G76 G73">
    <cfRule type="expression" dxfId="8378" priority="7922" stopIfTrue="1">
      <formula>OR($D73="SI",$D73="T&amp;A")</formula>
    </cfRule>
    <cfRule type="expression" dxfId="8377" priority="7923" stopIfTrue="1">
      <formula>AND($F73&gt;0,$G73="")</formula>
    </cfRule>
    <cfRule type="expression" dxfId="8376" priority="7924" stopIfTrue="1">
      <formula>AND($F73=0,$G73&lt;&gt;"",$G73&lt;&gt;"PUMP OFF MODE",G73&lt;&gt;"UNDER LOAD")</formula>
    </cfRule>
  </conditionalFormatting>
  <conditionalFormatting sqref="G112 G101 G99 G87 G75:G76 G73">
    <cfRule type="expression" dxfId="8375" priority="7919" stopIfTrue="1">
      <formula>OR($D73="SI",$D73="T&amp;A")</formula>
    </cfRule>
    <cfRule type="expression" dxfId="8374" priority="7920" stopIfTrue="1">
      <formula>AND($F73&gt;0,$G73="")</formula>
    </cfRule>
    <cfRule type="expression" dxfId="8373" priority="7921" stopIfTrue="1">
      <formula>AND($F73=0,$G73&lt;&gt;"",$G73&lt;&gt;"PUMP OFF MODE",G73&lt;&gt;"UNDER LOAD")</formula>
    </cfRule>
  </conditionalFormatting>
  <conditionalFormatting sqref="G112 G101 G99 G87 G75:G76 G73">
    <cfRule type="expression" dxfId="8372" priority="7916" stopIfTrue="1">
      <formula>OR($D73="SI",$D73="T&amp;A")</formula>
    </cfRule>
    <cfRule type="expression" dxfId="8371" priority="7917" stopIfTrue="1">
      <formula>AND($F73&gt;0,$G73="")</formula>
    </cfRule>
    <cfRule type="expression" dxfId="8370" priority="7918" stopIfTrue="1">
      <formula>AND($F73=0,$G73&lt;&gt;"",$G73&lt;&gt;"PUMP OFF MODE",G73&lt;&gt;"UNDER LOAD")</formula>
    </cfRule>
  </conditionalFormatting>
  <conditionalFormatting sqref="G112 G101 G99 G87 G75:G76 G73">
    <cfRule type="expression" dxfId="8369" priority="7913" stopIfTrue="1">
      <formula>OR($D73="SI",$D73="T&amp;A")</formula>
    </cfRule>
    <cfRule type="expression" dxfId="8368" priority="7914" stopIfTrue="1">
      <formula>AND($F73&gt;0,$G73="")</formula>
    </cfRule>
    <cfRule type="expression" dxfId="8367" priority="7915" stopIfTrue="1">
      <formula>AND($F73=0,$G73&lt;&gt;"",$G73&lt;&gt;"PUMP OFF MODE",G73&lt;&gt;"UNDER LOAD")</formula>
    </cfRule>
  </conditionalFormatting>
  <conditionalFormatting sqref="G112 G101 G99 G87 G75:G76 G73">
    <cfRule type="expression" dxfId="8366" priority="7910" stopIfTrue="1">
      <formula>OR($D73="SI",$D73="T&amp;A")</formula>
    </cfRule>
    <cfRule type="expression" dxfId="8365" priority="7911" stopIfTrue="1">
      <formula>AND($F73&gt;0,$G73="")</formula>
    </cfRule>
    <cfRule type="expression" dxfId="8364" priority="7912" stopIfTrue="1">
      <formula>AND($F73=0,$G73&lt;&gt;"",$G73&lt;&gt;"PUMP OFF MODE",G73&lt;&gt;"UNDER LOAD")</formula>
    </cfRule>
  </conditionalFormatting>
  <conditionalFormatting sqref="G112 G101 G99 G87 G75:G76 G73">
    <cfRule type="expression" dxfId="8363" priority="7907" stopIfTrue="1">
      <formula>OR($D73="SI",$D73="T&amp;A")</formula>
    </cfRule>
    <cfRule type="expression" dxfId="8362" priority="7908" stopIfTrue="1">
      <formula>AND($F73&gt;0,$G73="")</formula>
    </cfRule>
    <cfRule type="expression" dxfId="8361" priority="7909" stopIfTrue="1">
      <formula>AND($F73=0,$G73&lt;&gt;"",$G73&lt;&gt;"PUMP OFF MODE",G73&lt;&gt;"UNDER LOAD")</formula>
    </cfRule>
  </conditionalFormatting>
  <conditionalFormatting sqref="G112 G101 G99 G87 G75:G76 G73">
    <cfRule type="expression" dxfId="8360" priority="7904" stopIfTrue="1">
      <formula>OR($D73="SI",$D73="T&amp;A")</formula>
    </cfRule>
    <cfRule type="expression" dxfId="8359" priority="7905" stopIfTrue="1">
      <formula>AND($F73&gt;0,$G73="")</formula>
    </cfRule>
    <cfRule type="expression" dxfId="8358" priority="7906" stopIfTrue="1">
      <formula>AND($F73=0,$G73&lt;&gt;"",$G73&lt;&gt;"PUMP OFF MODE",G73&lt;&gt;"UNDER LOAD")</formula>
    </cfRule>
  </conditionalFormatting>
  <conditionalFormatting sqref="G112 G101 G99 G87 G75:G76 G73">
    <cfRule type="expression" dxfId="8357" priority="7901" stopIfTrue="1">
      <formula>OR($D73="SI",$D73="T&amp;A")</formula>
    </cfRule>
    <cfRule type="expression" dxfId="8356" priority="7902" stopIfTrue="1">
      <formula>AND($F73&gt;0,$G73="")</formula>
    </cfRule>
    <cfRule type="expression" dxfId="8355" priority="7903" stopIfTrue="1">
      <formula>AND($F73=0,$G73&lt;&gt;"",$G73&lt;&gt;"PUMP OFF MODE",G73&lt;&gt;"UNDER LOAD")</formula>
    </cfRule>
  </conditionalFormatting>
  <conditionalFormatting sqref="G112 G101 G99 G87 G75:G76 G73">
    <cfRule type="expression" dxfId="8354" priority="7898" stopIfTrue="1">
      <formula>OR($D73="SI",$D73="T&amp;A")</formula>
    </cfRule>
    <cfRule type="expression" dxfId="8353" priority="7899" stopIfTrue="1">
      <formula>AND($F73&gt;0,$G73="")</formula>
    </cfRule>
    <cfRule type="expression" dxfId="8352" priority="7900" stopIfTrue="1">
      <formula>AND($F73=0,$G73&lt;&gt;"",$G73&lt;&gt;"PUMP OFF MODE",G73&lt;&gt;"UNDER LOAD")</formula>
    </cfRule>
  </conditionalFormatting>
  <conditionalFormatting sqref="G112 G101 G99 G87 G75:G76 G73">
    <cfRule type="expression" dxfId="8351" priority="7895" stopIfTrue="1">
      <formula>OR($D73="SI",$D73="T&amp;A")</formula>
    </cfRule>
    <cfRule type="expression" dxfId="8350" priority="7896" stopIfTrue="1">
      <formula>AND($F73&gt;0,$G73="")</formula>
    </cfRule>
    <cfRule type="expression" dxfId="8349" priority="7897" stopIfTrue="1">
      <formula>AND($F73=0,$G73&lt;&gt;"",$G73&lt;&gt;"PUMP OFF MODE",G73&lt;&gt;"UNDER LOAD")</formula>
    </cfRule>
  </conditionalFormatting>
  <conditionalFormatting sqref="G112 G101 G99 G87 G75:G76 G73">
    <cfRule type="expression" dxfId="8348" priority="7892" stopIfTrue="1">
      <formula>OR($D73="SI",$D73="T&amp;A")</formula>
    </cfRule>
    <cfRule type="expression" dxfId="8347" priority="7893" stopIfTrue="1">
      <formula>AND($F73&gt;0,$G73="")</formula>
    </cfRule>
    <cfRule type="expression" dxfId="8346" priority="7894" stopIfTrue="1">
      <formula>AND($F73=0,$G73&lt;&gt;"",$G73&lt;&gt;"PUMP OFF MODE",G73&lt;&gt;"UNDER LOAD")</formula>
    </cfRule>
  </conditionalFormatting>
  <conditionalFormatting sqref="G112 G101 G99 G87 G75:G76 G73">
    <cfRule type="expression" dxfId="8345" priority="7889" stopIfTrue="1">
      <formula>OR($D73="SI",$D73="T&amp;A")</formula>
    </cfRule>
    <cfRule type="expression" dxfId="8344" priority="7890" stopIfTrue="1">
      <formula>AND($F73&gt;0,$G73="")</formula>
    </cfRule>
    <cfRule type="expression" dxfId="8343" priority="7891" stopIfTrue="1">
      <formula>AND($F73=0,$G73&lt;&gt;"",$G73&lt;&gt;"PUMP OFF MODE",G73&lt;&gt;"UNDER LOAD")</formula>
    </cfRule>
  </conditionalFormatting>
  <conditionalFormatting sqref="G112 G101 G99 G87 G75:G76 G73">
    <cfRule type="expression" dxfId="8342" priority="7886" stopIfTrue="1">
      <formula>OR($D73="SI",$D73="T&amp;A")</formula>
    </cfRule>
    <cfRule type="expression" dxfId="8341" priority="7887" stopIfTrue="1">
      <formula>AND($F73&gt;0,$G73="")</formula>
    </cfRule>
    <cfRule type="expression" dxfId="8340" priority="7888" stopIfTrue="1">
      <formula>AND($F73=0,$G73&lt;&gt;"",$G73&lt;&gt;"PUMP OFF MODE",G73&lt;&gt;"UNDER LOAD")</formula>
    </cfRule>
  </conditionalFormatting>
  <conditionalFormatting sqref="G112 G101 G99 G87 G75:G76 G73">
    <cfRule type="expression" dxfId="8339" priority="7883" stopIfTrue="1">
      <formula>OR($D73="SI",$D73="T&amp;A")</formula>
    </cfRule>
    <cfRule type="expression" dxfId="8338" priority="7884" stopIfTrue="1">
      <formula>AND($F73&gt;0,$G73="")</formula>
    </cfRule>
    <cfRule type="expression" dxfId="8337" priority="7885" stopIfTrue="1">
      <formula>AND($F73=0,$G73&lt;&gt;"",$G73&lt;&gt;"PUMP OFF MODE",G73&lt;&gt;"UNDER LOAD")</formula>
    </cfRule>
  </conditionalFormatting>
  <conditionalFormatting sqref="G112 G101 G99 G87 G75:G76 G73">
    <cfRule type="expression" dxfId="8336" priority="7880" stopIfTrue="1">
      <formula>OR($D73="SI",$D73="T&amp;A")</formula>
    </cfRule>
    <cfRule type="expression" dxfId="8335" priority="7881" stopIfTrue="1">
      <formula>AND($F73&gt;0,$G73="")</formula>
    </cfRule>
    <cfRule type="expression" dxfId="8334" priority="7882" stopIfTrue="1">
      <formula>AND($F73=0,$G73&lt;&gt;"",$G73&lt;&gt;"PUMP OFF MODE",G73&lt;&gt;"UNDER LOAD")</formula>
    </cfRule>
  </conditionalFormatting>
  <conditionalFormatting sqref="G112 G101 G99 G87 G75:G76 G73">
    <cfRule type="expression" dxfId="8333" priority="7877" stopIfTrue="1">
      <formula>OR($D73="SI",$D73="T&amp;A")</formula>
    </cfRule>
    <cfRule type="expression" dxfId="8332" priority="7878" stopIfTrue="1">
      <formula>AND($F73&gt;0,$G73="")</formula>
    </cfRule>
    <cfRule type="expression" dxfId="8331" priority="7879" stopIfTrue="1">
      <formula>AND($F73=0,$G73&lt;&gt;"",$G73&lt;&gt;"PUMP OFF MODE",G73&lt;&gt;"UNDER LOAD")</formula>
    </cfRule>
  </conditionalFormatting>
  <conditionalFormatting sqref="G112 G101 G99 G87 G75:G76 G73">
    <cfRule type="expression" dxfId="8330" priority="7874" stopIfTrue="1">
      <formula>OR($D73="SI",$D73="T&amp;A")</formula>
    </cfRule>
    <cfRule type="expression" dxfId="8329" priority="7875" stopIfTrue="1">
      <formula>AND($F73&gt;0,$G73="")</formula>
    </cfRule>
    <cfRule type="expression" dxfId="8328" priority="7876" stopIfTrue="1">
      <formula>AND($F73=0,$G73&lt;&gt;"",$G73&lt;&gt;"PUMP OFF MODE",G73&lt;&gt;"UNDER LOAD")</formula>
    </cfRule>
  </conditionalFormatting>
  <conditionalFormatting sqref="G112 G101 G99 G87 G75:G76 G73">
    <cfRule type="expression" dxfId="8327" priority="7871" stopIfTrue="1">
      <formula>OR($D73="SI",$D73="T&amp;A")</formula>
    </cfRule>
    <cfRule type="expression" dxfId="8326" priority="7872" stopIfTrue="1">
      <formula>AND($F73&gt;0,$G73="")</formula>
    </cfRule>
    <cfRule type="expression" dxfId="8325" priority="7873" stopIfTrue="1">
      <formula>AND($F73=0,$G73&lt;&gt;"",$G73&lt;&gt;"PUMP OFF MODE",G73&lt;&gt;"UNDER LOAD")</formula>
    </cfRule>
  </conditionalFormatting>
  <conditionalFormatting sqref="G112 G101 G99 G87 G75:G76 G73">
    <cfRule type="expression" dxfId="8324" priority="7868" stopIfTrue="1">
      <formula>OR($D73="SI",$D73="T&amp;A")</formula>
    </cfRule>
    <cfRule type="expression" dxfId="8323" priority="7869" stopIfTrue="1">
      <formula>AND($F73&gt;0,$G73="")</formula>
    </cfRule>
    <cfRule type="expression" dxfId="8322" priority="7870" stopIfTrue="1">
      <formula>AND($F73=0,$G73&lt;&gt;"",$G73&lt;&gt;"PUMP OFF MODE",G73&lt;&gt;"UNDER LOAD")</formula>
    </cfRule>
  </conditionalFormatting>
  <conditionalFormatting sqref="G112 G101 G99 G87 G75:G76 G73">
    <cfRule type="expression" dxfId="8321" priority="7865" stopIfTrue="1">
      <formula>OR($D73="SI",$D73="T&amp;A")</formula>
    </cfRule>
    <cfRule type="expression" dxfId="8320" priority="7866" stopIfTrue="1">
      <formula>AND($F73&gt;0,$G73="")</formula>
    </cfRule>
    <cfRule type="expression" dxfId="8319" priority="7867" stopIfTrue="1">
      <formula>AND($F73=0,$G73&lt;&gt;"",$G73&lt;&gt;"PUMP OFF MODE",G73&lt;&gt;"UNDER LOAD")</formula>
    </cfRule>
  </conditionalFormatting>
  <conditionalFormatting sqref="G112 G101 G99 G87 G75:G76 G73">
    <cfRule type="expression" dxfId="8318" priority="7862" stopIfTrue="1">
      <formula>OR($D73="SI",$D73="T&amp;A")</formula>
    </cfRule>
    <cfRule type="expression" dxfId="8317" priority="7863" stopIfTrue="1">
      <formula>AND($F73&gt;0,$G73="")</formula>
    </cfRule>
    <cfRule type="expression" dxfId="8316" priority="7864" stopIfTrue="1">
      <formula>AND($F73=0,$G73&lt;&gt;"",$G73&lt;&gt;"PUMP OFF MODE",G73&lt;&gt;"UNDER LOAD")</formula>
    </cfRule>
  </conditionalFormatting>
  <conditionalFormatting sqref="G112 G101 G99 G87 G75:G76 G73">
    <cfRule type="expression" dxfId="8315" priority="7859" stopIfTrue="1">
      <formula>OR($D73="SI",$D73="T&amp;A")</formula>
    </cfRule>
    <cfRule type="expression" dxfId="8314" priority="7860" stopIfTrue="1">
      <formula>AND($F73&gt;0,$G73="")</formula>
    </cfRule>
    <cfRule type="expression" dxfId="8313" priority="7861" stopIfTrue="1">
      <formula>AND($F73=0,$G73&lt;&gt;"",$G73&lt;&gt;"PUMP OFF MODE",G73&lt;&gt;"UNDER LOAD")</formula>
    </cfRule>
  </conditionalFormatting>
  <conditionalFormatting sqref="G112 G101 G99 G87 G75:G76 G73">
    <cfRule type="expression" dxfId="8312" priority="7856" stopIfTrue="1">
      <formula>OR($D73="SI",$D73="T&amp;A")</formula>
    </cfRule>
    <cfRule type="expression" dxfId="8311" priority="7857" stopIfTrue="1">
      <formula>AND($F73&gt;0,$G73="")</formula>
    </cfRule>
    <cfRule type="expression" dxfId="8310" priority="7858" stopIfTrue="1">
      <formula>AND($F73=0,$G73&lt;&gt;"",$G73&lt;&gt;"PUMP OFF MODE",G73&lt;&gt;"UNDER LOAD")</formula>
    </cfRule>
  </conditionalFormatting>
  <conditionalFormatting sqref="G112 G101 G99 G87 G75:G76 G73">
    <cfRule type="expression" dxfId="8309" priority="7853" stopIfTrue="1">
      <formula>OR($D73="SI",$D73="T&amp;A")</formula>
    </cfRule>
    <cfRule type="expression" dxfId="8308" priority="7854" stopIfTrue="1">
      <formula>AND($F73&gt;0,$G73="")</formula>
    </cfRule>
    <cfRule type="expression" dxfId="8307" priority="7855" stopIfTrue="1">
      <formula>AND($F73=0,$G73&lt;&gt;"",$G73&lt;&gt;"PUMP OFF MODE",G73&lt;&gt;"UNDER LOAD")</formula>
    </cfRule>
  </conditionalFormatting>
  <conditionalFormatting sqref="G112 G101 G99 G87 G75:G76 G73">
    <cfRule type="expression" dxfId="8306" priority="7850" stopIfTrue="1">
      <formula>OR($D73="SI",$D73="T&amp;A")</formula>
    </cfRule>
    <cfRule type="expression" dxfId="8305" priority="7851" stopIfTrue="1">
      <formula>AND($F73&gt;0,$G73="")</formula>
    </cfRule>
    <cfRule type="expression" dxfId="8304" priority="7852" stopIfTrue="1">
      <formula>AND($F73=0,$G73&lt;&gt;"",$G73&lt;&gt;"PUMP OFF MODE",G73&lt;&gt;"UNDER LOAD")</formula>
    </cfRule>
  </conditionalFormatting>
  <conditionalFormatting sqref="G112 G101 G99 G87 G75:G76 G73">
    <cfRule type="expression" dxfId="8303" priority="7847" stopIfTrue="1">
      <formula>OR($D73="SI",$D73="T&amp;A")</formula>
    </cfRule>
    <cfRule type="expression" dxfId="8302" priority="7848" stopIfTrue="1">
      <formula>AND($F73&gt;0,$G73="")</formula>
    </cfRule>
    <cfRule type="expression" dxfId="8301" priority="7849" stopIfTrue="1">
      <formula>AND($F73=0,$G73&lt;&gt;"",$G73&lt;&gt;"PUMP OFF MODE",G73&lt;&gt;"UNDER LOAD")</formula>
    </cfRule>
  </conditionalFormatting>
  <conditionalFormatting sqref="G112 G101 G99 G87 G75:G76 G73">
    <cfRule type="expression" dxfId="8300" priority="7844" stopIfTrue="1">
      <formula>OR($D73="SI",$D73="T&amp;A")</formula>
    </cfRule>
    <cfRule type="expression" dxfId="8299" priority="7845" stopIfTrue="1">
      <formula>AND($F73&gt;0,$G73="")</formula>
    </cfRule>
    <cfRule type="expression" dxfId="8298" priority="7846" stopIfTrue="1">
      <formula>AND($F73=0,$G73&lt;&gt;"",$G73&lt;&gt;"PUMP OFF MODE",G73&lt;&gt;"UNDER LOAD")</formula>
    </cfRule>
  </conditionalFormatting>
  <conditionalFormatting sqref="G112 G101 G99 G87 G75:G76 G73">
    <cfRule type="expression" dxfId="8297" priority="7841" stopIfTrue="1">
      <formula>OR($D73="SI",$D73="T&amp;A")</formula>
    </cfRule>
    <cfRule type="expression" dxfId="8296" priority="7842" stopIfTrue="1">
      <formula>AND($F73&gt;0,$G73="")</formula>
    </cfRule>
    <cfRule type="expression" dxfId="8295" priority="7843" stopIfTrue="1">
      <formula>AND($F73=0,$G73&lt;&gt;"",$G73&lt;&gt;"PUMP OFF MODE",G73&lt;&gt;"UNDER LOAD")</formula>
    </cfRule>
  </conditionalFormatting>
  <conditionalFormatting sqref="G112 G101 G99 G87 G75:G76 G73">
    <cfRule type="expression" dxfId="8294" priority="7838" stopIfTrue="1">
      <formula>OR($D73="SI",$D73="T&amp;A")</formula>
    </cfRule>
    <cfRule type="expression" dxfId="8293" priority="7839" stopIfTrue="1">
      <formula>AND($F73&gt;0,$G73="")</formula>
    </cfRule>
    <cfRule type="expression" dxfId="8292" priority="7840" stopIfTrue="1">
      <formula>AND($F73=0,$G73&lt;&gt;"",$G73&lt;&gt;"PUMP OFF MODE",G73&lt;&gt;"UNDER LOAD")</formula>
    </cfRule>
  </conditionalFormatting>
  <conditionalFormatting sqref="G112 G101 G99 G87 G75:G76 G73">
    <cfRule type="expression" dxfId="8291" priority="7835" stopIfTrue="1">
      <formula>OR($D73="SI",$D73="T&amp;A")</formula>
    </cfRule>
    <cfRule type="expression" dxfId="8290" priority="7836" stopIfTrue="1">
      <formula>AND($F73&gt;0,$G73="")</formula>
    </cfRule>
    <cfRule type="expression" dxfId="8289" priority="7837" stopIfTrue="1">
      <formula>AND($F73=0,$G73&lt;&gt;"",$G73&lt;&gt;"PUMP OFF MODE",G73&lt;&gt;"UNDER LOAD")</formula>
    </cfRule>
  </conditionalFormatting>
  <conditionalFormatting sqref="G112 G101 G99 G87 G75:G76 G73">
    <cfRule type="expression" dxfId="8288" priority="7832" stopIfTrue="1">
      <formula>OR($D73="SI",$D73="T&amp;A")</formula>
    </cfRule>
    <cfRule type="expression" dxfId="8287" priority="7833" stopIfTrue="1">
      <formula>AND($F73&gt;0,$G73="")</formula>
    </cfRule>
    <cfRule type="expression" dxfId="8286" priority="7834" stopIfTrue="1">
      <formula>AND($F73=0,$G73&lt;&gt;"",$G73&lt;&gt;"PUMP OFF MODE",G73&lt;&gt;"UNDER LOAD")</formula>
    </cfRule>
  </conditionalFormatting>
  <conditionalFormatting sqref="G112 G101 G99 G87 G75:G76 G73">
    <cfRule type="expression" dxfId="8285" priority="7829" stopIfTrue="1">
      <formula>OR($D73="SI",$D73="T&amp;A")</formula>
    </cfRule>
    <cfRule type="expression" dxfId="8284" priority="7830" stopIfTrue="1">
      <formula>AND($F73&gt;0,$G73="")</formula>
    </cfRule>
    <cfRule type="expression" dxfId="8283" priority="7831" stopIfTrue="1">
      <formula>AND($F73=0,$G73&lt;&gt;"",$G73&lt;&gt;"PUMP OFF MODE",G73&lt;&gt;"UNDER LOAD")</formula>
    </cfRule>
  </conditionalFormatting>
  <conditionalFormatting sqref="G112 G101 G99 G87 G75:G76 G73">
    <cfRule type="expression" dxfId="8282" priority="7826" stopIfTrue="1">
      <formula>OR($D73="SI",$D73="T&amp;A")</formula>
    </cfRule>
    <cfRule type="expression" dxfId="8281" priority="7827" stopIfTrue="1">
      <formula>AND($F73&gt;0,$G73="")</formula>
    </cfRule>
    <cfRule type="expression" dxfId="8280" priority="7828" stopIfTrue="1">
      <formula>AND($F73=0,$G73&lt;&gt;"",$G73&lt;&gt;"PUMP OFF MODE",G73&lt;&gt;"UNDER LOAD")</formula>
    </cfRule>
  </conditionalFormatting>
  <conditionalFormatting sqref="G112 G101 G99 G87 G75:G76 G73">
    <cfRule type="expression" dxfId="8279" priority="7823" stopIfTrue="1">
      <formula>OR($D73="SI",$D73="T&amp;A")</formula>
    </cfRule>
    <cfRule type="expression" dxfId="8278" priority="7824" stopIfTrue="1">
      <formula>AND($F73&gt;0,$G73="")</formula>
    </cfRule>
    <cfRule type="expression" dxfId="8277" priority="7825" stopIfTrue="1">
      <formula>AND($F73=0,$G73&lt;&gt;"",$G73&lt;&gt;"PUMP OFF MODE",G73&lt;&gt;"UNDER LOAD")</formula>
    </cfRule>
  </conditionalFormatting>
  <conditionalFormatting sqref="G112 G101 G99 G87 G75:G76 G73">
    <cfRule type="expression" dxfId="8276" priority="7820" stopIfTrue="1">
      <formula>OR($D73="SI",$D73="T&amp;A")</formula>
    </cfRule>
    <cfRule type="expression" dxfId="8275" priority="7821" stopIfTrue="1">
      <formula>AND($F73&gt;0,$G73="")</formula>
    </cfRule>
    <cfRule type="expression" dxfId="8274" priority="7822" stopIfTrue="1">
      <formula>AND($F73=0,$G73&lt;&gt;"",$G73&lt;&gt;"PUMP OFF MODE",G73&lt;&gt;"UNDER LOAD")</formula>
    </cfRule>
  </conditionalFormatting>
  <conditionalFormatting sqref="G112 G101 G99 G87 G75:G76 G73">
    <cfRule type="expression" dxfId="8273" priority="7817" stopIfTrue="1">
      <formula>OR($D73="SI",$D73="T&amp;A")</formula>
    </cfRule>
    <cfRule type="expression" dxfId="8272" priority="7818" stopIfTrue="1">
      <formula>AND($F73&gt;0,$G73="")</formula>
    </cfRule>
    <cfRule type="expression" dxfId="8271" priority="7819" stopIfTrue="1">
      <formula>AND($F73=0,$G73&lt;&gt;"",$G73&lt;&gt;"PUMP OFF MODE",G73&lt;&gt;"UNDER LOAD")</formula>
    </cfRule>
  </conditionalFormatting>
  <conditionalFormatting sqref="G112 G101 G99 G87 G75:G76 G73">
    <cfRule type="expression" dxfId="8270" priority="7814" stopIfTrue="1">
      <formula>OR($D73="SI",$D73="T&amp;A")</formula>
    </cfRule>
    <cfRule type="expression" dxfId="8269" priority="7815" stopIfTrue="1">
      <formula>AND($F73&gt;0,$G73="")</formula>
    </cfRule>
    <cfRule type="expression" dxfId="8268" priority="7816" stopIfTrue="1">
      <formula>AND($F73=0,$G73&lt;&gt;"",$G73&lt;&gt;"PUMP OFF MODE",G73&lt;&gt;"UNDER LOAD")</formula>
    </cfRule>
  </conditionalFormatting>
  <conditionalFormatting sqref="G112 G101 G99 G87 G75:G76 G73">
    <cfRule type="expression" dxfId="8267" priority="7811" stopIfTrue="1">
      <formula>OR($D73="SI",$D73="T&amp;A")</formula>
    </cfRule>
    <cfRule type="expression" dxfId="8266" priority="7812" stopIfTrue="1">
      <formula>AND($F73&gt;0,$G73="")</formula>
    </cfRule>
    <cfRule type="expression" dxfId="8265" priority="7813" stopIfTrue="1">
      <formula>AND($F73=0,$G73&lt;&gt;"",$G73&lt;&gt;"PUMP OFF MODE",G73&lt;&gt;"UNDER LOAD")</formula>
    </cfRule>
  </conditionalFormatting>
  <conditionalFormatting sqref="G112 G101 G99 G87 G75:G76 G73">
    <cfRule type="expression" dxfId="8264" priority="7808" stopIfTrue="1">
      <formula>OR($D73="SI",$D73="T&amp;A")</formula>
    </cfRule>
    <cfRule type="expression" dxfId="8263" priority="7809" stopIfTrue="1">
      <formula>AND($F73&gt;0,$G73="")</formula>
    </cfRule>
    <cfRule type="expression" dxfId="8262" priority="7810" stopIfTrue="1">
      <formula>AND($F73=0,$G73&lt;&gt;"",$G73&lt;&gt;"PUMP OFF MODE",G73&lt;&gt;"UNDER LOAD")</formula>
    </cfRule>
  </conditionalFormatting>
  <conditionalFormatting sqref="G112 G101 G99 G87 G75:G76 G73">
    <cfRule type="expression" dxfId="8261" priority="7805" stopIfTrue="1">
      <formula>OR($D73="SI",$D73="T&amp;A")</formula>
    </cfRule>
    <cfRule type="expression" dxfId="8260" priority="7806" stopIfTrue="1">
      <formula>AND($F73&gt;0,$G73="")</formula>
    </cfRule>
    <cfRule type="expression" dxfId="8259" priority="7807" stopIfTrue="1">
      <formula>AND($F73=0,$G73&lt;&gt;"",$G73&lt;&gt;"PUMP OFF MODE",G73&lt;&gt;"UNDER LOAD")</formula>
    </cfRule>
  </conditionalFormatting>
  <conditionalFormatting sqref="G112 G101 G99 G87 G75:G76 G73">
    <cfRule type="expression" dxfId="8258" priority="7802" stopIfTrue="1">
      <formula>OR($D73="SI",$D73="T&amp;A")</formula>
    </cfRule>
    <cfRule type="expression" dxfId="8257" priority="7803" stopIfTrue="1">
      <formula>AND($F73&gt;0,$G73="")</formula>
    </cfRule>
    <cfRule type="expression" dxfId="8256" priority="7804" stopIfTrue="1">
      <formula>AND($F73=0,$G73&lt;&gt;"",$G73&lt;&gt;"PUMP OFF MODE",G73&lt;&gt;"UNDER LOAD")</formula>
    </cfRule>
  </conditionalFormatting>
  <conditionalFormatting sqref="G112 G101 G99 G87 G75:G76 G73">
    <cfRule type="expression" dxfId="8255" priority="7799" stopIfTrue="1">
      <formula>OR($D73="SI",$D73="T&amp;A")</formula>
    </cfRule>
    <cfRule type="expression" dxfId="8254" priority="7800" stopIfTrue="1">
      <formula>AND($F73&gt;0,$G73="")</formula>
    </cfRule>
    <cfRule type="expression" dxfId="8253" priority="7801" stopIfTrue="1">
      <formula>AND($F73=0,$G73&lt;&gt;"",$G73&lt;&gt;"PUMP OFF MODE",G73&lt;&gt;"UNDER LOAD")</formula>
    </cfRule>
  </conditionalFormatting>
  <conditionalFormatting sqref="G112 G101 G99 G87 G75:G76 G73">
    <cfRule type="expression" dxfId="8252" priority="7796" stopIfTrue="1">
      <formula>OR($D73="SI",$D73="T&amp;A")</formula>
    </cfRule>
    <cfRule type="expression" dxfId="8251" priority="7797" stopIfTrue="1">
      <formula>AND($F73&gt;0,$G73="")</formula>
    </cfRule>
    <cfRule type="expression" dxfId="8250" priority="7798" stopIfTrue="1">
      <formula>AND($F73=0,$G73&lt;&gt;"",$G73&lt;&gt;"PUMP OFF MODE",G73&lt;&gt;"UNDER LOAD")</formula>
    </cfRule>
  </conditionalFormatting>
  <conditionalFormatting sqref="G112 G101 G99 G87 G75:G76 G73">
    <cfRule type="expression" dxfId="8249" priority="7793" stopIfTrue="1">
      <formula>OR($D73="SI",$D73="T&amp;A")</formula>
    </cfRule>
    <cfRule type="expression" dxfId="8248" priority="7794" stopIfTrue="1">
      <formula>AND($F73&gt;0,$G73="")</formula>
    </cfRule>
    <cfRule type="expression" dxfId="8247" priority="7795" stopIfTrue="1">
      <formula>AND($F73=0,$G73&lt;&gt;"",$G73&lt;&gt;"PUMP OFF MODE",G73&lt;&gt;"UNDER LOAD")</formula>
    </cfRule>
  </conditionalFormatting>
  <conditionalFormatting sqref="G112 G101 G99 G87 G75:G76 G73">
    <cfRule type="expression" dxfId="8246" priority="7790" stopIfTrue="1">
      <formula>OR($D73="SI",$D73="T&amp;A")</formula>
    </cfRule>
    <cfRule type="expression" dxfId="8245" priority="7791" stopIfTrue="1">
      <formula>AND($F73&gt;0,$G73="")</formula>
    </cfRule>
    <cfRule type="expression" dxfId="8244" priority="7792" stopIfTrue="1">
      <formula>AND($F73=0,$G73&lt;&gt;"",$G73&lt;&gt;"PUMP OFF MODE",G73&lt;&gt;"UNDER LOAD")</formula>
    </cfRule>
  </conditionalFormatting>
  <conditionalFormatting sqref="G112 G101 G99 G87 G75:G76 G73">
    <cfRule type="expression" dxfId="8243" priority="7787" stopIfTrue="1">
      <formula>OR($D73="SI",$D73="T&amp;A")</formula>
    </cfRule>
    <cfRule type="expression" dxfId="8242" priority="7788" stopIfTrue="1">
      <formula>AND($F73&gt;0,$G73="")</formula>
    </cfRule>
    <cfRule type="expression" dxfId="8241" priority="7789" stopIfTrue="1">
      <formula>AND($F73=0,$G73&lt;&gt;"",$G73&lt;&gt;"PUMP OFF MODE",G73&lt;&gt;"UNDER LOAD")</formula>
    </cfRule>
  </conditionalFormatting>
  <conditionalFormatting sqref="G112 G101 G99 G87 G75:G76 G73">
    <cfRule type="expression" dxfId="8240" priority="7784" stopIfTrue="1">
      <formula>OR($D73="SI",$D73="T&amp;A")</formula>
    </cfRule>
    <cfRule type="expression" dxfId="8239" priority="7785" stopIfTrue="1">
      <formula>AND($F73&gt;0,$G73="")</formula>
    </cfRule>
    <cfRule type="expression" dxfId="8238" priority="7786" stopIfTrue="1">
      <formula>AND($F73=0,$G73&lt;&gt;"",$G73&lt;&gt;"PUMP OFF MODE",G73&lt;&gt;"UNDER LOAD")</formula>
    </cfRule>
  </conditionalFormatting>
  <conditionalFormatting sqref="G112 G101 G99 G87 G75:G76 G73">
    <cfRule type="expression" dxfId="8237" priority="7781" stopIfTrue="1">
      <formula>OR($D73="SI",$D73="T&amp;A")</formula>
    </cfRule>
    <cfRule type="expression" dxfId="8236" priority="7782" stopIfTrue="1">
      <formula>AND($F73&gt;0,$G73="")</formula>
    </cfRule>
    <cfRule type="expression" dxfId="8235" priority="7783" stopIfTrue="1">
      <formula>AND($F73=0,$G73&lt;&gt;"",$G73&lt;&gt;"PUMP OFF MODE",G73&lt;&gt;"UNDER LOAD")</formula>
    </cfRule>
  </conditionalFormatting>
  <conditionalFormatting sqref="G112 G101 G99 G87 G75:G76 G73">
    <cfRule type="expression" dxfId="8234" priority="7778" stopIfTrue="1">
      <formula>OR($D73="SI",$D73="T&amp;A")</formula>
    </cfRule>
    <cfRule type="expression" dxfId="8233" priority="7779" stopIfTrue="1">
      <formula>AND($F73&gt;0,$G73="")</formula>
    </cfRule>
    <cfRule type="expression" dxfId="8232" priority="7780" stopIfTrue="1">
      <formula>AND($F73=0,$G73&lt;&gt;"",$G73&lt;&gt;"PUMP OFF MODE",G73&lt;&gt;"UNDER LOAD")</formula>
    </cfRule>
  </conditionalFormatting>
  <conditionalFormatting sqref="G112 G101 G99 G87 G75:G76 G73">
    <cfRule type="expression" dxfId="8231" priority="7775" stopIfTrue="1">
      <formula>OR($D73="SI",$D73="T&amp;A")</formula>
    </cfRule>
    <cfRule type="expression" dxfId="8230" priority="7776" stopIfTrue="1">
      <formula>AND($F73&gt;0,$G73="")</formula>
    </cfRule>
    <cfRule type="expression" dxfId="8229" priority="7777" stopIfTrue="1">
      <formula>AND($F73=0,$G73&lt;&gt;"",$G73&lt;&gt;"PUMP OFF MODE",G73&lt;&gt;"UNDER LOAD")</formula>
    </cfRule>
  </conditionalFormatting>
  <conditionalFormatting sqref="G112 G101 G99 G87 G75:G76 G73">
    <cfRule type="expression" dxfId="8228" priority="7772" stopIfTrue="1">
      <formula>OR($D73="SI",$D73="T&amp;A")</formula>
    </cfRule>
    <cfRule type="expression" dxfId="8227" priority="7773" stopIfTrue="1">
      <formula>AND($F73&gt;0,$G73="")</formula>
    </cfRule>
    <cfRule type="expression" dxfId="8226" priority="7774" stopIfTrue="1">
      <formula>AND($F73=0,$G73&lt;&gt;"",$G73&lt;&gt;"PUMP OFF MODE",G73&lt;&gt;"UNDER LOAD")</formula>
    </cfRule>
  </conditionalFormatting>
  <conditionalFormatting sqref="G112 G101 G99 G87 G75:G76 G73">
    <cfRule type="expression" dxfId="8225" priority="7769" stopIfTrue="1">
      <formula>OR($D73="SI",$D73="T&amp;A")</formula>
    </cfRule>
    <cfRule type="expression" dxfId="8224" priority="7770" stopIfTrue="1">
      <formula>AND($F73&gt;0,$G73="")</formula>
    </cfRule>
    <cfRule type="expression" dxfId="8223" priority="7771" stopIfTrue="1">
      <formula>AND($F73=0,$G73&lt;&gt;"",$G73&lt;&gt;"PUMP OFF MODE",G73&lt;&gt;"UNDER LOAD")</formula>
    </cfRule>
  </conditionalFormatting>
  <conditionalFormatting sqref="G112 G101 G99 G87 G75:G76 G73">
    <cfRule type="expression" dxfId="8222" priority="7766" stopIfTrue="1">
      <formula>OR($D73="SI",$D73="T&amp;A")</formula>
    </cfRule>
    <cfRule type="expression" dxfId="8221" priority="7767" stopIfTrue="1">
      <formula>AND($F73&gt;0,$G73="")</formula>
    </cfRule>
    <cfRule type="expression" dxfId="8220" priority="7768" stopIfTrue="1">
      <formula>AND($F73=0,$G73&lt;&gt;"",$G73&lt;&gt;"PUMP OFF MODE",G73&lt;&gt;"UNDER LOAD")</formula>
    </cfRule>
  </conditionalFormatting>
  <conditionalFormatting sqref="G112 G101 G99 G87 G75:G76 G73">
    <cfRule type="expression" dxfId="8219" priority="7763" stopIfTrue="1">
      <formula>OR($D73="SI",$D73="T&amp;A")</formula>
    </cfRule>
    <cfRule type="expression" dxfId="8218" priority="7764" stopIfTrue="1">
      <formula>AND($F73&gt;0,$G73="")</formula>
    </cfRule>
    <cfRule type="expression" dxfId="8217" priority="7765" stopIfTrue="1">
      <formula>AND($F73=0,$G73&lt;&gt;"",$G73&lt;&gt;"PUMP OFF MODE",G73&lt;&gt;"UNDER LOAD")</formula>
    </cfRule>
  </conditionalFormatting>
  <conditionalFormatting sqref="G112 G101 G99 G87 G75:G76 G73">
    <cfRule type="expression" dxfId="8216" priority="7760" stopIfTrue="1">
      <formula>OR($D73="SI",$D73="T&amp;A")</formula>
    </cfRule>
    <cfRule type="expression" dxfId="8215" priority="7761" stopIfTrue="1">
      <formula>AND($F73&gt;0,$G73="")</formula>
    </cfRule>
    <cfRule type="expression" dxfId="8214" priority="7762" stopIfTrue="1">
      <formula>AND($F73=0,$G73&lt;&gt;"",$G73&lt;&gt;"PUMP OFF MODE",G73&lt;&gt;"UNDER LOAD")</formula>
    </cfRule>
  </conditionalFormatting>
  <conditionalFormatting sqref="G112 G101 G99 G87 G75:G76 G73">
    <cfRule type="expression" dxfId="8213" priority="7757" stopIfTrue="1">
      <formula>OR($D73="SI",$D73="T&amp;A")</formula>
    </cfRule>
    <cfRule type="expression" dxfId="8212" priority="7758" stopIfTrue="1">
      <formula>AND($F73&gt;0,$G73="")</formula>
    </cfRule>
    <cfRule type="expression" dxfId="8211" priority="7759" stopIfTrue="1">
      <formula>AND($F73=0,$G73&lt;&gt;"",$G73&lt;&gt;"PUMP OFF MODE",G73&lt;&gt;"UNDER LOAD")</formula>
    </cfRule>
  </conditionalFormatting>
  <conditionalFormatting sqref="G112 G101 G99 G87 G75:G76 G73">
    <cfRule type="expression" dxfId="8210" priority="7754" stopIfTrue="1">
      <formula>OR($D73="SI",$D73="T&amp;A")</formula>
    </cfRule>
    <cfRule type="expression" dxfId="8209" priority="7755" stopIfTrue="1">
      <formula>AND($F73&gt;0,$G73="")</formula>
    </cfRule>
    <cfRule type="expression" dxfId="8208" priority="7756" stopIfTrue="1">
      <formula>AND($F73=0,$G73&lt;&gt;"",$G73&lt;&gt;"PUMP OFF MODE",G73&lt;&gt;"UNDER LOAD")</formula>
    </cfRule>
  </conditionalFormatting>
  <conditionalFormatting sqref="G112 G101 G99 G87 G75:G76 G73">
    <cfRule type="expression" dxfId="8207" priority="7751" stopIfTrue="1">
      <formula>OR($D73="SI",$D73="T&amp;A")</formula>
    </cfRule>
    <cfRule type="expression" dxfId="8206" priority="7752" stopIfTrue="1">
      <formula>AND($F73&gt;0,$G73="")</formula>
    </cfRule>
    <cfRule type="expression" dxfId="8205" priority="7753" stopIfTrue="1">
      <formula>AND($F73=0,$G73&lt;&gt;"",$G73&lt;&gt;"PUMP OFF MODE",G73&lt;&gt;"UNDER LOAD")</formula>
    </cfRule>
  </conditionalFormatting>
  <conditionalFormatting sqref="G112 G101 G99 G87 G75:G76 G73">
    <cfRule type="expression" dxfId="8204" priority="7748" stopIfTrue="1">
      <formula>OR($D73="SI",$D73="T&amp;A")</formula>
    </cfRule>
    <cfRule type="expression" dxfId="8203" priority="7749" stopIfTrue="1">
      <formula>AND($F73&gt;0,$G73="")</formula>
    </cfRule>
    <cfRule type="expression" dxfId="8202" priority="7750" stopIfTrue="1">
      <formula>AND($F73=0,$G73&lt;&gt;"",$G73&lt;&gt;"PUMP OFF MODE",G73&lt;&gt;"UNDER LOAD")</formula>
    </cfRule>
  </conditionalFormatting>
  <conditionalFormatting sqref="G112 G101 G99 G87 G75:G76 G73">
    <cfRule type="expression" dxfId="8201" priority="7745" stopIfTrue="1">
      <formula>OR($D73="SI",$D73="T&amp;A")</formula>
    </cfRule>
    <cfRule type="expression" dxfId="8200" priority="7746" stopIfTrue="1">
      <formula>AND($F73&gt;0,$G73="")</formula>
    </cfRule>
    <cfRule type="expression" dxfId="8199" priority="7747" stopIfTrue="1">
      <formula>AND($F73=0,$G73&lt;&gt;"",$G73&lt;&gt;"PUMP OFF MODE",G73&lt;&gt;"UNDER LOAD")</formula>
    </cfRule>
  </conditionalFormatting>
  <conditionalFormatting sqref="G112 G101 G99 G87 G75:G76 G73">
    <cfRule type="expression" dxfId="8198" priority="7742" stopIfTrue="1">
      <formula>OR($D73="SI",$D73="T&amp;A")</formula>
    </cfRule>
    <cfRule type="expression" dxfId="8197" priority="7743" stopIfTrue="1">
      <formula>AND($F73&gt;0,$G73="")</formula>
    </cfRule>
    <cfRule type="expression" dxfId="8196" priority="7744" stopIfTrue="1">
      <formula>AND($F73=0,$G73&lt;&gt;"",$G73&lt;&gt;"PUMP OFF MODE",G73&lt;&gt;"UNDER LOAD")</formula>
    </cfRule>
  </conditionalFormatting>
  <conditionalFormatting sqref="G112 G101 G99 G87 G75:G76 G73">
    <cfRule type="expression" dxfId="8195" priority="7739" stopIfTrue="1">
      <formula>OR($D73="SI",$D73="T&amp;A")</formula>
    </cfRule>
    <cfRule type="expression" dxfId="8194" priority="7740" stopIfTrue="1">
      <formula>AND($F73&gt;0,$G73="")</formula>
    </cfRule>
    <cfRule type="expression" dxfId="8193" priority="7741" stopIfTrue="1">
      <formula>AND($F73=0,$G73&lt;&gt;"",$G73&lt;&gt;"PUMP OFF MODE",G73&lt;&gt;"UNDER LOAD")</formula>
    </cfRule>
  </conditionalFormatting>
  <conditionalFormatting sqref="G112 G101 G99 G87 G75:G76 G73">
    <cfRule type="expression" dxfId="8192" priority="7736" stopIfTrue="1">
      <formula>OR($D73="SI",$D73="T&amp;A")</formula>
    </cfRule>
    <cfRule type="expression" dxfId="8191" priority="7737" stopIfTrue="1">
      <formula>AND($F73&gt;0,$G73="")</formula>
    </cfRule>
    <cfRule type="expression" dxfId="8190" priority="7738" stopIfTrue="1">
      <formula>AND($F73=0,$G73&lt;&gt;"",$G73&lt;&gt;"PUMP OFF MODE",G73&lt;&gt;"UNDER LOAD")</formula>
    </cfRule>
  </conditionalFormatting>
  <conditionalFormatting sqref="G112 G101 G99 G87 G75:G76 G73">
    <cfRule type="expression" dxfId="8189" priority="7733" stopIfTrue="1">
      <formula>OR($D73="SI",$D73="T&amp;A")</formula>
    </cfRule>
    <cfRule type="expression" dxfId="8188" priority="7734" stopIfTrue="1">
      <formula>AND($F73&gt;0,$G73="")</formula>
    </cfRule>
    <cfRule type="expression" dxfId="8187" priority="7735" stopIfTrue="1">
      <formula>AND($F73=0,$G73&lt;&gt;"",$G73&lt;&gt;"PUMP OFF MODE",G73&lt;&gt;"UNDER LOAD")</formula>
    </cfRule>
  </conditionalFormatting>
  <conditionalFormatting sqref="G112 G101 G99 G87 G75:G76 G73">
    <cfRule type="expression" dxfId="8186" priority="7730" stopIfTrue="1">
      <formula>OR($D73="SI",$D73="T&amp;A")</formula>
    </cfRule>
    <cfRule type="expression" dxfId="8185" priority="7731" stopIfTrue="1">
      <formula>AND($F73&gt;0,$G73="")</formula>
    </cfRule>
    <cfRule type="expression" dxfId="8184" priority="7732" stopIfTrue="1">
      <formula>AND($F73=0,$G73&lt;&gt;"",$G73&lt;&gt;"PUMP OFF MODE",G73&lt;&gt;"UNDER LOAD")</formula>
    </cfRule>
  </conditionalFormatting>
  <conditionalFormatting sqref="G112 G101 G99 G87 G75:G76 G73">
    <cfRule type="expression" dxfId="8183" priority="7727" stopIfTrue="1">
      <formula>OR($D73="SI",$D73="T&amp;A")</formula>
    </cfRule>
    <cfRule type="expression" dxfId="8182" priority="7728" stopIfTrue="1">
      <formula>AND($F73&gt;0,$G73="")</formula>
    </cfRule>
    <cfRule type="expression" dxfId="8181" priority="7729" stopIfTrue="1">
      <formula>AND($F73=0,$G73&lt;&gt;"",$G73&lt;&gt;"PUMP OFF MODE",G73&lt;&gt;"UNDER LOAD")</formula>
    </cfRule>
  </conditionalFormatting>
  <conditionalFormatting sqref="G112 G101 G99 G87 G75:G76 G73">
    <cfRule type="expression" dxfId="8180" priority="7724" stopIfTrue="1">
      <formula>OR($D73="SI",$D73="T&amp;A")</formula>
    </cfRule>
    <cfRule type="expression" dxfId="8179" priority="7725" stopIfTrue="1">
      <formula>AND($F73&gt;0,$G73="")</formula>
    </cfRule>
    <cfRule type="expression" dxfId="8178" priority="7726" stopIfTrue="1">
      <formula>AND($F73=0,$G73&lt;&gt;"",$G73&lt;&gt;"PUMP OFF MODE",G73&lt;&gt;"UNDER LOAD")</formula>
    </cfRule>
  </conditionalFormatting>
  <conditionalFormatting sqref="G112 G101 G99 G87 G75:G76 G73">
    <cfRule type="expression" dxfId="8177" priority="7721" stopIfTrue="1">
      <formula>OR($D73="SI",$D73="T&amp;A")</formula>
    </cfRule>
    <cfRule type="expression" dxfId="8176" priority="7722" stopIfTrue="1">
      <formula>AND($F73&gt;0,$G73="")</formula>
    </cfRule>
    <cfRule type="expression" dxfId="8175" priority="7723" stopIfTrue="1">
      <formula>AND($F73=0,$G73&lt;&gt;"",$G73&lt;&gt;"PUMP OFF MODE",G73&lt;&gt;"UNDER LOAD")</formula>
    </cfRule>
  </conditionalFormatting>
  <conditionalFormatting sqref="G112 G101 G99 G87 G75:G76 G73">
    <cfRule type="expression" dxfId="8174" priority="7718" stopIfTrue="1">
      <formula>OR($D73="SI",$D73="T&amp;A")</formula>
    </cfRule>
    <cfRule type="expression" dxfId="8173" priority="7719" stopIfTrue="1">
      <formula>AND($F73&gt;0,$G73="")</formula>
    </cfRule>
    <cfRule type="expression" dxfId="8172" priority="7720" stopIfTrue="1">
      <formula>AND($F73=0,$G73&lt;&gt;"",$G73&lt;&gt;"PUMP OFF MODE",G73&lt;&gt;"UNDER LOAD")</formula>
    </cfRule>
  </conditionalFormatting>
  <conditionalFormatting sqref="G112 G101 G99 G87 G75:G76 G73">
    <cfRule type="expression" dxfId="8171" priority="7715" stopIfTrue="1">
      <formula>OR($D73="SI",$D73="T&amp;A")</formula>
    </cfRule>
    <cfRule type="expression" dxfId="8170" priority="7716" stopIfTrue="1">
      <formula>AND($F73&gt;0,$G73="")</formula>
    </cfRule>
    <cfRule type="expression" dxfId="8169" priority="7717" stopIfTrue="1">
      <formula>AND($F73=0,$G73&lt;&gt;"",$G73&lt;&gt;"PUMP OFF MODE",G73&lt;&gt;"UNDER LOAD")</formula>
    </cfRule>
  </conditionalFormatting>
  <conditionalFormatting sqref="G112 G101 G99 G87 G75:G76 G73">
    <cfRule type="expression" dxfId="8168" priority="7712" stopIfTrue="1">
      <formula>OR($D73="SI",$D73="T&amp;A")</formula>
    </cfRule>
    <cfRule type="expression" dxfId="8167" priority="7713" stopIfTrue="1">
      <formula>AND($F73&gt;0,$G73="")</formula>
    </cfRule>
    <cfRule type="expression" dxfId="8166" priority="7714" stopIfTrue="1">
      <formula>AND($F73=0,$G73&lt;&gt;"",$G73&lt;&gt;"PUMP OFF MODE",G73&lt;&gt;"UNDER LOAD")</formula>
    </cfRule>
  </conditionalFormatting>
  <conditionalFormatting sqref="G112 G101 G99 G87 G75:G76 G73">
    <cfRule type="expression" dxfId="8165" priority="7709" stopIfTrue="1">
      <formula>OR($D73="SI",$D73="T&amp;A")</formula>
    </cfRule>
    <cfRule type="expression" dxfId="8164" priority="7710" stopIfTrue="1">
      <formula>AND($F73&gt;0,$G73="")</formula>
    </cfRule>
    <cfRule type="expression" dxfId="8163" priority="7711" stopIfTrue="1">
      <formula>AND($F73=0,$G73&lt;&gt;"",$G73&lt;&gt;"PUMP OFF MODE",G73&lt;&gt;"UNDER LOAD")</formula>
    </cfRule>
  </conditionalFormatting>
  <conditionalFormatting sqref="G112 G101 G99 G87 G75:G76 G73">
    <cfRule type="expression" dxfId="8162" priority="7706" stopIfTrue="1">
      <formula>OR($D73="SI",$D73="T&amp;A")</formula>
    </cfRule>
    <cfRule type="expression" dxfId="8161" priority="7707" stopIfTrue="1">
      <formula>AND($F73&gt;0,$G73="")</formula>
    </cfRule>
    <cfRule type="expression" dxfId="8160" priority="7708" stopIfTrue="1">
      <formula>AND($F73=0,$G73&lt;&gt;"",$G73&lt;&gt;"PUMP OFF MODE",G73&lt;&gt;"UNDER LOAD")</formula>
    </cfRule>
  </conditionalFormatting>
  <conditionalFormatting sqref="G112 G101 G99 G87 G75:G76 G73">
    <cfRule type="expression" dxfId="8159" priority="7703" stopIfTrue="1">
      <formula>OR($D73="SI",$D73="T&amp;A")</formula>
    </cfRule>
    <cfRule type="expression" dxfId="8158" priority="7704" stopIfTrue="1">
      <formula>AND($F73&gt;0,$G73="")</formula>
    </cfRule>
    <cfRule type="expression" dxfId="8157" priority="7705" stopIfTrue="1">
      <formula>AND($F73=0,$G73&lt;&gt;"",$G73&lt;&gt;"PUMP OFF MODE",G73&lt;&gt;"UNDER LOAD")</formula>
    </cfRule>
  </conditionalFormatting>
  <conditionalFormatting sqref="G112 G101 G99 G87 G75:G76 G73">
    <cfRule type="expression" dxfId="8156" priority="7700" stopIfTrue="1">
      <formula>OR($D73="SI",$D73="T&amp;A")</formula>
    </cfRule>
    <cfRule type="expression" dxfId="8155" priority="7701" stopIfTrue="1">
      <formula>AND($F73&gt;0,$G73="")</formula>
    </cfRule>
    <cfRule type="expression" dxfId="8154" priority="7702" stopIfTrue="1">
      <formula>AND($F73=0,$G73&lt;&gt;"",$G73&lt;&gt;"PUMP OFF MODE",G73&lt;&gt;"UNDER LOAD")</formula>
    </cfRule>
  </conditionalFormatting>
  <conditionalFormatting sqref="G112 G101 G99 G87 G75:G76 G73">
    <cfRule type="expression" dxfId="8153" priority="7697" stopIfTrue="1">
      <formula>OR($D73="SI",$D73="T&amp;A")</formula>
    </cfRule>
    <cfRule type="expression" dxfId="8152" priority="7698" stopIfTrue="1">
      <formula>AND($F73&gt;0,$G73="")</formula>
    </cfRule>
    <cfRule type="expression" dxfId="8151" priority="7699" stopIfTrue="1">
      <formula>AND($F73=0,$G73&lt;&gt;"",$G73&lt;&gt;"PUMP OFF MODE",G73&lt;&gt;"UNDER LOAD")</formula>
    </cfRule>
  </conditionalFormatting>
  <conditionalFormatting sqref="G112 G101 G99 G87 G75:G76 G73">
    <cfRule type="expression" dxfId="8150" priority="7694" stopIfTrue="1">
      <formula>OR($D73="SI",$D73="T&amp;A")</formula>
    </cfRule>
    <cfRule type="expression" dxfId="8149" priority="7695" stopIfTrue="1">
      <formula>AND($F73&gt;0,$G73="")</formula>
    </cfRule>
    <cfRule type="expression" dxfId="8148" priority="7696" stopIfTrue="1">
      <formula>AND($F73=0,$G73&lt;&gt;"",$G73&lt;&gt;"PUMP OFF MODE",G73&lt;&gt;"UNDER LOAD")</formula>
    </cfRule>
  </conditionalFormatting>
  <conditionalFormatting sqref="G112 G101 G99 G87 G75:G76 G73">
    <cfRule type="expression" dxfId="8147" priority="7691" stopIfTrue="1">
      <formula>OR($D73="SI",$D73="T&amp;A")</formula>
    </cfRule>
    <cfRule type="expression" dxfId="8146" priority="7692" stopIfTrue="1">
      <formula>AND($F73&gt;0,$G73="")</formula>
    </cfRule>
    <cfRule type="expression" dxfId="8145" priority="7693" stopIfTrue="1">
      <formula>AND($F73=0,$G73&lt;&gt;"",$G73&lt;&gt;"PUMP OFF MODE",G73&lt;&gt;"UNDER LOAD")</formula>
    </cfRule>
  </conditionalFormatting>
  <conditionalFormatting sqref="G112 G101 G99 G87 G75:G76 G73">
    <cfRule type="expression" dxfId="8144" priority="7688" stopIfTrue="1">
      <formula>OR($D73="SI",$D73="T&amp;A")</formula>
    </cfRule>
    <cfRule type="expression" dxfId="8143" priority="7689" stopIfTrue="1">
      <formula>AND($F73&gt;0,$G73="")</formula>
    </cfRule>
    <cfRule type="expression" dxfId="8142" priority="7690" stopIfTrue="1">
      <formula>AND($F73=0,$G73&lt;&gt;"",$G73&lt;&gt;"PUMP OFF MODE",G73&lt;&gt;"UNDER LOAD")</formula>
    </cfRule>
  </conditionalFormatting>
  <conditionalFormatting sqref="G112 G101 G99 G87 G75:G76 G73">
    <cfRule type="expression" dxfId="8141" priority="7685" stopIfTrue="1">
      <formula>OR($D73="SI",$D73="T&amp;A")</formula>
    </cfRule>
    <cfRule type="expression" dxfId="8140" priority="7686" stopIfTrue="1">
      <formula>AND($F73&gt;0,$G73="")</formula>
    </cfRule>
    <cfRule type="expression" dxfId="8139" priority="7687" stopIfTrue="1">
      <formula>AND($F73=0,$G73&lt;&gt;"",$G73&lt;&gt;"PUMP OFF MODE",G73&lt;&gt;"UNDER LOAD")</formula>
    </cfRule>
  </conditionalFormatting>
  <conditionalFormatting sqref="G112 G101 G99 G87 G75:G76 G73">
    <cfRule type="expression" dxfId="8138" priority="7682" stopIfTrue="1">
      <formula>OR($D73="SI",$D73="T&amp;A")</formula>
    </cfRule>
    <cfRule type="expression" dxfId="8137" priority="7683" stopIfTrue="1">
      <formula>AND($F73&gt;0,$G73="")</formula>
    </cfRule>
    <cfRule type="expression" dxfId="8136" priority="7684" stopIfTrue="1">
      <formula>AND($F73=0,$G73&lt;&gt;"",$G73&lt;&gt;"PUMP OFF MODE",G73&lt;&gt;"UNDER LOAD")</formula>
    </cfRule>
  </conditionalFormatting>
  <conditionalFormatting sqref="G112 G101 G99 G87 G75:G76 G73">
    <cfRule type="expression" dxfId="8135" priority="7679" stopIfTrue="1">
      <formula>OR($D73="SI",$D73="T&amp;A")</formula>
    </cfRule>
    <cfRule type="expression" dxfId="8134" priority="7680" stopIfTrue="1">
      <formula>AND($F73&gt;0,$G73="")</formula>
    </cfRule>
    <cfRule type="expression" dxfId="8133" priority="7681" stopIfTrue="1">
      <formula>AND($F73=0,$G73&lt;&gt;"",$G73&lt;&gt;"PUMP OFF MODE",G73&lt;&gt;"UNDER LOAD")</formula>
    </cfRule>
  </conditionalFormatting>
  <conditionalFormatting sqref="G112 G101 G99 G87 G75:G76 G73">
    <cfRule type="expression" dxfId="8132" priority="7676" stopIfTrue="1">
      <formula>OR($D73="SI",$D73="T&amp;A")</formula>
    </cfRule>
    <cfRule type="expression" dxfId="8131" priority="7677" stopIfTrue="1">
      <formula>AND($F73&gt;0,$G73="")</formula>
    </cfRule>
    <cfRule type="expression" dxfId="8130" priority="7678" stopIfTrue="1">
      <formula>AND($F73=0,$G73&lt;&gt;"",$G73&lt;&gt;"PUMP OFF MODE",G73&lt;&gt;"UNDER LOAD")</formula>
    </cfRule>
  </conditionalFormatting>
  <conditionalFormatting sqref="G112 G101 G99 G87 G75:G76 G73">
    <cfRule type="expression" dxfId="8129" priority="7673" stopIfTrue="1">
      <formula>OR($D73="SI",$D73="T&amp;A")</formula>
    </cfRule>
    <cfRule type="expression" dxfId="8128" priority="7674" stopIfTrue="1">
      <formula>AND($F73&gt;0,$G73="")</formula>
    </cfRule>
    <cfRule type="expression" dxfId="8127" priority="7675" stopIfTrue="1">
      <formula>AND($F73=0,$G73&lt;&gt;"",$G73&lt;&gt;"PUMP OFF MODE",G73&lt;&gt;"UNDER LOAD")</formula>
    </cfRule>
  </conditionalFormatting>
  <conditionalFormatting sqref="G112 G101 G99 G87 G75:G76 G73">
    <cfRule type="expression" dxfId="8126" priority="7670" stopIfTrue="1">
      <formula>OR($D73="SI",$D73="T&amp;A")</formula>
    </cfRule>
    <cfRule type="expression" dxfId="8125" priority="7671" stopIfTrue="1">
      <formula>AND($F73&gt;0,$G73="")</formula>
    </cfRule>
    <cfRule type="expression" dxfId="8124" priority="7672" stopIfTrue="1">
      <formula>AND($F73=0,$G73&lt;&gt;"",$G73&lt;&gt;"PUMP OFF MODE",G73&lt;&gt;"UNDER LOAD")</formula>
    </cfRule>
  </conditionalFormatting>
  <conditionalFormatting sqref="G112 G101 G99 G87 G75:G76 G73">
    <cfRule type="expression" dxfId="8123" priority="7667" stopIfTrue="1">
      <formula>OR($D73="SI",$D73="T&amp;A")</formula>
    </cfRule>
    <cfRule type="expression" dxfId="8122" priority="7668" stopIfTrue="1">
      <formula>AND($F73&gt;0,$G73="")</formula>
    </cfRule>
    <cfRule type="expression" dxfId="8121" priority="7669" stopIfTrue="1">
      <formula>AND($F73=0,$G73&lt;&gt;"",$G73&lt;&gt;"PUMP OFF MODE",G73&lt;&gt;"UNDER LOAD")</formula>
    </cfRule>
  </conditionalFormatting>
  <conditionalFormatting sqref="G112 G101 G99 G87 G75:G76 G73">
    <cfRule type="expression" dxfId="8120" priority="7664" stopIfTrue="1">
      <formula>OR($D73="SI",$D73="T&amp;A")</formula>
    </cfRule>
    <cfRule type="expression" dxfId="8119" priority="7665" stopIfTrue="1">
      <formula>AND($F73&gt;0,$G73="")</formula>
    </cfRule>
    <cfRule type="expression" dxfId="8118" priority="7666" stopIfTrue="1">
      <formula>AND($F73=0,$G73&lt;&gt;"",$G73&lt;&gt;"PUMP OFF MODE",G73&lt;&gt;"UNDER LOAD")</formula>
    </cfRule>
  </conditionalFormatting>
  <conditionalFormatting sqref="G112 G101 G99 G87 G75:G76 G73">
    <cfRule type="expression" dxfId="8117" priority="7661" stopIfTrue="1">
      <formula>OR($D73="SI",$D73="T&amp;A")</formula>
    </cfRule>
    <cfRule type="expression" dxfId="8116" priority="7662" stopIfTrue="1">
      <formula>AND($F73&gt;0,$G73="")</formula>
    </cfRule>
    <cfRule type="expression" dxfId="8115" priority="7663" stopIfTrue="1">
      <formula>AND($F73=0,$G73&lt;&gt;"",$G73&lt;&gt;"PUMP OFF MODE",G73&lt;&gt;"UNDER LOAD")</formula>
    </cfRule>
  </conditionalFormatting>
  <conditionalFormatting sqref="G112 G101 G99 G87 G75:G76 G73">
    <cfRule type="expression" dxfId="8114" priority="7658" stopIfTrue="1">
      <formula>OR($D73="SI",$D73="T&amp;A")</formula>
    </cfRule>
    <cfRule type="expression" dxfId="8113" priority="7659" stopIfTrue="1">
      <formula>AND($F73&gt;0,$G73="")</formula>
    </cfRule>
    <cfRule type="expression" dxfId="8112" priority="7660" stopIfTrue="1">
      <formula>AND($F73=0,$G73&lt;&gt;"",$G73&lt;&gt;"PUMP OFF MODE",G73&lt;&gt;"UNDER LOAD")</formula>
    </cfRule>
  </conditionalFormatting>
  <conditionalFormatting sqref="G112 G101 G99 G87 G75:G76 G73">
    <cfRule type="expression" dxfId="8111" priority="7655" stopIfTrue="1">
      <formula>OR($D73="SI",$D73="T&amp;A")</formula>
    </cfRule>
    <cfRule type="expression" dxfId="8110" priority="7656" stopIfTrue="1">
      <formula>AND($F73&gt;0,$G73="")</formula>
    </cfRule>
    <cfRule type="expression" dxfId="8109" priority="7657" stopIfTrue="1">
      <formula>AND($F73=0,$G73&lt;&gt;"",$G73&lt;&gt;"PUMP OFF MODE",G73&lt;&gt;"UNDER LOAD")</formula>
    </cfRule>
  </conditionalFormatting>
  <conditionalFormatting sqref="G112 G101 G99 G87 G75:G76 G73">
    <cfRule type="expression" dxfId="8108" priority="7652" stopIfTrue="1">
      <formula>OR($D73="SI",$D73="T&amp;A")</formula>
    </cfRule>
    <cfRule type="expression" dxfId="8107" priority="7653" stopIfTrue="1">
      <formula>AND($F73&gt;0,$G73="")</formula>
    </cfRule>
    <cfRule type="expression" dxfId="8106" priority="7654" stopIfTrue="1">
      <formula>AND($F73=0,$G73&lt;&gt;"",$G73&lt;&gt;"PUMP OFF MODE",G73&lt;&gt;"UNDER LOAD")</formula>
    </cfRule>
  </conditionalFormatting>
  <conditionalFormatting sqref="G112 G101 G99 G87 G75:G76 G73">
    <cfRule type="expression" dxfId="8105" priority="7649" stopIfTrue="1">
      <formula>OR($D73="SI",$D73="T&amp;A")</formula>
    </cfRule>
    <cfRule type="expression" dxfId="8104" priority="7650" stopIfTrue="1">
      <formula>AND($F73&gt;0,$G73="")</formula>
    </cfRule>
    <cfRule type="expression" dxfId="8103" priority="7651" stopIfTrue="1">
      <formula>AND($F73=0,$G73&lt;&gt;"",$G73&lt;&gt;"PUMP OFF MODE",G73&lt;&gt;"UNDER LOAD")</formula>
    </cfRule>
  </conditionalFormatting>
  <conditionalFormatting sqref="G112 G101 G99 G87 G75:G76 G73">
    <cfRule type="expression" dxfId="8102" priority="7646" stopIfTrue="1">
      <formula>OR($D73="SI",$D73="T&amp;A")</formula>
    </cfRule>
    <cfRule type="expression" dxfId="8101" priority="7647" stopIfTrue="1">
      <formula>AND($F73&gt;0,$G73="")</formula>
    </cfRule>
    <cfRule type="expression" dxfId="8100" priority="7648" stopIfTrue="1">
      <formula>AND($F73=0,$G73&lt;&gt;"",$G73&lt;&gt;"PUMP OFF MODE",G73&lt;&gt;"UNDER LOAD")</formula>
    </cfRule>
  </conditionalFormatting>
  <conditionalFormatting sqref="G112 G101 G99 G87 G75:G76 G73">
    <cfRule type="expression" dxfId="8099" priority="7643" stopIfTrue="1">
      <formula>OR($D73="SI",$D73="T&amp;A")</formula>
    </cfRule>
    <cfRule type="expression" dxfId="8098" priority="7644" stopIfTrue="1">
      <formula>AND($F73&gt;0,$G73="")</formula>
    </cfRule>
    <cfRule type="expression" dxfId="8097" priority="7645" stopIfTrue="1">
      <formula>AND($F73=0,$G73&lt;&gt;"",$G73&lt;&gt;"PUMP OFF MODE",G73&lt;&gt;"UNDER LOAD")</formula>
    </cfRule>
  </conditionalFormatting>
  <conditionalFormatting sqref="G112 G101 G99 G87 G75:G76 G73">
    <cfRule type="expression" dxfId="8096" priority="7640" stopIfTrue="1">
      <formula>OR($D73="SI",$D73="T&amp;A")</formula>
    </cfRule>
    <cfRule type="expression" dxfId="8095" priority="7641" stopIfTrue="1">
      <formula>AND($F73&gt;0,$G73="")</formula>
    </cfRule>
    <cfRule type="expression" dxfId="8094" priority="7642" stopIfTrue="1">
      <formula>AND($F73=0,$G73&lt;&gt;"",$G73&lt;&gt;"PUMP OFF MODE",G73&lt;&gt;"UNDER LOAD")</formula>
    </cfRule>
  </conditionalFormatting>
  <conditionalFormatting sqref="G112 G101 G99 G87 G75:G76 G73">
    <cfRule type="expression" dxfId="8093" priority="7637" stopIfTrue="1">
      <formula>OR($D73="SI",$D73="T&amp;A")</formula>
    </cfRule>
    <cfRule type="expression" dxfId="8092" priority="7638" stopIfTrue="1">
      <formula>AND($F73&gt;0,$G73="")</formula>
    </cfRule>
    <cfRule type="expression" dxfId="8091" priority="7639" stopIfTrue="1">
      <formula>AND($F73=0,$G73&lt;&gt;"",$G73&lt;&gt;"PUMP OFF MODE",G73&lt;&gt;"UNDER LOAD")</formula>
    </cfRule>
  </conditionalFormatting>
  <conditionalFormatting sqref="G112 G101 G99 G87 G75:G76 G73">
    <cfRule type="expression" dxfId="8090" priority="7634" stopIfTrue="1">
      <formula>OR($D73="SI",$D73="T&amp;A")</formula>
    </cfRule>
    <cfRule type="expression" dxfId="8089" priority="7635" stopIfTrue="1">
      <formula>AND($F73&gt;0,$G73="")</formula>
    </cfRule>
    <cfRule type="expression" dxfId="8088" priority="7636" stopIfTrue="1">
      <formula>AND($F73=0,$G73&lt;&gt;"",$G73&lt;&gt;"PUMP OFF MODE",G73&lt;&gt;"UNDER LOAD")</formula>
    </cfRule>
  </conditionalFormatting>
  <conditionalFormatting sqref="G112 G101 G99 G87 G75:G76 G73">
    <cfRule type="expression" dxfId="8087" priority="7631" stopIfTrue="1">
      <formula>OR($D73="SI",$D73="T&amp;A")</formula>
    </cfRule>
    <cfRule type="expression" dxfId="8086" priority="7632" stopIfTrue="1">
      <formula>AND($F73&gt;0,$G73="")</formula>
    </cfRule>
    <cfRule type="expression" dxfId="8085" priority="7633" stopIfTrue="1">
      <formula>AND($F73=0,$G73&lt;&gt;"",$G73&lt;&gt;"PUMP OFF MODE",G73&lt;&gt;"UNDER LOAD")</formula>
    </cfRule>
  </conditionalFormatting>
  <conditionalFormatting sqref="G112 G101 G99 G87 G75:G76 G73">
    <cfRule type="expression" dxfId="8084" priority="7628" stopIfTrue="1">
      <formula>OR($D73="SI",$D73="T&amp;A")</formula>
    </cfRule>
    <cfRule type="expression" dxfId="8083" priority="7629" stopIfTrue="1">
      <formula>AND($F73&gt;0,$G73="")</formula>
    </cfRule>
    <cfRule type="expression" dxfId="8082" priority="7630" stopIfTrue="1">
      <formula>AND($F73=0,$G73&lt;&gt;"",$G73&lt;&gt;"PUMP OFF MODE",G73&lt;&gt;"UNDER LOAD")</formula>
    </cfRule>
  </conditionalFormatting>
  <conditionalFormatting sqref="G112 G101 G99 G87 G75:G76 G73">
    <cfRule type="expression" dxfId="8081" priority="7625" stopIfTrue="1">
      <formula>OR($D73="SI",$D73="T&amp;A")</formula>
    </cfRule>
    <cfRule type="expression" dxfId="8080" priority="7626" stopIfTrue="1">
      <formula>AND($F73&gt;0,$G73="")</formula>
    </cfRule>
    <cfRule type="expression" dxfId="8079" priority="7627" stopIfTrue="1">
      <formula>AND($F73=0,$G73&lt;&gt;"",$G73&lt;&gt;"PUMP OFF MODE",G73&lt;&gt;"UNDER LOAD")</formula>
    </cfRule>
  </conditionalFormatting>
  <conditionalFormatting sqref="G112 G101 G99 G87 G75:G76 G73">
    <cfRule type="expression" dxfId="8078" priority="7622" stopIfTrue="1">
      <formula>OR($D73="SI",$D73="T&amp;A")</formula>
    </cfRule>
    <cfRule type="expression" dxfId="8077" priority="7623" stopIfTrue="1">
      <formula>AND($F73&gt;0,$G73="")</formula>
    </cfRule>
    <cfRule type="expression" dxfId="8076" priority="7624" stopIfTrue="1">
      <formula>AND($F73=0,$G73&lt;&gt;"",$G73&lt;&gt;"PUMP OFF MODE",G73&lt;&gt;"UNDER LOAD")</formula>
    </cfRule>
  </conditionalFormatting>
  <conditionalFormatting sqref="G112 G101 G99 G87 G75:G76 G73">
    <cfRule type="expression" dxfId="8075" priority="7619" stopIfTrue="1">
      <formula>OR($D73="SI",$D73="T&amp;A")</formula>
    </cfRule>
    <cfRule type="expression" dxfId="8074" priority="7620" stopIfTrue="1">
      <formula>AND($F73&gt;0,$G73="")</formula>
    </cfRule>
    <cfRule type="expression" dxfId="8073" priority="7621" stopIfTrue="1">
      <formula>AND($F73=0,$G73&lt;&gt;"",$G73&lt;&gt;"PUMP OFF MODE",G73&lt;&gt;"UNDER LOAD")</formula>
    </cfRule>
  </conditionalFormatting>
  <conditionalFormatting sqref="G112 G101 G99 G87 G75:G76 G73">
    <cfRule type="expression" dxfId="8072" priority="7616" stopIfTrue="1">
      <formula>OR($D73="SI",$D73="T&amp;A")</formula>
    </cfRule>
    <cfRule type="expression" dxfId="8071" priority="7617" stopIfTrue="1">
      <formula>AND($F73&gt;0,$G73="")</formula>
    </cfRule>
    <cfRule type="expression" dxfId="8070" priority="7618" stopIfTrue="1">
      <formula>AND($F73=0,$G73&lt;&gt;"",$G73&lt;&gt;"PUMP OFF MODE",G73&lt;&gt;"UNDER LOAD")</formula>
    </cfRule>
  </conditionalFormatting>
  <conditionalFormatting sqref="G112 G101 G99 G87 G75:G76 G73">
    <cfRule type="expression" dxfId="8069" priority="7613" stopIfTrue="1">
      <formula>OR($D73="SI",$D73="T&amp;A")</formula>
    </cfRule>
    <cfRule type="expression" dxfId="8068" priority="7614" stopIfTrue="1">
      <formula>AND($F73&gt;0,$G73="")</formula>
    </cfRule>
    <cfRule type="expression" dxfId="8067" priority="7615" stopIfTrue="1">
      <formula>AND($F73=0,$G73&lt;&gt;"",$G73&lt;&gt;"PUMP OFF MODE",G73&lt;&gt;"UNDER LOAD")</formula>
    </cfRule>
  </conditionalFormatting>
  <conditionalFormatting sqref="G112 G101 G99 G87 G75:G76 G73">
    <cfRule type="expression" dxfId="8066" priority="7610" stopIfTrue="1">
      <formula>OR($D73="SI",$D73="T&amp;A")</formula>
    </cfRule>
    <cfRule type="expression" dxfId="8065" priority="7611" stopIfTrue="1">
      <formula>AND($F73&gt;0,$G73="")</formula>
    </cfRule>
    <cfRule type="expression" dxfId="8064" priority="7612" stopIfTrue="1">
      <formula>AND($F73=0,$G73&lt;&gt;"",$G73&lt;&gt;"PUMP OFF MODE",G73&lt;&gt;"UNDER LOAD")</formula>
    </cfRule>
  </conditionalFormatting>
  <conditionalFormatting sqref="G112 G101 G99 G87 G75:G76 G73">
    <cfRule type="expression" dxfId="8063" priority="7607" stopIfTrue="1">
      <formula>OR($D73="SI",$D73="T&amp;A")</formula>
    </cfRule>
    <cfRule type="expression" dxfId="8062" priority="7608" stopIfTrue="1">
      <formula>AND($F73&gt;0,$G73="")</formula>
    </cfRule>
    <cfRule type="expression" dxfId="8061" priority="7609" stopIfTrue="1">
      <formula>AND($F73=0,$G73&lt;&gt;"",$G73&lt;&gt;"PUMP OFF MODE",G73&lt;&gt;"UNDER LOAD")</formula>
    </cfRule>
  </conditionalFormatting>
  <conditionalFormatting sqref="G112 G101 G99 G87 G75:G76 G73">
    <cfRule type="expression" dxfId="8060" priority="7604" stopIfTrue="1">
      <formula>OR($D73="SI",$D73="T&amp;A")</formula>
    </cfRule>
    <cfRule type="expression" dxfId="8059" priority="7605" stopIfTrue="1">
      <formula>AND($F73&gt;0,$G73="")</formula>
    </cfRule>
    <cfRule type="expression" dxfId="8058" priority="7606" stopIfTrue="1">
      <formula>AND($F73=0,$G73&lt;&gt;"",$G73&lt;&gt;"PUMP OFF MODE",G73&lt;&gt;"UNDER LOAD")</formula>
    </cfRule>
  </conditionalFormatting>
  <conditionalFormatting sqref="G112 G101 G99 G87 G75:G76 G73">
    <cfRule type="expression" dxfId="8057" priority="7601" stopIfTrue="1">
      <formula>OR($D73="SI",$D73="T&amp;A")</formula>
    </cfRule>
    <cfRule type="expression" dxfId="8056" priority="7602" stopIfTrue="1">
      <formula>AND($F73&gt;0,$G73="")</formula>
    </cfRule>
    <cfRule type="expression" dxfId="8055" priority="7603" stopIfTrue="1">
      <formula>AND($F73=0,$G73&lt;&gt;"",$G73&lt;&gt;"PUMP OFF MODE",G73&lt;&gt;"UNDER LOAD")</formula>
    </cfRule>
  </conditionalFormatting>
  <conditionalFormatting sqref="G112 G101 G99 G87 G75:G76 G73">
    <cfRule type="expression" dxfId="8054" priority="7598" stopIfTrue="1">
      <formula>OR($D73="SI",$D73="T&amp;A")</formula>
    </cfRule>
    <cfRule type="expression" dxfId="8053" priority="7599" stopIfTrue="1">
      <formula>AND($F73&gt;0,$G73="")</formula>
    </cfRule>
    <cfRule type="expression" dxfId="8052" priority="7600" stopIfTrue="1">
      <formula>AND($F73=0,$G73&lt;&gt;"",$G73&lt;&gt;"PUMP OFF MODE",G73&lt;&gt;"UNDER LOAD")</formula>
    </cfRule>
  </conditionalFormatting>
  <conditionalFormatting sqref="G112 G101 G99 G87 G75:G76 G73">
    <cfRule type="expression" dxfId="8051" priority="7595" stopIfTrue="1">
      <formula>OR($D73="SI",$D73="T&amp;A")</formula>
    </cfRule>
    <cfRule type="expression" dxfId="8050" priority="7596" stopIfTrue="1">
      <formula>AND($F73&gt;0,$G73="")</formula>
    </cfRule>
    <cfRule type="expression" dxfId="8049" priority="7597" stopIfTrue="1">
      <formula>AND($F73=0,$G73&lt;&gt;"",$G73&lt;&gt;"PUMP OFF MODE",G73&lt;&gt;"UNDER LOAD")</formula>
    </cfRule>
  </conditionalFormatting>
  <conditionalFormatting sqref="G112 G101 G99 G87 G75:G76 G73">
    <cfRule type="expression" dxfId="8048" priority="7592" stopIfTrue="1">
      <formula>OR($D73="SI",$D73="T&amp;A")</formula>
    </cfRule>
    <cfRule type="expression" dxfId="8047" priority="7593" stopIfTrue="1">
      <formula>AND($F73&gt;0,$G73="")</formula>
    </cfRule>
    <cfRule type="expression" dxfId="8046" priority="7594" stopIfTrue="1">
      <formula>AND($F73=0,$G73&lt;&gt;"",$G73&lt;&gt;"PUMP OFF MODE",G73&lt;&gt;"UNDER LOAD")</formula>
    </cfRule>
  </conditionalFormatting>
  <conditionalFormatting sqref="G112 G101 G99 G87 G75:G76 G73">
    <cfRule type="expression" dxfId="8045" priority="7589" stopIfTrue="1">
      <formula>OR($D73="SI",$D73="T&amp;A")</formula>
    </cfRule>
    <cfRule type="expression" dxfId="8044" priority="7590" stopIfTrue="1">
      <formula>AND($F73&gt;0,$G73="")</formula>
    </cfRule>
    <cfRule type="expression" dxfId="8043" priority="7591" stopIfTrue="1">
      <formula>AND($F73=0,$G73&lt;&gt;"",$G73&lt;&gt;"PUMP OFF MODE",G73&lt;&gt;"UNDER LOAD")</formula>
    </cfRule>
  </conditionalFormatting>
  <conditionalFormatting sqref="G112 G101 G99 G87 G75:G76 G73">
    <cfRule type="expression" dxfId="8042" priority="7586" stopIfTrue="1">
      <formula>OR($D73="SI",$D73="T&amp;A")</formula>
    </cfRule>
    <cfRule type="expression" dxfId="8041" priority="7587" stopIfTrue="1">
      <formula>AND($F73&gt;0,$G73="")</formula>
    </cfRule>
    <cfRule type="expression" dxfId="8040" priority="7588" stopIfTrue="1">
      <formula>AND($F73=0,$G73&lt;&gt;"",$G73&lt;&gt;"PUMP OFF MODE",G73&lt;&gt;"UNDER LOAD")</formula>
    </cfRule>
  </conditionalFormatting>
  <conditionalFormatting sqref="G112 G101 G99 G87 G75:G76 G73">
    <cfRule type="expression" dxfId="8039" priority="7583" stopIfTrue="1">
      <formula>OR($D73="SI",$D73="T&amp;A")</formula>
    </cfRule>
    <cfRule type="expression" dxfId="8038" priority="7584" stopIfTrue="1">
      <formula>AND($F73&gt;0,$G73="")</formula>
    </cfRule>
    <cfRule type="expression" dxfId="8037" priority="7585" stopIfTrue="1">
      <formula>AND($F73=0,$G73&lt;&gt;"",$G73&lt;&gt;"PUMP OFF MODE",G73&lt;&gt;"UNDER LOAD")</formula>
    </cfRule>
  </conditionalFormatting>
  <conditionalFormatting sqref="G112 G101 G99 G87 G75:G76 G73">
    <cfRule type="expression" dxfId="8036" priority="7580" stopIfTrue="1">
      <formula>OR($D73="SI",$D73="T&amp;A")</formula>
    </cfRule>
    <cfRule type="expression" dxfId="8035" priority="7581" stopIfTrue="1">
      <formula>AND($F73&gt;0,$G73="")</formula>
    </cfRule>
    <cfRule type="expression" dxfId="8034" priority="7582" stopIfTrue="1">
      <formula>AND($F73=0,$G73&lt;&gt;"",$G73&lt;&gt;"PUMP OFF MODE",G73&lt;&gt;"UNDER LOAD")</formula>
    </cfRule>
  </conditionalFormatting>
  <conditionalFormatting sqref="G112 G101 G99 G87 G75:G76 G73">
    <cfRule type="expression" dxfId="8033" priority="7577" stopIfTrue="1">
      <formula>OR($D73="SI",$D73="T&amp;A")</formula>
    </cfRule>
    <cfRule type="expression" dxfId="8032" priority="7578" stopIfTrue="1">
      <formula>AND($F73&gt;0,$G73="")</formula>
    </cfRule>
    <cfRule type="expression" dxfId="8031" priority="7579" stopIfTrue="1">
      <formula>AND($F73=0,$G73&lt;&gt;"",$G73&lt;&gt;"PUMP OFF MODE",G73&lt;&gt;"UNDER LOAD")</formula>
    </cfRule>
  </conditionalFormatting>
  <conditionalFormatting sqref="G112 G101 G99 G87 G75:G76 G73">
    <cfRule type="expression" dxfId="8030" priority="7574" stopIfTrue="1">
      <formula>OR($D73="SI",$D73="T&amp;A")</formula>
    </cfRule>
    <cfRule type="expression" dxfId="8029" priority="7575" stopIfTrue="1">
      <formula>AND($F73&gt;0,$G73="")</formula>
    </cfRule>
    <cfRule type="expression" dxfId="8028" priority="7576" stopIfTrue="1">
      <formula>AND($F73=0,$G73&lt;&gt;"",$G73&lt;&gt;"PUMP OFF MODE",G73&lt;&gt;"UNDER LOAD")</formula>
    </cfRule>
  </conditionalFormatting>
  <conditionalFormatting sqref="G112 G101 G99 G87 G75:G76 G73">
    <cfRule type="expression" dxfId="8027" priority="7571" stopIfTrue="1">
      <formula>OR($D73="SI",$D73="T&amp;A")</formula>
    </cfRule>
    <cfRule type="expression" dxfId="8026" priority="7572" stopIfTrue="1">
      <formula>AND($F73&gt;0,$G73="")</formula>
    </cfRule>
    <cfRule type="expression" dxfId="8025" priority="7573" stopIfTrue="1">
      <formula>AND($F73=0,$G73&lt;&gt;"",$G73&lt;&gt;"PUMP OFF MODE",G73&lt;&gt;"UNDER LOAD")</formula>
    </cfRule>
  </conditionalFormatting>
  <conditionalFormatting sqref="G112 G101 G99 G87 G75:G76 G73">
    <cfRule type="expression" dxfId="8024" priority="7568" stopIfTrue="1">
      <formula>OR($D73="SI",$D73="T&amp;A")</formula>
    </cfRule>
    <cfRule type="expression" dxfId="8023" priority="7569" stopIfTrue="1">
      <formula>AND($F73&gt;0,$G73="")</formula>
    </cfRule>
    <cfRule type="expression" dxfId="8022" priority="7570" stopIfTrue="1">
      <formula>AND($F73=0,$G73&lt;&gt;"",$G73&lt;&gt;"PUMP OFF MODE",G73&lt;&gt;"UNDER LOAD")</formula>
    </cfRule>
  </conditionalFormatting>
  <conditionalFormatting sqref="G112 G101 G99 G87 G75:G76 G73">
    <cfRule type="expression" dxfId="8021" priority="7565" stopIfTrue="1">
      <formula>OR($D73="SI",$D73="T&amp;A")</formula>
    </cfRule>
    <cfRule type="expression" dxfId="8020" priority="7566" stopIfTrue="1">
      <formula>AND($F73&gt;0,$G73="")</formula>
    </cfRule>
    <cfRule type="expression" dxfId="8019" priority="7567" stopIfTrue="1">
      <formula>AND($F73=0,$G73&lt;&gt;"",$G73&lt;&gt;"PUMP OFF MODE",G73&lt;&gt;"UNDER LOAD")</formula>
    </cfRule>
  </conditionalFormatting>
  <conditionalFormatting sqref="G112 G101 G99 G87 G75:G76 G73">
    <cfRule type="expression" dxfId="8018" priority="7562" stopIfTrue="1">
      <formula>OR($D73="SI",$D73="T&amp;A")</formula>
    </cfRule>
    <cfRule type="expression" dxfId="8017" priority="7563" stopIfTrue="1">
      <formula>AND($F73&gt;0,$G73="")</formula>
    </cfRule>
    <cfRule type="expression" dxfId="8016" priority="7564" stopIfTrue="1">
      <formula>AND($F73=0,$G73&lt;&gt;"",$G73&lt;&gt;"PUMP OFF MODE",G73&lt;&gt;"UNDER LOAD")</formula>
    </cfRule>
  </conditionalFormatting>
  <conditionalFormatting sqref="G112 G101 G99 G87 G75:G76 G73">
    <cfRule type="expression" dxfId="8015" priority="7559" stopIfTrue="1">
      <formula>OR($D73="SI",$D73="T&amp;A")</formula>
    </cfRule>
    <cfRule type="expression" dxfId="8014" priority="7560" stopIfTrue="1">
      <formula>AND($F73&gt;0,$G73="")</formula>
    </cfRule>
    <cfRule type="expression" dxfId="8013" priority="7561" stopIfTrue="1">
      <formula>AND($F73=0,$G73&lt;&gt;"",$G73&lt;&gt;"PUMP OFF MODE",G73&lt;&gt;"UNDER LOAD")</formula>
    </cfRule>
  </conditionalFormatting>
  <conditionalFormatting sqref="G112 G101 G99 G87 G75:G76 G73">
    <cfRule type="expression" dxfId="8012" priority="7556" stopIfTrue="1">
      <formula>OR($D73="SI",$D73="T&amp;A")</formula>
    </cfRule>
    <cfRule type="expression" dxfId="8011" priority="7557" stopIfTrue="1">
      <formula>AND($F73&gt;0,$G73="")</formula>
    </cfRule>
    <cfRule type="expression" dxfId="8010" priority="7558" stopIfTrue="1">
      <formula>AND($F73=0,$G73&lt;&gt;"",$G73&lt;&gt;"PUMP OFF MODE",G73&lt;&gt;"UNDER LOAD")</formula>
    </cfRule>
  </conditionalFormatting>
  <conditionalFormatting sqref="G112 G101 G99 G87 G75:G76 G73">
    <cfRule type="expression" dxfId="8009" priority="7555" stopIfTrue="1">
      <formula>OR($D73="SI",$D73="T&amp;A")</formula>
    </cfRule>
  </conditionalFormatting>
  <conditionalFormatting sqref="G112 G101 G99 G87 G75:G76 G73">
    <cfRule type="expression" dxfId="8008" priority="7554" stopIfTrue="1">
      <formula>OR($D73="SI",$D73="T&amp;A")</formula>
    </cfRule>
  </conditionalFormatting>
  <conditionalFormatting sqref="G112 G101 G99 G87 G75:G76 G73">
    <cfRule type="expression" dxfId="8007" priority="7553" stopIfTrue="1">
      <formula>OR($D73="SI",$D73="T&amp;A")</formula>
    </cfRule>
  </conditionalFormatting>
  <conditionalFormatting sqref="G112 G101 G99 G87 G75:G76 G73">
    <cfRule type="expression" dxfId="8006" priority="7550" stopIfTrue="1">
      <formula>OR($D73="SI",$D73="T&amp;A")</formula>
    </cfRule>
    <cfRule type="expression" dxfId="8005" priority="7551" stopIfTrue="1">
      <formula>AND($F73&gt;0,$G73="")</formula>
    </cfRule>
    <cfRule type="expression" dxfId="8004" priority="7552" stopIfTrue="1">
      <formula>AND($F73=0,$G73&lt;&gt;"",$G73&lt;&gt;"PUMP OFF MODE",G73&lt;&gt;"UNDER LOAD")</formula>
    </cfRule>
  </conditionalFormatting>
  <conditionalFormatting sqref="G112 G101 G99 G87 G75:G76 G73">
    <cfRule type="expression" dxfId="8003" priority="7547" stopIfTrue="1">
      <formula>OR($D73="SI",$D73="T&amp;A")</formula>
    </cfRule>
    <cfRule type="expression" dxfId="8002" priority="7548" stopIfTrue="1">
      <formula>AND($F73&gt;0,$G73="")</formula>
    </cfRule>
    <cfRule type="expression" dxfId="8001" priority="7549" stopIfTrue="1">
      <formula>AND($F73=0,$G73&lt;&gt;"",$G73&lt;&gt;"PUMP OFF MODE",G73&lt;&gt;"UNDER LOAD")</formula>
    </cfRule>
  </conditionalFormatting>
  <conditionalFormatting sqref="G112 G101 G99 G87 G75:G76 G73">
    <cfRule type="expression" dxfId="8000" priority="7544" stopIfTrue="1">
      <formula>OR($D73="SI",$D73="T&amp;A")</formula>
    </cfRule>
    <cfRule type="expression" dxfId="7999" priority="7545" stopIfTrue="1">
      <formula>AND($F73&gt;0,$G73="")</formula>
    </cfRule>
    <cfRule type="expression" dxfId="7998" priority="7546" stopIfTrue="1">
      <formula>AND($F73=0,$G73&lt;&gt;"",$G73&lt;&gt;"PUMP OFF MODE",G73&lt;&gt;"UNDER LOAD")</formula>
    </cfRule>
  </conditionalFormatting>
  <conditionalFormatting sqref="G112 G101 G99 G87 G75:G76 G73">
    <cfRule type="expression" dxfId="7997" priority="7541" stopIfTrue="1">
      <formula>OR($D73="SI",$D73="T&amp;A")</formula>
    </cfRule>
    <cfRule type="expression" dxfId="7996" priority="7542" stopIfTrue="1">
      <formula>AND($F73&gt;0,$G73="")</formula>
    </cfRule>
    <cfRule type="expression" dxfId="7995" priority="7543" stopIfTrue="1">
      <formula>AND($F73=0,$G73&lt;&gt;"",$G73&lt;&gt;"PUMP OFF MODE",G73&lt;&gt;"UNDER LOAD")</formula>
    </cfRule>
  </conditionalFormatting>
  <conditionalFormatting sqref="G112 G101 G99 G87 G75:G76 G73">
    <cfRule type="expression" dxfId="7994" priority="7538" stopIfTrue="1">
      <formula>OR($D73="SI",$D73="T&amp;A")</formula>
    </cfRule>
    <cfRule type="expression" dxfId="7993" priority="7539" stopIfTrue="1">
      <formula>AND($F73&gt;0,$G73="")</formula>
    </cfRule>
    <cfRule type="expression" dxfId="7992" priority="7540" stopIfTrue="1">
      <formula>AND($F73=0,$G73&lt;&gt;"",$G73&lt;&gt;"PUMP OFF MODE",G73&lt;&gt;"UNDER LOAD")</formula>
    </cfRule>
  </conditionalFormatting>
  <conditionalFormatting sqref="G112 G101 G99 G87 G75:G76 G73">
    <cfRule type="expression" dxfId="7991" priority="7535" stopIfTrue="1">
      <formula>OR($D73="SI",$D73="T&amp;A")</formula>
    </cfRule>
    <cfRule type="expression" dxfId="7990" priority="7536" stopIfTrue="1">
      <formula>AND($F73&gt;0,$G73="")</formula>
    </cfRule>
    <cfRule type="expression" dxfId="7989" priority="7537" stopIfTrue="1">
      <formula>AND($F73=0,$G73&lt;&gt;"",$G73&lt;&gt;"PUMP OFF MODE",G73&lt;&gt;"UNDER LOAD")</formula>
    </cfRule>
  </conditionalFormatting>
  <conditionalFormatting sqref="G112 G101 G99 G87 G75:G76 G73">
    <cfRule type="expression" dxfId="7988" priority="7532" stopIfTrue="1">
      <formula>OR($D73="SI",$D73="T&amp;A")</formula>
    </cfRule>
    <cfRule type="expression" dxfId="7987" priority="7533" stopIfTrue="1">
      <formula>AND($F73&gt;0,$G73="")</formula>
    </cfRule>
    <cfRule type="expression" dxfId="7986" priority="7534" stopIfTrue="1">
      <formula>AND($F73=0,$G73&lt;&gt;"",$G73&lt;&gt;"PUMP OFF MODE",G73&lt;&gt;"UNDER LOAD")</formula>
    </cfRule>
  </conditionalFormatting>
  <conditionalFormatting sqref="G112 G101 G99 G87 G75:G76 G73">
    <cfRule type="expression" dxfId="7985" priority="7529" stopIfTrue="1">
      <formula>OR($D73="SI",$D73="T&amp;A")</formula>
    </cfRule>
    <cfRule type="expression" dxfId="7984" priority="7530" stopIfTrue="1">
      <formula>AND($F73&gt;0,$G73="")</formula>
    </cfRule>
    <cfRule type="expression" dxfId="7983" priority="7531" stopIfTrue="1">
      <formula>AND($F73=0,$G73&lt;&gt;"",$G73&lt;&gt;"PUMP OFF MODE",G73&lt;&gt;"UNDER LOAD")</formula>
    </cfRule>
  </conditionalFormatting>
  <conditionalFormatting sqref="G99 G75:G76">
    <cfRule type="expression" dxfId="7982" priority="7526" stopIfTrue="1">
      <formula>OR($D75="SI",$D75="T&amp;A")</formula>
    </cfRule>
    <cfRule type="expression" dxfId="7981" priority="7527" stopIfTrue="1">
      <formula>AND($F75&gt;0,$G75="")</formula>
    </cfRule>
    <cfRule type="expression" dxfId="7980" priority="7528" stopIfTrue="1">
      <formula>AND($F75=0,$G75&lt;&gt;"",$G75&lt;&gt;"PUMP OFF MODE",G75&lt;&gt;"UNDER LOAD")</formula>
    </cfRule>
  </conditionalFormatting>
  <conditionalFormatting sqref="G99 G75:G76">
    <cfRule type="expression" dxfId="7979" priority="7523" stopIfTrue="1">
      <formula>OR($D75="SI",$D75="T&amp;A")</formula>
    </cfRule>
    <cfRule type="expression" dxfId="7978" priority="7524" stopIfTrue="1">
      <formula>AND($F75&gt;0,$G75="")</formula>
    </cfRule>
    <cfRule type="expression" dxfId="7977" priority="7525" stopIfTrue="1">
      <formula>AND($F75=0,$G75&lt;&gt;"",$G75&lt;&gt;"PUMP OFF MODE",G75&lt;&gt;"UNDER LOAD")</formula>
    </cfRule>
  </conditionalFormatting>
  <conditionalFormatting sqref="G99 G75:G76">
    <cfRule type="expression" dxfId="7976" priority="7520" stopIfTrue="1">
      <formula>OR($D75="SI",$D75="T&amp;A")</formula>
    </cfRule>
    <cfRule type="expression" dxfId="7975" priority="7521" stopIfTrue="1">
      <formula>AND($F75&gt;0,$G75="")</formula>
    </cfRule>
    <cfRule type="expression" dxfId="7974" priority="7522" stopIfTrue="1">
      <formula>AND($F75=0,$G75&lt;&gt;"",$G75&lt;&gt;"PUMP OFF MODE",G75&lt;&gt;"UNDER LOAD")</formula>
    </cfRule>
  </conditionalFormatting>
  <conditionalFormatting sqref="G99 G75:G76">
    <cfRule type="expression" dxfId="7973" priority="7517" stopIfTrue="1">
      <formula>OR($D75="SI",$D75="T&amp;A")</formula>
    </cfRule>
    <cfRule type="expression" dxfId="7972" priority="7518" stopIfTrue="1">
      <formula>AND($F75&gt;0,$G75="")</formula>
    </cfRule>
    <cfRule type="expression" dxfId="7971" priority="7519" stopIfTrue="1">
      <formula>AND($F75=0,$G75&lt;&gt;"",$G75&lt;&gt;"PUMP OFF MODE",G75&lt;&gt;"UNDER LOAD")</formula>
    </cfRule>
  </conditionalFormatting>
  <conditionalFormatting sqref="G99 G75:G76">
    <cfRule type="expression" dxfId="7970" priority="7514" stopIfTrue="1">
      <formula>OR($D75="SI",$D75="T&amp;A")</formula>
    </cfRule>
    <cfRule type="expression" dxfId="7969" priority="7515" stopIfTrue="1">
      <formula>AND($F75&gt;0,$G75="")</formula>
    </cfRule>
    <cfRule type="expression" dxfId="7968" priority="7516" stopIfTrue="1">
      <formula>AND($F75=0,$G75&lt;&gt;"",$G75&lt;&gt;"PUMP OFF MODE",G75&lt;&gt;"UNDER LOAD")</formula>
    </cfRule>
  </conditionalFormatting>
  <conditionalFormatting sqref="G99 G75:G76">
    <cfRule type="expression" dxfId="7967" priority="7511" stopIfTrue="1">
      <formula>OR($D75="SI",$D75="T&amp;A")</formula>
    </cfRule>
    <cfRule type="expression" dxfId="7966" priority="7512" stopIfTrue="1">
      <formula>AND($F75&gt;0,$G75="")</formula>
    </cfRule>
    <cfRule type="expression" dxfId="7965" priority="7513" stopIfTrue="1">
      <formula>AND($F75=0,$G75&lt;&gt;"",$G75&lt;&gt;"PUMP OFF MODE",G75&lt;&gt;"UNDER LOAD")</formula>
    </cfRule>
  </conditionalFormatting>
  <conditionalFormatting sqref="G99 G75:G76">
    <cfRule type="expression" dxfId="7964" priority="7508" stopIfTrue="1">
      <formula>OR($D75="SI",$D75="T&amp;A")</formula>
    </cfRule>
    <cfRule type="expression" dxfId="7963" priority="7509" stopIfTrue="1">
      <formula>AND($F75&gt;0,$G75="")</formula>
    </cfRule>
    <cfRule type="expression" dxfId="7962" priority="7510" stopIfTrue="1">
      <formula>AND($F75=0,$G75&lt;&gt;"",$G75&lt;&gt;"PUMP OFF MODE",G75&lt;&gt;"UNDER LOAD")</formula>
    </cfRule>
  </conditionalFormatting>
  <conditionalFormatting sqref="G99 G75:G76">
    <cfRule type="expression" dxfId="7961" priority="7505" stopIfTrue="1">
      <formula>OR($D75="SI",$D75="T&amp;A")</formula>
    </cfRule>
    <cfRule type="expression" dxfId="7960" priority="7506" stopIfTrue="1">
      <formula>AND($F75&gt;0,$G75="")</formula>
    </cfRule>
    <cfRule type="expression" dxfId="7959" priority="7507" stopIfTrue="1">
      <formula>AND($F75=0,$G75&lt;&gt;"",$G75&lt;&gt;"PUMP OFF MODE",G75&lt;&gt;"UNDER LOAD")</formula>
    </cfRule>
  </conditionalFormatting>
  <conditionalFormatting sqref="G99 G75:G76">
    <cfRule type="expression" dxfId="7958" priority="7502" stopIfTrue="1">
      <formula>OR($D75="SI",$D75="T&amp;A")</formula>
    </cfRule>
    <cfRule type="expression" dxfId="7957" priority="7503" stopIfTrue="1">
      <formula>AND($F75&gt;0,$G75="")</formula>
    </cfRule>
    <cfRule type="expression" dxfId="7956" priority="7504" stopIfTrue="1">
      <formula>AND($F75=0,$G75&lt;&gt;"",$G75&lt;&gt;"PUMP OFF MODE",G75&lt;&gt;"UNDER LOAD")</formula>
    </cfRule>
  </conditionalFormatting>
  <conditionalFormatting sqref="G99 G75:G76">
    <cfRule type="expression" dxfId="7955" priority="7499" stopIfTrue="1">
      <formula>OR($D75="SI",$D75="T&amp;A")</formula>
    </cfRule>
    <cfRule type="expression" dxfId="7954" priority="7500" stopIfTrue="1">
      <formula>AND($F75&gt;0,$G75="")</formula>
    </cfRule>
    <cfRule type="expression" dxfId="7953" priority="7501" stopIfTrue="1">
      <formula>AND($F75=0,$G75&lt;&gt;"",$G75&lt;&gt;"PUMP OFF MODE",G75&lt;&gt;"UNDER LOAD")</formula>
    </cfRule>
  </conditionalFormatting>
  <conditionalFormatting sqref="G99 G75:G76">
    <cfRule type="expression" dxfId="7952" priority="7496" stopIfTrue="1">
      <formula>OR($D75="SI",$D75="T&amp;A")</formula>
    </cfRule>
    <cfRule type="expression" dxfId="7951" priority="7497" stopIfTrue="1">
      <formula>AND($F75&gt;0,$G75="")</formula>
    </cfRule>
    <cfRule type="expression" dxfId="7950" priority="7498" stopIfTrue="1">
      <formula>AND($F75=0,$G75&lt;&gt;"",$G75&lt;&gt;"PUMP OFF MODE",G75&lt;&gt;"UNDER LOAD")</formula>
    </cfRule>
  </conditionalFormatting>
  <conditionalFormatting sqref="G99 G75:G76">
    <cfRule type="expression" dxfId="7949" priority="7493" stopIfTrue="1">
      <formula>OR($D75="SI",$D75="T&amp;A")</formula>
    </cfRule>
    <cfRule type="expression" dxfId="7948" priority="7494" stopIfTrue="1">
      <formula>AND($F75&gt;0,$G75="")</formula>
    </cfRule>
    <cfRule type="expression" dxfId="7947" priority="7495" stopIfTrue="1">
      <formula>AND($F75=0,$G75&lt;&gt;"",$G75&lt;&gt;"PUMP OFF MODE",G75&lt;&gt;"UNDER LOAD")</formula>
    </cfRule>
  </conditionalFormatting>
  <conditionalFormatting sqref="G99 G75:G76">
    <cfRule type="expression" dxfId="7946" priority="7490" stopIfTrue="1">
      <formula>OR($D75="SI",$D75="T&amp;A")</formula>
    </cfRule>
    <cfRule type="expression" dxfId="7945" priority="7491" stopIfTrue="1">
      <formula>AND($F75&gt;0,$G75="")</formula>
    </cfRule>
    <cfRule type="expression" dxfId="7944" priority="7492" stopIfTrue="1">
      <formula>AND($F75=0,$G75&lt;&gt;"",$G75&lt;&gt;"PUMP OFF MODE",G75&lt;&gt;"UNDER LOAD")</formula>
    </cfRule>
  </conditionalFormatting>
  <conditionalFormatting sqref="G99 G75:G76">
    <cfRule type="expression" dxfId="7943" priority="7487" stopIfTrue="1">
      <formula>OR($D75="SI",$D75="T&amp;A")</formula>
    </cfRule>
    <cfRule type="expression" dxfId="7942" priority="7488" stopIfTrue="1">
      <formula>AND($F75&gt;0,$G75="")</formula>
    </cfRule>
    <cfRule type="expression" dxfId="7941" priority="7489" stopIfTrue="1">
      <formula>AND($F75=0,$G75&lt;&gt;"",$G75&lt;&gt;"PUMP OFF MODE",G75&lt;&gt;"UNDER LOAD")</formula>
    </cfRule>
  </conditionalFormatting>
  <conditionalFormatting sqref="G99 G75:G76">
    <cfRule type="expression" dxfId="7940" priority="7484" stopIfTrue="1">
      <formula>OR($D75="SI",$D75="T&amp;A")</formula>
    </cfRule>
    <cfRule type="expression" dxfId="7939" priority="7485" stopIfTrue="1">
      <formula>AND($F75&gt;0,$G75="")</formula>
    </cfRule>
    <cfRule type="expression" dxfId="7938" priority="7486" stopIfTrue="1">
      <formula>AND($F75=0,$G75&lt;&gt;"",$G75&lt;&gt;"PUMP OFF MODE",G75&lt;&gt;"UNDER LOAD")</formula>
    </cfRule>
  </conditionalFormatting>
  <conditionalFormatting sqref="G99 G75:G76">
    <cfRule type="expression" dxfId="7937" priority="7481" stopIfTrue="1">
      <formula>OR($D75="SI",$D75="T&amp;A")</formula>
    </cfRule>
    <cfRule type="expression" dxfId="7936" priority="7482" stopIfTrue="1">
      <formula>AND($F75&gt;0,$G75="")</formula>
    </cfRule>
    <cfRule type="expression" dxfId="7935" priority="7483" stopIfTrue="1">
      <formula>AND($F75=0,$G75&lt;&gt;"",$G75&lt;&gt;"PUMP OFF MODE",G75&lt;&gt;"UNDER LOAD")</formula>
    </cfRule>
  </conditionalFormatting>
  <conditionalFormatting sqref="G99 G75:G76">
    <cfRule type="expression" dxfId="7934" priority="7478" stopIfTrue="1">
      <formula>OR($D75="SI",$D75="T&amp;A")</formula>
    </cfRule>
    <cfRule type="expression" dxfId="7933" priority="7479" stopIfTrue="1">
      <formula>AND($F75&gt;0,$G75="")</formula>
    </cfRule>
    <cfRule type="expression" dxfId="7932" priority="7480" stopIfTrue="1">
      <formula>AND($F75=0,$G75&lt;&gt;"",$G75&lt;&gt;"PUMP OFF MODE",G75&lt;&gt;"UNDER LOAD")</formula>
    </cfRule>
  </conditionalFormatting>
  <conditionalFormatting sqref="G99 G75:G76">
    <cfRule type="expression" dxfId="7931" priority="7475" stopIfTrue="1">
      <formula>OR($D75="SI",$D75="T&amp;A")</formula>
    </cfRule>
    <cfRule type="expression" dxfId="7930" priority="7476" stopIfTrue="1">
      <formula>AND($F75&gt;0,$G75="")</formula>
    </cfRule>
    <cfRule type="expression" dxfId="7929" priority="7477" stopIfTrue="1">
      <formula>AND($F75=0,$G75&lt;&gt;"",$G75&lt;&gt;"PUMP OFF MODE",G75&lt;&gt;"UNDER LOAD")</formula>
    </cfRule>
  </conditionalFormatting>
  <conditionalFormatting sqref="G99 G75:G76">
    <cfRule type="expression" dxfId="7928" priority="7472" stopIfTrue="1">
      <formula>OR($D75="SI",$D75="T&amp;A")</formula>
    </cfRule>
    <cfRule type="expression" dxfId="7927" priority="7473" stopIfTrue="1">
      <formula>AND($F75&gt;0,$G75="")</formula>
    </cfRule>
    <cfRule type="expression" dxfId="7926" priority="7474" stopIfTrue="1">
      <formula>AND($F75=0,$G75&lt;&gt;"",$G75&lt;&gt;"PUMP OFF MODE",G75&lt;&gt;"UNDER LOAD")</formula>
    </cfRule>
  </conditionalFormatting>
  <conditionalFormatting sqref="G99 G75:G76">
    <cfRule type="expression" dxfId="7925" priority="7469" stopIfTrue="1">
      <formula>OR($D75="SI",$D75="T&amp;A")</formula>
    </cfRule>
    <cfRule type="expression" dxfId="7924" priority="7470" stopIfTrue="1">
      <formula>AND($F75&gt;0,$G75="")</formula>
    </cfRule>
    <cfRule type="expression" dxfId="7923" priority="7471" stopIfTrue="1">
      <formula>AND($F75=0,$G75&lt;&gt;"",$G75&lt;&gt;"PUMP OFF MODE",G75&lt;&gt;"UNDER LOAD")</formula>
    </cfRule>
  </conditionalFormatting>
  <conditionalFormatting sqref="G99 G75:G76">
    <cfRule type="expression" dxfId="7922" priority="7466" stopIfTrue="1">
      <formula>OR($D75="SI",$D75="T&amp;A")</formula>
    </cfRule>
    <cfRule type="expression" dxfId="7921" priority="7467" stopIfTrue="1">
      <formula>AND($F75&gt;0,$G75="")</formula>
    </cfRule>
    <cfRule type="expression" dxfId="7920" priority="7468" stopIfTrue="1">
      <formula>AND($F75=0,$G75&lt;&gt;"",$G75&lt;&gt;"PUMP OFF MODE",G75&lt;&gt;"UNDER LOAD")</formula>
    </cfRule>
  </conditionalFormatting>
  <conditionalFormatting sqref="G99 G75:G76">
    <cfRule type="expression" dxfId="7919" priority="7463" stopIfTrue="1">
      <formula>OR($D75="SI",$D75="T&amp;A")</formula>
    </cfRule>
    <cfRule type="expression" dxfId="7918" priority="7464" stopIfTrue="1">
      <formula>AND($F75&gt;0,$G75="")</formula>
    </cfRule>
    <cfRule type="expression" dxfId="7917" priority="7465" stopIfTrue="1">
      <formula>AND($F75=0,$G75&lt;&gt;"",$G75&lt;&gt;"PUMP OFF MODE",G75&lt;&gt;"UNDER LOAD")</formula>
    </cfRule>
  </conditionalFormatting>
  <conditionalFormatting sqref="G99 G75:G76">
    <cfRule type="expression" dxfId="7916" priority="7460" stopIfTrue="1">
      <formula>OR($D75="SI",$D75="T&amp;A")</formula>
    </cfRule>
    <cfRule type="expression" dxfId="7915" priority="7461" stopIfTrue="1">
      <formula>AND($F75&gt;0,$G75="")</formula>
    </cfRule>
    <cfRule type="expression" dxfId="7914" priority="7462" stopIfTrue="1">
      <formula>AND($F75=0,$G75&lt;&gt;"",$G75&lt;&gt;"PUMP OFF MODE",G75&lt;&gt;"UNDER LOAD")</formula>
    </cfRule>
  </conditionalFormatting>
  <conditionalFormatting sqref="G99 G75:G76">
    <cfRule type="expression" dxfId="7913" priority="7457" stopIfTrue="1">
      <formula>OR($D75="SI",$D75="T&amp;A")</formula>
    </cfRule>
    <cfRule type="expression" dxfId="7912" priority="7458" stopIfTrue="1">
      <formula>AND($F75&gt;0,$G75="")</formula>
    </cfRule>
    <cfRule type="expression" dxfId="7911" priority="7459" stopIfTrue="1">
      <formula>AND($F75=0,$G75&lt;&gt;"",$G75&lt;&gt;"PUMP OFF MODE",G75&lt;&gt;"UNDER LOAD")</formula>
    </cfRule>
  </conditionalFormatting>
  <conditionalFormatting sqref="G99 G75:G76">
    <cfRule type="expression" dxfId="7910" priority="7454" stopIfTrue="1">
      <formula>OR($D75="SI",$D75="T&amp;A")</formula>
    </cfRule>
    <cfRule type="expression" dxfId="7909" priority="7455" stopIfTrue="1">
      <formula>AND($F75&gt;0,$G75="")</formula>
    </cfRule>
    <cfRule type="expression" dxfId="7908" priority="7456" stopIfTrue="1">
      <formula>AND($F75=0,$G75&lt;&gt;"",$G75&lt;&gt;"PUMP OFF MODE",G75&lt;&gt;"UNDER LOAD")</formula>
    </cfRule>
  </conditionalFormatting>
  <conditionalFormatting sqref="G99 G75:G76">
    <cfRule type="expression" dxfId="7907" priority="7451" stopIfTrue="1">
      <formula>OR($D75="SI",$D75="T&amp;A")</formula>
    </cfRule>
    <cfRule type="expression" dxfId="7906" priority="7452" stopIfTrue="1">
      <formula>AND($F75&gt;0,$G75="")</formula>
    </cfRule>
    <cfRule type="expression" dxfId="7905" priority="7453" stopIfTrue="1">
      <formula>AND($F75=0,$G75&lt;&gt;"",$G75&lt;&gt;"PUMP OFF MODE",G75&lt;&gt;"UNDER LOAD")</formula>
    </cfRule>
  </conditionalFormatting>
  <conditionalFormatting sqref="G99 G75:G76">
    <cfRule type="expression" dxfId="7904" priority="7448" stopIfTrue="1">
      <formula>OR($D75="SI",$D75="T&amp;A")</formula>
    </cfRule>
    <cfRule type="expression" dxfId="7903" priority="7449" stopIfTrue="1">
      <formula>AND($F75&gt;0,$G75="")</formula>
    </cfRule>
    <cfRule type="expression" dxfId="7902" priority="7450" stopIfTrue="1">
      <formula>AND($F75=0,$G75&lt;&gt;"",$G75&lt;&gt;"PUMP OFF MODE",G75&lt;&gt;"UNDER LOAD")</formula>
    </cfRule>
  </conditionalFormatting>
  <conditionalFormatting sqref="G99 G75:G76">
    <cfRule type="expression" dxfId="7901" priority="7445" stopIfTrue="1">
      <formula>OR($D75="SI",$D75="T&amp;A")</formula>
    </cfRule>
    <cfRule type="expression" dxfId="7900" priority="7446" stopIfTrue="1">
      <formula>AND($F75&gt;0,$G75="")</formula>
    </cfRule>
    <cfRule type="expression" dxfId="7899" priority="7447" stopIfTrue="1">
      <formula>AND($F75=0,$G75&lt;&gt;"",$G75&lt;&gt;"PUMP OFF MODE",G75&lt;&gt;"UNDER LOAD")</formula>
    </cfRule>
  </conditionalFormatting>
  <conditionalFormatting sqref="G99 G75:G76">
    <cfRule type="expression" dxfId="7898" priority="7442" stopIfTrue="1">
      <formula>OR($D75="SI",$D75="T&amp;A")</formula>
    </cfRule>
    <cfRule type="expression" dxfId="7897" priority="7443" stopIfTrue="1">
      <formula>AND($F75&gt;0,$G75="")</formula>
    </cfRule>
    <cfRule type="expression" dxfId="7896" priority="7444" stopIfTrue="1">
      <formula>AND($F75=0,$G75&lt;&gt;"",$G75&lt;&gt;"PUMP OFF MODE",G75&lt;&gt;"UNDER LOAD")</formula>
    </cfRule>
  </conditionalFormatting>
  <conditionalFormatting sqref="G99 G75:G76">
    <cfRule type="expression" dxfId="7895" priority="7439" stopIfTrue="1">
      <formula>OR($D75="SI",$D75="T&amp;A")</formula>
    </cfRule>
    <cfRule type="expression" dxfId="7894" priority="7440" stopIfTrue="1">
      <formula>AND($F75&gt;0,$G75="")</formula>
    </cfRule>
    <cfRule type="expression" dxfId="7893" priority="7441" stopIfTrue="1">
      <formula>AND($F75=0,$G75&lt;&gt;"",$G75&lt;&gt;"PUMP OFF MODE",G75&lt;&gt;"UNDER LOAD")</formula>
    </cfRule>
  </conditionalFormatting>
  <conditionalFormatting sqref="G99 G75:G76">
    <cfRule type="expression" dxfId="7892" priority="7436" stopIfTrue="1">
      <formula>OR($D75="SI",$D75="T&amp;A")</formula>
    </cfRule>
    <cfRule type="expression" dxfId="7891" priority="7437" stopIfTrue="1">
      <formula>AND($F75&gt;0,$G75="")</formula>
    </cfRule>
    <cfRule type="expression" dxfId="7890" priority="7438" stopIfTrue="1">
      <formula>AND($F75=0,$G75&lt;&gt;"",$G75&lt;&gt;"PUMP OFF MODE",G75&lt;&gt;"UNDER LOAD")</formula>
    </cfRule>
  </conditionalFormatting>
  <conditionalFormatting sqref="G99 G75:G76">
    <cfRule type="expression" dxfId="7889" priority="7433" stopIfTrue="1">
      <formula>OR($D75="SI",$D75="T&amp;A")</formula>
    </cfRule>
    <cfRule type="expression" dxfId="7888" priority="7434" stopIfTrue="1">
      <formula>AND($F75&gt;0,$G75="")</formula>
    </cfRule>
    <cfRule type="expression" dxfId="7887" priority="7435" stopIfTrue="1">
      <formula>AND($F75=0,$G75&lt;&gt;"",$G75&lt;&gt;"PUMP OFF MODE",G75&lt;&gt;"UNDER LOAD")</formula>
    </cfRule>
  </conditionalFormatting>
  <conditionalFormatting sqref="G99 G75:G76">
    <cfRule type="expression" dxfId="7886" priority="7430" stopIfTrue="1">
      <formula>OR($D75="SI",$D75="T&amp;A")</formula>
    </cfRule>
    <cfRule type="expression" dxfId="7885" priority="7431" stopIfTrue="1">
      <formula>AND($F75&gt;0,$G75="")</formula>
    </cfRule>
    <cfRule type="expression" dxfId="7884" priority="7432" stopIfTrue="1">
      <formula>AND($F75=0,$G75&lt;&gt;"",$G75&lt;&gt;"PUMP OFF MODE",G75&lt;&gt;"UNDER LOAD")</formula>
    </cfRule>
  </conditionalFormatting>
  <conditionalFormatting sqref="G99 G75:G76">
    <cfRule type="expression" dxfId="7883" priority="7427" stopIfTrue="1">
      <formula>OR($D75="SI",$D75="T&amp;A")</formula>
    </cfRule>
    <cfRule type="expression" dxfId="7882" priority="7428" stopIfTrue="1">
      <formula>AND($F75&gt;0,$G75="")</formula>
    </cfRule>
    <cfRule type="expression" dxfId="7881" priority="7429" stopIfTrue="1">
      <formula>AND($F75=0,$G75&lt;&gt;"",$G75&lt;&gt;"PUMP OFF MODE",G75&lt;&gt;"UNDER LOAD")</formula>
    </cfRule>
  </conditionalFormatting>
  <conditionalFormatting sqref="G99 G75:G76">
    <cfRule type="expression" dxfId="7880" priority="7424" stopIfTrue="1">
      <formula>OR($D75="SI",$D75="T&amp;A")</formula>
    </cfRule>
    <cfRule type="expression" dxfId="7879" priority="7425" stopIfTrue="1">
      <formula>AND($F75&gt;0,$G75="")</formula>
    </cfRule>
    <cfRule type="expression" dxfId="7878" priority="7426" stopIfTrue="1">
      <formula>AND($F75=0,$G75&lt;&gt;"",$G75&lt;&gt;"PUMP OFF MODE",G75&lt;&gt;"UNDER LOAD")</formula>
    </cfRule>
  </conditionalFormatting>
  <conditionalFormatting sqref="G99 G75:G76">
    <cfRule type="expression" dxfId="7877" priority="7421" stopIfTrue="1">
      <formula>OR($D75="SI",$D75="T&amp;A")</formula>
    </cfRule>
    <cfRule type="expression" dxfId="7876" priority="7422" stopIfTrue="1">
      <formula>AND($F75&gt;0,$G75="")</formula>
    </cfRule>
    <cfRule type="expression" dxfId="7875" priority="7423" stopIfTrue="1">
      <formula>AND($F75=0,$G75&lt;&gt;"",$G75&lt;&gt;"PUMP OFF MODE",G75&lt;&gt;"UNDER LOAD")</formula>
    </cfRule>
  </conditionalFormatting>
  <conditionalFormatting sqref="G99 G75:G76">
    <cfRule type="expression" dxfId="7874" priority="7418" stopIfTrue="1">
      <formula>OR($D75="SI",$D75="T&amp;A")</formula>
    </cfRule>
    <cfRule type="expression" dxfId="7873" priority="7419" stopIfTrue="1">
      <formula>AND($F75&gt;0,$G75="")</formula>
    </cfRule>
    <cfRule type="expression" dxfId="7872" priority="7420" stopIfTrue="1">
      <formula>AND($F75=0,$G75&lt;&gt;"",$G75&lt;&gt;"PUMP OFF MODE",G75&lt;&gt;"UNDER LOAD")</formula>
    </cfRule>
  </conditionalFormatting>
  <conditionalFormatting sqref="G99 G75:G76">
    <cfRule type="expression" dxfId="7871" priority="7415" stopIfTrue="1">
      <formula>OR($D75="SI",$D75="T&amp;A")</formula>
    </cfRule>
    <cfRule type="expression" dxfId="7870" priority="7416" stopIfTrue="1">
      <formula>AND($F75&gt;0,$G75="")</formula>
    </cfRule>
    <cfRule type="expression" dxfId="7869" priority="7417" stopIfTrue="1">
      <formula>AND($F75=0,$G75&lt;&gt;"",$G75&lt;&gt;"PUMP OFF MODE",G75&lt;&gt;"UNDER LOAD")</formula>
    </cfRule>
  </conditionalFormatting>
  <conditionalFormatting sqref="G99 G75:G76">
    <cfRule type="expression" dxfId="7868" priority="7412" stopIfTrue="1">
      <formula>OR($D75="SI",$D75="T&amp;A")</formula>
    </cfRule>
    <cfRule type="expression" dxfId="7867" priority="7413" stopIfTrue="1">
      <formula>AND($F75&gt;0,$G75="")</formula>
    </cfRule>
    <cfRule type="expression" dxfId="7866" priority="7414" stopIfTrue="1">
      <formula>AND($F75=0,$G75&lt;&gt;"",$G75&lt;&gt;"PUMP OFF MODE",G75&lt;&gt;"UNDER LOAD")</formula>
    </cfRule>
  </conditionalFormatting>
  <conditionalFormatting sqref="G99 G75:G76">
    <cfRule type="expression" dxfId="7865" priority="7409" stopIfTrue="1">
      <formula>OR($D75="SI",$D75="T&amp;A")</formula>
    </cfRule>
    <cfRule type="expression" dxfId="7864" priority="7410" stopIfTrue="1">
      <formula>AND($F75&gt;0,$G75="")</formula>
    </cfRule>
    <cfRule type="expression" dxfId="7863" priority="7411" stopIfTrue="1">
      <formula>AND($F75=0,$G75&lt;&gt;"",$G75&lt;&gt;"PUMP OFF MODE",G75&lt;&gt;"UNDER LOAD")</formula>
    </cfRule>
  </conditionalFormatting>
  <conditionalFormatting sqref="G99 G75:G76">
    <cfRule type="expression" dxfId="7862" priority="7406" stopIfTrue="1">
      <formula>OR($D75="SI",$D75="T&amp;A")</formula>
    </cfRule>
    <cfRule type="expression" dxfId="7861" priority="7407" stopIfTrue="1">
      <formula>AND($F75&gt;0,$G75="")</formula>
    </cfRule>
    <cfRule type="expression" dxfId="7860" priority="7408" stopIfTrue="1">
      <formula>AND($F75=0,$G75&lt;&gt;"",$G75&lt;&gt;"PUMP OFF MODE",G75&lt;&gt;"UNDER LOAD")</formula>
    </cfRule>
  </conditionalFormatting>
  <conditionalFormatting sqref="G99 G75:G76">
    <cfRule type="expression" dxfId="7859" priority="7403" stopIfTrue="1">
      <formula>OR($D75="SI",$D75="T&amp;A")</formula>
    </cfRule>
    <cfRule type="expression" dxfId="7858" priority="7404" stopIfTrue="1">
      <formula>AND($F75&gt;0,$G75="")</formula>
    </cfRule>
    <cfRule type="expression" dxfId="7857" priority="7405" stopIfTrue="1">
      <formula>AND($F75=0,$G75&lt;&gt;"",$G75&lt;&gt;"PUMP OFF MODE",G75&lt;&gt;"UNDER LOAD")</formula>
    </cfRule>
  </conditionalFormatting>
  <conditionalFormatting sqref="G99 G75:G76">
    <cfRule type="expression" dxfId="7856" priority="7400" stopIfTrue="1">
      <formula>OR($D75="SI",$D75="T&amp;A")</formula>
    </cfRule>
    <cfRule type="expression" dxfId="7855" priority="7401" stopIfTrue="1">
      <formula>AND($F75&gt;0,$G75="")</formula>
    </cfRule>
    <cfRule type="expression" dxfId="7854" priority="7402" stopIfTrue="1">
      <formula>AND($F75=0,$G75&lt;&gt;"",$G75&lt;&gt;"PUMP OFF MODE",G75&lt;&gt;"UNDER LOAD")</formula>
    </cfRule>
  </conditionalFormatting>
  <conditionalFormatting sqref="G99 G75:G76">
    <cfRule type="expression" dxfId="7853" priority="7397" stopIfTrue="1">
      <formula>OR($D75="SI",$D75="T&amp;A")</formula>
    </cfRule>
    <cfRule type="expression" dxfId="7852" priority="7398" stopIfTrue="1">
      <formula>AND($F75&gt;0,$G75="")</formula>
    </cfRule>
    <cfRule type="expression" dxfId="7851" priority="7399" stopIfTrue="1">
      <formula>AND($F75=0,$G75&lt;&gt;"",$G75&lt;&gt;"PUMP OFF MODE",G75&lt;&gt;"UNDER LOAD")</formula>
    </cfRule>
  </conditionalFormatting>
  <conditionalFormatting sqref="G99 G75:G76">
    <cfRule type="expression" dxfId="7850" priority="7394" stopIfTrue="1">
      <formula>OR($D75="SI",$D75="T&amp;A")</formula>
    </cfRule>
    <cfRule type="expression" dxfId="7849" priority="7395" stopIfTrue="1">
      <formula>AND($F75&gt;0,$G75="")</formula>
    </cfRule>
    <cfRule type="expression" dxfId="7848" priority="7396" stopIfTrue="1">
      <formula>AND($F75=0,$G75&lt;&gt;"",$G75&lt;&gt;"PUMP OFF MODE",G75&lt;&gt;"UNDER LOAD")</formula>
    </cfRule>
  </conditionalFormatting>
  <conditionalFormatting sqref="G99 G75:G76">
    <cfRule type="expression" dxfId="7847" priority="7391" stopIfTrue="1">
      <formula>OR($D75="SI",$D75="T&amp;A")</formula>
    </cfRule>
    <cfRule type="expression" dxfId="7846" priority="7392" stopIfTrue="1">
      <formula>AND($F75&gt;0,$G75="")</formula>
    </cfRule>
    <cfRule type="expression" dxfId="7845" priority="7393" stopIfTrue="1">
      <formula>AND($F75=0,$G75&lt;&gt;"",$G75&lt;&gt;"PUMP OFF MODE",G75&lt;&gt;"UNDER LOAD")</formula>
    </cfRule>
  </conditionalFormatting>
  <conditionalFormatting sqref="G112 G99 G87">
    <cfRule type="expression" dxfId="7844" priority="7388" stopIfTrue="1">
      <formula>OR($D87="SI",$D87="T&amp;A")</formula>
    </cfRule>
    <cfRule type="expression" dxfId="7843" priority="7389" stopIfTrue="1">
      <formula>AND($F87&gt;0,$G87="")</formula>
    </cfRule>
    <cfRule type="expression" dxfId="7842" priority="7390" stopIfTrue="1">
      <formula>AND($F87=0,$G87&lt;&gt;"",$G87&lt;&gt;"PUMP OFF MODE",G87&lt;&gt;"UNDER LOAD")</formula>
    </cfRule>
  </conditionalFormatting>
  <conditionalFormatting sqref="G112 G99">
    <cfRule type="expression" dxfId="7841" priority="7384" stopIfTrue="1">
      <formula>OR($D99="SI",$D99="T&amp;A")</formula>
    </cfRule>
    <cfRule type="expression" dxfId="7840" priority="7385" stopIfTrue="1">
      <formula>AND($F99&gt;0,$G99="")</formula>
    </cfRule>
    <cfRule type="expression" dxfId="7839" priority="7386" stopIfTrue="1">
      <formula>AND($F99=0,$G99&lt;&gt;"",$G99&lt;&gt;"PUMP OFF MODE",G99&lt;&gt;"UNDER LOAD")</formula>
    </cfRule>
  </conditionalFormatting>
  <conditionalFormatting sqref="G112 G99">
    <cfRule type="expression" dxfId="7838" priority="7381" stopIfTrue="1">
      <formula>OR($D99="SI",$D99="T&amp;A")</formula>
    </cfRule>
    <cfRule type="expression" dxfId="7837" priority="7382" stopIfTrue="1">
      <formula>AND($F99&gt;0,$G99="")</formula>
    </cfRule>
    <cfRule type="expression" dxfId="7836" priority="7383" stopIfTrue="1">
      <formula>AND($F99=0,$G99&lt;&gt;"",$G99&lt;&gt;"PUMP OFF MODE",G99&lt;&gt;"UNDER LOAD")</formula>
    </cfRule>
  </conditionalFormatting>
  <conditionalFormatting sqref="G112 G99">
    <cfRule type="expression" dxfId="7835" priority="7378" stopIfTrue="1">
      <formula>OR($D99="SI",$D99="T&amp;A")</formula>
    </cfRule>
    <cfRule type="expression" dxfId="7834" priority="7379" stopIfTrue="1">
      <formula>AND($F99&gt;0,$G99="")</formula>
    </cfRule>
    <cfRule type="expression" dxfId="7833" priority="7380" stopIfTrue="1">
      <formula>AND($F99=0,$G99&lt;&gt;"",$G99&lt;&gt;"PUMP OFF MODE",G99&lt;&gt;"UNDER LOAD")</formula>
    </cfRule>
  </conditionalFormatting>
  <conditionalFormatting sqref="G112 G99">
    <cfRule type="expression" dxfId="7832" priority="7375" stopIfTrue="1">
      <formula>OR($D99="SI",$D99="T&amp;A")</formula>
    </cfRule>
    <cfRule type="expression" dxfId="7831" priority="7376" stopIfTrue="1">
      <formula>AND($F99&gt;0,$G99="")</formula>
    </cfRule>
    <cfRule type="expression" dxfId="7830" priority="7377" stopIfTrue="1">
      <formula>AND($F99=0,$G99&lt;&gt;"",$G99&lt;&gt;"PUMP OFF MODE",G99&lt;&gt;"UNDER LOAD")</formula>
    </cfRule>
  </conditionalFormatting>
  <conditionalFormatting sqref="G112 G99">
    <cfRule type="expression" dxfId="7829" priority="7372" stopIfTrue="1">
      <formula>OR($D99="SI",$D99="T&amp;A")</formula>
    </cfRule>
    <cfRule type="expression" dxfId="7828" priority="7373" stopIfTrue="1">
      <formula>AND($F99&gt;0,$G99="")</formula>
    </cfRule>
    <cfRule type="expression" dxfId="7827" priority="7374" stopIfTrue="1">
      <formula>AND($F99=0,$G99&lt;&gt;"",$G99&lt;&gt;"PUMP OFF MODE",G99&lt;&gt;"UNDER LOAD")</formula>
    </cfRule>
  </conditionalFormatting>
  <conditionalFormatting sqref="G112 G99">
    <cfRule type="expression" dxfId="7826" priority="7369" stopIfTrue="1">
      <formula>OR($D99="SI",$D99="T&amp;A")</formula>
    </cfRule>
    <cfRule type="expression" dxfId="7825" priority="7370" stopIfTrue="1">
      <formula>AND($F99&gt;0,$G99="")</formula>
    </cfRule>
    <cfRule type="expression" dxfId="7824" priority="7371" stopIfTrue="1">
      <formula>AND($F99=0,$G99&lt;&gt;"",$G99&lt;&gt;"PUMP OFF MODE",G99&lt;&gt;"UNDER LOAD")</formula>
    </cfRule>
  </conditionalFormatting>
  <conditionalFormatting sqref="G112 G99">
    <cfRule type="expression" dxfId="7823" priority="7366" stopIfTrue="1">
      <formula>OR($D99="SI",$D99="T&amp;A")</formula>
    </cfRule>
    <cfRule type="expression" dxfId="7822" priority="7367" stopIfTrue="1">
      <formula>AND($F99&gt;0,$G99="")</formula>
    </cfRule>
    <cfRule type="expression" dxfId="7821" priority="7368" stopIfTrue="1">
      <formula>AND($F99=0,$G99&lt;&gt;"",$G99&lt;&gt;"PUMP OFF MODE",G99&lt;&gt;"UNDER LOAD")</formula>
    </cfRule>
  </conditionalFormatting>
  <conditionalFormatting sqref="G112 G99">
    <cfRule type="expression" dxfId="7820" priority="7363" stopIfTrue="1">
      <formula>OR($D99="SI",$D99="T&amp;A")</formula>
    </cfRule>
    <cfRule type="expression" dxfId="7819" priority="7364" stopIfTrue="1">
      <formula>AND($F99&gt;0,$G99="")</formula>
    </cfRule>
    <cfRule type="expression" dxfId="7818" priority="7365" stopIfTrue="1">
      <formula>AND($F99=0,$G99&lt;&gt;"",$G99&lt;&gt;"PUMP OFF MODE",G99&lt;&gt;"UNDER LOAD")</formula>
    </cfRule>
  </conditionalFormatting>
  <conditionalFormatting sqref="G112 G99">
    <cfRule type="expression" dxfId="7817" priority="7360" stopIfTrue="1">
      <formula>OR($D99="SI",$D99="T&amp;A")</formula>
    </cfRule>
    <cfRule type="expression" dxfId="7816" priority="7361" stopIfTrue="1">
      <formula>AND($F99&gt;0,$G99="")</formula>
    </cfRule>
    <cfRule type="expression" dxfId="7815" priority="7362" stopIfTrue="1">
      <formula>AND($F99=0,$G99&lt;&gt;"",$G99&lt;&gt;"PUMP OFF MODE",G99&lt;&gt;"UNDER LOAD")</formula>
    </cfRule>
  </conditionalFormatting>
  <conditionalFormatting sqref="G112 G99">
    <cfRule type="expression" dxfId="7814" priority="7357" stopIfTrue="1">
      <formula>OR($D99="SI",$D99="T&amp;A")</formula>
    </cfRule>
    <cfRule type="expression" dxfId="7813" priority="7358" stopIfTrue="1">
      <formula>AND($F99&gt;0,$G99="")</formula>
    </cfRule>
    <cfRule type="expression" dxfId="7812" priority="7359" stopIfTrue="1">
      <formula>AND($F99=0,$G99&lt;&gt;"",$G99&lt;&gt;"PUMP OFF MODE",G99&lt;&gt;"UNDER LOAD")</formula>
    </cfRule>
  </conditionalFormatting>
  <conditionalFormatting sqref="G112 G99">
    <cfRule type="expression" dxfId="7811" priority="7354" stopIfTrue="1">
      <formula>OR($D99="SI",$D99="T&amp;A")</formula>
    </cfRule>
    <cfRule type="expression" dxfId="7810" priority="7355" stopIfTrue="1">
      <formula>AND($F99&gt;0,$G99="")</formula>
    </cfRule>
    <cfRule type="expression" dxfId="7809" priority="7356" stopIfTrue="1">
      <formula>AND($F99=0,$G99&lt;&gt;"",$G99&lt;&gt;"PUMP OFF MODE",G99&lt;&gt;"UNDER LOAD")</formula>
    </cfRule>
  </conditionalFormatting>
  <conditionalFormatting sqref="G99">
    <cfRule type="expression" dxfId="7808" priority="7351" stopIfTrue="1">
      <formula>OR($D99="SI",$D99="T&amp;A")</formula>
    </cfRule>
    <cfRule type="expression" dxfId="7807" priority="7352" stopIfTrue="1">
      <formula>AND($F99&gt;0,$G99="")</formula>
    </cfRule>
    <cfRule type="expression" dxfId="7806" priority="7353" stopIfTrue="1">
      <formula>AND($F99=0,$G99&lt;&gt;"",$G99&lt;&gt;"PUMP OFF MODE",G99&lt;&gt;"UNDER LOAD")</formula>
    </cfRule>
  </conditionalFormatting>
  <conditionalFormatting sqref="G99">
    <cfRule type="expression" dxfId="7805" priority="7348" stopIfTrue="1">
      <formula>OR($D99="SI",$D99="T&amp;A")</formula>
    </cfRule>
    <cfRule type="expression" dxfId="7804" priority="7349" stopIfTrue="1">
      <formula>AND($F99&gt;0,$G99="")</formula>
    </cfRule>
    <cfRule type="expression" dxfId="7803" priority="7350" stopIfTrue="1">
      <formula>AND($F99=0,$G99&lt;&gt;"",$G99&lt;&gt;"PUMP OFF MODE",G99&lt;&gt;"UNDER LOAD")</formula>
    </cfRule>
  </conditionalFormatting>
  <conditionalFormatting sqref="G99">
    <cfRule type="expression" dxfId="7802" priority="7345" stopIfTrue="1">
      <formula>OR($D99="SI",$D99="T&amp;A")</formula>
    </cfRule>
    <cfRule type="expression" dxfId="7801" priority="7346" stopIfTrue="1">
      <formula>AND($F99&gt;0,$G99="")</formula>
    </cfRule>
    <cfRule type="expression" dxfId="7800" priority="7347" stopIfTrue="1">
      <formula>AND($F99=0,$G99&lt;&gt;"",$G99&lt;&gt;"PUMP OFF MODE",G99&lt;&gt;"UNDER LOAD")</formula>
    </cfRule>
  </conditionalFormatting>
  <conditionalFormatting sqref="G99">
    <cfRule type="expression" dxfId="7799" priority="7342" stopIfTrue="1">
      <formula>OR($D99="SI",$D99="T&amp;A")</formula>
    </cfRule>
    <cfRule type="expression" dxfId="7798" priority="7343" stopIfTrue="1">
      <formula>AND($F99&gt;0,$G99="")</formula>
    </cfRule>
    <cfRule type="expression" dxfId="7797" priority="7344" stopIfTrue="1">
      <formula>AND($F99=0,$G99&lt;&gt;"",$G99&lt;&gt;"PUMP OFF MODE",G99&lt;&gt;"UNDER LOAD")</formula>
    </cfRule>
  </conditionalFormatting>
  <conditionalFormatting sqref="G87">
    <cfRule type="expression" dxfId="7796" priority="7339" stopIfTrue="1">
      <formula>OR($D87="SI",$D87="T&amp;A")</formula>
    </cfRule>
    <cfRule type="expression" dxfId="7795" priority="7340" stopIfTrue="1">
      <formula>AND($F87&gt;0,$G87="")</formula>
    </cfRule>
    <cfRule type="expression" dxfId="7794" priority="7341" stopIfTrue="1">
      <formula>AND($F87=0,$G87&lt;&gt;"",$G87&lt;&gt;"PUMP OFF MODE",G87&lt;&gt;"UNDER LOAD")</formula>
    </cfRule>
  </conditionalFormatting>
  <conditionalFormatting sqref="G101">
    <cfRule type="expression" dxfId="7793" priority="7332" stopIfTrue="1">
      <formula>OR($D101="SI",$D101="T&amp;A")</formula>
    </cfRule>
    <cfRule type="expression" dxfId="7792" priority="7333" stopIfTrue="1">
      <formula>AND($F101&gt;0,$G101="")</formula>
    </cfRule>
    <cfRule type="expression" dxfId="7791" priority="7334" stopIfTrue="1">
      <formula>AND($F101=0,$G101&lt;&gt;"",$G101&lt;&gt;"PUMP OFF MODE",G101&lt;&gt;"UNDER LOAD")</formula>
    </cfRule>
  </conditionalFormatting>
  <conditionalFormatting sqref="E112 E99 E97 E89 E81 E75:E76 E65 E56 E45 E73 E59:E60 E63">
    <cfRule type="expression" dxfId="7790" priority="7329" stopIfTrue="1">
      <formula>OR($D45="SI",$D45="T&amp;A")</formula>
    </cfRule>
    <cfRule type="expression" dxfId="7789" priority="7330" stopIfTrue="1">
      <formula>AND($D45&lt;&gt;"SI",$E45&lt;24)</formula>
    </cfRule>
    <cfRule type="expression" dxfId="7788" priority="7331" stopIfTrue="1">
      <formula>OR($D45="SI",$D45="T&amp;A")</formula>
    </cfRule>
  </conditionalFormatting>
  <conditionalFormatting sqref="E112 E99 E97 E89 E81 E75:E76 E65 E56 E45 E73 E59:E60 E63">
    <cfRule type="expression" dxfId="7787" priority="7326" stopIfTrue="1">
      <formula>OR($D45="SI",$D45="T&amp;A")</formula>
    </cfRule>
    <cfRule type="expression" dxfId="7786" priority="7327" stopIfTrue="1">
      <formula>AND($D45&lt;&gt;"SI",$E45&lt;24)</formula>
    </cfRule>
    <cfRule type="expression" dxfId="7785" priority="7328" stopIfTrue="1">
      <formula>OR($D45="SI",$D45="T&amp;A")</formula>
    </cfRule>
  </conditionalFormatting>
  <conditionalFormatting sqref="E112 E99 E97 E89 E81 E75:E76 E65 E56 E45 E73 E59:E60 E63">
    <cfRule type="expression" dxfId="7784" priority="7323" stopIfTrue="1">
      <formula>OR($D45="SI",$D45="T&amp;A")</formula>
    </cfRule>
    <cfRule type="expression" dxfId="7783" priority="7324" stopIfTrue="1">
      <formula>AND($D45&lt;&gt;"SI",$E45&lt;24)</formula>
    </cfRule>
    <cfRule type="expression" dxfId="7782" priority="7325" stopIfTrue="1">
      <formula>OR($D45="SI",$D45="T&amp;A")</formula>
    </cfRule>
  </conditionalFormatting>
  <conditionalFormatting sqref="E112 E89 E81 E75:E76 E65 E45 E73 E59:E60 E63">
    <cfRule type="expression" dxfId="7781" priority="7320" stopIfTrue="1">
      <formula>OR($D45="SI",$D45="T&amp;A")</formula>
    </cfRule>
    <cfRule type="expression" dxfId="7780" priority="7321" stopIfTrue="1">
      <formula>AND($D45&lt;&gt;"SI",$E45&lt;24)</formula>
    </cfRule>
    <cfRule type="expression" dxfId="7779" priority="7322" stopIfTrue="1">
      <formula>OR($D45="SI",$D45="T&amp;A")</formula>
    </cfRule>
  </conditionalFormatting>
  <conditionalFormatting sqref="E112 E89 E81 E75:E76 E65 E45 E73 E59:E60 E63">
    <cfRule type="expression" dxfId="7778" priority="7317" stopIfTrue="1">
      <formula>OR($D45="SI",$D45="T&amp;A")</formula>
    </cfRule>
    <cfRule type="expression" dxfId="7777" priority="7318" stopIfTrue="1">
      <formula>AND($D45&lt;&gt;"SI",$E45&lt;24)</formula>
    </cfRule>
    <cfRule type="expression" dxfId="7776" priority="7319" stopIfTrue="1">
      <formula>OR($D45="SI",$D45="T&amp;A")</formula>
    </cfRule>
  </conditionalFormatting>
  <conditionalFormatting sqref="E112 E99 E97 E89 E81 E75:E76 E65 E56 E45 E73 E59:E60 E63">
    <cfRule type="expression" dxfId="7775" priority="7314" stopIfTrue="1">
      <formula>OR($D45="SI",$D45="T&amp;A")</formula>
    </cfRule>
    <cfRule type="expression" dxfId="7774" priority="7315" stopIfTrue="1">
      <formula>AND($D45&lt;&gt;"SI",$E45&lt;24)</formula>
    </cfRule>
    <cfRule type="expression" dxfId="7773" priority="7316" stopIfTrue="1">
      <formula>OR($D45="SI",$D45="T&amp;A")</formula>
    </cfRule>
  </conditionalFormatting>
  <conditionalFormatting sqref="E112 E99 E97 E89 E81 E75:E76 E65 E56 E45 E73 E59:E60 E63">
    <cfRule type="expression" dxfId="7772" priority="7311" stopIfTrue="1">
      <formula>OR($D45="SI",$D45="T&amp;A")</formula>
    </cfRule>
    <cfRule type="expression" dxfId="7771" priority="7312" stopIfTrue="1">
      <formula>AND($D45&lt;&gt;"SI",$E45&lt;24)</formula>
    </cfRule>
    <cfRule type="expression" dxfId="7770" priority="7313" stopIfTrue="1">
      <formula>OR($D45="SI",$D45="T&amp;A")</formula>
    </cfRule>
  </conditionalFormatting>
  <conditionalFormatting sqref="E112 E99 E97 E89 E81 E75:E76 E65 E56 E45 E73 E59:E60 E63">
    <cfRule type="expression" dxfId="7769" priority="7308" stopIfTrue="1">
      <formula>OR($D45="SI",$D45="T&amp;A")</formula>
    </cfRule>
    <cfRule type="expression" dxfId="7768" priority="7309" stopIfTrue="1">
      <formula>AND($D45&lt;&gt;"SI",$E45&lt;24)</formula>
    </cfRule>
    <cfRule type="expression" dxfId="7767" priority="7310" stopIfTrue="1">
      <formula>OR($D45="SI",$D45="T&amp;A")</formula>
    </cfRule>
  </conditionalFormatting>
  <conditionalFormatting sqref="E112 E99 E97 E89 E81 E75:E76 E65 E56 E45 E73 E59:E60 E63">
    <cfRule type="expression" dxfId="7766" priority="7305" stopIfTrue="1">
      <formula>OR($D45="SI",$D45="T&amp;A")</formula>
    </cfRule>
    <cfRule type="expression" dxfId="7765" priority="7306" stopIfTrue="1">
      <formula>AND($D45&lt;&gt;"SI",$E45&lt;24)</formula>
    </cfRule>
    <cfRule type="expression" dxfId="7764" priority="7307" stopIfTrue="1">
      <formula>OR($D45="SI",$D45="T&amp;A")</formula>
    </cfRule>
  </conditionalFormatting>
  <conditionalFormatting sqref="E112 E99 E97 E89 E81 E75:E76 E65 E56 E45 E73 E59:E60 E63">
    <cfRule type="expression" dxfId="7763" priority="7302" stopIfTrue="1">
      <formula>OR($D45="SI",$D45="T&amp;A")</formula>
    </cfRule>
    <cfRule type="expression" dxfId="7762" priority="7303" stopIfTrue="1">
      <formula>AND($D45&lt;&gt;"SI",$E45&lt;24)</formula>
    </cfRule>
    <cfRule type="expression" dxfId="7761" priority="7304" stopIfTrue="1">
      <formula>OR($D45="SI",$D45="T&amp;A")</formula>
    </cfRule>
  </conditionalFormatting>
  <conditionalFormatting sqref="E112 E99 E97 E89 E81 E75:E76 E65 E56 E45 E73 E59:E60 E63">
    <cfRule type="expression" dxfId="7760" priority="7299" stopIfTrue="1">
      <formula>OR($D45="SI",$D45="T&amp;A")</formula>
    </cfRule>
    <cfRule type="expression" dxfId="7759" priority="7300" stopIfTrue="1">
      <formula>AND($D45&lt;&gt;"SI",$E45&lt;24)</formula>
    </cfRule>
    <cfRule type="expression" dxfId="7758" priority="7301" stopIfTrue="1">
      <formula>OR($D45="SI",$D45="T&amp;A")</formula>
    </cfRule>
  </conditionalFormatting>
  <conditionalFormatting sqref="E112 E99 E97 E65">
    <cfRule type="expression" dxfId="7757" priority="7296" stopIfTrue="1">
      <formula>OR($D65="SI",$D65="T&amp;A")</formula>
    </cfRule>
    <cfRule type="expression" dxfId="7756" priority="7297" stopIfTrue="1">
      <formula>AND($D65&lt;&gt;"SI",$E65&lt;24)</formula>
    </cfRule>
    <cfRule type="expression" dxfId="7755" priority="7298" stopIfTrue="1">
      <formula>OR($D65="SI",$D65="T&amp;A")</formula>
    </cfRule>
  </conditionalFormatting>
  <conditionalFormatting sqref="E112 E99 E97 E65">
    <cfRule type="expression" dxfId="7754" priority="7293" stopIfTrue="1">
      <formula>OR($D65="SI",$D65="T&amp;A")</formula>
    </cfRule>
    <cfRule type="expression" dxfId="7753" priority="7294" stopIfTrue="1">
      <formula>AND($D65&lt;&gt;"SI",$E65&lt;24)</formula>
    </cfRule>
    <cfRule type="expression" dxfId="7752" priority="7295" stopIfTrue="1">
      <formula>OR($D65="SI",$D65="T&amp;A")</formula>
    </cfRule>
  </conditionalFormatting>
  <conditionalFormatting sqref="E112 E99 E97 E65">
    <cfRule type="expression" dxfId="7751" priority="7290" stopIfTrue="1">
      <formula>OR($D65="SI",$D65="T&amp;A")</formula>
    </cfRule>
    <cfRule type="expression" dxfId="7750" priority="7291" stopIfTrue="1">
      <formula>AND($D65&lt;&gt;"SI",$E65&lt;24)</formula>
    </cfRule>
    <cfRule type="expression" dxfId="7749" priority="7292" stopIfTrue="1">
      <formula>OR($D65="SI",$D65="T&amp;A")</formula>
    </cfRule>
  </conditionalFormatting>
  <conditionalFormatting sqref="E112 E99 E97 E65">
    <cfRule type="expression" dxfId="7748" priority="7287" stopIfTrue="1">
      <formula>OR($D65="SI",$D65="T&amp;A")</formula>
    </cfRule>
    <cfRule type="expression" dxfId="7747" priority="7288" stopIfTrue="1">
      <formula>AND($D65&lt;&gt;"SI",$E65&lt;24)</formula>
    </cfRule>
    <cfRule type="expression" dxfId="7746" priority="7289" stopIfTrue="1">
      <formula>OR($D65="SI",$D65="T&amp;A")</formula>
    </cfRule>
  </conditionalFormatting>
  <conditionalFormatting sqref="E112 E99 E97 E65">
    <cfRule type="expression" dxfId="7745" priority="7284" stopIfTrue="1">
      <formula>OR($D65="SI",$D65="T&amp;A")</formula>
    </cfRule>
    <cfRule type="expression" dxfId="7744" priority="7285" stopIfTrue="1">
      <formula>AND($D65&lt;&gt;"SI",$E65&lt;24)</formula>
    </cfRule>
    <cfRule type="expression" dxfId="7743" priority="7286" stopIfTrue="1">
      <formula>OR($D65="SI",$D65="T&amp;A")</formula>
    </cfRule>
  </conditionalFormatting>
  <conditionalFormatting sqref="E112 E99 E97 E65">
    <cfRule type="expression" dxfId="7742" priority="7281" stopIfTrue="1">
      <formula>OR($D65="SI",$D65="T&amp;A")</formula>
    </cfRule>
    <cfRule type="expression" dxfId="7741" priority="7282" stopIfTrue="1">
      <formula>AND($D65&lt;&gt;"SI",$E65&lt;24)</formula>
    </cfRule>
    <cfRule type="expression" dxfId="7740" priority="7283" stopIfTrue="1">
      <formula>OR($D65="SI",$D65="T&amp;A")</formula>
    </cfRule>
  </conditionalFormatting>
  <conditionalFormatting sqref="E112 E99 E97 E65">
    <cfRule type="expression" dxfId="7739" priority="7278" stopIfTrue="1">
      <formula>OR($D65="SI",$D65="T&amp;A")</formula>
    </cfRule>
    <cfRule type="expression" dxfId="7738" priority="7279" stopIfTrue="1">
      <formula>AND($D65&lt;&gt;"SI",$E65&lt;24)</formula>
    </cfRule>
    <cfRule type="expression" dxfId="7737" priority="7280" stopIfTrue="1">
      <formula>OR($D65="SI",$D65="T&amp;A")</formula>
    </cfRule>
  </conditionalFormatting>
  <conditionalFormatting sqref="E112 E99 E97 E65">
    <cfRule type="expression" dxfId="7736" priority="7275" stopIfTrue="1">
      <formula>OR($D65="SI",$D65="T&amp;A")</formula>
    </cfRule>
    <cfRule type="expression" dxfId="7735" priority="7276" stopIfTrue="1">
      <formula>AND($D65&lt;&gt;"SI",$E65&lt;24)</formula>
    </cfRule>
    <cfRule type="expression" dxfId="7734" priority="7277" stopIfTrue="1">
      <formula>OR($D65="SI",$D65="T&amp;A")</formula>
    </cfRule>
  </conditionalFormatting>
  <conditionalFormatting sqref="E112 E99 E97 E65">
    <cfRule type="expression" dxfId="7733" priority="7272" stopIfTrue="1">
      <formula>OR($D65="SI",$D65="T&amp;A")</formula>
    </cfRule>
    <cfRule type="expression" dxfId="7732" priority="7273" stopIfTrue="1">
      <formula>AND($D65&lt;&gt;"SI",$E65&lt;24)</formula>
    </cfRule>
    <cfRule type="expression" dxfId="7731" priority="7274" stopIfTrue="1">
      <formula>OR($D65="SI",$D65="T&amp;A")</formula>
    </cfRule>
  </conditionalFormatting>
  <conditionalFormatting sqref="E112 E99 E97 E65">
    <cfRule type="expression" dxfId="7730" priority="7269" stopIfTrue="1">
      <formula>OR($D65="SI",$D65="T&amp;A")</formula>
    </cfRule>
    <cfRule type="expression" dxfId="7729" priority="7270" stopIfTrue="1">
      <formula>AND($D65&lt;&gt;"SI",$E65&lt;24)</formula>
    </cfRule>
    <cfRule type="expression" dxfId="7728" priority="7271" stopIfTrue="1">
      <formula>OR($D65="SI",$D65="T&amp;A")</formula>
    </cfRule>
  </conditionalFormatting>
  <conditionalFormatting sqref="E112 E99 E97 E65">
    <cfRule type="expression" dxfId="7727" priority="7266" stopIfTrue="1">
      <formula>OR($D65="SI",$D65="T&amp;A")</formula>
    </cfRule>
    <cfRule type="expression" dxfId="7726" priority="7267" stopIfTrue="1">
      <formula>AND($D65&lt;&gt;"SI",$E65&lt;24)</formula>
    </cfRule>
    <cfRule type="expression" dxfId="7725" priority="7268" stopIfTrue="1">
      <formula>OR($D65="SI",$D65="T&amp;A")</formula>
    </cfRule>
  </conditionalFormatting>
  <conditionalFormatting sqref="E112 E99 E97 E65">
    <cfRule type="expression" dxfId="7724" priority="7263" stopIfTrue="1">
      <formula>OR($D65="SI",$D65="T&amp;A")</formula>
    </cfRule>
    <cfRule type="expression" dxfId="7723" priority="7264" stopIfTrue="1">
      <formula>AND($D65&lt;&gt;"SI",$E65&lt;24)</formula>
    </cfRule>
    <cfRule type="expression" dxfId="7722" priority="7265" stopIfTrue="1">
      <formula>OR($D65="SI",$D65="T&amp;A")</formula>
    </cfRule>
  </conditionalFormatting>
  <conditionalFormatting sqref="E112 E99 E97 E65">
    <cfRule type="expression" dxfId="7721" priority="7260" stopIfTrue="1">
      <formula>OR($D65="SI",$D65="T&amp;A")</formula>
    </cfRule>
    <cfRule type="expression" dxfId="7720" priority="7261" stopIfTrue="1">
      <formula>AND($D65&lt;&gt;"SI",$E65&lt;24)</formula>
    </cfRule>
    <cfRule type="expression" dxfId="7719" priority="7262" stopIfTrue="1">
      <formula>OR($D65="SI",$D65="T&amp;A")</formula>
    </cfRule>
  </conditionalFormatting>
  <conditionalFormatting sqref="E112 E99 E97 E65">
    <cfRule type="expression" dxfId="7718" priority="7257" stopIfTrue="1">
      <formula>OR($D65="SI",$D65="T&amp;A")</formula>
    </cfRule>
    <cfRule type="expression" dxfId="7717" priority="7258" stopIfTrue="1">
      <formula>AND($D65&lt;&gt;"SI",$E65&lt;24)</formula>
    </cfRule>
    <cfRule type="expression" dxfId="7716" priority="7259" stopIfTrue="1">
      <formula>OR($D65="SI",$D65="T&amp;A")</formula>
    </cfRule>
  </conditionalFormatting>
  <conditionalFormatting sqref="E112 E99 E97 E65">
    <cfRule type="expression" dxfId="7715" priority="7254" stopIfTrue="1">
      <formula>OR($D65="SI",$D65="T&amp;A")</formula>
    </cfRule>
    <cfRule type="expression" dxfId="7714" priority="7255" stopIfTrue="1">
      <formula>AND($D65&lt;&gt;"SI",$E65&lt;24)</formula>
    </cfRule>
    <cfRule type="expression" dxfId="7713" priority="7256" stopIfTrue="1">
      <formula>OR($D65="SI",$D65="T&amp;A")</formula>
    </cfRule>
  </conditionalFormatting>
  <conditionalFormatting sqref="E112 E99 E97 E65">
    <cfRule type="expression" dxfId="7712" priority="7251" stopIfTrue="1">
      <formula>OR($D65="SI",$D65="T&amp;A")</formula>
    </cfRule>
    <cfRule type="expression" dxfId="7711" priority="7252" stopIfTrue="1">
      <formula>AND($D65&lt;&gt;"SI",$E65&lt;24)</formula>
    </cfRule>
    <cfRule type="expression" dxfId="7710" priority="7253" stopIfTrue="1">
      <formula>OR($D65="SI",$D65="T&amp;A")</formula>
    </cfRule>
  </conditionalFormatting>
  <conditionalFormatting sqref="E112 E99 E97 E65">
    <cfRule type="expression" dxfId="7709" priority="7248" stopIfTrue="1">
      <formula>OR($D65="SI",$D65="T&amp;A")</formula>
    </cfRule>
    <cfRule type="expression" dxfId="7708" priority="7249" stopIfTrue="1">
      <formula>AND($D65&lt;&gt;"SI",$E65&lt;24)</formula>
    </cfRule>
    <cfRule type="expression" dxfId="7707" priority="7250" stopIfTrue="1">
      <formula>OR($D65="SI",$D65="T&amp;A")</formula>
    </cfRule>
  </conditionalFormatting>
  <conditionalFormatting sqref="E112 E99 E97 E65">
    <cfRule type="expression" dxfId="7706" priority="7245" stopIfTrue="1">
      <formula>OR($D65="SI",$D65="T&amp;A")</formula>
    </cfRule>
    <cfRule type="expression" dxfId="7705" priority="7246" stopIfTrue="1">
      <formula>AND($D65&lt;&gt;"SI",$E65&lt;24)</formula>
    </cfRule>
    <cfRule type="expression" dxfId="7704" priority="7247" stopIfTrue="1">
      <formula>OR($D65="SI",$D65="T&amp;A")</formula>
    </cfRule>
  </conditionalFormatting>
  <conditionalFormatting sqref="E112 E99 E97 E65">
    <cfRule type="expression" dxfId="7703" priority="7242" stopIfTrue="1">
      <formula>OR($D65="SI",$D65="T&amp;A")</formula>
    </cfRule>
    <cfRule type="expression" dxfId="7702" priority="7243" stopIfTrue="1">
      <formula>AND($D65&lt;&gt;"SI",$E65&lt;24)</formula>
    </cfRule>
    <cfRule type="expression" dxfId="7701" priority="7244" stopIfTrue="1">
      <formula>OR($D65="SI",$D65="T&amp;A")</formula>
    </cfRule>
  </conditionalFormatting>
  <conditionalFormatting sqref="E112 E99 E97 E65">
    <cfRule type="expression" dxfId="7700" priority="7239" stopIfTrue="1">
      <formula>OR($D65="SI",$D65="T&amp;A")</formula>
    </cfRule>
    <cfRule type="expression" dxfId="7699" priority="7240" stopIfTrue="1">
      <formula>AND($D65&lt;&gt;"SI",$E65&lt;24)</formula>
    </cfRule>
    <cfRule type="expression" dxfId="7698" priority="7241" stopIfTrue="1">
      <formula>OR($D65="SI",$D65="T&amp;A")</formula>
    </cfRule>
  </conditionalFormatting>
  <conditionalFormatting sqref="E112 E99 E97 E65">
    <cfRule type="expression" dxfId="7697" priority="7236" stopIfTrue="1">
      <formula>OR($D65="SI",$D65="T&amp;A")</formula>
    </cfRule>
    <cfRule type="expression" dxfId="7696" priority="7237" stopIfTrue="1">
      <formula>AND($D65&lt;&gt;"SI",$E65&lt;24)</formula>
    </cfRule>
    <cfRule type="expression" dxfId="7695" priority="7238" stopIfTrue="1">
      <formula>OR($D65="SI",$D65="T&amp;A")</formula>
    </cfRule>
  </conditionalFormatting>
  <conditionalFormatting sqref="E112 E99 E97 E65">
    <cfRule type="expression" dxfId="7694" priority="7233" stopIfTrue="1">
      <formula>OR($D65="SI",$D65="T&amp;A")</formula>
    </cfRule>
    <cfRule type="expression" dxfId="7693" priority="7234" stopIfTrue="1">
      <formula>AND($D65&lt;&gt;"SI",$E65&lt;24)</formula>
    </cfRule>
    <cfRule type="expression" dxfId="7692" priority="7235" stopIfTrue="1">
      <formula>OR($D65="SI",$D65="T&amp;A")</formula>
    </cfRule>
  </conditionalFormatting>
  <conditionalFormatting sqref="E112 E99 E97 E65">
    <cfRule type="expression" dxfId="7691" priority="7230" stopIfTrue="1">
      <formula>OR($D65="SI",$D65="T&amp;A")</formula>
    </cfRule>
    <cfRule type="expression" dxfId="7690" priority="7231" stopIfTrue="1">
      <formula>AND($D65&lt;&gt;"SI",$E65&lt;24)</formula>
    </cfRule>
    <cfRule type="expression" dxfId="7689" priority="7232" stopIfTrue="1">
      <formula>OR($D65="SI",$D65="T&amp;A")</formula>
    </cfRule>
  </conditionalFormatting>
  <conditionalFormatting sqref="E112 E99 E97 E65">
    <cfRule type="expression" dxfId="7688" priority="7227" stopIfTrue="1">
      <formula>OR($D65="SI",$D65="T&amp;A")</formula>
    </cfRule>
    <cfRule type="expression" dxfId="7687" priority="7228" stopIfTrue="1">
      <formula>AND($D65&lt;&gt;"SI",$E65&lt;24)</formula>
    </cfRule>
    <cfRule type="expression" dxfId="7686" priority="7229" stopIfTrue="1">
      <formula>OR($D65="SI",$D65="T&amp;A")</formula>
    </cfRule>
  </conditionalFormatting>
  <conditionalFormatting sqref="E112 E99 E97 E65">
    <cfRule type="expression" dxfId="7685" priority="7224" stopIfTrue="1">
      <formula>OR($D65="SI",$D65="T&amp;A")</formula>
    </cfRule>
    <cfRule type="expression" dxfId="7684" priority="7225" stopIfTrue="1">
      <formula>AND($D65&lt;&gt;"SI",$E65&lt;24)</formula>
    </cfRule>
    <cfRule type="expression" dxfId="7683" priority="7226" stopIfTrue="1">
      <formula>OR($D65="SI",$D65="T&amp;A")</formula>
    </cfRule>
  </conditionalFormatting>
  <conditionalFormatting sqref="E112 E99 E97 E65">
    <cfRule type="expression" dxfId="7682" priority="7221" stopIfTrue="1">
      <formula>OR($D65="SI",$D65="T&amp;A")</formula>
    </cfRule>
    <cfRule type="expression" dxfId="7681" priority="7222" stopIfTrue="1">
      <formula>AND($D65&lt;&gt;"SI",$E65&lt;24)</formula>
    </cfRule>
    <cfRule type="expression" dxfId="7680" priority="7223" stopIfTrue="1">
      <formula>OR($D65="SI",$D65="T&amp;A")</formula>
    </cfRule>
  </conditionalFormatting>
  <conditionalFormatting sqref="E112 E99 E97 E65">
    <cfRule type="expression" dxfId="7679" priority="7218" stopIfTrue="1">
      <formula>OR($D65="SI",$D65="T&amp;A")</formula>
    </cfRule>
    <cfRule type="expression" dxfId="7678" priority="7219" stopIfTrue="1">
      <formula>AND($D65&lt;&gt;"SI",$E65&lt;24)</formula>
    </cfRule>
    <cfRule type="expression" dxfId="7677" priority="7220" stopIfTrue="1">
      <formula>OR($D65="SI",$D65="T&amp;A")</formula>
    </cfRule>
  </conditionalFormatting>
  <conditionalFormatting sqref="E112 E99 E97 E65">
    <cfRule type="expression" dxfId="7676" priority="7215" stopIfTrue="1">
      <formula>OR($D65="SI",$D65="T&amp;A")</formula>
    </cfRule>
    <cfRule type="expression" dxfId="7675" priority="7216" stopIfTrue="1">
      <formula>AND($D65&lt;&gt;"SI",$E65&lt;24)</formula>
    </cfRule>
    <cfRule type="expression" dxfId="7674" priority="7217" stopIfTrue="1">
      <formula>OR($D65="SI",$D65="T&amp;A")</formula>
    </cfRule>
  </conditionalFormatting>
  <conditionalFormatting sqref="E112 E99 E97 E65">
    <cfRule type="expression" dxfId="7673" priority="7212" stopIfTrue="1">
      <formula>OR($D65="SI",$D65="T&amp;A")</formula>
    </cfRule>
    <cfRule type="expression" dxfId="7672" priority="7213" stopIfTrue="1">
      <formula>AND($D65&lt;&gt;"SI",$E65&lt;24)</formula>
    </cfRule>
    <cfRule type="expression" dxfId="7671" priority="7214" stopIfTrue="1">
      <formula>OR($D65="SI",$D65="T&amp;A")</formula>
    </cfRule>
  </conditionalFormatting>
  <conditionalFormatting sqref="E112 E99 E97 E65">
    <cfRule type="expression" dxfId="7670" priority="7209" stopIfTrue="1">
      <formula>OR($D65="SI",$D65="T&amp;A")</formula>
    </cfRule>
    <cfRule type="expression" dxfId="7669" priority="7210" stopIfTrue="1">
      <formula>AND($D65&lt;&gt;"SI",$E65&lt;24)</formula>
    </cfRule>
    <cfRule type="expression" dxfId="7668" priority="7211" stopIfTrue="1">
      <formula>OR($D65="SI",$D65="T&amp;A")</formula>
    </cfRule>
  </conditionalFormatting>
  <conditionalFormatting sqref="E99 E97 E89 E81 E75 E65">
    <cfRule type="expression" dxfId="7667" priority="7206" stopIfTrue="1">
      <formula>OR($D65="SI",$D65="T&amp;A")</formula>
    </cfRule>
    <cfRule type="expression" dxfId="7666" priority="7207" stopIfTrue="1">
      <formula>AND($D65&lt;&gt;"SI",$E65&lt;24)</formula>
    </cfRule>
    <cfRule type="expression" dxfId="7665" priority="7208" stopIfTrue="1">
      <formula>OR($D65="SI",$D65="T&amp;A")</formula>
    </cfRule>
  </conditionalFormatting>
  <conditionalFormatting sqref="E99 E97 E89 E81 E75 E65">
    <cfRule type="expression" dxfId="7664" priority="7203" stopIfTrue="1">
      <formula>OR($D65="SI",$D65="T&amp;A")</formula>
    </cfRule>
    <cfRule type="expression" dxfId="7663" priority="7204" stopIfTrue="1">
      <formula>AND($D65&lt;&gt;"SI",$E65&lt;24)</formula>
    </cfRule>
    <cfRule type="expression" dxfId="7662" priority="7205" stopIfTrue="1">
      <formula>OR($D65="SI",$D65="T&amp;A")</formula>
    </cfRule>
  </conditionalFormatting>
  <conditionalFormatting sqref="E99 E97 E89 E81 E75 E65">
    <cfRule type="expression" dxfId="7661" priority="7200" stopIfTrue="1">
      <formula>OR($D65="SI",$D65="T&amp;A")</formula>
    </cfRule>
    <cfRule type="expression" dxfId="7660" priority="7201" stopIfTrue="1">
      <formula>AND($D65&lt;&gt;"SI",$E65&lt;24)</formula>
    </cfRule>
    <cfRule type="expression" dxfId="7659" priority="7202" stopIfTrue="1">
      <formula>OR($D65="SI",$D65="T&amp;A")</formula>
    </cfRule>
  </conditionalFormatting>
  <conditionalFormatting sqref="E99 E97 E89 E81 E75 E65">
    <cfRule type="expression" dxfId="7658" priority="7197" stopIfTrue="1">
      <formula>OR($D65="SI",$D65="T&amp;A")</formula>
    </cfRule>
    <cfRule type="expression" dxfId="7657" priority="7198" stopIfTrue="1">
      <formula>AND($D65&lt;&gt;"SI",$E65&lt;24)</formula>
    </cfRule>
    <cfRule type="expression" dxfId="7656" priority="7199" stopIfTrue="1">
      <formula>OR($D65="SI",$D65="T&amp;A")</formula>
    </cfRule>
  </conditionalFormatting>
  <conditionalFormatting sqref="E99 E97 E89 E81 E75 E65">
    <cfRule type="expression" dxfId="7655" priority="7194" stopIfTrue="1">
      <formula>OR($D65="SI",$D65="T&amp;A")</formula>
    </cfRule>
    <cfRule type="expression" dxfId="7654" priority="7195" stopIfTrue="1">
      <formula>AND($D65&lt;&gt;"SI",$E65&lt;24)</formula>
    </cfRule>
    <cfRule type="expression" dxfId="7653" priority="7196" stopIfTrue="1">
      <formula>OR($D65="SI",$D65="T&amp;A")</formula>
    </cfRule>
  </conditionalFormatting>
  <conditionalFormatting sqref="E99 E97 E89 E81 E75 E65">
    <cfRule type="expression" dxfId="7652" priority="7191" stopIfTrue="1">
      <formula>OR($D65="SI",$D65="T&amp;A")</formula>
    </cfRule>
    <cfRule type="expression" dxfId="7651" priority="7192" stopIfTrue="1">
      <formula>AND($D65&lt;&gt;"SI",$E65&lt;24)</formula>
    </cfRule>
    <cfRule type="expression" dxfId="7650" priority="7193" stopIfTrue="1">
      <formula>OR($D65="SI",$D65="T&amp;A")</formula>
    </cfRule>
  </conditionalFormatting>
  <conditionalFormatting sqref="E99 E97 E89 E81 E75 E65">
    <cfRule type="expression" dxfId="7649" priority="7188" stopIfTrue="1">
      <formula>OR($D65="SI",$D65="T&amp;A")</formula>
    </cfRule>
    <cfRule type="expression" dxfId="7648" priority="7189" stopIfTrue="1">
      <formula>AND($D65&lt;&gt;"SI",$E65&lt;24)</formula>
    </cfRule>
    <cfRule type="expression" dxfId="7647" priority="7190" stopIfTrue="1">
      <formula>OR($D65="SI",$D65="T&amp;A")</formula>
    </cfRule>
  </conditionalFormatting>
  <conditionalFormatting sqref="E99 E97 E89 E81 E75 E65">
    <cfRule type="expression" dxfId="7646" priority="7185" stopIfTrue="1">
      <formula>OR($D65="SI",$D65="T&amp;A")</formula>
    </cfRule>
    <cfRule type="expression" dxfId="7645" priority="7186" stopIfTrue="1">
      <formula>AND($D65&lt;&gt;"SI",$E65&lt;24)</formula>
    </cfRule>
    <cfRule type="expression" dxfId="7644" priority="7187" stopIfTrue="1">
      <formula>OR($D65="SI",$D65="T&amp;A")</formula>
    </cfRule>
  </conditionalFormatting>
  <conditionalFormatting sqref="E99 E97 E89 E81 E75 E65">
    <cfRule type="expression" dxfId="7643" priority="7182" stopIfTrue="1">
      <formula>OR($D65="SI",$D65="T&amp;A")</formula>
    </cfRule>
    <cfRule type="expression" dxfId="7642" priority="7183" stopIfTrue="1">
      <formula>AND($D65&lt;&gt;"SI",$E65&lt;24)</formula>
    </cfRule>
    <cfRule type="expression" dxfId="7641" priority="7184" stopIfTrue="1">
      <formula>OR($D65="SI",$D65="T&amp;A")</formula>
    </cfRule>
  </conditionalFormatting>
  <conditionalFormatting sqref="E99 E97 E89 E81 E75 E65">
    <cfRule type="expression" dxfId="7640" priority="7179" stopIfTrue="1">
      <formula>OR($D65="SI",$D65="T&amp;A")</formula>
    </cfRule>
    <cfRule type="expression" dxfId="7639" priority="7180" stopIfTrue="1">
      <formula>AND($D65&lt;&gt;"SI",$E65&lt;24)</formula>
    </cfRule>
    <cfRule type="expression" dxfId="7638" priority="7181" stopIfTrue="1">
      <formula>OR($D65="SI",$D65="T&amp;A")</formula>
    </cfRule>
  </conditionalFormatting>
  <conditionalFormatting sqref="E99 E97 E89 E81 E75 E65">
    <cfRule type="expression" dxfId="7637" priority="7176" stopIfTrue="1">
      <formula>OR($D65="SI",$D65="T&amp;A")</formula>
    </cfRule>
    <cfRule type="expression" dxfId="7636" priority="7177" stopIfTrue="1">
      <formula>AND($D65&lt;&gt;"SI",$E65&lt;24)</formula>
    </cfRule>
    <cfRule type="expression" dxfId="7635" priority="7178" stopIfTrue="1">
      <formula>OR($D65="SI",$D65="T&amp;A")</formula>
    </cfRule>
  </conditionalFormatting>
  <conditionalFormatting sqref="E99 E97 E89 E81 E75 E65">
    <cfRule type="expression" dxfId="7634" priority="7173" stopIfTrue="1">
      <formula>OR($D65="SI",$D65="T&amp;A")</formula>
    </cfRule>
    <cfRule type="expression" dxfId="7633" priority="7174" stopIfTrue="1">
      <formula>AND($D65&lt;&gt;"SI",$E65&lt;24)</formula>
    </cfRule>
    <cfRule type="expression" dxfId="7632" priority="7175" stopIfTrue="1">
      <formula>OR($D65="SI",$D65="T&amp;A")</formula>
    </cfRule>
  </conditionalFormatting>
  <conditionalFormatting sqref="E99 E97 E89 E81 E75 E65">
    <cfRule type="expression" dxfId="7631" priority="7170" stopIfTrue="1">
      <formula>OR($D65="SI",$D65="T&amp;A")</formula>
    </cfRule>
    <cfRule type="expression" dxfId="7630" priority="7171" stopIfTrue="1">
      <formula>AND($D65&lt;&gt;"SI",$E65&lt;24)</formula>
    </cfRule>
    <cfRule type="expression" dxfId="7629" priority="7172" stopIfTrue="1">
      <formula>OR($D65="SI",$D65="T&amp;A")</formula>
    </cfRule>
  </conditionalFormatting>
  <conditionalFormatting sqref="E99 E97 E89 E81 E75 E65">
    <cfRule type="expression" dxfId="7628" priority="7167" stopIfTrue="1">
      <formula>OR($D65="SI",$D65="T&amp;A")</formula>
    </cfRule>
    <cfRule type="expression" dxfId="7627" priority="7168" stopIfTrue="1">
      <formula>AND($D65&lt;&gt;"SI",$E65&lt;24)</formula>
    </cfRule>
    <cfRule type="expression" dxfId="7626" priority="7169" stopIfTrue="1">
      <formula>OR($D65="SI",$D65="T&amp;A")</formula>
    </cfRule>
  </conditionalFormatting>
  <conditionalFormatting sqref="E99 E97 E89 E81 E75 E65">
    <cfRule type="expression" dxfId="7625" priority="7164" stopIfTrue="1">
      <formula>OR($D65="SI",$D65="T&amp;A")</formula>
    </cfRule>
    <cfRule type="expression" dxfId="7624" priority="7165" stopIfTrue="1">
      <formula>AND($D65&lt;&gt;"SI",$E65&lt;24)</formula>
    </cfRule>
    <cfRule type="expression" dxfId="7623" priority="7166" stopIfTrue="1">
      <formula>OR($D65="SI",$D65="T&amp;A")</formula>
    </cfRule>
  </conditionalFormatting>
  <conditionalFormatting sqref="E99 E97 E89 E81 E75 E65">
    <cfRule type="expression" dxfId="7622" priority="7161" stopIfTrue="1">
      <formula>OR($D65="SI",$D65="T&amp;A")</formula>
    </cfRule>
    <cfRule type="expression" dxfId="7621" priority="7162" stopIfTrue="1">
      <formula>AND($D65&lt;&gt;"SI",$E65&lt;24)</formula>
    </cfRule>
    <cfRule type="expression" dxfId="7620" priority="7163" stopIfTrue="1">
      <formula>OR($D65="SI",$D65="T&amp;A")</formula>
    </cfRule>
  </conditionalFormatting>
  <conditionalFormatting sqref="E99 E97 E89 E81 E75 E65">
    <cfRule type="expression" dxfId="7619" priority="7158" stopIfTrue="1">
      <formula>OR($D65="SI",$D65="T&amp;A")</formula>
    </cfRule>
    <cfRule type="expression" dxfId="7618" priority="7159" stopIfTrue="1">
      <formula>AND($D65&lt;&gt;"SI",$E65&lt;24)</formula>
    </cfRule>
    <cfRule type="expression" dxfId="7617" priority="7160" stopIfTrue="1">
      <formula>OR($D65="SI",$D65="T&amp;A")</formula>
    </cfRule>
  </conditionalFormatting>
  <conditionalFormatting sqref="E99 E97 E89 E81 E75 E65">
    <cfRule type="expression" dxfId="7616" priority="7155" stopIfTrue="1">
      <formula>OR($D65="SI",$D65="T&amp;A")</formula>
    </cfRule>
    <cfRule type="expression" dxfId="7615" priority="7156" stopIfTrue="1">
      <formula>AND($D65&lt;&gt;"SI",$E65&lt;24)</formula>
    </cfRule>
    <cfRule type="expression" dxfId="7614" priority="7157" stopIfTrue="1">
      <formula>OR($D65="SI",$D65="T&amp;A")</formula>
    </cfRule>
  </conditionalFormatting>
  <conditionalFormatting sqref="E99 E97 E89 E81 E75 E65">
    <cfRule type="expression" dxfId="7613" priority="7152" stopIfTrue="1">
      <formula>OR($D65="SI",$D65="T&amp;A")</formula>
    </cfRule>
    <cfRule type="expression" dxfId="7612" priority="7153" stopIfTrue="1">
      <formula>AND($D65&lt;&gt;"SI",$E65&lt;24)</formula>
    </cfRule>
    <cfRule type="expression" dxfId="7611" priority="7154" stopIfTrue="1">
      <formula>OR($D65="SI",$D65="T&amp;A")</formula>
    </cfRule>
  </conditionalFormatting>
  <conditionalFormatting sqref="E99 E97 E89 E81 E75 E65">
    <cfRule type="expression" dxfId="7610" priority="7149" stopIfTrue="1">
      <formula>OR($D65="SI",$D65="T&amp;A")</formula>
    </cfRule>
    <cfRule type="expression" dxfId="7609" priority="7150" stopIfTrue="1">
      <formula>AND($D65&lt;&gt;"SI",$E65&lt;24)</formula>
    </cfRule>
    <cfRule type="expression" dxfId="7608" priority="7151" stopIfTrue="1">
      <formula>OR($D65="SI",$D65="T&amp;A")</formula>
    </cfRule>
  </conditionalFormatting>
  <conditionalFormatting sqref="E99 E97 E89 E81 E75 E65">
    <cfRule type="expression" dxfId="7607" priority="7146" stopIfTrue="1">
      <formula>OR($D65="SI",$D65="T&amp;A")</formula>
    </cfRule>
    <cfRule type="expression" dxfId="7606" priority="7147" stopIfTrue="1">
      <formula>AND($D65&lt;&gt;"SI",$E65&lt;24)</formula>
    </cfRule>
    <cfRule type="expression" dxfId="7605" priority="7148" stopIfTrue="1">
      <formula>OR($D65="SI",$D65="T&amp;A")</formula>
    </cfRule>
  </conditionalFormatting>
  <conditionalFormatting sqref="E99 E97 E89 E81 E75 E65">
    <cfRule type="expression" dxfId="7604" priority="7143" stopIfTrue="1">
      <formula>OR($D65="SI",$D65="T&amp;A")</formula>
    </cfRule>
    <cfRule type="expression" dxfId="7603" priority="7144" stopIfTrue="1">
      <formula>AND($D65&lt;&gt;"SI",$E65&lt;24)</formula>
    </cfRule>
    <cfRule type="expression" dxfId="7602" priority="7145" stopIfTrue="1">
      <formula>OR($D65="SI",$D65="T&amp;A")</formula>
    </cfRule>
  </conditionalFormatting>
  <conditionalFormatting sqref="E99 E97 E89 E81 E75 E65">
    <cfRule type="expression" dxfId="7601" priority="7140" stopIfTrue="1">
      <formula>OR($D65="SI",$D65="T&amp;A")</formula>
    </cfRule>
    <cfRule type="expression" dxfId="7600" priority="7141" stopIfTrue="1">
      <formula>AND($D65&lt;&gt;"SI",$E65&lt;24)</formula>
    </cfRule>
    <cfRule type="expression" dxfId="7599" priority="7142" stopIfTrue="1">
      <formula>OR($D65="SI",$D65="T&amp;A")</formula>
    </cfRule>
  </conditionalFormatting>
  <conditionalFormatting sqref="E99 E97 E89 E81 E75 E65">
    <cfRule type="expression" dxfId="7598" priority="7137" stopIfTrue="1">
      <formula>OR($D65="SI",$D65="T&amp;A")</formula>
    </cfRule>
    <cfRule type="expression" dxfId="7597" priority="7138" stopIfTrue="1">
      <formula>AND($D65&lt;&gt;"SI",$E65&lt;24)</formula>
    </cfRule>
    <cfRule type="expression" dxfId="7596" priority="7139" stopIfTrue="1">
      <formula>OR($D65="SI",$D65="T&amp;A")</formula>
    </cfRule>
  </conditionalFormatting>
  <conditionalFormatting sqref="E99 E97 E89 E81 E75 E65">
    <cfRule type="expression" dxfId="7595" priority="7134" stopIfTrue="1">
      <formula>OR($D65="SI",$D65="T&amp;A")</formula>
    </cfRule>
    <cfRule type="expression" dxfId="7594" priority="7135" stopIfTrue="1">
      <formula>AND($D65&lt;&gt;"SI",$E65&lt;24)</formula>
    </cfRule>
    <cfRule type="expression" dxfId="7593" priority="7136" stopIfTrue="1">
      <formula>OR($D65="SI",$D65="T&amp;A")</formula>
    </cfRule>
  </conditionalFormatting>
  <conditionalFormatting sqref="E99 E97 E89 E81 E75 E65">
    <cfRule type="expression" dxfId="7592" priority="7131" stopIfTrue="1">
      <formula>OR($D65="SI",$D65="T&amp;A")</formula>
    </cfRule>
    <cfRule type="expression" dxfId="7591" priority="7132" stopIfTrue="1">
      <formula>AND($D65&lt;&gt;"SI",$E65&lt;24)</formula>
    </cfRule>
    <cfRule type="expression" dxfId="7590" priority="7133" stopIfTrue="1">
      <formula>OR($D65="SI",$D65="T&amp;A")</formula>
    </cfRule>
  </conditionalFormatting>
  <conditionalFormatting sqref="E99 E97 E89 E81 E75 E65">
    <cfRule type="expression" dxfId="7589" priority="7128" stopIfTrue="1">
      <formula>OR($D65="SI",$D65="T&amp;A")</formula>
    </cfRule>
    <cfRule type="expression" dxfId="7588" priority="7129" stopIfTrue="1">
      <formula>AND($D65&lt;&gt;"SI",$E65&lt;24)</formula>
    </cfRule>
    <cfRule type="expression" dxfId="7587" priority="7130" stopIfTrue="1">
      <formula>OR($D65="SI",$D65="T&amp;A")</formula>
    </cfRule>
  </conditionalFormatting>
  <conditionalFormatting sqref="E99 E97 E89 E81 E75 E65">
    <cfRule type="expression" dxfId="7586" priority="7125" stopIfTrue="1">
      <formula>OR($D65="SI",$D65="T&amp;A")</formula>
    </cfRule>
    <cfRule type="expression" dxfId="7585" priority="7126" stopIfTrue="1">
      <formula>AND($D65&lt;&gt;"SI",$E65&lt;24)</formula>
    </cfRule>
    <cfRule type="expression" dxfId="7584" priority="7127" stopIfTrue="1">
      <formula>OR($D65="SI",$D65="T&amp;A")</formula>
    </cfRule>
  </conditionalFormatting>
  <conditionalFormatting sqref="E99 E97 E89 E81 E75 E65">
    <cfRule type="expression" dxfId="7583" priority="7122" stopIfTrue="1">
      <formula>OR($D65="SI",$D65="T&amp;A")</formula>
    </cfRule>
    <cfRule type="expression" dxfId="7582" priority="7123" stopIfTrue="1">
      <formula>AND($D65&lt;&gt;"SI",$E65&lt;24)</formula>
    </cfRule>
    <cfRule type="expression" dxfId="7581" priority="7124" stopIfTrue="1">
      <formula>OR($D65="SI",$D65="T&amp;A")</formula>
    </cfRule>
  </conditionalFormatting>
  <conditionalFormatting sqref="E99 E97 E89 E81 E75 E65">
    <cfRule type="expression" dxfId="7580" priority="7119" stopIfTrue="1">
      <formula>OR($D65="SI",$D65="T&amp;A")</formula>
    </cfRule>
    <cfRule type="expression" dxfId="7579" priority="7120" stopIfTrue="1">
      <formula>AND($D65&lt;&gt;"SI",$E65&lt;24)</formula>
    </cfRule>
    <cfRule type="expression" dxfId="7578" priority="7121" stopIfTrue="1">
      <formula>OR($D65="SI",$D65="T&amp;A")</formula>
    </cfRule>
  </conditionalFormatting>
  <conditionalFormatting sqref="E99 E97 E89 E81 E75 E65">
    <cfRule type="expression" dxfId="7577" priority="7116" stopIfTrue="1">
      <formula>OR($D65="SI",$D65="T&amp;A")</formula>
    </cfRule>
    <cfRule type="expression" dxfId="7576" priority="7117" stopIfTrue="1">
      <formula>AND($D65&lt;&gt;"SI",$E65&lt;24)</formula>
    </cfRule>
    <cfRule type="expression" dxfId="7575" priority="7118" stopIfTrue="1">
      <formula>OR($D65="SI",$D65="T&amp;A")</formula>
    </cfRule>
  </conditionalFormatting>
  <conditionalFormatting sqref="E99 E97 E89 E81 E75 E65">
    <cfRule type="expression" dxfId="7574" priority="7113" stopIfTrue="1">
      <formula>OR($D65="SI",$D65="T&amp;A")</formula>
    </cfRule>
    <cfRule type="expression" dxfId="7573" priority="7114" stopIfTrue="1">
      <formula>AND($D65&lt;&gt;"SI",$E65&lt;24)</formula>
    </cfRule>
    <cfRule type="expression" dxfId="7572" priority="7115" stopIfTrue="1">
      <formula>OR($D65="SI",$D65="T&amp;A")</formula>
    </cfRule>
  </conditionalFormatting>
  <conditionalFormatting sqref="E99 E97 E89 E81 E75 E65">
    <cfRule type="expression" dxfId="7571" priority="7110" stopIfTrue="1">
      <formula>OR($D65="SI",$D65="T&amp;A")</formula>
    </cfRule>
    <cfRule type="expression" dxfId="7570" priority="7111" stopIfTrue="1">
      <formula>AND($D65&lt;&gt;"SI",$E65&lt;24)</formula>
    </cfRule>
    <cfRule type="expression" dxfId="7569" priority="7112" stopIfTrue="1">
      <formula>OR($D65="SI",$D65="T&amp;A")</formula>
    </cfRule>
  </conditionalFormatting>
  <conditionalFormatting sqref="E99 E97 E89 E81 E75 E65">
    <cfRule type="expression" dxfId="7568" priority="7107" stopIfTrue="1">
      <formula>OR($D65="SI",$D65="T&amp;A")</formula>
    </cfRule>
    <cfRule type="expression" dxfId="7567" priority="7108" stopIfTrue="1">
      <formula>AND($D65&lt;&gt;"SI",$E65&lt;24)</formula>
    </cfRule>
    <cfRule type="expression" dxfId="7566" priority="7109" stopIfTrue="1">
      <formula>OR($D65="SI",$D65="T&amp;A")</formula>
    </cfRule>
  </conditionalFormatting>
  <conditionalFormatting sqref="E99 E97 E89 E81 E75 E65">
    <cfRule type="expression" dxfId="7565" priority="7104" stopIfTrue="1">
      <formula>OR($D65="SI",$D65="T&amp;A")</formula>
    </cfRule>
    <cfRule type="expression" dxfId="7564" priority="7105" stopIfTrue="1">
      <formula>AND($D65&lt;&gt;"SI",$E65&lt;24)</formula>
    </cfRule>
    <cfRule type="expression" dxfId="7563" priority="7106" stopIfTrue="1">
      <formula>OR($D65="SI",$D65="T&amp;A")</formula>
    </cfRule>
  </conditionalFormatting>
  <conditionalFormatting sqref="E99 E97 E89 E81 E75 E65">
    <cfRule type="expression" dxfId="7562" priority="7101" stopIfTrue="1">
      <formula>OR($D65="SI",$D65="T&amp;A")</formula>
    </cfRule>
    <cfRule type="expression" dxfId="7561" priority="7102" stopIfTrue="1">
      <formula>AND($D65&lt;&gt;"SI",$E65&lt;24)</formula>
    </cfRule>
    <cfRule type="expression" dxfId="7560" priority="7103" stopIfTrue="1">
      <formula>OR($D65="SI",$D65="T&amp;A")</formula>
    </cfRule>
  </conditionalFormatting>
  <conditionalFormatting sqref="E99 E97 E89 E81 E75 E65">
    <cfRule type="expression" dxfId="7559" priority="7098" stopIfTrue="1">
      <formula>OR($D65="SI",$D65="T&amp;A")</formula>
    </cfRule>
    <cfRule type="expression" dxfId="7558" priority="7099" stopIfTrue="1">
      <formula>AND($D65&lt;&gt;"SI",$E65&lt;24)</formula>
    </cfRule>
    <cfRule type="expression" dxfId="7557" priority="7100" stopIfTrue="1">
      <formula>OR($D65="SI",$D65="T&amp;A")</formula>
    </cfRule>
  </conditionalFormatting>
  <conditionalFormatting sqref="E99 E97 E89 E81 E75 E65">
    <cfRule type="expression" dxfId="7556" priority="7095" stopIfTrue="1">
      <formula>OR($D65="SI",$D65="T&amp;A")</formula>
    </cfRule>
    <cfRule type="expression" dxfId="7555" priority="7096" stopIfTrue="1">
      <formula>AND($D65&lt;&gt;"SI",$E65&lt;24)</formula>
    </cfRule>
    <cfRule type="expression" dxfId="7554" priority="7097" stopIfTrue="1">
      <formula>OR($D65="SI",$D65="T&amp;A")</formula>
    </cfRule>
  </conditionalFormatting>
  <conditionalFormatting sqref="E99 E97 E89 E81 E75 E65">
    <cfRule type="expression" dxfId="7553" priority="7092" stopIfTrue="1">
      <formula>OR($D65="SI",$D65="T&amp;A")</formula>
    </cfRule>
    <cfRule type="expression" dxfId="7552" priority="7093" stopIfTrue="1">
      <formula>AND($D65&lt;&gt;"SI",$E65&lt;24)</formula>
    </cfRule>
    <cfRule type="expression" dxfId="7551" priority="7094" stopIfTrue="1">
      <formula>OR($D65="SI",$D65="T&amp;A")</formula>
    </cfRule>
  </conditionalFormatting>
  <conditionalFormatting sqref="E99 E97 E89 E81 E75 E65">
    <cfRule type="expression" dxfId="7550" priority="7089" stopIfTrue="1">
      <formula>OR($D65="SI",$D65="T&amp;A")</formula>
    </cfRule>
    <cfRule type="expression" dxfId="7549" priority="7090" stopIfTrue="1">
      <formula>AND($D65&lt;&gt;"SI",$E65&lt;24)</formula>
    </cfRule>
    <cfRule type="expression" dxfId="7548" priority="7091" stopIfTrue="1">
      <formula>OR($D65="SI",$D65="T&amp;A")</formula>
    </cfRule>
  </conditionalFormatting>
  <conditionalFormatting sqref="E99 E97 E89 E81 E75 E65">
    <cfRule type="expression" dxfId="7547" priority="7086" stopIfTrue="1">
      <formula>OR($D65="SI",$D65="T&amp;A")</formula>
    </cfRule>
    <cfRule type="expression" dxfId="7546" priority="7087" stopIfTrue="1">
      <formula>AND($D65&lt;&gt;"SI",$E65&lt;24)</formula>
    </cfRule>
    <cfRule type="expression" dxfId="7545" priority="7088" stopIfTrue="1">
      <formula>OR($D65="SI",$D65="T&amp;A")</formula>
    </cfRule>
  </conditionalFormatting>
  <conditionalFormatting sqref="E99 E97 E89 E81 E75 E65">
    <cfRule type="expression" dxfId="7544" priority="7083" stopIfTrue="1">
      <formula>OR($D65="SI",$D65="T&amp;A")</formula>
    </cfRule>
    <cfRule type="expression" dxfId="7543" priority="7084" stopIfTrue="1">
      <formula>AND($D65&lt;&gt;"SI",$E65&lt;24)</formula>
    </cfRule>
    <cfRule type="expression" dxfId="7542" priority="7085" stopIfTrue="1">
      <formula>OR($D65="SI",$D65="T&amp;A")</formula>
    </cfRule>
  </conditionalFormatting>
  <conditionalFormatting sqref="E99 E97 E89 E81 E75 E65">
    <cfRule type="expression" dxfId="7541" priority="7080" stopIfTrue="1">
      <formula>OR($D65="SI",$D65="T&amp;A")</formula>
    </cfRule>
    <cfRule type="expression" dxfId="7540" priority="7081" stopIfTrue="1">
      <formula>AND($D65&lt;&gt;"SI",$E65&lt;24)</formula>
    </cfRule>
    <cfRule type="expression" dxfId="7539" priority="7082" stopIfTrue="1">
      <formula>OR($D65="SI",$D65="T&amp;A")</formula>
    </cfRule>
  </conditionalFormatting>
  <conditionalFormatting sqref="E99 E97 E89 E81 E75 E65">
    <cfRule type="expression" dxfId="7538" priority="7077" stopIfTrue="1">
      <formula>OR($D65="SI",$D65="T&amp;A")</formula>
    </cfRule>
    <cfRule type="expression" dxfId="7537" priority="7078" stopIfTrue="1">
      <formula>AND($D65&lt;&gt;"SI",$E65&lt;24)</formula>
    </cfRule>
    <cfRule type="expression" dxfId="7536" priority="7079" stopIfTrue="1">
      <formula>OR($D65="SI",$D65="T&amp;A")</formula>
    </cfRule>
  </conditionalFormatting>
  <conditionalFormatting sqref="E99 E97 E89 E81 E75 E65">
    <cfRule type="expression" dxfId="7535" priority="7074" stopIfTrue="1">
      <formula>OR($D65="SI",$D65="T&amp;A")</formula>
    </cfRule>
    <cfRule type="expression" dxfId="7534" priority="7075" stopIfTrue="1">
      <formula>AND($D65&lt;&gt;"SI",$E65&lt;24)</formula>
    </cfRule>
    <cfRule type="expression" dxfId="7533" priority="7076" stopIfTrue="1">
      <formula>OR($D65="SI",$D65="T&amp;A")</formula>
    </cfRule>
  </conditionalFormatting>
  <conditionalFormatting sqref="E99 E97 E89 E81 E75 E65">
    <cfRule type="expression" dxfId="7532" priority="7071" stopIfTrue="1">
      <formula>OR($D65="SI",$D65="T&amp;A")</formula>
    </cfRule>
    <cfRule type="expression" dxfId="7531" priority="7072" stopIfTrue="1">
      <formula>AND($D65&lt;&gt;"SI",$E65&lt;24)</formula>
    </cfRule>
    <cfRule type="expression" dxfId="7530" priority="7073" stopIfTrue="1">
      <formula>OR($D65="SI",$D65="T&amp;A")</formula>
    </cfRule>
  </conditionalFormatting>
  <conditionalFormatting sqref="E99 E97 E89 E81 E75 E65">
    <cfRule type="expression" dxfId="7529" priority="7068" stopIfTrue="1">
      <formula>OR($D65="SI",$D65="T&amp;A")</formula>
    </cfRule>
    <cfRule type="expression" dxfId="7528" priority="7069" stopIfTrue="1">
      <formula>AND($D65&lt;&gt;"SI",$E65&lt;24)</formula>
    </cfRule>
    <cfRule type="expression" dxfId="7527" priority="7070" stopIfTrue="1">
      <formula>OR($D65="SI",$D65="T&amp;A")</formula>
    </cfRule>
  </conditionalFormatting>
  <conditionalFormatting sqref="E99 E97 E89 E81 E75 E65">
    <cfRule type="expression" dxfId="7526" priority="7065" stopIfTrue="1">
      <formula>OR($D65="SI",$D65="T&amp;A")</formula>
    </cfRule>
    <cfRule type="expression" dxfId="7525" priority="7066" stopIfTrue="1">
      <formula>AND($D65&lt;&gt;"SI",$E65&lt;24)</formula>
    </cfRule>
    <cfRule type="expression" dxfId="7524" priority="7067" stopIfTrue="1">
      <formula>OR($D65="SI",$D65="T&amp;A")</formula>
    </cfRule>
  </conditionalFormatting>
  <conditionalFormatting sqref="E99 E97 E89 E81 E75 E65">
    <cfRule type="expression" dxfId="7523" priority="7062" stopIfTrue="1">
      <formula>OR($D65="SI",$D65="T&amp;A")</formula>
    </cfRule>
    <cfRule type="expression" dxfId="7522" priority="7063" stopIfTrue="1">
      <formula>AND($D65&lt;&gt;"SI",$E65&lt;24)</formula>
    </cfRule>
    <cfRule type="expression" dxfId="7521" priority="7064" stopIfTrue="1">
      <formula>OR($D65="SI",$D65="T&amp;A")</formula>
    </cfRule>
  </conditionalFormatting>
  <conditionalFormatting sqref="E99 E97 E89 E81 E75 E65">
    <cfRule type="expression" dxfId="7520" priority="7059" stopIfTrue="1">
      <formula>OR($D65="SI",$D65="T&amp;A")</formula>
    </cfRule>
    <cfRule type="expression" dxfId="7519" priority="7060" stopIfTrue="1">
      <formula>AND($D65&lt;&gt;"SI",$E65&lt;24)</formula>
    </cfRule>
    <cfRule type="expression" dxfId="7518" priority="7061" stopIfTrue="1">
      <formula>OR($D65="SI",$D65="T&amp;A")</formula>
    </cfRule>
  </conditionalFormatting>
  <conditionalFormatting sqref="E99 E97 E89 E81 E75 E65">
    <cfRule type="expression" dxfId="7517" priority="7056" stopIfTrue="1">
      <formula>OR($D65="SI",$D65="T&amp;A")</formula>
    </cfRule>
    <cfRule type="expression" dxfId="7516" priority="7057" stopIfTrue="1">
      <formula>AND($D65&lt;&gt;"SI",$E65&lt;24)</formula>
    </cfRule>
    <cfRule type="expression" dxfId="7515" priority="7058" stopIfTrue="1">
      <formula>OR($D65="SI",$D65="T&amp;A")</formula>
    </cfRule>
  </conditionalFormatting>
  <conditionalFormatting sqref="E99 E97 E89 E81 E75 E65">
    <cfRule type="expression" dxfId="7514" priority="7053" stopIfTrue="1">
      <formula>OR($D65="SI",$D65="T&amp;A")</formula>
    </cfRule>
    <cfRule type="expression" dxfId="7513" priority="7054" stopIfTrue="1">
      <formula>AND($D65&lt;&gt;"SI",$E65&lt;24)</formula>
    </cfRule>
    <cfRule type="expression" dxfId="7512" priority="7055" stopIfTrue="1">
      <formula>OR($D65="SI",$D65="T&amp;A")</formula>
    </cfRule>
  </conditionalFormatting>
  <conditionalFormatting sqref="E99 E97 E89 E81 E75 E65">
    <cfRule type="expression" dxfId="7511" priority="7050" stopIfTrue="1">
      <formula>OR($D65="SI",$D65="T&amp;A")</formula>
    </cfRule>
    <cfRule type="expression" dxfId="7510" priority="7051" stopIfTrue="1">
      <formula>AND($D65&lt;&gt;"SI",$E65&lt;24)</formula>
    </cfRule>
    <cfRule type="expression" dxfId="7509" priority="7052" stopIfTrue="1">
      <formula>OR($D65="SI",$D65="T&amp;A")</formula>
    </cfRule>
  </conditionalFormatting>
  <conditionalFormatting sqref="E99 E97 E89 E81 E75 E65">
    <cfRule type="expression" dxfId="7508" priority="7047" stopIfTrue="1">
      <formula>OR($D65="SI",$D65="T&amp;A")</formula>
    </cfRule>
    <cfRule type="expression" dxfId="7507" priority="7048" stopIfTrue="1">
      <formula>AND($D65&lt;&gt;"SI",$E65&lt;24)</formula>
    </cfRule>
    <cfRule type="expression" dxfId="7506" priority="7049" stopIfTrue="1">
      <formula>OR($D65="SI",$D65="T&amp;A")</formula>
    </cfRule>
  </conditionalFormatting>
  <conditionalFormatting sqref="E99 E97 E89 E81 E75 E65">
    <cfRule type="expression" dxfId="7505" priority="7044" stopIfTrue="1">
      <formula>OR($D65="SI",$D65="T&amp;A")</formula>
    </cfRule>
    <cfRule type="expression" dxfId="7504" priority="7045" stopIfTrue="1">
      <formula>AND($D65&lt;&gt;"SI",$E65&lt;24)</formula>
    </cfRule>
    <cfRule type="expression" dxfId="7503" priority="7046" stopIfTrue="1">
      <formula>OR($D65="SI",$D65="T&amp;A")</formula>
    </cfRule>
  </conditionalFormatting>
  <conditionalFormatting sqref="E99 E97 E89 E81 E75 E65">
    <cfRule type="expression" dxfId="7502" priority="7041" stopIfTrue="1">
      <formula>OR($D65="SI",$D65="T&amp;A")</formula>
    </cfRule>
    <cfRule type="expression" dxfId="7501" priority="7042" stopIfTrue="1">
      <formula>AND($D65&lt;&gt;"SI",$E65&lt;24)</formula>
    </cfRule>
    <cfRule type="expression" dxfId="7500" priority="7043" stopIfTrue="1">
      <formula>OR($D65="SI",$D65="T&amp;A")</formula>
    </cfRule>
  </conditionalFormatting>
  <conditionalFormatting sqref="E99 E97 E89 E81 E75 E65">
    <cfRule type="expression" dxfId="7499" priority="7038" stopIfTrue="1">
      <formula>OR($D65="SI",$D65="T&amp;A")</formula>
    </cfRule>
    <cfRule type="expression" dxfId="7498" priority="7039" stopIfTrue="1">
      <formula>AND($D65&lt;&gt;"SI",$E65&lt;24)</formula>
    </cfRule>
    <cfRule type="expression" dxfId="7497" priority="7040" stopIfTrue="1">
      <formula>OR($D65="SI",$D65="T&amp;A")</formula>
    </cfRule>
  </conditionalFormatting>
  <conditionalFormatting sqref="E99 E97 E89 E81 E75 E65">
    <cfRule type="expression" dxfId="7496" priority="7035" stopIfTrue="1">
      <formula>OR($D65="SI",$D65="T&amp;A")</formula>
    </cfRule>
    <cfRule type="expression" dxfId="7495" priority="7036" stopIfTrue="1">
      <formula>AND($D65&lt;&gt;"SI",$E65&lt;24)</formula>
    </cfRule>
    <cfRule type="expression" dxfId="7494" priority="7037" stopIfTrue="1">
      <formula>OR($D65="SI",$D65="T&amp;A")</formula>
    </cfRule>
  </conditionalFormatting>
  <conditionalFormatting sqref="E99 E97 E89 E81 E75 E65">
    <cfRule type="expression" dxfId="7493" priority="7032" stopIfTrue="1">
      <formula>OR($D65="SI",$D65="T&amp;A")</formula>
    </cfRule>
    <cfRule type="expression" dxfId="7492" priority="7033" stopIfTrue="1">
      <formula>AND($D65&lt;&gt;"SI",$E65&lt;24)</formula>
    </cfRule>
    <cfRule type="expression" dxfId="7491" priority="7034" stopIfTrue="1">
      <formula>OR($D65="SI",$D65="T&amp;A")</formula>
    </cfRule>
  </conditionalFormatting>
  <conditionalFormatting sqref="E99 E97 E89 E81 E75 E65">
    <cfRule type="expression" dxfId="7490" priority="7029" stopIfTrue="1">
      <formula>OR($D65="SI",$D65="T&amp;A")</formula>
    </cfRule>
    <cfRule type="expression" dxfId="7489" priority="7030" stopIfTrue="1">
      <formula>AND($D65&lt;&gt;"SI",$E65&lt;24)</formula>
    </cfRule>
    <cfRule type="expression" dxfId="7488" priority="7031" stopIfTrue="1">
      <formula>OR($D65="SI",$D65="T&amp;A")</formula>
    </cfRule>
  </conditionalFormatting>
  <conditionalFormatting sqref="E99 E97 E89 E81 E75 E65">
    <cfRule type="expression" dxfId="7487" priority="7026" stopIfTrue="1">
      <formula>OR($D65="SI",$D65="T&amp;A")</formula>
    </cfRule>
    <cfRule type="expression" dxfId="7486" priority="7027" stopIfTrue="1">
      <formula>AND($D65&lt;&gt;"SI",$E65&lt;24)</formula>
    </cfRule>
    <cfRule type="expression" dxfId="7485" priority="7028" stopIfTrue="1">
      <formula>OR($D65="SI",$D65="T&amp;A")</formula>
    </cfRule>
  </conditionalFormatting>
  <conditionalFormatting sqref="E99 E97 E89 E81 E75 E65">
    <cfRule type="expression" dxfId="7484" priority="7023" stopIfTrue="1">
      <formula>OR($D65="SI",$D65="T&amp;A")</formula>
    </cfRule>
    <cfRule type="expression" dxfId="7483" priority="7024" stopIfTrue="1">
      <formula>AND($D65&lt;&gt;"SI",$E65&lt;24)</formula>
    </cfRule>
    <cfRule type="expression" dxfId="7482" priority="7025" stopIfTrue="1">
      <formula>OR($D65="SI",$D65="T&amp;A")</formula>
    </cfRule>
  </conditionalFormatting>
  <conditionalFormatting sqref="E99 E97 E89 E81 E75 E65">
    <cfRule type="expression" dxfId="7481" priority="7020" stopIfTrue="1">
      <formula>OR($D65="SI",$D65="T&amp;A")</formula>
    </cfRule>
    <cfRule type="expression" dxfId="7480" priority="7021" stopIfTrue="1">
      <formula>AND($D65&lt;&gt;"SI",$E65&lt;24)</formula>
    </cfRule>
    <cfRule type="expression" dxfId="7479" priority="7022" stopIfTrue="1">
      <formula>OR($D65="SI",$D65="T&amp;A")</formula>
    </cfRule>
  </conditionalFormatting>
  <conditionalFormatting sqref="E99 E97 E89 E81 E75 E65">
    <cfRule type="expression" dxfId="7478" priority="7017" stopIfTrue="1">
      <formula>OR($D65="SI",$D65="T&amp;A")</formula>
    </cfRule>
    <cfRule type="expression" dxfId="7477" priority="7018" stopIfTrue="1">
      <formula>AND($D65&lt;&gt;"SI",$E65&lt;24)</formula>
    </cfRule>
    <cfRule type="expression" dxfId="7476" priority="7019" stopIfTrue="1">
      <formula>OR($D65="SI",$D65="T&amp;A")</formula>
    </cfRule>
  </conditionalFormatting>
  <conditionalFormatting sqref="E99 E97 E89 E81 E75 E65">
    <cfRule type="expression" dxfId="7475" priority="7014" stopIfTrue="1">
      <formula>OR($D65="SI",$D65="T&amp;A")</formula>
    </cfRule>
    <cfRule type="expression" dxfId="7474" priority="7015" stopIfTrue="1">
      <formula>AND($D65&lt;&gt;"SI",$E65&lt;24)</formula>
    </cfRule>
    <cfRule type="expression" dxfId="7473" priority="7016" stopIfTrue="1">
      <formula>OR($D65="SI",$D65="T&amp;A")</formula>
    </cfRule>
  </conditionalFormatting>
  <conditionalFormatting sqref="E99 E97 E89 E81 E75 E65">
    <cfRule type="expression" dxfId="7472" priority="7011" stopIfTrue="1">
      <formula>OR($D65="SI",$D65="T&amp;A")</formula>
    </cfRule>
    <cfRule type="expression" dxfId="7471" priority="7012" stopIfTrue="1">
      <formula>AND($D65&lt;&gt;"SI",$E65&lt;24)</formula>
    </cfRule>
    <cfRule type="expression" dxfId="7470" priority="7013" stopIfTrue="1">
      <formula>OR($D65="SI",$D65="T&amp;A")</formula>
    </cfRule>
  </conditionalFormatting>
  <conditionalFormatting sqref="E99 E97 E89 E81 E75 E65">
    <cfRule type="expression" dxfId="7469" priority="7008" stopIfTrue="1">
      <formula>OR($D65="SI",$D65="T&amp;A")</formula>
    </cfRule>
    <cfRule type="expression" dxfId="7468" priority="7009" stopIfTrue="1">
      <formula>AND($D65&lt;&gt;"SI",$E65&lt;24)</formula>
    </cfRule>
    <cfRule type="expression" dxfId="7467" priority="7010" stopIfTrue="1">
      <formula>OR($D65="SI",$D65="T&amp;A")</formula>
    </cfRule>
  </conditionalFormatting>
  <conditionalFormatting sqref="E99 E97 E89 E81 E75 E65">
    <cfRule type="expression" dxfId="7466" priority="7005" stopIfTrue="1">
      <formula>OR($D65="SI",$D65="T&amp;A")</formula>
    </cfRule>
    <cfRule type="expression" dxfId="7465" priority="7006" stopIfTrue="1">
      <formula>AND($D65&lt;&gt;"SI",$E65&lt;24)</formula>
    </cfRule>
    <cfRule type="expression" dxfId="7464" priority="7007" stopIfTrue="1">
      <formula>OR($D65="SI",$D65="T&amp;A")</formula>
    </cfRule>
  </conditionalFormatting>
  <conditionalFormatting sqref="E99 E97 E89 E81 E75 E65">
    <cfRule type="expression" dxfId="7463" priority="7002" stopIfTrue="1">
      <formula>OR($D65="SI",$D65="T&amp;A")</formula>
    </cfRule>
    <cfRule type="expression" dxfId="7462" priority="7003" stopIfTrue="1">
      <formula>AND($D65&lt;&gt;"SI",$E65&lt;24)</formula>
    </cfRule>
    <cfRule type="expression" dxfId="7461" priority="7004" stopIfTrue="1">
      <formula>OR($D65="SI",$D65="T&amp;A")</formula>
    </cfRule>
  </conditionalFormatting>
  <conditionalFormatting sqref="E99 E97 E89 E81 E75 E65">
    <cfRule type="expression" dxfId="7460" priority="6999" stopIfTrue="1">
      <formula>OR($D65="SI",$D65="T&amp;A")</formula>
    </cfRule>
    <cfRule type="expression" dxfId="7459" priority="7000" stopIfTrue="1">
      <formula>AND($D65&lt;&gt;"SI",$E65&lt;24)</formula>
    </cfRule>
    <cfRule type="expression" dxfId="7458" priority="7001" stopIfTrue="1">
      <formula>OR($D65="SI",$D65="T&amp;A")</formula>
    </cfRule>
  </conditionalFormatting>
  <conditionalFormatting sqref="E99 E97 E89 E81 E75 E65">
    <cfRule type="expression" dxfId="7457" priority="6996" stopIfTrue="1">
      <formula>OR($D65="SI",$D65="T&amp;A")</formula>
    </cfRule>
    <cfRule type="expression" dxfId="7456" priority="6997" stopIfTrue="1">
      <formula>AND($D65&lt;&gt;"SI",$E65&lt;24)</formula>
    </cfRule>
    <cfRule type="expression" dxfId="7455" priority="6998" stopIfTrue="1">
      <formula>OR($D65="SI",$D65="T&amp;A")</formula>
    </cfRule>
  </conditionalFormatting>
  <conditionalFormatting sqref="E99 E97 E89 E81 E75 E65">
    <cfRule type="expression" dxfId="7454" priority="6993" stopIfTrue="1">
      <formula>OR($D65="SI",$D65="T&amp;A")</formula>
    </cfRule>
    <cfRule type="expression" dxfId="7453" priority="6994" stopIfTrue="1">
      <formula>AND($D65&lt;&gt;"SI",$E65&lt;24)</formula>
    </cfRule>
    <cfRule type="expression" dxfId="7452" priority="6995" stopIfTrue="1">
      <formula>OR($D65="SI",$D65="T&amp;A")</formula>
    </cfRule>
  </conditionalFormatting>
  <conditionalFormatting sqref="E99 E97 E89 E81 E75 E65">
    <cfRule type="expression" dxfId="7451" priority="6990" stopIfTrue="1">
      <formula>OR($D65="SI",$D65="T&amp;A")</formula>
    </cfRule>
    <cfRule type="expression" dxfId="7450" priority="6991" stopIfTrue="1">
      <formula>AND($D65&lt;&gt;"SI",$E65&lt;24)</formula>
    </cfRule>
    <cfRule type="expression" dxfId="7449" priority="6992" stopIfTrue="1">
      <formula>OR($D65="SI",$D65="T&amp;A")</formula>
    </cfRule>
  </conditionalFormatting>
  <conditionalFormatting sqref="E99 E97 E89 E81 E75 E65">
    <cfRule type="expression" dxfId="7448" priority="6987" stopIfTrue="1">
      <formula>OR($D65="SI",$D65="T&amp;A")</formula>
    </cfRule>
    <cfRule type="expression" dxfId="7447" priority="6988" stopIfTrue="1">
      <formula>AND($D65&lt;&gt;"SI",$E65&lt;24)</formula>
    </cfRule>
    <cfRule type="expression" dxfId="7446" priority="6989" stopIfTrue="1">
      <formula>OR($D65="SI",$D65="T&amp;A")</formula>
    </cfRule>
  </conditionalFormatting>
  <conditionalFormatting sqref="E99 E97 E89 E81 E75 E65">
    <cfRule type="expression" dxfId="7445" priority="6984" stopIfTrue="1">
      <formula>OR($D65="SI",$D65="T&amp;A")</formula>
    </cfRule>
    <cfRule type="expression" dxfId="7444" priority="6985" stopIfTrue="1">
      <formula>AND($D65&lt;&gt;"SI",$E65&lt;24)</formula>
    </cfRule>
    <cfRule type="expression" dxfId="7443" priority="6986" stopIfTrue="1">
      <formula>OR($D65="SI",$D65="T&amp;A")</formula>
    </cfRule>
  </conditionalFormatting>
  <conditionalFormatting sqref="E99 E97 E89 E81 E75 E65">
    <cfRule type="expression" dxfId="7442" priority="6981" stopIfTrue="1">
      <formula>OR($D65="SI",$D65="T&amp;A")</formula>
    </cfRule>
    <cfRule type="expression" dxfId="7441" priority="6982" stopIfTrue="1">
      <formula>AND($D65&lt;&gt;"SI",$E65&lt;24)</formula>
    </cfRule>
    <cfRule type="expression" dxfId="7440" priority="6983" stopIfTrue="1">
      <formula>OR($D65="SI",$D65="T&amp;A")</formula>
    </cfRule>
  </conditionalFormatting>
  <conditionalFormatting sqref="E99 E97 E89 E81 E75 E65">
    <cfRule type="expression" dxfId="7439" priority="6978" stopIfTrue="1">
      <formula>OR($D65="SI",$D65="T&amp;A")</formula>
    </cfRule>
    <cfRule type="expression" dxfId="7438" priority="6979" stopIfTrue="1">
      <formula>AND($D65&lt;&gt;"SI",$E65&lt;24)</formula>
    </cfRule>
    <cfRule type="expression" dxfId="7437" priority="6980" stopIfTrue="1">
      <formula>OR($D65="SI",$D65="T&amp;A")</formula>
    </cfRule>
  </conditionalFormatting>
  <conditionalFormatting sqref="E99 E97 E89 E81 E75 E65">
    <cfRule type="expression" dxfId="7436" priority="6975" stopIfTrue="1">
      <formula>OR($D65="SI",$D65="T&amp;A")</formula>
    </cfRule>
    <cfRule type="expression" dxfId="7435" priority="6976" stopIfTrue="1">
      <formula>AND($D65&lt;&gt;"SI",$E65&lt;24)</formula>
    </cfRule>
    <cfRule type="expression" dxfId="7434" priority="6977" stopIfTrue="1">
      <formula>OR($D65="SI",$D65="T&amp;A")</formula>
    </cfRule>
  </conditionalFormatting>
  <conditionalFormatting sqref="E99 E97 E89 E81 E75 E65">
    <cfRule type="expression" dxfId="7433" priority="6972" stopIfTrue="1">
      <formula>OR($D65="SI",$D65="T&amp;A")</formula>
    </cfRule>
    <cfRule type="expression" dxfId="7432" priority="6973" stopIfTrue="1">
      <formula>AND($D65&lt;&gt;"SI",$E65&lt;24)</formula>
    </cfRule>
    <cfRule type="expression" dxfId="7431" priority="6974" stopIfTrue="1">
      <formula>OR($D65="SI",$D65="T&amp;A")</formula>
    </cfRule>
  </conditionalFormatting>
  <conditionalFormatting sqref="E99 E97 E89 E81 E75 E65">
    <cfRule type="expression" dxfId="7430" priority="6969" stopIfTrue="1">
      <formula>OR($D65="SI",$D65="T&amp;A")</formula>
    </cfRule>
    <cfRule type="expression" dxfId="7429" priority="6970" stopIfTrue="1">
      <formula>AND($D65&lt;&gt;"SI",$E65&lt;24)</formula>
    </cfRule>
    <cfRule type="expression" dxfId="7428" priority="6971" stopIfTrue="1">
      <formula>OR($D65="SI",$D65="T&amp;A")</formula>
    </cfRule>
  </conditionalFormatting>
  <conditionalFormatting sqref="E99 E97 E89 E81 E75 E65">
    <cfRule type="expression" dxfId="7427" priority="6966" stopIfTrue="1">
      <formula>OR($D65="SI",$D65="T&amp;A")</formula>
    </cfRule>
    <cfRule type="expression" dxfId="7426" priority="6967" stopIfTrue="1">
      <formula>AND($D65&lt;&gt;"SI",$E65&lt;24)</formula>
    </cfRule>
    <cfRule type="expression" dxfId="7425" priority="6968" stopIfTrue="1">
      <formula>OR($D65="SI",$D65="T&amp;A")</formula>
    </cfRule>
  </conditionalFormatting>
  <conditionalFormatting sqref="E99 E97 E89 E81 E75 E65">
    <cfRule type="expression" dxfId="7424" priority="6963" stopIfTrue="1">
      <formula>OR($D65="SI",$D65="T&amp;A")</formula>
    </cfRule>
    <cfRule type="expression" dxfId="7423" priority="6964" stopIfTrue="1">
      <formula>AND($D65&lt;&gt;"SI",$E65&lt;24)</formula>
    </cfRule>
    <cfRule type="expression" dxfId="7422" priority="6965" stopIfTrue="1">
      <formula>OR($D65="SI",$D65="T&amp;A")</formula>
    </cfRule>
  </conditionalFormatting>
  <conditionalFormatting sqref="E99 E97 E89 E81 E75 E65">
    <cfRule type="expression" dxfId="7421" priority="6960" stopIfTrue="1">
      <formula>OR($D65="SI",$D65="T&amp;A")</formula>
    </cfRule>
    <cfRule type="expression" dxfId="7420" priority="6961" stopIfTrue="1">
      <formula>AND($D65&lt;&gt;"SI",$E65&lt;24)</formula>
    </cfRule>
    <cfRule type="expression" dxfId="7419" priority="6962" stopIfTrue="1">
      <formula>OR($D65="SI",$D65="T&amp;A")</formula>
    </cfRule>
  </conditionalFormatting>
  <conditionalFormatting sqref="E99 E97 E89 E81 E75 E65">
    <cfRule type="expression" dxfId="7418" priority="6957" stopIfTrue="1">
      <formula>OR($D65="SI",$D65="T&amp;A")</formula>
    </cfRule>
    <cfRule type="expression" dxfId="7417" priority="6958" stopIfTrue="1">
      <formula>AND($D65&lt;&gt;"SI",$E65&lt;24)</formula>
    </cfRule>
    <cfRule type="expression" dxfId="7416" priority="6959" stopIfTrue="1">
      <formula>OR($D65="SI",$D65="T&amp;A")</formula>
    </cfRule>
  </conditionalFormatting>
  <conditionalFormatting sqref="E99 E97 E89 E81 E75 E65">
    <cfRule type="expression" dxfId="7415" priority="6954" stopIfTrue="1">
      <formula>OR($D65="SI",$D65="T&amp;A")</formula>
    </cfRule>
    <cfRule type="expression" dxfId="7414" priority="6955" stopIfTrue="1">
      <formula>AND($D65&lt;&gt;"SI",$E65&lt;24)</formula>
    </cfRule>
    <cfRule type="expression" dxfId="7413" priority="6956" stopIfTrue="1">
      <formula>OR($D65="SI",$D65="T&amp;A")</formula>
    </cfRule>
  </conditionalFormatting>
  <conditionalFormatting sqref="E99 E97 E89 E81 E75 E65">
    <cfRule type="expression" dxfId="7412" priority="6951" stopIfTrue="1">
      <formula>OR($D65="SI",$D65="T&amp;A")</formula>
    </cfRule>
    <cfRule type="expression" dxfId="7411" priority="6952" stopIfTrue="1">
      <formula>AND($D65&lt;&gt;"SI",$E65&lt;24)</formula>
    </cfRule>
    <cfRule type="expression" dxfId="7410" priority="6953" stopIfTrue="1">
      <formula>OR($D65="SI",$D65="T&amp;A")</formula>
    </cfRule>
  </conditionalFormatting>
  <conditionalFormatting sqref="E99 E97 E89 E81 E75 E65">
    <cfRule type="expression" dxfId="7409" priority="6948" stopIfTrue="1">
      <formula>OR($D65="SI",$D65="T&amp;A")</formula>
    </cfRule>
    <cfRule type="expression" dxfId="7408" priority="6949" stopIfTrue="1">
      <formula>AND($D65&lt;&gt;"SI",$E65&lt;24)</formula>
    </cfRule>
    <cfRule type="expression" dxfId="7407" priority="6950" stopIfTrue="1">
      <formula>OR($D65="SI",$D65="T&amp;A")</formula>
    </cfRule>
  </conditionalFormatting>
  <conditionalFormatting sqref="E99 E97 E89 E81 E75 E65">
    <cfRule type="expression" dxfId="7406" priority="6945" stopIfTrue="1">
      <formula>OR($D65="SI",$D65="T&amp;A")</formula>
    </cfRule>
    <cfRule type="expression" dxfId="7405" priority="6946" stopIfTrue="1">
      <formula>AND($D65&lt;&gt;"SI",$E65&lt;24)</formula>
    </cfRule>
    <cfRule type="expression" dxfId="7404" priority="6947" stopIfTrue="1">
      <formula>OR($D65="SI",$D65="T&amp;A")</formula>
    </cfRule>
  </conditionalFormatting>
  <conditionalFormatting sqref="E99 E97 E89 E81 E75 E65">
    <cfRule type="expression" dxfId="7403" priority="6942" stopIfTrue="1">
      <formula>OR($D65="SI",$D65="T&amp;A")</formula>
    </cfRule>
    <cfRule type="expression" dxfId="7402" priority="6943" stopIfTrue="1">
      <formula>AND($D65&lt;&gt;"SI",$E65&lt;24)</formula>
    </cfRule>
    <cfRule type="expression" dxfId="7401" priority="6944" stopIfTrue="1">
      <formula>OR($D65="SI",$D65="T&amp;A")</formula>
    </cfRule>
  </conditionalFormatting>
  <conditionalFormatting sqref="E99 E97 E89 E81 E75 E65">
    <cfRule type="expression" dxfId="7400" priority="6939" stopIfTrue="1">
      <formula>OR($D65="SI",$D65="T&amp;A")</formula>
    </cfRule>
    <cfRule type="expression" dxfId="7399" priority="6940" stopIfTrue="1">
      <formula>AND($D65&lt;&gt;"SI",$E65&lt;24)</formula>
    </cfRule>
    <cfRule type="expression" dxfId="7398" priority="6941" stopIfTrue="1">
      <formula>OR($D65="SI",$D65="T&amp;A")</formula>
    </cfRule>
  </conditionalFormatting>
  <conditionalFormatting sqref="E99 E97 E89 E81 E75 E65">
    <cfRule type="expression" dxfId="7397" priority="6936" stopIfTrue="1">
      <formula>OR($D65="SI",$D65="T&amp;A")</formula>
    </cfRule>
    <cfRule type="expression" dxfId="7396" priority="6937" stopIfTrue="1">
      <formula>AND($D65&lt;&gt;"SI",$E65&lt;24)</formula>
    </cfRule>
    <cfRule type="expression" dxfId="7395" priority="6938" stopIfTrue="1">
      <formula>OR($D65="SI",$D65="T&amp;A")</formula>
    </cfRule>
  </conditionalFormatting>
  <conditionalFormatting sqref="E99 E97 E89 E81 E75 E65">
    <cfRule type="expression" dxfId="7394" priority="6933" stopIfTrue="1">
      <formula>OR($D65="SI",$D65="T&amp;A")</formula>
    </cfRule>
    <cfRule type="expression" dxfId="7393" priority="6934" stopIfTrue="1">
      <formula>AND($D65&lt;&gt;"SI",$E65&lt;24)</formula>
    </cfRule>
    <cfRule type="expression" dxfId="7392" priority="6935" stopIfTrue="1">
      <formula>OR($D65="SI",$D65="T&amp;A")</formula>
    </cfRule>
  </conditionalFormatting>
  <conditionalFormatting sqref="E99 E97 E89 E81 E75 E65">
    <cfRule type="expression" dxfId="7391" priority="6930" stopIfTrue="1">
      <formula>OR($D65="SI",$D65="T&amp;A")</formula>
    </cfRule>
    <cfRule type="expression" dxfId="7390" priority="6931" stopIfTrue="1">
      <formula>AND($D65&lt;&gt;"SI",$E65&lt;24)</formula>
    </cfRule>
    <cfRule type="expression" dxfId="7389" priority="6932" stopIfTrue="1">
      <formula>OR($D65="SI",$D65="T&amp;A")</formula>
    </cfRule>
  </conditionalFormatting>
  <conditionalFormatting sqref="E99 E97 E89 E81 E75 E65">
    <cfRule type="expression" dxfId="7388" priority="6927" stopIfTrue="1">
      <formula>OR($D65="SI",$D65="T&amp;A")</formula>
    </cfRule>
    <cfRule type="expression" dxfId="7387" priority="6928" stopIfTrue="1">
      <formula>AND($D65&lt;&gt;"SI",$E65&lt;24)</formula>
    </cfRule>
    <cfRule type="expression" dxfId="7386" priority="6929" stopIfTrue="1">
      <formula>OR($D65="SI",$D65="T&amp;A")</formula>
    </cfRule>
  </conditionalFormatting>
  <conditionalFormatting sqref="E99 E97 E89 E81 E75 E65">
    <cfRule type="expression" dxfId="7385" priority="6924" stopIfTrue="1">
      <formula>OR($D65="SI",$D65="T&amp;A")</formula>
    </cfRule>
    <cfRule type="expression" dxfId="7384" priority="6925" stopIfTrue="1">
      <formula>AND($D65&lt;&gt;"SI",$E65&lt;24)</formula>
    </cfRule>
    <cfRule type="expression" dxfId="7383" priority="6926" stopIfTrue="1">
      <formula>OR($D65="SI",$D65="T&amp;A")</formula>
    </cfRule>
  </conditionalFormatting>
  <conditionalFormatting sqref="E99 E97 E89 E81 E75 E65">
    <cfRule type="expression" dxfId="7382" priority="6921" stopIfTrue="1">
      <formula>OR($D65="SI",$D65="T&amp;A")</formula>
    </cfRule>
    <cfRule type="expression" dxfId="7381" priority="6922" stopIfTrue="1">
      <formula>AND($D65&lt;&gt;"SI",$E65&lt;24)</formula>
    </cfRule>
    <cfRule type="expression" dxfId="7380" priority="6923" stopIfTrue="1">
      <formula>OR($D65="SI",$D65="T&amp;A")</formula>
    </cfRule>
  </conditionalFormatting>
  <conditionalFormatting sqref="E99 E97 E89 E81 E75 E65">
    <cfRule type="expression" dxfId="7379" priority="6918" stopIfTrue="1">
      <formula>OR($D65="SI",$D65="T&amp;A")</formula>
    </cfRule>
    <cfRule type="expression" dxfId="7378" priority="6919" stopIfTrue="1">
      <formula>AND($D65&lt;&gt;"SI",$E65&lt;24)</formula>
    </cfRule>
    <cfRule type="expression" dxfId="7377" priority="6920" stopIfTrue="1">
      <formula>OR($D65="SI",$D65="T&amp;A")</formula>
    </cfRule>
  </conditionalFormatting>
  <conditionalFormatting sqref="E99 E97 E89 E81 E75 E65">
    <cfRule type="expression" dxfId="7376" priority="6915" stopIfTrue="1">
      <formula>OR($D65="SI",$D65="T&amp;A")</formula>
    </cfRule>
    <cfRule type="expression" dxfId="7375" priority="6916" stopIfTrue="1">
      <formula>AND($D65&lt;&gt;"SI",$E65&lt;24)</formula>
    </cfRule>
    <cfRule type="expression" dxfId="7374" priority="6917" stopIfTrue="1">
      <formula>OR($D65="SI",$D65="T&amp;A")</formula>
    </cfRule>
  </conditionalFormatting>
  <conditionalFormatting sqref="E99 E97 E89 E81 E75 E65">
    <cfRule type="expression" dxfId="7373" priority="6912" stopIfTrue="1">
      <formula>OR($D65="SI",$D65="T&amp;A")</formula>
    </cfRule>
    <cfRule type="expression" dxfId="7372" priority="6913" stopIfTrue="1">
      <formula>AND($D65&lt;&gt;"SI",$E65&lt;24)</formula>
    </cfRule>
    <cfRule type="expression" dxfId="7371" priority="6914" stopIfTrue="1">
      <formula>OR($D65="SI",$D65="T&amp;A")</formula>
    </cfRule>
  </conditionalFormatting>
  <conditionalFormatting sqref="E99 E97 E89 E81 E75 E65">
    <cfRule type="expression" dxfId="7370" priority="6909" stopIfTrue="1">
      <formula>OR($D65="SI",$D65="T&amp;A")</formula>
    </cfRule>
    <cfRule type="expression" dxfId="7369" priority="6910" stopIfTrue="1">
      <formula>AND($D65&lt;&gt;"SI",$E65&lt;24)</formula>
    </cfRule>
    <cfRule type="expression" dxfId="7368" priority="6911" stopIfTrue="1">
      <formula>OR($D65="SI",$D65="T&amp;A")</formula>
    </cfRule>
  </conditionalFormatting>
  <conditionalFormatting sqref="E99 E97 E89 E81 E75 E65">
    <cfRule type="expression" dxfId="7367" priority="6906" stopIfTrue="1">
      <formula>OR($D65="SI",$D65="T&amp;A")</formula>
    </cfRule>
    <cfRule type="expression" dxfId="7366" priority="6907" stopIfTrue="1">
      <formula>AND($D65&lt;&gt;"SI",$E65&lt;24)</formula>
    </cfRule>
    <cfRule type="expression" dxfId="7365" priority="6908" stopIfTrue="1">
      <formula>OR($D65="SI",$D65="T&amp;A")</formula>
    </cfRule>
  </conditionalFormatting>
  <conditionalFormatting sqref="E99 E97 E89 E81 E75 E65">
    <cfRule type="expression" dxfId="7364" priority="6903" stopIfTrue="1">
      <formula>OR($D65="SI",$D65="T&amp;A")</formula>
    </cfRule>
    <cfRule type="expression" dxfId="7363" priority="6904" stopIfTrue="1">
      <formula>AND($D65&lt;&gt;"SI",$E65&lt;24)</formula>
    </cfRule>
    <cfRule type="expression" dxfId="7362" priority="6905" stopIfTrue="1">
      <formula>OR($D65="SI",$D65="T&amp;A")</formula>
    </cfRule>
  </conditionalFormatting>
  <conditionalFormatting sqref="E99 E97 E89 E81 E75 E65">
    <cfRule type="expression" dxfId="7361" priority="6900" stopIfTrue="1">
      <formula>OR($D65="SI",$D65="T&amp;A")</formula>
    </cfRule>
    <cfRule type="expression" dxfId="7360" priority="6901" stopIfTrue="1">
      <formula>AND($D65&lt;&gt;"SI",$E65&lt;24)</formula>
    </cfRule>
    <cfRule type="expression" dxfId="7359" priority="6902" stopIfTrue="1">
      <formula>OR($D65="SI",$D65="T&amp;A")</formula>
    </cfRule>
  </conditionalFormatting>
  <conditionalFormatting sqref="E99 E97 E89 E81 E75 E65">
    <cfRule type="expression" dxfId="7358" priority="6897" stopIfTrue="1">
      <formula>OR($D65="SI",$D65="T&amp;A")</formula>
    </cfRule>
    <cfRule type="expression" dxfId="7357" priority="6898" stopIfTrue="1">
      <formula>AND($D65&lt;&gt;"SI",$E65&lt;24)</formula>
    </cfRule>
    <cfRule type="expression" dxfId="7356" priority="6899" stopIfTrue="1">
      <formula>OR($D65="SI",$D65="T&amp;A")</formula>
    </cfRule>
  </conditionalFormatting>
  <conditionalFormatting sqref="E99 E97 E89 E81 E75 E65">
    <cfRule type="expression" dxfId="7355" priority="6894" stopIfTrue="1">
      <formula>OR($D65="SI",$D65="T&amp;A")</formula>
    </cfRule>
    <cfRule type="expression" dxfId="7354" priority="6895" stopIfTrue="1">
      <formula>AND($D65&lt;&gt;"SI",$E65&lt;24)</formula>
    </cfRule>
    <cfRule type="expression" dxfId="7353" priority="6896" stopIfTrue="1">
      <formula>OR($D65="SI",$D65="T&amp;A")</formula>
    </cfRule>
  </conditionalFormatting>
  <conditionalFormatting sqref="E99 E97 E89 E81 E75 E65">
    <cfRule type="expression" dxfId="7352" priority="6891" stopIfTrue="1">
      <formula>OR($D65="SI",$D65="T&amp;A")</formula>
    </cfRule>
    <cfRule type="expression" dxfId="7351" priority="6892" stopIfTrue="1">
      <formula>AND($D65&lt;&gt;"SI",$E65&lt;24)</formula>
    </cfRule>
    <cfRule type="expression" dxfId="7350" priority="6893" stopIfTrue="1">
      <formula>OR($D65="SI",$D65="T&amp;A")</formula>
    </cfRule>
  </conditionalFormatting>
  <conditionalFormatting sqref="E99 E97 E89 E81 E75 E65">
    <cfRule type="expression" dxfId="7349" priority="6888" stopIfTrue="1">
      <formula>OR($D65="SI",$D65="T&amp;A")</formula>
    </cfRule>
    <cfRule type="expression" dxfId="7348" priority="6889" stopIfTrue="1">
      <formula>AND($D65&lt;&gt;"SI",$E65&lt;24)</formula>
    </cfRule>
    <cfRule type="expression" dxfId="7347" priority="6890" stopIfTrue="1">
      <formula>OR($D65="SI",$D65="T&amp;A")</formula>
    </cfRule>
  </conditionalFormatting>
  <conditionalFormatting sqref="E99 E97 E89 E81 E75 E65">
    <cfRule type="expression" dxfId="7346" priority="6885" stopIfTrue="1">
      <formula>OR($D65="SI",$D65="T&amp;A")</formula>
    </cfRule>
    <cfRule type="expression" dxfId="7345" priority="6886" stopIfTrue="1">
      <formula>AND($D65&lt;&gt;"SI",$E65&lt;24)</formula>
    </cfRule>
    <cfRule type="expression" dxfId="7344" priority="6887" stopIfTrue="1">
      <formula>OR($D65="SI",$D65="T&amp;A")</formula>
    </cfRule>
  </conditionalFormatting>
  <conditionalFormatting sqref="E99 E97 E89 E81 E75 E65">
    <cfRule type="expression" dxfId="7343" priority="6882" stopIfTrue="1">
      <formula>OR($D65="SI",$D65="T&amp;A")</formula>
    </cfRule>
    <cfRule type="expression" dxfId="7342" priority="6883" stopIfTrue="1">
      <formula>AND($D65&lt;&gt;"SI",$E65&lt;24)</formula>
    </cfRule>
    <cfRule type="expression" dxfId="7341" priority="6884" stopIfTrue="1">
      <formula>OR($D65="SI",$D65="T&amp;A")</formula>
    </cfRule>
  </conditionalFormatting>
  <conditionalFormatting sqref="E99 E97 E89 E81 E75 E65">
    <cfRule type="expression" dxfId="7340" priority="6879" stopIfTrue="1">
      <formula>OR($D65="SI",$D65="T&amp;A")</formula>
    </cfRule>
    <cfRule type="expression" dxfId="7339" priority="6880" stopIfTrue="1">
      <formula>AND($D65&lt;&gt;"SI",$E65&lt;24)</formula>
    </cfRule>
    <cfRule type="expression" dxfId="7338" priority="6881" stopIfTrue="1">
      <formula>OR($D65="SI",$D65="T&amp;A")</formula>
    </cfRule>
  </conditionalFormatting>
  <conditionalFormatting sqref="E99 E97 E89 E81 E75 E65">
    <cfRule type="expression" dxfId="7337" priority="6876" stopIfTrue="1">
      <formula>OR($D65="SI",$D65="T&amp;A")</formula>
    </cfRule>
    <cfRule type="expression" dxfId="7336" priority="6877" stopIfTrue="1">
      <formula>AND($D65&lt;&gt;"SI",$E65&lt;24)</formula>
    </cfRule>
    <cfRule type="expression" dxfId="7335" priority="6878" stopIfTrue="1">
      <formula>OR($D65="SI",$D65="T&amp;A")</formula>
    </cfRule>
  </conditionalFormatting>
  <conditionalFormatting sqref="E99 E97 E89 E81 E75 E65">
    <cfRule type="expression" dxfId="7334" priority="6873" stopIfTrue="1">
      <formula>OR($D65="SI",$D65="T&amp;A")</formula>
    </cfRule>
    <cfRule type="expression" dxfId="7333" priority="6874" stopIfTrue="1">
      <formula>AND($D65&lt;&gt;"SI",$E65&lt;24)</formula>
    </cfRule>
    <cfRule type="expression" dxfId="7332" priority="6875" stopIfTrue="1">
      <formula>OR($D65="SI",$D65="T&amp;A")</formula>
    </cfRule>
  </conditionalFormatting>
  <conditionalFormatting sqref="E99 E97 E89 E81 E75 E65">
    <cfRule type="expression" dxfId="7331" priority="6870" stopIfTrue="1">
      <formula>OR($D65="SI",$D65="T&amp;A")</formula>
    </cfRule>
    <cfRule type="expression" dxfId="7330" priority="6871" stopIfTrue="1">
      <formula>AND($D65&lt;&gt;"SI",$E65&lt;24)</formula>
    </cfRule>
    <cfRule type="expression" dxfId="7329" priority="6872" stopIfTrue="1">
      <formula>OR($D65="SI",$D65="T&amp;A")</formula>
    </cfRule>
  </conditionalFormatting>
  <conditionalFormatting sqref="E99 E97 E89 E81 E75 E65">
    <cfRule type="expression" dxfId="7328" priority="6867" stopIfTrue="1">
      <formula>OR($D65="SI",$D65="T&amp;A")</formula>
    </cfRule>
    <cfRule type="expression" dxfId="7327" priority="6868" stopIfTrue="1">
      <formula>AND($D65&lt;&gt;"SI",$E65&lt;24)</formula>
    </cfRule>
    <cfRule type="expression" dxfId="7326" priority="6869" stopIfTrue="1">
      <formula>OR($D65="SI",$D65="T&amp;A")</formula>
    </cfRule>
  </conditionalFormatting>
  <conditionalFormatting sqref="E73">
    <cfRule type="expression" dxfId="7325" priority="6864" stopIfTrue="1">
      <formula>OR($D73="SI",$D73="T&amp;A")</formula>
    </cfRule>
    <cfRule type="expression" dxfId="7324" priority="6865" stopIfTrue="1">
      <formula>AND($D73&lt;&gt;"SI",$E73&lt;24)</formula>
    </cfRule>
    <cfRule type="expression" dxfId="7323" priority="6866" stopIfTrue="1">
      <formula>OR($D73="SI",$D73="T&amp;A")</formula>
    </cfRule>
  </conditionalFormatting>
  <conditionalFormatting sqref="E81">
    <cfRule type="expression" dxfId="7322" priority="6861" stopIfTrue="1">
      <formula>OR($D81="SI",$D81="T&amp;A")</formula>
    </cfRule>
    <cfRule type="expression" dxfId="7321" priority="6862" stopIfTrue="1">
      <formula>AND($D81&lt;&gt;"SI",$E81&lt;24)</formula>
    </cfRule>
    <cfRule type="expression" dxfId="7320" priority="6863" stopIfTrue="1">
      <formula>OR($D81="SI",$D81="T&amp;A")</formula>
    </cfRule>
  </conditionalFormatting>
  <conditionalFormatting sqref="E81">
    <cfRule type="expression" dxfId="7319" priority="6858" stopIfTrue="1">
      <formula>OR($D81="SI",$D81="T&amp;A")</formula>
    </cfRule>
    <cfRule type="expression" dxfId="7318" priority="6859" stopIfTrue="1">
      <formula>AND($D81&lt;&gt;"SI",$E81&lt;24)</formula>
    </cfRule>
    <cfRule type="expression" dxfId="7317" priority="6860" stopIfTrue="1">
      <formula>OR($D81="SI",$D81="T&amp;A")</formula>
    </cfRule>
  </conditionalFormatting>
  <conditionalFormatting sqref="E81">
    <cfRule type="expression" dxfId="7316" priority="6855" stopIfTrue="1">
      <formula>OR($D81="SI",$D81="T&amp;A")</formula>
    </cfRule>
    <cfRule type="expression" dxfId="7315" priority="6856" stopIfTrue="1">
      <formula>AND($D81&lt;&gt;"SI",$E81&lt;24)</formula>
    </cfRule>
    <cfRule type="expression" dxfId="7314" priority="6857" stopIfTrue="1">
      <formula>OR($D81="SI",$D81="T&amp;A")</formula>
    </cfRule>
  </conditionalFormatting>
  <conditionalFormatting sqref="E81">
    <cfRule type="expression" dxfId="7313" priority="6852" stopIfTrue="1">
      <formula>OR($D81="SI",$D81="T&amp;A")</formula>
    </cfRule>
    <cfRule type="expression" dxfId="7312" priority="6853" stopIfTrue="1">
      <formula>AND($D81&lt;&gt;"SI",$E81&lt;24)</formula>
    </cfRule>
    <cfRule type="expression" dxfId="7311" priority="6854" stopIfTrue="1">
      <formula>OR($D81="SI",$D81="T&amp;A")</formula>
    </cfRule>
  </conditionalFormatting>
  <conditionalFormatting sqref="E81">
    <cfRule type="expression" dxfId="7310" priority="6849" stopIfTrue="1">
      <formula>OR($D81="SI",$D81="T&amp;A")</formula>
    </cfRule>
    <cfRule type="expression" dxfId="7309" priority="6850" stopIfTrue="1">
      <formula>AND($D81&lt;&gt;"SI",$E81&lt;24)</formula>
    </cfRule>
    <cfRule type="expression" dxfId="7308" priority="6851" stopIfTrue="1">
      <formula>OR($D81="SI",$D81="T&amp;A")</formula>
    </cfRule>
  </conditionalFormatting>
  <conditionalFormatting sqref="E81">
    <cfRule type="expression" dxfId="7307" priority="6846" stopIfTrue="1">
      <formula>OR($D81="SI",$D81="T&amp;A")</formula>
    </cfRule>
    <cfRule type="expression" dxfId="7306" priority="6847" stopIfTrue="1">
      <formula>AND($D81&lt;&gt;"SI",$E81&lt;24)</formula>
    </cfRule>
    <cfRule type="expression" dxfId="7305" priority="6848" stopIfTrue="1">
      <formula>OR($D81="SI",$D81="T&amp;A")</formula>
    </cfRule>
  </conditionalFormatting>
  <conditionalFormatting sqref="E81">
    <cfRule type="expression" dxfId="7304" priority="6843" stopIfTrue="1">
      <formula>OR($D81="SI",$D81="T&amp;A")</formula>
    </cfRule>
    <cfRule type="expression" dxfId="7303" priority="6844" stopIfTrue="1">
      <formula>AND($D81&lt;&gt;"SI",$E81&lt;24)</formula>
    </cfRule>
    <cfRule type="expression" dxfId="7302" priority="6845" stopIfTrue="1">
      <formula>OR($D81="SI",$D81="T&amp;A")</formula>
    </cfRule>
  </conditionalFormatting>
  <conditionalFormatting sqref="E81">
    <cfRule type="expression" dxfId="7301" priority="6840" stopIfTrue="1">
      <formula>OR($D81="SI",$D81="T&amp;A")</formula>
    </cfRule>
    <cfRule type="expression" dxfId="7300" priority="6841" stopIfTrue="1">
      <formula>AND($D81&lt;&gt;"SI",$E81&lt;24)</formula>
    </cfRule>
    <cfRule type="expression" dxfId="7299" priority="6842" stopIfTrue="1">
      <formula>OR($D81="SI",$D81="T&amp;A")</formula>
    </cfRule>
  </conditionalFormatting>
  <conditionalFormatting sqref="E81">
    <cfRule type="expression" dxfId="7298" priority="6837" stopIfTrue="1">
      <formula>OR($D81="SI",$D81="T&amp;A")</formula>
    </cfRule>
    <cfRule type="expression" dxfId="7297" priority="6838" stopIfTrue="1">
      <formula>AND($D81&lt;&gt;"SI",$E81&lt;24)</formula>
    </cfRule>
    <cfRule type="expression" dxfId="7296" priority="6839" stopIfTrue="1">
      <formula>OR($D81="SI",$D81="T&amp;A")</formula>
    </cfRule>
  </conditionalFormatting>
  <conditionalFormatting sqref="E81">
    <cfRule type="expression" dxfId="7295" priority="6834" stopIfTrue="1">
      <formula>OR($D81="SI",$D81="T&amp;A")</formula>
    </cfRule>
    <cfRule type="expression" dxfId="7294" priority="6835" stopIfTrue="1">
      <formula>AND($D81&lt;&gt;"SI",$E81&lt;24)</formula>
    </cfRule>
    <cfRule type="expression" dxfId="7293" priority="6836" stopIfTrue="1">
      <formula>OR($D81="SI",$D81="T&amp;A")</formula>
    </cfRule>
  </conditionalFormatting>
  <conditionalFormatting sqref="E81">
    <cfRule type="expression" dxfId="7292" priority="6831" stopIfTrue="1">
      <formula>OR($D81="SI",$D81="T&amp;A")</formula>
    </cfRule>
    <cfRule type="expression" dxfId="7291" priority="6832" stopIfTrue="1">
      <formula>AND($D81&lt;&gt;"SI",$E81&lt;24)</formula>
    </cfRule>
    <cfRule type="expression" dxfId="7290" priority="6833" stopIfTrue="1">
      <formula>OR($D81="SI",$D81="T&amp;A")</formula>
    </cfRule>
  </conditionalFormatting>
  <conditionalFormatting sqref="E81">
    <cfRule type="expression" dxfId="7289" priority="6828" stopIfTrue="1">
      <formula>OR($D81="SI",$D81="T&amp;A")</formula>
    </cfRule>
    <cfRule type="expression" dxfId="7288" priority="6829" stopIfTrue="1">
      <formula>AND($D81&lt;&gt;"SI",$E81&lt;24)</formula>
    </cfRule>
    <cfRule type="expression" dxfId="7287" priority="6830" stopIfTrue="1">
      <formula>OR($D81="SI",$D81="T&amp;A")</formula>
    </cfRule>
  </conditionalFormatting>
  <conditionalFormatting sqref="E81">
    <cfRule type="expression" dxfId="7286" priority="6825" stopIfTrue="1">
      <formula>OR($D81="SI",$D81="T&amp;A")</formula>
    </cfRule>
    <cfRule type="expression" dxfId="7285" priority="6826" stopIfTrue="1">
      <formula>AND($D81&lt;&gt;"SI",$E81&lt;24)</formula>
    </cfRule>
    <cfRule type="expression" dxfId="7284" priority="6827" stopIfTrue="1">
      <formula>OR($D81="SI",$D81="T&amp;A")</formula>
    </cfRule>
  </conditionalFormatting>
  <conditionalFormatting sqref="E81">
    <cfRule type="expression" dxfId="7283" priority="6822" stopIfTrue="1">
      <formula>OR($D81="SI",$D81="T&amp;A")</formula>
    </cfRule>
    <cfRule type="expression" dxfId="7282" priority="6823" stopIfTrue="1">
      <formula>AND($D81&lt;&gt;"SI",$E81&lt;24)</formula>
    </cfRule>
    <cfRule type="expression" dxfId="7281" priority="6824" stopIfTrue="1">
      <formula>OR($D81="SI",$D81="T&amp;A")</formula>
    </cfRule>
  </conditionalFormatting>
  <conditionalFormatting sqref="E81">
    <cfRule type="expression" dxfId="7280" priority="6819" stopIfTrue="1">
      <formula>OR($D81="SI",$D81="T&amp;A")</formula>
    </cfRule>
    <cfRule type="expression" dxfId="7279" priority="6820" stopIfTrue="1">
      <formula>AND($D81&lt;&gt;"SI",$E81&lt;24)</formula>
    </cfRule>
    <cfRule type="expression" dxfId="7278" priority="6821" stopIfTrue="1">
      <formula>OR($D81="SI",$D81="T&amp;A")</formula>
    </cfRule>
  </conditionalFormatting>
  <conditionalFormatting sqref="E81">
    <cfRule type="expression" dxfId="7277" priority="6816" stopIfTrue="1">
      <formula>OR($D81="SI",$D81="T&amp;A")</formula>
    </cfRule>
    <cfRule type="expression" dxfId="7276" priority="6817" stopIfTrue="1">
      <formula>AND($D81&lt;&gt;"SI",$E81&lt;24)</formula>
    </cfRule>
    <cfRule type="expression" dxfId="7275" priority="6818" stopIfTrue="1">
      <formula>OR($D81="SI",$D81="T&amp;A")</formula>
    </cfRule>
  </conditionalFormatting>
  <conditionalFormatting sqref="E81">
    <cfRule type="expression" dxfId="7274" priority="6813" stopIfTrue="1">
      <formula>OR($D81="SI",$D81="T&amp;A")</formula>
    </cfRule>
    <cfRule type="expression" dxfId="7273" priority="6814" stopIfTrue="1">
      <formula>AND($D81&lt;&gt;"SI",$E81&lt;24)</formula>
    </cfRule>
    <cfRule type="expression" dxfId="7272" priority="6815" stopIfTrue="1">
      <formula>OR($D81="SI",$D81="T&amp;A")</formula>
    </cfRule>
  </conditionalFormatting>
  <conditionalFormatting sqref="E81">
    <cfRule type="expression" dxfId="7271" priority="6810" stopIfTrue="1">
      <formula>OR($D81="SI",$D81="T&amp;A")</formula>
    </cfRule>
    <cfRule type="expression" dxfId="7270" priority="6811" stopIfTrue="1">
      <formula>AND($D81&lt;&gt;"SI",$E81&lt;24)</formula>
    </cfRule>
    <cfRule type="expression" dxfId="7269" priority="6812" stopIfTrue="1">
      <formula>OR($D81="SI",$D81="T&amp;A")</formula>
    </cfRule>
  </conditionalFormatting>
  <conditionalFormatting sqref="E81">
    <cfRule type="expression" dxfId="7268" priority="6807" stopIfTrue="1">
      <formula>OR($D81="SI",$D81="T&amp;A")</formula>
    </cfRule>
    <cfRule type="expression" dxfId="7267" priority="6808" stopIfTrue="1">
      <formula>AND($D81&lt;&gt;"SI",$E81&lt;24)</formula>
    </cfRule>
    <cfRule type="expression" dxfId="7266" priority="6809" stopIfTrue="1">
      <formula>OR($D81="SI",$D81="T&amp;A")</formula>
    </cfRule>
  </conditionalFormatting>
  <conditionalFormatting sqref="E81">
    <cfRule type="expression" dxfId="7265" priority="6804" stopIfTrue="1">
      <formula>OR($D81="SI",$D81="T&amp;A")</formula>
    </cfRule>
    <cfRule type="expression" dxfId="7264" priority="6805" stopIfTrue="1">
      <formula>AND($D81&lt;&gt;"SI",$E81&lt;24)</formula>
    </cfRule>
    <cfRule type="expression" dxfId="7263" priority="6806" stopIfTrue="1">
      <formula>OR($D81="SI",$D81="T&amp;A")</formula>
    </cfRule>
  </conditionalFormatting>
  <conditionalFormatting sqref="E81">
    <cfRule type="expression" dxfId="7262" priority="6801" stopIfTrue="1">
      <formula>OR($D81="SI",$D81="T&amp;A")</formula>
    </cfRule>
    <cfRule type="expression" dxfId="7261" priority="6802" stopIfTrue="1">
      <formula>AND($D81&lt;&gt;"SI",$E81&lt;24)</formula>
    </cfRule>
    <cfRule type="expression" dxfId="7260" priority="6803" stopIfTrue="1">
      <formula>OR($D81="SI",$D81="T&amp;A")</formula>
    </cfRule>
  </conditionalFormatting>
  <conditionalFormatting sqref="E81">
    <cfRule type="expression" dxfId="7259" priority="6798" stopIfTrue="1">
      <formula>OR($D81="SI",$D81="T&amp;A")</formula>
    </cfRule>
    <cfRule type="expression" dxfId="7258" priority="6799" stopIfTrue="1">
      <formula>AND($D81&lt;&gt;"SI",$E81&lt;24)</formula>
    </cfRule>
    <cfRule type="expression" dxfId="7257" priority="6800" stopIfTrue="1">
      <formula>OR($D81="SI",$D81="T&amp;A")</formula>
    </cfRule>
  </conditionalFormatting>
  <conditionalFormatting sqref="E81">
    <cfRule type="expression" dxfId="7256" priority="6795" stopIfTrue="1">
      <formula>OR($D81="SI",$D81="T&amp;A")</formula>
    </cfRule>
    <cfRule type="expression" dxfId="7255" priority="6796" stopIfTrue="1">
      <formula>AND($D81&lt;&gt;"SI",$E81&lt;24)</formula>
    </cfRule>
    <cfRule type="expression" dxfId="7254" priority="6797" stopIfTrue="1">
      <formula>OR($D81="SI",$D81="T&amp;A")</formula>
    </cfRule>
  </conditionalFormatting>
  <conditionalFormatting sqref="E81">
    <cfRule type="expression" dxfId="7253" priority="6792" stopIfTrue="1">
      <formula>OR($D81="SI",$D81="T&amp;A")</formula>
    </cfRule>
    <cfRule type="expression" dxfId="7252" priority="6793" stopIfTrue="1">
      <formula>AND($D81&lt;&gt;"SI",$E81&lt;24)</formula>
    </cfRule>
    <cfRule type="expression" dxfId="7251" priority="6794" stopIfTrue="1">
      <formula>OR($D81="SI",$D81="T&amp;A")</formula>
    </cfRule>
  </conditionalFormatting>
  <conditionalFormatting sqref="E81">
    <cfRule type="expression" dxfId="7250" priority="6789" stopIfTrue="1">
      <formula>OR($D81="SI",$D81="T&amp;A")</formula>
    </cfRule>
    <cfRule type="expression" dxfId="7249" priority="6790" stopIfTrue="1">
      <formula>AND($D81&lt;&gt;"SI",$E81&lt;24)</formula>
    </cfRule>
    <cfRule type="expression" dxfId="7248" priority="6791" stopIfTrue="1">
      <formula>OR($D81="SI",$D81="T&amp;A")</formula>
    </cfRule>
  </conditionalFormatting>
  <conditionalFormatting sqref="E81">
    <cfRule type="expression" dxfId="7247" priority="6786" stopIfTrue="1">
      <formula>OR($D81="SI",$D81="T&amp;A")</formula>
    </cfRule>
    <cfRule type="expression" dxfId="7246" priority="6787" stopIfTrue="1">
      <formula>AND($D81&lt;&gt;"SI",$E81&lt;24)</formula>
    </cfRule>
    <cfRule type="expression" dxfId="7245" priority="6788" stopIfTrue="1">
      <formula>OR($D81="SI",$D81="T&amp;A")</formula>
    </cfRule>
  </conditionalFormatting>
  <conditionalFormatting sqref="E81">
    <cfRule type="expression" dxfId="7244" priority="6783" stopIfTrue="1">
      <formula>OR($D81="SI",$D81="T&amp;A")</formula>
    </cfRule>
    <cfRule type="expression" dxfId="7243" priority="6784" stopIfTrue="1">
      <formula>AND($D81&lt;&gt;"SI",$E81&lt;24)</formula>
    </cfRule>
    <cfRule type="expression" dxfId="7242" priority="6785" stopIfTrue="1">
      <formula>OR($D81="SI",$D81="T&amp;A")</formula>
    </cfRule>
  </conditionalFormatting>
  <conditionalFormatting sqref="E81">
    <cfRule type="expression" dxfId="7241" priority="6780" stopIfTrue="1">
      <formula>OR($D81="SI",$D81="T&amp;A")</formula>
    </cfRule>
    <cfRule type="expression" dxfId="7240" priority="6781" stopIfTrue="1">
      <formula>AND($D81&lt;&gt;"SI",$E81&lt;24)</formula>
    </cfRule>
    <cfRule type="expression" dxfId="7239" priority="6782" stopIfTrue="1">
      <formula>OR($D81="SI",$D81="T&amp;A")</formula>
    </cfRule>
  </conditionalFormatting>
  <conditionalFormatting sqref="E81">
    <cfRule type="expression" dxfId="7238" priority="6777" stopIfTrue="1">
      <formula>OR($D81="SI",$D81="T&amp;A")</formula>
    </cfRule>
    <cfRule type="expression" dxfId="7237" priority="6778" stopIfTrue="1">
      <formula>AND($D81&lt;&gt;"SI",$E81&lt;24)</formula>
    </cfRule>
    <cfRule type="expression" dxfId="7236" priority="6779" stopIfTrue="1">
      <formula>OR($D81="SI",$D81="T&amp;A")</formula>
    </cfRule>
  </conditionalFormatting>
  <conditionalFormatting sqref="E81">
    <cfRule type="expression" dxfId="7235" priority="6774" stopIfTrue="1">
      <formula>OR($D81="SI",$D81="T&amp;A")</formula>
    </cfRule>
    <cfRule type="expression" dxfId="7234" priority="6775" stopIfTrue="1">
      <formula>AND($D81&lt;&gt;"SI",$E81&lt;24)</formula>
    </cfRule>
    <cfRule type="expression" dxfId="7233" priority="6776" stopIfTrue="1">
      <formula>OR($D81="SI",$D81="T&amp;A")</formula>
    </cfRule>
  </conditionalFormatting>
  <conditionalFormatting sqref="E81">
    <cfRule type="expression" dxfId="7232" priority="6771" stopIfTrue="1">
      <formula>OR($D81="SI",$D81="T&amp;A")</formula>
    </cfRule>
    <cfRule type="expression" dxfId="7231" priority="6772" stopIfTrue="1">
      <formula>AND($D81&lt;&gt;"SI",$E81&lt;24)</formula>
    </cfRule>
    <cfRule type="expression" dxfId="7230" priority="6773" stopIfTrue="1">
      <formula>OR($D81="SI",$D81="T&amp;A")</formula>
    </cfRule>
  </conditionalFormatting>
  <conditionalFormatting sqref="E81">
    <cfRule type="expression" dxfId="7229" priority="6768" stopIfTrue="1">
      <formula>OR($D81="SI",$D81="T&amp;A")</formula>
    </cfRule>
    <cfRule type="expression" dxfId="7228" priority="6769" stopIfTrue="1">
      <formula>AND($D81&lt;&gt;"SI",$E81&lt;24)</formula>
    </cfRule>
    <cfRule type="expression" dxfId="7227" priority="6770" stopIfTrue="1">
      <formula>OR($D81="SI",$D81="T&amp;A")</formula>
    </cfRule>
  </conditionalFormatting>
  <conditionalFormatting sqref="E81">
    <cfRule type="expression" dxfId="7226" priority="6765" stopIfTrue="1">
      <formula>OR($D81="SI",$D81="T&amp;A")</formula>
    </cfRule>
    <cfRule type="expression" dxfId="7225" priority="6766" stopIfTrue="1">
      <formula>AND($D81&lt;&gt;"SI",$E81&lt;24)</formula>
    </cfRule>
    <cfRule type="expression" dxfId="7224" priority="6767" stopIfTrue="1">
      <formula>OR($D81="SI",$D81="T&amp;A")</formula>
    </cfRule>
  </conditionalFormatting>
  <conditionalFormatting sqref="E81">
    <cfRule type="expression" dxfId="7223" priority="6762" stopIfTrue="1">
      <formula>OR($D81="SI",$D81="T&amp;A")</formula>
    </cfRule>
    <cfRule type="expression" dxfId="7222" priority="6763" stopIfTrue="1">
      <formula>AND($D81&lt;&gt;"SI",$E81&lt;24)</formula>
    </cfRule>
    <cfRule type="expression" dxfId="7221" priority="6764" stopIfTrue="1">
      <formula>OR($D81="SI",$D81="T&amp;A")</formula>
    </cfRule>
  </conditionalFormatting>
  <conditionalFormatting sqref="E81">
    <cfRule type="expression" dxfId="7220" priority="6759" stopIfTrue="1">
      <formula>OR($D81="SI",$D81="T&amp;A")</formula>
    </cfRule>
    <cfRule type="expression" dxfId="7219" priority="6760" stopIfTrue="1">
      <formula>AND($D81&lt;&gt;"SI",$E81&lt;24)</formula>
    </cfRule>
    <cfRule type="expression" dxfId="7218" priority="6761" stopIfTrue="1">
      <formula>OR($D81="SI",$D81="T&amp;A")</formula>
    </cfRule>
  </conditionalFormatting>
  <conditionalFormatting sqref="E81">
    <cfRule type="expression" dxfId="7217" priority="6756" stopIfTrue="1">
      <formula>OR($D81="SI",$D81="T&amp;A")</formula>
    </cfRule>
    <cfRule type="expression" dxfId="7216" priority="6757" stopIfTrue="1">
      <formula>AND($D81&lt;&gt;"SI",$E81&lt;24)</formula>
    </cfRule>
    <cfRule type="expression" dxfId="7215" priority="6758" stopIfTrue="1">
      <formula>OR($D81="SI",$D81="T&amp;A")</formula>
    </cfRule>
  </conditionalFormatting>
  <conditionalFormatting sqref="E81">
    <cfRule type="expression" dxfId="7214" priority="6753" stopIfTrue="1">
      <formula>OR($D81="SI",$D81="T&amp;A")</formula>
    </cfRule>
    <cfRule type="expression" dxfId="7213" priority="6754" stopIfTrue="1">
      <formula>AND($D81&lt;&gt;"SI",$E81&lt;24)</formula>
    </cfRule>
    <cfRule type="expression" dxfId="7212" priority="6755" stopIfTrue="1">
      <formula>OR($D81="SI",$D81="T&amp;A")</formula>
    </cfRule>
  </conditionalFormatting>
  <conditionalFormatting sqref="E81">
    <cfRule type="expression" dxfId="7211" priority="6750" stopIfTrue="1">
      <formula>OR($D81="SI",$D81="T&amp;A")</formula>
    </cfRule>
    <cfRule type="expression" dxfId="7210" priority="6751" stopIfTrue="1">
      <formula>AND($D81&lt;&gt;"SI",$E81&lt;24)</formula>
    </cfRule>
    <cfRule type="expression" dxfId="7209" priority="6752" stopIfTrue="1">
      <formula>OR($D81="SI",$D81="T&amp;A")</formula>
    </cfRule>
  </conditionalFormatting>
  <conditionalFormatting sqref="E81">
    <cfRule type="expression" dxfId="7208" priority="6747" stopIfTrue="1">
      <formula>OR($D81="SI",$D81="T&amp;A")</formula>
    </cfRule>
    <cfRule type="expression" dxfId="7207" priority="6748" stopIfTrue="1">
      <formula>AND($D81&lt;&gt;"SI",$E81&lt;24)</formula>
    </cfRule>
    <cfRule type="expression" dxfId="7206" priority="6749" stopIfTrue="1">
      <formula>OR($D81="SI",$D81="T&amp;A")</formula>
    </cfRule>
  </conditionalFormatting>
  <conditionalFormatting sqref="E81">
    <cfRule type="expression" dxfId="7205" priority="6744" stopIfTrue="1">
      <formula>OR($D81="SI",$D81="T&amp;A")</formula>
    </cfRule>
    <cfRule type="expression" dxfId="7204" priority="6745" stopIfTrue="1">
      <formula>AND($D81&lt;&gt;"SI",$E81&lt;24)</formula>
    </cfRule>
    <cfRule type="expression" dxfId="7203" priority="6746" stopIfTrue="1">
      <formula>OR($D81="SI",$D81="T&amp;A")</formula>
    </cfRule>
  </conditionalFormatting>
  <conditionalFormatting sqref="E81">
    <cfRule type="expression" dxfId="7202" priority="6741" stopIfTrue="1">
      <formula>OR($D81="SI",$D81="T&amp;A")</formula>
    </cfRule>
    <cfRule type="expression" dxfId="7201" priority="6742" stopIfTrue="1">
      <formula>AND($D81&lt;&gt;"SI",$E81&lt;24)</formula>
    </cfRule>
    <cfRule type="expression" dxfId="7200" priority="6743" stopIfTrue="1">
      <formula>OR($D81="SI",$D81="T&amp;A")</formula>
    </cfRule>
  </conditionalFormatting>
  <conditionalFormatting sqref="E81">
    <cfRule type="expression" dxfId="7199" priority="6738" stopIfTrue="1">
      <formula>OR($D81="SI",$D81="T&amp;A")</formula>
    </cfRule>
    <cfRule type="expression" dxfId="7198" priority="6739" stopIfTrue="1">
      <formula>AND($D81&lt;&gt;"SI",$E81&lt;24)</formula>
    </cfRule>
    <cfRule type="expression" dxfId="7197" priority="6740" stopIfTrue="1">
      <formula>OR($D81="SI",$D81="T&amp;A")</formula>
    </cfRule>
  </conditionalFormatting>
  <conditionalFormatting sqref="E81">
    <cfRule type="expression" dxfId="7196" priority="6735" stopIfTrue="1">
      <formula>OR($D81="SI",$D81="T&amp;A")</formula>
    </cfRule>
    <cfRule type="expression" dxfId="7195" priority="6736" stopIfTrue="1">
      <formula>AND($D81&lt;&gt;"SI",$E81&lt;24)</formula>
    </cfRule>
    <cfRule type="expression" dxfId="7194" priority="6737" stopIfTrue="1">
      <formula>OR($D81="SI",$D81="T&amp;A")</formula>
    </cfRule>
  </conditionalFormatting>
  <conditionalFormatting sqref="E81">
    <cfRule type="expression" dxfId="7193" priority="6732" stopIfTrue="1">
      <formula>OR($D81="SI",$D81="T&amp;A")</formula>
    </cfRule>
    <cfRule type="expression" dxfId="7192" priority="6733" stopIfTrue="1">
      <formula>AND($D81&lt;&gt;"SI",$E81&lt;24)</formula>
    </cfRule>
    <cfRule type="expression" dxfId="7191" priority="6734" stopIfTrue="1">
      <formula>OR($D81="SI",$D81="T&amp;A")</formula>
    </cfRule>
  </conditionalFormatting>
  <conditionalFormatting sqref="E81">
    <cfRule type="expression" dxfId="7190" priority="6729" stopIfTrue="1">
      <formula>OR($D81="SI",$D81="T&amp;A")</formula>
    </cfRule>
    <cfRule type="expression" dxfId="7189" priority="6730" stopIfTrue="1">
      <formula>AND($D81&lt;&gt;"SI",$E81&lt;24)</formula>
    </cfRule>
    <cfRule type="expression" dxfId="7188" priority="6731" stopIfTrue="1">
      <formula>OR($D81="SI",$D81="T&amp;A")</formula>
    </cfRule>
  </conditionalFormatting>
  <conditionalFormatting sqref="E81">
    <cfRule type="expression" dxfId="7187" priority="6726" stopIfTrue="1">
      <formula>OR($D81="SI",$D81="T&amp;A")</formula>
    </cfRule>
    <cfRule type="expression" dxfId="7186" priority="6727" stopIfTrue="1">
      <formula>AND($D81&lt;&gt;"SI",$E81&lt;24)</formula>
    </cfRule>
    <cfRule type="expression" dxfId="7185" priority="6728" stopIfTrue="1">
      <formula>OR($D81="SI",$D81="T&amp;A")</formula>
    </cfRule>
  </conditionalFormatting>
  <conditionalFormatting sqref="E81">
    <cfRule type="expression" dxfId="7184" priority="6723" stopIfTrue="1">
      <formula>OR($D81="SI",$D81="T&amp;A")</formula>
    </cfRule>
    <cfRule type="expression" dxfId="7183" priority="6724" stopIfTrue="1">
      <formula>AND($D81&lt;&gt;"SI",$E81&lt;24)</formula>
    </cfRule>
    <cfRule type="expression" dxfId="7182" priority="6725" stopIfTrue="1">
      <formula>OR($D81="SI",$D81="T&amp;A")</formula>
    </cfRule>
  </conditionalFormatting>
  <conditionalFormatting sqref="E81">
    <cfRule type="expression" dxfId="7181" priority="6720" stopIfTrue="1">
      <formula>OR($D81="SI",$D81="T&amp;A")</formula>
    </cfRule>
    <cfRule type="expression" dxfId="7180" priority="6721" stopIfTrue="1">
      <formula>AND($D81&lt;&gt;"SI",$E81&lt;24)</formula>
    </cfRule>
    <cfRule type="expression" dxfId="7179" priority="6722" stopIfTrue="1">
      <formula>OR($D81="SI",$D81="T&amp;A")</formula>
    </cfRule>
  </conditionalFormatting>
  <conditionalFormatting sqref="E81">
    <cfRule type="expression" dxfId="7178" priority="6717" stopIfTrue="1">
      <formula>OR($D81="SI",$D81="T&amp;A")</formula>
    </cfRule>
    <cfRule type="expression" dxfId="7177" priority="6718" stopIfTrue="1">
      <formula>AND($D81&lt;&gt;"SI",$E81&lt;24)</formula>
    </cfRule>
    <cfRule type="expression" dxfId="7176" priority="6719" stopIfTrue="1">
      <formula>OR($D81="SI",$D81="T&amp;A")</formula>
    </cfRule>
  </conditionalFormatting>
  <conditionalFormatting sqref="E81">
    <cfRule type="expression" dxfId="7175" priority="6714" stopIfTrue="1">
      <formula>OR($D81="SI",$D81="T&amp;A")</formula>
    </cfRule>
    <cfRule type="expression" dxfId="7174" priority="6715" stopIfTrue="1">
      <formula>AND($D81&lt;&gt;"SI",$E81&lt;24)</formula>
    </cfRule>
    <cfRule type="expression" dxfId="7173" priority="6716" stopIfTrue="1">
      <formula>OR($D81="SI",$D81="T&amp;A")</formula>
    </cfRule>
  </conditionalFormatting>
  <conditionalFormatting sqref="E81">
    <cfRule type="expression" dxfId="7172" priority="6711" stopIfTrue="1">
      <formula>OR($D81="SI",$D81="T&amp;A")</formula>
    </cfRule>
    <cfRule type="expression" dxfId="7171" priority="6712" stopIfTrue="1">
      <formula>AND($D81&lt;&gt;"SI",$E81&lt;24)</formula>
    </cfRule>
    <cfRule type="expression" dxfId="7170" priority="6713" stopIfTrue="1">
      <formula>OR($D81="SI",$D81="T&amp;A")</formula>
    </cfRule>
  </conditionalFormatting>
  <conditionalFormatting sqref="E81">
    <cfRule type="expression" dxfId="7169" priority="6708" stopIfTrue="1">
      <formula>OR($D81="SI",$D81="T&amp;A")</formula>
    </cfRule>
    <cfRule type="expression" dxfId="7168" priority="6709" stopIfTrue="1">
      <formula>AND($D81&lt;&gt;"SI",$E81&lt;24)</formula>
    </cfRule>
    <cfRule type="expression" dxfId="7167" priority="6710" stopIfTrue="1">
      <formula>OR($D81="SI",$D81="T&amp;A")</formula>
    </cfRule>
  </conditionalFormatting>
  <conditionalFormatting sqref="E81">
    <cfRule type="expression" dxfId="7166" priority="6705" stopIfTrue="1">
      <formula>OR($D81="SI",$D81="T&amp;A")</formula>
    </cfRule>
    <cfRule type="expression" dxfId="7165" priority="6706" stopIfTrue="1">
      <formula>AND($D81&lt;&gt;"SI",$E81&lt;24)</formula>
    </cfRule>
    <cfRule type="expression" dxfId="7164" priority="6707" stopIfTrue="1">
      <formula>OR($D81="SI",$D81="T&amp;A")</formula>
    </cfRule>
  </conditionalFormatting>
  <conditionalFormatting sqref="E81">
    <cfRule type="expression" dxfId="7163" priority="6702" stopIfTrue="1">
      <formula>OR($D81="SI",$D81="T&amp;A")</formula>
    </cfRule>
    <cfRule type="expression" dxfId="7162" priority="6703" stopIfTrue="1">
      <formula>AND($D81&lt;&gt;"SI",$E81&lt;24)</formula>
    </cfRule>
    <cfRule type="expression" dxfId="7161" priority="6704" stopIfTrue="1">
      <formula>OR($D81="SI",$D81="T&amp;A")</formula>
    </cfRule>
  </conditionalFormatting>
  <conditionalFormatting sqref="E81">
    <cfRule type="expression" dxfId="7160" priority="6699" stopIfTrue="1">
      <formula>OR($D81="SI",$D81="T&amp;A")</formula>
    </cfRule>
    <cfRule type="expression" dxfId="7159" priority="6700" stopIfTrue="1">
      <formula>AND($D81&lt;&gt;"SI",$E81&lt;24)</formula>
    </cfRule>
    <cfRule type="expression" dxfId="7158" priority="6701" stopIfTrue="1">
      <formula>OR($D81="SI",$D81="T&amp;A")</formula>
    </cfRule>
  </conditionalFormatting>
  <conditionalFormatting sqref="E81">
    <cfRule type="expression" dxfId="7157" priority="6696" stopIfTrue="1">
      <formula>OR($D81="SI",$D81="T&amp;A")</formula>
    </cfRule>
    <cfRule type="expression" dxfId="7156" priority="6697" stopIfTrue="1">
      <formula>AND($D81&lt;&gt;"SI",$E81&lt;24)</formula>
    </cfRule>
    <cfRule type="expression" dxfId="7155" priority="6698" stopIfTrue="1">
      <formula>OR($D81="SI",$D81="T&amp;A")</formula>
    </cfRule>
  </conditionalFormatting>
  <conditionalFormatting sqref="E81">
    <cfRule type="expression" dxfId="7154" priority="6693" stopIfTrue="1">
      <formula>OR($D81="SI",$D81="T&amp;A")</formula>
    </cfRule>
    <cfRule type="expression" dxfId="7153" priority="6694" stopIfTrue="1">
      <formula>AND($D81&lt;&gt;"SI",$E81&lt;24)</formula>
    </cfRule>
    <cfRule type="expression" dxfId="7152" priority="6695" stopIfTrue="1">
      <formula>OR($D81="SI",$D81="T&amp;A")</formula>
    </cfRule>
  </conditionalFormatting>
  <conditionalFormatting sqref="E112">
    <cfRule type="expression" dxfId="7151" priority="6690" stopIfTrue="1">
      <formula>OR($D112="SI",$D112="T&amp;A")</formula>
    </cfRule>
    <cfRule type="expression" dxfId="7150" priority="6691" stopIfTrue="1">
      <formula>AND($D112&lt;&gt;"SI",$E112&lt;24)</formula>
    </cfRule>
    <cfRule type="expression" dxfId="7149" priority="6692" stopIfTrue="1">
      <formula>OR($D112="SI",$D112="T&amp;A")</formula>
    </cfRule>
  </conditionalFormatting>
  <conditionalFormatting sqref="E112">
    <cfRule type="expression" dxfId="7148" priority="6687" stopIfTrue="1">
      <formula>OR($D112="SI",$D112="T&amp;A")</formula>
    </cfRule>
    <cfRule type="expression" dxfId="7147" priority="6688" stopIfTrue="1">
      <formula>AND($D112&lt;&gt;"SI",$E112&lt;24)</formula>
    </cfRule>
    <cfRule type="expression" dxfId="7146" priority="6689" stopIfTrue="1">
      <formula>OR($D112="SI",$D112="T&amp;A")</formula>
    </cfRule>
  </conditionalFormatting>
  <conditionalFormatting sqref="E112">
    <cfRule type="expression" dxfId="7145" priority="6684" stopIfTrue="1">
      <formula>OR($D112="SI",$D112="T&amp;A")</formula>
    </cfRule>
    <cfRule type="expression" dxfId="7144" priority="6685" stopIfTrue="1">
      <formula>AND($D112&lt;&gt;"SI",$E112&lt;24)</formula>
    </cfRule>
    <cfRule type="expression" dxfId="7143" priority="6686" stopIfTrue="1">
      <formula>OR($D112="SI",$D112="T&amp;A")</formula>
    </cfRule>
  </conditionalFormatting>
  <conditionalFormatting sqref="E112">
    <cfRule type="expression" dxfId="7142" priority="6681" stopIfTrue="1">
      <formula>OR($D112="SI",$D112="T&amp;A")</formula>
    </cfRule>
    <cfRule type="expression" dxfId="7141" priority="6682" stopIfTrue="1">
      <formula>AND($D112&lt;&gt;"SI",$E112&lt;24)</formula>
    </cfRule>
    <cfRule type="expression" dxfId="7140" priority="6683" stopIfTrue="1">
      <formula>OR($D112="SI",$D112="T&amp;A")</formula>
    </cfRule>
  </conditionalFormatting>
  <conditionalFormatting sqref="E112">
    <cfRule type="expression" dxfId="7139" priority="6678" stopIfTrue="1">
      <formula>OR($D112="SI",$D112="T&amp;A")</formula>
    </cfRule>
    <cfRule type="expression" dxfId="7138" priority="6679" stopIfTrue="1">
      <formula>AND($D112&lt;&gt;"SI",$E112&lt;24)</formula>
    </cfRule>
    <cfRule type="expression" dxfId="7137" priority="6680" stopIfTrue="1">
      <formula>OR($D112="SI",$D112="T&amp;A")</formula>
    </cfRule>
  </conditionalFormatting>
  <conditionalFormatting sqref="E112">
    <cfRule type="expression" dxfId="7136" priority="6675" stopIfTrue="1">
      <formula>OR($D112="SI",$D112="T&amp;A")</formula>
    </cfRule>
    <cfRule type="expression" dxfId="7135" priority="6676" stopIfTrue="1">
      <formula>AND($D112&lt;&gt;"SI",$E112&lt;24)</formula>
    </cfRule>
    <cfRule type="expression" dxfId="7134" priority="6677" stopIfTrue="1">
      <formula>OR($D112="SI",$D112="T&amp;A")</formula>
    </cfRule>
  </conditionalFormatting>
  <conditionalFormatting sqref="E112">
    <cfRule type="expression" dxfId="7133" priority="6672" stopIfTrue="1">
      <formula>OR($D112="SI",$D112="T&amp;A")</formula>
    </cfRule>
    <cfRule type="expression" dxfId="7132" priority="6673" stopIfTrue="1">
      <formula>AND($D112&lt;&gt;"SI",$E112&lt;24)</formula>
    </cfRule>
    <cfRule type="expression" dxfId="7131" priority="6674" stopIfTrue="1">
      <formula>OR($D112="SI",$D112="T&amp;A")</formula>
    </cfRule>
  </conditionalFormatting>
  <conditionalFormatting sqref="E112">
    <cfRule type="expression" dxfId="7130" priority="6669" stopIfTrue="1">
      <formula>OR($D112="SI",$D112="T&amp;A")</formula>
    </cfRule>
    <cfRule type="expression" dxfId="7129" priority="6670" stopIfTrue="1">
      <formula>AND($D112&lt;&gt;"SI",$E112&lt;24)</formula>
    </cfRule>
    <cfRule type="expression" dxfId="7128" priority="6671" stopIfTrue="1">
      <formula>OR($D112="SI",$D112="T&amp;A")</formula>
    </cfRule>
  </conditionalFormatting>
  <conditionalFormatting sqref="E112">
    <cfRule type="expression" dxfId="7127" priority="6666" stopIfTrue="1">
      <formula>OR($D112="SI",$D112="T&amp;A")</formula>
    </cfRule>
    <cfRule type="expression" dxfId="7126" priority="6667" stopIfTrue="1">
      <formula>AND($D112&lt;&gt;"SI",$E112&lt;24)</formula>
    </cfRule>
    <cfRule type="expression" dxfId="7125" priority="6668" stopIfTrue="1">
      <formula>OR($D112="SI",$D112="T&amp;A")</formula>
    </cfRule>
  </conditionalFormatting>
  <conditionalFormatting sqref="E112">
    <cfRule type="expression" dxfId="7124" priority="6663" stopIfTrue="1">
      <formula>OR($D112="SI",$D112="T&amp;A")</formula>
    </cfRule>
    <cfRule type="expression" dxfId="7123" priority="6664" stopIfTrue="1">
      <formula>AND($D112&lt;&gt;"SI",$E112&lt;24)</formula>
    </cfRule>
    <cfRule type="expression" dxfId="7122" priority="6665" stopIfTrue="1">
      <formula>OR($D112="SI",$D112="T&amp;A")</formula>
    </cfRule>
  </conditionalFormatting>
  <conditionalFormatting sqref="E112">
    <cfRule type="expression" dxfId="7121" priority="6660" stopIfTrue="1">
      <formula>OR($D112="SI",$D112="T&amp;A")</formula>
    </cfRule>
    <cfRule type="expression" dxfId="7120" priority="6661" stopIfTrue="1">
      <formula>AND($D112&lt;&gt;"SI",$E112&lt;24)</formula>
    </cfRule>
    <cfRule type="expression" dxfId="7119" priority="6662" stopIfTrue="1">
      <formula>OR($D112="SI",$D112="T&amp;A")</formula>
    </cfRule>
  </conditionalFormatting>
  <conditionalFormatting sqref="E112">
    <cfRule type="expression" dxfId="7118" priority="6657" stopIfTrue="1">
      <formula>OR($D112="SI",$D112="T&amp;A")</formula>
    </cfRule>
    <cfRule type="expression" dxfId="7117" priority="6658" stopIfTrue="1">
      <formula>AND($D112&lt;&gt;"SI",$E112&lt;24)</formula>
    </cfRule>
    <cfRule type="expression" dxfId="7116" priority="6659" stopIfTrue="1">
      <formula>OR($D112="SI",$D112="T&amp;A")</formula>
    </cfRule>
  </conditionalFormatting>
  <conditionalFormatting sqref="E112">
    <cfRule type="expression" dxfId="7115" priority="6654" stopIfTrue="1">
      <formula>OR($D112="SI",$D112="T&amp;A")</formula>
    </cfRule>
    <cfRule type="expression" dxfId="7114" priority="6655" stopIfTrue="1">
      <formula>AND($D112&lt;&gt;"SI",$E112&lt;24)</formula>
    </cfRule>
    <cfRule type="expression" dxfId="7113" priority="6656" stopIfTrue="1">
      <formula>OR($D112="SI",$D112="T&amp;A")</formula>
    </cfRule>
  </conditionalFormatting>
  <conditionalFormatting sqref="G17">
    <cfRule type="expression" dxfId="7112" priority="6651" stopIfTrue="1">
      <formula>OR($D17="SI",$D17="T&amp;A")</formula>
    </cfRule>
    <cfRule type="expression" dxfId="7111" priority="6652" stopIfTrue="1">
      <formula>AND($F17&gt;0,$G17="")</formula>
    </cfRule>
    <cfRule type="expression" dxfId="7110" priority="6653" stopIfTrue="1">
      <formula>AND($F17=0,$G17&lt;&gt;"",$G17&lt;&gt;"PUMP OFF MODE",G17&lt;&gt;"UNDER LOAD")</formula>
    </cfRule>
  </conditionalFormatting>
  <conditionalFormatting sqref="G56">
    <cfRule type="expression" dxfId="7109" priority="6648" stopIfTrue="1">
      <formula>OR($D56="SI",$D56="T&amp;A")</formula>
    </cfRule>
    <cfRule type="expression" dxfId="7108" priority="6649" stopIfTrue="1">
      <formula>AND($F56&gt;0,$G56="")</formula>
    </cfRule>
    <cfRule type="expression" dxfId="7107" priority="6650" stopIfTrue="1">
      <formula>AND($F56=0,$G56&lt;&gt;"",$G56&lt;&gt;"PUMP OFF MODE",G56&lt;&gt;"UNDER LOAD")</formula>
    </cfRule>
  </conditionalFormatting>
  <conditionalFormatting sqref="G56">
    <cfRule type="expression" dxfId="7106" priority="6645" stopIfTrue="1">
      <formula>OR($D56="SI",$D56="T&amp;A")</formula>
    </cfRule>
    <cfRule type="expression" dxfId="7105" priority="6646" stopIfTrue="1">
      <formula>AND($F56&gt;0,$G56="")</formula>
    </cfRule>
    <cfRule type="expression" dxfId="7104" priority="6647" stopIfTrue="1">
      <formula>AND($F56=0,$G56&lt;&gt;"",$G56&lt;&gt;"PUMP OFF MODE",G56&lt;&gt;"UNDER LOAD")</formula>
    </cfRule>
  </conditionalFormatting>
  <conditionalFormatting sqref="G56">
    <cfRule type="expression" dxfId="7103" priority="6642" stopIfTrue="1">
      <formula>OR($D56="SI",$D56="T&amp;A")</formula>
    </cfRule>
    <cfRule type="expression" dxfId="7102" priority="6643" stopIfTrue="1">
      <formula>AND($F56&gt;0,$G56="")</formula>
    </cfRule>
    <cfRule type="expression" dxfId="7101" priority="6644" stopIfTrue="1">
      <formula>AND($F56=0,$G56&lt;&gt;"",$G56&lt;&gt;"PUMP OFF MODE",G56&lt;&gt;"UNDER LOAD")</formula>
    </cfRule>
  </conditionalFormatting>
  <conditionalFormatting sqref="G56">
    <cfRule type="expression" dxfId="7100" priority="6639" stopIfTrue="1">
      <formula>OR($D56="SI",$D56="T&amp;A")</formula>
    </cfRule>
    <cfRule type="expression" dxfId="7099" priority="6640" stopIfTrue="1">
      <formula>AND($F56&gt;0,$G56="")</formula>
    </cfRule>
    <cfRule type="expression" dxfId="7098" priority="6641" stopIfTrue="1">
      <formula>AND($F56=0,$G56&lt;&gt;"",$G56&lt;&gt;"PUMP OFF MODE",G56&lt;&gt;"UNDER LOAD")</formula>
    </cfRule>
  </conditionalFormatting>
  <conditionalFormatting sqref="G56">
    <cfRule type="expression" dxfId="7097" priority="6636" stopIfTrue="1">
      <formula>OR($D56="SI",$D56="T&amp;A")</formula>
    </cfRule>
    <cfRule type="expression" dxfId="7096" priority="6637" stopIfTrue="1">
      <formula>AND($F56&gt;0,$G56="")</formula>
    </cfRule>
    <cfRule type="expression" dxfId="7095" priority="6638" stopIfTrue="1">
      <formula>AND($F56=0,$G56&lt;&gt;"",$G56&lt;&gt;"PUMP OFF MODE",G56&lt;&gt;"UNDER LOAD")</formula>
    </cfRule>
  </conditionalFormatting>
  <conditionalFormatting sqref="G56">
    <cfRule type="expression" dxfId="7094" priority="6633" stopIfTrue="1">
      <formula>OR($D56="SI",$D56="T&amp;A")</formula>
    </cfRule>
    <cfRule type="expression" dxfId="7093" priority="6634" stopIfTrue="1">
      <formula>AND($F56&gt;0,$G56="")</formula>
    </cfRule>
    <cfRule type="expression" dxfId="7092" priority="6635" stopIfTrue="1">
      <formula>AND($F56=0,$G56&lt;&gt;"",$G56&lt;&gt;"PUMP OFF MODE",G56&lt;&gt;"UNDER LOAD")</formula>
    </cfRule>
  </conditionalFormatting>
  <conditionalFormatting sqref="G56">
    <cfRule type="expression" dxfId="7091" priority="6630" stopIfTrue="1">
      <formula>OR($D56="SI",$D56="T&amp;A")</formula>
    </cfRule>
    <cfRule type="expression" dxfId="7090" priority="6631" stopIfTrue="1">
      <formula>AND($F56&gt;0,$G56="")</formula>
    </cfRule>
    <cfRule type="expression" dxfId="7089" priority="6632" stopIfTrue="1">
      <formula>AND($F56=0,$G56&lt;&gt;"",$G56&lt;&gt;"PUMP OFF MODE",G56&lt;&gt;"UNDER LOAD")</formula>
    </cfRule>
  </conditionalFormatting>
  <conditionalFormatting sqref="G56">
    <cfRule type="expression" dxfId="7088" priority="6627" stopIfTrue="1">
      <formula>OR($D56="SI",$D56="T&amp;A")</formula>
    </cfRule>
    <cfRule type="expression" dxfId="7087" priority="6628" stopIfTrue="1">
      <formula>AND($F56&gt;0,$G56="")</formula>
    </cfRule>
    <cfRule type="expression" dxfId="7086" priority="6629" stopIfTrue="1">
      <formula>AND($F56=0,$G56&lt;&gt;"",$G56&lt;&gt;"PUMP OFF MODE",G56&lt;&gt;"UNDER LOAD")</formula>
    </cfRule>
  </conditionalFormatting>
  <conditionalFormatting sqref="G56">
    <cfRule type="expression" dxfId="7085" priority="6624" stopIfTrue="1">
      <formula>OR($D56="SI",$D56="T&amp;A")</formula>
    </cfRule>
    <cfRule type="expression" dxfId="7084" priority="6625" stopIfTrue="1">
      <formula>AND($F56&gt;0,$G56="")</formula>
    </cfRule>
    <cfRule type="expression" dxfId="7083" priority="6626" stopIfTrue="1">
      <formula>AND($F56=0,$G56&lt;&gt;"",$G56&lt;&gt;"PUMP OFF MODE",G56&lt;&gt;"UNDER LOAD")</formula>
    </cfRule>
  </conditionalFormatting>
  <conditionalFormatting sqref="G56">
    <cfRule type="expression" dxfId="7082" priority="6621" stopIfTrue="1">
      <formula>OR($D56="SI",$D56="T&amp;A")</formula>
    </cfRule>
    <cfRule type="expression" dxfId="7081" priority="6622" stopIfTrue="1">
      <formula>AND($F56&gt;0,$G56="")</formula>
    </cfRule>
    <cfRule type="expression" dxfId="7080" priority="6623" stopIfTrue="1">
      <formula>AND($F56=0,$G56&lt;&gt;"",$G56&lt;&gt;"PUMP OFF MODE",G56&lt;&gt;"UNDER LOAD")</formula>
    </cfRule>
  </conditionalFormatting>
  <conditionalFormatting sqref="G56">
    <cfRule type="expression" dxfId="7079" priority="6618" stopIfTrue="1">
      <formula>OR($D56="SI",$D56="T&amp;A")</formula>
    </cfRule>
    <cfRule type="expression" dxfId="7078" priority="6619" stopIfTrue="1">
      <formula>AND($F56&gt;0,$G56="")</formula>
    </cfRule>
    <cfRule type="expression" dxfId="7077" priority="6620" stopIfTrue="1">
      <formula>AND($F56=0,$G56&lt;&gt;"",$G56&lt;&gt;"PUMP OFF MODE",G56&lt;&gt;"UNDER LOAD")</formula>
    </cfRule>
  </conditionalFormatting>
  <conditionalFormatting sqref="G56">
    <cfRule type="expression" dxfId="7076" priority="6615" stopIfTrue="1">
      <formula>OR($D56="SI",$D56="T&amp;A")</formula>
    </cfRule>
    <cfRule type="expression" dxfId="7075" priority="6616" stopIfTrue="1">
      <formula>AND($F56&gt;0,$G56="")</formula>
    </cfRule>
    <cfRule type="expression" dxfId="7074" priority="6617" stopIfTrue="1">
      <formula>AND($F56=0,$G56&lt;&gt;"",$G56&lt;&gt;"PUMP OFF MODE",G56&lt;&gt;"UNDER LOAD")</formula>
    </cfRule>
  </conditionalFormatting>
  <conditionalFormatting sqref="G56">
    <cfRule type="expression" dxfId="7073" priority="6612" stopIfTrue="1">
      <formula>OR($D56="SI",$D56="T&amp;A")</formula>
    </cfRule>
    <cfRule type="expression" dxfId="7072" priority="6613" stopIfTrue="1">
      <formula>AND($F56&gt;0,$G56="")</formula>
    </cfRule>
    <cfRule type="expression" dxfId="7071" priority="6614" stopIfTrue="1">
      <formula>AND($F56=0,$G56&lt;&gt;"",$G56&lt;&gt;"PUMP OFF MODE",G56&lt;&gt;"UNDER LOAD")</formula>
    </cfRule>
  </conditionalFormatting>
  <conditionalFormatting sqref="G56">
    <cfRule type="expression" dxfId="7070" priority="6609" stopIfTrue="1">
      <formula>OR($D56="SI",$D56="T&amp;A")</formula>
    </cfRule>
    <cfRule type="expression" dxfId="7069" priority="6610" stopIfTrue="1">
      <formula>AND($F56&gt;0,$G56="")</formula>
    </cfRule>
    <cfRule type="expression" dxfId="7068" priority="6611" stopIfTrue="1">
      <formula>AND($F56=0,$G56&lt;&gt;"",$G56&lt;&gt;"PUMP OFF MODE",G56&lt;&gt;"UNDER LOAD")</formula>
    </cfRule>
  </conditionalFormatting>
  <conditionalFormatting sqref="G56">
    <cfRule type="expression" dxfId="7067" priority="6606" stopIfTrue="1">
      <formula>OR($D56="SI",$D56="T&amp;A")</formula>
    </cfRule>
    <cfRule type="expression" dxfId="7066" priority="6607" stopIfTrue="1">
      <formula>AND($F56&gt;0,$G56="")</formula>
    </cfRule>
    <cfRule type="expression" dxfId="7065" priority="6608" stopIfTrue="1">
      <formula>AND($F56=0,$G56&lt;&gt;"",$G56&lt;&gt;"PUMP OFF MODE",G56&lt;&gt;"UNDER LOAD")</formula>
    </cfRule>
  </conditionalFormatting>
  <conditionalFormatting sqref="G56">
    <cfRule type="expression" dxfId="7064" priority="6603" stopIfTrue="1">
      <formula>OR($D56="SI",$D56="T&amp;A")</formula>
    </cfRule>
    <cfRule type="expression" dxfId="7063" priority="6604" stopIfTrue="1">
      <formula>AND($F56&gt;0,$G56="")</formula>
    </cfRule>
    <cfRule type="expression" dxfId="7062" priority="6605" stopIfTrue="1">
      <formula>AND($F56=0,$G56&lt;&gt;"",$G56&lt;&gt;"PUMP OFF MODE",G56&lt;&gt;"UNDER LOAD")</formula>
    </cfRule>
  </conditionalFormatting>
  <conditionalFormatting sqref="G56">
    <cfRule type="expression" dxfId="7061" priority="6600" stopIfTrue="1">
      <formula>OR($D56="SI",$D56="T&amp;A")</formula>
    </cfRule>
    <cfRule type="expression" dxfId="7060" priority="6601" stopIfTrue="1">
      <formula>AND($F56&gt;0,$G56="")</formula>
    </cfRule>
    <cfRule type="expression" dxfId="7059" priority="6602" stopIfTrue="1">
      <formula>AND($F56=0,$G56&lt;&gt;"",$G56&lt;&gt;"PUMP OFF MODE",G56&lt;&gt;"UNDER LOAD")</formula>
    </cfRule>
  </conditionalFormatting>
  <conditionalFormatting sqref="G56">
    <cfRule type="expression" dxfId="7058" priority="6597" stopIfTrue="1">
      <formula>OR($D56="SI",$D56="T&amp;A")</formula>
    </cfRule>
    <cfRule type="expression" dxfId="7057" priority="6598" stopIfTrue="1">
      <formula>AND($F56&gt;0,$G56="")</formula>
    </cfRule>
    <cfRule type="expression" dxfId="7056" priority="6599" stopIfTrue="1">
      <formula>AND($F56=0,$G56&lt;&gt;"",$G56&lt;&gt;"PUMP OFF MODE",G56&lt;&gt;"UNDER LOAD")</formula>
    </cfRule>
  </conditionalFormatting>
  <conditionalFormatting sqref="G56">
    <cfRule type="expression" dxfId="7055" priority="6594" stopIfTrue="1">
      <formula>OR($D56="SI",$D56="T&amp;A")</formula>
    </cfRule>
    <cfRule type="expression" dxfId="7054" priority="6595" stopIfTrue="1">
      <formula>AND($F56&gt;0,$G56="")</formula>
    </cfRule>
    <cfRule type="expression" dxfId="7053" priority="6596" stopIfTrue="1">
      <formula>AND($F56=0,$G56&lt;&gt;"",$G56&lt;&gt;"PUMP OFF MODE",G56&lt;&gt;"UNDER LOAD")</formula>
    </cfRule>
  </conditionalFormatting>
  <conditionalFormatting sqref="G56">
    <cfRule type="expression" dxfId="7052" priority="6591" stopIfTrue="1">
      <formula>OR($D56="SI",$D56="T&amp;A")</formula>
    </cfRule>
    <cfRule type="expression" dxfId="7051" priority="6592" stopIfTrue="1">
      <formula>AND($F56&gt;0,$G56="")</formula>
    </cfRule>
    <cfRule type="expression" dxfId="7050" priority="6593" stopIfTrue="1">
      <formula>AND($F56=0,$G56&lt;&gt;"",$G56&lt;&gt;"PUMP OFF MODE",G56&lt;&gt;"UNDER LOAD")</formula>
    </cfRule>
  </conditionalFormatting>
  <conditionalFormatting sqref="G56">
    <cfRule type="expression" dxfId="7049" priority="6588" stopIfTrue="1">
      <formula>OR($D56="SI",$D56="T&amp;A")</formula>
    </cfRule>
    <cfRule type="expression" dxfId="7048" priority="6589" stopIfTrue="1">
      <formula>AND($F56&gt;0,$G56="")</formula>
    </cfRule>
    <cfRule type="expression" dxfId="7047" priority="6590" stopIfTrue="1">
      <formula>AND($F56=0,$G56&lt;&gt;"",$G56&lt;&gt;"PUMP OFF MODE",G56&lt;&gt;"UNDER LOAD")</formula>
    </cfRule>
  </conditionalFormatting>
  <conditionalFormatting sqref="G56">
    <cfRule type="expression" dxfId="7046" priority="6585" stopIfTrue="1">
      <formula>OR($D56="SI",$D56="T&amp;A")</formula>
    </cfRule>
    <cfRule type="expression" dxfId="7045" priority="6586" stopIfTrue="1">
      <formula>AND($F56&gt;0,$G56="")</formula>
    </cfRule>
    <cfRule type="expression" dxfId="7044" priority="6587" stopIfTrue="1">
      <formula>AND($F56=0,$G56&lt;&gt;"",$G56&lt;&gt;"PUMP OFF MODE",G56&lt;&gt;"UNDER LOAD")</formula>
    </cfRule>
  </conditionalFormatting>
  <conditionalFormatting sqref="G56">
    <cfRule type="expression" dxfId="7043" priority="6582" stopIfTrue="1">
      <formula>OR($D56="SI",$D56="T&amp;A")</formula>
    </cfRule>
    <cfRule type="expression" dxfId="7042" priority="6583" stopIfTrue="1">
      <formula>AND($F56&gt;0,$G56="")</formula>
    </cfRule>
    <cfRule type="expression" dxfId="7041" priority="6584" stopIfTrue="1">
      <formula>AND($F56=0,$G56&lt;&gt;"",$G56&lt;&gt;"PUMP OFF MODE",G56&lt;&gt;"UNDER LOAD")</formula>
    </cfRule>
  </conditionalFormatting>
  <conditionalFormatting sqref="G56">
    <cfRule type="expression" dxfId="7040" priority="6579" stopIfTrue="1">
      <formula>OR($D56="SI",$D56="T&amp;A")</formula>
    </cfRule>
    <cfRule type="expression" dxfId="7039" priority="6580" stopIfTrue="1">
      <formula>AND($F56&gt;0,$G56="")</formula>
    </cfRule>
    <cfRule type="expression" dxfId="7038" priority="6581" stopIfTrue="1">
      <formula>AND($F56=0,$G56&lt;&gt;"",$G56&lt;&gt;"PUMP OFF MODE",G56&lt;&gt;"UNDER LOAD")</formula>
    </cfRule>
  </conditionalFormatting>
  <conditionalFormatting sqref="G56">
    <cfRule type="expression" dxfId="7037" priority="6576" stopIfTrue="1">
      <formula>OR($D56="SI",$D56="T&amp;A")</formula>
    </cfRule>
    <cfRule type="expression" dxfId="7036" priority="6577" stopIfTrue="1">
      <formula>AND($F56&gt;0,$G56="")</formula>
    </cfRule>
    <cfRule type="expression" dxfId="7035" priority="6578" stopIfTrue="1">
      <formula>AND($F56=0,$G56&lt;&gt;"",$G56&lt;&gt;"PUMP OFF MODE",G56&lt;&gt;"UNDER LOAD")</formula>
    </cfRule>
  </conditionalFormatting>
  <conditionalFormatting sqref="G56">
    <cfRule type="expression" dxfId="7034" priority="6573" stopIfTrue="1">
      <formula>OR($D56="SI",$D56="T&amp;A")</formula>
    </cfRule>
    <cfRule type="expression" dxfId="7033" priority="6574" stopIfTrue="1">
      <formula>AND($F56&gt;0,$G56="")</formula>
    </cfRule>
    <cfRule type="expression" dxfId="7032" priority="6575" stopIfTrue="1">
      <formula>AND($F56=0,$G56&lt;&gt;"",$G56&lt;&gt;"PUMP OFF MODE",G56&lt;&gt;"UNDER LOAD")</formula>
    </cfRule>
  </conditionalFormatting>
  <conditionalFormatting sqref="G56">
    <cfRule type="expression" dxfId="7031" priority="6570" stopIfTrue="1">
      <formula>OR($D56="SI",$D56="T&amp;A")</formula>
    </cfRule>
    <cfRule type="expression" dxfId="7030" priority="6571" stopIfTrue="1">
      <formula>AND($F56&gt;0,$G56="")</formula>
    </cfRule>
    <cfRule type="expression" dxfId="7029" priority="6572" stopIfTrue="1">
      <formula>AND($F56=0,$G56&lt;&gt;"",$G56&lt;&gt;"PUMP OFF MODE",G56&lt;&gt;"UNDER LOAD")</formula>
    </cfRule>
  </conditionalFormatting>
  <conditionalFormatting sqref="G56">
    <cfRule type="expression" dxfId="7028" priority="6567" stopIfTrue="1">
      <formula>OR($D56="SI",$D56="T&amp;A")</formula>
    </cfRule>
    <cfRule type="expression" dxfId="7027" priority="6568" stopIfTrue="1">
      <formula>AND($F56&gt;0,$G56="")</formula>
    </cfRule>
    <cfRule type="expression" dxfId="7026" priority="6569" stopIfTrue="1">
      <formula>AND($F56=0,$G56&lt;&gt;"",$G56&lt;&gt;"PUMP OFF MODE",G56&lt;&gt;"UNDER LOAD")</formula>
    </cfRule>
  </conditionalFormatting>
  <conditionalFormatting sqref="G56">
    <cfRule type="expression" dxfId="7025" priority="6564" stopIfTrue="1">
      <formula>OR($D56="SI",$D56="T&amp;A")</formula>
    </cfRule>
    <cfRule type="expression" dxfId="7024" priority="6565" stopIfTrue="1">
      <formula>AND($F56&gt;0,$G56="")</formula>
    </cfRule>
    <cfRule type="expression" dxfId="7023" priority="6566" stopIfTrue="1">
      <formula>AND($F56=0,$G56&lt;&gt;"",$G56&lt;&gt;"PUMP OFF MODE",G56&lt;&gt;"UNDER LOAD")</formula>
    </cfRule>
  </conditionalFormatting>
  <conditionalFormatting sqref="G56">
    <cfRule type="expression" dxfId="7022" priority="6561" stopIfTrue="1">
      <formula>OR($D56="SI",$D56="T&amp;A")</formula>
    </cfRule>
    <cfRule type="expression" dxfId="7021" priority="6562" stopIfTrue="1">
      <formula>AND($F56&gt;0,$G56="")</formula>
    </cfRule>
    <cfRule type="expression" dxfId="7020" priority="6563" stopIfTrue="1">
      <formula>AND($F56=0,$G56&lt;&gt;"",$G56&lt;&gt;"PUMP OFF MODE",G56&lt;&gt;"UNDER LOAD")</formula>
    </cfRule>
  </conditionalFormatting>
  <conditionalFormatting sqref="G56">
    <cfRule type="expression" dxfId="7019" priority="6558" stopIfTrue="1">
      <formula>OR($D56="SI",$D56="T&amp;A")</formula>
    </cfRule>
    <cfRule type="expression" dxfId="7018" priority="6559" stopIfTrue="1">
      <formula>AND($F56&gt;0,$G56="")</formula>
    </cfRule>
    <cfRule type="expression" dxfId="7017" priority="6560" stopIfTrue="1">
      <formula>AND($F56=0,$G56&lt;&gt;"",$G56&lt;&gt;"PUMP OFF MODE",G56&lt;&gt;"UNDER LOAD")</formula>
    </cfRule>
  </conditionalFormatting>
  <conditionalFormatting sqref="G56">
    <cfRule type="expression" dxfId="7016" priority="6555" stopIfTrue="1">
      <formula>OR($D56="SI",$D56="T&amp;A")</formula>
    </cfRule>
    <cfRule type="expression" dxfId="7015" priority="6556" stopIfTrue="1">
      <formula>AND($F56&gt;0,$G56="")</formula>
    </cfRule>
    <cfRule type="expression" dxfId="7014" priority="6557" stopIfTrue="1">
      <formula>AND($F56=0,$G56&lt;&gt;"",$G56&lt;&gt;"PUMP OFF MODE",G56&lt;&gt;"UNDER LOAD")</formula>
    </cfRule>
  </conditionalFormatting>
  <conditionalFormatting sqref="G112">
    <cfRule type="expression" dxfId="7013" priority="6552" stopIfTrue="1">
      <formula>OR($D112="SI",$D112="T&amp;A")</formula>
    </cfRule>
    <cfRule type="expression" dxfId="7012" priority="6553" stopIfTrue="1">
      <formula>AND($F112&gt;0,$G112="")</formula>
    </cfRule>
    <cfRule type="expression" dxfId="7011" priority="6554" stopIfTrue="1">
      <formula>AND($F112=0,$G112&lt;&gt;"",$G112&lt;&gt;"PUMP OFF MODE",G112&lt;&gt;"UNDER LOAD")</formula>
    </cfRule>
  </conditionalFormatting>
  <conditionalFormatting sqref="G112">
    <cfRule type="expression" dxfId="7010" priority="6549" stopIfTrue="1">
      <formula>OR($D112="SI",$D112="T&amp;A")</formula>
    </cfRule>
    <cfRule type="expression" dxfId="7009" priority="6550" stopIfTrue="1">
      <formula>AND($F112&gt;0,$G112="")</formula>
    </cfRule>
    <cfRule type="expression" dxfId="7008" priority="6551" stopIfTrue="1">
      <formula>AND($F112=0,$G112&lt;&gt;"",$G112&lt;&gt;"PUMP OFF MODE",G112&lt;&gt;"UNDER LOAD")</formula>
    </cfRule>
  </conditionalFormatting>
  <conditionalFormatting sqref="G112">
    <cfRule type="expression" dxfId="7007" priority="6546" stopIfTrue="1">
      <formula>OR($D112="SI",$D112="T&amp;A")</formula>
    </cfRule>
    <cfRule type="expression" dxfId="7006" priority="6547" stopIfTrue="1">
      <formula>AND($F112&gt;0,$G112="")</formula>
    </cfRule>
    <cfRule type="expression" dxfId="7005" priority="6548" stopIfTrue="1">
      <formula>AND($F112=0,$G112&lt;&gt;"",$G112&lt;&gt;"PUMP OFF MODE",G112&lt;&gt;"UNDER LOAD")</formula>
    </cfRule>
  </conditionalFormatting>
  <conditionalFormatting sqref="G112">
    <cfRule type="expression" dxfId="7004" priority="6543" stopIfTrue="1">
      <formula>OR($D112="SI",$D112="T&amp;A")</formula>
    </cfRule>
    <cfRule type="expression" dxfId="7003" priority="6544" stopIfTrue="1">
      <formula>AND($F112&gt;0,$G112="")</formula>
    </cfRule>
    <cfRule type="expression" dxfId="7002" priority="6545" stopIfTrue="1">
      <formula>AND($F112=0,$G112&lt;&gt;"",$G112&lt;&gt;"PUMP OFF MODE",G112&lt;&gt;"UNDER LOAD")</formula>
    </cfRule>
  </conditionalFormatting>
  <conditionalFormatting sqref="G112">
    <cfRule type="expression" dxfId="7001" priority="6540" stopIfTrue="1">
      <formula>OR($D112="SI",$D112="T&amp;A")</formula>
    </cfRule>
    <cfRule type="expression" dxfId="7000" priority="6541" stopIfTrue="1">
      <formula>AND($F112&gt;0,$G112="")</formula>
    </cfRule>
    <cfRule type="expression" dxfId="6999" priority="6542" stopIfTrue="1">
      <formula>AND($F112=0,$G112&lt;&gt;"",$G112&lt;&gt;"PUMP OFF MODE",G112&lt;&gt;"UNDER LOAD")</formula>
    </cfRule>
  </conditionalFormatting>
  <conditionalFormatting sqref="G112">
    <cfRule type="expression" dxfId="6998" priority="6537" stopIfTrue="1">
      <formula>OR($D112="SI",$D112="T&amp;A")</formula>
    </cfRule>
    <cfRule type="expression" dxfId="6997" priority="6538" stopIfTrue="1">
      <formula>AND($F112&gt;0,$G112="")</formula>
    </cfRule>
    <cfRule type="expression" dxfId="6996" priority="6539" stopIfTrue="1">
      <formula>AND($F112=0,$G112&lt;&gt;"",$G112&lt;&gt;"PUMP OFF MODE",G112&lt;&gt;"UNDER LOAD")</formula>
    </cfRule>
  </conditionalFormatting>
  <conditionalFormatting sqref="G112">
    <cfRule type="expression" dxfId="6995" priority="6534" stopIfTrue="1">
      <formula>OR($D112="SI",$D112="T&amp;A")</formula>
    </cfRule>
    <cfRule type="expression" dxfId="6994" priority="6535" stopIfTrue="1">
      <formula>AND($F112&gt;0,$G112="")</formula>
    </cfRule>
    <cfRule type="expression" dxfId="6993" priority="6536" stopIfTrue="1">
      <formula>AND($F112=0,$G112&lt;&gt;"",$G112&lt;&gt;"PUMP OFF MODE",G112&lt;&gt;"UNDER LOAD")</formula>
    </cfRule>
  </conditionalFormatting>
  <conditionalFormatting sqref="G112">
    <cfRule type="expression" dxfId="6992" priority="6531" stopIfTrue="1">
      <formula>OR($D112="SI",$D112="T&amp;A")</formula>
    </cfRule>
    <cfRule type="expression" dxfId="6991" priority="6532" stopIfTrue="1">
      <formula>AND($F112&gt;0,$G112="")</formula>
    </cfRule>
    <cfRule type="expression" dxfId="6990" priority="6533" stopIfTrue="1">
      <formula>AND($F112=0,$G112&lt;&gt;"",$G112&lt;&gt;"PUMP OFF MODE",G112&lt;&gt;"UNDER LOAD")</formula>
    </cfRule>
  </conditionalFormatting>
  <conditionalFormatting sqref="G112">
    <cfRule type="expression" dxfId="6989" priority="6528" stopIfTrue="1">
      <formula>OR($D112="SI",$D112="T&amp;A")</formula>
    </cfRule>
    <cfRule type="expression" dxfId="6988" priority="6529" stopIfTrue="1">
      <formula>AND($F112&gt;0,$G112="")</formula>
    </cfRule>
    <cfRule type="expression" dxfId="6987" priority="6530" stopIfTrue="1">
      <formula>AND($F112=0,$G112&lt;&gt;"",$G112&lt;&gt;"PUMP OFF MODE",G112&lt;&gt;"UNDER LOAD")</formula>
    </cfRule>
  </conditionalFormatting>
  <conditionalFormatting sqref="G112">
    <cfRule type="expression" dxfId="6986" priority="6525" stopIfTrue="1">
      <formula>OR($D112="SI",$D112="T&amp;A")</formula>
    </cfRule>
    <cfRule type="expression" dxfId="6985" priority="6526" stopIfTrue="1">
      <formula>AND($F112&gt;0,$G112="")</formula>
    </cfRule>
    <cfRule type="expression" dxfId="6984" priority="6527" stopIfTrue="1">
      <formula>AND($F112=0,$G112&lt;&gt;"",$G112&lt;&gt;"PUMP OFF MODE",G112&lt;&gt;"UNDER LOAD")</formula>
    </cfRule>
  </conditionalFormatting>
  <conditionalFormatting sqref="G112">
    <cfRule type="expression" dxfId="6983" priority="6522" stopIfTrue="1">
      <formula>OR($D112="SI",$D112="T&amp;A")</formula>
    </cfRule>
    <cfRule type="expression" dxfId="6982" priority="6523" stopIfTrue="1">
      <formula>AND($F112&gt;0,$G112="")</formula>
    </cfRule>
    <cfRule type="expression" dxfId="6981" priority="6524" stopIfTrue="1">
      <formula>AND($F112=0,$G112&lt;&gt;"",$G112&lt;&gt;"PUMP OFF MODE",G112&lt;&gt;"UNDER LOAD")</formula>
    </cfRule>
  </conditionalFormatting>
  <conditionalFormatting sqref="G112">
    <cfRule type="expression" dxfId="6980" priority="6519" stopIfTrue="1">
      <formula>OR($D112="SI",$D112="T&amp;A")</formula>
    </cfRule>
    <cfRule type="expression" dxfId="6979" priority="6520" stopIfTrue="1">
      <formula>AND($F112&gt;0,$G112="")</formula>
    </cfRule>
    <cfRule type="expression" dxfId="6978" priority="6521" stopIfTrue="1">
      <formula>AND($F112=0,$G112&lt;&gt;"",$G112&lt;&gt;"PUMP OFF MODE",G112&lt;&gt;"UNDER LOAD")</formula>
    </cfRule>
  </conditionalFormatting>
  <conditionalFormatting sqref="G112">
    <cfRule type="expression" dxfId="6977" priority="6516" stopIfTrue="1">
      <formula>OR($D112="SI",$D112="T&amp;A")</formula>
    </cfRule>
    <cfRule type="expression" dxfId="6976" priority="6517" stopIfTrue="1">
      <formula>AND($F112&gt;0,$G112="")</formula>
    </cfRule>
    <cfRule type="expression" dxfId="6975" priority="6518" stopIfTrue="1">
      <formula>AND($F112=0,$G112&lt;&gt;"",$G112&lt;&gt;"PUMP OFF MODE",G112&lt;&gt;"UNDER LOAD")</formula>
    </cfRule>
  </conditionalFormatting>
  <conditionalFormatting sqref="G112">
    <cfRule type="expression" dxfId="6974" priority="6513" stopIfTrue="1">
      <formula>OR($D112="SI",$D112="T&amp;A")</formula>
    </cfRule>
    <cfRule type="expression" dxfId="6973" priority="6514" stopIfTrue="1">
      <formula>AND($F112&gt;0,$G112="")</formula>
    </cfRule>
    <cfRule type="expression" dxfId="6972" priority="6515" stopIfTrue="1">
      <formula>AND($F112=0,$G112&lt;&gt;"",$G112&lt;&gt;"PUMP OFF MODE",G112&lt;&gt;"UNDER LOAD")</formula>
    </cfRule>
  </conditionalFormatting>
  <conditionalFormatting sqref="G112">
    <cfRule type="expression" dxfId="6971" priority="6510" stopIfTrue="1">
      <formula>OR($D112="SI",$D112="T&amp;A")</formula>
    </cfRule>
    <cfRule type="expression" dxfId="6970" priority="6511" stopIfTrue="1">
      <formula>AND($F112&gt;0,$G112="")</formula>
    </cfRule>
    <cfRule type="expression" dxfId="6969" priority="6512" stopIfTrue="1">
      <formula>AND($F112=0,$G112&lt;&gt;"",$G112&lt;&gt;"PUMP OFF MODE",G112&lt;&gt;"UNDER LOAD")</formula>
    </cfRule>
  </conditionalFormatting>
  <conditionalFormatting sqref="G112">
    <cfRule type="expression" dxfId="6968" priority="6507" stopIfTrue="1">
      <formula>OR($D112="SI",$D112="T&amp;A")</formula>
    </cfRule>
    <cfRule type="expression" dxfId="6967" priority="6508" stopIfTrue="1">
      <formula>AND($F112&gt;0,$G112="")</formula>
    </cfRule>
    <cfRule type="expression" dxfId="6966" priority="6509" stopIfTrue="1">
      <formula>AND($F112=0,$G112&lt;&gt;"",$G112&lt;&gt;"PUMP OFF MODE",G112&lt;&gt;"UNDER LOAD")</formula>
    </cfRule>
  </conditionalFormatting>
  <conditionalFormatting sqref="G112">
    <cfRule type="expression" dxfId="6965" priority="6504" stopIfTrue="1">
      <formula>OR($D112="SI",$D112="T&amp;A")</formula>
    </cfRule>
    <cfRule type="expression" dxfId="6964" priority="6505" stopIfTrue="1">
      <formula>AND($F112&gt;0,$G112="")</formula>
    </cfRule>
    <cfRule type="expression" dxfId="6963" priority="6506" stopIfTrue="1">
      <formula>AND($F112=0,$G112&lt;&gt;"",$G112&lt;&gt;"PUMP OFF MODE",G112&lt;&gt;"UNDER LOAD")</formula>
    </cfRule>
  </conditionalFormatting>
  <conditionalFormatting sqref="G112">
    <cfRule type="expression" dxfId="6962" priority="6501" stopIfTrue="1">
      <formula>OR($D112="SI",$D112="T&amp;A")</formula>
    </cfRule>
    <cfRule type="expression" dxfId="6961" priority="6502" stopIfTrue="1">
      <formula>AND($F112&gt;0,$G112="")</formula>
    </cfRule>
    <cfRule type="expression" dxfId="6960" priority="6503" stopIfTrue="1">
      <formula>AND($F112=0,$G112&lt;&gt;"",$G112&lt;&gt;"PUMP OFF MODE",G112&lt;&gt;"UNDER LOAD")</formula>
    </cfRule>
  </conditionalFormatting>
  <conditionalFormatting sqref="G112">
    <cfRule type="expression" dxfId="6959" priority="6498" stopIfTrue="1">
      <formula>OR($D112="SI",$D112="T&amp;A")</formula>
    </cfRule>
    <cfRule type="expression" dxfId="6958" priority="6499" stopIfTrue="1">
      <formula>AND($F112&gt;0,$G112="")</formula>
    </cfRule>
    <cfRule type="expression" dxfId="6957" priority="6500" stopIfTrue="1">
      <formula>AND($F112=0,$G112&lt;&gt;"",$G112&lt;&gt;"PUMP OFF MODE",G112&lt;&gt;"UNDER LOAD")</formula>
    </cfRule>
  </conditionalFormatting>
  <conditionalFormatting sqref="G112">
    <cfRule type="expression" dxfId="6956" priority="6495" stopIfTrue="1">
      <formula>OR($D112="SI",$D112="T&amp;A")</formula>
    </cfRule>
    <cfRule type="expression" dxfId="6955" priority="6496" stopIfTrue="1">
      <formula>AND($F112&gt;0,$G112="")</formula>
    </cfRule>
    <cfRule type="expression" dxfId="6954" priority="6497" stopIfTrue="1">
      <formula>AND($F112=0,$G112&lt;&gt;"",$G112&lt;&gt;"PUMP OFF MODE",G112&lt;&gt;"UNDER LOAD")</formula>
    </cfRule>
  </conditionalFormatting>
  <conditionalFormatting sqref="G112">
    <cfRule type="expression" dxfId="6953" priority="6492" stopIfTrue="1">
      <formula>OR($D112="SI",$D112="T&amp;A")</formula>
    </cfRule>
    <cfRule type="expression" dxfId="6952" priority="6493" stopIfTrue="1">
      <formula>AND($F112&gt;0,$G112="")</formula>
    </cfRule>
    <cfRule type="expression" dxfId="6951" priority="6494" stopIfTrue="1">
      <formula>AND($F112=0,$G112&lt;&gt;"",$G112&lt;&gt;"PUMP OFF MODE",G112&lt;&gt;"UNDER LOAD")</formula>
    </cfRule>
  </conditionalFormatting>
  <conditionalFormatting sqref="G112">
    <cfRule type="expression" dxfId="6950" priority="6489" stopIfTrue="1">
      <formula>OR($D112="SI",$D112="T&amp;A")</formula>
    </cfRule>
    <cfRule type="expression" dxfId="6949" priority="6490" stopIfTrue="1">
      <formula>AND($F112&gt;0,$G112="")</formula>
    </cfRule>
    <cfRule type="expression" dxfId="6948" priority="6491" stopIfTrue="1">
      <formula>AND($F112=0,$G112&lt;&gt;"",$G112&lt;&gt;"PUMP OFF MODE",G112&lt;&gt;"UNDER LOAD")</formula>
    </cfRule>
  </conditionalFormatting>
  <conditionalFormatting sqref="G112">
    <cfRule type="expression" dxfId="6947" priority="6486" stopIfTrue="1">
      <formula>OR($D112="SI",$D112="T&amp;A")</formula>
    </cfRule>
    <cfRule type="expression" dxfId="6946" priority="6487" stopIfTrue="1">
      <formula>AND($F112&gt;0,$G112="")</formula>
    </cfRule>
    <cfRule type="expression" dxfId="6945" priority="6488" stopIfTrue="1">
      <formula>AND($F112=0,$G112&lt;&gt;"",$G112&lt;&gt;"PUMP OFF MODE",G112&lt;&gt;"UNDER LOAD")</formula>
    </cfRule>
  </conditionalFormatting>
  <conditionalFormatting sqref="G112">
    <cfRule type="expression" dxfId="6944" priority="6483" stopIfTrue="1">
      <formula>OR($D112="SI",$D112="T&amp;A")</formula>
    </cfRule>
    <cfRule type="expression" dxfId="6943" priority="6484" stopIfTrue="1">
      <formula>AND($F112&gt;0,$G112="")</formula>
    </cfRule>
    <cfRule type="expression" dxfId="6942" priority="6485" stopIfTrue="1">
      <formula>AND($F112=0,$G112&lt;&gt;"",$G112&lt;&gt;"PUMP OFF MODE",G112&lt;&gt;"UNDER LOAD")</formula>
    </cfRule>
  </conditionalFormatting>
  <conditionalFormatting sqref="G112">
    <cfRule type="expression" dxfId="6941" priority="6480" stopIfTrue="1">
      <formula>OR($D112="SI",$D112="T&amp;A")</formula>
    </cfRule>
    <cfRule type="expression" dxfId="6940" priority="6481" stopIfTrue="1">
      <formula>AND($F112&gt;0,$G112="")</formula>
    </cfRule>
    <cfRule type="expression" dxfId="6939" priority="6482" stopIfTrue="1">
      <formula>AND($F112=0,$G112&lt;&gt;"",$G112&lt;&gt;"PUMP OFF MODE",G112&lt;&gt;"UNDER LOAD")</formula>
    </cfRule>
  </conditionalFormatting>
  <conditionalFormatting sqref="G112">
    <cfRule type="expression" dxfId="6938" priority="6477" stopIfTrue="1">
      <formula>OR($D112="SI",$D112="T&amp;A")</formula>
    </cfRule>
    <cfRule type="expression" dxfId="6937" priority="6478" stopIfTrue="1">
      <formula>AND($F112&gt;0,$G112="")</formula>
    </cfRule>
    <cfRule type="expression" dxfId="6936" priority="6479" stopIfTrue="1">
      <formula>AND($F112=0,$G112&lt;&gt;"",$G112&lt;&gt;"PUMP OFF MODE",G112&lt;&gt;"UNDER LOAD")</formula>
    </cfRule>
  </conditionalFormatting>
  <conditionalFormatting sqref="G112">
    <cfRule type="expression" dxfId="6935" priority="6474" stopIfTrue="1">
      <formula>OR($D112="SI",$D112="T&amp;A")</formula>
    </cfRule>
    <cfRule type="expression" dxfId="6934" priority="6475" stopIfTrue="1">
      <formula>AND($F112&gt;0,$G112="")</formula>
    </cfRule>
    <cfRule type="expression" dxfId="6933" priority="6476" stopIfTrue="1">
      <formula>AND($F112=0,$G112&lt;&gt;"",$G112&lt;&gt;"PUMP OFF MODE",G112&lt;&gt;"UNDER LOAD")</formula>
    </cfRule>
  </conditionalFormatting>
  <conditionalFormatting sqref="G112">
    <cfRule type="expression" dxfId="6932" priority="6471" stopIfTrue="1">
      <formula>OR($D112="SI",$D112="T&amp;A")</formula>
    </cfRule>
    <cfRule type="expression" dxfId="6931" priority="6472" stopIfTrue="1">
      <formula>AND($F112&gt;0,$G112="")</formula>
    </cfRule>
    <cfRule type="expression" dxfId="6930" priority="6473" stopIfTrue="1">
      <formula>AND($F112=0,$G112&lt;&gt;"",$G112&lt;&gt;"PUMP OFF MODE",G112&lt;&gt;"UNDER LOAD")</formula>
    </cfRule>
  </conditionalFormatting>
  <conditionalFormatting sqref="G14">
    <cfRule type="expression" dxfId="6929" priority="6468" stopIfTrue="1">
      <formula>OR($D14="SI",$D14="T&amp;A")</formula>
    </cfRule>
    <cfRule type="expression" dxfId="6928" priority="6469" stopIfTrue="1">
      <formula>AND($F14&gt;0,$G14="")</formula>
    </cfRule>
    <cfRule type="expression" dxfId="6927" priority="6470" stopIfTrue="1">
      <formula>AND($F14=0,$G14&lt;&gt;"",$G14&lt;&gt;"PUMP OFF MODE",G14&lt;&gt;"UNDER LOAD")</formula>
    </cfRule>
  </conditionalFormatting>
  <conditionalFormatting sqref="G61">
    <cfRule type="expression" dxfId="6926" priority="6465" stopIfTrue="1">
      <formula>OR($D61="SI",$D61="T&amp;A")</formula>
    </cfRule>
    <cfRule type="expression" dxfId="6925" priority="6466" stopIfTrue="1">
      <formula>AND($F61&gt;0,$G61="")</formula>
    </cfRule>
    <cfRule type="expression" dxfId="6924" priority="6467" stopIfTrue="1">
      <formula>AND($F61=0,$G61&lt;&gt;"",$G61&lt;&gt;"PUMP OFF MODE",G61&lt;&gt;"UNDER LOAD")</formula>
    </cfRule>
  </conditionalFormatting>
  <conditionalFormatting sqref="G71">
    <cfRule type="expression" dxfId="6923" priority="6462" stopIfTrue="1">
      <formula>OR($D71="SI",$D71="T&amp;A")</formula>
    </cfRule>
    <cfRule type="expression" dxfId="6922" priority="6463" stopIfTrue="1">
      <formula>AND($F71&gt;0,$G71="")</formula>
    </cfRule>
    <cfRule type="expression" dxfId="6921" priority="6464" stopIfTrue="1">
      <formula>AND($F71=0,$G71&lt;&gt;"",$G71&lt;&gt;"PUMP OFF MODE",G71&lt;&gt;"UNDER LOAD")</formula>
    </cfRule>
  </conditionalFormatting>
  <conditionalFormatting sqref="G79">
    <cfRule type="expression" dxfId="6920" priority="6459" stopIfTrue="1">
      <formula>OR($D79="SI",$D79="T&amp;A")</formula>
    </cfRule>
    <cfRule type="expression" dxfId="6919" priority="6460" stopIfTrue="1">
      <formula>AND($F79&gt;0,$G79="")</formula>
    </cfRule>
    <cfRule type="expression" dxfId="6918" priority="6461" stopIfTrue="1">
      <formula>AND($F79=0,$G79&lt;&gt;"",$G79&lt;&gt;"PUMP OFF MODE",G79&lt;&gt;"UNDER LOAD")</formula>
    </cfRule>
  </conditionalFormatting>
  <conditionalFormatting sqref="G92">
    <cfRule type="expression" dxfId="6917" priority="6456" stopIfTrue="1">
      <formula>OR($D92="SI",$D92="T&amp;A")</formula>
    </cfRule>
    <cfRule type="expression" dxfId="6916" priority="6457" stopIfTrue="1">
      <formula>AND($F92&gt;0,$G92="")</formula>
    </cfRule>
    <cfRule type="expression" dxfId="6915" priority="6458" stopIfTrue="1">
      <formula>AND($F92=0,$G92&lt;&gt;"",$G92&lt;&gt;"PUMP OFF MODE",G92&lt;&gt;"UNDER LOAD")</formula>
    </cfRule>
  </conditionalFormatting>
  <conditionalFormatting sqref="G92">
    <cfRule type="expression" dxfId="6914" priority="6453" stopIfTrue="1">
      <formula>OR($D92="SI",$D92="T&amp;A")</formula>
    </cfRule>
    <cfRule type="expression" dxfId="6913" priority="6454" stopIfTrue="1">
      <formula>AND($F92&gt;0,$G92="")</formula>
    </cfRule>
    <cfRule type="expression" dxfId="6912" priority="6455" stopIfTrue="1">
      <formula>AND($F92=0,$G92&lt;&gt;"",$G92&lt;&gt;"PUMP OFF MODE",G92&lt;&gt;"UNDER LOAD")</formula>
    </cfRule>
  </conditionalFormatting>
  <conditionalFormatting sqref="G114">
    <cfRule type="expression" dxfId="6911" priority="6450" stopIfTrue="1">
      <formula>OR($D114="SI",$D114="T&amp;A")</formula>
    </cfRule>
    <cfRule type="expression" dxfId="6910" priority="6451" stopIfTrue="1">
      <formula>AND($F114&gt;0,$G114="")</formula>
    </cfRule>
    <cfRule type="expression" dxfId="6909" priority="6452" stopIfTrue="1">
      <formula>AND($F114=0,$G114&lt;&gt;"",$G114&lt;&gt;"PUMP OFF MODE",G114&lt;&gt;"UNDER LOAD")</formula>
    </cfRule>
  </conditionalFormatting>
  <conditionalFormatting sqref="G114">
    <cfRule type="expression" dxfId="6908" priority="6447" stopIfTrue="1">
      <formula>OR($D114="SI",$D114="T&amp;A")</formula>
    </cfRule>
    <cfRule type="expression" dxfId="6907" priority="6448" stopIfTrue="1">
      <formula>AND($F114&gt;0,$G114="")</formula>
    </cfRule>
    <cfRule type="expression" dxfId="6906" priority="6449" stopIfTrue="1">
      <formula>AND($F114=0,$G114&lt;&gt;"",$G114&lt;&gt;"PUMP OFF MODE",G114&lt;&gt;"UNDER LOAD")</formula>
    </cfRule>
  </conditionalFormatting>
  <conditionalFormatting sqref="G114">
    <cfRule type="expression" dxfId="6905" priority="6444" stopIfTrue="1">
      <formula>OR($D114="SI",$D114="T&amp;A")</formula>
    </cfRule>
    <cfRule type="expression" dxfId="6904" priority="6445" stopIfTrue="1">
      <formula>AND($F114&gt;0,$G114="")</formula>
    </cfRule>
    <cfRule type="expression" dxfId="6903" priority="6446" stopIfTrue="1">
      <formula>AND($F114=0,$G114&lt;&gt;"",$G114&lt;&gt;"PUMP OFF MODE",G114&lt;&gt;"UNDER LOAD")</formula>
    </cfRule>
  </conditionalFormatting>
  <conditionalFormatting sqref="G114">
    <cfRule type="expression" dxfId="6902" priority="6441" stopIfTrue="1">
      <formula>OR($D114="SI",$D114="T&amp;A")</formula>
    </cfRule>
    <cfRule type="expression" dxfId="6901" priority="6442" stopIfTrue="1">
      <formula>AND($F114&gt;0,$G114="")</formula>
    </cfRule>
    <cfRule type="expression" dxfId="6900" priority="6443" stopIfTrue="1">
      <formula>AND($F114=0,$G114&lt;&gt;"",$G114&lt;&gt;"PUMP OFF MODE",G114&lt;&gt;"UNDER LOAD")</formula>
    </cfRule>
  </conditionalFormatting>
  <conditionalFormatting sqref="G114">
    <cfRule type="expression" dxfId="6899" priority="6438" stopIfTrue="1">
      <formula>OR($D114="SI",$D114="T&amp;A")</formula>
    </cfRule>
    <cfRule type="expression" dxfId="6898" priority="6439" stopIfTrue="1">
      <formula>AND($F114&gt;0,$G114="")</formula>
    </cfRule>
    <cfRule type="expression" dxfId="6897" priority="6440" stopIfTrue="1">
      <formula>AND($F114=0,$G114&lt;&gt;"",$G114&lt;&gt;"PUMP OFF MODE",G114&lt;&gt;"UNDER LOAD")</formula>
    </cfRule>
  </conditionalFormatting>
  <conditionalFormatting sqref="G114">
    <cfRule type="expression" dxfId="6896" priority="6435" stopIfTrue="1">
      <formula>OR($D114="SI",$D114="T&amp;A")</formula>
    </cfRule>
    <cfRule type="expression" dxfId="6895" priority="6436" stopIfTrue="1">
      <formula>AND($F114&gt;0,$G114="")</formula>
    </cfRule>
    <cfRule type="expression" dxfId="6894" priority="6437" stopIfTrue="1">
      <formula>AND($F114=0,$G114&lt;&gt;"",$G114&lt;&gt;"PUMP OFF MODE",G114&lt;&gt;"UNDER LOAD")</formula>
    </cfRule>
  </conditionalFormatting>
  <conditionalFormatting sqref="G114">
    <cfRule type="expression" dxfId="6893" priority="6432" stopIfTrue="1">
      <formula>OR($D114="SI",$D114="T&amp;A")</formula>
    </cfRule>
    <cfRule type="expression" dxfId="6892" priority="6433" stopIfTrue="1">
      <formula>AND($F114&gt;0,$G114="")</formula>
    </cfRule>
    <cfRule type="expression" dxfId="6891" priority="6434" stopIfTrue="1">
      <formula>AND($F114=0,$G114&lt;&gt;"",$G114&lt;&gt;"PUMP OFF MODE",G114&lt;&gt;"UNDER LOAD")</formula>
    </cfRule>
  </conditionalFormatting>
  <conditionalFormatting sqref="G114">
    <cfRule type="expression" dxfId="6890" priority="6429" stopIfTrue="1">
      <formula>OR($D114="SI",$D114="T&amp;A")</formula>
    </cfRule>
    <cfRule type="expression" dxfId="6889" priority="6430" stopIfTrue="1">
      <formula>AND($F114&gt;0,$G114="")</formula>
    </cfRule>
    <cfRule type="expression" dxfId="6888" priority="6431" stopIfTrue="1">
      <formula>AND($F114=0,$G114&lt;&gt;"",$G114&lt;&gt;"PUMP OFF MODE",G114&lt;&gt;"UNDER LOAD")</formula>
    </cfRule>
  </conditionalFormatting>
  <conditionalFormatting sqref="G114">
    <cfRule type="expression" dxfId="6887" priority="6426" stopIfTrue="1">
      <formula>OR($D114="SI",$D114="T&amp;A")</formula>
    </cfRule>
    <cfRule type="expression" dxfId="6886" priority="6427" stopIfTrue="1">
      <formula>AND($F114&gt;0,$G114="")</formula>
    </cfRule>
    <cfRule type="expression" dxfId="6885" priority="6428" stopIfTrue="1">
      <formula>AND($F114=0,$G114&lt;&gt;"",$G114&lt;&gt;"PUMP OFF MODE",G114&lt;&gt;"UNDER LOAD")</formula>
    </cfRule>
  </conditionalFormatting>
  <conditionalFormatting sqref="G114">
    <cfRule type="expression" dxfId="6884" priority="6423" stopIfTrue="1">
      <formula>OR($D114="SI",$D114="T&amp;A")</formula>
    </cfRule>
    <cfRule type="expression" dxfId="6883" priority="6424" stopIfTrue="1">
      <formula>AND($F114&gt;0,$G114="")</formula>
    </cfRule>
    <cfRule type="expression" dxfId="6882" priority="6425" stopIfTrue="1">
      <formula>AND($F114=0,$G114&lt;&gt;"",$G114&lt;&gt;"PUMP OFF MODE",G114&lt;&gt;"UNDER LOAD")</formula>
    </cfRule>
  </conditionalFormatting>
  <conditionalFormatting sqref="G114">
    <cfRule type="expression" dxfId="6881" priority="6420" stopIfTrue="1">
      <formula>OR($D114="SI",$D114="T&amp;A")</formula>
    </cfRule>
    <cfRule type="expression" dxfId="6880" priority="6421" stopIfTrue="1">
      <formula>AND($F114&gt;0,$G114="")</formula>
    </cfRule>
    <cfRule type="expression" dxfId="6879" priority="6422" stopIfTrue="1">
      <formula>AND($F114=0,$G114&lt;&gt;"",$G114&lt;&gt;"PUMP OFF MODE",G114&lt;&gt;"UNDER LOAD")</formula>
    </cfRule>
  </conditionalFormatting>
  <conditionalFormatting sqref="G114">
    <cfRule type="expression" dxfId="6878" priority="6417" stopIfTrue="1">
      <formula>OR($D114="SI",$D114="T&amp;A")</formula>
    </cfRule>
    <cfRule type="expression" dxfId="6877" priority="6418" stopIfTrue="1">
      <formula>AND($F114&gt;0,$G114="")</formula>
    </cfRule>
    <cfRule type="expression" dxfId="6876" priority="6419" stopIfTrue="1">
      <formula>AND($F114=0,$G114&lt;&gt;"",$G114&lt;&gt;"PUMP OFF MODE",G114&lt;&gt;"UNDER LOAD")</formula>
    </cfRule>
  </conditionalFormatting>
  <conditionalFormatting sqref="G114">
    <cfRule type="expression" dxfId="6875" priority="6414" stopIfTrue="1">
      <formula>OR($D114="SI",$D114="T&amp;A")</formula>
    </cfRule>
    <cfRule type="expression" dxfId="6874" priority="6415" stopIfTrue="1">
      <formula>AND($F114&gt;0,$G114="")</formula>
    </cfRule>
    <cfRule type="expression" dxfId="6873" priority="6416" stopIfTrue="1">
      <formula>AND($F114=0,$G114&lt;&gt;"",$G114&lt;&gt;"PUMP OFF MODE",G114&lt;&gt;"UNDER LOAD")</formula>
    </cfRule>
  </conditionalFormatting>
  <conditionalFormatting sqref="G114">
    <cfRule type="expression" dxfId="6872" priority="6411" stopIfTrue="1">
      <formula>OR($D114="SI",$D114="T&amp;A")</formula>
    </cfRule>
    <cfRule type="expression" dxfId="6871" priority="6412" stopIfTrue="1">
      <formula>AND($F114&gt;0,$G114="")</formula>
    </cfRule>
    <cfRule type="expression" dxfId="6870" priority="6413" stopIfTrue="1">
      <formula>AND($F114=0,$G114&lt;&gt;"",$G114&lt;&gt;"PUMP OFF MODE",G114&lt;&gt;"UNDER LOAD")</formula>
    </cfRule>
  </conditionalFormatting>
  <conditionalFormatting sqref="G114">
    <cfRule type="expression" dxfId="6869" priority="6408" stopIfTrue="1">
      <formula>OR($D114="SI",$D114="T&amp;A")</formula>
    </cfRule>
    <cfRule type="expression" dxfId="6868" priority="6409" stopIfTrue="1">
      <formula>AND($F114&gt;0,$G114="")</formula>
    </cfRule>
    <cfRule type="expression" dxfId="6867" priority="6410" stopIfTrue="1">
      <formula>AND($F114=0,$G114&lt;&gt;"",$G114&lt;&gt;"PUMP OFF MODE",G114&lt;&gt;"UNDER LOAD")</formula>
    </cfRule>
  </conditionalFormatting>
  <conditionalFormatting sqref="G114">
    <cfRule type="expression" dxfId="6866" priority="6405" stopIfTrue="1">
      <formula>OR($D114="SI",$D114="T&amp;A")</formula>
    </cfRule>
    <cfRule type="expression" dxfId="6865" priority="6406" stopIfTrue="1">
      <formula>AND($F114&gt;0,$G114="")</formula>
    </cfRule>
    <cfRule type="expression" dxfId="6864" priority="6407" stopIfTrue="1">
      <formula>AND($F114=0,$G114&lt;&gt;"",$G114&lt;&gt;"PUMP OFF MODE",G114&lt;&gt;"UNDER LOAD")</formula>
    </cfRule>
  </conditionalFormatting>
  <conditionalFormatting sqref="G114">
    <cfRule type="expression" dxfId="6863" priority="6402" stopIfTrue="1">
      <formula>OR($D114="SI",$D114="T&amp;A")</formula>
    </cfRule>
    <cfRule type="expression" dxfId="6862" priority="6403" stopIfTrue="1">
      <formula>AND($F114&gt;0,$G114="")</formula>
    </cfRule>
    <cfRule type="expression" dxfId="6861" priority="6404" stopIfTrue="1">
      <formula>AND($F114=0,$G114&lt;&gt;"",$G114&lt;&gt;"PUMP OFF MODE",G114&lt;&gt;"UNDER LOAD")</formula>
    </cfRule>
  </conditionalFormatting>
  <conditionalFormatting sqref="G114">
    <cfRule type="expression" dxfId="6860" priority="6399" stopIfTrue="1">
      <formula>OR($D114="SI",$D114="T&amp;A")</formula>
    </cfRule>
    <cfRule type="expression" dxfId="6859" priority="6400" stopIfTrue="1">
      <formula>AND($F114&gt;0,$G114="")</formula>
    </cfRule>
    <cfRule type="expression" dxfId="6858" priority="6401" stopIfTrue="1">
      <formula>AND($F114=0,$G114&lt;&gt;"",$G114&lt;&gt;"PUMP OFF MODE",G114&lt;&gt;"UNDER LOAD")</formula>
    </cfRule>
  </conditionalFormatting>
  <conditionalFormatting sqref="G114">
    <cfRule type="expression" dxfId="6857" priority="6396" stopIfTrue="1">
      <formula>OR($D114="SI",$D114="T&amp;A")</formula>
    </cfRule>
    <cfRule type="expression" dxfId="6856" priority="6397" stopIfTrue="1">
      <formula>AND($F114&gt;0,$G114="")</formula>
    </cfRule>
    <cfRule type="expression" dxfId="6855" priority="6398" stopIfTrue="1">
      <formula>AND($F114=0,$G114&lt;&gt;"",$G114&lt;&gt;"PUMP OFF MODE",G114&lt;&gt;"UNDER LOAD")</formula>
    </cfRule>
  </conditionalFormatting>
  <conditionalFormatting sqref="G114">
    <cfRule type="expression" dxfId="6854" priority="6393" stopIfTrue="1">
      <formula>OR($D114="SI",$D114="T&amp;A")</formula>
    </cfRule>
    <cfRule type="expression" dxfId="6853" priority="6394" stopIfTrue="1">
      <formula>AND($F114&gt;0,$G114="")</formula>
    </cfRule>
    <cfRule type="expression" dxfId="6852" priority="6395" stopIfTrue="1">
      <formula>AND($F114=0,$G114&lt;&gt;"",$G114&lt;&gt;"PUMP OFF MODE",G114&lt;&gt;"UNDER LOAD")</formula>
    </cfRule>
  </conditionalFormatting>
  <conditionalFormatting sqref="G114">
    <cfRule type="expression" dxfId="6851" priority="6390" stopIfTrue="1">
      <formula>OR($D114="SI",$D114="T&amp;A")</formula>
    </cfRule>
    <cfRule type="expression" dxfId="6850" priority="6391" stopIfTrue="1">
      <formula>AND($F114&gt;0,$G114="")</formula>
    </cfRule>
    <cfRule type="expression" dxfId="6849" priority="6392" stopIfTrue="1">
      <formula>AND($F114=0,$G114&lt;&gt;"",$G114&lt;&gt;"PUMP OFF MODE",G114&lt;&gt;"UNDER LOAD")</formula>
    </cfRule>
  </conditionalFormatting>
  <conditionalFormatting sqref="G114">
    <cfRule type="expression" dxfId="6848" priority="6387" stopIfTrue="1">
      <formula>OR($D114="SI",$D114="T&amp;A")</formula>
    </cfRule>
    <cfRule type="expression" dxfId="6847" priority="6388" stopIfTrue="1">
      <formula>AND($F114&gt;0,$G114="")</formula>
    </cfRule>
    <cfRule type="expression" dxfId="6846" priority="6389" stopIfTrue="1">
      <formula>AND($F114=0,$G114&lt;&gt;"",$G114&lt;&gt;"PUMP OFF MODE",G114&lt;&gt;"UNDER LOAD")</formula>
    </cfRule>
  </conditionalFormatting>
  <conditionalFormatting sqref="G114">
    <cfRule type="expression" dxfId="6845" priority="6384" stopIfTrue="1">
      <formula>OR($D114="SI",$D114="T&amp;A")</formula>
    </cfRule>
    <cfRule type="expression" dxfId="6844" priority="6385" stopIfTrue="1">
      <formula>AND($F114&gt;0,$G114="")</formula>
    </cfRule>
    <cfRule type="expression" dxfId="6843" priority="6386" stopIfTrue="1">
      <formula>AND($F114=0,$G114&lt;&gt;"",$G114&lt;&gt;"PUMP OFF MODE",G114&lt;&gt;"UNDER LOAD")</formula>
    </cfRule>
  </conditionalFormatting>
  <conditionalFormatting sqref="G114">
    <cfRule type="expression" dxfId="6842" priority="6381" stopIfTrue="1">
      <formula>OR($D114="SI",$D114="T&amp;A")</formula>
    </cfRule>
    <cfRule type="expression" dxfId="6841" priority="6382" stopIfTrue="1">
      <formula>AND($F114&gt;0,$G114="")</formula>
    </cfRule>
    <cfRule type="expression" dxfId="6840" priority="6383" stopIfTrue="1">
      <formula>AND($F114=0,$G114&lt;&gt;"",$G114&lt;&gt;"PUMP OFF MODE",G114&lt;&gt;"UNDER LOAD")</formula>
    </cfRule>
  </conditionalFormatting>
  <conditionalFormatting sqref="G114">
    <cfRule type="expression" dxfId="6839" priority="6378" stopIfTrue="1">
      <formula>OR($D114="SI",$D114="T&amp;A")</formula>
    </cfRule>
    <cfRule type="expression" dxfId="6838" priority="6379" stopIfTrue="1">
      <formula>AND($F114&gt;0,$G114="")</formula>
    </cfRule>
    <cfRule type="expression" dxfId="6837" priority="6380" stopIfTrue="1">
      <formula>AND($F114=0,$G114&lt;&gt;"",$G114&lt;&gt;"PUMP OFF MODE",G114&lt;&gt;"UNDER LOAD")</formula>
    </cfRule>
  </conditionalFormatting>
  <conditionalFormatting sqref="G114">
    <cfRule type="expression" dxfId="6836" priority="6375" stopIfTrue="1">
      <formula>OR($D114="SI",$D114="T&amp;A")</formula>
    </cfRule>
    <cfRule type="expression" dxfId="6835" priority="6376" stopIfTrue="1">
      <formula>AND($F114&gt;0,$G114="")</formula>
    </cfRule>
    <cfRule type="expression" dxfId="6834" priority="6377" stopIfTrue="1">
      <formula>AND($F114=0,$G114&lt;&gt;"",$G114&lt;&gt;"PUMP OFF MODE",G114&lt;&gt;"UNDER LOAD")</formula>
    </cfRule>
  </conditionalFormatting>
  <conditionalFormatting sqref="G114">
    <cfRule type="expression" dxfId="6833" priority="6372" stopIfTrue="1">
      <formula>OR($D114="SI",$D114="T&amp;A")</formula>
    </cfRule>
    <cfRule type="expression" dxfId="6832" priority="6373" stopIfTrue="1">
      <formula>AND($F114&gt;0,$G114="")</formula>
    </cfRule>
    <cfRule type="expression" dxfId="6831" priority="6374" stopIfTrue="1">
      <formula>AND($F114=0,$G114&lt;&gt;"",$G114&lt;&gt;"PUMP OFF MODE",G114&lt;&gt;"UNDER LOAD")</formula>
    </cfRule>
  </conditionalFormatting>
  <conditionalFormatting sqref="G114">
    <cfRule type="expression" dxfId="6830" priority="6369" stopIfTrue="1">
      <formula>OR($D114="SI",$D114="T&amp;A")</formula>
    </cfRule>
    <cfRule type="expression" dxfId="6829" priority="6370" stopIfTrue="1">
      <formula>AND($F114&gt;0,$G114="")</formula>
    </cfRule>
    <cfRule type="expression" dxfId="6828" priority="6371" stopIfTrue="1">
      <formula>AND($F114=0,$G114&lt;&gt;"",$G114&lt;&gt;"PUMP OFF MODE",G114&lt;&gt;"UNDER LOAD")</formula>
    </cfRule>
  </conditionalFormatting>
  <conditionalFormatting sqref="G114">
    <cfRule type="expression" dxfId="6827" priority="6366" stopIfTrue="1">
      <formula>OR($D114="SI",$D114="T&amp;A")</formula>
    </cfRule>
    <cfRule type="expression" dxfId="6826" priority="6367" stopIfTrue="1">
      <formula>AND($F114&gt;0,$G114="")</formula>
    </cfRule>
    <cfRule type="expression" dxfId="6825" priority="6368" stopIfTrue="1">
      <formula>AND($F114=0,$G114&lt;&gt;"",$G114&lt;&gt;"PUMP OFF MODE",G114&lt;&gt;"UNDER LOAD")</formula>
    </cfRule>
  </conditionalFormatting>
  <conditionalFormatting sqref="G114">
    <cfRule type="expression" dxfId="6824" priority="6363" stopIfTrue="1">
      <formula>OR($D114="SI",$D114="T&amp;A")</formula>
    </cfRule>
    <cfRule type="expression" dxfId="6823" priority="6364" stopIfTrue="1">
      <formula>AND($F114&gt;0,$G114="")</formula>
    </cfRule>
    <cfRule type="expression" dxfId="6822" priority="6365" stopIfTrue="1">
      <formula>AND($F114=0,$G114&lt;&gt;"",$G114&lt;&gt;"PUMP OFF MODE",G114&lt;&gt;"UNDER LOAD")</formula>
    </cfRule>
  </conditionalFormatting>
  <conditionalFormatting sqref="G114">
    <cfRule type="expression" dxfId="6821" priority="6360" stopIfTrue="1">
      <formula>OR($D114="SI",$D114="T&amp;A")</formula>
    </cfRule>
    <cfRule type="expression" dxfId="6820" priority="6361" stopIfTrue="1">
      <formula>AND($F114&gt;0,$G114="")</formula>
    </cfRule>
    <cfRule type="expression" dxfId="6819" priority="6362" stopIfTrue="1">
      <formula>AND($F114=0,$G114&lt;&gt;"",$G114&lt;&gt;"PUMP OFF MODE",G114&lt;&gt;"UNDER LOAD")</formula>
    </cfRule>
  </conditionalFormatting>
  <conditionalFormatting sqref="G114">
    <cfRule type="expression" dxfId="6818" priority="6357" stopIfTrue="1">
      <formula>OR($D114="SI",$D114="T&amp;A")</formula>
    </cfRule>
    <cfRule type="expression" dxfId="6817" priority="6358" stopIfTrue="1">
      <formula>AND($F114&gt;0,$G114="")</formula>
    </cfRule>
    <cfRule type="expression" dxfId="6816" priority="6359" stopIfTrue="1">
      <formula>AND($F114=0,$G114&lt;&gt;"",$G114&lt;&gt;"PUMP OFF MODE",G114&lt;&gt;"UNDER LOAD")</formula>
    </cfRule>
  </conditionalFormatting>
  <conditionalFormatting sqref="G114">
    <cfRule type="expression" dxfId="6815" priority="6354" stopIfTrue="1">
      <formula>OR($D114="SI",$D114="T&amp;A")</formula>
    </cfRule>
    <cfRule type="expression" dxfId="6814" priority="6355" stopIfTrue="1">
      <formula>AND($F114&gt;0,$G114="")</formula>
    </cfRule>
    <cfRule type="expression" dxfId="6813" priority="6356" stopIfTrue="1">
      <formula>AND($F114=0,$G114&lt;&gt;"",$G114&lt;&gt;"PUMP OFF MODE",G114&lt;&gt;"UNDER LOAD")</formula>
    </cfRule>
  </conditionalFormatting>
  <conditionalFormatting sqref="G114">
    <cfRule type="expression" dxfId="6812" priority="6351" stopIfTrue="1">
      <formula>OR($D114="SI",$D114="T&amp;A")</formula>
    </cfRule>
    <cfRule type="expression" dxfId="6811" priority="6352" stopIfTrue="1">
      <formula>AND($F114&gt;0,$G114="")</formula>
    </cfRule>
    <cfRule type="expression" dxfId="6810" priority="6353" stopIfTrue="1">
      <formula>AND($F114=0,$G114&lt;&gt;"",$G114&lt;&gt;"PUMP OFF MODE",G114&lt;&gt;"UNDER LOAD")</formula>
    </cfRule>
  </conditionalFormatting>
  <conditionalFormatting sqref="G114">
    <cfRule type="expression" dxfId="6809" priority="6348" stopIfTrue="1">
      <formula>OR($D114="SI",$D114="T&amp;A")</formula>
    </cfRule>
    <cfRule type="expression" dxfId="6808" priority="6349" stopIfTrue="1">
      <formula>AND($F114&gt;0,$G114="")</formula>
    </cfRule>
    <cfRule type="expression" dxfId="6807" priority="6350" stopIfTrue="1">
      <formula>AND($F114=0,$G114&lt;&gt;"",$G114&lt;&gt;"PUMP OFF MODE",G114&lt;&gt;"UNDER LOAD")</formula>
    </cfRule>
  </conditionalFormatting>
  <conditionalFormatting sqref="G114">
    <cfRule type="expression" dxfId="6806" priority="6345" stopIfTrue="1">
      <formula>OR($D114="SI",$D114="T&amp;A")</formula>
    </cfRule>
    <cfRule type="expression" dxfId="6805" priority="6346" stopIfTrue="1">
      <formula>AND($F114&gt;0,$G114="")</formula>
    </cfRule>
    <cfRule type="expression" dxfId="6804" priority="6347" stopIfTrue="1">
      <formula>AND($F114=0,$G114&lt;&gt;"",$G114&lt;&gt;"PUMP OFF MODE",G114&lt;&gt;"UNDER LOAD")</formula>
    </cfRule>
  </conditionalFormatting>
  <conditionalFormatting sqref="G114">
    <cfRule type="expression" dxfId="6803" priority="6342" stopIfTrue="1">
      <formula>OR($D114="SI",$D114="T&amp;A")</formula>
    </cfRule>
    <cfRule type="expression" dxfId="6802" priority="6343" stopIfTrue="1">
      <formula>AND($F114&gt;0,$G114="")</formula>
    </cfRule>
    <cfRule type="expression" dxfId="6801" priority="6344" stopIfTrue="1">
      <formula>AND($F114=0,$G114&lt;&gt;"",$G114&lt;&gt;"PUMP OFF MODE",G114&lt;&gt;"UNDER LOAD")</formula>
    </cfRule>
  </conditionalFormatting>
  <conditionalFormatting sqref="G114">
    <cfRule type="expression" dxfId="6800" priority="6339" stopIfTrue="1">
      <formula>OR($D114="SI",$D114="T&amp;A")</formula>
    </cfRule>
    <cfRule type="expression" dxfId="6799" priority="6340" stopIfTrue="1">
      <formula>AND($F114&gt;0,$G114="")</formula>
    </cfRule>
    <cfRule type="expression" dxfId="6798" priority="6341" stopIfTrue="1">
      <formula>AND($F114=0,$G114&lt;&gt;"",$G114&lt;&gt;"PUMP OFF MODE",G114&lt;&gt;"UNDER LOAD")</formula>
    </cfRule>
  </conditionalFormatting>
  <conditionalFormatting sqref="G114">
    <cfRule type="expression" dxfId="6797" priority="6336" stopIfTrue="1">
      <formula>OR($D114="SI",$D114="T&amp;A")</formula>
    </cfRule>
    <cfRule type="expression" dxfId="6796" priority="6337" stopIfTrue="1">
      <formula>AND($F114&gt;0,$G114="")</formula>
    </cfRule>
    <cfRule type="expression" dxfId="6795" priority="6338" stopIfTrue="1">
      <formula>AND($F114=0,$G114&lt;&gt;"",$G114&lt;&gt;"PUMP OFF MODE",G114&lt;&gt;"UNDER LOAD")</formula>
    </cfRule>
  </conditionalFormatting>
  <conditionalFormatting sqref="G114">
    <cfRule type="expression" dxfId="6794" priority="6333" stopIfTrue="1">
      <formula>OR($D114="SI",$D114="T&amp;A")</formula>
    </cfRule>
    <cfRule type="expression" dxfId="6793" priority="6334" stopIfTrue="1">
      <formula>AND($F114&gt;0,$G114="")</formula>
    </cfRule>
    <cfRule type="expression" dxfId="6792" priority="6335" stopIfTrue="1">
      <formula>AND($F114=0,$G114&lt;&gt;"",$G114&lt;&gt;"PUMP OFF MODE",G114&lt;&gt;"UNDER LOAD")</formula>
    </cfRule>
  </conditionalFormatting>
  <conditionalFormatting sqref="G114">
    <cfRule type="expression" dxfId="6791" priority="6330" stopIfTrue="1">
      <formula>OR($D114="SI",$D114="T&amp;A")</formula>
    </cfRule>
    <cfRule type="expression" dxfId="6790" priority="6331" stopIfTrue="1">
      <formula>AND($F114&gt;0,$G114="")</formula>
    </cfRule>
    <cfRule type="expression" dxfId="6789" priority="6332" stopIfTrue="1">
      <formula>AND($F114=0,$G114&lt;&gt;"",$G114&lt;&gt;"PUMP OFF MODE",G114&lt;&gt;"UNDER LOAD")</formula>
    </cfRule>
  </conditionalFormatting>
  <conditionalFormatting sqref="G114">
    <cfRule type="expression" dxfId="6788" priority="6327" stopIfTrue="1">
      <formula>OR($D114="SI",$D114="T&amp;A")</formula>
    </cfRule>
    <cfRule type="expression" dxfId="6787" priority="6328" stopIfTrue="1">
      <formula>AND($F114&gt;0,$G114="")</formula>
    </cfRule>
    <cfRule type="expression" dxfId="6786" priority="6329" stopIfTrue="1">
      <formula>AND($F114=0,$G114&lt;&gt;"",$G114&lt;&gt;"PUMP OFF MODE",G114&lt;&gt;"UNDER LOAD")</formula>
    </cfRule>
  </conditionalFormatting>
  <conditionalFormatting sqref="G114">
    <cfRule type="expression" dxfId="6785" priority="6324" stopIfTrue="1">
      <formula>OR($D114="SI",$D114="T&amp;A")</formula>
    </cfRule>
    <cfRule type="expression" dxfId="6784" priority="6325" stopIfTrue="1">
      <formula>AND($F114&gt;0,$G114="")</formula>
    </cfRule>
    <cfRule type="expression" dxfId="6783" priority="6326" stopIfTrue="1">
      <formula>AND($F114=0,$G114&lt;&gt;"",$G114&lt;&gt;"PUMP OFF MODE",G114&lt;&gt;"UNDER LOAD")</formula>
    </cfRule>
  </conditionalFormatting>
  <conditionalFormatting sqref="G114">
    <cfRule type="expression" dxfId="6782" priority="6321" stopIfTrue="1">
      <formula>OR($D114="SI",$D114="T&amp;A")</formula>
    </cfRule>
    <cfRule type="expression" dxfId="6781" priority="6322" stopIfTrue="1">
      <formula>AND($F114&gt;0,$G114="")</formula>
    </cfRule>
    <cfRule type="expression" dxfId="6780" priority="6323" stopIfTrue="1">
      <formula>AND($F114=0,$G114&lt;&gt;"",$G114&lt;&gt;"PUMP OFF MODE",G114&lt;&gt;"UNDER LOAD")</formula>
    </cfRule>
  </conditionalFormatting>
  <conditionalFormatting sqref="G114">
    <cfRule type="expression" dxfId="6779" priority="6318" stopIfTrue="1">
      <formula>OR($D114="SI",$D114="T&amp;A")</formula>
    </cfRule>
    <cfRule type="expression" dxfId="6778" priority="6319" stopIfTrue="1">
      <formula>AND($F114&gt;0,$G114="")</formula>
    </cfRule>
    <cfRule type="expression" dxfId="6777" priority="6320" stopIfTrue="1">
      <formula>AND($F114=0,$G114&lt;&gt;"",$G114&lt;&gt;"PUMP OFF MODE",G114&lt;&gt;"UNDER LOAD")</formula>
    </cfRule>
  </conditionalFormatting>
  <conditionalFormatting sqref="G114">
    <cfRule type="expression" dxfId="6776" priority="6315" stopIfTrue="1">
      <formula>OR($D114="SI",$D114="T&amp;A")</formula>
    </cfRule>
    <cfRule type="expression" dxfId="6775" priority="6316" stopIfTrue="1">
      <formula>AND($F114&gt;0,$G114="")</formula>
    </cfRule>
    <cfRule type="expression" dxfId="6774" priority="6317" stopIfTrue="1">
      <formula>AND($F114=0,$G114&lt;&gt;"",$G114&lt;&gt;"PUMP OFF MODE",G114&lt;&gt;"UNDER LOAD")</formula>
    </cfRule>
  </conditionalFormatting>
  <conditionalFormatting sqref="G114">
    <cfRule type="expression" dxfId="6773" priority="6312" stopIfTrue="1">
      <formula>OR($D114="SI",$D114="T&amp;A")</formula>
    </cfRule>
    <cfRule type="expression" dxfId="6772" priority="6313" stopIfTrue="1">
      <formula>AND($F114&gt;0,$G114="")</formula>
    </cfRule>
    <cfRule type="expression" dxfId="6771" priority="6314" stopIfTrue="1">
      <formula>AND($F114=0,$G114&lt;&gt;"",$G114&lt;&gt;"PUMP OFF MODE",G114&lt;&gt;"UNDER LOAD")</formula>
    </cfRule>
  </conditionalFormatting>
  <conditionalFormatting sqref="G114">
    <cfRule type="expression" dxfId="6770" priority="6309" stopIfTrue="1">
      <formula>OR($D114="SI",$D114="T&amp;A")</formula>
    </cfRule>
    <cfRule type="expression" dxfId="6769" priority="6310" stopIfTrue="1">
      <formula>AND($F114&gt;0,$G114="")</formula>
    </cfRule>
    <cfRule type="expression" dxfId="6768" priority="6311" stopIfTrue="1">
      <formula>AND($F114=0,$G114&lt;&gt;"",$G114&lt;&gt;"PUMP OFF MODE",G114&lt;&gt;"UNDER LOAD")</formula>
    </cfRule>
  </conditionalFormatting>
  <conditionalFormatting sqref="G114">
    <cfRule type="expression" dxfId="6767" priority="6306" stopIfTrue="1">
      <formula>OR($D114="SI",$D114="T&amp;A")</formula>
    </cfRule>
    <cfRule type="expression" dxfId="6766" priority="6307" stopIfTrue="1">
      <formula>AND($F114&gt;0,$G114="")</formula>
    </cfRule>
    <cfRule type="expression" dxfId="6765" priority="6308" stopIfTrue="1">
      <formula>AND($F114=0,$G114&lt;&gt;"",$G114&lt;&gt;"PUMP OFF MODE",G114&lt;&gt;"UNDER LOAD")</formula>
    </cfRule>
  </conditionalFormatting>
  <conditionalFormatting sqref="G114">
    <cfRule type="expression" dxfId="6764" priority="6303" stopIfTrue="1">
      <formula>OR($D114="SI",$D114="T&amp;A")</formula>
    </cfRule>
    <cfRule type="expression" dxfId="6763" priority="6304" stopIfTrue="1">
      <formula>AND($F114&gt;0,$G114="")</formula>
    </cfRule>
    <cfRule type="expression" dxfId="6762" priority="6305" stopIfTrue="1">
      <formula>AND($F114=0,$G114&lt;&gt;"",$G114&lt;&gt;"PUMP OFF MODE",G114&lt;&gt;"UNDER LOAD")</formula>
    </cfRule>
  </conditionalFormatting>
  <conditionalFormatting sqref="G114">
    <cfRule type="expression" dxfId="6761" priority="6300" stopIfTrue="1">
      <formula>OR($D114="SI",$D114="T&amp;A")</formula>
    </cfRule>
    <cfRule type="expression" dxfId="6760" priority="6301" stopIfTrue="1">
      <formula>AND($F114&gt;0,$G114="")</formula>
    </cfRule>
    <cfRule type="expression" dxfId="6759" priority="6302" stopIfTrue="1">
      <formula>AND($F114=0,$G114&lt;&gt;"",$G114&lt;&gt;"PUMP OFF MODE",G114&lt;&gt;"UNDER LOAD")</formula>
    </cfRule>
  </conditionalFormatting>
  <conditionalFormatting sqref="G114">
    <cfRule type="expression" dxfId="6758" priority="6297" stopIfTrue="1">
      <formula>OR($D114="SI",$D114="T&amp;A")</formula>
    </cfRule>
    <cfRule type="expression" dxfId="6757" priority="6298" stopIfTrue="1">
      <formula>AND($F114&gt;0,$G114="")</formula>
    </cfRule>
    <cfRule type="expression" dxfId="6756" priority="6299" stopIfTrue="1">
      <formula>AND($F114=0,$G114&lt;&gt;"",$G114&lt;&gt;"PUMP OFF MODE",G114&lt;&gt;"UNDER LOAD")</formula>
    </cfRule>
  </conditionalFormatting>
  <conditionalFormatting sqref="G114">
    <cfRule type="expression" dxfId="6755" priority="6294" stopIfTrue="1">
      <formula>OR($D114="SI",$D114="T&amp;A")</formula>
    </cfRule>
    <cfRule type="expression" dxfId="6754" priority="6295" stopIfTrue="1">
      <formula>AND($F114&gt;0,$G114="")</formula>
    </cfRule>
    <cfRule type="expression" dxfId="6753" priority="6296" stopIfTrue="1">
      <formula>AND($F114=0,$G114&lt;&gt;"",$G114&lt;&gt;"PUMP OFF MODE",G114&lt;&gt;"UNDER LOAD")</formula>
    </cfRule>
  </conditionalFormatting>
  <conditionalFormatting sqref="G114">
    <cfRule type="expression" dxfId="6752" priority="6291" stopIfTrue="1">
      <formula>OR($D114="SI",$D114="T&amp;A")</formula>
    </cfRule>
    <cfRule type="expression" dxfId="6751" priority="6292" stopIfTrue="1">
      <formula>AND($F114&gt;0,$G114="")</formula>
    </cfRule>
    <cfRule type="expression" dxfId="6750" priority="6293" stopIfTrue="1">
      <formula>AND($F114=0,$G114&lt;&gt;"",$G114&lt;&gt;"PUMP OFF MODE",G114&lt;&gt;"UNDER LOAD")</formula>
    </cfRule>
  </conditionalFormatting>
  <conditionalFormatting sqref="G114">
    <cfRule type="expression" dxfId="6749" priority="6288" stopIfTrue="1">
      <formula>OR($D114="SI",$D114="T&amp;A")</formula>
    </cfRule>
    <cfRule type="expression" dxfId="6748" priority="6289" stopIfTrue="1">
      <formula>AND($F114&gt;0,$G114="")</formula>
    </cfRule>
    <cfRule type="expression" dxfId="6747" priority="6290" stopIfTrue="1">
      <formula>AND($F114=0,$G114&lt;&gt;"",$G114&lt;&gt;"PUMP OFF MODE",G114&lt;&gt;"UNDER LOAD")</formula>
    </cfRule>
  </conditionalFormatting>
  <conditionalFormatting sqref="G114">
    <cfRule type="expression" dxfId="6746" priority="6285" stopIfTrue="1">
      <formula>OR($D114="SI",$D114="T&amp;A")</formula>
    </cfRule>
    <cfRule type="expression" dxfId="6745" priority="6286" stopIfTrue="1">
      <formula>AND($F114&gt;0,$G114="")</formula>
    </cfRule>
    <cfRule type="expression" dxfId="6744" priority="6287" stopIfTrue="1">
      <formula>AND($F114=0,$G114&lt;&gt;"",$G114&lt;&gt;"PUMP OFF MODE",G114&lt;&gt;"UNDER LOAD")</formula>
    </cfRule>
  </conditionalFormatting>
  <conditionalFormatting sqref="G114">
    <cfRule type="expression" dxfId="6743" priority="6282" stopIfTrue="1">
      <formula>OR($D114="SI",$D114="T&amp;A")</formula>
    </cfRule>
    <cfRule type="expression" dxfId="6742" priority="6283" stopIfTrue="1">
      <formula>AND($F114&gt;0,$G114="")</formula>
    </cfRule>
    <cfRule type="expression" dxfId="6741" priority="6284" stopIfTrue="1">
      <formula>AND($F114=0,$G114&lt;&gt;"",$G114&lt;&gt;"PUMP OFF MODE",G114&lt;&gt;"UNDER LOAD")</formula>
    </cfRule>
  </conditionalFormatting>
  <conditionalFormatting sqref="G114">
    <cfRule type="expression" dxfId="6740" priority="6279" stopIfTrue="1">
      <formula>OR($D114="SI",$D114="T&amp;A")</formula>
    </cfRule>
    <cfRule type="expression" dxfId="6739" priority="6280" stopIfTrue="1">
      <formula>AND($F114&gt;0,$G114="")</formula>
    </cfRule>
    <cfRule type="expression" dxfId="6738" priority="6281" stopIfTrue="1">
      <formula>AND($F114=0,$G114&lt;&gt;"",$G114&lt;&gt;"PUMP OFF MODE",G114&lt;&gt;"UNDER LOAD")</formula>
    </cfRule>
  </conditionalFormatting>
  <conditionalFormatting sqref="G114">
    <cfRule type="expression" dxfId="6737" priority="6276" stopIfTrue="1">
      <formula>OR($D114="SI",$D114="T&amp;A")</formula>
    </cfRule>
    <cfRule type="expression" dxfId="6736" priority="6277" stopIfTrue="1">
      <formula>AND($F114&gt;0,$G114="")</formula>
    </cfRule>
    <cfRule type="expression" dxfId="6735" priority="6278" stopIfTrue="1">
      <formula>AND($F114=0,$G114&lt;&gt;"",$G114&lt;&gt;"PUMP OFF MODE",G114&lt;&gt;"UNDER LOAD")</formula>
    </cfRule>
  </conditionalFormatting>
  <conditionalFormatting sqref="G114">
    <cfRule type="expression" dxfId="6734" priority="6273" stopIfTrue="1">
      <formula>OR($D114="SI",$D114="T&amp;A")</formula>
    </cfRule>
    <cfRule type="expression" dxfId="6733" priority="6274" stopIfTrue="1">
      <formula>AND($F114&gt;0,$G114="")</formula>
    </cfRule>
    <cfRule type="expression" dxfId="6732" priority="6275" stopIfTrue="1">
      <formula>AND($F114=0,$G114&lt;&gt;"",$G114&lt;&gt;"PUMP OFF MODE",G114&lt;&gt;"UNDER LOAD")</formula>
    </cfRule>
  </conditionalFormatting>
  <conditionalFormatting sqref="G114">
    <cfRule type="expression" dxfId="6731" priority="6270" stopIfTrue="1">
      <formula>OR($D114="SI",$D114="T&amp;A")</formula>
    </cfRule>
    <cfRule type="expression" dxfId="6730" priority="6271" stopIfTrue="1">
      <formula>AND($F114&gt;0,$G114="")</formula>
    </cfRule>
    <cfRule type="expression" dxfId="6729" priority="6272" stopIfTrue="1">
      <formula>AND($F114=0,$G114&lt;&gt;"",$G114&lt;&gt;"PUMP OFF MODE",G114&lt;&gt;"UNDER LOAD")</formula>
    </cfRule>
  </conditionalFormatting>
  <conditionalFormatting sqref="G114">
    <cfRule type="expression" dxfId="6728" priority="6267" stopIfTrue="1">
      <formula>OR($D114="SI",$D114="T&amp;A")</formula>
    </cfRule>
    <cfRule type="expression" dxfId="6727" priority="6268" stopIfTrue="1">
      <formula>AND($F114&gt;0,$G114="")</formula>
    </cfRule>
    <cfRule type="expression" dxfId="6726" priority="6269" stopIfTrue="1">
      <formula>AND($F114=0,$G114&lt;&gt;"",$G114&lt;&gt;"PUMP OFF MODE",G114&lt;&gt;"UNDER LOAD")</formula>
    </cfRule>
  </conditionalFormatting>
  <conditionalFormatting sqref="G114">
    <cfRule type="expression" dxfId="6725" priority="6264" stopIfTrue="1">
      <formula>OR($D114="SI",$D114="T&amp;A")</formula>
    </cfRule>
    <cfRule type="expression" dxfId="6724" priority="6265" stopIfTrue="1">
      <formula>AND($F114&gt;0,$G114="")</formula>
    </cfRule>
    <cfRule type="expression" dxfId="6723" priority="6266" stopIfTrue="1">
      <formula>AND($F114=0,$G114&lt;&gt;"",$G114&lt;&gt;"PUMP OFF MODE",G114&lt;&gt;"UNDER LOAD")</formula>
    </cfRule>
  </conditionalFormatting>
  <conditionalFormatting sqref="G114">
    <cfRule type="expression" dxfId="6722" priority="6261" stopIfTrue="1">
      <formula>OR($D114="SI",$D114="T&amp;A")</formula>
    </cfRule>
    <cfRule type="expression" dxfId="6721" priority="6262" stopIfTrue="1">
      <formula>AND($F114&gt;0,$G114="")</formula>
    </cfRule>
    <cfRule type="expression" dxfId="6720" priority="6263" stopIfTrue="1">
      <formula>AND($F114=0,$G114&lt;&gt;"",$G114&lt;&gt;"PUMP OFF MODE",G114&lt;&gt;"UNDER LOAD")</formula>
    </cfRule>
  </conditionalFormatting>
  <conditionalFormatting sqref="G114">
    <cfRule type="expression" dxfId="6719" priority="6258" stopIfTrue="1">
      <formula>OR($D114="SI",$D114="T&amp;A")</formula>
    </cfRule>
    <cfRule type="expression" dxfId="6718" priority="6259" stopIfTrue="1">
      <formula>AND($F114&gt;0,$G114="")</formula>
    </cfRule>
    <cfRule type="expression" dxfId="6717" priority="6260" stopIfTrue="1">
      <formula>AND($F114=0,$G114&lt;&gt;"",$G114&lt;&gt;"PUMP OFF MODE",G114&lt;&gt;"UNDER LOAD")</formula>
    </cfRule>
  </conditionalFormatting>
  <conditionalFormatting sqref="G114">
    <cfRule type="expression" dxfId="6716" priority="6255" stopIfTrue="1">
      <formula>OR($D114="SI",$D114="T&amp;A")</formula>
    </cfRule>
    <cfRule type="expression" dxfId="6715" priority="6256" stopIfTrue="1">
      <formula>AND($F114&gt;0,$G114="")</formula>
    </cfRule>
    <cfRule type="expression" dxfId="6714" priority="6257" stopIfTrue="1">
      <formula>AND($F114=0,$G114&lt;&gt;"",$G114&lt;&gt;"PUMP OFF MODE",G114&lt;&gt;"UNDER LOAD")</formula>
    </cfRule>
  </conditionalFormatting>
  <conditionalFormatting sqref="G114">
    <cfRule type="expression" dxfId="6713" priority="6252" stopIfTrue="1">
      <formula>OR($D114="SI",$D114="T&amp;A")</formula>
    </cfRule>
    <cfRule type="expression" dxfId="6712" priority="6253" stopIfTrue="1">
      <formula>AND($F114&gt;0,$G114="")</formula>
    </cfRule>
    <cfRule type="expression" dxfId="6711" priority="6254" stopIfTrue="1">
      <formula>AND($F114=0,$G114&lt;&gt;"",$G114&lt;&gt;"PUMP OFF MODE",G114&lt;&gt;"UNDER LOAD")</formula>
    </cfRule>
  </conditionalFormatting>
  <conditionalFormatting sqref="G114">
    <cfRule type="expression" dxfId="6710" priority="6249" stopIfTrue="1">
      <formula>OR($D114="SI",$D114="T&amp;A")</formula>
    </cfRule>
    <cfRule type="expression" dxfId="6709" priority="6250" stopIfTrue="1">
      <formula>AND($F114&gt;0,$G114="")</formula>
    </cfRule>
    <cfRule type="expression" dxfId="6708" priority="6251" stopIfTrue="1">
      <formula>AND($F114=0,$G114&lt;&gt;"",$G114&lt;&gt;"PUMP OFF MODE",G114&lt;&gt;"UNDER LOAD")</formula>
    </cfRule>
  </conditionalFormatting>
  <conditionalFormatting sqref="G114">
    <cfRule type="expression" dxfId="6707" priority="6246" stopIfTrue="1">
      <formula>OR($D114="SI",$D114="T&amp;A")</formula>
    </cfRule>
    <cfRule type="expression" dxfId="6706" priority="6247" stopIfTrue="1">
      <formula>AND($F114&gt;0,$G114="")</formula>
    </cfRule>
    <cfRule type="expression" dxfId="6705" priority="6248" stopIfTrue="1">
      <formula>AND($F114=0,$G114&lt;&gt;"",$G114&lt;&gt;"PUMP OFF MODE",G114&lt;&gt;"UNDER LOAD")</formula>
    </cfRule>
  </conditionalFormatting>
  <conditionalFormatting sqref="G114">
    <cfRule type="expression" dxfId="6704" priority="6243" stopIfTrue="1">
      <formula>OR($D114="SI",$D114="T&amp;A")</formula>
    </cfRule>
    <cfRule type="expression" dxfId="6703" priority="6244" stopIfTrue="1">
      <formula>AND($F114&gt;0,$G114="")</formula>
    </cfRule>
    <cfRule type="expression" dxfId="6702" priority="6245" stopIfTrue="1">
      <formula>AND($F114=0,$G114&lt;&gt;"",$G114&lt;&gt;"PUMP OFF MODE",G114&lt;&gt;"UNDER LOAD")</formula>
    </cfRule>
  </conditionalFormatting>
  <conditionalFormatting sqref="G114">
    <cfRule type="expression" dxfId="6701" priority="6240" stopIfTrue="1">
      <formula>OR($D114="SI",$D114="T&amp;A")</formula>
    </cfRule>
    <cfRule type="expression" dxfId="6700" priority="6241" stopIfTrue="1">
      <formula>AND($F114&gt;0,$G114="")</formula>
    </cfRule>
    <cfRule type="expression" dxfId="6699" priority="6242" stopIfTrue="1">
      <formula>AND($F114=0,$G114&lt;&gt;"",$G114&lt;&gt;"PUMP OFF MODE",G114&lt;&gt;"UNDER LOAD")</formula>
    </cfRule>
  </conditionalFormatting>
  <conditionalFormatting sqref="G114">
    <cfRule type="expression" dxfId="6698" priority="6237" stopIfTrue="1">
      <formula>OR($D114="SI",$D114="T&amp;A")</formula>
    </cfRule>
    <cfRule type="expression" dxfId="6697" priority="6238" stopIfTrue="1">
      <formula>AND($F114&gt;0,$G114="")</formula>
    </cfRule>
    <cfRule type="expression" dxfId="6696" priority="6239" stopIfTrue="1">
      <formula>AND($F114=0,$G114&lt;&gt;"",$G114&lt;&gt;"PUMP OFF MODE",G114&lt;&gt;"UNDER LOAD")</formula>
    </cfRule>
  </conditionalFormatting>
  <conditionalFormatting sqref="G114">
    <cfRule type="expression" dxfId="6695" priority="6234" stopIfTrue="1">
      <formula>OR($D114="SI",$D114="T&amp;A")</formula>
    </cfRule>
    <cfRule type="expression" dxfId="6694" priority="6235" stopIfTrue="1">
      <formula>AND($F114&gt;0,$G114="")</formula>
    </cfRule>
    <cfRule type="expression" dxfId="6693" priority="6236" stopIfTrue="1">
      <formula>AND($F114=0,$G114&lt;&gt;"",$G114&lt;&gt;"PUMP OFF MODE",G114&lt;&gt;"UNDER LOAD")</formula>
    </cfRule>
  </conditionalFormatting>
  <conditionalFormatting sqref="G114">
    <cfRule type="expression" dxfId="6692" priority="6231" stopIfTrue="1">
      <formula>OR($D114="SI",$D114="T&amp;A")</formula>
    </cfRule>
    <cfRule type="expression" dxfId="6691" priority="6232" stopIfTrue="1">
      <formula>AND($F114&gt;0,$G114="")</formula>
    </cfRule>
    <cfRule type="expression" dxfId="6690" priority="6233" stopIfTrue="1">
      <formula>AND($F114=0,$G114&lt;&gt;"",$G114&lt;&gt;"PUMP OFF MODE",G114&lt;&gt;"UNDER LOAD")</formula>
    </cfRule>
  </conditionalFormatting>
  <conditionalFormatting sqref="G114">
    <cfRule type="expression" dxfId="6689" priority="6228" stopIfTrue="1">
      <formula>OR($D114="SI",$D114="T&amp;A")</formula>
    </cfRule>
    <cfRule type="expression" dxfId="6688" priority="6229" stopIfTrue="1">
      <formula>AND($F114&gt;0,$G114="")</formula>
    </cfRule>
    <cfRule type="expression" dxfId="6687" priority="6230" stopIfTrue="1">
      <formula>AND($F114=0,$G114&lt;&gt;"",$G114&lt;&gt;"PUMP OFF MODE",G114&lt;&gt;"UNDER LOAD")</formula>
    </cfRule>
  </conditionalFormatting>
  <conditionalFormatting sqref="G114">
    <cfRule type="expression" dxfId="6686" priority="6225" stopIfTrue="1">
      <formula>OR($D114="SI",$D114="T&amp;A")</formula>
    </cfRule>
    <cfRule type="expression" dxfId="6685" priority="6226" stopIfTrue="1">
      <formula>AND($F114&gt;0,$G114="")</formula>
    </cfRule>
    <cfRule type="expression" dxfId="6684" priority="6227" stopIfTrue="1">
      <formula>AND($F114=0,$G114&lt;&gt;"",$G114&lt;&gt;"PUMP OFF MODE",G114&lt;&gt;"UNDER LOAD")</formula>
    </cfRule>
  </conditionalFormatting>
  <conditionalFormatting sqref="G114">
    <cfRule type="expression" dxfId="6683" priority="6222" stopIfTrue="1">
      <formula>OR($D114="SI",$D114="T&amp;A")</formula>
    </cfRule>
    <cfRule type="expression" dxfId="6682" priority="6223" stopIfTrue="1">
      <formula>AND($F114&gt;0,$G114="")</formula>
    </cfRule>
    <cfRule type="expression" dxfId="6681" priority="6224" stopIfTrue="1">
      <formula>AND($F114=0,$G114&lt;&gt;"",$G114&lt;&gt;"PUMP OFF MODE",G114&lt;&gt;"UNDER LOAD")</formula>
    </cfRule>
  </conditionalFormatting>
  <conditionalFormatting sqref="G114">
    <cfRule type="expression" dxfId="6680" priority="6219" stopIfTrue="1">
      <formula>OR($D114="SI",$D114="T&amp;A")</formula>
    </cfRule>
    <cfRule type="expression" dxfId="6679" priority="6220" stopIfTrue="1">
      <formula>AND($F114&gt;0,$G114="")</formula>
    </cfRule>
    <cfRule type="expression" dxfId="6678" priority="6221" stopIfTrue="1">
      <formula>AND($F114=0,$G114&lt;&gt;"",$G114&lt;&gt;"PUMP OFF MODE",G114&lt;&gt;"UNDER LOAD")</formula>
    </cfRule>
  </conditionalFormatting>
  <conditionalFormatting sqref="G114">
    <cfRule type="expression" dxfId="6677" priority="6216" stopIfTrue="1">
      <formula>OR($D114="SI",$D114="T&amp;A")</formula>
    </cfRule>
    <cfRule type="expression" dxfId="6676" priority="6217" stopIfTrue="1">
      <formula>AND($F114&gt;0,$G114="")</formula>
    </cfRule>
    <cfRule type="expression" dxfId="6675" priority="6218" stopIfTrue="1">
      <formula>AND($F114=0,$G114&lt;&gt;"",$G114&lt;&gt;"PUMP OFF MODE",G114&lt;&gt;"UNDER LOAD")</formula>
    </cfRule>
  </conditionalFormatting>
  <conditionalFormatting sqref="G114">
    <cfRule type="expression" dxfId="6674" priority="6213" stopIfTrue="1">
      <formula>OR($D114="SI",$D114="T&amp;A")</formula>
    </cfRule>
    <cfRule type="expression" dxfId="6673" priority="6214" stopIfTrue="1">
      <formula>AND($F114&gt;0,$G114="")</formula>
    </cfRule>
    <cfRule type="expression" dxfId="6672" priority="6215" stopIfTrue="1">
      <formula>AND($F114=0,$G114&lt;&gt;"",$G114&lt;&gt;"PUMP OFF MODE",G114&lt;&gt;"UNDER LOAD")</formula>
    </cfRule>
  </conditionalFormatting>
  <conditionalFormatting sqref="G114">
    <cfRule type="expression" dxfId="6671" priority="6210" stopIfTrue="1">
      <formula>OR($D114="SI",$D114="T&amp;A")</formula>
    </cfRule>
    <cfRule type="expression" dxfId="6670" priority="6211" stopIfTrue="1">
      <formula>AND($F114&gt;0,$G114="")</formula>
    </cfRule>
    <cfRule type="expression" dxfId="6669" priority="6212" stopIfTrue="1">
      <formula>AND($F114=0,$G114&lt;&gt;"",$G114&lt;&gt;"PUMP OFF MODE",G114&lt;&gt;"UNDER LOAD")</formula>
    </cfRule>
  </conditionalFormatting>
  <conditionalFormatting sqref="G114">
    <cfRule type="expression" dxfId="6668" priority="6207" stopIfTrue="1">
      <formula>OR($D114="SI",$D114="T&amp;A")</formula>
    </cfRule>
    <cfRule type="expression" dxfId="6667" priority="6208" stopIfTrue="1">
      <formula>AND($F114&gt;0,$G114="")</formula>
    </cfRule>
    <cfRule type="expression" dxfId="6666" priority="6209" stopIfTrue="1">
      <formula>AND($F114=0,$G114&lt;&gt;"",$G114&lt;&gt;"PUMP OFF MODE",G114&lt;&gt;"UNDER LOAD")</formula>
    </cfRule>
  </conditionalFormatting>
  <conditionalFormatting sqref="G114">
    <cfRule type="expression" dxfId="6665" priority="6204" stopIfTrue="1">
      <formula>OR($D114="SI",$D114="T&amp;A")</formula>
    </cfRule>
    <cfRule type="expression" dxfId="6664" priority="6205" stopIfTrue="1">
      <formula>AND($F114&gt;0,$G114="")</formula>
    </cfRule>
    <cfRule type="expression" dxfId="6663" priority="6206" stopIfTrue="1">
      <formula>AND($F114=0,$G114&lt;&gt;"",$G114&lt;&gt;"PUMP OFF MODE",G114&lt;&gt;"UNDER LOAD")</formula>
    </cfRule>
  </conditionalFormatting>
  <conditionalFormatting sqref="G114">
    <cfRule type="expression" dxfId="6662" priority="6201" stopIfTrue="1">
      <formula>OR($D114="SI",$D114="T&amp;A")</formula>
    </cfRule>
    <cfRule type="expression" dxfId="6661" priority="6202" stopIfTrue="1">
      <formula>AND($F114&gt;0,$G114="")</formula>
    </cfRule>
    <cfRule type="expression" dxfId="6660" priority="6203" stopIfTrue="1">
      <formula>AND($F114=0,$G114&lt;&gt;"",$G114&lt;&gt;"PUMP OFF MODE",G114&lt;&gt;"UNDER LOAD")</formula>
    </cfRule>
  </conditionalFormatting>
  <conditionalFormatting sqref="G114">
    <cfRule type="expression" dxfId="6659" priority="6198" stopIfTrue="1">
      <formula>OR($D114="SI",$D114="T&amp;A")</formula>
    </cfRule>
    <cfRule type="expression" dxfId="6658" priority="6199" stopIfTrue="1">
      <formula>AND($F114&gt;0,$G114="")</formula>
    </cfRule>
    <cfRule type="expression" dxfId="6657" priority="6200" stopIfTrue="1">
      <formula>AND($F114=0,$G114&lt;&gt;"",$G114&lt;&gt;"PUMP OFF MODE",G114&lt;&gt;"UNDER LOAD")</formula>
    </cfRule>
  </conditionalFormatting>
  <conditionalFormatting sqref="G114">
    <cfRule type="expression" dxfId="6656" priority="6195" stopIfTrue="1">
      <formula>OR($D114="SI",$D114="T&amp;A")</formula>
    </cfRule>
    <cfRule type="expression" dxfId="6655" priority="6196" stopIfTrue="1">
      <formula>AND($F114&gt;0,$G114="")</formula>
    </cfRule>
    <cfRule type="expression" dxfId="6654" priority="6197" stopIfTrue="1">
      <formula>AND($F114=0,$G114&lt;&gt;"",$G114&lt;&gt;"PUMP OFF MODE",G114&lt;&gt;"UNDER LOAD")</formula>
    </cfRule>
  </conditionalFormatting>
  <conditionalFormatting sqref="G114">
    <cfRule type="expression" dxfId="6653" priority="6192" stopIfTrue="1">
      <formula>OR($D114="SI",$D114="T&amp;A")</formula>
    </cfRule>
    <cfRule type="expression" dxfId="6652" priority="6193" stopIfTrue="1">
      <formula>AND($F114&gt;0,$G114="")</formula>
    </cfRule>
    <cfRule type="expression" dxfId="6651" priority="6194" stopIfTrue="1">
      <formula>AND($F114=0,$G114&lt;&gt;"",$G114&lt;&gt;"PUMP OFF MODE",G114&lt;&gt;"UNDER LOAD")</formula>
    </cfRule>
  </conditionalFormatting>
  <conditionalFormatting sqref="G114">
    <cfRule type="expression" dxfId="6650" priority="6189" stopIfTrue="1">
      <formula>OR($D114="SI",$D114="T&amp;A")</formula>
    </cfRule>
    <cfRule type="expression" dxfId="6649" priority="6190" stopIfTrue="1">
      <formula>AND($F114&gt;0,$G114="")</formula>
    </cfRule>
    <cfRule type="expression" dxfId="6648" priority="6191" stopIfTrue="1">
      <formula>AND($F114=0,$G114&lt;&gt;"",$G114&lt;&gt;"PUMP OFF MODE",G114&lt;&gt;"UNDER LOAD")</formula>
    </cfRule>
  </conditionalFormatting>
  <conditionalFormatting sqref="G114">
    <cfRule type="expression" dxfId="6647" priority="6186" stopIfTrue="1">
      <formula>OR($D114="SI",$D114="T&amp;A")</formula>
    </cfRule>
    <cfRule type="expression" dxfId="6646" priority="6187" stopIfTrue="1">
      <formula>AND($F114&gt;0,$G114="")</formula>
    </cfRule>
    <cfRule type="expression" dxfId="6645" priority="6188" stopIfTrue="1">
      <formula>AND($F114=0,$G114&lt;&gt;"",$G114&lt;&gt;"PUMP OFF MODE",G114&lt;&gt;"UNDER LOAD")</formula>
    </cfRule>
  </conditionalFormatting>
  <conditionalFormatting sqref="G114">
    <cfRule type="expression" dxfId="6644" priority="6183" stopIfTrue="1">
      <formula>OR($D114="SI",$D114="T&amp;A")</formula>
    </cfRule>
    <cfRule type="expression" dxfId="6643" priority="6184" stopIfTrue="1">
      <formula>AND($F114&gt;0,$G114="")</formula>
    </cfRule>
    <cfRule type="expression" dxfId="6642" priority="6185" stopIfTrue="1">
      <formula>AND($F114=0,$G114&lt;&gt;"",$G114&lt;&gt;"PUMP OFF MODE",G114&lt;&gt;"UNDER LOAD")</formula>
    </cfRule>
  </conditionalFormatting>
  <conditionalFormatting sqref="G114">
    <cfRule type="expression" dxfId="6641" priority="6180" stopIfTrue="1">
      <formula>OR($D114="SI",$D114="T&amp;A")</formula>
    </cfRule>
    <cfRule type="expression" dxfId="6640" priority="6181" stopIfTrue="1">
      <formula>AND($F114&gt;0,$G114="")</formula>
    </cfRule>
    <cfRule type="expression" dxfId="6639" priority="6182" stopIfTrue="1">
      <formula>AND($F114=0,$G114&lt;&gt;"",$G114&lt;&gt;"PUMP OFF MODE",G114&lt;&gt;"UNDER LOAD")</formula>
    </cfRule>
  </conditionalFormatting>
  <conditionalFormatting sqref="G114">
    <cfRule type="expression" dxfId="6638" priority="6177" stopIfTrue="1">
      <formula>OR($D114="SI",$D114="T&amp;A")</formula>
    </cfRule>
    <cfRule type="expression" dxfId="6637" priority="6178" stopIfTrue="1">
      <formula>AND($F114&gt;0,$G114="")</formula>
    </cfRule>
    <cfRule type="expression" dxfId="6636" priority="6179" stopIfTrue="1">
      <formula>AND($F114=0,$G114&lt;&gt;"",$G114&lt;&gt;"PUMP OFF MODE",G114&lt;&gt;"UNDER LOAD")</formula>
    </cfRule>
  </conditionalFormatting>
  <conditionalFormatting sqref="G114">
    <cfRule type="expression" dxfId="6635" priority="6174" stopIfTrue="1">
      <formula>OR($D114="SI",$D114="T&amp;A")</formula>
    </cfRule>
    <cfRule type="expression" dxfId="6634" priority="6175" stopIfTrue="1">
      <formula>AND($F114&gt;0,$G114="")</formula>
    </cfRule>
    <cfRule type="expression" dxfId="6633" priority="6176" stopIfTrue="1">
      <formula>AND($F114=0,$G114&lt;&gt;"",$G114&lt;&gt;"PUMP OFF MODE",G114&lt;&gt;"UNDER LOAD")</formula>
    </cfRule>
  </conditionalFormatting>
  <conditionalFormatting sqref="G114">
    <cfRule type="expression" dxfId="6632" priority="6171" stopIfTrue="1">
      <formula>OR($D114="SI",$D114="T&amp;A")</formula>
    </cfRule>
    <cfRule type="expression" dxfId="6631" priority="6172" stopIfTrue="1">
      <formula>AND($F114&gt;0,$G114="")</formula>
    </cfRule>
    <cfRule type="expression" dxfId="6630" priority="6173" stopIfTrue="1">
      <formula>AND($F114=0,$G114&lt;&gt;"",$G114&lt;&gt;"PUMP OFF MODE",G114&lt;&gt;"UNDER LOAD")</formula>
    </cfRule>
  </conditionalFormatting>
  <conditionalFormatting sqref="G114">
    <cfRule type="expression" dxfId="6629" priority="6168" stopIfTrue="1">
      <formula>OR($D114="SI",$D114="T&amp;A")</formula>
    </cfRule>
    <cfRule type="expression" dxfId="6628" priority="6169" stopIfTrue="1">
      <formula>AND($F114&gt;0,$G114="")</formula>
    </cfRule>
    <cfRule type="expression" dxfId="6627" priority="6170" stopIfTrue="1">
      <formula>AND($F114=0,$G114&lt;&gt;"",$G114&lt;&gt;"PUMP OFF MODE",G114&lt;&gt;"UNDER LOAD")</formula>
    </cfRule>
  </conditionalFormatting>
  <conditionalFormatting sqref="G114">
    <cfRule type="expression" dxfId="6626" priority="6165" stopIfTrue="1">
      <formula>OR($D114="SI",$D114="T&amp;A")</formula>
    </cfRule>
    <cfRule type="expression" dxfId="6625" priority="6166" stopIfTrue="1">
      <formula>AND($F114&gt;0,$G114="")</formula>
    </cfRule>
    <cfRule type="expression" dxfId="6624" priority="6167" stopIfTrue="1">
      <formula>AND($F114=0,$G114&lt;&gt;"",$G114&lt;&gt;"PUMP OFF MODE",G114&lt;&gt;"UNDER LOAD")</formula>
    </cfRule>
  </conditionalFormatting>
  <conditionalFormatting sqref="G114">
    <cfRule type="expression" dxfId="6623" priority="6162" stopIfTrue="1">
      <formula>OR($D114="SI",$D114="T&amp;A")</formula>
    </cfRule>
    <cfRule type="expression" dxfId="6622" priority="6163" stopIfTrue="1">
      <formula>AND($F114&gt;0,$G114="")</formula>
    </cfRule>
    <cfRule type="expression" dxfId="6621" priority="6164" stopIfTrue="1">
      <formula>AND($F114=0,$G114&lt;&gt;"",$G114&lt;&gt;"PUMP OFF MODE",G114&lt;&gt;"UNDER LOAD")</formula>
    </cfRule>
  </conditionalFormatting>
  <conditionalFormatting sqref="G114">
    <cfRule type="expression" dxfId="6620" priority="6159" stopIfTrue="1">
      <formula>OR($D114="SI",$D114="T&amp;A")</formula>
    </cfRule>
    <cfRule type="expression" dxfId="6619" priority="6160" stopIfTrue="1">
      <formula>AND($F114&gt;0,$G114="")</formula>
    </cfRule>
    <cfRule type="expression" dxfId="6618" priority="6161" stopIfTrue="1">
      <formula>AND($F114=0,$G114&lt;&gt;"",$G114&lt;&gt;"PUMP OFF MODE",G114&lt;&gt;"UNDER LOAD")</formula>
    </cfRule>
  </conditionalFormatting>
  <conditionalFormatting sqref="G114">
    <cfRule type="expression" dxfId="6617" priority="6156" stopIfTrue="1">
      <formula>OR($D114="SI",$D114="T&amp;A")</formula>
    </cfRule>
    <cfRule type="expression" dxfId="6616" priority="6157" stopIfTrue="1">
      <formula>AND($F114&gt;0,$G114="")</formula>
    </cfRule>
    <cfRule type="expression" dxfId="6615" priority="6158" stopIfTrue="1">
      <formula>AND($F114=0,$G114&lt;&gt;"",$G114&lt;&gt;"PUMP OFF MODE",G114&lt;&gt;"UNDER LOAD")</formula>
    </cfRule>
  </conditionalFormatting>
  <conditionalFormatting sqref="G114">
    <cfRule type="expression" dxfId="6614" priority="6153" stopIfTrue="1">
      <formula>OR($D114="SI",$D114="T&amp;A")</formula>
    </cfRule>
    <cfRule type="expression" dxfId="6613" priority="6154" stopIfTrue="1">
      <formula>AND($F114&gt;0,$G114="")</formula>
    </cfRule>
    <cfRule type="expression" dxfId="6612" priority="6155" stopIfTrue="1">
      <formula>AND($F114=0,$G114&lt;&gt;"",$G114&lt;&gt;"PUMP OFF MODE",G114&lt;&gt;"UNDER LOAD")</formula>
    </cfRule>
  </conditionalFormatting>
  <conditionalFormatting sqref="G114">
    <cfRule type="expression" dxfId="6611" priority="6150" stopIfTrue="1">
      <formula>OR($D114="SI",$D114="T&amp;A")</formula>
    </cfRule>
    <cfRule type="expression" dxfId="6610" priority="6151" stopIfTrue="1">
      <formula>AND($F114&gt;0,$G114="")</formula>
    </cfRule>
    <cfRule type="expression" dxfId="6609" priority="6152" stopIfTrue="1">
      <formula>AND($F114=0,$G114&lt;&gt;"",$G114&lt;&gt;"PUMP OFF MODE",G114&lt;&gt;"UNDER LOAD")</formula>
    </cfRule>
  </conditionalFormatting>
  <conditionalFormatting sqref="G114">
    <cfRule type="expression" dxfId="6608" priority="6147" stopIfTrue="1">
      <formula>OR($D114="SI",$D114="T&amp;A")</formula>
    </cfRule>
    <cfRule type="expression" dxfId="6607" priority="6148" stopIfTrue="1">
      <formula>AND($F114&gt;0,$G114="")</formula>
    </cfRule>
    <cfRule type="expression" dxfId="6606" priority="6149" stopIfTrue="1">
      <formula>AND($F114=0,$G114&lt;&gt;"",$G114&lt;&gt;"PUMP OFF MODE",G114&lt;&gt;"UNDER LOAD")</formula>
    </cfRule>
  </conditionalFormatting>
  <conditionalFormatting sqref="G114">
    <cfRule type="expression" dxfId="6605" priority="6146" stopIfTrue="1">
      <formula>OR($D114="SI",$D114="T&amp;A")</formula>
    </cfRule>
  </conditionalFormatting>
  <conditionalFormatting sqref="G114">
    <cfRule type="expression" dxfId="6604" priority="6145" stopIfTrue="1">
      <formula>OR($D114="SI",$D114="T&amp;A")</formula>
    </cfRule>
  </conditionalFormatting>
  <conditionalFormatting sqref="G114">
    <cfRule type="expression" dxfId="6603" priority="6144" stopIfTrue="1">
      <formula>OR($D114="SI",$D114="T&amp;A")</formula>
    </cfRule>
  </conditionalFormatting>
  <conditionalFormatting sqref="G114">
    <cfRule type="expression" dxfId="6602" priority="6141" stopIfTrue="1">
      <formula>OR($D114="SI",$D114="T&amp;A")</formula>
    </cfRule>
    <cfRule type="expression" dxfId="6601" priority="6142" stopIfTrue="1">
      <formula>AND($F114&gt;0,$G114="")</formula>
    </cfRule>
    <cfRule type="expression" dxfId="6600" priority="6143" stopIfTrue="1">
      <formula>AND($F114=0,$G114&lt;&gt;"",$G114&lt;&gt;"PUMP OFF MODE",G114&lt;&gt;"UNDER LOAD")</formula>
    </cfRule>
  </conditionalFormatting>
  <conditionalFormatting sqref="G114">
    <cfRule type="expression" dxfId="6599" priority="6138" stopIfTrue="1">
      <formula>OR($D114="SI",$D114="T&amp;A")</formula>
    </cfRule>
    <cfRule type="expression" dxfId="6598" priority="6139" stopIfTrue="1">
      <formula>AND($F114&gt;0,$G114="")</formula>
    </cfRule>
    <cfRule type="expression" dxfId="6597" priority="6140" stopIfTrue="1">
      <formula>AND($F114=0,$G114&lt;&gt;"",$G114&lt;&gt;"PUMP OFF MODE",G114&lt;&gt;"UNDER LOAD")</formula>
    </cfRule>
  </conditionalFormatting>
  <conditionalFormatting sqref="G114">
    <cfRule type="expression" dxfId="6596" priority="6135" stopIfTrue="1">
      <formula>OR($D114="SI",$D114="T&amp;A")</formula>
    </cfRule>
    <cfRule type="expression" dxfId="6595" priority="6136" stopIfTrue="1">
      <formula>AND($F114&gt;0,$G114="")</formula>
    </cfRule>
    <cfRule type="expression" dxfId="6594" priority="6137" stopIfTrue="1">
      <formula>AND($F114=0,$G114&lt;&gt;"",$G114&lt;&gt;"PUMP OFF MODE",G114&lt;&gt;"UNDER LOAD")</formula>
    </cfRule>
  </conditionalFormatting>
  <conditionalFormatting sqref="G114">
    <cfRule type="expression" dxfId="6593" priority="6132" stopIfTrue="1">
      <formula>OR($D114="SI",$D114="T&amp;A")</formula>
    </cfRule>
    <cfRule type="expression" dxfId="6592" priority="6133" stopIfTrue="1">
      <formula>AND($F114&gt;0,$G114="")</formula>
    </cfRule>
    <cfRule type="expression" dxfId="6591" priority="6134" stopIfTrue="1">
      <formula>AND($F114=0,$G114&lt;&gt;"",$G114&lt;&gt;"PUMP OFF MODE",G114&lt;&gt;"UNDER LOAD")</formula>
    </cfRule>
  </conditionalFormatting>
  <conditionalFormatting sqref="G114">
    <cfRule type="expression" dxfId="6590" priority="6129" stopIfTrue="1">
      <formula>OR($D114="SI",$D114="T&amp;A")</formula>
    </cfRule>
    <cfRule type="expression" dxfId="6589" priority="6130" stopIfTrue="1">
      <formula>AND($F114&gt;0,$G114="")</formula>
    </cfRule>
    <cfRule type="expression" dxfId="6588" priority="6131" stopIfTrue="1">
      <formula>AND($F114=0,$G114&lt;&gt;"",$G114&lt;&gt;"PUMP OFF MODE",G114&lt;&gt;"UNDER LOAD")</formula>
    </cfRule>
  </conditionalFormatting>
  <conditionalFormatting sqref="G114">
    <cfRule type="expression" dxfId="6587" priority="6126" stopIfTrue="1">
      <formula>OR($D114="SI",$D114="T&amp;A")</formula>
    </cfRule>
    <cfRule type="expression" dxfId="6586" priority="6127" stopIfTrue="1">
      <formula>AND($F114&gt;0,$G114="")</formula>
    </cfRule>
    <cfRule type="expression" dxfId="6585" priority="6128" stopIfTrue="1">
      <formula>AND($F114=0,$G114&lt;&gt;"",$G114&lt;&gt;"PUMP OFF MODE",G114&lt;&gt;"UNDER LOAD")</formula>
    </cfRule>
  </conditionalFormatting>
  <conditionalFormatting sqref="G114">
    <cfRule type="expression" dxfId="6584" priority="6123" stopIfTrue="1">
      <formula>OR($D114="SI",$D114="T&amp;A")</formula>
    </cfRule>
    <cfRule type="expression" dxfId="6583" priority="6124" stopIfTrue="1">
      <formula>AND($F114&gt;0,$G114="")</formula>
    </cfRule>
    <cfRule type="expression" dxfId="6582" priority="6125" stopIfTrue="1">
      <formula>AND($F114=0,$G114&lt;&gt;"",$G114&lt;&gt;"PUMP OFF MODE",G114&lt;&gt;"UNDER LOAD")</formula>
    </cfRule>
  </conditionalFormatting>
  <conditionalFormatting sqref="G114">
    <cfRule type="expression" dxfId="6581" priority="6120" stopIfTrue="1">
      <formula>OR($D114="SI",$D114="T&amp;A")</formula>
    </cfRule>
    <cfRule type="expression" dxfId="6580" priority="6121" stopIfTrue="1">
      <formula>AND($F114&gt;0,$G114="")</formula>
    </cfRule>
    <cfRule type="expression" dxfId="6579" priority="6122" stopIfTrue="1">
      <formula>AND($F114=0,$G114&lt;&gt;"",$G114&lt;&gt;"PUMP OFF MODE",G114&lt;&gt;"UNDER LOAD")</formula>
    </cfRule>
  </conditionalFormatting>
  <conditionalFormatting sqref="G114">
    <cfRule type="expression" dxfId="6578" priority="6117" stopIfTrue="1">
      <formula>OR($D114="SI",$D114="T&amp;A")</formula>
    </cfRule>
    <cfRule type="expression" dxfId="6577" priority="6118" stopIfTrue="1">
      <formula>AND($F114&gt;0,$G114="")</formula>
    </cfRule>
    <cfRule type="expression" dxfId="6576" priority="6119" stopIfTrue="1">
      <formula>AND($F114=0,$G114&lt;&gt;"",$G114&lt;&gt;"PUMP OFF MODE",G114&lt;&gt;"UNDER LOAD")</formula>
    </cfRule>
  </conditionalFormatting>
  <conditionalFormatting sqref="G114">
    <cfRule type="expression" dxfId="6575" priority="6114" stopIfTrue="1">
      <formula>OR($D114="SI",$D114="T&amp;A")</formula>
    </cfRule>
    <cfRule type="expression" dxfId="6574" priority="6115" stopIfTrue="1">
      <formula>AND($F114&gt;0,$G114="")</formula>
    </cfRule>
    <cfRule type="expression" dxfId="6573" priority="6116" stopIfTrue="1">
      <formula>AND($F114=0,$G114&lt;&gt;"",$G114&lt;&gt;"PUMP OFF MODE",G114&lt;&gt;"UNDER LOAD")</formula>
    </cfRule>
  </conditionalFormatting>
  <conditionalFormatting sqref="G114">
    <cfRule type="expression" dxfId="6572" priority="6111" stopIfTrue="1">
      <formula>OR($D114="SI",$D114="T&amp;A")</formula>
    </cfRule>
    <cfRule type="expression" dxfId="6571" priority="6112" stopIfTrue="1">
      <formula>AND($F114&gt;0,$G114="")</formula>
    </cfRule>
    <cfRule type="expression" dxfId="6570" priority="6113" stopIfTrue="1">
      <formula>AND($F114=0,$G114&lt;&gt;"",$G114&lt;&gt;"PUMP OFF MODE",G114&lt;&gt;"UNDER LOAD")</formula>
    </cfRule>
  </conditionalFormatting>
  <conditionalFormatting sqref="G114">
    <cfRule type="expression" dxfId="6569" priority="6108" stopIfTrue="1">
      <formula>OR($D114="SI",$D114="T&amp;A")</formula>
    </cfRule>
    <cfRule type="expression" dxfId="6568" priority="6109" stopIfTrue="1">
      <formula>AND($F114&gt;0,$G114="")</formula>
    </cfRule>
    <cfRule type="expression" dxfId="6567" priority="6110" stopIfTrue="1">
      <formula>AND($F114=0,$G114&lt;&gt;"",$G114&lt;&gt;"PUMP OFF MODE",G114&lt;&gt;"UNDER LOAD")</formula>
    </cfRule>
  </conditionalFormatting>
  <conditionalFormatting sqref="G114">
    <cfRule type="expression" dxfId="6566" priority="6105" stopIfTrue="1">
      <formula>OR($D114="SI",$D114="T&amp;A")</formula>
    </cfRule>
    <cfRule type="expression" dxfId="6565" priority="6106" stopIfTrue="1">
      <formula>AND($F114&gt;0,$G114="")</formula>
    </cfRule>
    <cfRule type="expression" dxfId="6564" priority="6107" stopIfTrue="1">
      <formula>AND($F114=0,$G114&lt;&gt;"",$G114&lt;&gt;"PUMP OFF MODE",G114&lt;&gt;"UNDER LOAD")</formula>
    </cfRule>
  </conditionalFormatting>
  <conditionalFormatting sqref="G114">
    <cfRule type="expression" dxfId="6563" priority="6102" stopIfTrue="1">
      <formula>OR($D114="SI",$D114="T&amp;A")</formula>
    </cfRule>
    <cfRule type="expression" dxfId="6562" priority="6103" stopIfTrue="1">
      <formula>AND($F114&gt;0,$G114="")</formula>
    </cfRule>
    <cfRule type="expression" dxfId="6561" priority="6104" stopIfTrue="1">
      <formula>AND($F114=0,$G114&lt;&gt;"",$G114&lt;&gt;"PUMP OFF MODE",G114&lt;&gt;"UNDER LOAD")</formula>
    </cfRule>
  </conditionalFormatting>
  <conditionalFormatting sqref="G114">
    <cfRule type="expression" dxfId="6560" priority="6099" stopIfTrue="1">
      <formula>OR($D114="SI",$D114="T&amp;A")</formula>
    </cfRule>
    <cfRule type="expression" dxfId="6559" priority="6100" stopIfTrue="1">
      <formula>AND($F114&gt;0,$G114="")</formula>
    </cfRule>
    <cfRule type="expression" dxfId="6558" priority="6101" stopIfTrue="1">
      <formula>AND($F114=0,$G114&lt;&gt;"",$G114&lt;&gt;"PUMP OFF MODE",G114&lt;&gt;"UNDER LOAD")</formula>
    </cfRule>
  </conditionalFormatting>
  <conditionalFormatting sqref="G114">
    <cfRule type="expression" dxfId="6557" priority="6096" stopIfTrue="1">
      <formula>OR($D114="SI",$D114="T&amp;A")</formula>
    </cfRule>
    <cfRule type="expression" dxfId="6556" priority="6097" stopIfTrue="1">
      <formula>AND($F114&gt;0,$G114="")</formula>
    </cfRule>
    <cfRule type="expression" dxfId="6555" priority="6098" stopIfTrue="1">
      <formula>AND($F114=0,$G114&lt;&gt;"",$G114&lt;&gt;"PUMP OFF MODE",G114&lt;&gt;"UNDER LOAD")</formula>
    </cfRule>
  </conditionalFormatting>
  <conditionalFormatting sqref="G114">
    <cfRule type="expression" dxfId="6554" priority="6093" stopIfTrue="1">
      <formula>OR($D114="SI",$D114="T&amp;A")</formula>
    </cfRule>
    <cfRule type="expression" dxfId="6553" priority="6094" stopIfTrue="1">
      <formula>AND($F114&gt;0,$G114="")</formula>
    </cfRule>
    <cfRule type="expression" dxfId="6552" priority="6095" stopIfTrue="1">
      <formula>AND($F114=0,$G114&lt;&gt;"",$G114&lt;&gt;"PUMP OFF MODE",G114&lt;&gt;"UNDER LOAD")</formula>
    </cfRule>
  </conditionalFormatting>
  <conditionalFormatting sqref="G114">
    <cfRule type="expression" dxfId="6551" priority="6090" stopIfTrue="1">
      <formula>OR($D114="SI",$D114="T&amp;A")</formula>
    </cfRule>
    <cfRule type="expression" dxfId="6550" priority="6091" stopIfTrue="1">
      <formula>AND($F114&gt;0,$G114="")</formula>
    </cfRule>
    <cfRule type="expression" dxfId="6549" priority="6092" stopIfTrue="1">
      <formula>AND($F114=0,$G114&lt;&gt;"",$G114&lt;&gt;"PUMP OFF MODE",G114&lt;&gt;"UNDER LOAD")</formula>
    </cfRule>
  </conditionalFormatting>
  <conditionalFormatting sqref="G114">
    <cfRule type="expression" dxfId="6548" priority="6087" stopIfTrue="1">
      <formula>OR($D114="SI",$D114="T&amp;A")</formula>
    </cfRule>
    <cfRule type="expression" dxfId="6547" priority="6088" stopIfTrue="1">
      <formula>AND($F114&gt;0,$G114="")</formula>
    </cfRule>
    <cfRule type="expression" dxfId="6546" priority="6089" stopIfTrue="1">
      <formula>AND($F114=0,$G114&lt;&gt;"",$G114&lt;&gt;"PUMP OFF MODE",G114&lt;&gt;"UNDER LOAD")</formula>
    </cfRule>
  </conditionalFormatting>
  <conditionalFormatting sqref="G114">
    <cfRule type="expression" dxfId="6545" priority="6084" stopIfTrue="1">
      <formula>OR($D114="SI",$D114="T&amp;A")</formula>
    </cfRule>
    <cfRule type="expression" dxfId="6544" priority="6085" stopIfTrue="1">
      <formula>AND($F114&gt;0,$G114="")</formula>
    </cfRule>
    <cfRule type="expression" dxfId="6543" priority="6086" stopIfTrue="1">
      <formula>AND($F114=0,$G114&lt;&gt;"",$G114&lt;&gt;"PUMP OFF MODE",G114&lt;&gt;"UNDER LOAD")</formula>
    </cfRule>
  </conditionalFormatting>
  <conditionalFormatting sqref="G114">
    <cfRule type="expression" dxfId="6542" priority="6081" stopIfTrue="1">
      <formula>OR($D114="SI",$D114="T&amp;A")</formula>
    </cfRule>
    <cfRule type="expression" dxfId="6541" priority="6082" stopIfTrue="1">
      <formula>AND($F114&gt;0,$G114="")</formula>
    </cfRule>
    <cfRule type="expression" dxfId="6540" priority="6083" stopIfTrue="1">
      <formula>AND($F114=0,$G114&lt;&gt;"",$G114&lt;&gt;"PUMP OFF MODE",G114&lt;&gt;"UNDER LOAD")</formula>
    </cfRule>
  </conditionalFormatting>
  <conditionalFormatting sqref="G114">
    <cfRule type="expression" dxfId="6539" priority="6078" stopIfTrue="1">
      <formula>OR($D114="SI",$D114="T&amp;A")</formula>
    </cfRule>
    <cfRule type="expression" dxfId="6538" priority="6079" stopIfTrue="1">
      <formula>AND($F114&gt;0,$G114="")</formula>
    </cfRule>
    <cfRule type="expression" dxfId="6537" priority="6080" stopIfTrue="1">
      <formula>AND($F114=0,$G114&lt;&gt;"",$G114&lt;&gt;"PUMP OFF MODE",G114&lt;&gt;"UNDER LOAD")</formula>
    </cfRule>
  </conditionalFormatting>
  <conditionalFormatting sqref="G114">
    <cfRule type="expression" dxfId="6536" priority="6075" stopIfTrue="1">
      <formula>OR($D114="SI",$D114="T&amp;A")</formula>
    </cfRule>
    <cfRule type="expression" dxfId="6535" priority="6076" stopIfTrue="1">
      <formula>AND($F114&gt;0,$G114="")</formula>
    </cfRule>
    <cfRule type="expression" dxfId="6534" priority="6077" stopIfTrue="1">
      <formula>AND($F114=0,$G114&lt;&gt;"",$G114&lt;&gt;"PUMP OFF MODE",G114&lt;&gt;"UNDER LOAD")</formula>
    </cfRule>
  </conditionalFormatting>
  <conditionalFormatting sqref="G114">
    <cfRule type="expression" dxfId="6533" priority="6072" stopIfTrue="1">
      <formula>OR($D114="SI",$D114="T&amp;A")</formula>
    </cfRule>
    <cfRule type="expression" dxfId="6532" priority="6073" stopIfTrue="1">
      <formula>AND($F114&gt;0,$G114="")</formula>
    </cfRule>
    <cfRule type="expression" dxfId="6531" priority="6074" stopIfTrue="1">
      <formula>AND($F114=0,$G114&lt;&gt;"",$G114&lt;&gt;"PUMP OFF MODE",G114&lt;&gt;"UNDER LOAD")</formula>
    </cfRule>
  </conditionalFormatting>
  <conditionalFormatting sqref="G114">
    <cfRule type="expression" dxfId="6530" priority="6069" stopIfTrue="1">
      <formula>OR($D114="SI",$D114="T&amp;A")</formula>
    </cfRule>
    <cfRule type="expression" dxfId="6529" priority="6070" stopIfTrue="1">
      <formula>AND($F114&gt;0,$G114="")</formula>
    </cfRule>
    <cfRule type="expression" dxfId="6528" priority="6071" stopIfTrue="1">
      <formula>AND($F114=0,$G114&lt;&gt;"",$G114&lt;&gt;"PUMP OFF MODE",G114&lt;&gt;"UNDER LOAD")</formula>
    </cfRule>
  </conditionalFormatting>
  <conditionalFormatting sqref="G114">
    <cfRule type="expression" dxfId="6527" priority="6066" stopIfTrue="1">
      <formula>OR($D114="SI",$D114="T&amp;A")</formula>
    </cfRule>
    <cfRule type="expression" dxfId="6526" priority="6067" stopIfTrue="1">
      <formula>AND($F114&gt;0,$G114="")</formula>
    </cfRule>
    <cfRule type="expression" dxfId="6525" priority="6068" stopIfTrue="1">
      <formula>AND($F114=0,$G114&lt;&gt;"",$G114&lt;&gt;"PUMP OFF MODE",G114&lt;&gt;"UNDER LOAD")</formula>
    </cfRule>
  </conditionalFormatting>
  <conditionalFormatting sqref="G114">
    <cfRule type="expression" dxfId="6524" priority="6063" stopIfTrue="1">
      <formula>OR($D114="SI",$D114="T&amp;A")</formula>
    </cfRule>
    <cfRule type="expression" dxfId="6523" priority="6064" stopIfTrue="1">
      <formula>AND($F114&gt;0,$G114="")</formula>
    </cfRule>
    <cfRule type="expression" dxfId="6522" priority="6065" stopIfTrue="1">
      <formula>AND($F114=0,$G114&lt;&gt;"",$G114&lt;&gt;"PUMP OFF MODE",G114&lt;&gt;"UNDER LOAD")</formula>
    </cfRule>
  </conditionalFormatting>
  <conditionalFormatting sqref="G114">
    <cfRule type="expression" dxfId="6521" priority="6060" stopIfTrue="1">
      <formula>OR($D114="SI",$D114="T&amp;A")</formula>
    </cfRule>
    <cfRule type="expression" dxfId="6520" priority="6061" stopIfTrue="1">
      <formula>AND($F114&gt;0,$G114="")</formula>
    </cfRule>
    <cfRule type="expression" dxfId="6519" priority="6062" stopIfTrue="1">
      <formula>AND($F114=0,$G114&lt;&gt;"",$G114&lt;&gt;"PUMP OFF MODE",G114&lt;&gt;"UNDER LOAD")</formula>
    </cfRule>
  </conditionalFormatting>
  <conditionalFormatting sqref="G114">
    <cfRule type="expression" dxfId="6518" priority="6057" stopIfTrue="1">
      <formula>OR($D114="SI",$D114="T&amp;A")</formula>
    </cfRule>
    <cfRule type="expression" dxfId="6517" priority="6058" stopIfTrue="1">
      <formula>AND($F114&gt;0,$G114="")</formula>
    </cfRule>
    <cfRule type="expression" dxfId="6516" priority="6059" stopIfTrue="1">
      <formula>AND($F114=0,$G114&lt;&gt;"",$G114&lt;&gt;"PUMP OFF MODE",G114&lt;&gt;"UNDER LOAD")</formula>
    </cfRule>
  </conditionalFormatting>
  <conditionalFormatting sqref="G114">
    <cfRule type="expression" dxfId="6515" priority="6054" stopIfTrue="1">
      <formula>OR($D114="SI",$D114="T&amp;A")</formula>
    </cfRule>
    <cfRule type="expression" dxfId="6514" priority="6055" stopIfTrue="1">
      <formula>AND($F114&gt;0,$G114="")</formula>
    </cfRule>
    <cfRule type="expression" dxfId="6513" priority="6056" stopIfTrue="1">
      <formula>AND($F114=0,$G114&lt;&gt;"",$G114&lt;&gt;"PUMP OFF MODE",G114&lt;&gt;"UNDER LOAD")</formula>
    </cfRule>
  </conditionalFormatting>
  <conditionalFormatting sqref="G114">
    <cfRule type="expression" dxfId="6512" priority="6051" stopIfTrue="1">
      <formula>OR($D114="SI",$D114="T&amp;A")</formula>
    </cfRule>
    <cfRule type="expression" dxfId="6511" priority="6052" stopIfTrue="1">
      <formula>AND($F114&gt;0,$G114="")</formula>
    </cfRule>
    <cfRule type="expression" dxfId="6510" priority="6053" stopIfTrue="1">
      <formula>AND($F114=0,$G114&lt;&gt;"",$G114&lt;&gt;"PUMP OFF MODE",G114&lt;&gt;"UNDER LOAD")</formula>
    </cfRule>
  </conditionalFormatting>
  <conditionalFormatting sqref="G114">
    <cfRule type="expression" dxfId="6509" priority="6048" stopIfTrue="1">
      <formula>OR($D114="SI",$D114="T&amp;A")</formula>
    </cfRule>
    <cfRule type="expression" dxfId="6508" priority="6049" stopIfTrue="1">
      <formula>AND($F114&gt;0,$G114="")</formula>
    </cfRule>
    <cfRule type="expression" dxfId="6507" priority="6050" stopIfTrue="1">
      <formula>AND($F114=0,$G114&lt;&gt;"",$G114&lt;&gt;"PUMP OFF MODE",G114&lt;&gt;"UNDER LOAD")</formula>
    </cfRule>
  </conditionalFormatting>
  <conditionalFormatting sqref="G114">
    <cfRule type="expression" dxfId="6506" priority="6045" stopIfTrue="1">
      <formula>OR($D114="SI",$D114="T&amp;A")</formula>
    </cfRule>
    <cfRule type="expression" dxfId="6505" priority="6046" stopIfTrue="1">
      <formula>AND($F114&gt;0,$G114="")</formula>
    </cfRule>
    <cfRule type="expression" dxfId="6504" priority="6047" stopIfTrue="1">
      <formula>AND($F114=0,$G114&lt;&gt;"",$G114&lt;&gt;"PUMP OFF MODE",G114&lt;&gt;"UNDER LOAD")</formula>
    </cfRule>
  </conditionalFormatting>
  <conditionalFormatting sqref="G114">
    <cfRule type="expression" dxfId="6503" priority="6042" stopIfTrue="1">
      <formula>OR($D114="SI",$D114="T&amp;A")</formula>
    </cfRule>
    <cfRule type="expression" dxfId="6502" priority="6043" stopIfTrue="1">
      <formula>AND($F114&gt;0,$G114="")</formula>
    </cfRule>
    <cfRule type="expression" dxfId="6501" priority="6044" stopIfTrue="1">
      <formula>AND($F114=0,$G114&lt;&gt;"",$G114&lt;&gt;"PUMP OFF MODE",G114&lt;&gt;"UNDER LOAD")</formula>
    </cfRule>
  </conditionalFormatting>
  <conditionalFormatting sqref="G114">
    <cfRule type="expression" dxfId="6500" priority="6039" stopIfTrue="1">
      <formula>OR($D114="SI",$D114="T&amp;A")</formula>
    </cfRule>
    <cfRule type="expression" dxfId="6499" priority="6040" stopIfTrue="1">
      <formula>AND($F114&gt;0,$G114="")</formula>
    </cfRule>
    <cfRule type="expression" dxfId="6498" priority="6041" stopIfTrue="1">
      <formula>AND($F114=0,$G114&lt;&gt;"",$G114&lt;&gt;"PUMP OFF MODE",G114&lt;&gt;"UNDER LOAD")</formula>
    </cfRule>
  </conditionalFormatting>
  <conditionalFormatting sqref="G114">
    <cfRule type="expression" dxfId="6497" priority="6036" stopIfTrue="1">
      <formula>OR($D114="SI",$D114="T&amp;A")</formula>
    </cfRule>
    <cfRule type="expression" dxfId="6496" priority="6037" stopIfTrue="1">
      <formula>AND($F114&gt;0,$G114="")</formula>
    </cfRule>
    <cfRule type="expression" dxfId="6495" priority="6038" stopIfTrue="1">
      <formula>AND($F114=0,$G114&lt;&gt;"",$G114&lt;&gt;"PUMP OFF MODE",G114&lt;&gt;"UNDER LOAD")</formula>
    </cfRule>
  </conditionalFormatting>
  <conditionalFormatting sqref="G114">
    <cfRule type="expression" dxfId="6494" priority="6033" stopIfTrue="1">
      <formula>OR($D114="SI",$D114="T&amp;A")</formula>
    </cfRule>
    <cfRule type="expression" dxfId="6493" priority="6034" stopIfTrue="1">
      <formula>AND($F114&gt;0,$G114="")</formula>
    </cfRule>
    <cfRule type="expression" dxfId="6492" priority="6035" stopIfTrue="1">
      <formula>AND($F114=0,$G114&lt;&gt;"",$G114&lt;&gt;"PUMP OFF MODE",G114&lt;&gt;"UNDER LOAD")</formula>
    </cfRule>
  </conditionalFormatting>
  <conditionalFormatting sqref="G114">
    <cfRule type="expression" dxfId="6491" priority="6030" stopIfTrue="1">
      <formula>OR($D114="SI",$D114="T&amp;A")</formula>
    </cfRule>
    <cfRule type="expression" dxfId="6490" priority="6031" stopIfTrue="1">
      <formula>AND($F114&gt;0,$G114="")</formula>
    </cfRule>
    <cfRule type="expression" dxfId="6489" priority="6032" stopIfTrue="1">
      <formula>AND($F114=0,$G114&lt;&gt;"",$G114&lt;&gt;"PUMP OFF MODE",G114&lt;&gt;"UNDER LOAD")</formula>
    </cfRule>
  </conditionalFormatting>
  <conditionalFormatting sqref="G114">
    <cfRule type="expression" dxfId="6488" priority="6027" stopIfTrue="1">
      <formula>OR($D114="SI",$D114="T&amp;A")</formula>
    </cfRule>
    <cfRule type="expression" dxfId="6487" priority="6028" stopIfTrue="1">
      <formula>AND($F114&gt;0,$G114="")</formula>
    </cfRule>
    <cfRule type="expression" dxfId="6486" priority="6029" stopIfTrue="1">
      <formula>AND($F114=0,$G114&lt;&gt;"",$G114&lt;&gt;"PUMP OFF MODE",G114&lt;&gt;"UNDER LOAD")</formula>
    </cfRule>
  </conditionalFormatting>
  <conditionalFormatting sqref="G114">
    <cfRule type="expression" dxfId="6485" priority="6024" stopIfTrue="1">
      <formula>OR($D114="SI",$D114="T&amp;A")</formula>
    </cfRule>
    <cfRule type="expression" dxfId="6484" priority="6025" stopIfTrue="1">
      <formula>AND($F114&gt;0,$G114="")</formula>
    </cfRule>
    <cfRule type="expression" dxfId="6483" priority="6026" stopIfTrue="1">
      <formula>AND($F114=0,$G114&lt;&gt;"",$G114&lt;&gt;"PUMP OFF MODE",G114&lt;&gt;"UNDER LOAD")</formula>
    </cfRule>
  </conditionalFormatting>
  <conditionalFormatting sqref="G114">
    <cfRule type="expression" dxfId="6482" priority="6021" stopIfTrue="1">
      <formula>OR($D114="SI",$D114="T&amp;A")</formula>
    </cfRule>
    <cfRule type="expression" dxfId="6481" priority="6022" stopIfTrue="1">
      <formula>AND($F114&gt;0,$G114="")</formula>
    </cfRule>
    <cfRule type="expression" dxfId="6480" priority="6023" stopIfTrue="1">
      <formula>AND($F114=0,$G114&lt;&gt;"",$G114&lt;&gt;"PUMP OFF MODE",G114&lt;&gt;"UNDER LOAD")</formula>
    </cfRule>
  </conditionalFormatting>
  <conditionalFormatting sqref="G114">
    <cfRule type="expression" dxfId="6479" priority="6018" stopIfTrue="1">
      <formula>OR($D114="SI",$D114="T&amp;A")</formula>
    </cfRule>
    <cfRule type="expression" dxfId="6478" priority="6019" stopIfTrue="1">
      <formula>AND($F114&gt;0,$G114="")</formula>
    </cfRule>
    <cfRule type="expression" dxfId="6477" priority="6020" stopIfTrue="1">
      <formula>AND($F114=0,$G114&lt;&gt;"",$G114&lt;&gt;"PUMP OFF MODE",G114&lt;&gt;"UNDER LOAD")</formula>
    </cfRule>
  </conditionalFormatting>
  <conditionalFormatting sqref="G114">
    <cfRule type="expression" dxfId="6476" priority="6015" stopIfTrue="1">
      <formula>OR($D114="SI",$D114="T&amp;A")</formula>
    </cfRule>
    <cfRule type="expression" dxfId="6475" priority="6016" stopIfTrue="1">
      <formula>AND($F114&gt;0,$G114="")</formula>
    </cfRule>
    <cfRule type="expression" dxfId="6474" priority="6017" stopIfTrue="1">
      <formula>AND($F114=0,$G114&lt;&gt;"",$G114&lt;&gt;"PUMP OFF MODE",G114&lt;&gt;"UNDER LOAD")</formula>
    </cfRule>
  </conditionalFormatting>
  <conditionalFormatting sqref="G114">
    <cfRule type="expression" dxfId="6473" priority="6012" stopIfTrue="1">
      <formula>OR($D114="SI",$D114="T&amp;A")</formula>
    </cfRule>
    <cfRule type="expression" dxfId="6472" priority="6013" stopIfTrue="1">
      <formula>AND($F114&gt;0,$G114="")</formula>
    </cfRule>
    <cfRule type="expression" dxfId="6471" priority="6014" stopIfTrue="1">
      <formula>AND($F114=0,$G114&lt;&gt;"",$G114&lt;&gt;"PUMP OFF MODE",G114&lt;&gt;"UNDER LOAD")</formula>
    </cfRule>
  </conditionalFormatting>
  <conditionalFormatting sqref="G114">
    <cfRule type="expression" dxfId="6470" priority="6009" stopIfTrue="1">
      <formula>OR($D114="SI",$D114="T&amp;A")</formula>
    </cfRule>
    <cfRule type="expression" dxfId="6469" priority="6010" stopIfTrue="1">
      <formula>AND($F114&gt;0,$G114="")</formula>
    </cfRule>
    <cfRule type="expression" dxfId="6468" priority="6011" stopIfTrue="1">
      <formula>AND($F114=0,$G114&lt;&gt;"",$G114&lt;&gt;"PUMP OFF MODE",G114&lt;&gt;"UNDER LOAD")</formula>
    </cfRule>
  </conditionalFormatting>
  <conditionalFormatting sqref="G114">
    <cfRule type="expression" dxfId="6467" priority="6006" stopIfTrue="1">
      <formula>OR($D114="SI",$D114="T&amp;A")</formula>
    </cfRule>
    <cfRule type="expression" dxfId="6466" priority="6007" stopIfTrue="1">
      <formula>AND($F114&gt;0,$G114="")</formula>
    </cfRule>
    <cfRule type="expression" dxfId="6465" priority="6008" stopIfTrue="1">
      <formula>AND($F114=0,$G114&lt;&gt;"",$G114&lt;&gt;"PUMP OFF MODE",G114&lt;&gt;"UNDER LOAD")</formula>
    </cfRule>
  </conditionalFormatting>
  <conditionalFormatting sqref="G114">
    <cfRule type="expression" dxfId="6464" priority="6003" stopIfTrue="1">
      <formula>OR($D114="SI",$D114="T&amp;A")</formula>
    </cfRule>
    <cfRule type="expression" dxfId="6463" priority="6004" stopIfTrue="1">
      <formula>AND($F114&gt;0,$G114="")</formula>
    </cfRule>
    <cfRule type="expression" dxfId="6462" priority="6005" stopIfTrue="1">
      <formula>AND($F114=0,$G114&lt;&gt;"",$G114&lt;&gt;"PUMP OFF MODE",G114&lt;&gt;"UNDER LOAD")</formula>
    </cfRule>
  </conditionalFormatting>
  <conditionalFormatting sqref="G114">
    <cfRule type="expression" dxfId="6461" priority="6000" stopIfTrue="1">
      <formula>OR($D114="SI",$D114="T&amp;A")</formula>
    </cfRule>
    <cfRule type="expression" dxfId="6460" priority="6001" stopIfTrue="1">
      <formula>AND($F114&gt;0,$G114="")</formula>
    </cfRule>
    <cfRule type="expression" dxfId="6459" priority="6002" stopIfTrue="1">
      <formula>AND($F114=0,$G114&lt;&gt;"",$G114&lt;&gt;"PUMP OFF MODE",G114&lt;&gt;"UNDER LOAD")</formula>
    </cfRule>
  </conditionalFormatting>
  <conditionalFormatting sqref="G114">
    <cfRule type="expression" dxfId="6458" priority="5997" stopIfTrue="1">
      <formula>OR($D114="SI",$D114="T&amp;A")</formula>
    </cfRule>
    <cfRule type="expression" dxfId="6457" priority="5998" stopIfTrue="1">
      <formula>AND($F114&gt;0,$G114="")</formula>
    </cfRule>
    <cfRule type="expression" dxfId="6456" priority="5999" stopIfTrue="1">
      <formula>AND($F114=0,$G114&lt;&gt;"",$G114&lt;&gt;"PUMP OFF MODE",G114&lt;&gt;"UNDER LOAD")</formula>
    </cfRule>
  </conditionalFormatting>
  <conditionalFormatting sqref="G114">
    <cfRule type="expression" dxfId="6455" priority="5994" stopIfTrue="1">
      <formula>OR($D114="SI",$D114="T&amp;A")</formula>
    </cfRule>
    <cfRule type="expression" dxfId="6454" priority="5995" stopIfTrue="1">
      <formula>AND($F114&gt;0,$G114="")</formula>
    </cfRule>
    <cfRule type="expression" dxfId="6453" priority="5996" stopIfTrue="1">
      <formula>AND($F114=0,$G114&lt;&gt;"",$G114&lt;&gt;"PUMP OFF MODE",G114&lt;&gt;"UNDER LOAD")</formula>
    </cfRule>
  </conditionalFormatting>
  <conditionalFormatting sqref="G114">
    <cfRule type="expression" dxfId="6452" priority="5991" stopIfTrue="1">
      <formula>OR($D114="SI",$D114="T&amp;A")</formula>
    </cfRule>
    <cfRule type="expression" dxfId="6451" priority="5992" stopIfTrue="1">
      <formula>AND($F114&gt;0,$G114="")</formula>
    </cfRule>
    <cfRule type="expression" dxfId="6450" priority="5993" stopIfTrue="1">
      <formula>AND($F114=0,$G114&lt;&gt;"",$G114&lt;&gt;"PUMP OFF MODE",G114&lt;&gt;"UNDER LOAD")</formula>
    </cfRule>
  </conditionalFormatting>
  <conditionalFormatting sqref="G114">
    <cfRule type="expression" dxfId="6449" priority="5988" stopIfTrue="1">
      <formula>OR($D114="SI",$D114="T&amp;A")</formula>
    </cfRule>
    <cfRule type="expression" dxfId="6448" priority="5989" stopIfTrue="1">
      <formula>AND($F114&gt;0,$G114="")</formula>
    </cfRule>
    <cfRule type="expression" dxfId="6447" priority="5990" stopIfTrue="1">
      <formula>AND($F114=0,$G114&lt;&gt;"",$G114&lt;&gt;"PUMP OFF MODE",G114&lt;&gt;"UNDER LOAD")</formula>
    </cfRule>
  </conditionalFormatting>
  <conditionalFormatting sqref="G114">
    <cfRule type="expression" dxfId="6446" priority="5985" stopIfTrue="1">
      <formula>OR($D114="SI",$D114="T&amp;A")</formula>
    </cfRule>
    <cfRule type="expression" dxfId="6445" priority="5986" stopIfTrue="1">
      <formula>AND($F114&gt;0,$G114="")</formula>
    </cfRule>
    <cfRule type="expression" dxfId="6444" priority="5987" stopIfTrue="1">
      <formula>AND($F114=0,$G114&lt;&gt;"",$G114&lt;&gt;"PUMP OFF MODE",G114&lt;&gt;"UNDER LOAD")</formula>
    </cfRule>
  </conditionalFormatting>
  <conditionalFormatting sqref="G114">
    <cfRule type="expression" dxfId="6443" priority="5982" stopIfTrue="1">
      <formula>OR($D114="SI",$D114="T&amp;A")</formula>
    </cfRule>
    <cfRule type="expression" dxfId="6442" priority="5983" stopIfTrue="1">
      <formula>AND($F114&gt;0,$G114="")</formula>
    </cfRule>
    <cfRule type="expression" dxfId="6441" priority="5984" stopIfTrue="1">
      <formula>AND($F114=0,$G114&lt;&gt;"",$G114&lt;&gt;"PUMP OFF MODE",G114&lt;&gt;"UNDER LOAD")</formula>
    </cfRule>
  </conditionalFormatting>
  <conditionalFormatting sqref="G114">
    <cfRule type="expression" dxfId="6440" priority="5979" stopIfTrue="1">
      <formula>OR($D114="SI",$D114="T&amp;A")</formula>
    </cfRule>
    <cfRule type="expression" dxfId="6439" priority="5980" stopIfTrue="1">
      <formula>AND($F114&gt;0,$G114="")</formula>
    </cfRule>
    <cfRule type="expression" dxfId="6438" priority="5981" stopIfTrue="1">
      <formula>AND($F114=0,$G114&lt;&gt;"",$G114&lt;&gt;"PUMP OFF MODE",G114&lt;&gt;"UNDER LOAD")</formula>
    </cfRule>
  </conditionalFormatting>
  <conditionalFormatting sqref="G114">
    <cfRule type="expression" dxfId="6437" priority="5976" stopIfTrue="1">
      <formula>OR($D114="SI",$D114="T&amp;A")</formula>
    </cfRule>
    <cfRule type="expression" dxfId="6436" priority="5977" stopIfTrue="1">
      <formula>AND($F114&gt;0,$G114="")</formula>
    </cfRule>
    <cfRule type="expression" dxfId="6435" priority="5978" stopIfTrue="1">
      <formula>AND($F114=0,$G114&lt;&gt;"",$G114&lt;&gt;"PUMP OFF MODE",G114&lt;&gt;"UNDER LOAD")</formula>
    </cfRule>
  </conditionalFormatting>
  <conditionalFormatting sqref="G114">
    <cfRule type="expression" dxfId="6434" priority="5973" stopIfTrue="1">
      <formula>OR($D114="SI",$D114="T&amp;A")</formula>
    </cfRule>
    <cfRule type="expression" dxfId="6433" priority="5974" stopIfTrue="1">
      <formula>AND($F114&gt;0,$G114="")</formula>
    </cfRule>
    <cfRule type="expression" dxfId="6432" priority="5975" stopIfTrue="1">
      <formula>AND($F114=0,$G114&lt;&gt;"",$G114&lt;&gt;"PUMP OFF MODE",G114&lt;&gt;"UNDER LOAD")</formula>
    </cfRule>
  </conditionalFormatting>
  <conditionalFormatting sqref="G114">
    <cfRule type="expression" dxfId="6431" priority="5970" stopIfTrue="1">
      <formula>OR($D114="SI",$D114="T&amp;A")</formula>
    </cfRule>
    <cfRule type="expression" dxfId="6430" priority="5971" stopIfTrue="1">
      <formula>AND($F114&gt;0,$G114="")</formula>
    </cfRule>
    <cfRule type="expression" dxfId="6429" priority="5972" stopIfTrue="1">
      <formula>AND($F114=0,$G114&lt;&gt;"",$G114&lt;&gt;"PUMP OFF MODE",G114&lt;&gt;"UNDER LOAD")</formula>
    </cfRule>
  </conditionalFormatting>
  <conditionalFormatting sqref="G114">
    <cfRule type="expression" dxfId="6428" priority="5967" stopIfTrue="1">
      <formula>OR($D114="SI",$D114="T&amp;A")</formula>
    </cfRule>
    <cfRule type="expression" dxfId="6427" priority="5968" stopIfTrue="1">
      <formula>AND($F114&gt;0,$G114="")</formula>
    </cfRule>
    <cfRule type="expression" dxfId="6426" priority="5969" stopIfTrue="1">
      <formula>AND($F114=0,$G114&lt;&gt;"",$G114&lt;&gt;"PUMP OFF MODE",G114&lt;&gt;"UNDER LOAD")</formula>
    </cfRule>
  </conditionalFormatting>
  <conditionalFormatting sqref="G114">
    <cfRule type="expression" dxfId="6425" priority="5964" stopIfTrue="1">
      <formula>OR($D114="SI",$D114="T&amp;A")</formula>
    </cfRule>
    <cfRule type="expression" dxfId="6424" priority="5965" stopIfTrue="1">
      <formula>AND($F114&gt;0,$G114="")</formula>
    </cfRule>
    <cfRule type="expression" dxfId="6423" priority="5966" stopIfTrue="1">
      <formula>AND($F114=0,$G114&lt;&gt;"",$G114&lt;&gt;"PUMP OFF MODE",G114&lt;&gt;"UNDER LOAD")</formula>
    </cfRule>
  </conditionalFormatting>
  <conditionalFormatting sqref="G114">
    <cfRule type="expression" dxfId="6422" priority="5961" stopIfTrue="1">
      <formula>OR($D114="SI",$D114="T&amp;A")</formula>
    </cfRule>
    <cfRule type="expression" dxfId="6421" priority="5962" stopIfTrue="1">
      <formula>AND($F114&gt;0,$G114="")</formula>
    </cfRule>
    <cfRule type="expression" dxfId="6420" priority="5963" stopIfTrue="1">
      <formula>AND($F114=0,$G114&lt;&gt;"",$G114&lt;&gt;"PUMP OFF MODE",G114&lt;&gt;"UNDER LOAD")</formula>
    </cfRule>
  </conditionalFormatting>
  <conditionalFormatting sqref="G114">
    <cfRule type="expression" dxfId="6419" priority="5958" stopIfTrue="1">
      <formula>OR($D114="SI",$D114="T&amp;A")</formula>
    </cfRule>
    <cfRule type="expression" dxfId="6418" priority="5959" stopIfTrue="1">
      <formula>AND($F114&gt;0,$G114="")</formula>
    </cfRule>
    <cfRule type="expression" dxfId="6417" priority="5960" stopIfTrue="1">
      <formula>AND($F114=0,$G114&lt;&gt;"",$G114&lt;&gt;"PUMP OFF MODE",G114&lt;&gt;"UNDER LOAD")</formula>
    </cfRule>
  </conditionalFormatting>
  <conditionalFormatting sqref="G114">
    <cfRule type="expression" dxfId="6416" priority="5955" stopIfTrue="1">
      <formula>OR($D114="SI",$D114="T&amp;A")</formula>
    </cfRule>
    <cfRule type="expression" dxfId="6415" priority="5956" stopIfTrue="1">
      <formula>AND($F114&gt;0,$G114="")</formula>
    </cfRule>
    <cfRule type="expression" dxfId="6414" priority="5957" stopIfTrue="1">
      <formula>AND($F114=0,$G114&lt;&gt;"",$G114&lt;&gt;"PUMP OFF MODE",G114&lt;&gt;"UNDER LOAD")</formula>
    </cfRule>
  </conditionalFormatting>
  <conditionalFormatting sqref="G114">
    <cfRule type="expression" dxfId="6413" priority="5952" stopIfTrue="1">
      <formula>OR($D114="SI",$D114="T&amp;A")</formula>
    </cfRule>
    <cfRule type="expression" dxfId="6412" priority="5953" stopIfTrue="1">
      <formula>AND($F114&gt;0,$G114="")</formula>
    </cfRule>
    <cfRule type="expression" dxfId="6411" priority="5954" stopIfTrue="1">
      <formula>AND($F114=0,$G114&lt;&gt;"",$G114&lt;&gt;"PUMP OFF MODE",G114&lt;&gt;"UNDER LOAD")</formula>
    </cfRule>
  </conditionalFormatting>
  <conditionalFormatting sqref="G114">
    <cfRule type="expression" dxfId="6410" priority="5949" stopIfTrue="1">
      <formula>OR($D114="SI",$D114="T&amp;A")</formula>
    </cfRule>
    <cfRule type="expression" dxfId="6409" priority="5950" stopIfTrue="1">
      <formula>AND($F114&gt;0,$G114="")</formula>
    </cfRule>
    <cfRule type="expression" dxfId="6408" priority="5951" stopIfTrue="1">
      <formula>AND($F114=0,$G114&lt;&gt;"",$G114&lt;&gt;"PUMP OFF MODE",G114&lt;&gt;"UNDER LOAD")</formula>
    </cfRule>
  </conditionalFormatting>
  <conditionalFormatting sqref="G114">
    <cfRule type="expression" dxfId="6407" priority="5946" stopIfTrue="1">
      <formula>OR($D114="SI",$D114="T&amp;A")</formula>
    </cfRule>
    <cfRule type="expression" dxfId="6406" priority="5947" stopIfTrue="1">
      <formula>AND($F114&gt;0,$G114="")</formula>
    </cfRule>
    <cfRule type="expression" dxfId="6405" priority="5948" stopIfTrue="1">
      <formula>AND($F114=0,$G114&lt;&gt;"",$G114&lt;&gt;"PUMP OFF MODE",G114&lt;&gt;"UNDER LOAD")</formula>
    </cfRule>
  </conditionalFormatting>
  <conditionalFormatting sqref="G114">
    <cfRule type="expression" dxfId="6404" priority="5943" stopIfTrue="1">
      <formula>OR($D114="SI",$D114="T&amp;A")</formula>
    </cfRule>
    <cfRule type="expression" dxfId="6403" priority="5944" stopIfTrue="1">
      <formula>AND($F114&gt;0,$G114="")</formula>
    </cfRule>
    <cfRule type="expression" dxfId="6402" priority="5945" stopIfTrue="1">
      <formula>AND($F114=0,$G114&lt;&gt;"",$G114&lt;&gt;"PUMP OFF MODE",G114&lt;&gt;"UNDER LOAD")</formula>
    </cfRule>
  </conditionalFormatting>
  <conditionalFormatting sqref="G114">
    <cfRule type="expression" dxfId="6401" priority="5940" stopIfTrue="1">
      <formula>OR($D114="SI",$D114="T&amp;A")</formula>
    </cfRule>
    <cfRule type="expression" dxfId="6400" priority="5941" stopIfTrue="1">
      <formula>AND($F114&gt;0,$G114="")</formula>
    </cfRule>
    <cfRule type="expression" dxfId="6399" priority="5942" stopIfTrue="1">
      <formula>AND($F114=0,$G114&lt;&gt;"",$G114&lt;&gt;"PUMP OFF MODE",G114&lt;&gt;"UNDER LOAD")</formula>
    </cfRule>
  </conditionalFormatting>
  <conditionalFormatting sqref="G114">
    <cfRule type="expression" dxfId="6398" priority="5937" stopIfTrue="1">
      <formula>OR($D114="SI",$D114="T&amp;A")</formula>
    </cfRule>
    <cfRule type="expression" dxfId="6397" priority="5938" stopIfTrue="1">
      <formula>AND($F114&gt;0,$G114="")</formula>
    </cfRule>
    <cfRule type="expression" dxfId="6396" priority="5939" stopIfTrue="1">
      <formula>AND($F114=0,$G114&lt;&gt;"",$G114&lt;&gt;"PUMP OFF MODE",G114&lt;&gt;"UNDER LOAD")</formula>
    </cfRule>
  </conditionalFormatting>
  <conditionalFormatting sqref="G114">
    <cfRule type="expression" dxfId="6395" priority="5934" stopIfTrue="1">
      <formula>OR($D114="SI",$D114="T&amp;A")</formula>
    </cfRule>
    <cfRule type="expression" dxfId="6394" priority="5935" stopIfTrue="1">
      <formula>AND($F114&gt;0,$G114="")</formula>
    </cfRule>
    <cfRule type="expression" dxfId="6393" priority="5936" stopIfTrue="1">
      <formula>AND($F114=0,$G114&lt;&gt;"",$G114&lt;&gt;"PUMP OFF MODE",G114&lt;&gt;"UNDER LOAD")</formula>
    </cfRule>
  </conditionalFormatting>
  <conditionalFormatting sqref="G114">
    <cfRule type="expression" dxfId="6392" priority="5931" stopIfTrue="1">
      <formula>OR($D114="SI",$D114="T&amp;A")</formula>
    </cfRule>
    <cfRule type="expression" dxfId="6391" priority="5932" stopIfTrue="1">
      <formula>AND($F114&gt;0,$G114="")</formula>
    </cfRule>
    <cfRule type="expression" dxfId="6390" priority="5933" stopIfTrue="1">
      <formula>AND($F114=0,$G114&lt;&gt;"",$G114&lt;&gt;"PUMP OFF MODE",G114&lt;&gt;"UNDER LOAD")</formula>
    </cfRule>
  </conditionalFormatting>
  <conditionalFormatting sqref="G114">
    <cfRule type="expression" dxfId="6389" priority="5928" stopIfTrue="1">
      <formula>OR($D114="SI",$D114="T&amp;A")</formula>
    </cfRule>
    <cfRule type="expression" dxfId="6388" priority="5929" stopIfTrue="1">
      <formula>AND($F114&gt;0,$G114="")</formula>
    </cfRule>
    <cfRule type="expression" dxfId="6387" priority="5930" stopIfTrue="1">
      <formula>AND($F114=0,$G114&lt;&gt;"",$G114&lt;&gt;"PUMP OFF MODE",G114&lt;&gt;"UNDER LOAD")</formula>
    </cfRule>
  </conditionalFormatting>
  <conditionalFormatting sqref="G114">
    <cfRule type="expression" dxfId="6386" priority="5925" stopIfTrue="1">
      <formula>OR($D114="SI",$D114="T&amp;A")</formula>
    </cfRule>
    <cfRule type="expression" dxfId="6385" priority="5926" stopIfTrue="1">
      <formula>AND($F114&gt;0,$G114="")</formula>
    </cfRule>
    <cfRule type="expression" dxfId="6384" priority="5927" stopIfTrue="1">
      <formula>AND($F114=0,$G114&lt;&gt;"",$G114&lt;&gt;"PUMP OFF MODE",G114&lt;&gt;"UNDER LOAD")</formula>
    </cfRule>
  </conditionalFormatting>
  <conditionalFormatting sqref="G114">
    <cfRule type="expression" dxfId="6383" priority="5922" stopIfTrue="1">
      <formula>OR($D114="SI",$D114="T&amp;A")</formula>
    </cfRule>
    <cfRule type="expression" dxfId="6382" priority="5923" stopIfTrue="1">
      <formula>AND($F114&gt;0,$G114="")</formula>
    </cfRule>
    <cfRule type="expression" dxfId="6381" priority="5924" stopIfTrue="1">
      <formula>AND($F114=0,$G114&lt;&gt;"",$G114&lt;&gt;"PUMP OFF MODE",G114&lt;&gt;"UNDER LOAD")</formula>
    </cfRule>
  </conditionalFormatting>
  <conditionalFormatting sqref="G114">
    <cfRule type="expression" dxfId="6380" priority="5919" stopIfTrue="1">
      <formula>OR($D114="SI",$D114="T&amp;A")</formula>
    </cfRule>
    <cfRule type="expression" dxfId="6379" priority="5920" stopIfTrue="1">
      <formula>AND($F114&gt;0,$G114="")</formula>
    </cfRule>
    <cfRule type="expression" dxfId="6378" priority="5921" stopIfTrue="1">
      <formula>AND($F114=0,$G114&lt;&gt;"",$G114&lt;&gt;"PUMP OFF MODE",G114&lt;&gt;"UNDER LOAD")</formula>
    </cfRule>
  </conditionalFormatting>
  <conditionalFormatting sqref="G114">
    <cfRule type="expression" dxfId="6377" priority="5916" stopIfTrue="1">
      <formula>OR($D114="SI",$D114="T&amp;A")</formula>
    </cfRule>
    <cfRule type="expression" dxfId="6376" priority="5917" stopIfTrue="1">
      <formula>AND($F114&gt;0,$G114="")</formula>
    </cfRule>
    <cfRule type="expression" dxfId="6375" priority="5918" stopIfTrue="1">
      <formula>AND($F114=0,$G114&lt;&gt;"",$G114&lt;&gt;"PUMP OFF MODE",G114&lt;&gt;"UNDER LOAD")</formula>
    </cfRule>
  </conditionalFormatting>
  <conditionalFormatting sqref="G114">
    <cfRule type="expression" dxfId="6374" priority="5913" stopIfTrue="1">
      <formula>OR($D114="SI",$D114="T&amp;A")</formula>
    </cfRule>
    <cfRule type="expression" dxfId="6373" priority="5914" stopIfTrue="1">
      <formula>AND($F114&gt;0,$G114="")</formula>
    </cfRule>
    <cfRule type="expression" dxfId="6372" priority="5915" stopIfTrue="1">
      <formula>AND($F114=0,$G114&lt;&gt;"",$G114&lt;&gt;"PUMP OFF MODE",G114&lt;&gt;"UNDER LOAD")</formula>
    </cfRule>
  </conditionalFormatting>
  <conditionalFormatting sqref="G114">
    <cfRule type="expression" dxfId="6371" priority="5910" stopIfTrue="1">
      <formula>OR($D114="SI",$D114="T&amp;A")</formula>
    </cfRule>
    <cfRule type="expression" dxfId="6370" priority="5911" stopIfTrue="1">
      <formula>AND($F114&gt;0,$G114="")</formula>
    </cfRule>
    <cfRule type="expression" dxfId="6369" priority="5912" stopIfTrue="1">
      <formula>AND($F114=0,$G114&lt;&gt;"",$G114&lt;&gt;"PUMP OFF MODE",G114&lt;&gt;"UNDER LOAD")</formula>
    </cfRule>
  </conditionalFormatting>
  <conditionalFormatting sqref="G114">
    <cfRule type="expression" dxfId="6368" priority="5907" stopIfTrue="1">
      <formula>OR($D114="SI",$D114="T&amp;A")</formula>
    </cfRule>
    <cfRule type="expression" dxfId="6367" priority="5908" stopIfTrue="1">
      <formula>AND($F114&gt;0,$G114="")</formula>
    </cfRule>
    <cfRule type="expression" dxfId="6366" priority="5909" stopIfTrue="1">
      <formula>AND($F114=0,$G114&lt;&gt;"",$G114&lt;&gt;"PUMP OFF MODE",G114&lt;&gt;"UNDER LOAD")</formula>
    </cfRule>
  </conditionalFormatting>
  <conditionalFormatting sqref="G114">
    <cfRule type="expression" dxfId="6365" priority="5904" stopIfTrue="1">
      <formula>OR($D114="SI",$D114="T&amp;A")</formula>
    </cfRule>
    <cfRule type="expression" dxfId="6364" priority="5905" stopIfTrue="1">
      <formula>AND($F114&gt;0,$G114="")</formula>
    </cfRule>
    <cfRule type="expression" dxfId="6363" priority="5906" stopIfTrue="1">
      <formula>AND($F114=0,$G114&lt;&gt;"",$G114&lt;&gt;"PUMP OFF MODE",G114&lt;&gt;"UNDER LOAD")</formula>
    </cfRule>
  </conditionalFormatting>
  <conditionalFormatting sqref="G114">
    <cfRule type="expression" dxfId="6362" priority="5901" stopIfTrue="1">
      <formula>OR($D114="SI",$D114="T&amp;A")</formula>
    </cfRule>
    <cfRule type="expression" dxfId="6361" priority="5902" stopIfTrue="1">
      <formula>AND($F114&gt;0,$G114="")</formula>
    </cfRule>
    <cfRule type="expression" dxfId="6360" priority="5903" stopIfTrue="1">
      <formula>AND($F114=0,$G114&lt;&gt;"",$G114&lt;&gt;"PUMP OFF MODE",G114&lt;&gt;"UNDER LOAD")</formula>
    </cfRule>
  </conditionalFormatting>
  <conditionalFormatting sqref="G114">
    <cfRule type="expression" dxfId="6359" priority="5898" stopIfTrue="1">
      <formula>OR($D114="SI",$D114="T&amp;A")</formula>
    </cfRule>
    <cfRule type="expression" dxfId="6358" priority="5899" stopIfTrue="1">
      <formula>AND($F114&gt;0,$G114="")</formula>
    </cfRule>
    <cfRule type="expression" dxfId="6357" priority="5900" stopIfTrue="1">
      <formula>AND($F114=0,$G114&lt;&gt;"",$G114&lt;&gt;"PUMP OFF MODE",G114&lt;&gt;"UNDER LOAD")</formula>
    </cfRule>
  </conditionalFormatting>
  <conditionalFormatting sqref="G114">
    <cfRule type="expression" dxfId="6356" priority="5895" stopIfTrue="1">
      <formula>OR($D114="SI",$D114="T&amp;A")</formula>
    </cfRule>
    <cfRule type="expression" dxfId="6355" priority="5896" stopIfTrue="1">
      <formula>AND($F114&gt;0,$G114="")</formula>
    </cfRule>
    <cfRule type="expression" dxfId="6354" priority="5897" stopIfTrue="1">
      <formula>AND($F114=0,$G114&lt;&gt;"",$G114&lt;&gt;"PUMP OFF MODE",G114&lt;&gt;"UNDER LOAD")</formula>
    </cfRule>
  </conditionalFormatting>
  <conditionalFormatting sqref="G114">
    <cfRule type="expression" dxfId="6353" priority="5892" stopIfTrue="1">
      <formula>OR($D114="SI",$D114="T&amp;A")</formula>
    </cfRule>
    <cfRule type="expression" dxfId="6352" priority="5893" stopIfTrue="1">
      <formula>AND($F114&gt;0,$G114="")</formula>
    </cfRule>
    <cfRule type="expression" dxfId="6351" priority="5894" stopIfTrue="1">
      <formula>AND($F114=0,$G114&lt;&gt;"",$G114&lt;&gt;"PUMP OFF MODE",G114&lt;&gt;"UNDER LOAD")</formula>
    </cfRule>
  </conditionalFormatting>
  <conditionalFormatting sqref="G114">
    <cfRule type="expression" dxfId="6350" priority="5889" stopIfTrue="1">
      <formula>OR($D114="SI",$D114="T&amp;A")</formula>
    </cfRule>
    <cfRule type="expression" dxfId="6349" priority="5890" stopIfTrue="1">
      <formula>AND($F114&gt;0,$G114="")</formula>
    </cfRule>
    <cfRule type="expression" dxfId="6348" priority="5891" stopIfTrue="1">
      <formula>AND($F114=0,$G114&lt;&gt;"",$G114&lt;&gt;"PUMP OFF MODE",G114&lt;&gt;"UNDER LOAD")</formula>
    </cfRule>
  </conditionalFormatting>
  <conditionalFormatting sqref="G114">
    <cfRule type="expression" dxfId="6347" priority="5886" stopIfTrue="1">
      <formula>OR($D114="SI",$D114="T&amp;A")</formula>
    </cfRule>
    <cfRule type="expression" dxfId="6346" priority="5887" stopIfTrue="1">
      <formula>AND($F114&gt;0,$G114="")</formula>
    </cfRule>
    <cfRule type="expression" dxfId="6345" priority="5888" stopIfTrue="1">
      <formula>AND($F114=0,$G114&lt;&gt;"",$G114&lt;&gt;"PUMP OFF MODE",G114&lt;&gt;"UNDER LOAD")</formula>
    </cfRule>
  </conditionalFormatting>
  <conditionalFormatting sqref="G114">
    <cfRule type="expression" dxfId="6344" priority="5883" stopIfTrue="1">
      <formula>OR($D114="SI",$D114="T&amp;A")</formula>
    </cfRule>
    <cfRule type="expression" dxfId="6343" priority="5884" stopIfTrue="1">
      <formula>AND($F114&gt;0,$G114="")</formula>
    </cfRule>
    <cfRule type="expression" dxfId="6342" priority="5885" stopIfTrue="1">
      <formula>AND($F114=0,$G114&lt;&gt;"",$G114&lt;&gt;"PUMP OFF MODE",G114&lt;&gt;"UNDER LOAD")</formula>
    </cfRule>
  </conditionalFormatting>
  <conditionalFormatting sqref="G114">
    <cfRule type="expression" dxfId="6341" priority="5880" stopIfTrue="1">
      <formula>OR($D114="SI",$D114="T&amp;A")</formula>
    </cfRule>
    <cfRule type="expression" dxfId="6340" priority="5881" stopIfTrue="1">
      <formula>AND($F114&gt;0,$G114="")</formula>
    </cfRule>
    <cfRule type="expression" dxfId="6339" priority="5882" stopIfTrue="1">
      <formula>AND($F114=0,$G114&lt;&gt;"",$G114&lt;&gt;"PUMP OFF MODE",G114&lt;&gt;"UNDER LOAD")</formula>
    </cfRule>
  </conditionalFormatting>
  <conditionalFormatting sqref="G114">
    <cfRule type="expression" dxfId="6338" priority="5877" stopIfTrue="1">
      <formula>OR($D114="SI",$D114="T&amp;A")</formula>
    </cfRule>
    <cfRule type="expression" dxfId="6337" priority="5878" stopIfTrue="1">
      <formula>AND($F114&gt;0,$G114="")</formula>
    </cfRule>
    <cfRule type="expression" dxfId="6336" priority="5879" stopIfTrue="1">
      <formula>AND($F114=0,$G114&lt;&gt;"",$G114&lt;&gt;"PUMP OFF MODE",G114&lt;&gt;"UNDER LOAD")</formula>
    </cfRule>
  </conditionalFormatting>
  <conditionalFormatting sqref="G114">
    <cfRule type="expression" dxfId="6335" priority="5874" stopIfTrue="1">
      <formula>OR($D114="SI",$D114="T&amp;A")</formula>
    </cfRule>
    <cfRule type="expression" dxfId="6334" priority="5875" stopIfTrue="1">
      <formula>AND($F114&gt;0,$G114="")</formula>
    </cfRule>
    <cfRule type="expression" dxfId="6333" priority="5876" stopIfTrue="1">
      <formula>AND($F114=0,$G114&lt;&gt;"",$G114&lt;&gt;"PUMP OFF MODE",G114&lt;&gt;"UNDER LOAD")</formula>
    </cfRule>
  </conditionalFormatting>
  <conditionalFormatting sqref="G114">
    <cfRule type="expression" dxfId="6332" priority="5871" stopIfTrue="1">
      <formula>OR($D114="SI",$D114="T&amp;A")</formula>
    </cfRule>
    <cfRule type="expression" dxfId="6331" priority="5872" stopIfTrue="1">
      <formula>AND($F114&gt;0,$G114="")</formula>
    </cfRule>
    <cfRule type="expression" dxfId="6330" priority="5873" stopIfTrue="1">
      <formula>AND($F114=0,$G114&lt;&gt;"",$G114&lt;&gt;"PUMP OFF MODE",G114&lt;&gt;"UNDER LOAD")</formula>
    </cfRule>
  </conditionalFormatting>
  <conditionalFormatting sqref="G114">
    <cfRule type="expression" dxfId="6329" priority="5868" stopIfTrue="1">
      <formula>OR($D114="SI",$D114="T&amp;A")</formula>
    </cfRule>
    <cfRule type="expression" dxfId="6328" priority="5869" stopIfTrue="1">
      <formula>AND($F114&gt;0,$G114="")</formula>
    </cfRule>
    <cfRule type="expression" dxfId="6327" priority="5870" stopIfTrue="1">
      <formula>AND($F114=0,$G114&lt;&gt;"",$G114&lt;&gt;"PUMP OFF MODE",G114&lt;&gt;"UNDER LOAD")</formula>
    </cfRule>
  </conditionalFormatting>
  <conditionalFormatting sqref="G114">
    <cfRule type="expression" dxfId="6326" priority="5865" stopIfTrue="1">
      <formula>OR($D114="SI",$D114="T&amp;A")</formula>
    </cfRule>
    <cfRule type="expression" dxfId="6325" priority="5866" stopIfTrue="1">
      <formula>AND($F114&gt;0,$G114="")</formula>
    </cfRule>
    <cfRule type="expression" dxfId="6324" priority="5867" stopIfTrue="1">
      <formula>AND($F114=0,$G114&lt;&gt;"",$G114&lt;&gt;"PUMP OFF MODE",G114&lt;&gt;"UNDER LOAD")</formula>
    </cfRule>
  </conditionalFormatting>
  <conditionalFormatting sqref="G114">
    <cfRule type="expression" dxfId="6323" priority="5862" stopIfTrue="1">
      <formula>OR($D114="SI",$D114="T&amp;A")</formula>
    </cfRule>
    <cfRule type="expression" dxfId="6322" priority="5863" stopIfTrue="1">
      <formula>AND($F114&gt;0,$G114="")</formula>
    </cfRule>
    <cfRule type="expression" dxfId="6321" priority="5864" stopIfTrue="1">
      <formula>AND($F114=0,$G114&lt;&gt;"",$G114&lt;&gt;"PUMP OFF MODE",G114&lt;&gt;"UNDER LOAD")</formula>
    </cfRule>
  </conditionalFormatting>
  <conditionalFormatting sqref="G114">
    <cfRule type="expression" dxfId="6320" priority="5859" stopIfTrue="1">
      <formula>OR($D114="SI",$D114="T&amp;A")</formula>
    </cfRule>
    <cfRule type="expression" dxfId="6319" priority="5860" stopIfTrue="1">
      <formula>AND($F114&gt;0,$G114="")</formula>
    </cfRule>
    <cfRule type="expression" dxfId="6318" priority="5861" stopIfTrue="1">
      <formula>AND($F114=0,$G114&lt;&gt;"",$G114&lt;&gt;"PUMP OFF MODE",G114&lt;&gt;"UNDER LOAD")</formula>
    </cfRule>
  </conditionalFormatting>
  <conditionalFormatting sqref="G114">
    <cfRule type="expression" dxfId="6317" priority="5856" stopIfTrue="1">
      <formula>OR($D114="SI",$D114="T&amp;A")</formula>
    </cfRule>
    <cfRule type="expression" dxfId="6316" priority="5857" stopIfTrue="1">
      <formula>AND($F114&gt;0,$G114="")</formula>
    </cfRule>
    <cfRule type="expression" dxfId="6315" priority="5858" stopIfTrue="1">
      <formula>AND($F114=0,$G114&lt;&gt;"",$G114&lt;&gt;"PUMP OFF MODE",G114&lt;&gt;"UNDER LOAD")</formula>
    </cfRule>
  </conditionalFormatting>
  <conditionalFormatting sqref="G114">
    <cfRule type="expression" dxfId="6314" priority="5853" stopIfTrue="1">
      <formula>OR($D114="SI",$D114="T&amp;A")</formula>
    </cfRule>
    <cfRule type="expression" dxfId="6313" priority="5854" stopIfTrue="1">
      <formula>AND($F114&gt;0,$G114="")</formula>
    </cfRule>
    <cfRule type="expression" dxfId="6312" priority="5855" stopIfTrue="1">
      <formula>AND($F114=0,$G114&lt;&gt;"",$G114&lt;&gt;"PUMP OFF MODE",G114&lt;&gt;"UNDER LOAD")</formula>
    </cfRule>
  </conditionalFormatting>
  <conditionalFormatting sqref="G114">
    <cfRule type="expression" dxfId="6311" priority="5850" stopIfTrue="1">
      <formula>OR($D114="SI",$D114="T&amp;A")</formula>
    </cfRule>
    <cfRule type="expression" dxfId="6310" priority="5851" stopIfTrue="1">
      <formula>AND($F114&gt;0,$G114="")</formula>
    </cfRule>
    <cfRule type="expression" dxfId="6309" priority="5852" stopIfTrue="1">
      <formula>AND($F114=0,$G114&lt;&gt;"",$G114&lt;&gt;"PUMP OFF MODE",G114&lt;&gt;"UNDER LOAD")</formula>
    </cfRule>
  </conditionalFormatting>
  <conditionalFormatting sqref="G114">
    <cfRule type="expression" dxfId="6308" priority="5847" stopIfTrue="1">
      <formula>OR($D114="SI",$D114="T&amp;A")</formula>
    </cfRule>
    <cfRule type="expression" dxfId="6307" priority="5848" stopIfTrue="1">
      <formula>AND($F114&gt;0,$G114="")</formula>
    </cfRule>
    <cfRule type="expression" dxfId="6306" priority="5849" stopIfTrue="1">
      <formula>AND($F114=0,$G114&lt;&gt;"",$G114&lt;&gt;"PUMP OFF MODE",G114&lt;&gt;"UNDER LOAD")</formula>
    </cfRule>
  </conditionalFormatting>
  <conditionalFormatting sqref="G114">
    <cfRule type="expression" dxfId="6305" priority="5844" stopIfTrue="1">
      <formula>OR($D114="SI",$D114="T&amp;A")</formula>
    </cfRule>
    <cfRule type="expression" dxfId="6304" priority="5845" stopIfTrue="1">
      <formula>AND($F114&gt;0,$G114="")</formula>
    </cfRule>
    <cfRule type="expression" dxfId="6303" priority="5846" stopIfTrue="1">
      <formula>AND($F114=0,$G114&lt;&gt;"",$G114&lt;&gt;"PUMP OFF MODE",G114&lt;&gt;"UNDER LOAD")</formula>
    </cfRule>
  </conditionalFormatting>
  <conditionalFormatting sqref="G114">
    <cfRule type="expression" dxfId="6302" priority="5841" stopIfTrue="1">
      <formula>OR($D114="SI",$D114="T&amp;A")</formula>
    </cfRule>
    <cfRule type="expression" dxfId="6301" priority="5842" stopIfTrue="1">
      <formula>AND($F114&gt;0,$G114="")</formula>
    </cfRule>
    <cfRule type="expression" dxfId="6300" priority="5843" stopIfTrue="1">
      <formula>AND($F114=0,$G114&lt;&gt;"",$G114&lt;&gt;"PUMP OFF MODE",G114&lt;&gt;"UNDER LOAD")</formula>
    </cfRule>
  </conditionalFormatting>
  <conditionalFormatting sqref="G114">
    <cfRule type="expression" dxfId="6299" priority="5838" stopIfTrue="1">
      <formula>OR($D114="SI",$D114="T&amp;A")</formula>
    </cfRule>
    <cfRule type="expression" dxfId="6298" priority="5839" stopIfTrue="1">
      <formula>AND($F114&gt;0,$G114="")</formula>
    </cfRule>
    <cfRule type="expression" dxfId="6297" priority="5840" stopIfTrue="1">
      <formula>AND($F114=0,$G114&lt;&gt;"",$G114&lt;&gt;"PUMP OFF MODE",G114&lt;&gt;"UNDER LOAD")</formula>
    </cfRule>
  </conditionalFormatting>
  <conditionalFormatting sqref="G114">
    <cfRule type="expression" dxfId="6296" priority="5835" stopIfTrue="1">
      <formula>OR($D114="SI",$D114="T&amp;A")</formula>
    </cfRule>
    <cfRule type="expression" dxfId="6295" priority="5836" stopIfTrue="1">
      <formula>AND($F114&gt;0,$G114="")</formula>
    </cfRule>
    <cfRule type="expression" dxfId="6294" priority="5837" stopIfTrue="1">
      <formula>AND($F114=0,$G114&lt;&gt;"",$G114&lt;&gt;"PUMP OFF MODE",G114&lt;&gt;"UNDER LOAD")</formula>
    </cfRule>
  </conditionalFormatting>
  <conditionalFormatting sqref="G114">
    <cfRule type="expression" dxfId="6293" priority="5832" stopIfTrue="1">
      <formula>OR($D114="SI",$D114="T&amp;A")</formula>
    </cfRule>
    <cfRule type="expression" dxfId="6292" priority="5833" stopIfTrue="1">
      <formula>AND($F114&gt;0,$G114="")</formula>
    </cfRule>
    <cfRule type="expression" dxfId="6291" priority="5834" stopIfTrue="1">
      <formula>AND($F114=0,$G114&lt;&gt;"",$G114&lt;&gt;"PUMP OFF MODE",G114&lt;&gt;"UNDER LOAD")</formula>
    </cfRule>
  </conditionalFormatting>
  <conditionalFormatting sqref="G114">
    <cfRule type="expression" dxfId="6290" priority="5829" stopIfTrue="1">
      <formula>OR($D114="SI",$D114="T&amp;A")</formula>
    </cfRule>
    <cfRule type="expression" dxfId="6289" priority="5830" stopIfTrue="1">
      <formula>AND($F114&gt;0,$G114="")</formula>
    </cfRule>
    <cfRule type="expression" dxfId="6288" priority="5831" stopIfTrue="1">
      <formula>AND($F114=0,$G114&lt;&gt;"",$G114&lt;&gt;"PUMP OFF MODE",G114&lt;&gt;"UNDER LOAD")</formula>
    </cfRule>
  </conditionalFormatting>
  <conditionalFormatting sqref="G114">
    <cfRule type="expression" dxfId="6287" priority="5826" stopIfTrue="1">
      <formula>OR($D114="SI",$D114="T&amp;A")</formula>
    </cfRule>
    <cfRule type="expression" dxfId="6286" priority="5827" stopIfTrue="1">
      <formula>AND($F114&gt;0,$G114="")</formula>
    </cfRule>
    <cfRule type="expression" dxfId="6285" priority="5828" stopIfTrue="1">
      <formula>AND($F114=0,$G114&lt;&gt;"",$G114&lt;&gt;"PUMP OFF MODE",G114&lt;&gt;"UNDER LOAD")</formula>
    </cfRule>
  </conditionalFormatting>
  <conditionalFormatting sqref="G114">
    <cfRule type="expression" dxfId="6284" priority="5823" stopIfTrue="1">
      <formula>OR($D114="SI",$D114="T&amp;A")</formula>
    </cfRule>
    <cfRule type="expression" dxfId="6283" priority="5824" stopIfTrue="1">
      <formula>AND($F114&gt;0,$G114="")</formula>
    </cfRule>
    <cfRule type="expression" dxfId="6282" priority="5825" stopIfTrue="1">
      <formula>AND($F114=0,$G114&lt;&gt;"",$G114&lt;&gt;"PUMP OFF MODE",G114&lt;&gt;"UNDER LOAD")</formula>
    </cfRule>
  </conditionalFormatting>
  <conditionalFormatting sqref="G114">
    <cfRule type="expression" dxfId="6281" priority="5820" stopIfTrue="1">
      <formula>OR($D114="SI",$D114="T&amp;A")</formula>
    </cfRule>
    <cfRule type="expression" dxfId="6280" priority="5821" stopIfTrue="1">
      <formula>AND($F114&gt;0,$G114="")</formula>
    </cfRule>
    <cfRule type="expression" dxfId="6279" priority="5822" stopIfTrue="1">
      <formula>AND($F114=0,$G114&lt;&gt;"",$G114&lt;&gt;"PUMP OFF MODE",G114&lt;&gt;"UNDER LOAD")</formula>
    </cfRule>
  </conditionalFormatting>
  <conditionalFormatting sqref="G114">
    <cfRule type="expression" dxfId="6278" priority="5817" stopIfTrue="1">
      <formula>OR($D114="SI",$D114="T&amp;A")</formula>
    </cfRule>
    <cfRule type="expression" dxfId="6277" priority="5818" stopIfTrue="1">
      <formula>AND($F114&gt;0,$G114="")</formula>
    </cfRule>
    <cfRule type="expression" dxfId="6276" priority="5819" stopIfTrue="1">
      <formula>AND($F114=0,$G114&lt;&gt;"",$G114&lt;&gt;"PUMP OFF MODE",G114&lt;&gt;"UNDER LOAD")</formula>
    </cfRule>
  </conditionalFormatting>
  <conditionalFormatting sqref="G114">
    <cfRule type="expression" dxfId="6275" priority="5814" stopIfTrue="1">
      <formula>OR($D114="SI",$D114="T&amp;A")</formula>
    </cfRule>
    <cfRule type="expression" dxfId="6274" priority="5815" stopIfTrue="1">
      <formula>AND($F114&gt;0,$G114="")</formula>
    </cfRule>
    <cfRule type="expression" dxfId="6273" priority="5816" stopIfTrue="1">
      <formula>AND($F114=0,$G114&lt;&gt;"",$G114&lt;&gt;"PUMP OFF MODE",G114&lt;&gt;"UNDER LOAD")</formula>
    </cfRule>
  </conditionalFormatting>
  <conditionalFormatting sqref="G114">
    <cfRule type="expression" dxfId="6272" priority="5811" stopIfTrue="1">
      <formula>OR($D114="SI",$D114="T&amp;A")</formula>
    </cfRule>
    <cfRule type="expression" dxfId="6271" priority="5812" stopIfTrue="1">
      <formula>AND($F114&gt;0,$G114="")</formula>
    </cfRule>
    <cfRule type="expression" dxfId="6270" priority="5813" stopIfTrue="1">
      <formula>AND($F114=0,$G114&lt;&gt;"",$G114&lt;&gt;"PUMP OFF MODE",G114&lt;&gt;"UNDER LOAD")</formula>
    </cfRule>
  </conditionalFormatting>
  <conditionalFormatting sqref="G114">
    <cfRule type="expression" dxfId="6269" priority="5808" stopIfTrue="1">
      <formula>OR($D114="SI",$D114="T&amp;A")</formula>
    </cfRule>
    <cfRule type="expression" dxfId="6268" priority="5809" stopIfTrue="1">
      <formula>AND($F114&gt;0,$G114="")</formula>
    </cfRule>
    <cfRule type="expression" dxfId="6267" priority="5810" stopIfTrue="1">
      <formula>AND($F114=0,$G114&lt;&gt;"",$G114&lt;&gt;"PUMP OFF MODE",G114&lt;&gt;"UNDER LOAD")</formula>
    </cfRule>
  </conditionalFormatting>
  <conditionalFormatting sqref="G114">
    <cfRule type="expression" dxfId="6266" priority="5805" stopIfTrue="1">
      <formula>OR($D114="SI",$D114="T&amp;A")</formula>
    </cfRule>
    <cfRule type="expression" dxfId="6265" priority="5806" stopIfTrue="1">
      <formula>AND($F114&gt;0,$G114="")</formula>
    </cfRule>
    <cfRule type="expression" dxfId="6264" priority="5807" stopIfTrue="1">
      <formula>AND($F114=0,$G114&lt;&gt;"",$G114&lt;&gt;"PUMP OFF MODE",G114&lt;&gt;"UNDER LOAD")</formula>
    </cfRule>
  </conditionalFormatting>
  <conditionalFormatting sqref="G114">
    <cfRule type="expression" dxfId="6263" priority="5802" stopIfTrue="1">
      <formula>OR($D114="SI",$D114="T&amp;A")</formula>
    </cfRule>
    <cfRule type="expression" dxfId="6262" priority="5803" stopIfTrue="1">
      <formula>AND($F114&gt;0,$G114="")</formula>
    </cfRule>
    <cfRule type="expression" dxfId="6261" priority="5804" stopIfTrue="1">
      <formula>AND($F114=0,$G114&lt;&gt;"",$G114&lt;&gt;"PUMP OFF MODE",G114&lt;&gt;"UNDER LOAD")</formula>
    </cfRule>
  </conditionalFormatting>
  <conditionalFormatting sqref="G114">
    <cfRule type="expression" dxfId="6260" priority="5799" stopIfTrue="1">
      <formula>OR($D114="SI",$D114="T&amp;A")</formula>
    </cfRule>
    <cfRule type="expression" dxfId="6259" priority="5800" stopIfTrue="1">
      <formula>AND($F114&gt;0,$G114="")</formula>
    </cfRule>
    <cfRule type="expression" dxfId="6258" priority="5801" stopIfTrue="1">
      <formula>AND($F114=0,$G114&lt;&gt;"",$G114&lt;&gt;"PUMP OFF MODE",G114&lt;&gt;"UNDER LOAD")</formula>
    </cfRule>
  </conditionalFormatting>
  <conditionalFormatting sqref="G114">
    <cfRule type="expression" dxfId="6257" priority="5796" stopIfTrue="1">
      <formula>OR($D114="SI",$D114="T&amp;A")</formula>
    </cfRule>
    <cfRule type="expression" dxfId="6256" priority="5797" stopIfTrue="1">
      <formula>AND($F114&gt;0,$G114="")</formula>
    </cfRule>
    <cfRule type="expression" dxfId="6255" priority="5798" stopIfTrue="1">
      <formula>AND($F114=0,$G114&lt;&gt;"",$G114&lt;&gt;"PUMP OFF MODE",G114&lt;&gt;"UNDER LOAD")</formula>
    </cfRule>
  </conditionalFormatting>
  <conditionalFormatting sqref="G114">
    <cfRule type="expression" dxfId="6254" priority="5793" stopIfTrue="1">
      <formula>OR($D114="SI",$D114="T&amp;A")</formula>
    </cfRule>
    <cfRule type="expression" dxfId="6253" priority="5794" stopIfTrue="1">
      <formula>AND($F114&gt;0,$G114="")</formula>
    </cfRule>
    <cfRule type="expression" dxfId="6252" priority="5795" stopIfTrue="1">
      <formula>AND($F114=0,$G114&lt;&gt;"",$G114&lt;&gt;"PUMP OFF MODE",G114&lt;&gt;"UNDER LOAD")</formula>
    </cfRule>
  </conditionalFormatting>
  <conditionalFormatting sqref="G114">
    <cfRule type="expression" dxfId="6251" priority="5790" stopIfTrue="1">
      <formula>OR($D114="SI",$D114="T&amp;A")</formula>
    </cfRule>
    <cfRule type="expression" dxfId="6250" priority="5791" stopIfTrue="1">
      <formula>AND($F114&gt;0,$G114="")</formula>
    </cfRule>
    <cfRule type="expression" dxfId="6249" priority="5792" stopIfTrue="1">
      <formula>AND($F114=0,$G114&lt;&gt;"",$G114&lt;&gt;"PUMP OFF MODE",G114&lt;&gt;"UNDER LOAD")</formula>
    </cfRule>
  </conditionalFormatting>
  <conditionalFormatting sqref="G114">
    <cfRule type="expression" dxfId="6248" priority="5787" stopIfTrue="1">
      <formula>OR($D114="SI",$D114="T&amp;A")</formula>
    </cfRule>
    <cfRule type="expression" dxfId="6247" priority="5788" stopIfTrue="1">
      <formula>AND($F114&gt;0,$G114="")</formula>
    </cfRule>
    <cfRule type="expression" dxfId="6246" priority="5789" stopIfTrue="1">
      <formula>AND($F114=0,$G114&lt;&gt;"",$G114&lt;&gt;"PUMP OFF MODE",G114&lt;&gt;"UNDER LOAD")</formula>
    </cfRule>
  </conditionalFormatting>
  <conditionalFormatting sqref="G114">
    <cfRule type="expression" dxfId="6245" priority="5784" stopIfTrue="1">
      <formula>OR($D114="SI",$D114="T&amp;A")</formula>
    </cfRule>
    <cfRule type="expression" dxfId="6244" priority="5785" stopIfTrue="1">
      <formula>AND($F114&gt;0,$G114="")</formula>
    </cfRule>
    <cfRule type="expression" dxfId="6243" priority="5786" stopIfTrue="1">
      <formula>AND($F114=0,$G114&lt;&gt;"",$G114&lt;&gt;"PUMP OFF MODE",G114&lt;&gt;"UNDER LOAD")</formula>
    </cfRule>
  </conditionalFormatting>
  <conditionalFormatting sqref="G114">
    <cfRule type="expression" dxfId="6242" priority="5781" stopIfTrue="1">
      <formula>OR($D114="SI",$D114="T&amp;A")</formula>
    </cfRule>
    <cfRule type="expression" dxfId="6241" priority="5782" stopIfTrue="1">
      <formula>AND($F114&gt;0,$G114="")</formula>
    </cfRule>
    <cfRule type="expression" dxfId="6240" priority="5783" stopIfTrue="1">
      <formula>AND($F114=0,$G114&lt;&gt;"",$G114&lt;&gt;"PUMP OFF MODE",G114&lt;&gt;"UNDER LOAD")</formula>
    </cfRule>
  </conditionalFormatting>
  <conditionalFormatting sqref="G114">
    <cfRule type="expression" dxfId="6239" priority="5778" stopIfTrue="1">
      <formula>OR($D114="SI",$D114="T&amp;A")</formula>
    </cfRule>
    <cfRule type="expression" dxfId="6238" priority="5779" stopIfTrue="1">
      <formula>AND($F114&gt;0,$G114="")</formula>
    </cfRule>
    <cfRule type="expression" dxfId="6237" priority="5780" stopIfTrue="1">
      <formula>AND($F114=0,$G114&lt;&gt;"",$G114&lt;&gt;"PUMP OFF MODE",G114&lt;&gt;"UNDER LOAD")</formula>
    </cfRule>
  </conditionalFormatting>
  <conditionalFormatting sqref="G114">
    <cfRule type="expression" dxfId="6236" priority="5775" stopIfTrue="1">
      <formula>OR($D114="SI",$D114="T&amp;A")</formula>
    </cfRule>
    <cfRule type="expression" dxfId="6235" priority="5776" stopIfTrue="1">
      <formula>AND($F114&gt;0,$G114="")</formula>
    </cfRule>
    <cfRule type="expression" dxfId="6234" priority="5777" stopIfTrue="1">
      <formula>AND($F114=0,$G114&lt;&gt;"",$G114&lt;&gt;"PUMP OFF MODE",G114&lt;&gt;"UNDER LOAD")</formula>
    </cfRule>
  </conditionalFormatting>
  <conditionalFormatting sqref="G114">
    <cfRule type="expression" dxfId="6233" priority="5772" stopIfTrue="1">
      <formula>OR($D114="SI",$D114="T&amp;A")</formula>
    </cfRule>
    <cfRule type="expression" dxfId="6232" priority="5773" stopIfTrue="1">
      <formula>AND($F114&gt;0,$G114="")</formula>
    </cfRule>
    <cfRule type="expression" dxfId="6231" priority="5774" stopIfTrue="1">
      <formula>AND($F114=0,$G114&lt;&gt;"",$G114&lt;&gt;"PUMP OFF MODE",G114&lt;&gt;"UNDER LOAD")</formula>
    </cfRule>
  </conditionalFormatting>
  <conditionalFormatting sqref="G114">
    <cfRule type="expression" dxfId="6230" priority="5769" stopIfTrue="1">
      <formula>OR($D114="SI",$D114="T&amp;A")</formula>
    </cfRule>
    <cfRule type="expression" dxfId="6229" priority="5770" stopIfTrue="1">
      <formula>AND($F114&gt;0,$G114="")</formula>
    </cfRule>
    <cfRule type="expression" dxfId="6228" priority="5771" stopIfTrue="1">
      <formula>AND($F114=0,$G114&lt;&gt;"",$G114&lt;&gt;"PUMP OFF MODE",G114&lt;&gt;"UNDER LOAD")</formula>
    </cfRule>
  </conditionalFormatting>
  <conditionalFormatting sqref="G114">
    <cfRule type="expression" dxfId="6227" priority="5766" stopIfTrue="1">
      <formula>OR($D114="SI",$D114="T&amp;A")</formula>
    </cfRule>
    <cfRule type="expression" dxfId="6226" priority="5767" stopIfTrue="1">
      <formula>AND($F114&gt;0,$G114="")</formula>
    </cfRule>
    <cfRule type="expression" dxfId="6225" priority="5768" stopIfTrue="1">
      <formula>AND($F114=0,$G114&lt;&gt;"",$G114&lt;&gt;"PUMP OFF MODE",G114&lt;&gt;"UNDER LOAD")</formula>
    </cfRule>
  </conditionalFormatting>
  <conditionalFormatting sqref="G114">
    <cfRule type="expression" dxfId="6224" priority="5763" stopIfTrue="1">
      <formula>OR($D114="SI",$D114="T&amp;A")</formula>
    </cfRule>
    <cfRule type="expression" dxfId="6223" priority="5764" stopIfTrue="1">
      <formula>AND($F114&gt;0,$G114="")</formula>
    </cfRule>
    <cfRule type="expression" dxfId="6222" priority="5765" stopIfTrue="1">
      <formula>AND($F114=0,$G114&lt;&gt;"",$G114&lt;&gt;"PUMP OFF MODE",G114&lt;&gt;"UNDER LOAD")</formula>
    </cfRule>
  </conditionalFormatting>
  <conditionalFormatting sqref="G114">
    <cfRule type="expression" dxfId="6221" priority="5760" stopIfTrue="1">
      <formula>OR($D114="SI",$D114="T&amp;A")</formula>
    </cfRule>
    <cfRule type="expression" dxfId="6220" priority="5761" stopIfTrue="1">
      <formula>AND($F114&gt;0,$G114="")</formula>
    </cfRule>
    <cfRule type="expression" dxfId="6219" priority="5762" stopIfTrue="1">
      <formula>AND($F114=0,$G114&lt;&gt;"",$G114&lt;&gt;"PUMP OFF MODE",G114&lt;&gt;"UNDER LOAD")</formula>
    </cfRule>
  </conditionalFormatting>
  <conditionalFormatting sqref="G114">
    <cfRule type="expression" dxfId="6218" priority="5757" stopIfTrue="1">
      <formula>OR($D114="SI",$D114="T&amp;A")</formula>
    </cfRule>
    <cfRule type="expression" dxfId="6217" priority="5758" stopIfTrue="1">
      <formula>AND($F114&gt;0,$G114="")</formula>
    </cfRule>
    <cfRule type="expression" dxfId="6216" priority="5759" stopIfTrue="1">
      <formula>AND($F114=0,$G114&lt;&gt;"",$G114&lt;&gt;"PUMP OFF MODE",G114&lt;&gt;"UNDER LOAD")</formula>
    </cfRule>
  </conditionalFormatting>
  <conditionalFormatting sqref="G114">
    <cfRule type="expression" dxfId="6215" priority="5754" stopIfTrue="1">
      <formula>OR($D114="SI",$D114="T&amp;A")</formula>
    </cfRule>
    <cfRule type="expression" dxfId="6214" priority="5755" stopIfTrue="1">
      <formula>AND($F114&gt;0,$G114="")</formula>
    </cfRule>
    <cfRule type="expression" dxfId="6213" priority="5756" stopIfTrue="1">
      <formula>AND($F114=0,$G114&lt;&gt;"",$G114&lt;&gt;"PUMP OFF MODE",G114&lt;&gt;"UNDER LOAD")</formula>
    </cfRule>
  </conditionalFormatting>
  <conditionalFormatting sqref="G114">
    <cfRule type="expression" dxfId="6212" priority="5751" stopIfTrue="1">
      <formula>OR($D114="SI",$D114="T&amp;A")</formula>
    </cfRule>
    <cfRule type="expression" dxfId="6211" priority="5752" stopIfTrue="1">
      <formula>AND($F114&gt;0,$G114="")</formula>
    </cfRule>
    <cfRule type="expression" dxfId="6210" priority="5753" stopIfTrue="1">
      <formula>AND($F114=0,$G114&lt;&gt;"",$G114&lt;&gt;"PUMP OFF MODE",G114&lt;&gt;"UNDER LOAD")</formula>
    </cfRule>
  </conditionalFormatting>
  <conditionalFormatting sqref="G114">
    <cfRule type="expression" dxfId="6209" priority="5748" stopIfTrue="1">
      <formula>OR($D114="SI",$D114="T&amp;A")</formula>
    </cfRule>
    <cfRule type="expression" dxfId="6208" priority="5749" stopIfTrue="1">
      <formula>AND($F114&gt;0,$G114="")</formula>
    </cfRule>
    <cfRule type="expression" dxfId="6207" priority="5750" stopIfTrue="1">
      <formula>AND($F114=0,$G114&lt;&gt;"",$G114&lt;&gt;"PUMP OFF MODE",G114&lt;&gt;"UNDER LOAD")</formula>
    </cfRule>
  </conditionalFormatting>
  <conditionalFormatting sqref="G114">
    <cfRule type="expression" dxfId="6206" priority="5745" stopIfTrue="1">
      <formula>OR($D114="SI",$D114="T&amp;A")</formula>
    </cfRule>
    <cfRule type="expression" dxfId="6205" priority="5746" stopIfTrue="1">
      <formula>AND($F114&gt;0,$G114="")</formula>
    </cfRule>
    <cfRule type="expression" dxfId="6204" priority="5747" stopIfTrue="1">
      <formula>AND($F114=0,$G114&lt;&gt;"",$G114&lt;&gt;"PUMP OFF MODE",G114&lt;&gt;"UNDER LOAD")</formula>
    </cfRule>
  </conditionalFormatting>
  <conditionalFormatting sqref="G114">
    <cfRule type="expression" dxfId="6203" priority="5742" stopIfTrue="1">
      <formula>OR($D114="SI",$D114="T&amp;A")</formula>
    </cfRule>
    <cfRule type="expression" dxfId="6202" priority="5743" stopIfTrue="1">
      <formula>AND($F114&gt;0,$G114="")</formula>
    </cfRule>
    <cfRule type="expression" dxfId="6201" priority="5744" stopIfTrue="1">
      <formula>AND($F114=0,$G114&lt;&gt;"",$G114&lt;&gt;"PUMP OFF MODE",G114&lt;&gt;"UNDER LOAD")</formula>
    </cfRule>
  </conditionalFormatting>
  <conditionalFormatting sqref="G114">
    <cfRule type="expression" dxfId="6200" priority="5739" stopIfTrue="1">
      <formula>OR($D114="SI",$D114="T&amp;A")</formula>
    </cfRule>
    <cfRule type="expression" dxfId="6199" priority="5740" stopIfTrue="1">
      <formula>AND($F114&gt;0,$G114="")</formula>
    </cfRule>
    <cfRule type="expression" dxfId="6198" priority="5741" stopIfTrue="1">
      <formula>AND($F114=0,$G114&lt;&gt;"",$G114&lt;&gt;"PUMP OFF MODE",G114&lt;&gt;"UNDER LOAD")</formula>
    </cfRule>
  </conditionalFormatting>
  <conditionalFormatting sqref="G114">
    <cfRule type="expression" dxfId="6197" priority="5736" stopIfTrue="1">
      <formula>OR($D114="SI",$D114="T&amp;A")</formula>
    </cfRule>
    <cfRule type="expression" dxfId="6196" priority="5737" stopIfTrue="1">
      <formula>AND($F114&gt;0,$G114="")</formula>
    </cfRule>
    <cfRule type="expression" dxfId="6195" priority="5738" stopIfTrue="1">
      <formula>AND($F114=0,$G114&lt;&gt;"",$G114&lt;&gt;"PUMP OFF MODE",G114&lt;&gt;"UNDER LOAD")</formula>
    </cfRule>
  </conditionalFormatting>
  <conditionalFormatting sqref="G114">
    <cfRule type="expression" dxfId="6194" priority="5733" stopIfTrue="1">
      <formula>OR($D114="SI",$D114="T&amp;A")</formula>
    </cfRule>
    <cfRule type="expression" dxfId="6193" priority="5734" stopIfTrue="1">
      <formula>AND($F114&gt;0,$G114="")</formula>
    </cfRule>
    <cfRule type="expression" dxfId="6192" priority="5735" stopIfTrue="1">
      <formula>AND($F114=0,$G114&lt;&gt;"",$G114&lt;&gt;"PUMP OFF MODE",G114&lt;&gt;"UNDER LOAD")</formula>
    </cfRule>
  </conditionalFormatting>
  <conditionalFormatting sqref="G114">
    <cfRule type="expression" dxfId="6191" priority="5730" stopIfTrue="1">
      <formula>OR($D114="SI",$D114="T&amp;A")</formula>
    </cfRule>
    <cfRule type="expression" dxfId="6190" priority="5731" stopIfTrue="1">
      <formula>AND($F114&gt;0,$G114="")</formula>
    </cfRule>
    <cfRule type="expression" dxfId="6189" priority="5732" stopIfTrue="1">
      <formula>AND($F114=0,$G114&lt;&gt;"",$G114&lt;&gt;"PUMP OFF MODE",G114&lt;&gt;"UNDER LOAD")</formula>
    </cfRule>
  </conditionalFormatting>
  <conditionalFormatting sqref="G114">
    <cfRule type="expression" dxfId="6188" priority="5727" stopIfTrue="1">
      <formula>OR($D114="SI",$D114="T&amp;A")</formula>
    </cfRule>
    <cfRule type="expression" dxfId="6187" priority="5728" stopIfTrue="1">
      <formula>AND($F114&gt;0,$G114="")</formula>
    </cfRule>
    <cfRule type="expression" dxfId="6186" priority="5729" stopIfTrue="1">
      <formula>AND($F114=0,$G114&lt;&gt;"",$G114&lt;&gt;"PUMP OFF MODE",G114&lt;&gt;"UNDER LOAD")</formula>
    </cfRule>
  </conditionalFormatting>
  <conditionalFormatting sqref="G114">
    <cfRule type="expression" dxfId="6185" priority="5724" stopIfTrue="1">
      <formula>OR($D114="SI",$D114="T&amp;A")</formula>
    </cfRule>
    <cfRule type="expression" dxfId="6184" priority="5725" stopIfTrue="1">
      <formula>AND($F114&gt;0,$G114="")</formula>
    </cfRule>
    <cfRule type="expression" dxfId="6183" priority="5726" stopIfTrue="1">
      <formula>AND($F114=0,$G114&lt;&gt;"",$G114&lt;&gt;"PUMP OFF MODE",G114&lt;&gt;"UNDER LOAD")</formula>
    </cfRule>
  </conditionalFormatting>
  <conditionalFormatting sqref="G114">
    <cfRule type="expression" dxfId="6182" priority="5721" stopIfTrue="1">
      <formula>OR($D114="SI",$D114="T&amp;A")</formula>
    </cfRule>
    <cfRule type="expression" dxfId="6181" priority="5722" stopIfTrue="1">
      <formula>AND($F114&gt;0,$G114="")</formula>
    </cfRule>
    <cfRule type="expression" dxfId="6180" priority="5723" stopIfTrue="1">
      <formula>AND($F114=0,$G114&lt;&gt;"",$G114&lt;&gt;"PUMP OFF MODE",G114&lt;&gt;"UNDER LOAD")</formula>
    </cfRule>
  </conditionalFormatting>
  <conditionalFormatting sqref="G114">
    <cfRule type="expression" dxfId="6179" priority="5718" stopIfTrue="1">
      <formula>OR($D114="SI",$D114="T&amp;A")</formula>
    </cfRule>
    <cfRule type="expression" dxfId="6178" priority="5719" stopIfTrue="1">
      <formula>AND($F114&gt;0,$G114="")</formula>
    </cfRule>
    <cfRule type="expression" dxfId="6177" priority="5720" stopIfTrue="1">
      <formula>AND($F114=0,$G114&lt;&gt;"",$G114&lt;&gt;"PUMP OFF MODE",G114&lt;&gt;"UNDER LOAD")</formula>
    </cfRule>
  </conditionalFormatting>
  <conditionalFormatting sqref="G114">
    <cfRule type="expression" dxfId="6176" priority="5715" stopIfTrue="1">
      <formula>OR($D114="SI",$D114="T&amp;A")</formula>
    </cfRule>
    <cfRule type="expression" dxfId="6175" priority="5716" stopIfTrue="1">
      <formula>AND($F114&gt;0,$G114="")</formula>
    </cfRule>
    <cfRule type="expression" dxfId="6174" priority="5717" stopIfTrue="1">
      <formula>AND($F114=0,$G114&lt;&gt;"",$G114&lt;&gt;"PUMP OFF MODE",G114&lt;&gt;"UNDER LOAD")</formula>
    </cfRule>
  </conditionalFormatting>
  <conditionalFormatting sqref="G114">
    <cfRule type="expression" dxfId="6173" priority="5712" stopIfTrue="1">
      <formula>OR($D114="SI",$D114="T&amp;A")</formula>
    </cfRule>
    <cfRule type="expression" dxfId="6172" priority="5713" stopIfTrue="1">
      <formula>AND($F114&gt;0,$G114="")</formula>
    </cfRule>
    <cfRule type="expression" dxfId="6171" priority="5714" stopIfTrue="1">
      <formula>AND($F114=0,$G114&lt;&gt;"",$G114&lt;&gt;"PUMP OFF MODE",G114&lt;&gt;"UNDER LOAD")</formula>
    </cfRule>
  </conditionalFormatting>
  <conditionalFormatting sqref="G114">
    <cfRule type="expression" dxfId="6170" priority="5709" stopIfTrue="1">
      <formula>OR($D114="SI",$D114="T&amp;A")</formula>
    </cfRule>
    <cfRule type="expression" dxfId="6169" priority="5710" stopIfTrue="1">
      <formula>AND($F114&gt;0,$G114="")</formula>
    </cfRule>
    <cfRule type="expression" dxfId="6168" priority="5711" stopIfTrue="1">
      <formula>AND($F114=0,$G114&lt;&gt;"",$G114&lt;&gt;"PUMP OFF MODE",G114&lt;&gt;"UNDER LOAD")</formula>
    </cfRule>
  </conditionalFormatting>
  <conditionalFormatting sqref="G114">
    <cfRule type="expression" dxfId="6167" priority="5706" stopIfTrue="1">
      <formula>OR($D114="SI",$D114="T&amp;A")</formula>
    </cfRule>
    <cfRule type="expression" dxfId="6166" priority="5707" stopIfTrue="1">
      <formula>AND($F114&gt;0,$G114="")</formula>
    </cfRule>
    <cfRule type="expression" dxfId="6165" priority="5708" stopIfTrue="1">
      <formula>AND($F114=0,$G114&lt;&gt;"",$G114&lt;&gt;"PUMP OFF MODE",G114&lt;&gt;"UNDER LOAD")</formula>
    </cfRule>
  </conditionalFormatting>
  <conditionalFormatting sqref="G114">
    <cfRule type="expression" dxfId="6164" priority="5703" stopIfTrue="1">
      <formula>OR($D114="SI",$D114="T&amp;A")</formula>
    </cfRule>
    <cfRule type="expression" dxfId="6163" priority="5704" stopIfTrue="1">
      <formula>AND($F114&gt;0,$G114="")</formula>
    </cfRule>
    <cfRule type="expression" dxfId="6162" priority="5705" stopIfTrue="1">
      <formula>AND($F114=0,$G114&lt;&gt;"",$G114&lt;&gt;"PUMP OFF MODE",G114&lt;&gt;"UNDER LOAD")</formula>
    </cfRule>
  </conditionalFormatting>
  <conditionalFormatting sqref="G114">
    <cfRule type="expression" dxfId="6161" priority="5700" stopIfTrue="1">
      <formula>OR($D114="SI",$D114="T&amp;A")</formula>
    </cfRule>
    <cfRule type="expression" dxfId="6160" priority="5701" stopIfTrue="1">
      <formula>AND($F114&gt;0,$G114="")</formula>
    </cfRule>
    <cfRule type="expression" dxfId="6159" priority="5702" stopIfTrue="1">
      <formula>AND($F114=0,$G114&lt;&gt;"",$G114&lt;&gt;"PUMP OFF MODE",G114&lt;&gt;"UNDER LOAD")</formula>
    </cfRule>
  </conditionalFormatting>
  <conditionalFormatting sqref="G114">
    <cfRule type="expression" dxfId="6158" priority="5697" stopIfTrue="1">
      <formula>OR($D114="SI",$D114="T&amp;A")</formula>
    </cfRule>
    <cfRule type="expression" dxfId="6157" priority="5698" stopIfTrue="1">
      <formula>AND($F114&gt;0,$G114="")</formula>
    </cfRule>
    <cfRule type="expression" dxfId="6156" priority="5699" stopIfTrue="1">
      <formula>AND($F114=0,$G114&lt;&gt;"",$G114&lt;&gt;"PUMP OFF MODE",G114&lt;&gt;"UNDER LOAD")</formula>
    </cfRule>
  </conditionalFormatting>
  <conditionalFormatting sqref="G114">
    <cfRule type="expression" dxfId="6155" priority="5694" stopIfTrue="1">
      <formula>OR($D114="SI",$D114="T&amp;A")</formula>
    </cfRule>
    <cfRule type="expression" dxfId="6154" priority="5695" stopIfTrue="1">
      <formula>AND($F114&gt;0,$G114="")</formula>
    </cfRule>
    <cfRule type="expression" dxfId="6153" priority="5696" stopIfTrue="1">
      <formula>AND($F114=0,$G114&lt;&gt;"",$G114&lt;&gt;"PUMP OFF MODE",G114&lt;&gt;"UNDER LOAD")</formula>
    </cfRule>
  </conditionalFormatting>
  <conditionalFormatting sqref="G114">
    <cfRule type="expression" dxfId="6152" priority="5691" stopIfTrue="1">
      <formula>OR($D114="SI",$D114="T&amp;A")</formula>
    </cfRule>
    <cfRule type="expression" dxfId="6151" priority="5692" stopIfTrue="1">
      <formula>AND($F114&gt;0,$G114="")</formula>
    </cfRule>
    <cfRule type="expression" dxfId="6150" priority="5693" stopIfTrue="1">
      <formula>AND($F114=0,$G114&lt;&gt;"",$G114&lt;&gt;"PUMP OFF MODE",G114&lt;&gt;"UNDER LOAD")</formula>
    </cfRule>
  </conditionalFormatting>
  <conditionalFormatting sqref="G114">
    <cfRule type="expression" dxfId="6149" priority="5688" stopIfTrue="1">
      <formula>OR($D114="SI",$D114="T&amp;A")</formula>
    </cfRule>
    <cfRule type="expression" dxfId="6148" priority="5689" stopIfTrue="1">
      <formula>AND($F114&gt;0,$G114="")</formula>
    </cfRule>
    <cfRule type="expression" dxfId="6147" priority="5690" stopIfTrue="1">
      <formula>AND($F114=0,$G114&lt;&gt;"",$G114&lt;&gt;"PUMP OFF MODE",G114&lt;&gt;"UNDER LOAD")</formula>
    </cfRule>
  </conditionalFormatting>
  <conditionalFormatting sqref="G114">
    <cfRule type="expression" dxfId="6146" priority="5685" stopIfTrue="1">
      <formula>OR($D114="SI",$D114="T&amp;A")</formula>
    </cfRule>
    <cfRule type="expression" dxfId="6145" priority="5686" stopIfTrue="1">
      <formula>AND($F114&gt;0,$G114="")</formula>
    </cfRule>
    <cfRule type="expression" dxfId="6144" priority="5687" stopIfTrue="1">
      <formula>AND($F114=0,$G114&lt;&gt;"",$G114&lt;&gt;"PUMP OFF MODE",G114&lt;&gt;"UNDER LOAD")</formula>
    </cfRule>
  </conditionalFormatting>
  <conditionalFormatting sqref="G114">
    <cfRule type="expression" dxfId="6143" priority="5682" stopIfTrue="1">
      <formula>OR($D114="SI",$D114="T&amp;A")</formula>
    </cfRule>
    <cfRule type="expression" dxfId="6142" priority="5683" stopIfTrue="1">
      <formula>AND($F114&gt;0,$G114="")</formula>
    </cfRule>
    <cfRule type="expression" dxfId="6141" priority="5684" stopIfTrue="1">
      <formula>AND($F114=0,$G114&lt;&gt;"",$G114&lt;&gt;"PUMP OFF MODE",G114&lt;&gt;"UNDER LOAD")</formula>
    </cfRule>
  </conditionalFormatting>
  <conditionalFormatting sqref="G114">
    <cfRule type="expression" dxfId="6140" priority="5679" stopIfTrue="1">
      <formula>OR($D114="SI",$D114="T&amp;A")</formula>
    </cfRule>
    <cfRule type="expression" dxfId="6139" priority="5680" stopIfTrue="1">
      <formula>AND($F114&gt;0,$G114="")</formula>
    </cfRule>
    <cfRule type="expression" dxfId="6138" priority="5681" stopIfTrue="1">
      <formula>AND($F114=0,$G114&lt;&gt;"",$G114&lt;&gt;"PUMP OFF MODE",G114&lt;&gt;"UNDER LOAD")</formula>
    </cfRule>
  </conditionalFormatting>
  <conditionalFormatting sqref="G114">
    <cfRule type="expression" dxfId="6137" priority="5676" stopIfTrue="1">
      <formula>OR($D114="SI",$D114="T&amp;A")</formula>
    </cfRule>
    <cfRule type="expression" dxfId="6136" priority="5677" stopIfTrue="1">
      <formula>AND($F114&gt;0,$G114="")</formula>
    </cfRule>
    <cfRule type="expression" dxfId="6135" priority="5678" stopIfTrue="1">
      <formula>AND($F114=0,$G114&lt;&gt;"",$G114&lt;&gt;"PUMP OFF MODE",G114&lt;&gt;"UNDER LOAD")</formula>
    </cfRule>
  </conditionalFormatting>
  <conditionalFormatting sqref="G114">
    <cfRule type="expression" dxfId="6134" priority="5673" stopIfTrue="1">
      <formula>OR($D114="SI",$D114="T&amp;A")</formula>
    </cfRule>
    <cfRule type="expression" dxfId="6133" priority="5674" stopIfTrue="1">
      <formula>AND($F114&gt;0,$G114="")</formula>
    </cfRule>
    <cfRule type="expression" dxfId="6132" priority="5675" stopIfTrue="1">
      <formula>AND($F114=0,$G114&lt;&gt;"",$G114&lt;&gt;"PUMP OFF MODE",G114&lt;&gt;"UNDER LOAD")</formula>
    </cfRule>
  </conditionalFormatting>
  <conditionalFormatting sqref="G114">
    <cfRule type="expression" dxfId="6131" priority="5670" stopIfTrue="1">
      <formula>OR($D114="SI",$D114="T&amp;A")</formula>
    </cfRule>
    <cfRule type="expression" dxfId="6130" priority="5671" stopIfTrue="1">
      <formula>AND($F114&gt;0,$G114="")</formula>
    </cfRule>
    <cfRule type="expression" dxfId="6129" priority="5672" stopIfTrue="1">
      <formula>AND($F114=0,$G114&lt;&gt;"",$G114&lt;&gt;"PUMP OFF MODE",G114&lt;&gt;"UNDER LOAD")</formula>
    </cfRule>
  </conditionalFormatting>
  <conditionalFormatting sqref="G114">
    <cfRule type="expression" dxfId="6128" priority="5667" stopIfTrue="1">
      <formula>OR($D114="SI",$D114="T&amp;A")</formula>
    </cfRule>
    <cfRule type="expression" dxfId="6127" priority="5668" stopIfTrue="1">
      <formula>AND($F114&gt;0,$G114="")</formula>
    </cfRule>
    <cfRule type="expression" dxfId="6126" priority="5669" stopIfTrue="1">
      <formula>AND($F114=0,$G114&lt;&gt;"",$G114&lt;&gt;"PUMP OFF MODE",G114&lt;&gt;"UNDER LOAD")</formula>
    </cfRule>
  </conditionalFormatting>
  <conditionalFormatting sqref="G114">
    <cfRule type="expression" dxfId="6125" priority="5664" stopIfTrue="1">
      <formula>OR($D114="SI",$D114="T&amp;A")</formula>
    </cfRule>
    <cfRule type="expression" dxfId="6124" priority="5665" stopIfTrue="1">
      <formula>AND($F114&gt;0,$G114="")</formula>
    </cfRule>
    <cfRule type="expression" dxfId="6123" priority="5666" stopIfTrue="1">
      <formula>AND($F114=0,$G114&lt;&gt;"",$G114&lt;&gt;"PUMP OFF MODE",G114&lt;&gt;"UNDER LOAD")</formula>
    </cfRule>
  </conditionalFormatting>
  <conditionalFormatting sqref="G114">
    <cfRule type="expression" dxfId="6122" priority="5661" stopIfTrue="1">
      <formula>OR($D114="SI",$D114="T&amp;A")</formula>
    </cfRule>
    <cfRule type="expression" dxfId="6121" priority="5662" stopIfTrue="1">
      <formula>AND($F114&gt;0,$G114="")</formula>
    </cfRule>
    <cfRule type="expression" dxfId="6120" priority="5663" stopIfTrue="1">
      <formula>AND($F114=0,$G114&lt;&gt;"",$G114&lt;&gt;"PUMP OFF MODE",G114&lt;&gt;"UNDER LOAD")</formula>
    </cfRule>
  </conditionalFormatting>
  <conditionalFormatting sqref="G114">
    <cfRule type="expression" dxfId="6119" priority="5658" stopIfTrue="1">
      <formula>OR($D114="SI",$D114="T&amp;A")</formula>
    </cfRule>
    <cfRule type="expression" dxfId="6118" priority="5659" stopIfTrue="1">
      <formula>AND($F114&gt;0,$G114="")</formula>
    </cfRule>
    <cfRule type="expression" dxfId="6117" priority="5660" stopIfTrue="1">
      <formula>AND($F114=0,$G114&lt;&gt;"",$G114&lt;&gt;"PUMP OFF MODE",G114&lt;&gt;"UNDER LOAD")</formula>
    </cfRule>
  </conditionalFormatting>
  <conditionalFormatting sqref="G114">
    <cfRule type="expression" dxfId="6116" priority="5655" stopIfTrue="1">
      <formula>OR($D114="SI",$D114="T&amp;A")</formula>
    </cfRule>
    <cfRule type="expression" dxfId="6115" priority="5656" stopIfTrue="1">
      <formula>AND($F114&gt;0,$G114="")</formula>
    </cfRule>
    <cfRule type="expression" dxfId="6114" priority="5657" stopIfTrue="1">
      <formula>AND($F114=0,$G114&lt;&gt;"",$G114&lt;&gt;"PUMP OFF MODE",G114&lt;&gt;"UNDER LOAD")</formula>
    </cfRule>
  </conditionalFormatting>
  <conditionalFormatting sqref="G114">
    <cfRule type="expression" dxfId="6113" priority="5652" stopIfTrue="1">
      <formula>OR($D114="SI",$D114="T&amp;A")</formula>
    </cfRule>
    <cfRule type="expression" dxfId="6112" priority="5653" stopIfTrue="1">
      <formula>AND($F114&gt;0,$G114="")</formula>
    </cfRule>
    <cfRule type="expression" dxfId="6111" priority="5654" stopIfTrue="1">
      <formula>AND($F114=0,$G114&lt;&gt;"",$G114&lt;&gt;"PUMP OFF MODE",G114&lt;&gt;"UNDER LOAD")</formula>
    </cfRule>
  </conditionalFormatting>
  <conditionalFormatting sqref="G114">
    <cfRule type="expression" dxfId="6110" priority="5651" stopIfTrue="1">
      <formula>OR($D114="SI",$D114="T&amp;A")</formula>
    </cfRule>
  </conditionalFormatting>
  <conditionalFormatting sqref="G114">
    <cfRule type="expression" dxfId="6109" priority="5650" stopIfTrue="1">
      <formula>OR($D114="SI",$D114="T&amp;A")</formula>
    </cfRule>
  </conditionalFormatting>
  <conditionalFormatting sqref="G114">
    <cfRule type="expression" dxfId="6108" priority="5649" stopIfTrue="1">
      <formula>OR($D114="SI",$D114="T&amp;A")</formula>
    </cfRule>
  </conditionalFormatting>
  <conditionalFormatting sqref="G114">
    <cfRule type="expression" dxfId="6107" priority="5646" stopIfTrue="1">
      <formula>OR($D114="SI",$D114="T&amp;A")</formula>
    </cfRule>
    <cfRule type="expression" dxfId="6106" priority="5647" stopIfTrue="1">
      <formula>AND($F114&gt;0,$G114="")</formula>
    </cfRule>
    <cfRule type="expression" dxfId="6105" priority="5648" stopIfTrue="1">
      <formula>AND($F114=0,$G114&lt;&gt;"",$G114&lt;&gt;"PUMP OFF MODE",G114&lt;&gt;"UNDER LOAD")</formula>
    </cfRule>
  </conditionalFormatting>
  <conditionalFormatting sqref="G114">
    <cfRule type="expression" dxfId="6104" priority="5643" stopIfTrue="1">
      <formula>OR($D114="SI",$D114="T&amp;A")</formula>
    </cfRule>
    <cfRule type="expression" dxfId="6103" priority="5644" stopIfTrue="1">
      <formula>AND($F114&gt;0,$G114="")</formula>
    </cfRule>
    <cfRule type="expression" dxfId="6102" priority="5645" stopIfTrue="1">
      <formula>AND($F114=0,$G114&lt;&gt;"",$G114&lt;&gt;"PUMP OFF MODE",G114&lt;&gt;"UNDER LOAD")</formula>
    </cfRule>
  </conditionalFormatting>
  <conditionalFormatting sqref="G114">
    <cfRule type="expression" dxfId="6101" priority="5640" stopIfTrue="1">
      <formula>OR($D114="SI",$D114="T&amp;A")</formula>
    </cfRule>
    <cfRule type="expression" dxfId="6100" priority="5641" stopIfTrue="1">
      <formula>AND($F114&gt;0,$G114="")</formula>
    </cfRule>
    <cfRule type="expression" dxfId="6099" priority="5642" stopIfTrue="1">
      <formula>AND($F114=0,$G114&lt;&gt;"",$G114&lt;&gt;"PUMP OFF MODE",G114&lt;&gt;"UNDER LOAD")</formula>
    </cfRule>
  </conditionalFormatting>
  <conditionalFormatting sqref="G114">
    <cfRule type="expression" dxfId="6098" priority="5637" stopIfTrue="1">
      <formula>OR($D114="SI",$D114="T&amp;A")</formula>
    </cfRule>
    <cfRule type="expression" dxfId="6097" priority="5638" stopIfTrue="1">
      <formula>AND($F114&gt;0,$G114="")</formula>
    </cfRule>
    <cfRule type="expression" dxfId="6096" priority="5639" stopIfTrue="1">
      <formula>AND($F114=0,$G114&lt;&gt;"",$G114&lt;&gt;"PUMP OFF MODE",G114&lt;&gt;"UNDER LOAD")</formula>
    </cfRule>
  </conditionalFormatting>
  <conditionalFormatting sqref="G114">
    <cfRule type="expression" dxfId="6095" priority="5634" stopIfTrue="1">
      <formula>OR($D114="SI",$D114="T&amp;A")</formula>
    </cfRule>
    <cfRule type="expression" dxfId="6094" priority="5635" stopIfTrue="1">
      <formula>AND($F114&gt;0,$G114="")</formula>
    </cfRule>
    <cfRule type="expression" dxfId="6093" priority="5636" stopIfTrue="1">
      <formula>AND($F114=0,$G114&lt;&gt;"",$G114&lt;&gt;"PUMP OFF MODE",G114&lt;&gt;"UNDER LOAD")</formula>
    </cfRule>
  </conditionalFormatting>
  <conditionalFormatting sqref="G114">
    <cfRule type="expression" dxfId="6092" priority="5631" stopIfTrue="1">
      <formula>OR($D114="SI",$D114="T&amp;A")</formula>
    </cfRule>
    <cfRule type="expression" dxfId="6091" priority="5632" stopIfTrue="1">
      <formula>AND($F114&gt;0,$G114="")</formula>
    </cfRule>
    <cfRule type="expression" dxfId="6090" priority="5633" stopIfTrue="1">
      <formula>AND($F114=0,$G114&lt;&gt;"",$G114&lt;&gt;"PUMP OFF MODE",G114&lt;&gt;"UNDER LOAD")</formula>
    </cfRule>
  </conditionalFormatting>
  <conditionalFormatting sqref="G114">
    <cfRule type="expression" dxfId="6089" priority="5628" stopIfTrue="1">
      <formula>OR($D114="SI",$D114="T&amp;A")</formula>
    </cfRule>
    <cfRule type="expression" dxfId="6088" priority="5629" stopIfTrue="1">
      <formula>AND($F114&gt;0,$G114="")</formula>
    </cfRule>
    <cfRule type="expression" dxfId="6087" priority="5630" stopIfTrue="1">
      <formula>AND($F114=0,$G114&lt;&gt;"",$G114&lt;&gt;"PUMP OFF MODE",G114&lt;&gt;"UNDER LOAD")</formula>
    </cfRule>
  </conditionalFormatting>
  <conditionalFormatting sqref="G114">
    <cfRule type="expression" dxfId="6086" priority="5625" stopIfTrue="1">
      <formula>OR($D114="SI",$D114="T&amp;A")</formula>
    </cfRule>
    <cfRule type="expression" dxfId="6085" priority="5626" stopIfTrue="1">
      <formula>AND($F114&gt;0,$G114="")</formula>
    </cfRule>
    <cfRule type="expression" dxfId="6084" priority="5627" stopIfTrue="1">
      <formula>AND($F114=0,$G114&lt;&gt;"",$G114&lt;&gt;"PUMP OFF MODE",G114&lt;&gt;"UNDER LOAD")</formula>
    </cfRule>
  </conditionalFormatting>
  <conditionalFormatting sqref="G114">
    <cfRule type="expression" dxfId="6083" priority="5622" stopIfTrue="1">
      <formula>OR($D114="SI",$D114="T&amp;A")</formula>
    </cfRule>
    <cfRule type="expression" dxfId="6082" priority="5623" stopIfTrue="1">
      <formula>AND($F114&gt;0,$G114="")</formula>
    </cfRule>
    <cfRule type="expression" dxfId="6081" priority="5624" stopIfTrue="1">
      <formula>AND($F114=0,$G114&lt;&gt;"",$G114&lt;&gt;"PUMP OFF MODE",G114&lt;&gt;"UNDER LOAD")</formula>
    </cfRule>
  </conditionalFormatting>
  <conditionalFormatting sqref="G114">
    <cfRule type="expression" dxfId="6080" priority="5619" stopIfTrue="1">
      <formula>OR($D114="SI",$D114="T&amp;A")</formula>
    </cfRule>
    <cfRule type="expression" dxfId="6079" priority="5620" stopIfTrue="1">
      <formula>AND($F114&gt;0,$G114="")</formula>
    </cfRule>
    <cfRule type="expression" dxfId="6078" priority="5621" stopIfTrue="1">
      <formula>AND($F114=0,$G114&lt;&gt;"",$G114&lt;&gt;"PUMP OFF MODE",G114&lt;&gt;"UNDER LOAD")</formula>
    </cfRule>
  </conditionalFormatting>
  <conditionalFormatting sqref="G114">
    <cfRule type="expression" dxfId="6077" priority="5616" stopIfTrue="1">
      <formula>OR($D114="SI",$D114="T&amp;A")</formula>
    </cfRule>
    <cfRule type="expression" dxfId="6076" priority="5617" stopIfTrue="1">
      <formula>AND($F114&gt;0,$G114="")</formula>
    </cfRule>
    <cfRule type="expression" dxfId="6075" priority="5618" stopIfTrue="1">
      <formula>AND($F114=0,$G114&lt;&gt;"",$G114&lt;&gt;"PUMP OFF MODE",G114&lt;&gt;"UNDER LOAD")</formula>
    </cfRule>
  </conditionalFormatting>
  <conditionalFormatting sqref="G114">
    <cfRule type="expression" dxfId="6074" priority="5613" stopIfTrue="1">
      <formula>OR($D114="SI",$D114="T&amp;A")</formula>
    </cfRule>
    <cfRule type="expression" dxfId="6073" priority="5614" stopIfTrue="1">
      <formula>AND($F114&gt;0,$G114="")</formula>
    </cfRule>
    <cfRule type="expression" dxfId="6072" priority="5615" stopIfTrue="1">
      <formula>AND($F114=0,$G114&lt;&gt;"",$G114&lt;&gt;"PUMP OFF MODE",G114&lt;&gt;"UNDER LOAD")</formula>
    </cfRule>
  </conditionalFormatting>
  <conditionalFormatting sqref="G114">
    <cfRule type="expression" dxfId="6071" priority="5610" stopIfTrue="1">
      <formula>OR($D114="SI",$D114="T&amp;A")</formula>
    </cfRule>
    <cfRule type="expression" dxfId="6070" priority="5611" stopIfTrue="1">
      <formula>AND($F114&gt;0,$G114="")</formula>
    </cfRule>
    <cfRule type="expression" dxfId="6069" priority="5612" stopIfTrue="1">
      <formula>AND($F114=0,$G114&lt;&gt;"",$G114&lt;&gt;"PUMP OFF MODE",G114&lt;&gt;"UNDER LOAD")</formula>
    </cfRule>
  </conditionalFormatting>
  <conditionalFormatting sqref="G114">
    <cfRule type="expression" dxfId="6068" priority="5607" stopIfTrue="1">
      <formula>OR($D114="SI",$D114="T&amp;A")</formula>
    </cfRule>
    <cfRule type="expression" dxfId="6067" priority="5608" stopIfTrue="1">
      <formula>AND($F114&gt;0,$G114="")</formula>
    </cfRule>
    <cfRule type="expression" dxfId="6066" priority="5609" stopIfTrue="1">
      <formula>AND($F114=0,$G114&lt;&gt;"",$G114&lt;&gt;"PUMP OFF MODE",G114&lt;&gt;"UNDER LOAD")</formula>
    </cfRule>
  </conditionalFormatting>
  <conditionalFormatting sqref="G114">
    <cfRule type="expression" dxfId="6065" priority="5604" stopIfTrue="1">
      <formula>OR($D114="SI",$D114="T&amp;A")</formula>
    </cfRule>
    <cfRule type="expression" dxfId="6064" priority="5605" stopIfTrue="1">
      <formula>AND($F114&gt;0,$G114="")</formula>
    </cfRule>
    <cfRule type="expression" dxfId="6063" priority="5606" stopIfTrue="1">
      <formula>AND($F114=0,$G114&lt;&gt;"",$G114&lt;&gt;"PUMP OFF MODE",G114&lt;&gt;"UNDER LOAD")</formula>
    </cfRule>
  </conditionalFormatting>
  <conditionalFormatting sqref="G114">
    <cfRule type="expression" dxfId="6062" priority="5601" stopIfTrue="1">
      <formula>OR($D114="SI",$D114="T&amp;A")</formula>
    </cfRule>
    <cfRule type="expression" dxfId="6061" priority="5602" stopIfTrue="1">
      <formula>AND($F114&gt;0,$G114="")</formula>
    </cfRule>
    <cfRule type="expression" dxfId="6060" priority="5603" stopIfTrue="1">
      <formula>AND($F114=0,$G114&lt;&gt;"",$G114&lt;&gt;"PUMP OFF MODE",G114&lt;&gt;"UNDER LOAD")</formula>
    </cfRule>
  </conditionalFormatting>
  <conditionalFormatting sqref="G114">
    <cfRule type="expression" dxfId="6059" priority="5598" stopIfTrue="1">
      <formula>OR($D114="SI",$D114="T&amp;A")</formula>
    </cfRule>
    <cfRule type="expression" dxfId="6058" priority="5599" stopIfTrue="1">
      <formula>AND($F114&gt;0,$G114="")</formula>
    </cfRule>
    <cfRule type="expression" dxfId="6057" priority="5600" stopIfTrue="1">
      <formula>AND($F114=0,$G114&lt;&gt;"",$G114&lt;&gt;"PUMP OFF MODE",G114&lt;&gt;"UNDER LOAD")</formula>
    </cfRule>
  </conditionalFormatting>
  <conditionalFormatting sqref="G114">
    <cfRule type="expression" dxfId="6056" priority="5595" stopIfTrue="1">
      <formula>OR($D114="SI",$D114="T&amp;A")</formula>
    </cfRule>
    <cfRule type="expression" dxfId="6055" priority="5596" stopIfTrue="1">
      <formula>AND($F114&gt;0,$G114="")</formula>
    </cfRule>
    <cfRule type="expression" dxfId="6054" priority="5597" stopIfTrue="1">
      <formula>AND($F114=0,$G114&lt;&gt;"",$G114&lt;&gt;"PUMP OFF MODE",G114&lt;&gt;"UNDER LOAD")</formula>
    </cfRule>
  </conditionalFormatting>
  <conditionalFormatting sqref="G114">
    <cfRule type="expression" dxfId="6053" priority="5592" stopIfTrue="1">
      <formula>OR($D114="SI",$D114="T&amp;A")</formula>
    </cfRule>
    <cfRule type="expression" dxfId="6052" priority="5593" stopIfTrue="1">
      <formula>AND($F114&gt;0,$G114="")</formula>
    </cfRule>
    <cfRule type="expression" dxfId="6051" priority="5594" stopIfTrue="1">
      <formula>AND($F114=0,$G114&lt;&gt;"",$G114&lt;&gt;"PUMP OFF MODE",G114&lt;&gt;"UNDER LOAD")</formula>
    </cfRule>
  </conditionalFormatting>
  <conditionalFormatting sqref="G114">
    <cfRule type="expression" dxfId="6050" priority="5589" stopIfTrue="1">
      <formula>OR($D114="SI",$D114="T&amp;A")</formula>
    </cfRule>
    <cfRule type="expression" dxfId="6049" priority="5590" stopIfTrue="1">
      <formula>AND($F114&gt;0,$G114="")</formula>
    </cfRule>
    <cfRule type="expression" dxfId="6048" priority="5591" stopIfTrue="1">
      <formula>AND($F114=0,$G114&lt;&gt;"",$G114&lt;&gt;"PUMP OFF MODE",G114&lt;&gt;"UNDER LOAD")</formula>
    </cfRule>
  </conditionalFormatting>
  <conditionalFormatting sqref="G114">
    <cfRule type="expression" dxfId="6047" priority="5586" stopIfTrue="1">
      <formula>OR($D114="SI",$D114="T&amp;A")</formula>
    </cfRule>
    <cfRule type="expression" dxfId="6046" priority="5587" stopIfTrue="1">
      <formula>AND($F114&gt;0,$G114="")</formula>
    </cfRule>
    <cfRule type="expression" dxfId="6045" priority="5588" stopIfTrue="1">
      <formula>AND($F114=0,$G114&lt;&gt;"",$G114&lt;&gt;"PUMP OFF MODE",G114&lt;&gt;"UNDER LOAD")</formula>
    </cfRule>
  </conditionalFormatting>
  <conditionalFormatting sqref="G114">
    <cfRule type="expression" dxfId="6044" priority="5583" stopIfTrue="1">
      <formula>OR($D114="SI",$D114="T&amp;A")</formula>
    </cfRule>
    <cfRule type="expression" dxfId="6043" priority="5584" stopIfTrue="1">
      <formula>AND($F114&gt;0,$G114="")</formula>
    </cfRule>
    <cfRule type="expression" dxfId="6042" priority="5585" stopIfTrue="1">
      <formula>AND($F114=0,$G114&lt;&gt;"",$G114&lt;&gt;"PUMP OFF MODE",G114&lt;&gt;"UNDER LOAD")</formula>
    </cfRule>
  </conditionalFormatting>
  <conditionalFormatting sqref="G114">
    <cfRule type="expression" dxfId="6041" priority="5580" stopIfTrue="1">
      <formula>OR($D114="SI",$D114="T&amp;A")</formula>
    </cfRule>
    <cfRule type="expression" dxfId="6040" priority="5581" stopIfTrue="1">
      <formula>AND($F114&gt;0,$G114="")</formula>
    </cfRule>
    <cfRule type="expression" dxfId="6039" priority="5582" stopIfTrue="1">
      <formula>AND($F114=0,$G114&lt;&gt;"",$G114&lt;&gt;"PUMP OFF MODE",G114&lt;&gt;"UNDER LOAD")</formula>
    </cfRule>
  </conditionalFormatting>
  <conditionalFormatting sqref="G114">
    <cfRule type="expression" dxfId="6038" priority="5577" stopIfTrue="1">
      <formula>OR($D114="SI",$D114="T&amp;A")</formula>
    </cfRule>
    <cfRule type="expression" dxfId="6037" priority="5578" stopIfTrue="1">
      <formula>AND($F114&gt;0,$G114="")</formula>
    </cfRule>
    <cfRule type="expression" dxfId="6036" priority="5579" stopIfTrue="1">
      <formula>AND($F114=0,$G114&lt;&gt;"",$G114&lt;&gt;"PUMP OFF MODE",G114&lt;&gt;"UNDER LOAD")</formula>
    </cfRule>
  </conditionalFormatting>
  <conditionalFormatting sqref="G114">
    <cfRule type="expression" dxfId="6035" priority="5574" stopIfTrue="1">
      <formula>OR($D114="SI",$D114="T&amp;A")</formula>
    </cfRule>
    <cfRule type="expression" dxfId="6034" priority="5575" stopIfTrue="1">
      <formula>AND($F114&gt;0,$G114="")</formula>
    </cfRule>
    <cfRule type="expression" dxfId="6033" priority="5576" stopIfTrue="1">
      <formula>AND($F114=0,$G114&lt;&gt;"",$G114&lt;&gt;"PUMP OFF MODE",G114&lt;&gt;"UNDER LOAD")</formula>
    </cfRule>
  </conditionalFormatting>
  <conditionalFormatting sqref="G114">
    <cfRule type="expression" dxfId="6032" priority="5571" stopIfTrue="1">
      <formula>OR($D114="SI",$D114="T&amp;A")</formula>
    </cfRule>
    <cfRule type="expression" dxfId="6031" priority="5572" stopIfTrue="1">
      <formula>AND($F114&gt;0,$G114="")</formula>
    </cfRule>
    <cfRule type="expression" dxfId="6030" priority="5573" stopIfTrue="1">
      <formula>AND($F114=0,$G114&lt;&gt;"",$G114&lt;&gt;"PUMP OFF MODE",G114&lt;&gt;"UNDER LOAD")</formula>
    </cfRule>
  </conditionalFormatting>
  <conditionalFormatting sqref="G114">
    <cfRule type="expression" dxfId="6029" priority="5568" stopIfTrue="1">
      <formula>OR($D114="SI",$D114="T&amp;A")</formula>
    </cfRule>
    <cfRule type="expression" dxfId="6028" priority="5569" stopIfTrue="1">
      <formula>AND($F114&gt;0,$G114="")</formula>
    </cfRule>
    <cfRule type="expression" dxfId="6027" priority="5570" stopIfTrue="1">
      <formula>AND($F114=0,$G114&lt;&gt;"",$G114&lt;&gt;"PUMP OFF MODE",G114&lt;&gt;"UNDER LOAD")</formula>
    </cfRule>
  </conditionalFormatting>
  <conditionalFormatting sqref="G114">
    <cfRule type="expression" dxfId="6026" priority="5565" stopIfTrue="1">
      <formula>OR($D114="SI",$D114="T&amp;A")</formula>
    </cfRule>
    <cfRule type="expression" dxfId="6025" priority="5566" stopIfTrue="1">
      <formula>AND($F114&gt;0,$G114="")</formula>
    </cfRule>
    <cfRule type="expression" dxfId="6024" priority="5567" stopIfTrue="1">
      <formula>AND($F114=0,$G114&lt;&gt;"",$G114&lt;&gt;"PUMP OFF MODE",G114&lt;&gt;"UNDER LOAD")</formula>
    </cfRule>
  </conditionalFormatting>
  <conditionalFormatting sqref="G114">
    <cfRule type="expression" dxfId="6023" priority="5562" stopIfTrue="1">
      <formula>OR($D114="SI",$D114="T&amp;A")</formula>
    </cfRule>
    <cfRule type="expression" dxfId="6022" priority="5563" stopIfTrue="1">
      <formula>AND($F114&gt;0,$G114="")</formula>
    </cfRule>
    <cfRule type="expression" dxfId="6021" priority="5564" stopIfTrue="1">
      <formula>AND($F114=0,$G114&lt;&gt;"",$G114&lt;&gt;"PUMP OFF MODE",G114&lt;&gt;"UNDER LOAD")</formula>
    </cfRule>
  </conditionalFormatting>
  <conditionalFormatting sqref="G114">
    <cfRule type="expression" dxfId="6020" priority="5559" stopIfTrue="1">
      <formula>OR($D114="SI",$D114="T&amp;A")</formula>
    </cfRule>
    <cfRule type="expression" dxfId="6019" priority="5560" stopIfTrue="1">
      <formula>AND($F114&gt;0,$G114="")</formula>
    </cfRule>
    <cfRule type="expression" dxfId="6018" priority="5561" stopIfTrue="1">
      <formula>AND($F114=0,$G114&lt;&gt;"",$G114&lt;&gt;"PUMP OFF MODE",G114&lt;&gt;"UNDER LOAD")</formula>
    </cfRule>
  </conditionalFormatting>
  <conditionalFormatting sqref="G114">
    <cfRule type="expression" dxfId="6017" priority="5556" stopIfTrue="1">
      <formula>OR($D114="SI",$D114="T&amp;A")</formula>
    </cfRule>
    <cfRule type="expression" dxfId="6016" priority="5557" stopIfTrue="1">
      <formula>AND($F114&gt;0,$G114="")</formula>
    </cfRule>
    <cfRule type="expression" dxfId="6015" priority="5558" stopIfTrue="1">
      <formula>AND($F114=0,$G114&lt;&gt;"",$G114&lt;&gt;"PUMP OFF MODE",G114&lt;&gt;"UNDER LOAD")</formula>
    </cfRule>
  </conditionalFormatting>
  <conditionalFormatting sqref="G114">
    <cfRule type="expression" dxfId="6014" priority="5553" stopIfTrue="1">
      <formula>OR($D114="SI",$D114="T&amp;A")</formula>
    </cfRule>
    <cfRule type="expression" dxfId="6013" priority="5554" stopIfTrue="1">
      <formula>AND($F114&gt;0,$G114="")</formula>
    </cfRule>
    <cfRule type="expression" dxfId="6012" priority="5555" stopIfTrue="1">
      <formula>AND($F114=0,$G114&lt;&gt;"",$G114&lt;&gt;"PUMP OFF MODE",G114&lt;&gt;"UNDER LOAD")</formula>
    </cfRule>
  </conditionalFormatting>
  <conditionalFormatting sqref="G114">
    <cfRule type="expression" dxfId="6011" priority="5550" stopIfTrue="1">
      <formula>OR($D114="SI",$D114="T&amp;A")</formula>
    </cfRule>
    <cfRule type="expression" dxfId="6010" priority="5551" stopIfTrue="1">
      <formula>AND($F114&gt;0,$G114="")</formula>
    </cfRule>
    <cfRule type="expression" dxfId="6009" priority="5552" stopIfTrue="1">
      <formula>AND($F114=0,$G114&lt;&gt;"",$G114&lt;&gt;"PUMP OFF MODE",G114&lt;&gt;"UNDER LOAD")</formula>
    </cfRule>
  </conditionalFormatting>
  <conditionalFormatting sqref="G114">
    <cfRule type="expression" dxfId="6008" priority="5547" stopIfTrue="1">
      <formula>OR($D114="SI",$D114="T&amp;A")</formula>
    </cfRule>
    <cfRule type="expression" dxfId="6007" priority="5548" stopIfTrue="1">
      <formula>AND($F114&gt;0,$G114="")</formula>
    </cfRule>
    <cfRule type="expression" dxfId="6006" priority="5549" stopIfTrue="1">
      <formula>AND($F114=0,$G114&lt;&gt;"",$G114&lt;&gt;"PUMP OFF MODE",G114&lt;&gt;"UNDER LOAD")</formula>
    </cfRule>
  </conditionalFormatting>
  <conditionalFormatting sqref="G114">
    <cfRule type="expression" dxfId="6005" priority="5544" stopIfTrue="1">
      <formula>OR($D114="SI",$D114="T&amp;A")</formula>
    </cfRule>
    <cfRule type="expression" dxfId="6004" priority="5545" stopIfTrue="1">
      <formula>AND($F114&gt;0,$G114="")</formula>
    </cfRule>
    <cfRule type="expression" dxfId="6003" priority="5546" stopIfTrue="1">
      <formula>AND($F114=0,$G114&lt;&gt;"",$G114&lt;&gt;"PUMP OFF MODE",G114&lt;&gt;"UNDER LOAD")</formula>
    </cfRule>
  </conditionalFormatting>
  <conditionalFormatting sqref="G114">
    <cfRule type="expression" dxfId="6002" priority="5541" stopIfTrue="1">
      <formula>OR($D114="SI",$D114="T&amp;A")</formula>
    </cfRule>
    <cfRule type="expression" dxfId="6001" priority="5542" stopIfTrue="1">
      <formula>AND($F114&gt;0,$G114="")</formula>
    </cfRule>
    <cfRule type="expression" dxfId="6000" priority="5543" stopIfTrue="1">
      <formula>AND($F114=0,$G114&lt;&gt;"",$G114&lt;&gt;"PUMP OFF MODE",G114&lt;&gt;"UNDER LOAD")</formula>
    </cfRule>
  </conditionalFormatting>
  <conditionalFormatting sqref="G114">
    <cfRule type="expression" dxfId="5999" priority="5538" stopIfTrue="1">
      <formula>OR($D114="SI",$D114="T&amp;A")</formula>
    </cfRule>
    <cfRule type="expression" dxfId="5998" priority="5539" stopIfTrue="1">
      <formula>AND($F114&gt;0,$G114="")</formula>
    </cfRule>
    <cfRule type="expression" dxfId="5997" priority="5540" stopIfTrue="1">
      <formula>AND($F114=0,$G114&lt;&gt;"",$G114&lt;&gt;"PUMP OFF MODE",G114&lt;&gt;"UNDER LOAD")</formula>
    </cfRule>
  </conditionalFormatting>
  <conditionalFormatting sqref="G114">
    <cfRule type="expression" dxfId="5996" priority="5535" stopIfTrue="1">
      <formula>OR($D114="SI",$D114="T&amp;A")</formula>
    </cfRule>
    <cfRule type="expression" dxfId="5995" priority="5536" stopIfTrue="1">
      <formula>AND($F114&gt;0,$G114="")</formula>
    </cfRule>
    <cfRule type="expression" dxfId="5994" priority="5537" stopIfTrue="1">
      <formula>AND($F114=0,$G114&lt;&gt;"",$G114&lt;&gt;"PUMP OFF MODE",G114&lt;&gt;"UNDER LOAD")</formula>
    </cfRule>
  </conditionalFormatting>
  <conditionalFormatting sqref="G114">
    <cfRule type="expression" dxfId="5993" priority="5532" stopIfTrue="1">
      <formula>OR($D114="SI",$D114="T&amp;A")</formula>
    </cfRule>
    <cfRule type="expression" dxfId="5992" priority="5533" stopIfTrue="1">
      <formula>AND($F114&gt;0,$G114="")</formula>
    </cfRule>
    <cfRule type="expression" dxfId="5991" priority="5534" stopIfTrue="1">
      <formula>AND($F114=0,$G114&lt;&gt;"",$G114&lt;&gt;"PUMP OFF MODE",G114&lt;&gt;"UNDER LOAD")</formula>
    </cfRule>
  </conditionalFormatting>
  <conditionalFormatting sqref="G114">
    <cfRule type="expression" dxfId="5990" priority="5529" stopIfTrue="1">
      <formula>OR($D114="SI",$D114="T&amp;A")</formula>
    </cfRule>
    <cfRule type="expression" dxfId="5989" priority="5530" stopIfTrue="1">
      <formula>AND($F114&gt;0,$G114="")</formula>
    </cfRule>
    <cfRule type="expression" dxfId="5988" priority="5531" stopIfTrue="1">
      <formula>AND($F114=0,$G114&lt;&gt;"",$G114&lt;&gt;"PUMP OFF MODE",G114&lt;&gt;"UNDER LOAD")</formula>
    </cfRule>
  </conditionalFormatting>
  <conditionalFormatting sqref="G114">
    <cfRule type="expression" dxfId="5987" priority="5526" stopIfTrue="1">
      <formula>OR($D114="SI",$D114="T&amp;A")</formula>
    </cfRule>
    <cfRule type="expression" dxfId="5986" priority="5527" stopIfTrue="1">
      <formula>AND($F114&gt;0,$G114="")</formula>
    </cfRule>
    <cfRule type="expression" dxfId="5985" priority="5528" stopIfTrue="1">
      <formula>AND($F114=0,$G114&lt;&gt;"",$G114&lt;&gt;"PUMP OFF MODE",G114&lt;&gt;"UNDER LOAD")</formula>
    </cfRule>
  </conditionalFormatting>
  <conditionalFormatting sqref="G114">
    <cfRule type="expression" dxfId="5984" priority="5523" stopIfTrue="1">
      <formula>OR($D114="SI",$D114="T&amp;A")</formula>
    </cfRule>
    <cfRule type="expression" dxfId="5983" priority="5524" stopIfTrue="1">
      <formula>AND($F114&gt;0,$G114="")</formula>
    </cfRule>
    <cfRule type="expression" dxfId="5982" priority="5525" stopIfTrue="1">
      <formula>AND($F114=0,$G114&lt;&gt;"",$G114&lt;&gt;"PUMP OFF MODE",G114&lt;&gt;"UNDER LOAD")</formula>
    </cfRule>
  </conditionalFormatting>
  <conditionalFormatting sqref="G114">
    <cfRule type="expression" dxfId="5981" priority="5520" stopIfTrue="1">
      <formula>OR($D114="SI",$D114="T&amp;A")</formula>
    </cfRule>
    <cfRule type="expression" dxfId="5980" priority="5521" stopIfTrue="1">
      <formula>AND($F114&gt;0,$G114="")</formula>
    </cfRule>
    <cfRule type="expression" dxfId="5979" priority="5522" stopIfTrue="1">
      <formula>AND($F114=0,$G114&lt;&gt;"",$G114&lt;&gt;"PUMP OFF MODE",G114&lt;&gt;"UNDER LOAD")</formula>
    </cfRule>
  </conditionalFormatting>
  <conditionalFormatting sqref="G114">
    <cfRule type="expression" dxfId="5978" priority="5517" stopIfTrue="1">
      <formula>OR($D114="SI",$D114="T&amp;A")</formula>
    </cfRule>
    <cfRule type="expression" dxfId="5977" priority="5518" stopIfTrue="1">
      <formula>AND($F114&gt;0,$G114="")</formula>
    </cfRule>
    <cfRule type="expression" dxfId="5976" priority="5519" stopIfTrue="1">
      <formula>AND($F114=0,$G114&lt;&gt;"",$G114&lt;&gt;"PUMP OFF MODE",G114&lt;&gt;"UNDER LOAD")</formula>
    </cfRule>
  </conditionalFormatting>
  <conditionalFormatting sqref="G114">
    <cfRule type="expression" dxfId="5975" priority="5514" stopIfTrue="1">
      <formula>OR($D114="SI",$D114="T&amp;A")</formula>
    </cfRule>
    <cfRule type="expression" dxfId="5974" priority="5515" stopIfTrue="1">
      <formula>AND($F114&gt;0,$G114="")</formula>
    </cfRule>
    <cfRule type="expression" dxfId="5973" priority="5516" stopIfTrue="1">
      <formula>AND($F114=0,$G114&lt;&gt;"",$G114&lt;&gt;"PUMP OFF MODE",G114&lt;&gt;"UNDER LOAD")</formula>
    </cfRule>
  </conditionalFormatting>
  <conditionalFormatting sqref="G114">
    <cfRule type="expression" dxfId="5972" priority="5511" stopIfTrue="1">
      <formula>OR($D114="SI",$D114="T&amp;A")</formula>
    </cfRule>
    <cfRule type="expression" dxfId="5971" priority="5512" stopIfTrue="1">
      <formula>AND($F114&gt;0,$G114="")</formula>
    </cfRule>
    <cfRule type="expression" dxfId="5970" priority="5513" stopIfTrue="1">
      <formula>AND($F114=0,$G114&lt;&gt;"",$G114&lt;&gt;"PUMP OFF MODE",G114&lt;&gt;"UNDER LOAD")</formula>
    </cfRule>
  </conditionalFormatting>
  <conditionalFormatting sqref="G114">
    <cfRule type="expression" dxfId="5969" priority="5508" stopIfTrue="1">
      <formula>OR($D114="SI",$D114="T&amp;A")</formula>
    </cfRule>
    <cfRule type="expression" dxfId="5968" priority="5509" stopIfTrue="1">
      <formula>AND($F114&gt;0,$G114="")</formula>
    </cfRule>
    <cfRule type="expression" dxfId="5967" priority="5510" stopIfTrue="1">
      <formula>AND($F114=0,$G114&lt;&gt;"",$G114&lt;&gt;"PUMP OFF MODE",G114&lt;&gt;"UNDER LOAD")</formula>
    </cfRule>
  </conditionalFormatting>
  <conditionalFormatting sqref="G114">
    <cfRule type="expression" dxfId="5966" priority="5505" stopIfTrue="1">
      <formula>OR($D114="SI",$D114="T&amp;A")</formula>
    </cfRule>
    <cfRule type="expression" dxfId="5965" priority="5506" stopIfTrue="1">
      <formula>AND($F114&gt;0,$G114="")</formula>
    </cfRule>
    <cfRule type="expression" dxfId="5964" priority="5507" stopIfTrue="1">
      <formula>AND($F114=0,$G114&lt;&gt;"",$G114&lt;&gt;"PUMP OFF MODE",G114&lt;&gt;"UNDER LOAD")</formula>
    </cfRule>
  </conditionalFormatting>
  <conditionalFormatting sqref="G74">
    <cfRule type="expression" dxfId="5963" priority="5502" stopIfTrue="1">
      <formula>OR($D74="SI",$D74="T&amp;A")</formula>
    </cfRule>
    <cfRule type="expression" dxfId="5962" priority="5503" stopIfTrue="1">
      <formula>AND($F74&gt;0,$G74="")</formula>
    </cfRule>
    <cfRule type="expression" dxfId="5961" priority="5504" stopIfTrue="1">
      <formula>AND($F74=0,$G74&lt;&gt;"",$G74&lt;&gt;"PUMP OFF MODE",G74&lt;&gt;"UNDER LOAD")</formula>
    </cfRule>
  </conditionalFormatting>
  <conditionalFormatting sqref="E59:E60">
    <cfRule type="expression" dxfId="5960" priority="5499" stopIfTrue="1">
      <formula>OR($D59="SI",$D59="T&amp;A")</formula>
    </cfRule>
    <cfRule type="expression" dxfId="5959" priority="5500" stopIfTrue="1">
      <formula>AND($D59&lt;&gt;"SI",$E59&lt;24)</formula>
    </cfRule>
    <cfRule type="expression" dxfId="5958" priority="5501" stopIfTrue="1">
      <formula>OR($D59="SI",$D59="T&amp;A")</formula>
    </cfRule>
  </conditionalFormatting>
  <conditionalFormatting sqref="E59:E60">
    <cfRule type="expression" dxfId="5957" priority="5496" stopIfTrue="1">
      <formula>OR($D59="SI",$D59="T&amp;A")</formula>
    </cfRule>
    <cfRule type="expression" dxfId="5956" priority="5497" stopIfTrue="1">
      <formula>AND($D59&lt;&gt;"SI",$E59&lt;24)</formula>
    </cfRule>
    <cfRule type="expression" dxfId="5955" priority="5498" stopIfTrue="1">
      <formula>OR($D59="SI",$D59="T&amp;A")</formula>
    </cfRule>
  </conditionalFormatting>
  <conditionalFormatting sqref="E59:E60">
    <cfRule type="expression" dxfId="5954" priority="5493" stopIfTrue="1">
      <formula>OR($D59="SI",$D59="T&amp;A")</formula>
    </cfRule>
    <cfRule type="expression" dxfId="5953" priority="5494" stopIfTrue="1">
      <formula>AND($D59&lt;&gt;"SI",$E59&lt;24)</formula>
    </cfRule>
    <cfRule type="expression" dxfId="5952" priority="5495" stopIfTrue="1">
      <formula>OR($D59="SI",$D59="T&amp;A")</formula>
    </cfRule>
  </conditionalFormatting>
  <conditionalFormatting sqref="E59:E60">
    <cfRule type="expression" dxfId="5951" priority="5490" stopIfTrue="1">
      <formula>OR($D59="SI",$D59="T&amp;A")</formula>
    </cfRule>
    <cfRule type="expression" dxfId="5950" priority="5491" stopIfTrue="1">
      <formula>AND($D59&lt;&gt;"SI",$E59&lt;24)</formula>
    </cfRule>
    <cfRule type="expression" dxfId="5949" priority="5492" stopIfTrue="1">
      <formula>OR($D59="SI",$D59="T&amp;A")</formula>
    </cfRule>
  </conditionalFormatting>
  <conditionalFormatting sqref="E59:E60">
    <cfRule type="expression" dxfId="5948" priority="5487" stopIfTrue="1">
      <formula>OR($D59="SI",$D59="T&amp;A")</formula>
    </cfRule>
    <cfRule type="expression" dxfId="5947" priority="5488" stopIfTrue="1">
      <formula>AND($D59&lt;&gt;"SI",$E59&lt;24)</formula>
    </cfRule>
    <cfRule type="expression" dxfId="5946" priority="5489" stopIfTrue="1">
      <formula>OR($D59="SI",$D59="T&amp;A")</formula>
    </cfRule>
  </conditionalFormatting>
  <conditionalFormatting sqref="E59:E60">
    <cfRule type="expression" dxfId="5945" priority="5484" stopIfTrue="1">
      <formula>OR($D59="SI",$D59="T&amp;A")</formula>
    </cfRule>
    <cfRule type="expression" dxfId="5944" priority="5485" stopIfTrue="1">
      <formula>AND($D59&lt;&gt;"SI",$E59&lt;24)</formula>
    </cfRule>
    <cfRule type="expression" dxfId="5943" priority="5486" stopIfTrue="1">
      <formula>OR($D59="SI",$D59="T&amp;A")</formula>
    </cfRule>
  </conditionalFormatting>
  <conditionalFormatting sqref="E59:E60">
    <cfRule type="expression" dxfId="5942" priority="5481" stopIfTrue="1">
      <formula>OR($D59="SI",$D59="T&amp;A")</formula>
    </cfRule>
    <cfRule type="expression" dxfId="5941" priority="5482" stopIfTrue="1">
      <formula>AND($D59&lt;&gt;"SI",$E59&lt;24)</formula>
    </cfRule>
    <cfRule type="expression" dxfId="5940" priority="5483" stopIfTrue="1">
      <formula>OR($D59="SI",$D59="T&amp;A")</formula>
    </cfRule>
  </conditionalFormatting>
  <conditionalFormatting sqref="E59:E60">
    <cfRule type="expression" dxfId="5939" priority="5478" stopIfTrue="1">
      <formula>OR($D59="SI",$D59="T&amp;A")</formula>
    </cfRule>
    <cfRule type="expression" dxfId="5938" priority="5479" stopIfTrue="1">
      <formula>AND($D59&lt;&gt;"SI",$E59&lt;24)</formula>
    </cfRule>
    <cfRule type="expression" dxfId="5937" priority="5480" stopIfTrue="1">
      <formula>OR($D59="SI",$D59="T&amp;A")</formula>
    </cfRule>
  </conditionalFormatting>
  <conditionalFormatting sqref="E59:E60">
    <cfRule type="expression" dxfId="5936" priority="5475" stopIfTrue="1">
      <formula>OR($D59="SI",$D59="T&amp;A")</formula>
    </cfRule>
    <cfRule type="expression" dxfId="5935" priority="5476" stopIfTrue="1">
      <formula>AND($D59&lt;&gt;"SI",$E59&lt;24)</formula>
    </cfRule>
    <cfRule type="expression" dxfId="5934" priority="5477" stopIfTrue="1">
      <formula>OR($D59="SI",$D59="T&amp;A")</formula>
    </cfRule>
  </conditionalFormatting>
  <conditionalFormatting sqref="E59:E60">
    <cfRule type="expression" dxfId="5933" priority="5472" stopIfTrue="1">
      <formula>OR($D59="SI",$D59="T&amp;A")</formula>
    </cfRule>
    <cfRule type="expression" dxfId="5932" priority="5473" stopIfTrue="1">
      <formula>AND($D59&lt;&gt;"SI",$E59&lt;24)</formula>
    </cfRule>
    <cfRule type="expression" dxfId="5931" priority="5474" stopIfTrue="1">
      <formula>OR($D59="SI",$D59="T&amp;A")</formula>
    </cfRule>
  </conditionalFormatting>
  <conditionalFormatting sqref="E59:E60">
    <cfRule type="expression" dxfId="5930" priority="5469" stopIfTrue="1">
      <formula>OR($D59="SI",$D59="T&amp;A")</formula>
    </cfRule>
    <cfRule type="expression" dxfId="5929" priority="5470" stopIfTrue="1">
      <formula>AND($D59&lt;&gt;"SI",$E59&lt;24)</formula>
    </cfRule>
    <cfRule type="expression" dxfId="5928" priority="5471" stopIfTrue="1">
      <formula>OR($D59="SI",$D59="T&amp;A")</formula>
    </cfRule>
  </conditionalFormatting>
  <conditionalFormatting sqref="E59:E60">
    <cfRule type="expression" dxfId="5927" priority="5466" stopIfTrue="1">
      <formula>OR($D59="SI",$D59="T&amp;A")</formula>
    </cfRule>
    <cfRule type="expression" dxfId="5926" priority="5467" stopIfTrue="1">
      <formula>AND($D59&lt;&gt;"SI",$E59&lt;24)</formula>
    </cfRule>
    <cfRule type="expression" dxfId="5925" priority="5468" stopIfTrue="1">
      <formula>OR($D59="SI",$D59="T&amp;A")</formula>
    </cfRule>
  </conditionalFormatting>
  <conditionalFormatting sqref="E59:E60">
    <cfRule type="expression" dxfId="5924" priority="5463" stopIfTrue="1">
      <formula>OR($D59="SI",$D59="T&amp;A")</formula>
    </cfRule>
    <cfRule type="expression" dxfId="5923" priority="5464" stopIfTrue="1">
      <formula>AND($D59&lt;&gt;"SI",$E59&lt;24)</formula>
    </cfRule>
    <cfRule type="expression" dxfId="5922" priority="5465" stopIfTrue="1">
      <formula>OR($D59="SI",$D59="T&amp;A")</formula>
    </cfRule>
  </conditionalFormatting>
  <conditionalFormatting sqref="E59:E60">
    <cfRule type="expression" dxfId="5921" priority="5460" stopIfTrue="1">
      <formula>OR($D59="SI",$D59="T&amp;A")</formula>
    </cfRule>
    <cfRule type="expression" dxfId="5920" priority="5461" stopIfTrue="1">
      <formula>AND($D59&lt;&gt;"SI",$E59&lt;24)</formula>
    </cfRule>
    <cfRule type="expression" dxfId="5919" priority="5462" stopIfTrue="1">
      <formula>OR($D59="SI",$D59="T&amp;A")</formula>
    </cfRule>
  </conditionalFormatting>
  <conditionalFormatting sqref="E59:E60">
    <cfRule type="expression" dxfId="5918" priority="5457" stopIfTrue="1">
      <formula>OR($D59="SI",$D59="T&amp;A")</formula>
    </cfRule>
    <cfRule type="expression" dxfId="5917" priority="5458" stopIfTrue="1">
      <formula>AND($D59&lt;&gt;"SI",$E59&lt;24)</formula>
    </cfRule>
    <cfRule type="expression" dxfId="5916" priority="5459" stopIfTrue="1">
      <formula>OR($D59="SI",$D59="T&amp;A")</formula>
    </cfRule>
  </conditionalFormatting>
  <conditionalFormatting sqref="E59:E60">
    <cfRule type="expression" dxfId="5915" priority="5454" stopIfTrue="1">
      <formula>OR($D59="SI",$D59="T&amp;A")</formula>
    </cfRule>
    <cfRule type="expression" dxfId="5914" priority="5455" stopIfTrue="1">
      <formula>AND($D59&lt;&gt;"SI",$E59&lt;24)</formula>
    </cfRule>
    <cfRule type="expression" dxfId="5913" priority="5456" stopIfTrue="1">
      <formula>OR($D59="SI",$D59="T&amp;A")</formula>
    </cfRule>
  </conditionalFormatting>
  <conditionalFormatting sqref="E59:E60">
    <cfRule type="expression" dxfId="5912" priority="5451" stopIfTrue="1">
      <formula>OR($D59="SI",$D59="T&amp;A")</formula>
    </cfRule>
    <cfRule type="expression" dxfId="5911" priority="5452" stopIfTrue="1">
      <formula>AND($D59&lt;&gt;"SI",$E59&lt;24)</formula>
    </cfRule>
    <cfRule type="expression" dxfId="5910" priority="5453" stopIfTrue="1">
      <formula>OR($D59="SI",$D59="T&amp;A")</formula>
    </cfRule>
  </conditionalFormatting>
  <conditionalFormatting sqref="E59:E60">
    <cfRule type="expression" dxfId="5909" priority="5448" stopIfTrue="1">
      <formula>OR($D59="SI",$D59="T&amp;A")</formula>
    </cfRule>
    <cfRule type="expression" dxfId="5908" priority="5449" stopIfTrue="1">
      <formula>AND($D59&lt;&gt;"SI",$E59&lt;24)</formula>
    </cfRule>
    <cfRule type="expression" dxfId="5907" priority="5450" stopIfTrue="1">
      <formula>OR($D59="SI",$D59="T&amp;A")</formula>
    </cfRule>
  </conditionalFormatting>
  <conditionalFormatting sqref="E59:E60">
    <cfRule type="expression" dxfId="5906" priority="5445" stopIfTrue="1">
      <formula>OR($D59="SI",$D59="T&amp;A")</formula>
    </cfRule>
    <cfRule type="expression" dxfId="5905" priority="5446" stopIfTrue="1">
      <formula>AND($D59&lt;&gt;"SI",$E59&lt;24)</formula>
    </cfRule>
    <cfRule type="expression" dxfId="5904" priority="5447" stopIfTrue="1">
      <formula>OR($D59="SI",$D59="T&amp;A")</formula>
    </cfRule>
  </conditionalFormatting>
  <conditionalFormatting sqref="E59:E60">
    <cfRule type="expression" dxfId="5903" priority="5442" stopIfTrue="1">
      <formula>OR($D59="SI",$D59="T&amp;A")</formula>
    </cfRule>
    <cfRule type="expression" dxfId="5902" priority="5443" stopIfTrue="1">
      <formula>AND($D59&lt;&gt;"SI",$E59&lt;24)</formula>
    </cfRule>
    <cfRule type="expression" dxfId="5901" priority="5444" stopIfTrue="1">
      <formula>OR($D59="SI",$D59="T&amp;A")</formula>
    </cfRule>
  </conditionalFormatting>
  <conditionalFormatting sqref="E59:E60">
    <cfRule type="expression" dxfId="5900" priority="5439" stopIfTrue="1">
      <formula>OR($D59="SI",$D59="T&amp;A")</formula>
    </cfRule>
    <cfRule type="expression" dxfId="5899" priority="5440" stopIfTrue="1">
      <formula>AND($D59&lt;&gt;"SI",$E59&lt;24)</formula>
    </cfRule>
    <cfRule type="expression" dxfId="5898" priority="5441" stopIfTrue="1">
      <formula>OR($D59="SI",$D59="T&amp;A")</formula>
    </cfRule>
  </conditionalFormatting>
  <conditionalFormatting sqref="E59:E60">
    <cfRule type="expression" dxfId="5897" priority="5436" stopIfTrue="1">
      <formula>OR($D59="SI",$D59="T&amp;A")</formula>
    </cfRule>
    <cfRule type="expression" dxfId="5896" priority="5437" stopIfTrue="1">
      <formula>AND($D59&lt;&gt;"SI",$E59&lt;24)</formula>
    </cfRule>
    <cfRule type="expression" dxfId="5895" priority="5438" stopIfTrue="1">
      <formula>OR($D59="SI",$D59="T&amp;A")</formula>
    </cfRule>
  </conditionalFormatting>
  <conditionalFormatting sqref="E59:E60">
    <cfRule type="expression" dxfId="5894" priority="5433" stopIfTrue="1">
      <formula>OR($D59="SI",$D59="T&amp;A")</formula>
    </cfRule>
    <cfRule type="expression" dxfId="5893" priority="5434" stopIfTrue="1">
      <formula>AND($D59&lt;&gt;"SI",$E59&lt;24)</formula>
    </cfRule>
    <cfRule type="expression" dxfId="5892" priority="5435" stopIfTrue="1">
      <formula>OR($D59="SI",$D59="T&amp;A")</formula>
    </cfRule>
  </conditionalFormatting>
  <conditionalFormatting sqref="E59:E60">
    <cfRule type="expression" dxfId="5891" priority="5430" stopIfTrue="1">
      <formula>OR($D59="SI",$D59="T&amp;A")</formula>
    </cfRule>
    <cfRule type="expression" dxfId="5890" priority="5431" stopIfTrue="1">
      <formula>AND($D59&lt;&gt;"SI",$E59&lt;24)</formula>
    </cfRule>
    <cfRule type="expression" dxfId="5889" priority="5432" stopIfTrue="1">
      <formula>OR($D59="SI",$D59="T&amp;A")</formula>
    </cfRule>
  </conditionalFormatting>
  <conditionalFormatting sqref="E59:E60">
    <cfRule type="expression" dxfId="5888" priority="5427" stopIfTrue="1">
      <formula>OR($D59="SI",$D59="T&amp;A")</formula>
    </cfRule>
    <cfRule type="expression" dxfId="5887" priority="5428" stopIfTrue="1">
      <formula>AND($D59&lt;&gt;"SI",$E59&lt;24)</formula>
    </cfRule>
    <cfRule type="expression" dxfId="5886" priority="5429" stopIfTrue="1">
      <formula>OR($D59="SI",$D59="T&amp;A")</formula>
    </cfRule>
  </conditionalFormatting>
  <conditionalFormatting sqref="E59:E60">
    <cfRule type="expression" dxfId="5885" priority="5424" stopIfTrue="1">
      <formula>OR($D59="SI",$D59="T&amp;A")</formula>
    </cfRule>
    <cfRule type="expression" dxfId="5884" priority="5425" stopIfTrue="1">
      <formula>AND($D59&lt;&gt;"SI",$E59&lt;24)</formula>
    </cfRule>
    <cfRule type="expression" dxfId="5883" priority="5426" stopIfTrue="1">
      <formula>OR($D59="SI",$D59="T&amp;A")</formula>
    </cfRule>
  </conditionalFormatting>
  <conditionalFormatting sqref="E59:E60">
    <cfRule type="expression" dxfId="5882" priority="5421" stopIfTrue="1">
      <formula>OR($D59="SI",$D59="T&amp;A")</formula>
    </cfRule>
    <cfRule type="expression" dxfId="5881" priority="5422" stopIfTrue="1">
      <formula>AND($D59&lt;&gt;"SI",$E59&lt;24)</formula>
    </cfRule>
    <cfRule type="expression" dxfId="5880" priority="5423" stopIfTrue="1">
      <formula>OR($D59="SI",$D59="T&amp;A")</formula>
    </cfRule>
  </conditionalFormatting>
  <conditionalFormatting sqref="E59:E60">
    <cfRule type="expression" dxfId="5879" priority="5418" stopIfTrue="1">
      <formula>OR($D59="SI",$D59="T&amp;A")</formula>
    </cfRule>
    <cfRule type="expression" dxfId="5878" priority="5419" stopIfTrue="1">
      <formula>AND($D59&lt;&gt;"SI",$E59&lt;24)</formula>
    </cfRule>
    <cfRule type="expression" dxfId="5877" priority="5420" stopIfTrue="1">
      <formula>OR($D59="SI",$D59="T&amp;A")</formula>
    </cfRule>
  </conditionalFormatting>
  <conditionalFormatting sqref="E59:E60">
    <cfRule type="expression" dxfId="5876" priority="5415" stopIfTrue="1">
      <formula>OR($D59="SI",$D59="T&amp;A")</formula>
    </cfRule>
    <cfRule type="expression" dxfId="5875" priority="5416" stopIfTrue="1">
      <formula>AND($D59&lt;&gt;"SI",$E59&lt;24)</formula>
    </cfRule>
    <cfRule type="expression" dxfId="5874" priority="5417" stopIfTrue="1">
      <formula>OR($D59="SI",$D59="T&amp;A")</formula>
    </cfRule>
  </conditionalFormatting>
  <conditionalFormatting sqref="E59:E60">
    <cfRule type="expression" dxfId="5873" priority="5412" stopIfTrue="1">
      <formula>OR($D59="SI",$D59="T&amp;A")</formula>
    </cfRule>
    <cfRule type="expression" dxfId="5872" priority="5413" stopIfTrue="1">
      <formula>AND($D59&lt;&gt;"SI",$E59&lt;24)</formula>
    </cfRule>
    <cfRule type="expression" dxfId="5871" priority="5414" stopIfTrue="1">
      <formula>OR($D59="SI",$D59="T&amp;A")</formula>
    </cfRule>
  </conditionalFormatting>
  <conditionalFormatting sqref="E59:E60">
    <cfRule type="expression" dxfId="5870" priority="5409" stopIfTrue="1">
      <formula>OR($D59="SI",$D59="T&amp;A")</formula>
    </cfRule>
    <cfRule type="expression" dxfId="5869" priority="5410" stopIfTrue="1">
      <formula>AND($D59&lt;&gt;"SI",$E59&lt;24)</formula>
    </cfRule>
    <cfRule type="expression" dxfId="5868" priority="5411" stopIfTrue="1">
      <formula>OR($D59="SI",$D59="T&amp;A")</formula>
    </cfRule>
  </conditionalFormatting>
  <conditionalFormatting sqref="E59:E60">
    <cfRule type="expression" dxfId="5867" priority="5406" stopIfTrue="1">
      <formula>OR($D59="SI",$D59="T&amp;A")</formula>
    </cfRule>
    <cfRule type="expression" dxfId="5866" priority="5407" stopIfTrue="1">
      <formula>AND($D59&lt;&gt;"SI",$E59&lt;24)</formula>
    </cfRule>
    <cfRule type="expression" dxfId="5865" priority="5408" stopIfTrue="1">
      <formula>OR($D59="SI",$D59="T&amp;A")</formula>
    </cfRule>
  </conditionalFormatting>
  <conditionalFormatting sqref="E59:E60">
    <cfRule type="expression" dxfId="5864" priority="5403" stopIfTrue="1">
      <formula>OR($D59="SI",$D59="T&amp;A")</formula>
    </cfRule>
    <cfRule type="expression" dxfId="5863" priority="5404" stopIfTrue="1">
      <formula>AND($D59&lt;&gt;"SI",$E59&lt;24)</formula>
    </cfRule>
    <cfRule type="expression" dxfId="5862" priority="5405" stopIfTrue="1">
      <formula>OR($D59="SI",$D59="T&amp;A")</formula>
    </cfRule>
  </conditionalFormatting>
  <conditionalFormatting sqref="E59:E60">
    <cfRule type="expression" dxfId="5861" priority="5400" stopIfTrue="1">
      <formula>OR($D59="SI",$D59="T&amp;A")</formula>
    </cfRule>
    <cfRule type="expression" dxfId="5860" priority="5401" stopIfTrue="1">
      <formula>AND($D59&lt;&gt;"SI",$E59&lt;24)</formula>
    </cfRule>
    <cfRule type="expression" dxfId="5859" priority="5402" stopIfTrue="1">
      <formula>OR($D59="SI",$D59="T&amp;A")</formula>
    </cfRule>
  </conditionalFormatting>
  <conditionalFormatting sqref="E59:E60">
    <cfRule type="expression" dxfId="5858" priority="5397" stopIfTrue="1">
      <formula>OR($D59="SI",$D59="T&amp;A")</formula>
    </cfRule>
    <cfRule type="expression" dxfId="5857" priority="5398" stopIfTrue="1">
      <formula>AND($D59&lt;&gt;"SI",$E59&lt;24)</formula>
    </cfRule>
    <cfRule type="expression" dxfId="5856" priority="5399" stopIfTrue="1">
      <formula>OR($D59="SI",$D59="T&amp;A")</formula>
    </cfRule>
  </conditionalFormatting>
  <conditionalFormatting sqref="E59:E60">
    <cfRule type="expression" dxfId="5855" priority="5394" stopIfTrue="1">
      <formula>OR($D59="SI",$D59="T&amp;A")</formula>
    </cfRule>
    <cfRule type="expression" dxfId="5854" priority="5395" stopIfTrue="1">
      <formula>AND($D59&lt;&gt;"SI",$E59&lt;24)</formula>
    </cfRule>
    <cfRule type="expression" dxfId="5853" priority="5396" stopIfTrue="1">
      <formula>OR($D59="SI",$D59="T&amp;A")</formula>
    </cfRule>
  </conditionalFormatting>
  <conditionalFormatting sqref="E59:E60">
    <cfRule type="expression" dxfId="5852" priority="5391" stopIfTrue="1">
      <formula>OR($D59="SI",$D59="T&amp;A")</formula>
    </cfRule>
    <cfRule type="expression" dxfId="5851" priority="5392" stopIfTrue="1">
      <formula>AND($D59&lt;&gt;"SI",$E59&lt;24)</formula>
    </cfRule>
    <cfRule type="expression" dxfId="5850" priority="5393" stopIfTrue="1">
      <formula>OR($D59="SI",$D59="T&amp;A")</formula>
    </cfRule>
  </conditionalFormatting>
  <conditionalFormatting sqref="E59:E60">
    <cfRule type="expression" dxfId="5849" priority="5388" stopIfTrue="1">
      <formula>OR($D59="SI",$D59="T&amp;A")</formula>
    </cfRule>
    <cfRule type="expression" dxfId="5848" priority="5389" stopIfTrue="1">
      <formula>AND($D59&lt;&gt;"SI",$E59&lt;24)</formula>
    </cfRule>
    <cfRule type="expression" dxfId="5847" priority="5390" stopIfTrue="1">
      <formula>OR($D59="SI",$D59="T&amp;A")</formula>
    </cfRule>
  </conditionalFormatting>
  <conditionalFormatting sqref="E59:E60">
    <cfRule type="expression" dxfId="5846" priority="5385" stopIfTrue="1">
      <formula>OR($D59="SI",$D59="T&amp;A")</formula>
    </cfRule>
    <cfRule type="expression" dxfId="5845" priority="5386" stopIfTrue="1">
      <formula>AND($D59&lt;&gt;"SI",$E59&lt;24)</formula>
    </cfRule>
    <cfRule type="expression" dxfId="5844" priority="5387" stopIfTrue="1">
      <formula>OR($D59="SI",$D59="T&amp;A")</formula>
    </cfRule>
  </conditionalFormatting>
  <conditionalFormatting sqref="E59:E60">
    <cfRule type="expression" dxfId="5843" priority="5382" stopIfTrue="1">
      <formula>OR($D59="SI",$D59="T&amp;A")</formula>
    </cfRule>
    <cfRule type="expression" dxfId="5842" priority="5383" stopIfTrue="1">
      <formula>AND($D59&lt;&gt;"SI",$E59&lt;24)</formula>
    </cfRule>
    <cfRule type="expression" dxfId="5841" priority="5384" stopIfTrue="1">
      <formula>OR($D59="SI",$D59="T&amp;A")</formula>
    </cfRule>
  </conditionalFormatting>
  <conditionalFormatting sqref="E59:E60">
    <cfRule type="expression" dxfId="5840" priority="5379" stopIfTrue="1">
      <formula>OR($D59="SI",$D59="T&amp;A")</formula>
    </cfRule>
    <cfRule type="expression" dxfId="5839" priority="5380" stopIfTrue="1">
      <formula>AND($D59&lt;&gt;"SI",$E59&lt;24)</formula>
    </cfRule>
    <cfRule type="expression" dxfId="5838" priority="5381" stopIfTrue="1">
      <formula>OR($D59="SI",$D59="T&amp;A")</formula>
    </cfRule>
  </conditionalFormatting>
  <conditionalFormatting sqref="E59:E60">
    <cfRule type="expression" dxfId="5837" priority="5376" stopIfTrue="1">
      <formula>OR($D59="SI",$D59="T&amp;A")</formula>
    </cfRule>
    <cfRule type="expression" dxfId="5836" priority="5377" stopIfTrue="1">
      <formula>AND($D59&lt;&gt;"SI",$E59&lt;24)</formula>
    </cfRule>
    <cfRule type="expression" dxfId="5835" priority="5378" stopIfTrue="1">
      <formula>OR($D59="SI",$D59="T&amp;A")</formula>
    </cfRule>
  </conditionalFormatting>
  <conditionalFormatting sqref="E59:E60">
    <cfRule type="expression" dxfId="5834" priority="5373" stopIfTrue="1">
      <formula>OR($D59="SI",$D59="T&amp;A")</formula>
    </cfRule>
    <cfRule type="expression" dxfId="5833" priority="5374" stopIfTrue="1">
      <formula>AND($D59&lt;&gt;"SI",$E59&lt;24)</formula>
    </cfRule>
    <cfRule type="expression" dxfId="5832" priority="5375" stopIfTrue="1">
      <formula>OR($D59="SI",$D59="T&amp;A")</formula>
    </cfRule>
  </conditionalFormatting>
  <conditionalFormatting sqref="E59:E60">
    <cfRule type="expression" dxfId="5831" priority="5370" stopIfTrue="1">
      <formula>OR($D59="SI",$D59="T&amp;A")</formula>
    </cfRule>
    <cfRule type="expression" dxfId="5830" priority="5371" stopIfTrue="1">
      <formula>AND($D59&lt;&gt;"SI",$E59&lt;24)</formula>
    </cfRule>
    <cfRule type="expression" dxfId="5829" priority="5372" stopIfTrue="1">
      <formula>OR($D59="SI",$D59="T&amp;A")</formula>
    </cfRule>
  </conditionalFormatting>
  <conditionalFormatting sqref="E59:E60">
    <cfRule type="expression" dxfId="5828" priority="5367" stopIfTrue="1">
      <formula>OR($D59="SI",$D59="T&amp;A")</formula>
    </cfRule>
    <cfRule type="expression" dxfId="5827" priority="5368" stopIfTrue="1">
      <formula>AND($D59&lt;&gt;"SI",$E59&lt;24)</formula>
    </cfRule>
    <cfRule type="expression" dxfId="5826" priority="5369" stopIfTrue="1">
      <formula>OR($D59="SI",$D59="T&amp;A")</formula>
    </cfRule>
  </conditionalFormatting>
  <conditionalFormatting sqref="E59:E60">
    <cfRule type="expression" dxfId="5825" priority="5364" stopIfTrue="1">
      <formula>OR($D59="SI",$D59="T&amp;A")</formula>
    </cfRule>
    <cfRule type="expression" dxfId="5824" priority="5365" stopIfTrue="1">
      <formula>AND($D59&lt;&gt;"SI",$E59&lt;24)</formula>
    </cfRule>
    <cfRule type="expression" dxfId="5823" priority="5366" stopIfTrue="1">
      <formula>OR($D59="SI",$D59="T&amp;A")</formula>
    </cfRule>
  </conditionalFormatting>
  <conditionalFormatting sqref="E59:E60">
    <cfRule type="expression" dxfId="5822" priority="5361" stopIfTrue="1">
      <formula>OR($D59="SI",$D59="T&amp;A")</formula>
    </cfRule>
    <cfRule type="expression" dxfId="5821" priority="5362" stopIfTrue="1">
      <formula>AND($D59&lt;&gt;"SI",$E59&lt;24)</formula>
    </cfRule>
    <cfRule type="expression" dxfId="5820" priority="5363" stopIfTrue="1">
      <formula>OR($D59="SI",$D59="T&amp;A")</formula>
    </cfRule>
  </conditionalFormatting>
  <conditionalFormatting sqref="E59:E60">
    <cfRule type="expression" dxfId="5819" priority="5358" stopIfTrue="1">
      <formula>OR($D59="SI",$D59="T&amp;A")</formula>
    </cfRule>
    <cfRule type="expression" dxfId="5818" priority="5359" stopIfTrue="1">
      <formula>AND($D59&lt;&gt;"SI",$E59&lt;24)</formula>
    </cfRule>
    <cfRule type="expression" dxfId="5817" priority="5360" stopIfTrue="1">
      <formula>OR($D59="SI",$D59="T&amp;A")</formula>
    </cfRule>
  </conditionalFormatting>
  <conditionalFormatting sqref="E59:E60">
    <cfRule type="expression" dxfId="5816" priority="5355" stopIfTrue="1">
      <formula>OR($D59="SI",$D59="T&amp;A")</formula>
    </cfRule>
    <cfRule type="expression" dxfId="5815" priority="5356" stopIfTrue="1">
      <formula>AND($D59&lt;&gt;"SI",$E59&lt;24)</formula>
    </cfRule>
    <cfRule type="expression" dxfId="5814" priority="5357" stopIfTrue="1">
      <formula>OR($D59="SI",$D59="T&amp;A")</formula>
    </cfRule>
  </conditionalFormatting>
  <conditionalFormatting sqref="E59:E60">
    <cfRule type="expression" dxfId="5813" priority="5352" stopIfTrue="1">
      <formula>OR($D59="SI",$D59="T&amp;A")</formula>
    </cfRule>
    <cfRule type="expression" dxfId="5812" priority="5353" stopIfTrue="1">
      <formula>AND($D59&lt;&gt;"SI",$E59&lt;24)</formula>
    </cfRule>
    <cfRule type="expression" dxfId="5811" priority="5354" stopIfTrue="1">
      <formula>OR($D59="SI",$D59="T&amp;A")</formula>
    </cfRule>
  </conditionalFormatting>
  <conditionalFormatting sqref="E59:E60">
    <cfRule type="expression" dxfId="5810" priority="5349" stopIfTrue="1">
      <formula>OR($D59="SI",$D59="T&amp;A")</formula>
    </cfRule>
    <cfRule type="expression" dxfId="5809" priority="5350" stopIfTrue="1">
      <formula>AND($D59&lt;&gt;"SI",$E59&lt;24)</formula>
    </cfRule>
    <cfRule type="expression" dxfId="5808" priority="5351" stopIfTrue="1">
      <formula>OR($D59="SI",$D59="T&amp;A")</formula>
    </cfRule>
  </conditionalFormatting>
  <conditionalFormatting sqref="E59:E60">
    <cfRule type="expression" dxfId="5807" priority="5346" stopIfTrue="1">
      <formula>OR($D59="SI",$D59="T&amp;A")</formula>
    </cfRule>
    <cfRule type="expression" dxfId="5806" priority="5347" stopIfTrue="1">
      <formula>AND($D59&lt;&gt;"SI",$E59&lt;24)</formula>
    </cfRule>
    <cfRule type="expression" dxfId="5805" priority="5348" stopIfTrue="1">
      <formula>OR($D59="SI",$D59="T&amp;A")</formula>
    </cfRule>
  </conditionalFormatting>
  <conditionalFormatting sqref="E59:E60">
    <cfRule type="expression" dxfId="5804" priority="5343" stopIfTrue="1">
      <formula>OR($D59="SI",$D59="T&amp;A")</formula>
    </cfRule>
    <cfRule type="expression" dxfId="5803" priority="5344" stopIfTrue="1">
      <formula>AND($D59&lt;&gt;"SI",$E59&lt;24)</formula>
    </cfRule>
    <cfRule type="expression" dxfId="5802" priority="5345" stopIfTrue="1">
      <formula>OR($D59="SI",$D59="T&amp;A")</formula>
    </cfRule>
  </conditionalFormatting>
  <conditionalFormatting sqref="E59:E60">
    <cfRule type="expression" dxfId="5801" priority="5340" stopIfTrue="1">
      <formula>OR($D59="SI",$D59="T&amp;A")</formula>
    </cfRule>
    <cfRule type="expression" dxfId="5800" priority="5341" stopIfTrue="1">
      <formula>AND($D59&lt;&gt;"SI",$E59&lt;24)</formula>
    </cfRule>
    <cfRule type="expression" dxfId="5799" priority="5342" stopIfTrue="1">
      <formula>OR($D59="SI",$D59="T&amp;A")</formula>
    </cfRule>
  </conditionalFormatting>
  <conditionalFormatting sqref="E59:E60">
    <cfRule type="expression" dxfId="5798" priority="5337" stopIfTrue="1">
      <formula>OR($D59="SI",$D59="T&amp;A")</formula>
    </cfRule>
    <cfRule type="expression" dxfId="5797" priority="5338" stopIfTrue="1">
      <formula>AND($D59&lt;&gt;"SI",$E59&lt;24)</formula>
    </cfRule>
    <cfRule type="expression" dxfId="5796" priority="5339" stopIfTrue="1">
      <formula>OR($D59="SI",$D59="T&amp;A")</formula>
    </cfRule>
  </conditionalFormatting>
  <conditionalFormatting sqref="E59:E60">
    <cfRule type="expression" dxfId="5795" priority="5334" stopIfTrue="1">
      <formula>OR($D59="SI",$D59="T&amp;A")</formula>
    </cfRule>
    <cfRule type="expression" dxfId="5794" priority="5335" stopIfTrue="1">
      <formula>AND($D59&lt;&gt;"SI",$E59&lt;24)</formula>
    </cfRule>
    <cfRule type="expression" dxfId="5793" priority="5336" stopIfTrue="1">
      <formula>OR($D59="SI",$D59="T&amp;A")</formula>
    </cfRule>
  </conditionalFormatting>
  <conditionalFormatting sqref="E59:E60">
    <cfRule type="expression" dxfId="5792" priority="5331" stopIfTrue="1">
      <formula>OR($D59="SI",$D59="T&amp;A")</formula>
    </cfRule>
    <cfRule type="expression" dxfId="5791" priority="5332" stopIfTrue="1">
      <formula>AND($D59&lt;&gt;"SI",$E59&lt;24)</formula>
    </cfRule>
    <cfRule type="expression" dxfId="5790" priority="5333" stopIfTrue="1">
      <formula>OR($D59="SI",$D59="T&amp;A")</formula>
    </cfRule>
  </conditionalFormatting>
  <conditionalFormatting sqref="E59:E60">
    <cfRule type="expression" dxfId="5789" priority="5328" stopIfTrue="1">
      <formula>OR($D59="SI",$D59="T&amp;A")</formula>
    </cfRule>
    <cfRule type="expression" dxfId="5788" priority="5329" stopIfTrue="1">
      <formula>AND($D59&lt;&gt;"SI",$E59&lt;24)</formula>
    </cfRule>
    <cfRule type="expression" dxfId="5787" priority="5330" stopIfTrue="1">
      <formula>OR($D59="SI",$D59="T&amp;A")</formula>
    </cfRule>
  </conditionalFormatting>
  <conditionalFormatting sqref="E59:E60">
    <cfRule type="expression" dxfId="5786" priority="5325" stopIfTrue="1">
      <formula>OR($D59="SI",$D59="T&amp;A")</formula>
    </cfRule>
    <cfRule type="expression" dxfId="5785" priority="5326" stopIfTrue="1">
      <formula>AND($D59&lt;&gt;"SI",$E59&lt;24)</formula>
    </cfRule>
    <cfRule type="expression" dxfId="5784" priority="5327" stopIfTrue="1">
      <formula>OR($D59="SI",$D59="T&amp;A")</formula>
    </cfRule>
  </conditionalFormatting>
  <conditionalFormatting sqref="E59:E60">
    <cfRule type="expression" dxfId="5783" priority="5322" stopIfTrue="1">
      <formula>OR($D59="SI",$D59="T&amp;A")</formula>
    </cfRule>
    <cfRule type="expression" dxfId="5782" priority="5323" stopIfTrue="1">
      <formula>AND($D59&lt;&gt;"SI",$E59&lt;24)</formula>
    </cfRule>
    <cfRule type="expression" dxfId="5781" priority="5324" stopIfTrue="1">
      <formula>OR($D59="SI",$D59="T&amp;A")</formula>
    </cfRule>
  </conditionalFormatting>
  <conditionalFormatting sqref="E59:E60">
    <cfRule type="expression" dxfId="5780" priority="5319" stopIfTrue="1">
      <formula>OR($D59="SI",$D59="T&amp;A")</formula>
    </cfRule>
    <cfRule type="expression" dxfId="5779" priority="5320" stopIfTrue="1">
      <formula>AND($D59&lt;&gt;"SI",$E59&lt;24)</formula>
    </cfRule>
    <cfRule type="expression" dxfId="5778" priority="5321" stopIfTrue="1">
      <formula>OR($D59="SI",$D59="T&amp;A")</formula>
    </cfRule>
  </conditionalFormatting>
  <conditionalFormatting sqref="E59:E60">
    <cfRule type="expression" dxfId="5777" priority="5316" stopIfTrue="1">
      <formula>OR($D59="SI",$D59="T&amp;A")</formula>
    </cfRule>
    <cfRule type="expression" dxfId="5776" priority="5317" stopIfTrue="1">
      <formula>AND($D59&lt;&gt;"SI",$E59&lt;24)</formula>
    </cfRule>
    <cfRule type="expression" dxfId="5775" priority="5318" stopIfTrue="1">
      <formula>OR($D59="SI",$D59="T&amp;A")</formula>
    </cfRule>
  </conditionalFormatting>
  <conditionalFormatting sqref="E59:E60">
    <cfRule type="expression" dxfId="5774" priority="5313" stopIfTrue="1">
      <formula>OR($D59="SI",$D59="T&amp;A")</formula>
    </cfRule>
    <cfRule type="expression" dxfId="5773" priority="5314" stopIfTrue="1">
      <formula>AND($D59&lt;&gt;"SI",$E59&lt;24)</formula>
    </cfRule>
    <cfRule type="expression" dxfId="5772" priority="5315" stopIfTrue="1">
      <formula>OR($D59="SI",$D59="T&amp;A")</formula>
    </cfRule>
  </conditionalFormatting>
  <conditionalFormatting sqref="E59:E60">
    <cfRule type="expression" dxfId="5771" priority="5310" stopIfTrue="1">
      <formula>OR($D59="SI",$D59="T&amp;A")</formula>
    </cfRule>
    <cfRule type="expression" dxfId="5770" priority="5311" stopIfTrue="1">
      <formula>AND($D59&lt;&gt;"SI",$E59&lt;24)</formula>
    </cfRule>
    <cfRule type="expression" dxfId="5769" priority="5312" stopIfTrue="1">
      <formula>OR($D59="SI",$D59="T&amp;A")</formula>
    </cfRule>
  </conditionalFormatting>
  <conditionalFormatting sqref="E59:E60">
    <cfRule type="expression" dxfId="5768" priority="5307" stopIfTrue="1">
      <formula>OR($D59="SI",$D59="T&amp;A")</formula>
    </cfRule>
    <cfRule type="expression" dxfId="5767" priority="5308" stopIfTrue="1">
      <formula>AND($D59&lt;&gt;"SI",$E59&lt;24)</formula>
    </cfRule>
    <cfRule type="expression" dxfId="5766" priority="5309" stopIfTrue="1">
      <formula>OR($D59="SI",$D59="T&amp;A")</formula>
    </cfRule>
  </conditionalFormatting>
  <conditionalFormatting sqref="E59:E60">
    <cfRule type="expression" dxfId="5765" priority="5304" stopIfTrue="1">
      <formula>OR($D59="SI",$D59="T&amp;A")</formula>
    </cfRule>
    <cfRule type="expression" dxfId="5764" priority="5305" stopIfTrue="1">
      <formula>AND($D59&lt;&gt;"SI",$E59&lt;24)</formula>
    </cfRule>
    <cfRule type="expression" dxfId="5763" priority="5306" stopIfTrue="1">
      <formula>OR($D59="SI",$D59="T&amp;A")</formula>
    </cfRule>
  </conditionalFormatting>
  <conditionalFormatting sqref="E59:E60">
    <cfRule type="expression" dxfId="5762" priority="5301" stopIfTrue="1">
      <formula>OR($D59="SI",$D59="T&amp;A")</formula>
    </cfRule>
    <cfRule type="expression" dxfId="5761" priority="5302" stopIfTrue="1">
      <formula>AND($D59&lt;&gt;"SI",$E59&lt;24)</formula>
    </cfRule>
    <cfRule type="expression" dxfId="5760" priority="5303" stopIfTrue="1">
      <formula>OR($D59="SI",$D59="T&amp;A")</formula>
    </cfRule>
  </conditionalFormatting>
  <conditionalFormatting sqref="E59:E60">
    <cfRule type="expression" dxfId="5759" priority="5298" stopIfTrue="1">
      <formula>OR($D59="SI",$D59="T&amp;A")</formula>
    </cfRule>
    <cfRule type="expression" dxfId="5758" priority="5299" stopIfTrue="1">
      <formula>AND($D59&lt;&gt;"SI",$E59&lt;24)</formula>
    </cfRule>
    <cfRule type="expression" dxfId="5757" priority="5300" stopIfTrue="1">
      <formula>OR($D59="SI",$D59="T&amp;A")</formula>
    </cfRule>
  </conditionalFormatting>
  <conditionalFormatting sqref="E59:E60">
    <cfRule type="expression" dxfId="5756" priority="5295" stopIfTrue="1">
      <formula>OR($D59="SI",$D59="T&amp;A")</formula>
    </cfRule>
    <cfRule type="expression" dxfId="5755" priority="5296" stopIfTrue="1">
      <formula>AND($D59&lt;&gt;"SI",$E59&lt;24)</formula>
    </cfRule>
    <cfRule type="expression" dxfId="5754" priority="5297" stopIfTrue="1">
      <formula>OR($D59="SI",$D59="T&amp;A")</formula>
    </cfRule>
  </conditionalFormatting>
  <conditionalFormatting sqref="E59:E60">
    <cfRule type="expression" dxfId="5753" priority="5292" stopIfTrue="1">
      <formula>OR($D59="SI",$D59="T&amp;A")</formula>
    </cfRule>
    <cfRule type="expression" dxfId="5752" priority="5293" stopIfTrue="1">
      <formula>AND($D59&lt;&gt;"SI",$E59&lt;24)</formula>
    </cfRule>
    <cfRule type="expression" dxfId="5751" priority="5294" stopIfTrue="1">
      <formula>OR($D59="SI",$D59="T&amp;A")</formula>
    </cfRule>
  </conditionalFormatting>
  <conditionalFormatting sqref="E59:E60">
    <cfRule type="expression" dxfId="5750" priority="5289" stopIfTrue="1">
      <formula>OR($D59="SI",$D59="T&amp;A")</formula>
    </cfRule>
    <cfRule type="expression" dxfId="5749" priority="5290" stopIfTrue="1">
      <formula>AND($D59&lt;&gt;"SI",$E59&lt;24)</formula>
    </cfRule>
    <cfRule type="expression" dxfId="5748" priority="5291" stopIfTrue="1">
      <formula>OR($D59="SI",$D59="T&amp;A")</formula>
    </cfRule>
  </conditionalFormatting>
  <conditionalFormatting sqref="E59:E60">
    <cfRule type="expression" dxfId="5747" priority="5286" stopIfTrue="1">
      <formula>OR($D59="SI",$D59="T&amp;A")</formula>
    </cfRule>
    <cfRule type="expression" dxfId="5746" priority="5287" stopIfTrue="1">
      <formula>AND($D59&lt;&gt;"SI",$E59&lt;24)</formula>
    </cfRule>
    <cfRule type="expression" dxfId="5745" priority="5288" stopIfTrue="1">
      <formula>OR($D59="SI",$D59="T&amp;A")</formula>
    </cfRule>
  </conditionalFormatting>
  <conditionalFormatting sqref="E59:E60">
    <cfRule type="expression" dxfId="5744" priority="5283" stopIfTrue="1">
      <formula>OR($D59="SI",$D59="T&amp;A")</formula>
    </cfRule>
    <cfRule type="expression" dxfId="5743" priority="5284" stopIfTrue="1">
      <formula>AND($D59&lt;&gt;"SI",$E59&lt;24)</formula>
    </cfRule>
    <cfRule type="expression" dxfId="5742" priority="5285" stopIfTrue="1">
      <formula>OR($D59="SI",$D59="T&amp;A")</formula>
    </cfRule>
  </conditionalFormatting>
  <conditionalFormatting sqref="E59:E60">
    <cfRule type="expression" dxfId="5741" priority="5280" stopIfTrue="1">
      <formula>OR($D59="SI",$D59="T&amp;A")</formula>
    </cfRule>
    <cfRule type="expression" dxfId="5740" priority="5281" stopIfTrue="1">
      <formula>AND($D59&lt;&gt;"SI",$E59&lt;24)</formula>
    </cfRule>
    <cfRule type="expression" dxfId="5739" priority="5282" stopIfTrue="1">
      <formula>OR($D59="SI",$D59="T&amp;A")</formula>
    </cfRule>
  </conditionalFormatting>
  <conditionalFormatting sqref="E59:E60">
    <cfRule type="expression" dxfId="5738" priority="5277" stopIfTrue="1">
      <formula>OR($D59="SI",$D59="T&amp;A")</formula>
    </cfRule>
    <cfRule type="expression" dxfId="5737" priority="5278" stopIfTrue="1">
      <formula>AND($D59&lt;&gt;"SI",$E59&lt;24)</formula>
    </cfRule>
    <cfRule type="expression" dxfId="5736" priority="5279" stopIfTrue="1">
      <formula>OR($D59="SI",$D59="T&amp;A")</formula>
    </cfRule>
  </conditionalFormatting>
  <conditionalFormatting sqref="E59:E60">
    <cfRule type="expression" dxfId="5735" priority="5274" stopIfTrue="1">
      <formula>OR($D59="SI",$D59="T&amp;A")</formula>
    </cfRule>
    <cfRule type="expression" dxfId="5734" priority="5275" stopIfTrue="1">
      <formula>AND($D59&lt;&gt;"SI",$E59&lt;24)</formula>
    </cfRule>
    <cfRule type="expression" dxfId="5733" priority="5276" stopIfTrue="1">
      <formula>OR($D59="SI",$D59="T&amp;A")</formula>
    </cfRule>
  </conditionalFormatting>
  <conditionalFormatting sqref="E59:E60">
    <cfRule type="expression" dxfId="5732" priority="5271" stopIfTrue="1">
      <formula>OR($D59="SI",$D59="T&amp;A")</formula>
    </cfRule>
    <cfRule type="expression" dxfId="5731" priority="5272" stopIfTrue="1">
      <formula>AND($D59&lt;&gt;"SI",$E59&lt;24)</formula>
    </cfRule>
    <cfRule type="expression" dxfId="5730" priority="5273" stopIfTrue="1">
      <formula>OR($D59="SI",$D59="T&amp;A")</formula>
    </cfRule>
  </conditionalFormatting>
  <conditionalFormatting sqref="E59:E60">
    <cfRule type="expression" dxfId="5729" priority="5268" stopIfTrue="1">
      <formula>OR($D59="SI",$D59="T&amp;A")</formula>
    </cfRule>
    <cfRule type="expression" dxfId="5728" priority="5269" stopIfTrue="1">
      <formula>AND($D59&lt;&gt;"SI",$E59&lt;24)</formula>
    </cfRule>
    <cfRule type="expression" dxfId="5727" priority="5270" stopIfTrue="1">
      <formula>OR($D59="SI",$D59="T&amp;A")</formula>
    </cfRule>
  </conditionalFormatting>
  <conditionalFormatting sqref="E59:E60">
    <cfRule type="expression" dxfId="5726" priority="5265" stopIfTrue="1">
      <formula>OR($D59="SI",$D59="T&amp;A")</formula>
    </cfRule>
    <cfRule type="expression" dxfId="5725" priority="5266" stopIfTrue="1">
      <formula>AND($D59&lt;&gt;"SI",$E59&lt;24)</formula>
    </cfRule>
    <cfRule type="expression" dxfId="5724" priority="5267" stopIfTrue="1">
      <formula>OR($D59="SI",$D59="T&amp;A")</formula>
    </cfRule>
  </conditionalFormatting>
  <conditionalFormatting sqref="E59:E60">
    <cfRule type="expression" dxfId="5723" priority="5262" stopIfTrue="1">
      <formula>OR($D59="SI",$D59="T&amp;A")</formula>
    </cfRule>
    <cfRule type="expression" dxfId="5722" priority="5263" stopIfTrue="1">
      <formula>AND($D59&lt;&gt;"SI",$E59&lt;24)</formula>
    </cfRule>
    <cfRule type="expression" dxfId="5721" priority="5264" stopIfTrue="1">
      <formula>OR($D59="SI",$D59="T&amp;A")</formula>
    </cfRule>
  </conditionalFormatting>
  <conditionalFormatting sqref="E59:E60">
    <cfRule type="expression" dxfId="5720" priority="5259" stopIfTrue="1">
      <formula>OR($D59="SI",$D59="T&amp;A")</formula>
    </cfRule>
    <cfRule type="expression" dxfId="5719" priority="5260" stopIfTrue="1">
      <formula>AND($D59&lt;&gt;"SI",$E59&lt;24)</formula>
    </cfRule>
    <cfRule type="expression" dxfId="5718" priority="5261" stopIfTrue="1">
      <formula>OR($D59="SI",$D59="T&amp;A")</formula>
    </cfRule>
  </conditionalFormatting>
  <conditionalFormatting sqref="E59:E60">
    <cfRule type="expression" dxfId="5717" priority="5256" stopIfTrue="1">
      <formula>OR($D59="SI",$D59="T&amp;A")</formula>
    </cfRule>
    <cfRule type="expression" dxfId="5716" priority="5257" stopIfTrue="1">
      <formula>AND($D59&lt;&gt;"SI",$E59&lt;24)</formula>
    </cfRule>
    <cfRule type="expression" dxfId="5715" priority="5258" stopIfTrue="1">
      <formula>OR($D59="SI",$D59="T&amp;A")</formula>
    </cfRule>
  </conditionalFormatting>
  <conditionalFormatting sqref="E59:E60">
    <cfRule type="expression" dxfId="5714" priority="5253" stopIfTrue="1">
      <formula>OR($D59="SI",$D59="T&amp;A")</formula>
    </cfRule>
    <cfRule type="expression" dxfId="5713" priority="5254" stopIfTrue="1">
      <formula>AND($D59&lt;&gt;"SI",$E59&lt;24)</formula>
    </cfRule>
    <cfRule type="expression" dxfId="5712" priority="5255" stopIfTrue="1">
      <formula>OR($D59="SI",$D59="T&amp;A")</formula>
    </cfRule>
  </conditionalFormatting>
  <conditionalFormatting sqref="E59:E60">
    <cfRule type="expression" dxfId="5711" priority="5250" stopIfTrue="1">
      <formula>OR($D59="SI",$D59="T&amp;A")</formula>
    </cfRule>
    <cfRule type="expression" dxfId="5710" priority="5251" stopIfTrue="1">
      <formula>AND($D59&lt;&gt;"SI",$E59&lt;24)</formula>
    </cfRule>
    <cfRule type="expression" dxfId="5709" priority="5252" stopIfTrue="1">
      <formula>OR($D59="SI",$D59="T&amp;A")</formula>
    </cfRule>
  </conditionalFormatting>
  <conditionalFormatting sqref="E59:E60">
    <cfRule type="expression" dxfId="5708" priority="5247" stopIfTrue="1">
      <formula>OR($D59="SI",$D59="T&amp;A")</formula>
    </cfRule>
    <cfRule type="expression" dxfId="5707" priority="5248" stopIfTrue="1">
      <formula>AND($D59&lt;&gt;"SI",$E59&lt;24)</formula>
    </cfRule>
    <cfRule type="expression" dxfId="5706" priority="5249" stopIfTrue="1">
      <formula>OR($D59="SI",$D59="T&amp;A")</formula>
    </cfRule>
  </conditionalFormatting>
  <conditionalFormatting sqref="E59:E60">
    <cfRule type="expression" dxfId="5705" priority="5244" stopIfTrue="1">
      <formula>OR($D59="SI",$D59="T&amp;A")</formula>
    </cfRule>
    <cfRule type="expression" dxfId="5704" priority="5245" stopIfTrue="1">
      <formula>AND($D59&lt;&gt;"SI",$E59&lt;24)</formula>
    </cfRule>
    <cfRule type="expression" dxfId="5703" priority="5246" stopIfTrue="1">
      <formula>OR($D59="SI",$D59="T&amp;A")</formula>
    </cfRule>
  </conditionalFormatting>
  <conditionalFormatting sqref="E59:E60">
    <cfRule type="expression" dxfId="5702" priority="5241" stopIfTrue="1">
      <formula>OR($D59="SI",$D59="T&amp;A")</formula>
    </cfRule>
    <cfRule type="expression" dxfId="5701" priority="5242" stopIfTrue="1">
      <formula>AND($D59&lt;&gt;"SI",$E59&lt;24)</formula>
    </cfRule>
    <cfRule type="expression" dxfId="5700" priority="5243" stopIfTrue="1">
      <formula>OR($D59="SI",$D59="T&amp;A")</formula>
    </cfRule>
  </conditionalFormatting>
  <conditionalFormatting sqref="E59:E60">
    <cfRule type="expression" dxfId="5699" priority="5238" stopIfTrue="1">
      <formula>OR($D59="SI",$D59="T&amp;A")</formula>
    </cfRule>
    <cfRule type="expression" dxfId="5698" priority="5239" stopIfTrue="1">
      <formula>AND($D59&lt;&gt;"SI",$E59&lt;24)</formula>
    </cfRule>
    <cfRule type="expression" dxfId="5697" priority="5240" stopIfTrue="1">
      <formula>OR($D59="SI",$D59="T&amp;A")</formula>
    </cfRule>
  </conditionalFormatting>
  <conditionalFormatting sqref="E59:E60">
    <cfRule type="expression" dxfId="5696" priority="5235" stopIfTrue="1">
      <formula>OR($D59="SI",$D59="T&amp;A")</formula>
    </cfRule>
    <cfRule type="expression" dxfId="5695" priority="5236" stopIfTrue="1">
      <formula>AND($D59&lt;&gt;"SI",$E59&lt;24)</formula>
    </cfRule>
    <cfRule type="expression" dxfId="5694" priority="5237" stopIfTrue="1">
      <formula>OR($D59="SI",$D59="T&amp;A")</formula>
    </cfRule>
  </conditionalFormatting>
  <conditionalFormatting sqref="E59:E60">
    <cfRule type="expression" dxfId="5693" priority="5232" stopIfTrue="1">
      <formula>OR($D59="SI",$D59="T&amp;A")</formula>
    </cfRule>
    <cfRule type="expression" dxfId="5692" priority="5233" stopIfTrue="1">
      <formula>AND($D59&lt;&gt;"SI",$E59&lt;24)</formula>
    </cfRule>
    <cfRule type="expression" dxfId="5691" priority="5234" stopIfTrue="1">
      <formula>OR($D59="SI",$D59="T&amp;A")</formula>
    </cfRule>
  </conditionalFormatting>
  <conditionalFormatting sqref="E73">
    <cfRule type="expression" dxfId="5690" priority="5229" stopIfTrue="1">
      <formula>OR($D73="SI",$D73="T&amp;A")</formula>
    </cfRule>
    <cfRule type="expression" dxfId="5689" priority="5230" stopIfTrue="1">
      <formula>AND($D73&lt;&gt;"SI",$E73&lt;24)</formula>
    </cfRule>
    <cfRule type="expression" dxfId="5688" priority="5231" stopIfTrue="1">
      <formula>OR($D73="SI",$D73="T&amp;A")</formula>
    </cfRule>
  </conditionalFormatting>
  <conditionalFormatting sqref="E73">
    <cfRule type="expression" dxfId="5687" priority="5226" stopIfTrue="1">
      <formula>OR($D73="SI",$D73="T&amp;A")</formula>
    </cfRule>
    <cfRule type="expression" dxfId="5686" priority="5227" stopIfTrue="1">
      <formula>AND($D73&lt;&gt;"SI",$E73&lt;24)</formula>
    </cfRule>
    <cfRule type="expression" dxfId="5685" priority="5228" stopIfTrue="1">
      <formula>OR($D73="SI",$D73="T&amp;A")</formula>
    </cfRule>
  </conditionalFormatting>
  <conditionalFormatting sqref="E73">
    <cfRule type="expression" dxfId="5684" priority="5223" stopIfTrue="1">
      <formula>OR($D73="SI",$D73="T&amp;A")</formula>
    </cfRule>
    <cfRule type="expression" dxfId="5683" priority="5224" stopIfTrue="1">
      <formula>AND($D73&lt;&gt;"SI",$E73&lt;24)</formula>
    </cfRule>
    <cfRule type="expression" dxfId="5682" priority="5225" stopIfTrue="1">
      <formula>OR($D73="SI",$D73="T&amp;A")</formula>
    </cfRule>
  </conditionalFormatting>
  <conditionalFormatting sqref="E73">
    <cfRule type="expression" dxfId="5681" priority="5220" stopIfTrue="1">
      <formula>OR($D73="SI",$D73="T&amp;A")</formula>
    </cfRule>
    <cfRule type="expression" dxfId="5680" priority="5221" stopIfTrue="1">
      <formula>AND($D73&lt;&gt;"SI",$E73&lt;24)</formula>
    </cfRule>
    <cfRule type="expression" dxfId="5679" priority="5222" stopIfTrue="1">
      <formula>OR($D73="SI",$D73="T&amp;A")</formula>
    </cfRule>
  </conditionalFormatting>
  <conditionalFormatting sqref="E73">
    <cfRule type="expression" dxfId="5678" priority="5217" stopIfTrue="1">
      <formula>OR($D73="SI",$D73="T&amp;A")</formula>
    </cfRule>
    <cfRule type="expression" dxfId="5677" priority="5218" stopIfTrue="1">
      <formula>AND($D73&lt;&gt;"SI",$E73&lt;24)</formula>
    </cfRule>
    <cfRule type="expression" dxfId="5676" priority="5219" stopIfTrue="1">
      <formula>OR($D73="SI",$D73="T&amp;A")</formula>
    </cfRule>
  </conditionalFormatting>
  <conditionalFormatting sqref="E73">
    <cfRule type="expression" dxfId="5675" priority="5214" stopIfTrue="1">
      <formula>OR($D73="SI",$D73="T&amp;A")</formula>
    </cfRule>
    <cfRule type="expression" dxfId="5674" priority="5215" stopIfTrue="1">
      <formula>AND($D73&lt;&gt;"SI",$E73&lt;24)</formula>
    </cfRule>
    <cfRule type="expression" dxfId="5673" priority="5216" stopIfTrue="1">
      <formula>OR($D73="SI",$D73="T&amp;A")</formula>
    </cfRule>
  </conditionalFormatting>
  <conditionalFormatting sqref="E73">
    <cfRule type="expression" dxfId="5672" priority="5211" stopIfTrue="1">
      <formula>OR($D73="SI",$D73="T&amp;A")</formula>
    </cfRule>
    <cfRule type="expression" dxfId="5671" priority="5212" stopIfTrue="1">
      <formula>AND($D73&lt;&gt;"SI",$E73&lt;24)</formula>
    </cfRule>
    <cfRule type="expression" dxfId="5670" priority="5213" stopIfTrue="1">
      <formula>OR($D73="SI",$D73="T&amp;A")</formula>
    </cfRule>
  </conditionalFormatting>
  <conditionalFormatting sqref="E73">
    <cfRule type="expression" dxfId="5669" priority="5208" stopIfTrue="1">
      <formula>OR($D73="SI",$D73="T&amp;A")</formula>
    </cfRule>
    <cfRule type="expression" dxfId="5668" priority="5209" stopIfTrue="1">
      <formula>AND($D73&lt;&gt;"SI",$E73&lt;24)</formula>
    </cfRule>
    <cfRule type="expression" dxfId="5667" priority="5210" stopIfTrue="1">
      <formula>OR($D73="SI",$D73="T&amp;A")</formula>
    </cfRule>
  </conditionalFormatting>
  <conditionalFormatting sqref="E73">
    <cfRule type="expression" dxfId="5666" priority="5205" stopIfTrue="1">
      <formula>OR($D73="SI",$D73="T&amp;A")</formula>
    </cfRule>
    <cfRule type="expression" dxfId="5665" priority="5206" stopIfTrue="1">
      <formula>AND($D73&lt;&gt;"SI",$E73&lt;24)</formula>
    </cfRule>
    <cfRule type="expression" dxfId="5664" priority="5207" stopIfTrue="1">
      <formula>OR($D73="SI",$D73="T&amp;A")</formula>
    </cfRule>
  </conditionalFormatting>
  <conditionalFormatting sqref="E73">
    <cfRule type="expression" dxfId="5663" priority="5202" stopIfTrue="1">
      <formula>OR($D73="SI",$D73="T&amp;A")</formula>
    </cfRule>
    <cfRule type="expression" dxfId="5662" priority="5203" stopIfTrue="1">
      <formula>AND($D73&lt;&gt;"SI",$E73&lt;24)</formula>
    </cfRule>
    <cfRule type="expression" dxfId="5661" priority="5204" stopIfTrue="1">
      <formula>OR($D73="SI",$D73="T&amp;A")</formula>
    </cfRule>
  </conditionalFormatting>
  <conditionalFormatting sqref="E73">
    <cfRule type="expression" dxfId="5660" priority="5199" stopIfTrue="1">
      <formula>OR($D73="SI",$D73="T&amp;A")</formula>
    </cfRule>
    <cfRule type="expression" dxfId="5659" priority="5200" stopIfTrue="1">
      <formula>AND($D73&lt;&gt;"SI",$E73&lt;24)</formula>
    </cfRule>
    <cfRule type="expression" dxfId="5658" priority="5201" stopIfTrue="1">
      <formula>OR($D73="SI",$D73="T&amp;A")</formula>
    </cfRule>
  </conditionalFormatting>
  <conditionalFormatting sqref="E73">
    <cfRule type="expression" dxfId="5657" priority="5196" stopIfTrue="1">
      <formula>OR($D73="SI",$D73="T&amp;A")</formula>
    </cfRule>
    <cfRule type="expression" dxfId="5656" priority="5197" stopIfTrue="1">
      <formula>AND($D73&lt;&gt;"SI",$E73&lt;24)</formula>
    </cfRule>
    <cfRule type="expression" dxfId="5655" priority="5198" stopIfTrue="1">
      <formula>OR($D73="SI",$D73="T&amp;A")</formula>
    </cfRule>
  </conditionalFormatting>
  <conditionalFormatting sqref="E73">
    <cfRule type="expression" dxfId="5654" priority="5193" stopIfTrue="1">
      <formula>OR($D73="SI",$D73="T&amp;A")</formula>
    </cfRule>
    <cfRule type="expression" dxfId="5653" priority="5194" stopIfTrue="1">
      <formula>AND($D73&lt;&gt;"SI",$E73&lt;24)</formula>
    </cfRule>
    <cfRule type="expression" dxfId="5652" priority="5195" stopIfTrue="1">
      <formula>OR($D73="SI",$D73="T&amp;A")</formula>
    </cfRule>
  </conditionalFormatting>
  <conditionalFormatting sqref="E73">
    <cfRule type="expression" dxfId="5651" priority="5190" stopIfTrue="1">
      <formula>OR($D73="SI",$D73="T&amp;A")</formula>
    </cfRule>
    <cfRule type="expression" dxfId="5650" priority="5191" stopIfTrue="1">
      <formula>AND($D73&lt;&gt;"SI",$E73&lt;24)</formula>
    </cfRule>
    <cfRule type="expression" dxfId="5649" priority="5192" stopIfTrue="1">
      <formula>OR($D73="SI",$D73="T&amp;A")</formula>
    </cfRule>
  </conditionalFormatting>
  <conditionalFormatting sqref="E73">
    <cfRule type="expression" dxfId="5648" priority="5187" stopIfTrue="1">
      <formula>OR($D73="SI",$D73="T&amp;A")</formula>
    </cfRule>
    <cfRule type="expression" dxfId="5647" priority="5188" stopIfTrue="1">
      <formula>AND($D73&lt;&gt;"SI",$E73&lt;24)</formula>
    </cfRule>
    <cfRule type="expression" dxfId="5646" priority="5189" stopIfTrue="1">
      <formula>OR($D73="SI",$D73="T&amp;A")</formula>
    </cfRule>
  </conditionalFormatting>
  <conditionalFormatting sqref="E73">
    <cfRule type="expression" dxfId="5645" priority="5184" stopIfTrue="1">
      <formula>OR($D73="SI",$D73="T&amp;A")</formula>
    </cfRule>
    <cfRule type="expression" dxfId="5644" priority="5185" stopIfTrue="1">
      <formula>AND($D73&lt;&gt;"SI",$E73&lt;24)</formula>
    </cfRule>
    <cfRule type="expression" dxfId="5643" priority="5186" stopIfTrue="1">
      <formula>OR($D73="SI",$D73="T&amp;A")</formula>
    </cfRule>
  </conditionalFormatting>
  <conditionalFormatting sqref="E73">
    <cfRule type="expression" dxfId="5642" priority="5181" stopIfTrue="1">
      <formula>OR($D73="SI",$D73="T&amp;A")</formula>
    </cfRule>
    <cfRule type="expression" dxfId="5641" priority="5182" stopIfTrue="1">
      <formula>AND($D73&lt;&gt;"SI",$E73&lt;24)</formula>
    </cfRule>
    <cfRule type="expression" dxfId="5640" priority="5183" stopIfTrue="1">
      <formula>OR($D73="SI",$D73="T&amp;A")</formula>
    </cfRule>
  </conditionalFormatting>
  <conditionalFormatting sqref="E73">
    <cfRule type="expression" dxfId="5639" priority="5178" stopIfTrue="1">
      <formula>OR($D73="SI",$D73="T&amp;A")</formula>
    </cfRule>
    <cfRule type="expression" dxfId="5638" priority="5179" stopIfTrue="1">
      <formula>AND($D73&lt;&gt;"SI",$E73&lt;24)</formula>
    </cfRule>
    <cfRule type="expression" dxfId="5637" priority="5180" stopIfTrue="1">
      <formula>OR($D73="SI",$D73="T&amp;A")</formula>
    </cfRule>
  </conditionalFormatting>
  <conditionalFormatting sqref="E73">
    <cfRule type="expression" dxfId="5636" priority="5175" stopIfTrue="1">
      <formula>OR($D73="SI",$D73="T&amp;A")</formula>
    </cfRule>
    <cfRule type="expression" dxfId="5635" priority="5176" stopIfTrue="1">
      <formula>AND($D73&lt;&gt;"SI",$E73&lt;24)</formula>
    </cfRule>
    <cfRule type="expression" dxfId="5634" priority="5177" stopIfTrue="1">
      <formula>OR($D73="SI",$D73="T&amp;A")</formula>
    </cfRule>
  </conditionalFormatting>
  <conditionalFormatting sqref="E73">
    <cfRule type="expression" dxfId="5633" priority="5172" stopIfTrue="1">
      <formula>OR($D73="SI",$D73="T&amp;A")</formula>
    </cfRule>
    <cfRule type="expression" dxfId="5632" priority="5173" stopIfTrue="1">
      <formula>AND($D73&lt;&gt;"SI",$E73&lt;24)</formula>
    </cfRule>
    <cfRule type="expression" dxfId="5631" priority="5174" stopIfTrue="1">
      <formula>OR($D73="SI",$D73="T&amp;A")</formula>
    </cfRule>
  </conditionalFormatting>
  <conditionalFormatting sqref="E73">
    <cfRule type="expression" dxfId="5630" priority="5169" stopIfTrue="1">
      <formula>OR($D73="SI",$D73="T&amp;A")</formula>
    </cfRule>
    <cfRule type="expression" dxfId="5629" priority="5170" stopIfTrue="1">
      <formula>AND($D73&lt;&gt;"SI",$E73&lt;24)</formula>
    </cfRule>
    <cfRule type="expression" dxfId="5628" priority="5171" stopIfTrue="1">
      <formula>OR($D73="SI",$D73="T&amp;A")</formula>
    </cfRule>
  </conditionalFormatting>
  <conditionalFormatting sqref="E73">
    <cfRule type="expression" dxfId="5627" priority="5166" stopIfTrue="1">
      <formula>OR($D73="SI",$D73="T&amp;A")</formula>
    </cfRule>
    <cfRule type="expression" dxfId="5626" priority="5167" stopIfTrue="1">
      <formula>AND($D73&lt;&gt;"SI",$E73&lt;24)</formula>
    </cfRule>
    <cfRule type="expression" dxfId="5625" priority="5168" stopIfTrue="1">
      <formula>OR($D73="SI",$D73="T&amp;A")</formula>
    </cfRule>
  </conditionalFormatting>
  <conditionalFormatting sqref="E73">
    <cfRule type="expression" dxfId="5624" priority="5163" stopIfTrue="1">
      <formula>OR($D73="SI",$D73="T&amp;A")</formula>
    </cfRule>
    <cfRule type="expression" dxfId="5623" priority="5164" stopIfTrue="1">
      <formula>AND($D73&lt;&gt;"SI",$E73&lt;24)</formula>
    </cfRule>
    <cfRule type="expression" dxfId="5622" priority="5165" stopIfTrue="1">
      <formula>OR($D73="SI",$D73="T&amp;A")</formula>
    </cfRule>
  </conditionalFormatting>
  <conditionalFormatting sqref="E73">
    <cfRule type="expression" dxfId="5621" priority="5160" stopIfTrue="1">
      <formula>OR($D73="SI",$D73="T&amp;A")</formula>
    </cfRule>
    <cfRule type="expression" dxfId="5620" priority="5161" stopIfTrue="1">
      <formula>AND($D73&lt;&gt;"SI",$E73&lt;24)</formula>
    </cfRule>
    <cfRule type="expression" dxfId="5619" priority="5162" stopIfTrue="1">
      <formula>OR($D73="SI",$D73="T&amp;A")</formula>
    </cfRule>
  </conditionalFormatting>
  <conditionalFormatting sqref="E73">
    <cfRule type="expression" dxfId="5618" priority="5157" stopIfTrue="1">
      <formula>OR($D73="SI",$D73="T&amp;A")</formula>
    </cfRule>
    <cfRule type="expression" dxfId="5617" priority="5158" stopIfTrue="1">
      <formula>AND($D73&lt;&gt;"SI",$E73&lt;24)</formula>
    </cfRule>
    <cfRule type="expression" dxfId="5616" priority="5159" stopIfTrue="1">
      <formula>OR($D73="SI",$D73="T&amp;A")</formula>
    </cfRule>
  </conditionalFormatting>
  <conditionalFormatting sqref="E73">
    <cfRule type="expression" dxfId="5615" priority="5154" stopIfTrue="1">
      <formula>OR($D73="SI",$D73="T&amp;A")</formula>
    </cfRule>
    <cfRule type="expression" dxfId="5614" priority="5155" stopIfTrue="1">
      <formula>AND($D73&lt;&gt;"SI",$E73&lt;24)</formula>
    </cfRule>
    <cfRule type="expression" dxfId="5613" priority="5156" stopIfTrue="1">
      <formula>OR($D73="SI",$D73="T&amp;A")</formula>
    </cfRule>
  </conditionalFormatting>
  <conditionalFormatting sqref="E73">
    <cfRule type="expression" dxfId="5612" priority="5151" stopIfTrue="1">
      <formula>OR($D73="SI",$D73="T&amp;A")</formula>
    </cfRule>
    <cfRule type="expression" dxfId="5611" priority="5152" stopIfTrue="1">
      <formula>AND($D73&lt;&gt;"SI",$E73&lt;24)</formula>
    </cfRule>
    <cfRule type="expression" dxfId="5610" priority="5153" stopIfTrue="1">
      <formula>OR($D73="SI",$D73="T&amp;A")</formula>
    </cfRule>
  </conditionalFormatting>
  <conditionalFormatting sqref="E73">
    <cfRule type="expression" dxfId="5609" priority="5148" stopIfTrue="1">
      <formula>OR($D73="SI",$D73="T&amp;A")</formula>
    </cfRule>
    <cfRule type="expression" dxfId="5608" priority="5149" stopIfTrue="1">
      <formula>AND($D73&lt;&gt;"SI",$E73&lt;24)</formula>
    </cfRule>
    <cfRule type="expression" dxfId="5607" priority="5150" stopIfTrue="1">
      <formula>OR($D73="SI",$D73="T&amp;A")</formula>
    </cfRule>
  </conditionalFormatting>
  <conditionalFormatting sqref="E73">
    <cfRule type="expression" dxfId="5606" priority="5145" stopIfTrue="1">
      <formula>OR($D73="SI",$D73="T&amp;A")</formula>
    </cfRule>
    <cfRule type="expression" dxfId="5605" priority="5146" stopIfTrue="1">
      <formula>AND($D73&lt;&gt;"SI",$E73&lt;24)</formula>
    </cfRule>
    <cfRule type="expression" dxfId="5604" priority="5147" stopIfTrue="1">
      <formula>OR($D73="SI",$D73="T&amp;A")</formula>
    </cfRule>
  </conditionalFormatting>
  <conditionalFormatting sqref="E73">
    <cfRule type="expression" dxfId="5603" priority="5142" stopIfTrue="1">
      <formula>OR($D73="SI",$D73="T&amp;A")</formula>
    </cfRule>
    <cfRule type="expression" dxfId="5602" priority="5143" stopIfTrue="1">
      <formula>AND($D73&lt;&gt;"SI",$E73&lt;24)</formula>
    </cfRule>
    <cfRule type="expression" dxfId="5601" priority="5144" stopIfTrue="1">
      <formula>OR($D73="SI",$D73="T&amp;A")</formula>
    </cfRule>
  </conditionalFormatting>
  <conditionalFormatting sqref="E73">
    <cfRule type="expression" dxfId="5600" priority="5139" stopIfTrue="1">
      <formula>OR($D73="SI",$D73="T&amp;A")</formula>
    </cfRule>
    <cfRule type="expression" dxfId="5599" priority="5140" stopIfTrue="1">
      <formula>AND($D73&lt;&gt;"SI",$E73&lt;24)</formula>
    </cfRule>
    <cfRule type="expression" dxfId="5598" priority="5141" stopIfTrue="1">
      <formula>OR($D73="SI",$D73="T&amp;A")</formula>
    </cfRule>
  </conditionalFormatting>
  <conditionalFormatting sqref="E73">
    <cfRule type="expression" dxfId="5597" priority="5136" stopIfTrue="1">
      <formula>OR($D73="SI",$D73="T&amp;A")</formula>
    </cfRule>
    <cfRule type="expression" dxfId="5596" priority="5137" stopIfTrue="1">
      <formula>AND($D73&lt;&gt;"SI",$E73&lt;24)</formula>
    </cfRule>
    <cfRule type="expression" dxfId="5595" priority="5138" stopIfTrue="1">
      <formula>OR($D73="SI",$D73="T&amp;A")</formula>
    </cfRule>
  </conditionalFormatting>
  <conditionalFormatting sqref="E73">
    <cfRule type="expression" dxfId="5594" priority="5133" stopIfTrue="1">
      <formula>OR($D73="SI",$D73="T&amp;A")</formula>
    </cfRule>
    <cfRule type="expression" dxfId="5593" priority="5134" stopIfTrue="1">
      <formula>AND($D73&lt;&gt;"SI",$E73&lt;24)</formula>
    </cfRule>
    <cfRule type="expression" dxfId="5592" priority="5135" stopIfTrue="1">
      <formula>OR($D73="SI",$D73="T&amp;A")</formula>
    </cfRule>
  </conditionalFormatting>
  <conditionalFormatting sqref="E73">
    <cfRule type="expression" dxfId="5591" priority="5130" stopIfTrue="1">
      <formula>OR($D73="SI",$D73="T&amp;A")</formula>
    </cfRule>
    <cfRule type="expression" dxfId="5590" priority="5131" stopIfTrue="1">
      <formula>AND($D73&lt;&gt;"SI",$E73&lt;24)</formula>
    </cfRule>
    <cfRule type="expression" dxfId="5589" priority="5132" stopIfTrue="1">
      <formula>OR($D73="SI",$D73="T&amp;A")</formula>
    </cfRule>
  </conditionalFormatting>
  <conditionalFormatting sqref="E73">
    <cfRule type="expression" dxfId="5588" priority="5127" stopIfTrue="1">
      <formula>OR($D73="SI",$D73="T&amp;A")</formula>
    </cfRule>
    <cfRule type="expression" dxfId="5587" priority="5128" stopIfTrue="1">
      <formula>AND($D73&lt;&gt;"SI",$E73&lt;24)</formula>
    </cfRule>
    <cfRule type="expression" dxfId="5586" priority="5129" stopIfTrue="1">
      <formula>OR($D73="SI",$D73="T&amp;A")</formula>
    </cfRule>
  </conditionalFormatting>
  <conditionalFormatting sqref="E73">
    <cfRule type="expression" dxfId="5585" priority="5124" stopIfTrue="1">
      <formula>OR($D73="SI",$D73="T&amp;A")</formula>
    </cfRule>
    <cfRule type="expression" dxfId="5584" priority="5125" stopIfTrue="1">
      <formula>AND($D73&lt;&gt;"SI",$E73&lt;24)</formula>
    </cfRule>
    <cfRule type="expression" dxfId="5583" priority="5126" stopIfTrue="1">
      <formula>OR($D73="SI",$D73="T&amp;A")</formula>
    </cfRule>
  </conditionalFormatting>
  <conditionalFormatting sqref="E73">
    <cfRule type="expression" dxfId="5582" priority="5121" stopIfTrue="1">
      <formula>OR($D73="SI",$D73="T&amp;A")</formula>
    </cfRule>
    <cfRule type="expression" dxfId="5581" priority="5122" stopIfTrue="1">
      <formula>AND($D73&lt;&gt;"SI",$E73&lt;24)</formula>
    </cfRule>
    <cfRule type="expression" dxfId="5580" priority="5123" stopIfTrue="1">
      <formula>OR($D73="SI",$D73="T&amp;A")</formula>
    </cfRule>
  </conditionalFormatting>
  <conditionalFormatting sqref="E73">
    <cfRule type="expression" dxfId="5579" priority="5118" stopIfTrue="1">
      <formula>OR($D73="SI",$D73="T&amp;A")</formula>
    </cfRule>
    <cfRule type="expression" dxfId="5578" priority="5119" stopIfTrue="1">
      <formula>AND($D73&lt;&gt;"SI",$E73&lt;24)</formula>
    </cfRule>
    <cfRule type="expression" dxfId="5577" priority="5120" stopIfTrue="1">
      <formula>OR($D73="SI",$D73="T&amp;A")</formula>
    </cfRule>
  </conditionalFormatting>
  <conditionalFormatting sqref="E73">
    <cfRule type="expression" dxfId="5576" priority="5115" stopIfTrue="1">
      <formula>OR($D73="SI",$D73="T&amp;A")</formula>
    </cfRule>
    <cfRule type="expression" dxfId="5575" priority="5116" stopIfTrue="1">
      <formula>AND($D73&lt;&gt;"SI",$E73&lt;24)</formula>
    </cfRule>
    <cfRule type="expression" dxfId="5574" priority="5117" stopIfTrue="1">
      <formula>OR($D73="SI",$D73="T&amp;A")</formula>
    </cfRule>
  </conditionalFormatting>
  <conditionalFormatting sqref="E73">
    <cfRule type="expression" dxfId="5573" priority="5112" stopIfTrue="1">
      <formula>OR($D73="SI",$D73="T&amp;A")</formula>
    </cfRule>
    <cfRule type="expression" dxfId="5572" priority="5113" stopIfTrue="1">
      <formula>AND($D73&lt;&gt;"SI",$E73&lt;24)</formula>
    </cfRule>
    <cfRule type="expression" dxfId="5571" priority="5114" stopIfTrue="1">
      <formula>OR($D73="SI",$D73="T&amp;A")</formula>
    </cfRule>
  </conditionalFormatting>
  <conditionalFormatting sqref="E73">
    <cfRule type="expression" dxfId="5570" priority="5109" stopIfTrue="1">
      <formula>OR($D73="SI",$D73="T&amp;A")</formula>
    </cfRule>
    <cfRule type="expression" dxfId="5569" priority="5110" stopIfTrue="1">
      <formula>AND($D73&lt;&gt;"SI",$E73&lt;24)</formula>
    </cfRule>
    <cfRule type="expression" dxfId="5568" priority="5111" stopIfTrue="1">
      <formula>OR($D73="SI",$D73="T&amp;A")</formula>
    </cfRule>
  </conditionalFormatting>
  <conditionalFormatting sqref="E73">
    <cfRule type="expression" dxfId="5567" priority="5106" stopIfTrue="1">
      <formula>OR($D73="SI",$D73="T&amp;A")</formula>
    </cfRule>
    <cfRule type="expression" dxfId="5566" priority="5107" stopIfTrue="1">
      <formula>AND($D73&lt;&gt;"SI",$E73&lt;24)</formula>
    </cfRule>
    <cfRule type="expression" dxfId="5565" priority="5108" stopIfTrue="1">
      <formula>OR($D73="SI",$D73="T&amp;A")</formula>
    </cfRule>
  </conditionalFormatting>
  <conditionalFormatting sqref="E73">
    <cfRule type="expression" dxfId="5564" priority="5103" stopIfTrue="1">
      <formula>OR($D73="SI",$D73="T&amp;A")</formula>
    </cfRule>
    <cfRule type="expression" dxfId="5563" priority="5104" stopIfTrue="1">
      <formula>AND($D73&lt;&gt;"SI",$E73&lt;24)</formula>
    </cfRule>
    <cfRule type="expression" dxfId="5562" priority="5105" stopIfTrue="1">
      <formula>OR($D73="SI",$D73="T&amp;A")</formula>
    </cfRule>
  </conditionalFormatting>
  <conditionalFormatting sqref="E73">
    <cfRule type="expression" dxfId="5561" priority="5100" stopIfTrue="1">
      <formula>OR($D73="SI",$D73="T&amp;A")</formula>
    </cfRule>
    <cfRule type="expression" dxfId="5560" priority="5101" stopIfTrue="1">
      <formula>AND($D73&lt;&gt;"SI",$E73&lt;24)</formula>
    </cfRule>
    <cfRule type="expression" dxfId="5559" priority="5102" stopIfTrue="1">
      <formula>OR($D73="SI",$D73="T&amp;A")</formula>
    </cfRule>
  </conditionalFormatting>
  <conditionalFormatting sqref="E73">
    <cfRule type="expression" dxfId="5558" priority="5097" stopIfTrue="1">
      <formula>OR($D73="SI",$D73="T&amp;A")</formula>
    </cfRule>
    <cfRule type="expression" dxfId="5557" priority="5098" stopIfTrue="1">
      <formula>AND($D73&lt;&gt;"SI",$E73&lt;24)</formula>
    </cfRule>
    <cfRule type="expression" dxfId="5556" priority="5099" stopIfTrue="1">
      <formula>OR($D73="SI",$D73="T&amp;A")</formula>
    </cfRule>
  </conditionalFormatting>
  <conditionalFormatting sqref="E73">
    <cfRule type="expression" dxfId="5555" priority="5094" stopIfTrue="1">
      <formula>OR($D73="SI",$D73="T&amp;A")</formula>
    </cfRule>
    <cfRule type="expression" dxfId="5554" priority="5095" stopIfTrue="1">
      <formula>AND($D73&lt;&gt;"SI",$E73&lt;24)</formula>
    </cfRule>
    <cfRule type="expression" dxfId="5553" priority="5096" stopIfTrue="1">
      <formula>OR($D73="SI",$D73="T&amp;A")</formula>
    </cfRule>
  </conditionalFormatting>
  <conditionalFormatting sqref="E73">
    <cfRule type="expression" dxfId="5552" priority="5091" stopIfTrue="1">
      <formula>OR($D73="SI",$D73="T&amp;A")</formula>
    </cfRule>
    <cfRule type="expression" dxfId="5551" priority="5092" stopIfTrue="1">
      <formula>AND($D73&lt;&gt;"SI",$E73&lt;24)</formula>
    </cfRule>
    <cfRule type="expression" dxfId="5550" priority="5093" stopIfTrue="1">
      <formula>OR($D73="SI",$D73="T&amp;A")</formula>
    </cfRule>
  </conditionalFormatting>
  <conditionalFormatting sqref="E73">
    <cfRule type="expression" dxfId="5549" priority="5088" stopIfTrue="1">
      <formula>OR($D73="SI",$D73="T&amp;A")</formula>
    </cfRule>
    <cfRule type="expression" dxfId="5548" priority="5089" stopIfTrue="1">
      <formula>AND($D73&lt;&gt;"SI",$E73&lt;24)</formula>
    </cfRule>
    <cfRule type="expression" dxfId="5547" priority="5090" stopIfTrue="1">
      <formula>OR($D73="SI",$D73="T&amp;A")</formula>
    </cfRule>
  </conditionalFormatting>
  <conditionalFormatting sqref="E73">
    <cfRule type="expression" dxfId="5546" priority="5085" stopIfTrue="1">
      <formula>OR($D73="SI",$D73="T&amp;A")</formula>
    </cfRule>
    <cfRule type="expression" dxfId="5545" priority="5086" stopIfTrue="1">
      <formula>AND($D73&lt;&gt;"SI",$E73&lt;24)</formula>
    </cfRule>
    <cfRule type="expression" dxfId="5544" priority="5087" stopIfTrue="1">
      <formula>OR($D73="SI",$D73="T&amp;A")</formula>
    </cfRule>
  </conditionalFormatting>
  <conditionalFormatting sqref="E73">
    <cfRule type="expression" dxfId="5543" priority="5082" stopIfTrue="1">
      <formula>OR($D73="SI",$D73="T&amp;A")</formula>
    </cfRule>
    <cfRule type="expression" dxfId="5542" priority="5083" stopIfTrue="1">
      <formula>AND($D73&lt;&gt;"SI",$E73&lt;24)</formula>
    </cfRule>
    <cfRule type="expression" dxfId="5541" priority="5084" stopIfTrue="1">
      <formula>OR($D73="SI",$D73="T&amp;A")</formula>
    </cfRule>
  </conditionalFormatting>
  <conditionalFormatting sqref="E73">
    <cfRule type="expression" dxfId="5540" priority="5079" stopIfTrue="1">
      <formula>OR($D73="SI",$D73="T&amp;A")</formula>
    </cfRule>
    <cfRule type="expression" dxfId="5539" priority="5080" stopIfTrue="1">
      <formula>AND($D73&lt;&gt;"SI",$E73&lt;24)</formula>
    </cfRule>
    <cfRule type="expression" dxfId="5538" priority="5081" stopIfTrue="1">
      <formula>OR($D73="SI",$D73="T&amp;A")</formula>
    </cfRule>
  </conditionalFormatting>
  <conditionalFormatting sqref="E73">
    <cfRule type="expression" dxfId="5537" priority="5076" stopIfTrue="1">
      <formula>OR($D73="SI",$D73="T&amp;A")</formula>
    </cfRule>
    <cfRule type="expression" dxfId="5536" priority="5077" stopIfTrue="1">
      <formula>AND($D73&lt;&gt;"SI",$E73&lt;24)</formula>
    </cfRule>
    <cfRule type="expression" dxfId="5535" priority="5078" stopIfTrue="1">
      <formula>OR($D73="SI",$D73="T&amp;A")</formula>
    </cfRule>
  </conditionalFormatting>
  <conditionalFormatting sqref="E73">
    <cfRule type="expression" dxfId="5534" priority="5073" stopIfTrue="1">
      <formula>OR($D73="SI",$D73="T&amp;A")</formula>
    </cfRule>
    <cfRule type="expression" dxfId="5533" priority="5074" stopIfTrue="1">
      <formula>AND($D73&lt;&gt;"SI",$E73&lt;24)</formula>
    </cfRule>
    <cfRule type="expression" dxfId="5532" priority="5075" stopIfTrue="1">
      <formula>OR($D73="SI",$D73="T&amp;A")</formula>
    </cfRule>
  </conditionalFormatting>
  <conditionalFormatting sqref="E73">
    <cfRule type="expression" dxfId="5531" priority="5070" stopIfTrue="1">
      <formula>OR($D73="SI",$D73="T&amp;A")</formula>
    </cfRule>
    <cfRule type="expression" dxfId="5530" priority="5071" stopIfTrue="1">
      <formula>AND($D73&lt;&gt;"SI",$E73&lt;24)</formula>
    </cfRule>
    <cfRule type="expression" dxfId="5529" priority="5072" stopIfTrue="1">
      <formula>OR($D73="SI",$D73="T&amp;A")</formula>
    </cfRule>
  </conditionalFormatting>
  <conditionalFormatting sqref="E73">
    <cfRule type="expression" dxfId="5528" priority="5067" stopIfTrue="1">
      <formula>OR($D73="SI",$D73="T&amp;A")</formula>
    </cfRule>
    <cfRule type="expression" dxfId="5527" priority="5068" stopIfTrue="1">
      <formula>AND($D73&lt;&gt;"SI",$E73&lt;24)</formula>
    </cfRule>
    <cfRule type="expression" dxfId="5526" priority="5069" stopIfTrue="1">
      <formula>OR($D73="SI",$D73="T&amp;A")</formula>
    </cfRule>
  </conditionalFormatting>
  <conditionalFormatting sqref="E73">
    <cfRule type="expression" dxfId="5525" priority="5064" stopIfTrue="1">
      <formula>OR($D73="SI",$D73="T&amp;A")</formula>
    </cfRule>
    <cfRule type="expression" dxfId="5524" priority="5065" stopIfTrue="1">
      <formula>AND($D73&lt;&gt;"SI",$E73&lt;24)</formula>
    </cfRule>
    <cfRule type="expression" dxfId="5523" priority="5066" stopIfTrue="1">
      <formula>OR($D73="SI",$D73="T&amp;A")</formula>
    </cfRule>
  </conditionalFormatting>
  <conditionalFormatting sqref="E73">
    <cfRule type="expression" dxfId="5522" priority="5061" stopIfTrue="1">
      <formula>OR($D73="SI",$D73="T&amp;A")</formula>
    </cfRule>
    <cfRule type="expression" dxfId="5521" priority="5062" stopIfTrue="1">
      <formula>AND($D73&lt;&gt;"SI",$E73&lt;24)</formula>
    </cfRule>
    <cfRule type="expression" dxfId="5520" priority="5063" stopIfTrue="1">
      <formula>OR($D73="SI",$D73="T&amp;A")</formula>
    </cfRule>
  </conditionalFormatting>
  <conditionalFormatting sqref="E73">
    <cfRule type="expression" dxfId="5519" priority="5058" stopIfTrue="1">
      <formula>OR($D73="SI",$D73="T&amp;A")</formula>
    </cfRule>
    <cfRule type="expression" dxfId="5518" priority="5059" stopIfTrue="1">
      <formula>AND($D73&lt;&gt;"SI",$E73&lt;24)</formula>
    </cfRule>
    <cfRule type="expression" dxfId="5517" priority="5060" stopIfTrue="1">
      <formula>OR($D73="SI",$D73="T&amp;A")</formula>
    </cfRule>
  </conditionalFormatting>
  <conditionalFormatting sqref="E73">
    <cfRule type="expression" dxfId="5516" priority="5055" stopIfTrue="1">
      <formula>OR($D73="SI",$D73="T&amp;A")</formula>
    </cfRule>
    <cfRule type="expression" dxfId="5515" priority="5056" stopIfTrue="1">
      <formula>AND($D73&lt;&gt;"SI",$E73&lt;24)</formula>
    </cfRule>
    <cfRule type="expression" dxfId="5514" priority="5057" stopIfTrue="1">
      <formula>OR($D73="SI",$D73="T&amp;A")</formula>
    </cfRule>
  </conditionalFormatting>
  <conditionalFormatting sqref="E73">
    <cfRule type="expression" dxfId="5513" priority="5052" stopIfTrue="1">
      <formula>OR($D73="SI",$D73="T&amp;A")</formula>
    </cfRule>
    <cfRule type="expression" dxfId="5512" priority="5053" stopIfTrue="1">
      <formula>AND($D73&lt;&gt;"SI",$E73&lt;24)</formula>
    </cfRule>
    <cfRule type="expression" dxfId="5511" priority="5054" stopIfTrue="1">
      <formula>OR($D73="SI",$D73="T&amp;A")</formula>
    </cfRule>
  </conditionalFormatting>
  <conditionalFormatting sqref="E73">
    <cfRule type="expression" dxfId="5510" priority="5049" stopIfTrue="1">
      <formula>OR($D73="SI",$D73="T&amp;A")</formula>
    </cfRule>
    <cfRule type="expression" dxfId="5509" priority="5050" stopIfTrue="1">
      <formula>AND($D73&lt;&gt;"SI",$E73&lt;24)</formula>
    </cfRule>
    <cfRule type="expression" dxfId="5508" priority="5051" stopIfTrue="1">
      <formula>OR($D73="SI",$D73="T&amp;A")</formula>
    </cfRule>
  </conditionalFormatting>
  <conditionalFormatting sqref="E73">
    <cfRule type="expression" dxfId="5507" priority="5046" stopIfTrue="1">
      <formula>OR($D73="SI",$D73="T&amp;A")</formula>
    </cfRule>
    <cfRule type="expression" dxfId="5506" priority="5047" stopIfTrue="1">
      <formula>AND($D73&lt;&gt;"SI",$E73&lt;24)</formula>
    </cfRule>
    <cfRule type="expression" dxfId="5505" priority="5048" stopIfTrue="1">
      <formula>OR($D73="SI",$D73="T&amp;A")</formula>
    </cfRule>
  </conditionalFormatting>
  <conditionalFormatting sqref="E73">
    <cfRule type="expression" dxfId="5504" priority="5043" stopIfTrue="1">
      <formula>OR($D73="SI",$D73="T&amp;A")</formula>
    </cfRule>
    <cfRule type="expression" dxfId="5503" priority="5044" stopIfTrue="1">
      <formula>AND($D73&lt;&gt;"SI",$E73&lt;24)</formula>
    </cfRule>
    <cfRule type="expression" dxfId="5502" priority="5045" stopIfTrue="1">
      <formula>OR($D73="SI",$D73="T&amp;A")</formula>
    </cfRule>
  </conditionalFormatting>
  <conditionalFormatting sqref="E73">
    <cfRule type="expression" dxfId="5501" priority="5040" stopIfTrue="1">
      <formula>OR($D73="SI",$D73="T&amp;A")</formula>
    </cfRule>
    <cfRule type="expression" dxfId="5500" priority="5041" stopIfTrue="1">
      <formula>AND($D73&lt;&gt;"SI",$E73&lt;24)</formula>
    </cfRule>
    <cfRule type="expression" dxfId="5499" priority="5042" stopIfTrue="1">
      <formula>OR($D73="SI",$D73="T&amp;A")</formula>
    </cfRule>
  </conditionalFormatting>
  <conditionalFormatting sqref="E73">
    <cfRule type="expression" dxfId="5498" priority="5037" stopIfTrue="1">
      <formula>OR($D73="SI",$D73="T&amp;A")</formula>
    </cfRule>
    <cfRule type="expression" dxfId="5497" priority="5038" stopIfTrue="1">
      <formula>AND($D73&lt;&gt;"SI",$E73&lt;24)</formula>
    </cfRule>
    <cfRule type="expression" dxfId="5496" priority="5039" stopIfTrue="1">
      <formula>OR($D73="SI",$D73="T&amp;A")</formula>
    </cfRule>
  </conditionalFormatting>
  <conditionalFormatting sqref="E73">
    <cfRule type="expression" dxfId="5495" priority="5034" stopIfTrue="1">
      <formula>OR($D73="SI",$D73="T&amp;A")</formula>
    </cfRule>
    <cfRule type="expression" dxfId="5494" priority="5035" stopIfTrue="1">
      <formula>AND($D73&lt;&gt;"SI",$E73&lt;24)</formula>
    </cfRule>
    <cfRule type="expression" dxfId="5493" priority="5036" stopIfTrue="1">
      <formula>OR($D73="SI",$D73="T&amp;A")</formula>
    </cfRule>
  </conditionalFormatting>
  <conditionalFormatting sqref="E73">
    <cfRule type="expression" dxfId="5492" priority="5031" stopIfTrue="1">
      <formula>OR($D73="SI",$D73="T&amp;A")</formula>
    </cfRule>
    <cfRule type="expression" dxfId="5491" priority="5032" stopIfTrue="1">
      <formula>AND($D73&lt;&gt;"SI",$E73&lt;24)</formula>
    </cfRule>
    <cfRule type="expression" dxfId="5490" priority="5033" stopIfTrue="1">
      <formula>OR($D73="SI",$D73="T&amp;A")</formula>
    </cfRule>
  </conditionalFormatting>
  <conditionalFormatting sqref="E73">
    <cfRule type="expression" dxfId="5489" priority="5028" stopIfTrue="1">
      <formula>OR($D73="SI",$D73="T&amp;A")</formula>
    </cfRule>
    <cfRule type="expression" dxfId="5488" priority="5029" stopIfTrue="1">
      <formula>AND($D73&lt;&gt;"SI",$E73&lt;24)</formula>
    </cfRule>
    <cfRule type="expression" dxfId="5487" priority="5030" stopIfTrue="1">
      <formula>OR($D73="SI",$D73="T&amp;A")</formula>
    </cfRule>
  </conditionalFormatting>
  <conditionalFormatting sqref="E73">
    <cfRule type="expression" dxfId="5486" priority="5025" stopIfTrue="1">
      <formula>OR($D73="SI",$D73="T&amp;A")</formula>
    </cfRule>
    <cfRule type="expression" dxfId="5485" priority="5026" stopIfTrue="1">
      <formula>AND($D73&lt;&gt;"SI",$E73&lt;24)</formula>
    </cfRule>
    <cfRule type="expression" dxfId="5484" priority="5027" stopIfTrue="1">
      <formula>OR($D73="SI",$D73="T&amp;A")</formula>
    </cfRule>
  </conditionalFormatting>
  <conditionalFormatting sqref="E73">
    <cfRule type="expression" dxfId="5483" priority="5022" stopIfTrue="1">
      <formula>OR($D73="SI",$D73="T&amp;A")</formula>
    </cfRule>
    <cfRule type="expression" dxfId="5482" priority="5023" stopIfTrue="1">
      <formula>AND($D73&lt;&gt;"SI",$E73&lt;24)</formula>
    </cfRule>
    <cfRule type="expression" dxfId="5481" priority="5024" stopIfTrue="1">
      <formula>OR($D73="SI",$D73="T&amp;A")</formula>
    </cfRule>
  </conditionalFormatting>
  <conditionalFormatting sqref="E73">
    <cfRule type="expression" dxfId="5480" priority="5019" stopIfTrue="1">
      <formula>OR($D73="SI",$D73="T&amp;A")</formula>
    </cfRule>
    <cfRule type="expression" dxfId="5479" priority="5020" stopIfTrue="1">
      <formula>AND($D73&lt;&gt;"SI",$E73&lt;24)</formula>
    </cfRule>
    <cfRule type="expression" dxfId="5478" priority="5021" stopIfTrue="1">
      <formula>OR($D73="SI",$D73="T&amp;A")</formula>
    </cfRule>
  </conditionalFormatting>
  <conditionalFormatting sqref="E73">
    <cfRule type="expression" dxfId="5477" priority="5016" stopIfTrue="1">
      <formula>OR($D73="SI",$D73="T&amp;A")</formula>
    </cfRule>
    <cfRule type="expression" dxfId="5476" priority="5017" stopIfTrue="1">
      <formula>AND($D73&lt;&gt;"SI",$E73&lt;24)</formula>
    </cfRule>
    <cfRule type="expression" dxfId="5475" priority="5018" stopIfTrue="1">
      <formula>OR($D73="SI",$D73="T&amp;A")</formula>
    </cfRule>
  </conditionalFormatting>
  <conditionalFormatting sqref="E73">
    <cfRule type="expression" dxfId="5474" priority="5013" stopIfTrue="1">
      <formula>OR($D73="SI",$D73="T&amp;A")</formula>
    </cfRule>
    <cfRule type="expression" dxfId="5473" priority="5014" stopIfTrue="1">
      <formula>AND($D73&lt;&gt;"SI",$E73&lt;24)</formula>
    </cfRule>
    <cfRule type="expression" dxfId="5472" priority="5015" stopIfTrue="1">
      <formula>OR($D73="SI",$D73="T&amp;A")</formula>
    </cfRule>
  </conditionalFormatting>
  <conditionalFormatting sqref="E73">
    <cfRule type="expression" dxfId="5471" priority="5010" stopIfTrue="1">
      <formula>OR($D73="SI",$D73="T&amp;A")</formula>
    </cfRule>
    <cfRule type="expression" dxfId="5470" priority="5011" stopIfTrue="1">
      <formula>AND($D73&lt;&gt;"SI",$E73&lt;24)</formula>
    </cfRule>
    <cfRule type="expression" dxfId="5469" priority="5012" stopIfTrue="1">
      <formula>OR($D73="SI",$D73="T&amp;A")</formula>
    </cfRule>
  </conditionalFormatting>
  <conditionalFormatting sqref="E73">
    <cfRule type="expression" dxfId="5468" priority="5007" stopIfTrue="1">
      <formula>OR($D73="SI",$D73="T&amp;A")</formula>
    </cfRule>
    <cfRule type="expression" dxfId="5467" priority="5008" stopIfTrue="1">
      <formula>AND($D73&lt;&gt;"SI",$E73&lt;24)</formula>
    </cfRule>
    <cfRule type="expression" dxfId="5466" priority="5009" stopIfTrue="1">
      <formula>OR($D73="SI",$D73="T&amp;A")</formula>
    </cfRule>
  </conditionalFormatting>
  <conditionalFormatting sqref="E73">
    <cfRule type="expression" dxfId="5465" priority="5004" stopIfTrue="1">
      <formula>OR($D73="SI",$D73="T&amp;A")</formula>
    </cfRule>
    <cfRule type="expression" dxfId="5464" priority="5005" stopIfTrue="1">
      <formula>AND($D73&lt;&gt;"SI",$E73&lt;24)</formula>
    </cfRule>
    <cfRule type="expression" dxfId="5463" priority="5006" stopIfTrue="1">
      <formula>OR($D73="SI",$D73="T&amp;A")</formula>
    </cfRule>
  </conditionalFormatting>
  <conditionalFormatting sqref="E73">
    <cfRule type="expression" dxfId="5462" priority="5001" stopIfTrue="1">
      <formula>OR($D73="SI",$D73="T&amp;A")</formula>
    </cfRule>
    <cfRule type="expression" dxfId="5461" priority="5002" stopIfTrue="1">
      <formula>AND($D73&lt;&gt;"SI",$E73&lt;24)</formula>
    </cfRule>
    <cfRule type="expression" dxfId="5460" priority="5003" stopIfTrue="1">
      <formula>OR($D73="SI",$D73="T&amp;A")</formula>
    </cfRule>
  </conditionalFormatting>
  <conditionalFormatting sqref="E73">
    <cfRule type="expression" dxfId="5459" priority="4998" stopIfTrue="1">
      <formula>OR($D73="SI",$D73="T&amp;A")</formula>
    </cfRule>
    <cfRule type="expression" dxfId="5458" priority="4999" stopIfTrue="1">
      <formula>AND($D73&lt;&gt;"SI",$E73&lt;24)</formula>
    </cfRule>
    <cfRule type="expression" dxfId="5457" priority="5000" stopIfTrue="1">
      <formula>OR($D73="SI",$D73="T&amp;A")</formula>
    </cfRule>
  </conditionalFormatting>
  <conditionalFormatting sqref="E73">
    <cfRule type="expression" dxfId="5456" priority="4995" stopIfTrue="1">
      <formula>OR($D73="SI",$D73="T&amp;A")</formula>
    </cfRule>
    <cfRule type="expression" dxfId="5455" priority="4996" stopIfTrue="1">
      <formula>AND($D73&lt;&gt;"SI",$E73&lt;24)</formula>
    </cfRule>
    <cfRule type="expression" dxfId="5454" priority="4997" stopIfTrue="1">
      <formula>OR($D73="SI",$D73="T&amp;A")</formula>
    </cfRule>
  </conditionalFormatting>
  <conditionalFormatting sqref="E73">
    <cfRule type="expression" dxfId="5453" priority="4992" stopIfTrue="1">
      <formula>OR($D73="SI",$D73="T&amp;A")</formula>
    </cfRule>
    <cfRule type="expression" dxfId="5452" priority="4993" stopIfTrue="1">
      <formula>AND($D73&lt;&gt;"SI",$E73&lt;24)</formula>
    </cfRule>
    <cfRule type="expression" dxfId="5451" priority="4994" stopIfTrue="1">
      <formula>OR($D73="SI",$D73="T&amp;A")</formula>
    </cfRule>
  </conditionalFormatting>
  <conditionalFormatting sqref="E73">
    <cfRule type="expression" dxfId="5450" priority="4989" stopIfTrue="1">
      <formula>OR($D73="SI",$D73="T&amp;A")</formula>
    </cfRule>
    <cfRule type="expression" dxfId="5449" priority="4990" stopIfTrue="1">
      <formula>AND($D73&lt;&gt;"SI",$E73&lt;24)</formula>
    </cfRule>
    <cfRule type="expression" dxfId="5448" priority="4991" stopIfTrue="1">
      <formula>OR($D73="SI",$D73="T&amp;A")</formula>
    </cfRule>
  </conditionalFormatting>
  <conditionalFormatting sqref="E73">
    <cfRule type="expression" dxfId="5447" priority="4986" stopIfTrue="1">
      <formula>OR($D73="SI",$D73="T&amp;A")</formula>
    </cfRule>
    <cfRule type="expression" dxfId="5446" priority="4987" stopIfTrue="1">
      <formula>AND($D73&lt;&gt;"SI",$E73&lt;24)</formula>
    </cfRule>
    <cfRule type="expression" dxfId="5445" priority="4988" stopIfTrue="1">
      <formula>OR($D73="SI",$D73="T&amp;A")</formula>
    </cfRule>
  </conditionalFormatting>
  <conditionalFormatting sqref="E73">
    <cfRule type="expression" dxfId="5444" priority="4983" stopIfTrue="1">
      <formula>OR($D73="SI",$D73="T&amp;A")</formula>
    </cfRule>
    <cfRule type="expression" dxfId="5443" priority="4984" stopIfTrue="1">
      <formula>AND($D73&lt;&gt;"SI",$E73&lt;24)</formula>
    </cfRule>
    <cfRule type="expression" dxfId="5442" priority="4985" stopIfTrue="1">
      <formula>OR($D73="SI",$D73="T&amp;A")</formula>
    </cfRule>
  </conditionalFormatting>
  <conditionalFormatting sqref="E73">
    <cfRule type="expression" dxfId="5441" priority="4980" stopIfTrue="1">
      <formula>OR($D73="SI",$D73="T&amp;A")</formula>
    </cfRule>
    <cfRule type="expression" dxfId="5440" priority="4981" stopIfTrue="1">
      <formula>AND($D73&lt;&gt;"SI",$E73&lt;24)</formula>
    </cfRule>
    <cfRule type="expression" dxfId="5439" priority="4982" stopIfTrue="1">
      <formula>OR($D73="SI",$D73="T&amp;A")</formula>
    </cfRule>
  </conditionalFormatting>
  <conditionalFormatting sqref="E73">
    <cfRule type="expression" dxfId="5438" priority="4977" stopIfTrue="1">
      <formula>OR($D73="SI",$D73="T&amp;A")</formula>
    </cfRule>
    <cfRule type="expression" dxfId="5437" priority="4978" stopIfTrue="1">
      <formula>AND($D73&lt;&gt;"SI",$E73&lt;24)</formula>
    </cfRule>
    <cfRule type="expression" dxfId="5436" priority="4979" stopIfTrue="1">
      <formula>OR($D73="SI",$D73="T&amp;A")</formula>
    </cfRule>
  </conditionalFormatting>
  <conditionalFormatting sqref="E73">
    <cfRule type="expression" dxfId="5435" priority="4974" stopIfTrue="1">
      <formula>OR($D73="SI",$D73="T&amp;A")</formula>
    </cfRule>
    <cfRule type="expression" dxfId="5434" priority="4975" stopIfTrue="1">
      <formula>AND($D73&lt;&gt;"SI",$E73&lt;24)</formula>
    </cfRule>
    <cfRule type="expression" dxfId="5433" priority="4976" stopIfTrue="1">
      <formula>OR($D73="SI",$D73="T&amp;A")</formula>
    </cfRule>
  </conditionalFormatting>
  <conditionalFormatting sqref="E73">
    <cfRule type="expression" dxfId="5432" priority="4971" stopIfTrue="1">
      <formula>OR($D73="SI",$D73="T&amp;A")</formula>
    </cfRule>
    <cfRule type="expression" dxfId="5431" priority="4972" stopIfTrue="1">
      <formula>AND($D73&lt;&gt;"SI",$E73&lt;24)</formula>
    </cfRule>
    <cfRule type="expression" dxfId="5430" priority="4973" stopIfTrue="1">
      <formula>OR($D73="SI",$D73="T&amp;A")</formula>
    </cfRule>
  </conditionalFormatting>
  <conditionalFormatting sqref="E73">
    <cfRule type="expression" dxfId="5429" priority="4968" stopIfTrue="1">
      <formula>OR($D73="SI",$D73="T&amp;A")</formula>
    </cfRule>
    <cfRule type="expression" dxfId="5428" priority="4969" stopIfTrue="1">
      <formula>AND($D73&lt;&gt;"SI",$E73&lt;24)</formula>
    </cfRule>
    <cfRule type="expression" dxfId="5427" priority="4970" stopIfTrue="1">
      <formula>OR($D73="SI",$D73="T&amp;A")</formula>
    </cfRule>
  </conditionalFormatting>
  <conditionalFormatting sqref="E73">
    <cfRule type="expression" dxfId="5426" priority="4965" stopIfTrue="1">
      <formula>OR($D73="SI",$D73="T&amp;A")</formula>
    </cfRule>
    <cfRule type="expression" dxfId="5425" priority="4966" stopIfTrue="1">
      <formula>AND($D73&lt;&gt;"SI",$E73&lt;24)</formula>
    </cfRule>
    <cfRule type="expression" dxfId="5424" priority="4967" stopIfTrue="1">
      <formula>OR($D73="SI",$D73="T&amp;A")</formula>
    </cfRule>
  </conditionalFormatting>
  <conditionalFormatting sqref="E73">
    <cfRule type="expression" dxfId="5423" priority="4962" stopIfTrue="1">
      <formula>OR($D73="SI",$D73="T&amp;A")</formula>
    </cfRule>
    <cfRule type="expression" dxfId="5422" priority="4963" stopIfTrue="1">
      <formula>AND($D73&lt;&gt;"SI",$E73&lt;24)</formula>
    </cfRule>
    <cfRule type="expression" dxfId="5421" priority="4964" stopIfTrue="1">
      <formula>OR($D73="SI",$D73="T&amp;A")</formula>
    </cfRule>
  </conditionalFormatting>
  <conditionalFormatting sqref="E73">
    <cfRule type="expression" dxfId="5420" priority="4959" stopIfTrue="1">
      <formula>OR($D73="SI",$D73="T&amp;A")</formula>
    </cfRule>
    <cfRule type="expression" dxfId="5419" priority="4960" stopIfTrue="1">
      <formula>AND($D73&lt;&gt;"SI",$E73&lt;24)</formula>
    </cfRule>
    <cfRule type="expression" dxfId="5418" priority="4961" stopIfTrue="1">
      <formula>OR($D73="SI",$D73="T&amp;A")</formula>
    </cfRule>
  </conditionalFormatting>
  <conditionalFormatting sqref="E73">
    <cfRule type="expression" dxfId="5417" priority="4956" stopIfTrue="1">
      <formula>OR($D73="SI",$D73="T&amp;A")</formula>
    </cfRule>
    <cfRule type="expression" dxfId="5416" priority="4957" stopIfTrue="1">
      <formula>AND($D73&lt;&gt;"SI",$E73&lt;24)</formula>
    </cfRule>
    <cfRule type="expression" dxfId="5415" priority="4958" stopIfTrue="1">
      <formula>OR($D73="SI",$D73="T&amp;A")</formula>
    </cfRule>
  </conditionalFormatting>
  <conditionalFormatting sqref="E73">
    <cfRule type="expression" dxfId="5414" priority="4953" stopIfTrue="1">
      <formula>OR($D73="SI",$D73="T&amp;A")</formula>
    </cfRule>
    <cfRule type="expression" dxfId="5413" priority="4954" stopIfTrue="1">
      <formula>AND($D73&lt;&gt;"SI",$E73&lt;24)</formula>
    </cfRule>
    <cfRule type="expression" dxfId="5412" priority="4955" stopIfTrue="1">
      <formula>OR($D73="SI",$D73="T&amp;A")</formula>
    </cfRule>
  </conditionalFormatting>
  <conditionalFormatting sqref="E73">
    <cfRule type="expression" dxfId="5411" priority="4950" stopIfTrue="1">
      <formula>OR($D73="SI",$D73="T&amp;A")</formula>
    </cfRule>
    <cfRule type="expression" dxfId="5410" priority="4951" stopIfTrue="1">
      <formula>AND($D73&lt;&gt;"SI",$E73&lt;24)</formula>
    </cfRule>
    <cfRule type="expression" dxfId="5409" priority="4952" stopIfTrue="1">
      <formula>OR($D73="SI",$D73="T&amp;A")</formula>
    </cfRule>
  </conditionalFormatting>
  <conditionalFormatting sqref="E73">
    <cfRule type="expression" dxfId="5408" priority="4947" stopIfTrue="1">
      <formula>OR($D73="SI",$D73="T&amp;A")</formula>
    </cfRule>
    <cfRule type="expression" dxfId="5407" priority="4948" stopIfTrue="1">
      <formula>AND($D73&lt;&gt;"SI",$E73&lt;24)</formula>
    </cfRule>
    <cfRule type="expression" dxfId="5406" priority="4949" stopIfTrue="1">
      <formula>OR($D73="SI",$D73="T&amp;A")</formula>
    </cfRule>
  </conditionalFormatting>
  <conditionalFormatting sqref="E73">
    <cfRule type="expression" dxfId="5405" priority="4944" stopIfTrue="1">
      <formula>OR($D73="SI",$D73="T&amp;A")</formula>
    </cfRule>
    <cfRule type="expression" dxfId="5404" priority="4945" stopIfTrue="1">
      <formula>AND($D73&lt;&gt;"SI",$E73&lt;24)</formula>
    </cfRule>
    <cfRule type="expression" dxfId="5403" priority="4946" stopIfTrue="1">
      <formula>OR($D73="SI",$D73="T&amp;A")</formula>
    </cfRule>
  </conditionalFormatting>
  <conditionalFormatting sqref="E73">
    <cfRule type="expression" dxfId="5402" priority="4941" stopIfTrue="1">
      <formula>OR($D73="SI",$D73="T&amp;A")</formula>
    </cfRule>
    <cfRule type="expression" dxfId="5401" priority="4942" stopIfTrue="1">
      <formula>AND($D73&lt;&gt;"SI",$E73&lt;24)</formula>
    </cfRule>
    <cfRule type="expression" dxfId="5400" priority="4943" stopIfTrue="1">
      <formula>OR($D73="SI",$D73="T&amp;A")</formula>
    </cfRule>
  </conditionalFormatting>
  <conditionalFormatting sqref="E73">
    <cfRule type="expression" dxfId="5399" priority="4938" stopIfTrue="1">
      <formula>OR($D73="SI",$D73="T&amp;A")</formula>
    </cfRule>
    <cfRule type="expression" dxfId="5398" priority="4939" stopIfTrue="1">
      <formula>AND($D73&lt;&gt;"SI",$E73&lt;24)</formula>
    </cfRule>
    <cfRule type="expression" dxfId="5397" priority="4940" stopIfTrue="1">
      <formula>OR($D73="SI",$D73="T&amp;A")</formula>
    </cfRule>
  </conditionalFormatting>
  <conditionalFormatting sqref="E73">
    <cfRule type="expression" dxfId="5396" priority="4935" stopIfTrue="1">
      <formula>OR($D73="SI",$D73="T&amp;A")</formula>
    </cfRule>
    <cfRule type="expression" dxfId="5395" priority="4936" stopIfTrue="1">
      <formula>AND($D73&lt;&gt;"SI",$E73&lt;24)</formula>
    </cfRule>
    <cfRule type="expression" dxfId="5394" priority="4937" stopIfTrue="1">
      <formula>OR($D73="SI",$D73="T&amp;A")</formula>
    </cfRule>
  </conditionalFormatting>
  <conditionalFormatting sqref="E73">
    <cfRule type="expression" dxfId="5393" priority="4932" stopIfTrue="1">
      <formula>OR($D73="SI",$D73="T&amp;A")</formula>
    </cfRule>
    <cfRule type="expression" dxfId="5392" priority="4933" stopIfTrue="1">
      <formula>AND($D73&lt;&gt;"SI",$E73&lt;24)</formula>
    </cfRule>
    <cfRule type="expression" dxfId="5391" priority="4934" stopIfTrue="1">
      <formula>OR($D73="SI",$D73="T&amp;A")</formula>
    </cfRule>
  </conditionalFormatting>
  <conditionalFormatting sqref="E73">
    <cfRule type="expression" dxfId="5390" priority="4929" stopIfTrue="1">
      <formula>OR($D73="SI",$D73="T&amp;A")</formula>
    </cfRule>
    <cfRule type="expression" dxfId="5389" priority="4930" stopIfTrue="1">
      <formula>AND($D73&lt;&gt;"SI",$E73&lt;24)</formula>
    </cfRule>
    <cfRule type="expression" dxfId="5388" priority="4931" stopIfTrue="1">
      <formula>OR($D73="SI",$D73="T&amp;A")</formula>
    </cfRule>
  </conditionalFormatting>
  <conditionalFormatting sqref="E73">
    <cfRule type="expression" dxfId="5387" priority="4926" stopIfTrue="1">
      <formula>OR($D73="SI",$D73="T&amp;A")</formula>
    </cfRule>
    <cfRule type="expression" dxfId="5386" priority="4927" stopIfTrue="1">
      <formula>AND($D73&lt;&gt;"SI",$E73&lt;24)</formula>
    </cfRule>
    <cfRule type="expression" dxfId="5385" priority="4928" stopIfTrue="1">
      <formula>OR($D73="SI",$D73="T&amp;A")</formula>
    </cfRule>
  </conditionalFormatting>
  <conditionalFormatting sqref="E73">
    <cfRule type="expression" dxfId="5384" priority="4923" stopIfTrue="1">
      <formula>OR($D73="SI",$D73="T&amp;A")</formula>
    </cfRule>
    <cfRule type="expression" dxfId="5383" priority="4924" stopIfTrue="1">
      <formula>AND($D73&lt;&gt;"SI",$E73&lt;24)</formula>
    </cfRule>
    <cfRule type="expression" dxfId="5382" priority="4925" stopIfTrue="1">
      <formula>OR($D73="SI",$D73="T&amp;A")</formula>
    </cfRule>
  </conditionalFormatting>
  <conditionalFormatting sqref="E73">
    <cfRule type="expression" dxfId="5381" priority="4920" stopIfTrue="1">
      <formula>OR($D73="SI",$D73="T&amp;A")</formula>
    </cfRule>
    <cfRule type="expression" dxfId="5380" priority="4921" stopIfTrue="1">
      <formula>AND($D73&lt;&gt;"SI",$E73&lt;24)</formula>
    </cfRule>
    <cfRule type="expression" dxfId="5379" priority="4922" stopIfTrue="1">
      <formula>OR($D73="SI",$D73="T&amp;A")</formula>
    </cfRule>
  </conditionalFormatting>
  <conditionalFormatting sqref="E73">
    <cfRule type="expression" dxfId="5378" priority="4917" stopIfTrue="1">
      <formula>OR($D73="SI",$D73="T&amp;A")</formula>
    </cfRule>
    <cfRule type="expression" dxfId="5377" priority="4918" stopIfTrue="1">
      <formula>AND($D73&lt;&gt;"SI",$E73&lt;24)</formula>
    </cfRule>
    <cfRule type="expression" dxfId="5376" priority="4919" stopIfTrue="1">
      <formula>OR($D73="SI",$D73="T&amp;A")</formula>
    </cfRule>
  </conditionalFormatting>
  <conditionalFormatting sqref="E73">
    <cfRule type="expression" dxfId="5375" priority="4914" stopIfTrue="1">
      <formula>OR($D73="SI",$D73="T&amp;A")</formula>
    </cfRule>
    <cfRule type="expression" dxfId="5374" priority="4915" stopIfTrue="1">
      <formula>AND($D73&lt;&gt;"SI",$E73&lt;24)</formula>
    </cfRule>
    <cfRule type="expression" dxfId="5373" priority="4916" stopIfTrue="1">
      <formula>OR($D73="SI",$D73="T&amp;A")</formula>
    </cfRule>
  </conditionalFormatting>
  <conditionalFormatting sqref="E73">
    <cfRule type="expression" dxfId="5372" priority="4911" stopIfTrue="1">
      <formula>OR($D73="SI",$D73="T&amp;A")</formula>
    </cfRule>
    <cfRule type="expression" dxfId="5371" priority="4912" stopIfTrue="1">
      <formula>AND($D73&lt;&gt;"SI",$E73&lt;24)</formula>
    </cfRule>
    <cfRule type="expression" dxfId="5370" priority="4913" stopIfTrue="1">
      <formula>OR($D73="SI",$D73="T&amp;A")</formula>
    </cfRule>
  </conditionalFormatting>
  <conditionalFormatting sqref="E73">
    <cfRule type="expression" dxfId="5369" priority="4908" stopIfTrue="1">
      <formula>OR($D73="SI",$D73="T&amp;A")</formula>
    </cfRule>
    <cfRule type="expression" dxfId="5368" priority="4909" stopIfTrue="1">
      <formula>AND($D73&lt;&gt;"SI",$E73&lt;24)</formula>
    </cfRule>
    <cfRule type="expression" dxfId="5367" priority="4910" stopIfTrue="1">
      <formula>OR($D73="SI",$D73="T&amp;A")</formula>
    </cfRule>
  </conditionalFormatting>
  <conditionalFormatting sqref="E73">
    <cfRule type="expression" dxfId="5366" priority="4905" stopIfTrue="1">
      <formula>OR($D73="SI",$D73="T&amp;A")</formula>
    </cfRule>
    <cfRule type="expression" dxfId="5365" priority="4906" stopIfTrue="1">
      <formula>AND($D73&lt;&gt;"SI",$E73&lt;24)</formula>
    </cfRule>
    <cfRule type="expression" dxfId="5364" priority="4907" stopIfTrue="1">
      <formula>OR($D73="SI",$D73="T&amp;A")</formula>
    </cfRule>
  </conditionalFormatting>
  <conditionalFormatting sqref="E73">
    <cfRule type="expression" dxfId="5363" priority="4902" stopIfTrue="1">
      <formula>OR($D73="SI",$D73="T&amp;A")</formula>
    </cfRule>
    <cfRule type="expression" dxfId="5362" priority="4903" stopIfTrue="1">
      <formula>AND($D73&lt;&gt;"SI",$E73&lt;24)</formula>
    </cfRule>
    <cfRule type="expression" dxfId="5361" priority="4904" stopIfTrue="1">
      <formula>OR($D73="SI",$D73="T&amp;A")</formula>
    </cfRule>
  </conditionalFormatting>
  <conditionalFormatting sqref="E73">
    <cfRule type="expression" dxfId="5360" priority="4899" stopIfTrue="1">
      <formula>OR($D73="SI",$D73="T&amp;A")</formula>
    </cfRule>
    <cfRule type="expression" dxfId="5359" priority="4900" stopIfTrue="1">
      <formula>AND($D73&lt;&gt;"SI",$E73&lt;24)</formula>
    </cfRule>
    <cfRule type="expression" dxfId="5358" priority="4901" stopIfTrue="1">
      <formula>OR($D73="SI",$D73="T&amp;A")</formula>
    </cfRule>
  </conditionalFormatting>
  <conditionalFormatting sqref="E73">
    <cfRule type="expression" dxfId="5357" priority="4896" stopIfTrue="1">
      <formula>OR($D73="SI",$D73="T&amp;A")</formula>
    </cfRule>
    <cfRule type="expression" dxfId="5356" priority="4897" stopIfTrue="1">
      <formula>AND($D73&lt;&gt;"SI",$E73&lt;24)</formula>
    </cfRule>
    <cfRule type="expression" dxfId="5355" priority="4898" stopIfTrue="1">
      <formula>OR($D73="SI",$D73="T&amp;A")</formula>
    </cfRule>
  </conditionalFormatting>
  <conditionalFormatting sqref="E73">
    <cfRule type="expression" dxfId="5354" priority="4893" stopIfTrue="1">
      <formula>OR($D73="SI",$D73="T&amp;A")</formula>
    </cfRule>
    <cfRule type="expression" dxfId="5353" priority="4894" stopIfTrue="1">
      <formula>AND($D73&lt;&gt;"SI",$E73&lt;24)</formula>
    </cfRule>
    <cfRule type="expression" dxfId="5352" priority="4895" stopIfTrue="1">
      <formula>OR($D73="SI",$D73="T&amp;A")</formula>
    </cfRule>
  </conditionalFormatting>
  <conditionalFormatting sqref="E73">
    <cfRule type="expression" dxfId="5351" priority="4890" stopIfTrue="1">
      <formula>OR($D73="SI",$D73="T&amp;A")</formula>
    </cfRule>
    <cfRule type="expression" dxfId="5350" priority="4891" stopIfTrue="1">
      <formula>AND($D73&lt;&gt;"SI",$E73&lt;24)</formula>
    </cfRule>
    <cfRule type="expression" dxfId="5349" priority="4892" stopIfTrue="1">
      <formula>OR($D73="SI",$D73="T&amp;A")</formula>
    </cfRule>
  </conditionalFormatting>
  <conditionalFormatting sqref="E73">
    <cfRule type="expression" dxfId="5348" priority="4887" stopIfTrue="1">
      <formula>OR($D73="SI",$D73="T&amp;A")</formula>
    </cfRule>
    <cfRule type="expression" dxfId="5347" priority="4888" stopIfTrue="1">
      <formula>AND($D73&lt;&gt;"SI",$E73&lt;24)</formula>
    </cfRule>
    <cfRule type="expression" dxfId="5346" priority="4889" stopIfTrue="1">
      <formula>OR($D73="SI",$D73="T&amp;A")</formula>
    </cfRule>
  </conditionalFormatting>
  <conditionalFormatting sqref="E73">
    <cfRule type="expression" dxfId="5345" priority="4884" stopIfTrue="1">
      <formula>OR($D73="SI",$D73="T&amp;A")</formula>
    </cfRule>
    <cfRule type="expression" dxfId="5344" priority="4885" stopIfTrue="1">
      <formula>AND($D73&lt;&gt;"SI",$E73&lt;24)</formula>
    </cfRule>
    <cfRule type="expression" dxfId="5343" priority="4886" stopIfTrue="1">
      <formula>OR($D73="SI",$D73="T&amp;A")</formula>
    </cfRule>
  </conditionalFormatting>
  <conditionalFormatting sqref="E73">
    <cfRule type="expression" dxfId="5342" priority="4881" stopIfTrue="1">
      <formula>OR($D73="SI",$D73="T&amp;A")</formula>
    </cfRule>
    <cfRule type="expression" dxfId="5341" priority="4882" stopIfTrue="1">
      <formula>AND($D73&lt;&gt;"SI",$E73&lt;24)</formula>
    </cfRule>
    <cfRule type="expression" dxfId="5340" priority="4883" stopIfTrue="1">
      <formula>OR($D73="SI",$D73="T&amp;A")</formula>
    </cfRule>
  </conditionalFormatting>
  <conditionalFormatting sqref="E73">
    <cfRule type="expression" dxfId="5339" priority="4878" stopIfTrue="1">
      <formula>OR($D73="SI",$D73="T&amp;A")</formula>
    </cfRule>
    <cfRule type="expression" dxfId="5338" priority="4879" stopIfTrue="1">
      <formula>AND($D73&lt;&gt;"SI",$E73&lt;24)</formula>
    </cfRule>
    <cfRule type="expression" dxfId="5337" priority="4880" stopIfTrue="1">
      <formula>OR($D73="SI",$D73="T&amp;A")</formula>
    </cfRule>
  </conditionalFormatting>
  <conditionalFormatting sqref="E73">
    <cfRule type="expression" dxfId="5336" priority="4875" stopIfTrue="1">
      <formula>OR($D73="SI",$D73="T&amp;A")</formula>
    </cfRule>
    <cfRule type="expression" dxfId="5335" priority="4876" stopIfTrue="1">
      <formula>AND($D73&lt;&gt;"SI",$E73&lt;24)</formula>
    </cfRule>
    <cfRule type="expression" dxfId="5334" priority="4877" stopIfTrue="1">
      <formula>OR($D73="SI",$D73="T&amp;A")</formula>
    </cfRule>
  </conditionalFormatting>
  <conditionalFormatting sqref="E73">
    <cfRule type="expression" dxfId="5333" priority="4872" stopIfTrue="1">
      <formula>OR($D73="SI",$D73="T&amp;A")</formula>
    </cfRule>
    <cfRule type="expression" dxfId="5332" priority="4873" stopIfTrue="1">
      <formula>AND($D73&lt;&gt;"SI",$E73&lt;24)</formula>
    </cfRule>
    <cfRule type="expression" dxfId="5331" priority="4874" stopIfTrue="1">
      <formula>OR($D73="SI",$D73="T&amp;A")</formula>
    </cfRule>
  </conditionalFormatting>
  <conditionalFormatting sqref="E73">
    <cfRule type="expression" dxfId="5330" priority="4869" stopIfTrue="1">
      <formula>OR($D73="SI",$D73="T&amp;A")</formula>
    </cfRule>
    <cfRule type="expression" dxfId="5329" priority="4870" stopIfTrue="1">
      <formula>AND($D73&lt;&gt;"SI",$E73&lt;24)</formula>
    </cfRule>
    <cfRule type="expression" dxfId="5328" priority="4871" stopIfTrue="1">
      <formula>OR($D73="SI",$D73="T&amp;A")</formula>
    </cfRule>
  </conditionalFormatting>
  <conditionalFormatting sqref="E73">
    <cfRule type="expression" dxfId="5327" priority="4866" stopIfTrue="1">
      <formula>OR($D73="SI",$D73="T&amp;A")</formula>
    </cfRule>
    <cfRule type="expression" dxfId="5326" priority="4867" stopIfTrue="1">
      <formula>AND($D73&lt;&gt;"SI",$E73&lt;24)</formula>
    </cfRule>
    <cfRule type="expression" dxfId="5325" priority="4868" stopIfTrue="1">
      <formula>OR($D73="SI",$D73="T&amp;A")</formula>
    </cfRule>
  </conditionalFormatting>
  <conditionalFormatting sqref="E73">
    <cfRule type="expression" dxfId="5324" priority="4863" stopIfTrue="1">
      <formula>OR($D73="SI",$D73="T&amp;A")</formula>
    </cfRule>
    <cfRule type="expression" dxfId="5323" priority="4864" stopIfTrue="1">
      <formula>AND($D73&lt;&gt;"SI",$E73&lt;24)</formula>
    </cfRule>
    <cfRule type="expression" dxfId="5322" priority="4865" stopIfTrue="1">
      <formula>OR($D73="SI",$D73="T&amp;A")</formula>
    </cfRule>
  </conditionalFormatting>
  <conditionalFormatting sqref="E73">
    <cfRule type="expression" dxfId="5321" priority="4860" stopIfTrue="1">
      <formula>OR($D73="SI",$D73="T&amp;A")</formula>
    </cfRule>
    <cfRule type="expression" dxfId="5320" priority="4861" stopIfTrue="1">
      <formula>AND($D73&lt;&gt;"SI",$E73&lt;24)</formula>
    </cfRule>
    <cfRule type="expression" dxfId="5319" priority="4862" stopIfTrue="1">
      <formula>OR($D73="SI",$D73="T&amp;A")</formula>
    </cfRule>
  </conditionalFormatting>
  <conditionalFormatting sqref="E73">
    <cfRule type="expression" dxfId="5318" priority="4857" stopIfTrue="1">
      <formula>OR($D73="SI",$D73="T&amp;A")</formula>
    </cfRule>
    <cfRule type="expression" dxfId="5317" priority="4858" stopIfTrue="1">
      <formula>AND($D73&lt;&gt;"SI",$E73&lt;24)</formula>
    </cfRule>
    <cfRule type="expression" dxfId="5316" priority="4859" stopIfTrue="1">
      <formula>OR($D73="SI",$D73="T&amp;A")</formula>
    </cfRule>
  </conditionalFormatting>
  <conditionalFormatting sqref="E73">
    <cfRule type="expression" dxfId="5315" priority="4854" stopIfTrue="1">
      <formula>OR($D73="SI",$D73="T&amp;A")</formula>
    </cfRule>
    <cfRule type="expression" dxfId="5314" priority="4855" stopIfTrue="1">
      <formula>AND($D73&lt;&gt;"SI",$E73&lt;24)</formula>
    </cfRule>
    <cfRule type="expression" dxfId="5313" priority="4856" stopIfTrue="1">
      <formula>OR($D73="SI",$D73="T&amp;A")</formula>
    </cfRule>
  </conditionalFormatting>
  <conditionalFormatting sqref="E73">
    <cfRule type="expression" dxfId="5312" priority="4851" stopIfTrue="1">
      <formula>OR($D73="SI",$D73="T&amp;A")</formula>
    </cfRule>
    <cfRule type="expression" dxfId="5311" priority="4852" stopIfTrue="1">
      <formula>AND($D73&lt;&gt;"SI",$E73&lt;24)</formula>
    </cfRule>
    <cfRule type="expression" dxfId="5310" priority="4853" stopIfTrue="1">
      <formula>OR($D73="SI",$D73="T&amp;A")</formula>
    </cfRule>
  </conditionalFormatting>
  <conditionalFormatting sqref="E73">
    <cfRule type="expression" dxfId="5309" priority="4848" stopIfTrue="1">
      <formula>OR($D73="SI",$D73="T&amp;A")</formula>
    </cfRule>
    <cfRule type="expression" dxfId="5308" priority="4849" stopIfTrue="1">
      <formula>AND($D73&lt;&gt;"SI",$E73&lt;24)</formula>
    </cfRule>
    <cfRule type="expression" dxfId="5307" priority="4850" stopIfTrue="1">
      <formula>OR($D73="SI",$D73="T&amp;A")</formula>
    </cfRule>
  </conditionalFormatting>
  <conditionalFormatting sqref="E73">
    <cfRule type="expression" dxfId="5306" priority="4845" stopIfTrue="1">
      <formula>OR($D73="SI",$D73="T&amp;A")</formula>
    </cfRule>
    <cfRule type="expression" dxfId="5305" priority="4846" stopIfTrue="1">
      <formula>AND($D73&lt;&gt;"SI",$E73&lt;24)</formula>
    </cfRule>
    <cfRule type="expression" dxfId="5304" priority="4847" stopIfTrue="1">
      <formula>OR($D73="SI",$D73="T&amp;A")</formula>
    </cfRule>
  </conditionalFormatting>
  <conditionalFormatting sqref="E73">
    <cfRule type="expression" dxfId="5303" priority="4842" stopIfTrue="1">
      <formula>OR($D73="SI",$D73="T&amp;A")</formula>
    </cfRule>
    <cfRule type="expression" dxfId="5302" priority="4843" stopIfTrue="1">
      <formula>AND($D73&lt;&gt;"SI",$E73&lt;24)</formula>
    </cfRule>
    <cfRule type="expression" dxfId="5301" priority="4844" stopIfTrue="1">
      <formula>OR($D73="SI",$D73="T&amp;A")</formula>
    </cfRule>
  </conditionalFormatting>
  <conditionalFormatting sqref="E73">
    <cfRule type="expression" dxfId="5300" priority="4839" stopIfTrue="1">
      <formula>OR($D73="SI",$D73="T&amp;A")</formula>
    </cfRule>
    <cfRule type="expression" dxfId="5299" priority="4840" stopIfTrue="1">
      <formula>AND($D73&lt;&gt;"SI",$E73&lt;24)</formula>
    </cfRule>
    <cfRule type="expression" dxfId="5298" priority="4841" stopIfTrue="1">
      <formula>OR($D73="SI",$D73="T&amp;A")</formula>
    </cfRule>
  </conditionalFormatting>
  <conditionalFormatting sqref="E73">
    <cfRule type="expression" dxfId="5297" priority="4836" stopIfTrue="1">
      <formula>OR($D73="SI",$D73="T&amp;A")</formula>
    </cfRule>
    <cfRule type="expression" dxfId="5296" priority="4837" stopIfTrue="1">
      <formula>AND($D73&lt;&gt;"SI",$E73&lt;24)</formula>
    </cfRule>
    <cfRule type="expression" dxfId="5295" priority="4838" stopIfTrue="1">
      <formula>OR($D73="SI",$D73="T&amp;A")</formula>
    </cfRule>
  </conditionalFormatting>
  <conditionalFormatting sqref="E73">
    <cfRule type="expression" dxfId="5294" priority="4833" stopIfTrue="1">
      <formula>OR($D73="SI",$D73="T&amp;A")</formula>
    </cfRule>
    <cfRule type="expression" dxfId="5293" priority="4834" stopIfTrue="1">
      <formula>AND($D73&lt;&gt;"SI",$E73&lt;24)</formula>
    </cfRule>
    <cfRule type="expression" dxfId="5292" priority="4835" stopIfTrue="1">
      <formula>OR($D73="SI",$D73="T&amp;A")</formula>
    </cfRule>
  </conditionalFormatting>
  <conditionalFormatting sqref="E73">
    <cfRule type="expression" dxfId="5291" priority="4830" stopIfTrue="1">
      <formula>OR($D73="SI",$D73="T&amp;A")</formula>
    </cfRule>
    <cfRule type="expression" dxfId="5290" priority="4831" stopIfTrue="1">
      <formula>AND($D73&lt;&gt;"SI",$E73&lt;24)</formula>
    </cfRule>
    <cfRule type="expression" dxfId="5289" priority="4832" stopIfTrue="1">
      <formula>OR($D73="SI",$D73="T&amp;A")</formula>
    </cfRule>
  </conditionalFormatting>
  <conditionalFormatting sqref="E73">
    <cfRule type="expression" dxfId="5288" priority="4827" stopIfTrue="1">
      <formula>OR($D73="SI",$D73="T&amp;A")</formula>
    </cfRule>
    <cfRule type="expression" dxfId="5287" priority="4828" stopIfTrue="1">
      <formula>AND($D73&lt;&gt;"SI",$E73&lt;24)</formula>
    </cfRule>
    <cfRule type="expression" dxfId="5286" priority="4829" stopIfTrue="1">
      <formula>OR($D73="SI",$D73="T&amp;A")</formula>
    </cfRule>
  </conditionalFormatting>
  <conditionalFormatting sqref="E73">
    <cfRule type="expression" dxfId="5285" priority="4824" stopIfTrue="1">
      <formula>OR($D73="SI",$D73="T&amp;A")</formula>
    </cfRule>
    <cfRule type="expression" dxfId="5284" priority="4825" stopIfTrue="1">
      <formula>AND($D73&lt;&gt;"SI",$E73&lt;24)</formula>
    </cfRule>
    <cfRule type="expression" dxfId="5283" priority="4826" stopIfTrue="1">
      <formula>OR($D73="SI",$D73="T&amp;A")</formula>
    </cfRule>
  </conditionalFormatting>
  <conditionalFormatting sqref="E73">
    <cfRule type="expression" dxfId="5282" priority="4821" stopIfTrue="1">
      <formula>OR($D73="SI",$D73="T&amp;A")</formula>
    </cfRule>
    <cfRule type="expression" dxfId="5281" priority="4822" stopIfTrue="1">
      <formula>AND($D73&lt;&gt;"SI",$E73&lt;24)</formula>
    </cfRule>
    <cfRule type="expression" dxfId="5280" priority="4823" stopIfTrue="1">
      <formula>OR($D73="SI",$D73="T&amp;A")</formula>
    </cfRule>
  </conditionalFormatting>
  <conditionalFormatting sqref="E73">
    <cfRule type="expression" dxfId="5279" priority="4818" stopIfTrue="1">
      <formula>OR($D73="SI",$D73="T&amp;A")</formula>
    </cfRule>
    <cfRule type="expression" dxfId="5278" priority="4819" stopIfTrue="1">
      <formula>AND($D73&lt;&gt;"SI",$E73&lt;24)</formula>
    </cfRule>
    <cfRule type="expression" dxfId="5277" priority="4820" stopIfTrue="1">
      <formula>OR($D73="SI",$D73="T&amp;A")</formula>
    </cfRule>
  </conditionalFormatting>
  <conditionalFormatting sqref="E73">
    <cfRule type="expression" dxfId="5276" priority="4815" stopIfTrue="1">
      <formula>OR($D73="SI",$D73="T&amp;A")</formula>
    </cfRule>
    <cfRule type="expression" dxfId="5275" priority="4816" stopIfTrue="1">
      <formula>AND($D73&lt;&gt;"SI",$E73&lt;24)</formula>
    </cfRule>
    <cfRule type="expression" dxfId="5274" priority="4817" stopIfTrue="1">
      <formula>OR($D73="SI",$D73="T&amp;A")</formula>
    </cfRule>
  </conditionalFormatting>
  <conditionalFormatting sqref="E73">
    <cfRule type="expression" dxfId="5273" priority="4812" stopIfTrue="1">
      <formula>OR($D73="SI",$D73="T&amp;A")</formula>
    </cfRule>
    <cfRule type="expression" dxfId="5272" priority="4813" stopIfTrue="1">
      <formula>AND($D73&lt;&gt;"SI",$E73&lt;24)</formula>
    </cfRule>
    <cfRule type="expression" dxfId="5271" priority="4814" stopIfTrue="1">
      <formula>OR($D73="SI",$D73="T&amp;A")</formula>
    </cfRule>
  </conditionalFormatting>
  <conditionalFormatting sqref="E73">
    <cfRule type="expression" dxfId="5270" priority="4809" stopIfTrue="1">
      <formula>OR($D73="SI",$D73="T&amp;A")</formula>
    </cfRule>
    <cfRule type="expression" dxfId="5269" priority="4810" stopIfTrue="1">
      <formula>AND($D73&lt;&gt;"SI",$E73&lt;24)</formula>
    </cfRule>
    <cfRule type="expression" dxfId="5268" priority="4811" stopIfTrue="1">
      <formula>OR($D73="SI",$D73="T&amp;A")</formula>
    </cfRule>
  </conditionalFormatting>
  <conditionalFormatting sqref="E73">
    <cfRule type="expression" dxfId="5267" priority="4806" stopIfTrue="1">
      <formula>OR($D73="SI",$D73="T&amp;A")</formula>
    </cfRule>
    <cfRule type="expression" dxfId="5266" priority="4807" stopIfTrue="1">
      <formula>AND($D73&lt;&gt;"SI",$E73&lt;24)</formula>
    </cfRule>
    <cfRule type="expression" dxfId="5265" priority="4808" stopIfTrue="1">
      <formula>OR($D73="SI",$D73="T&amp;A")</formula>
    </cfRule>
  </conditionalFormatting>
  <conditionalFormatting sqref="E73">
    <cfRule type="expression" dxfId="5264" priority="4803" stopIfTrue="1">
      <formula>OR($D73="SI",$D73="T&amp;A")</formula>
    </cfRule>
    <cfRule type="expression" dxfId="5263" priority="4804" stopIfTrue="1">
      <formula>AND($D73&lt;&gt;"SI",$E73&lt;24)</formula>
    </cfRule>
    <cfRule type="expression" dxfId="5262" priority="4805" stopIfTrue="1">
      <formula>OR($D73="SI",$D73="T&amp;A")</formula>
    </cfRule>
  </conditionalFormatting>
  <conditionalFormatting sqref="E73">
    <cfRule type="expression" dxfId="5261" priority="4800" stopIfTrue="1">
      <formula>OR($D73="SI",$D73="T&amp;A")</formula>
    </cfRule>
    <cfRule type="expression" dxfId="5260" priority="4801" stopIfTrue="1">
      <formula>AND($D73&lt;&gt;"SI",$E73&lt;24)</formula>
    </cfRule>
    <cfRule type="expression" dxfId="5259" priority="4802" stopIfTrue="1">
      <formula>OR($D73="SI",$D73="T&amp;A")</formula>
    </cfRule>
  </conditionalFormatting>
  <conditionalFormatting sqref="E73">
    <cfRule type="expression" dxfId="5258" priority="4797" stopIfTrue="1">
      <formula>OR($D73="SI",$D73="T&amp;A")</formula>
    </cfRule>
    <cfRule type="expression" dxfId="5257" priority="4798" stopIfTrue="1">
      <formula>AND($D73&lt;&gt;"SI",$E73&lt;24)</formula>
    </cfRule>
    <cfRule type="expression" dxfId="5256" priority="4799" stopIfTrue="1">
      <formula>OR($D73="SI",$D73="T&amp;A")</formula>
    </cfRule>
  </conditionalFormatting>
  <conditionalFormatting sqref="E73">
    <cfRule type="expression" dxfId="5255" priority="4794" stopIfTrue="1">
      <formula>OR($D73="SI",$D73="T&amp;A")</formula>
    </cfRule>
    <cfRule type="expression" dxfId="5254" priority="4795" stopIfTrue="1">
      <formula>AND($D73&lt;&gt;"SI",$E73&lt;24)</formula>
    </cfRule>
    <cfRule type="expression" dxfId="5253" priority="4796" stopIfTrue="1">
      <formula>OR($D73="SI",$D73="T&amp;A")</formula>
    </cfRule>
  </conditionalFormatting>
  <conditionalFormatting sqref="E73">
    <cfRule type="expression" dxfId="5252" priority="4791" stopIfTrue="1">
      <formula>OR($D73="SI",$D73="T&amp;A")</formula>
    </cfRule>
    <cfRule type="expression" dxfId="5251" priority="4792" stopIfTrue="1">
      <formula>AND($D73&lt;&gt;"SI",$E73&lt;24)</formula>
    </cfRule>
    <cfRule type="expression" dxfId="5250" priority="4793" stopIfTrue="1">
      <formula>OR($D73="SI",$D73="T&amp;A")</formula>
    </cfRule>
  </conditionalFormatting>
  <conditionalFormatting sqref="E73">
    <cfRule type="expression" dxfId="5249" priority="4788" stopIfTrue="1">
      <formula>OR($D73="SI",$D73="T&amp;A")</formula>
    </cfRule>
    <cfRule type="expression" dxfId="5248" priority="4789" stopIfTrue="1">
      <formula>AND($D73&lt;&gt;"SI",$E73&lt;24)</formula>
    </cfRule>
    <cfRule type="expression" dxfId="5247" priority="4790" stopIfTrue="1">
      <formula>OR($D73="SI",$D73="T&amp;A")</formula>
    </cfRule>
  </conditionalFormatting>
  <conditionalFormatting sqref="E73">
    <cfRule type="expression" dxfId="5246" priority="4785" stopIfTrue="1">
      <formula>OR($D73="SI",$D73="T&amp;A")</formula>
    </cfRule>
    <cfRule type="expression" dxfId="5245" priority="4786" stopIfTrue="1">
      <formula>AND($D73&lt;&gt;"SI",$E73&lt;24)</formula>
    </cfRule>
    <cfRule type="expression" dxfId="5244" priority="4787" stopIfTrue="1">
      <formula>OR($D73="SI",$D73="T&amp;A")</formula>
    </cfRule>
  </conditionalFormatting>
  <conditionalFormatting sqref="E73">
    <cfRule type="expression" dxfId="5243" priority="4782" stopIfTrue="1">
      <formula>OR($D73="SI",$D73="T&amp;A")</formula>
    </cfRule>
    <cfRule type="expression" dxfId="5242" priority="4783" stopIfTrue="1">
      <formula>AND($D73&lt;&gt;"SI",$E73&lt;24)</formula>
    </cfRule>
    <cfRule type="expression" dxfId="5241" priority="4784" stopIfTrue="1">
      <formula>OR($D73="SI",$D73="T&amp;A")</formula>
    </cfRule>
  </conditionalFormatting>
  <conditionalFormatting sqref="E73">
    <cfRule type="expression" dxfId="5240" priority="4779" stopIfTrue="1">
      <formula>OR($D73="SI",$D73="T&amp;A")</formula>
    </cfRule>
    <cfRule type="expression" dxfId="5239" priority="4780" stopIfTrue="1">
      <formula>AND($D73&lt;&gt;"SI",$E73&lt;24)</formula>
    </cfRule>
    <cfRule type="expression" dxfId="5238" priority="4781" stopIfTrue="1">
      <formula>OR($D73="SI",$D73="T&amp;A")</formula>
    </cfRule>
  </conditionalFormatting>
  <conditionalFormatting sqref="E73">
    <cfRule type="expression" dxfId="5237" priority="4776" stopIfTrue="1">
      <formula>OR($D73="SI",$D73="T&amp;A")</formula>
    </cfRule>
    <cfRule type="expression" dxfId="5236" priority="4777" stopIfTrue="1">
      <formula>AND($D73&lt;&gt;"SI",$E73&lt;24)</formula>
    </cfRule>
    <cfRule type="expression" dxfId="5235" priority="4778" stopIfTrue="1">
      <formula>OR($D73="SI",$D73="T&amp;A")</formula>
    </cfRule>
  </conditionalFormatting>
  <conditionalFormatting sqref="E73">
    <cfRule type="expression" dxfId="5234" priority="4773" stopIfTrue="1">
      <formula>OR($D73="SI",$D73="T&amp;A")</formula>
    </cfRule>
    <cfRule type="expression" dxfId="5233" priority="4774" stopIfTrue="1">
      <formula>AND($D73&lt;&gt;"SI",$E73&lt;24)</formula>
    </cfRule>
    <cfRule type="expression" dxfId="5232" priority="4775" stopIfTrue="1">
      <formula>OR($D73="SI",$D73="T&amp;A")</formula>
    </cfRule>
  </conditionalFormatting>
  <conditionalFormatting sqref="E73">
    <cfRule type="expression" dxfId="5231" priority="4770" stopIfTrue="1">
      <formula>OR($D73="SI",$D73="T&amp;A")</formula>
    </cfRule>
    <cfRule type="expression" dxfId="5230" priority="4771" stopIfTrue="1">
      <formula>AND($D73&lt;&gt;"SI",$E73&lt;24)</formula>
    </cfRule>
    <cfRule type="expression" dxfId="5229" priority="4772" stopIfTrue="1">
      <formula>OR($D73="SI",$D73="T&amp;A")</formula>
    </cfRule>
  </conditionalFormatting>
  <conditionalFormatting sqref="E73">
    <cfRule type="expression" dxfId="5228" priority="4767" stopIfTrue="1">
      <formula>OR($D73="SI",$D73="T&amp;A")</formula>
    </cfRule>
    <cfRule type="expression" dxfId="5227" priority="4768" stopIfTrue="1">
      <formula>AND($D73&lt;&gt;"SI",$E73&lt;24)</formula>
    </cfRule>
    <cfRule type="expression" dxfId="5226" priority="4769" stopIfTrue="1">
      <formula>OR($D73="SI",$D73="T&amp;A")</formula>
    </cfRule>
  </conditionalFormatting>
  <conditionalFormatting sqref="E73">
    <cfRule type="expression" dxfId="5225" priority="4764" stopIfTrue="1">
      <formula>OR($D73="SI",$D73="T&amp;A")</formula>
    </cfRule>
    <cfRule type="expression" dxfId="5224" priority="4765" stopIfTrue="1">
      <formula>AND($D73&lt;&gt;"SI",$E73&lt;24)</formula>
    </cfRule>
    <cfRule type="expression" dxfId="5223" priority="4766" stopIfTrue="1">
      <formula>OR($D73="SI",$D73="T&amp;A")</formula>
    </cfRule>
  </conditionalFormatting>
  <conditionalFormatting sqref="E73">
    <cfRule type="expression" dxfId="5222" priority="4761" stopIfTrue="1">
      <formula>OR($D73="SI",$D73="T&amp;A")</formula>
    </cfRule>
    <cfRule type="expression" dxfId="5221" priority="4762" stopIfTrue="1">
      <formula>AND($D73&lt;&gt;"SI",$E73&lt;24)</formula>
    </cfRule>
    <cfRule type="expression" dxfId="5220" priority="4763" stopIfTrue="1">
      <formula>OR($D73="SI",$D73="T&amp;A")</formula>
    </cfRule>
  </conditionalFormatting>
  <conditionalFormatting sqref="E73">
    <cfRule type="expression" dxfId="5219" priority="4758" stopIfTrue="1">
      <formula>OR($D73="SI",$D73="T&amp;A")</formula>
    </cfRule>
    <cfRule type="expression" dxfId="5218" priority="4759" stopIfTrue="1">
      <formula>AND($D73&lt;&gt;"SI",$E73&lt;24)</formula>
    </cfRule>
    <cfRule type="expression" dxfId="5217" priority="4760" stopIfTrue="1">
      <formula>OR($D73="SI",$D73="T&amp;A")</formula>
    </cfRule>
  </conditionalFormatting>
  <conditionalFormatting sqref="E73">
    <cfRule type="expression" dxfId="5216" priority="4755" stopIfTrue="1">
      <formula>OR($D73="SI",$D73="T&amp;A")</formula>
    </cfRule>
    <cfRule type="expression" dxfId="5215" priority="4756" stopIfTrue="1">
      <formula>AND($D73&lt;&gt;"SI",$E73&lt;24)</formula>
    </cfRule>
    <cfRule type="expression" dxfId="5214" priority="4757" stopIfTrue="1">
      <formula>OR($D73="SI",$D73="T&amp;A")</formula>
    </cfRule>
  </conditionalFormatting>
  <conditionalFormatting sqref="E73">
    <cfRule type="expression" dxfId="5213" priority="4752" stopIfTrue="1">
      <formula>OR($D73="SI",$D73="T&amp;A")</formula>
    </cfRule>
    <cfRule type="expression" dxfId="5212" priority="4753" stopIfTrue="1">
      <formula>AND($D73&lt;&gt;"SI",$E73&lt;24)</formula>
    </cfRule>
    <cfRule type="expression" dxfId="5211" priority="4754" stopIfTrue="1">
      <formula>OR($D73="SI",$D73="T&amp;A")</formula>
    </cfRule>
  </conditionalFormatting>
  <conditionalFormatting sqref="E73">
    <cfRule type="expression" dxfId="5210" priority="4749" stopIfTrue="1">
      <formula>OR($D73="SI",$D73="T&amp;A")</formula>
    </cfRule>
    <cfRule type="expression" dxfId="5209" priority="4750" stopIfTrue="1">
      <formula>AND($D73&lt;&gt;"SI",$E73&lt;24)</formula>
    </cfRule>
    <cfRule type="expression" dxfId="5208" priority="4751" stopIfTrue="1">
      <formula>OR($D73="SI",$D73="T&amp;A")</formula>
    </cfRule>
  </conditionalFormatting>
  <conditionalFormatting sqref="E73">
    <cfRule type="expression" dxfId="5207" priority="4746" stopIfTrue="1">
      <formula>OR($D73="SI",$D73="T&amp;A")</formula>
    </cfRule>
    <cfRule type="expression" dxfId="5206" priority="4747" stopIfTrue="1">
      <formula>AND($D73&lt;&gt;"SI",$E73&lt;24)</formula>
    </cfRule>
    <cfRule type="expression" dxfId="5205" priority="4748" stopIfTrue="1">
      <formula>OR($D73="SI",$D73="T&amp;A")</formula>
    </cfRule>
  </conditionalFormatting>
  <conditionalFormatting sqref="E73">
    <cfRule type="expression" dxfId="5204" priority="4743" stopIfTrue="1">
      <formula>OR($D73="SI",$D73="T&amp;A")</formula>
    </cfRule>
    <cfRule type="expression" dxfId="5203" priority="4744" stopIfTrue="1">
      <formula>AND($D73&lt;&gt;"SI",$E73&lt;24)</formula>
    </cfRule>
    <cfRule type="expression" dxfId="5202" priority="4745" stopIfTrue="1">
      <formula>OR($D73="SI",$D73="T&amp;A")</formula>
    </cfRule>
  </conditionalFormatting>
  <conditionalFormatting sqref="E73">
    <cfRule type="expression" dxfId="5201" priority="4740" stopIfTrue="1">
      <formula>OR($D73="SI",$D73="T&amp;A")</formula>
    </cfRule>
    <cfRule type="expression" dxfId="5200" priority="4741" stopIfTrue="1">
      <formula>AND($D73&lt;&gt;"SI",$E73&lt;24)</formula>
    </cfRule>
    <cfRule type="expression" dxfId="5199" priority="4742" stopIfTrue="1">
      <formula>OR($D73="SI",$D73="T&amp;A")</formula>
    </cfRule>
  </conditionalFormatting>
  <conditionalFormatting sqref="E73">
    <cfRule type="expression" dxfId="5198" priority="4737" stopIfTrue="1">
      <formula>OR($D73="SI",$D73="T&amp;A")</formula>
    </cfRule>
    <cfRule type="expression" dxfId="5197" priority="4738" stopIfTrue="1">
      <formula>AND($D73&lt;&gt;"SI",$E73&lt;24)</formula>
    </cfRule>
    <cfRule type="expression" dxfId="5196" priority="4739" stopIfTrue="1">
      <formula>OR($D73="SI",$D73="T&amp;A")</formula>
    </cfRule>
  </conditionalFormatting>
  <conditionalFormatting sqref="E73">
    <cfRule type="expression" dxfId="5195" priority="4734" stopIfTrue="1">
      <formula>OR($D73="SI",$D73="T&amp;A")</formula>
    </cfRule>
    <cfRule type="expression" dxfId="5194" priority="4735" stopIfTrue="1">
      <formula>AND($D73&lt;&gt;"SI",$E73&lt;24)</formula>
    </cfRule>
    <cfRule type="expression" dxfId="5193" priority="4736" stopIfTrue="1">
      <formula>OR($D73="SI",$D73="T&amp;A")</formula>
    </cfRule>
  </conditionalFormatting>
  <conditionalFormatting sqref="E73">
    <cfRule type="expression" dxfId="5192" priority="4731" stopIfTrue="1">
      <formula>OR($D73="SI",$D73="T&amp;A")</formula>
    </cfRule>
    <cfRule type="expression" dxfId="5191" priority="4732" stopIfTrue="1">
      <formula>AND($D73&lt;&gt;"SI",$E73&lt;24)</formula>
    </cfRule>
    <cfRule type="expression" dxfId="5190" priority="4733" stopIfTrue="1">
      <formula>OR($D73="SI",$D73="T&amp;A")</formula>
    </cfRule>
  </conditionalFormatting>
  <conditionalFormatting sqref="G59:G60">
    <cfRule type="expression" dxfId="5189" priority="4728" stopIfTrue="1">
      <formula>OR($D59="SI",$D59="T&amp;A")</formula>
    </cfRule>
    <cfRule type="expression" dxfId="5188" priority="4729" stopIfTrue="1">
      <formula>AND($F59&gt;0,$G59="")</formula>
    </cfRule>
    <cfRule type="expression" dxfId="5187" priority="4730" stopIfTrue="1">
      <formula>AND($F59=0,$G59&lt;&gt;"",$G59&lt;&gt;"PUMP OFF MODE",G59&lt;&gt;"UNDER LOAD")</formula>
    </cfRule>
  </conditionalFormatting>
  <conditionalFormatting sqref="G59:G60">
    <cfRule type="expression" dxfId="5186" priority="4725" stopIfTrue="1">
      <formula>OR($D59="SI",$D59="T&amp;A")</formula>
    </cfRule>
    <cfRule type="expression" dxfId="5185" priority="4726" stopIfTrue="1">
      <formula>AND($F59&gt;0,$G59="")</formula>
    </cfRule>
    <cfRule type="expression" dxfId="5184" priority="4727" stopIfTrue="1">
      <formula>AND($F59=0,$G59&lt;&gt;"",$G59&lt;&gt;"PUMP OFF MODE",G59&lt;&gt;"UNDER LOAD")</formula>
    </cfRule>
  </conditionalFormatting>
  <conditionalFormatting sqref="G59:G60">
    <cfRule type="expression" dxfId="5183" priority="4722" stopIfTrue="1">
      <formula>OR($D59="SI",$D59="T&amp;A")</formula>
    </cfRule>
    <cfRule type="expression" dxfId="5182" priority="4723" stopIfTrue="1">
      <formula>AND($F59&gt;0,$G59="")</formula>
    </cfRule>
    <cfRule type="expression" dxfId="5181" priority="4724" stopIfTrue="1">
      <formula>AND($F59=0,$G59&lt;&gt;"",$G59&lt;&gt;"PUMP OFF MODE",G59&lt;&gt;"UNDER LOAD")</formula>
    </cfRule>
  </conditionalFormatting>
  <conditionalFormatting sqref="G59:G60">
    <cfRule type="expression" dxfId="5180" priority="4719" stopIfTrue="1">
      <formula>OR($D59="SI",$D59="T&amp;A")</formula>
    </cfRule>
    <cfRule type="expression" dxfId="5179" priority="4720" stopIfTrue="1">
      <formula>AND($F59&gt;0,$G59="")</formula>
    </cfRule>
    <cfRule type="expression" dxfId="5178" priority="4721" stopIfTrue="1">
      <formula>AND($F59=0,$G59&lt;&gt;"",$G59&lt;&gt;"PUMP OFF MODE",G59&lt;&gt;"UNDER LOAD")</formula>
    </cfRule>
  </conditionalFormatting>
  <conditionalFormatting sqref="G59:G60">
    <cfRule type="expression" dxfId="5177" priority="4716" stopIfTrue="1">
      <formula>OR($D59="SI",$D59="T&amp;A")</formula>
    </cfRule>
    <cfRule type="expression" dxfId="5176" priority="4717" stopIfTrue="1">
      <formula>AND($F59&gt;0,$G59="")</formula>
    </cfRule>
    <cfRule type="expression" dxfId="5175" priority="4718" stopIfTrue="1">
      <formula>AND($F59=0,$G59&lt;&gt;"",$G59&lt;&gt;"PUMP OFF MODE",G59&lt;&gt;"UNDER LOAD")</formula>
    </cfRule>
  </conditionalFormatting>
  <conditionalFormatting sqref="G59:G60">
    <cfRule type="expression" dxfId="5174" priority="4713" stopIfTrue="1">
      <formula>OR($D59="SI",$D59="T&amp;A")</formula>
    </cfRule>
    <cfRule type="expression" dxfId="5173" priority="4714" stopIfTrue="1">
      <formula>AND($F59&gt;0,$G59="")</formula>
    </cfRule>
    <cfRule type="expression" dxfId="5172" priority="4715" stopIfTrue="1">
      <formula>AND($F59=0,$G59&lt;&gt;"",$G59&lt;&gt;"PUMP OFF MODE",G59&lt;&gt;"UNDER LOAD")</formula>
    </cfRule>
  </conditionalFormatting>
  <conditionalFormatting sqref="G59:G60">
    <cfRule type="expression" dxfId="5171" priority="4710" stopIfTrue="1">
      <formula>OR($D59="SI",$D59="T&amp;A")</formula>
    </cfRule>
    <cfRule type="expression" dxfId="5170" priority="4711" stopIfTrue="1">
      <formula>AND($F59&gt;0,$G59="")</formula>
    </cfRule>
    <cfRule type="expression" dxfId="5169" priority="4712" stopIfTrue="1">
      <formula>AND($F59=0,$G59&lt;&gt;"",$G59&lt;&gt;"PUMP OFF MODE",G59&lt;&gt;"UNDER LOAD")</formula>
    </cfRule>
  </conditionalFormatting>
  <conditionalFormatting sqref="G59:G60">
    <cfRule type="expression" dxfId="5168" priority="4707" stopIfTrue="1">
      <formula>OR($D59="SI",$D59="T&amp;A")</formula>
    </cfRule>
    <cfRule type="expression" dxfId="5167" priority="4708" stopIfTrue="1">
      <formula>AND($F59&gt;0,$G59="")</formula>
    </cfRule>
    <cfRule type="expression" dxfId="5166" priority="4709" stopIfTrue="1">
      <formula>AND($F59=0,$G59&lt;&gt;"",$G59&lt;&gt;"PUMP OFF MODE",G59&lt;&gt;"UNDER LOAD")</formula>
    </cfRule>
  </conditionalFormatting>
  <conditionalFormatting sqref="G59:G60">
    <cfRule type="expression" dxfId="5165" priority="4704" stopIfTrue="1">
      <formula>OR($D59="SI",$D59="T&amp;A")</formula>
    </cfRule>
    <cfRule type="expression" dxfId="5164" priority="4705" stopIfTrue="1">
      <formula>AND($F59&gt;0,$G59="")</formula>
    </cfRule>
    <cfRule type="expression" dxfId="5163" priority="4706" stopIfTrue="1">
      <formula>AND($F59=0,$G59&lt;&gt;"",$G59&lt;&gt;"PUMP OFF MODE",G59&lt;&gt;"UNDER LOAD")</formula>
    </cfRule>
  </conditionalFormatting>
  <conditionalFormatting sqref="G59:G60">
    <cfRule type="expression" dxfId="5162" priority="4701" stopIfTrue="1">
      <formula>OR($D59="SI",$D59="T&amp;A")</formula>
    </cfRule>
    <cfRule type="expression" dxfId="5161" priority="4702" stopIfTrue="1">
      <formula>AND($F59&gt;0,$G59="")</formula>
    </cfRule>
    <cfRule type="expression" dxfId="5160" priority="4703" stopIfTrue="1">
      <formula>AND($F59=0,$G59&lt;&gt;"",$G59&lt;&gt;"PUMP OFF MODE",G59&lt;&gt;"UNDER LOAD")</formula>
    </cfRule>
  </conditionalFormatting>
  <conditionalFormatting sqref="G59:G60">
    <cfRule type="expression" dxfId="5159" priority="4698" stopIfTrue="1">
      <formula>OR($D59="SI",$D59="T&amp;A")</formula>
    </cfRule>
    <cfRule type="expression" dxfId="5158" priority="4699" stopIfTrue="1">
      <formula>AND($F59&gt;0,$G59="")</formula>
    </cfRule>
    <cfRule type="expression" dxfId="5157" priority="4700" stopIfTrue="1">
      <formula>AND($F59=0,$G59&lt;&gt;"",$G59&lt;&gt;"PUMP OFF MODE",G59&lt;&gt;"UNDER LOAD")</formula>
    </cfRule>
  </conditionalFormatting>
  <conditionalFormatting sqref="G59:G60">
    <cfRule type="expression" dxfId="5156" priority="4695" stopIfTrue="1">
      <formula>OR($D59="SI",$D59="T&amp;A")</formula>
    </cfRule>
    <cfRule type="expression" dxfId="5155" priority="4696" stopIfTrue="1">
      <formula>AND($F59&gt;0,$G59="")</formula>
    </cfRule>
    <cfRule type="expression" dxfId="5154" priority="4697" stopIfTrue="1">
      <formula>AND($F59=0,$G59&lt;&gt;"",$G59&lt;&gt;"PUMP OFF MODE",G59&lt;&gt;"UNDER LOAD")</formula>
    </cfRule>
  </conditionalFormatting>
  <conditionalFormatting sqref="G59:G60">
    <cfRule type="expression" dxfId="5153" priority="4692" stopIfTrue="1">
      <formula>OR($D59="SI",$D59="T&amp;A")</formula>
    </cfRule>
    <cfRule type="expression" dxfId="5152" priority="4693" stopIfTrue="1">
      <formula>AND($F59&gt;0,$G59="")</formula>
    </cfRule>
    <cfRule type="expression" dxfId="5151" priority="4694" stopIfTrue="1">
      <formula>AND($F59=0,$G59&lt;&gt;"",$G59&lt;&gt;"PUMP OFF MODE",G59&lt;&gt;"UNDER LOAD")</formula>
    </cfRule>
  </conditionalFormatting>
  <conditionalFormatting sqref="G59:G60">
    <cfRule type="expression" dxfId="5150" priority="4689" stopIfTrue="1">
      <formula>OR($D59="SI",$D59="T&amp;A")</formula>
    </cfRule>
    <cfRule type="expression" dxfId="5149" priority="4690" stopIfTrue="1">
      <formula>AND($F59&gt;0,$G59="")</formula>
    </cfRule>
    <cfRule type="expression" dxfId="5148" priority="4691" stopIfTrue="1">
      <formula>AND($F59=0,$G59&lt;&gt;"",$G59&lt;&gt;"PUMP OFF MODE",G59&lt;&gt;"UNDER LOAD")</formula>
    </cfRule>
  </conditionalFormatting>
  <conditionalFormatting sqref="G59:G60">
    <cfRule type="expression" dxfId="5147" priority="4686" stopIfTrue="1">
      <formula>OR($D59="SI",$D59="T&amp;A")</formula>
    </cfRule>
    <cfRule type="expression" dxfId="5146" priority="4687" stopIfTrue="1">
      <formula>AND($F59&gt;0,$G59="")</formula>
    </cfRule>
    <cfRule type="expression" dxfId="5145" priority="4688" stopIfTrue="1">
      <formula>AND($F59=0,$G59&lt;&gt;"",$G59&lt;&gt;"PUMP OFF MODE",G59&lt;&gt;"UNDER LOAD")</formula>
    </cfRule>
  </conditionalFormatting>
  <conditionalFormatting sqref="G59:G60">
    <cfRule type="expression" dxfId="5144" priority="4683" stopIfTrue="1">
      <formula>OR($D59="SI",$D59="T&amp;A")</formula>
    </cfRule>
    <cfRule type="expression" dxfId="5143" priority="4684" stopIfTrue="1">
      <formula>AND($F59&gt;0,$G59="")</formula>
    </cfRule>
    <cfRule type="expression" dxfId="5142" priority="4685" stopIfTrue="1">
      <formula>AND($F59=0,$G59&lt;&gt;"",$G59&lt;&gt;"PUMP OFF MODE",G59&lt;&gt;"UNDER LOAD")</formula>
    </cfRule>
  </conditionalFormatting>
  <conditionalFormatting sqref="G59:G60">
    <cfRule type="expression" dxfId="5141" priority="4680" stopIfTrue="1">
      <formula>OR($D59="SI",$D59="T&amp;A")</formula>
    </cfRule>
    <cfRule type="expression" dxfId="5140" priority="4681" stopIfTrue="1">
      <formula>AND($F59&gt;0,$G59="")</formula>
    </cfRule>
    <cfRule type="expression" dxfId="5139" priority="4682" stopIfTrue="1">
      <formula>AND($F59=0,$G59&lt;&gt;"",$G59&lt;&gt;"PUMP OFF MODE",G59&lt;&gt;"UNDER LOAD")</formula>
    </cfRule>
  </conditionalFormatting>
  <conditionalFormatting sqref="G59:G60">
    <cfRule type="expression" dxfId="5138" priority="4677" stopIfTrue="1">
      <formula>OR($D59="SI",$D59="T&amp;A")</formula>
    </cfRule>
    <cfRule type="expression" dxfId="5137" priority="4678" stopIfTrue="1">
      <formula>AND($F59&gt;0,$G59="")</formula>
    </cfRule>
    <cfRule type="expression" dxfId="5136" priority="4679" stopIfTrue="1">
      <formula>AND($F59=0,$G59&lt;&gt;"",$G59&lt;&gt;"PUMP OFF MODE",G59&lt;&gt;"UNDER LOAD")</formula>
    </cfRule>
  </conditionalFormatting>
  <conditionalFormatting sqref="G59:G60">
    <cfRule type="expression" dxfId="5135" priority="4674" stopIfTrue="1">
      <formula>OR($D59="SI",$D59="T&amp;A")</formula>
    </cfRule>
    <cfRule type="expression" dxfId="5134" priority="4675" stopIfTrue="1">
      <formula>AND($F59&gt;0,$G59="")</formula>
    </cfRule>
    <cfRule type="expression" dxfId="5133" priority="4676" stopIfTrue="1">
      <formula>AND($F59=0,$G59&lt;&gt;"",$G59&lt;&gt;"PUMP OFF MODE",G59&lt;&gt;"UNDER LOAD")</formula>
    </cfRule>
  </conditionalFormatting>
  <conditionalFormatting sqref="G59:G60">
    <cfRule type="expression" dxfId="5132" priority="4671" stopIfTrue="1">
      <formula>OR($D59="SI",$D59="T&amp;A")</formula>
    </cfRule>
    <cfRule type="expression" dxfId="5131" priority="4672" stopIfTrue="1">
      <formula>AND($F59&gt;0,$G59="")</formula>
    </cfRule>
    <cfRule type="expression" dxfId="5130" priority="4673" stopIfTrue="1">
      <formula>AND($F59=0,$G59&lt;&gt;"",$G59&lt;&gt;"PUMP OFF MODE",G59&lt;&gt;"UNDER LOAD")</formula>
    </cfRule>
  </conditionalFormatting>
  <conditionalFormatting sqref="G59:G60">
    <cfRule type="expression" dxfId="5129" priority="4668" stopIfTrue="1">
      <formula>OR($D59="SI",$D59="T&amp;A")</formula>
    </cfRule>
    <cfRule type="expression" dxfId="5128" priority="4669" stopIfTrue="1">
      <formula>AND($F59&gt;0,$G59="")</formula>
    </cfRule>
    <cfRule type="expression" dxfId="5127" priority="4670" stopIfTrue="1">
      <formula>AND($F59=0,$G59&lt;&gt;"",$G59&lt;&gt;"PUMP OFF MODE",G59&lt;&gt;"UNDER LOAD")</formula>
    </cfRule>
  </conditionalFormatting>
  <conditionalFormatting sqref="G59:G60">
    <cfRule type="expression" dxfId="5126" priority="4665" stopIfTrue="1">
      <formula>OR($D59="SI",$D59="T&amp;A")</formula>
    </cfRule>
    <cfRule type="expression" dxfId="5125" priority="4666" stopIfTrue="1">
      <formula>AND($F59&gt;0,$G59="")</formula>
    </cfRule>
    <cfRule type="expression" dxfId="5124" priority="4667" stopIfTrue="1">
      <formula>AND($F59=0,$G59&lt;&gt;"",$G59&lt;&gt;"PUMP OFF MODE",G59&lt;&gt;"UNDER LOAD")</formula>
    </cfRule>
  </conditionalFormatting>
  <conditionalFormatting sqref="G59:G60">
    <cfRule type="expression" dxfId="5123" priority="4662" stopIfTrue="1">
      <formula>OR($D59="SI",$D59="T&amp;A")</formula>
    </cfRule>
    <cfRule type="expression" dxfId="5122" priority="4663" stopIfTrue="1">
      <formula>AND($F59&gt;0,$G59="")</formula>
    </cfRule>
    <cfRule type="expression" dxfId="5121" priority="4664" stopIfTrue="1">
      <formula>AND($F59=0,$G59&lt;&gt;"",$G59&lt;&gt;"PUMP OFF MODE",G59&lt;&gt;"UNDER LOAD")</formula>
    </cfRule>
  </conditionalFormatting>
  <conditionalFormatting sqref="G59:G60">
    <cfRule type="expression" dxfId="5120" priority="4659" stopIfTrue="1">
      <formula>OR($D59="SI",$D59="T&amp;A")</formula>
    </cfRule>
    <cfRule type="expression" dxfId="5119" priority="4660" stopIfTrue="1">
      <formula>AND($F59&gt;0,$G59="")</formula>
    </cfRule>
    <cfRule type="expression" dxfId="5118" priority="4661" stopIfTrue="1">
      <formula>AND($F59=0,$G59&lt;&gt;"",$G59&lt;&gt;"PUMP OFF MODE",G59&lt;&gt;"UNDER LOAD")</formula>
    </cfRule>
  </conditionalFormatting>
  <conditionalFormatting sqref="G59:G60">
    <cfRule type="expression" dxfId="5117" priority="4656" stopIfTrue="1">
      <formula>OR($D59="SI",$D59="T&amp;A")</formula>
    </cfRule>
    <cfRule type="expression" dxfId="5116" priority="4657" stopIfTrue="1">
      <formula>AND($F59&gt;0,$G59="")</formula>
    </cfRule>
    <cfRule type="expression" dxfId="5115" priority="4658" stopIfTrue="1">
      <formula>AND($F59=0,$G59&lt;&gt;"",$G59&lt;&gt;"PUMP OFF MODE",G59&lt;&gt;"UNDER LOAD")</formula>
    </cfRule>
  </conditionalFormatting>
  <conditionalFormatting sqref="G59:G60">
    <cfRule type="expression" dxfId="5114" priority="4653" stopIfTrue="1">
      <formula>OR($D59="SI",$D59="T&amp;A")</formula>
    </cfRule>
    <cfRule type="expression" dxfId="5113" priority="4654" stopIfTrue="1">
      <formula>AND($F59&gt;0,$G59="")</formula>
    </cfRule>
    <cfRule type="expression" dxfId="5112" priority="4655" stopIfTrue="1">
      <formula>AND($F59=0,$G59&lt;&gt;"",$G59&lt;&gt;"PUMP OFF MODE",G59&lt;&gt;"UNDER LOAD")</formula>
    </cfRule>
  </conditionalFormatting>
  <conditionalFormatting sqref="G59:G60">
    <cfRule type="expression" dxfId="5111" priority="4650" stopIfTrue="1">
      <formula>OR($D59="SI",$D59="T&amp;A")</formula>
    </cfRule>
    <cfRule type="expression" dxfId="5110" priority="4651" stopIfTrue="1">
      <formula>AND($F59&gt;0,$G59="")</formula>
    </cfRule>
    <cfRule type="expression" dxfId="5109" priority="4652" stopIfTrue="1">
      <formula>AND($F59=0,$G59&lt;&gt;"",$G59&lt;&gt;"PUMP OFF MODE",G59&lt;&gt;"UNDER LOAD")</formula>
    </cfRule>
  </conditionalFormatting>
  <conditionalFormatting sqref="G59:G60">
    <cfRule type="expression" dxfId="5108" priority="4647" stopIfTrue="1">
      <formula>OR($D59="SI",$D59="T&amp;A")</formula>
    </cfRule>
    <cfRule type="expression" dxfId="5107" priority="4648" stopIfTrue="1">
      <formula>AND($F59&gt;0,$G59="")</formula>
    </cfRule>
    <cfRule type="expression" dxfId="5106" priority="4649" stopIfTrue="1">
      <formula>AND($F59=0,$G59&lt;&gt;"",$G59&lt;&gt;"PUMP OFF MODE",G59&lt;&gt;"UNDER LOAD")</formula>
    </cfRule>
  </conditionalFormatting>
  <conditionalFormatting sqref="G59:G60">
    <cfRule type="expression" dxfId="5105" priority="4644" stopIfTrue="1">
      <formula>OR($D59="SI",$D59="T&amp;A")</formula>
    </cfRule>
    <cfRule type="expression" dxfId="5104" priority="4645" stopIfTrue="1">
      <formula>AND($F59&gt;0,$G59="")</formula>
    </cfRule>
    <cfRule type="expression" dxfId="5103" priority="4646" stopIfTrue="1">
      <formula>AND($F59=0,$G59&lt;&gt;"",$G59&lt;&gt;"PUMP OFF MODE",G59&lt;&gt;"UNDER LOAD")</formula>
    </cfRule>
  </conditionalFormatting>
  <conditionalFormatting sqref="G59:G60">
    <cfRule type="expression" dxfId="5102" priority="4641" stopIfTrue="1">
      <formula>OR($D59="SI",$D59="T&amp;A")</formula>
    </cfRule>
    <cfRule type="expression" dxfId="5101" priority="4642" stopIfTrue="1">
      <formula>AND($F59&gt;0,$G59="")</formula>
    </cfRule>
    <cfRule type="expression" dxfId="5100" priority="4643" stopIfTrue="1">
      <formula>AND($F59=0,$G59&lt;&gt;"",$G59&lt;&gt;"PUMP OFF MODE",G59&lt;&gt;"UNDER LOAD")</formula>
    </cfRule>
  </conditionalFormatting>
  <conditionalFormatting sqref="G59:G60">
    <cfRule type="expression" dxfId="5099" priority="4638" stopIfTrue="1">
      <formula>OR($D59="SI",$D59="T&amp;A")</formula>
    </cfRule>
    <cfRule type="expression" dxfId="5098" priority="4639" stopIfTrue="1">
      <formula>AND($F59&gt;0,$G59="")</formula>
    </cfRule>
    <cfRule type="expression" dxfId="5097" priority="4640" stopIfTrue="1">
      <formula>AND($F59=0,$G59&lt;&gt;"",$G59&lt;&gt;"PUMP OFF MODE",G59&lt;&gt;"UNDER LOAD")</formula>
    </cfRule>
  </conditionalFormatting>
  <conditionalFormatting sqref="G59:G60">
    <cfRule type="expression" dxfId="5096" priority="4635" stopIfTrue="1">
      <formula>OR($D59="SI",$D59="T&amp;A")</formula>
    </cfRule>
    <cfRule type="expression" dxfId="5095" priority="4636" stopIfTrue="1">
      <formula>AND($F59&gt;0,$G59="")</formula>
    </cfRule>
    <cfRule type="expression" dxfId="5094" priority="4637" stopIfTrue="1">
      <formula>AND($F59=0,$G59&lt;&gt;"",$G59&lt;&gt;"PUMP OFF MODE",G59&lt;&gt;"UNDER LOAD")</formula>
    </cfRule>
  </conditionalFormatting>
  <conditionalFormatting sqref="G59:G60">
    <cfRule type="expression" dxfId="5093" priority="4632" stopIfTrue="1">
      <formula>OR($D59="SI",$D59="T&amp;A")</formula>
    </cfRule>
    <cfRule type="expression" dxfId="5092" priority="4633" stopIfTrue="1">
      <formula>AND($F59&gt;0,$G59="")</formula>
    </cfRule>
    <cfRule type="expression" dxfId="5091" priority="4634" stopIfTrue="1">
      <formula>AND($F59=0,$G59&lt;&gt;"",$G59&lt;&gt;"PUMP OFF MODE",G59&lt;&gt;"UNDER LOAD")</formula>
    </cfRule>
  </conditionalFormatting>
  <conditionalFormatting sqref="G59:G60">
    <cfRule type="expression" dxfId="5090" priority="4629" stopIfTrue="1">
      <formula>OR($D59="SI",$D59="T&amp;A")</formula>
    </cfRule>
    <cfRule type="expression" dxfId="5089" priority="4630" stopIfTrue="1">
      <formula>AND($F59&gt;0,$G59="")</formula>
    </cfRule>
    <cfRule type="expression" dxfId="5088" priority="4631" stopIfTrue="1">
      <formula>AND($F59=0,$G59&lt;&gt;"",$G59&lt;&gt;"PUMP OFF MODE",G59&lt;&gt;"UNDER LOAD")</formula>
    </cfRule>
  </conditionalFormatting>
  <conditionalFormatting sqref="G59:G60">
    <cfRule type="expression" dxfId="5087" priority="4626" stopIfTrue="1">
      <formula>OR($D59="SI",$D59="T&amp;A")</formula>
    </cfRule>
    <cfRule type="expression" dxfId="5086" priority="4627" stopIfTrue="1">
      <formula>AND($F59&gt;0,$G59="")</formula>
    </cfRule>
    <cfRule type="expression" dxfId="5085" priority="4628" stopIfTrue="1">
      <formula>AND($F59=0,$G59&lt;&gt;"",$G59&lt;&gt;"PUMP OFF MODE",G59&lt;&gt;"UNDER LOAD")</formula>
    </cfRule>
  </conditionalFormatting>
  <conditionalFormatting sqref="G59:G60">
    <cfRule type="expression" dxfId="5084" priority="4623" stopIfTrue="1">
      <formula>OR($D59="SI",$D59="T&amp;A")</formula>
    </cfRule>
    <cfRule type="expression" dxfId="5083" priority="4624" stopIfTrue="1">
      <formula>AND($F59&gt;0,$G59="")</formula>
    </cfRule>
    <cfRule type="expression" dxfId="5082" priority="4625" stopIfTrue="1">
      <formula>AND($F59=0,$G59&lt;&gt;"",$G59&lt;&gt;"PUMP OFF MODE",G59&lt;&gt;"UNDER LOAD")</formula>
    </cfRule>
  </conditionalFormatting>
  <conditionalFormatting sqref="G59:G60">
    <cfRule type="expression" dxfId="5081" priority="4620" stopIfTrue="1">
      <formula>OR($D59="SI",$D59="T&amp;A")</formula>
    </cfRule>
    <cfRule type="expression" dxfId="5080" priority="4621" stopIfTrue="1">
      <formula>AND($F59&gt;0,$G59="")</formula>
    </cfRule>
    <cfRule type="expression" dxfId="5079" priority="4622" stopIfTrue="1">
      <formula>AND($F59=0,$G59&lt;&gt;"",$G59&lt;&gt;"PUMP OFF MODE",G59&lt;&gt;"UNDER LOAD")</formula>
    </cfRule>
  </conditionalFormatting>
  <conditionalFormatting sqref="G59:G60">
    <cfRule type="expression" dxfId="5078" priority="4617" stopIfTrue="1">
      <formula>OR($D59="SI",$D59="T&amp;A")</formula>
    </cfRule>
    <cfRule type="expression" dxfId="5077" priority="4618" stopIfTrue="1">
      <formula>AND($F59&gt;0,$G59="")</formula>
    </cfRule>
    <cfRule type="expression" dxfId="5076" priority="4619" stopIfTrue="1">
      <formula>AND($F59=0,$G59&lt;&gt;"",$G59&lt;&gt;"PUMP OFF MODE",G59&lt;&gt;"UNDER LOAD")</formula>
    </cfRule>
  </conditionalFormatting>
  <conditionalFormatting sqref="G59:G60">
    <cfRule type="expression" dxfId="5075" priority="4614" stopIfTrue="1">
      <formula>OR($D59="SI",$D59="T&amp;A")</formula>
    </cfRule>
    <cfRule type="expression" dxfId="5074" priority="4615" stopIfTrue="1">
      <formula>AND($F59&gt;0,$G59="")</formula>
    </cfRule>
    <cfRule type="expression" dxfId="5073" priority="4616" stopIfTrue="1">
      <formula>AND($F59=0,$G59&lt;&gt;"",$G59&lt;&gt;"PUMP OFF MODE",G59&lt;&gt;"UNDER LOAD")</formula>
    </cfRule>
  </conditionalFormatting>
  <conditionalFormatting sqref="G59:G60">
    <cfRule type="expression" dxfId="5072" priority="4611" stopIfTrue="1">
      <formula>OR($D59="SI",$D59="T&amp;A")</formula>
    </cfRule>
    <cfRule type="expression" dxfId="5071" priority="4612" stopIfTrue="1">
      <formula>AND($F59&gt;0,$G59="")</formula>
    </cfRule>
    <cfRule type="expression" dxfId="5070" priority="4613" stopIfTrue="1">
      <formula>AND($F59=0,$G59&lt;&gt;"",$G59&lt;&gt;"PUMP OFF MODE",G59&lt;&gt;"UNDER LOAD")</formula>
    </cfRule>
  </conditionalFormatting>
  <conditionalFormatting sqref="G59:G60">
    <cfRule type="expression" dxfId="5069" priority="4608" stopIfTrue="1">
      <formula>OR($D59="SI",$D59="T&amp;A")</formula>
    </cfRule>
    <cfRule type="expression" dxfId="5068" priority="4609" stopIfTrue="1">
      <formula>AND($F59&gt;0,$G59="")</formula>
    </cfRule>
    <cfRule type="expression" dxfId="5067" priority="4610" stopIfTrue="1">
      <formula>AND($F59=0,$G59&lt;&gt;"",$G59&lt;&gt;"PUMP OFF MODE",G59&lt;&gt;"UNDER LOAD")</formula>
    </cfRule>
  </conditionalFormatting>
  <conditionalFormatting sqref="G59:G60">
    <cfRule type="expression" dxfId="5066" priority="4605" stopIfTrue="1">
      <formula>OR($D59="SI",$D59="T&amp;A")</formula>
    </cfRule>
    <cfRule type="expression" dxfId="5065" priority="4606" stopIfTrue="1">
      <formula>AND($F59&gt;0,$G59="")</formula>
    </cfRule>
    <cfRule type="expression" dxfId="5064" priority="4607" stopIfTrue="1">
      <formula>AND($F59=0,$G59&lt;&gt;"",$G59&lt;&gt;"PUMP OFF MODE",G59&lt;&gt;"UNDER LOAD")</formula>
    </cfRule>
  </conditionalFormatting>
  <conditionalFormatting sqref="G59:G60">
    <cfRule type="expression" dxfId="5063" priority="4602" stopIfTrue="1">
      <formula>OR($D59="SI",$D59="T&amp;A")</formula>
    </cfRule>
    <cfRule type="expression" dxfId="5062" priority="4603" stopIfTrue="1">
      <formula>AND($F59&gt;0,$G59="")</formula>
    </cfRule>
    <cfRule type="expression" dxfId="5061" priority="4604" stopIfTrue="1">
      <formula>AND($F59=0,$G59&lt;&gt;"",$G59&lt;&gt;"PUMP OFF MODE",G59&lt;&gt;"UNDER LOAD")</formula>
    </cfRule>
  </conditionalFormatting>
  <conditionalFormatting sqref="G59:G60">
    <cfRule type="expression" dxfId="5060" priority="4599" stopIfTrue="1">
      <formula>OR($D59="SI",$D59="T&amp;A")</formula>
    </cfRule>
    <cfRule type="expression" dxfId="5059" priority="4600" stopIfTrue="1">
      <formula>AND($F59&gt;0,$G59="")</formula>
    </cfRule>
    <cfRule type="expression" dxfId="5058" priority="4601" stopIfTrue="1">
      <formula>AND($F59=0,$G59&lt;&gt;"",$G59&lt;&gt;"PUMP OFF MODE",G59&lt;&gt;"UNDER LOAD")</formula>
    </cfRule>
  </conditionalFormatting>
  <conditionalFormatting sqref="G59:G60">
    <cfRule type="expression" dxfId="5057" priority="4596" stopIfTrue="1">
      <formula>OR($D59="SI",$D59="T&amp;A")</formula>
    </cfRule>
    <cfRule type="expression" dxfId="5056" priority="4597" stopIfTrue="1">
      <formula>AND($F59&gt;0,$G59="")</formula>
    </cfRule>
    <cfRule type="expression" dxfId="5055" priority="4598" stopIfTrue="1">
      <formula>AND($F59=0,$G59&lt;&gt;"",$G59&lt;&gt;"PUMP OFF MODE",G59&lt;&gt;"UNDER LOAD")</formula>
    </cfRule>
  </conditionalFormatting>
  <conditionalFormatting sqref="G59:G60">
    <cfRule type="expression" dxfId="5054" priority="4593" stopIfTrue="1">
      <formula>OR($D59="SI",$D59="T&amp;A")</formula>
    </cfRule>
    <cfRule type="expression" dxfId="5053" priority="4594" stopIfTrue="1">
      <formula>AND($F59&gt;0,$G59="")</formula>
    </cfRule>
    <cfRule type="expression" dxfId="5052" priority="4595" stopIfTrue="1">
      <formula>AND($F59=0,$G59&lt;&gt;"",$G59&lt;&gt;"PUMP OFF MODE",G59&lt;&gt;"UNDER LOAD")</formula>
    </cfRule>
  </conditionalFormatting>
  <conditionalFormatting sqref="G59:G60">
    <cfRule type="expression" dxfId="5051" priority="4590" stopIfTrue="1">
      <formula>OR($D59="SI",$D59="T&amp;A")</formula>
    </cfRule>
    <cfRule type="expression" dxfId="5050" priority="4591" stopIfTrue="1">
      <formula>AND($F59&gt;0,$G59="")</formula>
    </cfRule>
    <cfRule type="expression" dxfId="5049" priority="4592" stopIfTrue="1">
      <formula>AND($F59=0,$G59&lt;&gt;"",$G59&lt;&gt;"PUMP OFF MODE",G59&lt;&gt;"UNDER LOAD")</formula>
    </cfRule>
  </conditionalFormatting>
  <conditionalFormatting sqref="G59:G60">
    <cfRule type="expression" dxfId="5048" priority="4587" stopIfTrue="1">
      <formula>OR($D59="SI",$D59="T&amp;A")</formula>
    </cfRule>
    <cfRule type="expression" dxfId="5047" priority="4588" stopIfTrue="1">
      <formula>AND($F59&gt;0,$G59="")</formula>
    </cfRule>
    <cfRule type="expression" dxfId="5046" priority="4589" stopIfTrue="1">
      <formula>AND($F59=0,$G59&lt;&gt;"",$G59&lt;&gt;"PUMP OFF MODE",G59&lt;&gt;"UNDER LOAD")</formula>
    </cfRule>
  </conditionalFormatting>
  <conditionalFormatting sqref="G59:G60">
    <cfRule type="expression" dxfId="5045" priority="4584" stopIfTrue="1">
      <formula>OR($D59="SI",$D59="T&amp;A")</formula>
    </cfRule>
    <cfRule type="expression" dxfId="5044" priority="4585" stopIfTrue="1">
      <formula>AND($F59&gt;0,$G59="")</formula>
    </cfRule>
    <cfRule type="expression" dxfId="5043" priority="4586" stopIfTrue="1">
      <formula>AND($F59=0,$G59&lt;&gt;"",$G59&lt;&gt;"PUMP OFF MODE",G59&lt;&gt;"UNDER LOAD")</formula>
    </cfRule>
  </conditionalFormatting>
  <conditionalFormatting sqref="G59:G60">
    <cfRule type="expression" dxfId="5042" priority="4581" stopIfTrue="1">
      <formula>OR($D59="SI",$D59="T&amp;A")</formula>
    </cfRule>
    <cfRule type="expression" dxfId="5041" priority="4582" stopIfTrue="1">
      <formula>AND($F59&gt;0,$G59="")</formula>
    </cfRule>
    <cfRule type="expression" dxfId="5040" priority="4583" stopIfTrue="1">
      <formula>AND($F59=0,$G59&lt;&gt;"",$G59&lt;&gt;"PUMP OFF MODE",G59&lt;&gt;"UNDER LOAD")</formula>
    </cfRule>
  </conditionalFormatting>
  <conditionalFormatting sqref="G59:G60">
    <cfRule type="expression" dxfId="5039" priority="4578" stopIfTrue="1">
      <formula>OR($D59="SI",$D59="T&amp;A")</formula>
    </cfRule>
    <cfRule type="expression" dxfId="5038" priority="4579" stopIfTrue="1">
      <formula>AND($F59&gt;0,$G59="")</formula>
    </cfRule>
    <cfRule type="expression" dxfId="5037" priority="4580" stopIfTrue="1">
      <formula>AND($F59=0,$G59&lt;&gt;"",$G59&lt;&gt;"PUMP OFF MODE",G59&lt;&gt;"UNDER LOAD")</formula>
    </cfRule>
  </conditionalFormatting>
  <conditionalFormatting sqref="G59:G60">
    <cfRule type="expression" dxfId="5036" priority="4575" stopIfTrue="1">
      <formula>OR($D59="SI",$D59="T&amp;A")</formula>
    </cfRule>
    <cfRule type="expression" dxfId="5035" priority="4576" stopIfTrue="1">
      <formula>AND($F59&gt;0,$G59="")</formula>
    </cfRule>
    <cfRule type="expression" dxfId="5034" priority="4577" stopIfTrue="1">
      <formula>AND($F59=0,$G59&lt;&gt;"",$G59&lt;&gt;"PUMP OFF MODE",G59&lt;&gt;"UNDER LOAD")</formula>
    </cfRule>
  </conditionalFormatting>
  <conditionalFormatting sqref="G59:G60">
    <cfRule type="expression" dxfId="5033" priority="4572" stopIfTrue="1">
      <formula>OR($D59="SI",$D59="T&amp;A")</formula>
    </cfRule>
    <cfRule type="expression" dxfId="5032" priority="4573" stopIfTrue="1">
      <formula>AND($F59&gt;0,$G59="")</formula>
    </cfRule>
    <cfRule type="expression" dxfId="5031" priority="4574" stopIfTrue="1">
      <formula>AND($F59=0,$G59&lt;&gt;"",$G59&lt;&gt;"PUMP OFF MODE",G59&lt;&gt;"UNDER LOAD")</formula>
    </cfRule>
  </conditionalFormatting>
  <conditionalFormatting sqref="G59:G60">
    <cfRule type="expression" dxfId="5030" priority="4569" stopIfTrue="1">
      <formula>OR($D59="SI",$D59="T&amp;A")</formula>
    </cfRule>
    <cfRule type="expression" dxfId="5029" priority="4570" stopIfTrue="1">
      <formula>AND($F59&gt;0,$G59="")</formula>
    </cfRule>
    <cfRule type="expression" dxfId="5028" priority="4571" stopIfTrue="1">
      <formula>AND($F59=0,$G59&lt;&gt;"",$G59&lt;&gt;"PUMP OFF MODE",G59&lt;&gt;"UNDER LOAD")</formula>
    </cfRule>
  </conditionalFormatting>
  <conditionalFormatting sqref="G59:G60">
    <cfRule type="expression" dxfId="5027" priority="4566" stopIfTrue="1">
      <formula>OR($D59="SI",$D59="T&amp;A")</formula>
    </cfRule>
    <cfRule type="expression" dxfId="5026" priority="4567" stopIfTrue="1">
      <formula>AND($F59&gt;0,$G59="")</formula>
    </cfRule>
    <cfRule type="expression" dxfId="5025" priority="4568" stopIfTrue="1">
      <formula>AND($F59=0,$G59&lt;&gt;"",$G59&lt;&gt;"PUMP OFF MODE",G59&lt;&gt;"UNDER LOAD")</formula>
    </cfRule>
  </conditionalFormatting>
  <conditionalFormatting sqref="G59:G60">
    <cfRule type="expression" dxfId="5024" priority="4563" stopIfTrue="1">
      <formula>OR($D59="SI",$D59="T&amp;A")</formula>
    </cfRule>
    <cfRule type="expression" dxfId="5023" priority="4564" stopIfTrue="1">
      <formula>AND($F59&gt;0,$G59="")</formula>
    </cfRule>
    <cfRule type="expression" dxfId="5022" priority="4565" stopIfTrue="1">
      <formula>AND($F59=0,$G59&lt;&gt;"",$G59&lt;&gt;"PUMP OFF MODE",G59&lt;&gt;"UNDER LOAD")</formula>
    </cfRule>
  </conditionalFormatting>
  <conditionalFormatting sqref="G59:G60">
    <cfRule type="expression" dxfId="5021" priority="4560" stopIfTrue="1">
      <formula>OR($D59="SI",$D59="T&amp;A")</formula>
    </cfRule>
    <cfRule type="expression" dxfId="5020" priority="4561" stopIfTrue="1">
      <formula>AND($F59&gt;0,$G59="")</formula>
    </cfRule>
    <cfRule type="expression" dxfId="5019" priority="4562" stopIfTrue="1">
      <formula>AND($F59=0,$G59&lt;&gt;"",$G59&lt;&gt;"PUMP OFF MODE",G59&lt;&gt;"UNDER LOAD")</formula>
    </cfRule>
  </conditionalFormatting>
  <conditionalFormatting sqref="G59:G60">
    <cfRule type="expression" dxfId="5018" priority="4557" stopIfTrue="1">
      <formula>OR($D59="SI",$D59="T&amp;A")</formula>
    </cfRule>
    <cfRule type="expression" dxfId="5017" priority="4558" stopIfTrue="1">
      <formula>AND($F59&gt;0,$G59="")</formula>
    </cfRule>
    <cfRule type="expression" dxfId="5016" priority="4559" stopIfTrue="1">
      <formula>AND($F59=0,$G59&lt;&gt;"",$G59&lt;&gt;"PUMP OFF MODE",G59&lt;&gt;"UNDER LOAD")</formula>
    </cfRule>
  </conditionalFormatting>
  <conditionalFormatting sqref="G59:G60">
    <cfRule type="expression" dxfId="5015" priority="4554" stopIfTrue="1">
      <formula>OR($D59="SI",$D59="T&amp;A")</formula>
    </cfRule>
    <cfRule type="expression" dxfId="5014" priority="4555" stopIfTrue="1">
      <formula>AND($F59&gt;0,$G59="")</formula>
    </cfRule>
    <cfRule type="expression" dxfId="5013" priority="4556" stopIfTrue="1">
      <formula>AND($F59=0,$G59&lt;&gt;"",$G59&lt;&gt;"PUMP OFF MODE",G59&lt;&gt;"UNDER LOAD")</formula>
    </cfRule>
  </conditionalFormatting>
  <conditionalFormatting sqref="G59:G60">
    <cfRule type="expression" dxfId="5012" priority="4551" stopIfTrue="1">
      <formula>OR($D59="SI",$D59="T&amp;A")</formula>
    </cfRule>
    <cfRule type="expression" dxfId="5011" priority="4552" stopIfTrue="1">
      <formula>AND($F59&gt;0,$G59="")</formula>
    </cfRule>
    <cfRule type="expression" dxfId="5010" priority="4553" stopIfTrue="1">
      <formula>AND($F59=0,$G59&lt;&gt;"",$G59&lt;&gt;"PUMP OFF MODE",G59&lt;&gt;"UNDER LOAD")</formula>
    </cfRule>
  </conditionalFormatting>
  <conditionalFormatting sqref="G59:G60">
    <cfRule type="expression" dxfId="5009" priority="4548" stopIfTrue="1">
      <formula>OR($D59="SI",$D59="T&amp;A")</formula>
    </cfRule>
    <cfRule type="expression" dxfId="5008" priority="4549" stopIfTrue="1">
      <formula>AND($F59&gt;0,$G59="")</formula>
    </cfRule>
    <cfRule type="expression" dxfId="5007" priority="4550" stopIfTrue="1">
      <formula>AND($F59=0,$G59&lt;&gt;"",$G59&lt;&gt;"PUMP OFF MODE",G59&lt;&gt;"UNDER LOAD")</formula>
    </cfRule>
  </conditionalFormatting>
  <conditionalFormatting sqref="G59:G60">
    <cfRule type="expression" dxfId="5006" priority="4545" stopIfTrue="1">
      <formula>OR($D59="SI",$D59="T&amp;A")</formula>
    </cfRule>
    <cfRule type="expression" dxfId="5005" priority="4546" stopIfTrue="1">
      <formula>AND($F59&gt;0,$G59="")</formula>
    </cfRule>
    <cfRule type="expression" dxfId="5004" priority="4547" stopIfTrue="1">
      <formula>AND($F59=0,$G59&lt;&gt;"",$G59&lt;&gt;"PUMP OFF MODE",G59&lt;&gt;"UNDER LOAD")</formula>
    </cfRule>
  </conditionalFormatting>
  <conditionalFormatting sqref="G59:G60">
    <cfRule type="expression" dxfId="5003" priority="4542" stopIfTrue="1">
      <formula>OR($D59="SI",$D59="T&amp;A")</formula>
    </cfRule>
    <cfRule type="expression" dxfId="5002" priority="4543" stopIfTrue="1">
      <formula>AND($F59&gt;0,$G59="")</formula>
    </cfRule>
    <cfRule type="expression" dxfId="5001" priority="4544" stopIfTrue="1">
      <formula>AND($F59=0,$G59&lt;&gt;"",$G59&lt;&gt;"PUMP OFF MODE",G59&lt;&gt;"UNDER LOAD")</formula>
    </cfRule>
  </conditionalFormatting>
  <conditionalFormatting sqref="G59:G60">
    <cfRule type="expression" dxfId="5000" priority="4539" stopIfTrue="1">
      <formula>OR($D59="SI",$D59="T&amp;A")</formula>
    </cfRule>
    <cfRule type="expression" dxfId="4999" priority="4540" stopIfTrue="1">
      <formula>AND($F59&gt;0,$G59="")</formula>
    </cfRule>
    <cfRule type="expression" dxfId="4998" priority="4541" stopIfTrue="1">
      <formula>AND($F59=0,$G59&lt;&gt;"",$G59&lt;&gt;"PUMP OFF MODE",G59&lt;&gt;"UNDER LOAD")</formula>
    </cfRule>
  </conditionalFormatting>
  <conditionalFormatting sqref="G59:G60">
    <cfRule type="expression" dxfId="4997" priority="4536" stopIfTrue="1">
      <formula>OR($D59="SI",$D59="T&amp;A")</formula>
    </cfRule>
    <cfRule type="expression" dxfId="4996" priority="4537" stopIfTrue="1">
      <formula>AND($F59&gt;0,$G59="")</formula>
    </cfRule>
    <cfRule type="expression" dxfId="4995" priority="4538" stopIfTrue="1">
      <formula>AND($F59=0,$G59&lt;&gt;"",$G59&lt;&gt;"PUMP OFF MODE",G59&lt;&gt;"UNDER LOAD")</formula>
    </cfRule>
  </conditionalFormatting>
  <conditionalFormatting sqref="G59:G60">
    <cfRule type="expression" dxfId="4994" priority="4533" stopIfTrue="1">
      <formula>OR($D59="SI",$D59="T&amp;A")</formula>
    </cfRule>
    <cfRule type="expression" dxfId="4993" priority="4534" stopIfTrue="1">
      <formula>AND($F59&gt;0,$G59="")</formula>
    </cfRule>
    <cfRule type="expression" dxfId="4992" priority="4535" stopIfTrue="1">
      <formula>AND($F59=0,$G59&lt;&gt;"",$G59&lt;&gt;"PUMP OFF MODE",G59&lt;&gt;"UNDER LOAD")</formula>
    </cfRule>
  </conditionalFormatting>
  <conditionalFormatting sqref="G59:G60">
    <cfRule type="expression" dxfId="4991" priority="4530" stopIfTrue="1">
      <formula>OR($D59="SI",$D59="T&amp;A")</formula>
    </cfRule>
    <cfRule type="expression" dxfId="4990" priority="4531" stopIfTrue="1">
      <formula>AND($F59&gt;0,$G59="")</formula>
    </cfRule>
    <cfRule type="expression" dxfId="4989" priority="4532" stopIfTrue="1">
      <formula>AND($F59=0,$G59&lt;&gt;"",$G59&lt;&gt;"PUMP OFF MODE",G59&lt;&gt;"UNDER LOAD")</formula>
    </cfRule>
  </conditionalFormatting>
  <conditionalFormatting sqref="G59:G60">
    <cfRule type="expression" dxfId="4988" priority="4527" stopIfTrue="1">
      <formula>OR($D59="SI",$D59="T&amp;A")</formula>
    </cfRule>
    <cfRule type="expression" dxfId="4987" priority="4528" stopIfTrue="1">
      <formula>AND($F59&gt;0,$G59="")</formula>
    </cfRule>
    <cfRule type="expression" dxfId="4986" priority="4529" stopIfTrue="1">
      <formula>AND($F59=0,$G59&lt;&gt;"",$G59&lt;&gt;"PUMP OFF MODE",G59&lt;&gt;"UNDER LOAD")</formula>
    </cfRule>
  </conditionalFormatting>
  <conditionalFormatting sqref="G59:G60">
    <cfRule type="expression" dxfId="4985" priority="4524" stopIfTrue="1">
      <formula>OR($D59="SI",$D59="T&amp;A")</formula>
    </cfRule>
    <cfRule type="expression" dxfId="4984" priority="4525" stopIfTrue="1">
      <formula>AND($F59&gt;0,$G59="")</formula>
    </cfRule>
    <cfRule type="expression" dxfId="4983" priority="4526" stopIfTrue="1">
      <formula>AND($F59=0,$G59&lt;&gt;"",$G59&lt;&gt;"PUMP OFF MODE",G59&lt;&gt;"UNDER LOAD")</formula>
    </cfRule>
  </conditionalFormatting>
  <conditionalFormatting sqref="G59:G60">
    <cfRule type="expression" dxfId="4982" priority="4521" stopIfTrue="1">
      <formula>OR($D59="SI",$D59="T&amp;A")</formula>
    </cfRule>
    <cfRule type="expression" dxfId="4981" priority="4522" stopIfTrue="1">
      <formula>AND($F59&gt;0,$G59="")</formula>
    </cfRule>
    <cfRule type="expression" dxfId="4980" priority="4523" stopIfTrue="1">
      <formula>AND($F59=0,$G59&lt;&gt;"",$G59&lt;&gt;"PUMP OFF MODE",G59&lt;&gt;"UNDER LOAD")</formula>
    </cfRule>
  </conditionalFormatting>
  <conditionalFormatting sqref="G59:G60">
    <cfRule type="expression" dxfId="4979" priority="4518" stopIfTrue="1">
      <formula>OR($D59="SI",$D59="T&amp;A")</formula>
    </cfRule>
    <cfRule type="expression" dxfId="4978" priority="4519" stopIfTrue="1">
      <formula>AND($F59&gt;0,$G59="")</formula>
    </cfRule>
    <cfRule type="expression" dxfId="4977" priority="4520" stopIfTrue="1">
      <formula>AND($F59=0,$G59&lt;&gt;"",$G59&lt;&gt;"PUMP OFF MODE",G59&lt;&gt;"UNDER LOAD")</formula>
    </cfRule>
  </conditionalFormatting>
  <conditionalFormatting sqref="G59:G60">
    <cfRule type="expression" dxfId="4976" priority="4515" stopIfTrue="1">
      <formula>OR($D59="SI",$D59="T&amp;A")</formula>
    </cfRule>
    <cfRule type="expression" dxfId="4975" priority="4516" stopIfTrue="1">
      <formula>AND($F59&gt;0,$G59="")</formula>
    </cfRule>
    <cfRule type="expression" dxfId="4974" priority="4517" stopIfTrue="1">
      <formula>AND($F59=0,$G59&lt;&gt;"",$G59&lt;&gt;"PUMP OFF MODE",G59&lt;&gt;"UNDER LOAD")</formula>
    </cfRule>
  </conditionalFormatting>
  <conditionalFormatting sqref="G59:G60">
    <cfRule type="expression" dxfId="4973" priority="4512" stopIfTrue="1">
      <formula>OR($D59="SI",$D59="T&amp;A")</formula>
    </cfRule>
    <cfRule type="expression" dxfId="4972" priority="4513" stopIfTrue="1">
      <formula>AND($F59&gt;0,$G59="")</formula>
    </cfRule>
    <cfRule type="expression" dxfId="4971" priority="4514" stopIfTrue="1">
      <formula>AND($F59=0,$G59&lt;&gt;"",$G59&lt;&gt;"PUMP OFF MODE",G59&lt;&gt;"UNDER LOAD")</formula>
    </cfRule>
  </conditionalFormatting>
  <conditionalFormatting sqref="G59:G60">
    <cfRule type="expression" dxfId="4970" priority="4509" stopIfTrue="1">
      <formula>OR($D59="SI",$D59="T&amp;A")</formula>
    </cfRule>
    <cfRule type="expression" dxfId="4969" priority="4510" stopIfTrue="1">
      <formula>AND($F59&gt;0,$G59="")</formula>
    </cfRule>
    <cfRule type="expression" dxfId="4968" priority="4511" stopIfTrue="1">
      <formula>AND($F59=0,$G59&lt;&gt;"",$G59&lt;&gt;"PUMP OFF MODE",G59&lt;&gt;"UNDER LOAD")</formula>
    </cfRule>
  </conditionalFormatting>
  <conditionalFormatting sqref="G59:G60">
    <cfRule type="expression" dxfId="4967" priority="4506" stopIfTrue="1">
      <formula>OR($D59="SI",$D59="T&amp;A")</formula>
    </cfRule>
    <cfRule type="expression" dxfId="4966" priority="4507" stopIfTrue="1">
      <formula>AND($F59&gt;0,$G59="")</formula>
    </cfRule>
    <cfRule type="expression" dxfId="4965" priority="4508" stopIfTrue="1">
      <formula>AND($F59=0,$G59&lt;&gt;"",$G59&lt;&gt;"PUMP OFF MODE",G59&lt;&gt;"UNDER LOAD")</formula>
    </cfRule>
  </conditionalFormatting>
  <conditionalFormatting sqref="G59:G60">
    <cfRule type="expression" dxfId="4964" priority="4503" stopIfTrue="1">
      <formula>OR($D59="SI",$D59="T&amp;A")</formula>
    </cfRule>
    <cfRule type="expression" dxfId="4963" priority="4504" stopIfTrue="1">
      <formula>AND($F59&gt;0,$G59="")</formula>
    </cfRule>
    <cfRule type="expression" dxfId="4962" priority="4505" stopIfTrue="1">
      <formula>AND($F59=0,$G59&lt;&gt;"",$G59&lt;&gt;"PUMP OFF MODE",G59&lt;&gt;"UNDER LOAD")</formula>
    </cfRule>
  </conditionalFormatting>
  <conditionalFormatting sqref="G59:G60">
    <cfRule type="expression" dxfId="4961" priority="4500" stopIfTrue="1">
      <formula>OR($D59="SI",$D59="T&amp;A")</formula>
    </cfRule>
    <cfRule type="expression" dxfId="4960" priority="4501" stopIfTrue="1">
      <formula>AND($F59&gt;0,$G59="")</formula>
    </cfRule>
    <cfRule type="expression" dxfId="4959" priority="4502" stopIfTrue="1">
      <formula>AND($F59=0,$G59&lt;&gt;"",$G59&lt;&gt;"PUMP OFF MODE",G59&lt;&gt;"UNDER LOAD")</formula>
    </cfRule>
  </conditionalFormatting>
  <conditionalFormatting sqref="G59:G60">
    <cfRule type="expression" dxfId="4958" priority="4497" stopIfTrue="1">
      <formula>OR($D59="SI",$D59="T&amp;A")</formula>
    </cfRule>
    <cfRule type="expression" dxfId="4957" priority="4498" stopIfTrue="1">
      <formula>AND($F59&gt;0,$G59="")</formula>
    </cfRule>
    <cfRule type="expression" dxfId="4956" priority="4499" stopIfTrue="1">
      <formula>AND($F59=0,$G59&lt;&gt;"",$G59&lt;&gt;"PUMP OFF MODE",G59&lt;&gt;"UNDER LOAD")</formula>
    </cfRule>
  </conditionalFormatting>
  <conditionalFormatting sqref="G59:G60">
    <cfRule type="expression" dxfId="4955" priority="4494" stopIfTrue="1">
      <formula>OR($D59="SI",$D59="T&amp;A")</formula>
    </cfRule>
    <cfRule type="expression" dxfId="4954" priority="4495" stopIfTrue="1">
      <formula>AND($F59&gt;0,$G59="")</formula>
    </cfRule>
    <cfRule type="expression" dxfId="4953" priority="4496" stopIfTrue="1">
      <formula>AND($F59=0,$G59&lt;&gt;"",$G59&lt;&gt;"PUMP OFF MODE",G59&lt;&gt;"UNDER LOAD")</formula>
    </cfRule>
  </conditionalFormatting>
  <conditionalFormatting sqref="G59:G60">
    <cfRule type="expression" dxfId="4952" priority="4491" stopIfTrue="1">
      <formula>OR($D59="SI",$D59="T&amp;A")</formula>
    </cfRule>
    <cfRule type="expression" dxfId="4951" priority="4492" stopIfTrue="1">
      <formula>AND($F59&gt;0,$G59="")</formula>
    </cfRule>
    <cfRule type="expression" dxfId="4950" priority="4493" stopIfTrue="1">
      <formula>AND($F59=0,$G59&lt;&gt;"",$G59&lt;&gt;"PUMP OFF MODE",G59&lt;&gt;"UNDER LOAD")</formula>
    </cfRule>
  </conditionalFormatting>
  <conditionalFormatting sqref="G59:G60">
    <cfRule type="expression" dxfId="4949" priority="4488" stopIfTrue="1">
      <formula>OR($D59="SI",$D59="T&amp;A")</formula>
    </cfRule>
    <cfRule type="expression" dxfId="4948" priority="4489" stopIfTrue="1">
      <formula>AND($F59&gt;0,$G59="")</formula>
    </cfRule>
    <cfRule type="expression" dxfId="4947" priority="4490" stopIfTrue="1">
      <formula>AND($F59=0,$G59&lt;&gt;"",$G59&lt;&gt;"PUMP OFF MODE",G59&lt;&gt;"UNDER LOAD")</formula>
    </cfRule>
  </conditionalFormatting>
  <conditionalFormatting sqref="G59:G60">
    <cfRule type="expression" dxfId="4946" priority="4485" stopIfTrue="1">
      <formula>OR($D59="SI",$D59="T&amp;A")</formula>
    </cfRule>
    <cfRule type="expression" dxfId="4945" priority="4486" stopIfTrue="1">
      <formula>AND($F59&gt;0,$G59="")</formula>
    </cfRule>
    <cfRule type="expression" dxfId="4944" priority="4487" stopIfTrue="1">
      <formula>AND($F59=0,$G59&lt;&gt;"",$G59&lt;&gt;"PUMP OFF MODE",G59&lt;&gt;"UNDER LOAD")</formula>
    </cfRule>
  </conditionalFormatting>
  <conditionalFormatting sqref="G59:G60">
    <cfRule type="expression" dxfId="4943" priority="4482" stopIfTrue="1">
      <formula>OR($D59="SI",$D59="T&amp;A")</formula>
    </cfRule>
    <cfRule type="expression" dxfId="4942" priority="4483" stopIfTrue="1">
      <formula>AND($F59&gt;0,$G59="")</formula>
    </cfRule>
    <cfRule type="expression" dxfId="4941" priority="4484" stopIfTrue="1">
      <formula>AND($F59=0,$G59&lt;&gt;"",$G59&lt;&gt;"PUMP OFF MODE",G59&lt;&gt;"UNDER LOAD")</formula>
    </cfRule>
  </conditionalFormatting>
  <conditionalFormatting sqref="G59:G60">
    <cfRule type="expression" dxfId="4940" priority="4479" stopIfTrue="1">
      <formula>OR($D59="SI",$D59="T&amp;A")</formula>
    </cfRule>
    <cfRule type="expression" dxfId="4939" priority="4480" stopIfTrue="1">
      <formula>AND($F59&gt;0,$G59="")</formula>
    </cfRule>
    <cfRule type="expression" dxfId="4938" priority="4481" stopIfTrue="1">
      <formula>AND($F59=0,$G59&lt;&gt;"",$G59&lt;&gt;"PUMP OFF MODE",G59&lt;&gt;"UNDER LOAD")</formula>
    </cfRule>
  </conditionalFormatting>
  <conditionalFormatting sqref="G59:G60">
    <cfRule type="expression" dxfId="4937" priority="4476" stopIfTrue="1">
      <formula>OR($D59="SI",$D59="T&amp;A")</formula>
    </cfRule>
    <cfRule type="expression" dxfId="4936" priority="4477" stopIfTrue="1">
      <formula>AND($F59&gt;0,$G59="")</formula>
    </cfRule>
    <cfRule type="expression" dxfId="4935" priority="4478" stopIfTrue="1">
      <formula>AND($F59=0,$G59&lt;&gt;"",$G59&lt;&gt;"PUMP OFF MODE",G59&lt;&gt;"UNDER LOAD")</formula>
    </cfRule>
  </conditionalFormatting>
  <conditionalFormatting sqref="G59:G60">
    <cfRule type="expression" dxfId="4934" priority="4473" stopIfTrue="1">
      <formula>OR($D59="SI",$D59="T&amp;A")</formula>
    </cfRule>
    <cfRule type="expression" dxfId="4933" priority="4474" stopIfTrue="1">
      <formula>AND($F59&gt;0,$G59="")</formula>
    </cfRule>
    <cfRule type="expression" dxfId="4932" priority="4475" stopIfTrue="1">
      <formula>AND($F59=0,$G59&lt;&gt;"",$G59&lt;&gt;"PUMP OFF MODE",G59&lt;&gt;"UNDER LOAD")</formula>
    </cfRule>
  </conditionalFormatting>
  <conditionalFormatting sqref="G59:G60">
    <cfRule type="expression" dxfId="4931" priority="4470" stopIfTrue="1">
      <formula>OR($D59="SI",$D59="T&amp;A")</formula>
    </cfRule>
    <cfRule type="expression" dxfId="4930" priority="4471" stopIfTrue="1">
      <formula>AND($F59&gt;0,$G59="")</formula>
    </cfRule>
    <cfRule type="expression" dxfId="4929" priority="4472" stopIfTrue="1">
      <formula>AND($F59=0,$G59&lt;&gt;"",$G59&lt;&gt;"PUMP OFF MODE",G59&lt;&gt;"UNDER LOAD")</formula>
    </cfRule>
  </conditionalFormatting>
  <conditionalFormatting sqref="G59:G60">
    <cfRule type="expression" dxfId="4928" priority="4467" stopIfTrue="1">
      <formula>OR($D59="SI",$D59="T&amp;A")</formula>
    </cfRule>
    <cfRule type="expression" dxfId="4927" priority="4468" stopIfTrue="1">
      <formula>AND($F59&gt;0,$G59="")</formula>
    </cfRule>
    <cfRule type="expression" dxfId="4926" priority="4469" stopIfTrue="1">
      <formula>AND($F59=0,$G59&lt;&gt;"",$G59&lt;&gt;"PUMP OFF MODE",G59&lt;&gt;"UNDER LOAD")</formula>
    </cfRule>
  </conditionalFormatting>
  <conditionalFormatting sqref="G59:G60">
    <cfRule type="expression" dxfId="4925" priority="4464" stopIfTrue="1">
      <formula>OR($D59="SI",$D59="T&amp;A")</formula>
    </cfRule>
    <cfRule type="expression" dxfId="4924" priority="4465" stopIfTrue="1">
      <formula>AND($F59&gt;0,$G59="")</formula>
    </cfRule>
    <cfRule type="expression" dxfId="4923" priority="4466" stopIfTrue="1">
      <formula>AND($F59=0,$G59&lt;&gt;"",$G59&lt;&gt;"PUMP OFF MODE",G59&lt;&gt;"UNDER LOAD")</formula>
    </cfRule>
  </conditionalFormatting>
  <conditionalFormatting sqref="G59:G60">
    <cfRule type="expression" dxfId="4922" priority="4461" stopIfTrue="1">
      <formula>OR($D59="SI",$D59="T&amp;A")</formula>
    </cfRule>
    <cfRule type="expression" dxfId="4921" priority="4462" stopIfTrue="1">
      <formula>AND($F59&gt;0,$G59="")</formula>
    </cfRule>
    <cfRule type="expression" dxfId="4920" priority="4463" stopIfTrue="1">
      <formula>AND($F59=0,$G59&lt;&gt;"",$G59&lt;&gt;"PUMP OFF MODE",G59&lt;&gt;"UNDER LOAD")</formula>
    </cfRule>
  </conditionalFormatting>
  <conditionalFormatting sqref="G59:G60">
    <cfRule type="expression" dxfId="4919" priority="4458" stopIfTrue="1">
      <formula>OR($D59="SI",$D59="T&amp;A")</formula>
    </cfRule>
    <cfRule type="expression" dxfId="4918" priority="4459" stopIfTrue="1">
      <formula>AND($F59&gt;0,$G59="")</formula>
    </cfRule>
    <cfRule type="expression" dxfId="4917" priority="4460" stopIfTrue="1">
      <formula>AND($F59=0,$G59&lt;&gt;"",$G59&lt;&gt;"PUMP OFF MODE",G59&lt;&gt;"UNDER LOAD")</formula>
    </cfRule>
  </conditionalFormatting>
  <conditionalFormatting sqref="G59:G60">
    <cfRule type="expression" dxfId="4916" priority="4455" stopIfTrue="1">
      <formula>OR($D59="SI",$D59="T&amp;A")</formula>
    </cfRule>
    <cfRule type="expression" dxfId="4915" priority="4456" stopIfTrue="1">
      <formula>AND($F59&gt;0,$G59="")</formula>
    </cfRule>
    <cfRule type="expression" dxfId="4914" priority="4457" stopIfTrue="1">
      <formula>AND($F59=0,$G59&lt;&gt;"",$G59&lt;&gt;"PUMP OFF MODE",G59&lt;&gt;"UNDER LOAD")</formula>
    </cfRule>
  </conditionalFormatting>
  <conditionalFormatting sqref="G59:G60">
    <cfRule type="expression" dxfId="4913" priority="4452" stopIfTrue="1">
      <formula>OR($D59="SI",$D59="T&amp;A")</formula>
    </cfRule>
    <cfRule type="expression" dxfId="4912" priority="4453" stopIfTrue="1">
      <formula>AND($F59&gt;0,$G59="")</formula>
    </cfRule>
    <cfRule type="expression" dxfId="4911" priority="4454" stopIfTrue="1">
      <formula>AND($F59=0,$G59&lt;&gt;"",$G59&lt;&gt;"PUMP OFF MODE",G59&lt;&gt;"UNDER LOAD")</formula>
    </cfRule>
  </conditionalFormatting>
  <conditionalFormatting sqref="G59:G60">
    <cfRule type="expression" dxfId="4910" priority="4449" stopIfTrue="1">
      <formula>OR($D59="SI",$D59="T&amp;A")</formula>
    </cfRule>
    <cfRule type="expression" dxfId="4909" priority="4450" stopIfTrue="1">
      <formula>AND($F59&gt;0,$G59="")</formula>
    </cfRule>
    <cfRule type="expression" dxfId="4908" priority="4451" stopIfTrue="1">
      <formula>AND($F59=0,$G59&lt;&gt;"",$G59&lt;&gt;"PUMP OFF MODE",G59&lt;&gt;"UNDER LOAD")</formula>
    </cfRule>
  </conditionalFormatting>
  <conditionalFormatting sqref="G59:G60">
    <cfRule type="expression" dxfId="4907" priority="4446" stopIfTrue="1">
      <formula>OR($D59="SI",$D59="T&amp;A")</formula>
    </cfRule>
    <cfRule type="expression" dxfId="4906" priority="4447" stopIfTrue="1">
      <formula>AND($F59&gt;0,$G59="")</formula>
    </cfRule>
    <cfRule type="expression" dxfId="4905" priority="4448" stopIfTrue="1">
      <formula>AND($F59=0,$G59&lt;&gt;"",$G59&lt;&gt;"PUMP OFF MODE",G59&lt;&gt;"UNDER LOAD")</formula>
    </cfRule>
  </conditionalFormatting>
  <conditionalFormatting sqref="G59:G60">
    <cfRule type="expression" dxfId="4904" priority="4443" stopIfTrue="1">
      <formula>OR($D59="SI",$D59="T&amp;A")</formula>
    </cfRule>
    <cfRule type="expression" dxfId="4903" priority="4444" stopIfTrue="1">
      <formula>AND($F59&gt;0,$G59="")</formula>
    </cfRule>
    <cfRule type="expression" dxfId="4902" priority="4445" stopIfTrue="1">
      <formula>AND($F59=0,$G59&lt;&gt;"",$G59&lt;&gt;"PUMP OFF MODE",G59&lt;&gt;"UNDER LOAD")</formula>
    </cfRule>
  </conditionalFormatting>
  <conditionalFormatting sqref="G59:G60">
    <cfRule type="expression" dxfId="4901" priority="4440" stopIfTrue="1">
      <formula>OR($D59="SI",$D59="T&amp;A")</formula>
    </cfRule>
    <cfRule type="expression" dxfId="4900" priority="4441" stopIfTrue="1">
      <formula>AND($F59&gt;0,$G59="")</formula>
    </cfRule>
    <cfRule type="expression" dxfId="4899" priority="4442" stopIfTrue="1">
      <formula>AND($F59=0,$G59&lt;&gt;"",$G59&lt;&gt;"PUMP OFF MODE",G59&lt;&gt;"UNDER LOAD")</formula>
    </cfRule>
  </conditionalFormatting>
  <conditionalFormatting sqref="G59:G60">
    <cfRule type="expression" dxfId="4898" priority="4437" stopIfTrue="1">
      <formula>OR($D59="SI",$D59="T&amp;A")</formula>
    </cfRule>
    <cfRule type="expression" dxfId="4897" priority="4438" stopIfTrue="1">
      <formula>AND($F59&gt;0,$G59="")</formula>
    </cfRule>
    <cfRule type="expression" dxfId="4896" priority="4439" stopIfTrue="1">
      <formula>AND($F59=0,$G59&lt;&gt;"",$G59&lt;&gt;"PUMP OFF MODE",G59&lt;&gt;"UNDER LOAD")</formula>
    </cfRule>
  </conditionalFormatting>
  <conditionalFormatting sqref="G59:G60">
    <cfRule type="expression" dxfId="4895" priority="4434" stopIfTrue="1">
      <formula>OR($D59="SI",$D59="T&amp;A")</formula>
    </cfRule>
    <cfRule type="expression" dxfId="4894" priority="4435" stopIfTrue="1">
      <formula>AND($F59&gt;0,$G59="")</formula>
    </cfRule>
    <cfRule type="expression" dxfId="4893" priority="4436" stopIfTrue="1">
      <formula>AND($F59=0,$G59&lt;&gt;"",$G59&lt;&gt;"PUMP OFF MODE",G59&lt;&gt;"UNDER LOAD")</formula>
    </cfRule>
  </conditionalFormatting>
  <conditionalFormatting sqref="G59:G60">
    <cfRule type="expression" dxfId="4892" priority="4431" stopIfTrue="1">
      <formula>OR($D59="SI",$D59="T&amp;A")</formula>
    </cfRule>
    <cfRule type="expression" dxfId="4891" priority="4432" stopIfTrue="1">
      <formula>AND($F59&gt;0,$G59="")</formula>
    </cfRule>
    <cfRule type="expression" dxfId="4890" priority="4433" stopIfTrue="1">
      <formula>AND($F59=0,$G59&lt;&gt;"",$G59&lt;&gt;"PUMP OFF MODE",G59&lt;&gt;"UNDER LOAD")</formula>
    </cfRule>
  </conditionalFormatting>
  <conditionalFormatting sqref="G59:G60">
    <cfRule type="expression" dxfId="4889" priority="4428" stopIfTrue="1">
      <formula>OR($D59="SI",$D59="T&amp;A")</formula>
    </cfRule>
    <cfRule type="expression" dxfId="4888" priority="4429" stopIfTrue="1">
      <formula>AND($F59&gt;0,$G59="")</formula>
    </cfRule>
    <cfRule type="expression" dxfId="4887" priority="4430" stopIfTrue="1">
      <formula>AND($F59=0,$G59&lt;&gt;"",$G59&lt;&gt;"PUMP OFF MODE",G59&lt;&gt;"UNDER LOAD")</formula>
    </cfRule>
  </conditionalFormatting>
  <conditionalFormatting sqref="G59:G60">
    <cfRule type="expression" dxfId="4886" priority="4425" stopIfTrue="1">
      <formula>OR($D59="SI",$D59="T&amp;A")</formula>
    </cfRule>
    <cfRule type="expression" dxfId="4885" priority="4426" stopIfTrue="1">
      <formula>AND($F59&gt;0,$G59="")</formula>
    </cfRule>
    <cfRule type="expression" dxfId="4884" priority="4427" stopIfTrue="1">
      <formula>AND($F59=0,$G59&lt;&gt;"",$G59&lt;&gt;"PUMP OFF MODE",G59&lt;&gt;"UNDER LOAD")</formula>
    </cfRule>
  </conditionalFormatting>
  <conditionalFormatting sqref="G59:G60">
    <cfRule type="expression" dxfId="4883" priority="4422" stopIfTrue="1">
      <formula>OR($D59="SI",$D59="T&amp;A")</formula>
    </cfRule>
    <cfRule type="expression" dxfId="4882" priority="4423" stopIfTrue="1">
      <formula>AND($F59&gt;0,$G59="")</formula>
    </cfRule>
    <cfRule type="expression" dxfId="4881" priority="4424" stopIfTrue="1">
      <formula>AND($F59=0,$G59&lt;&gt;"",$G59&lt;&gt;"PUMP OFF MODE",G59&lt;&gt;"UNDER LOAD")</formula>
    </cfRule>
  </conditionalFormatting>
  <conditionalFormatting sqref="G59:G60">
    <cfRule type="expression" dxfId="4880" priority="4419" stopIfTrue="1">
      <formula>OR($D59="SI",$D59="T&amp;A")</formula>
    </cfRule>
    <cfRule type="expression" dxfId="4879" priority="4420" stopIfTrue="1">
      <formula>AND($F59&gt;0,$G59="")</formula>
    </cfRule>
    <cfRule type="expression" dxfId="4878" priority="4421" stopIfTrue="1">
      <formula>AND($F59=0,$G59&lt;&gt;"",$G59&lt;&gt;"PUMP OFF MODE",G59&lt;&gt;"UNDER LOAD")</formula>
    </cfRule>
  </conditionalFormatting>
  <conditionalFormatting sqref="G59:G60">
    <cfRule type="expression" dxfId="4877" priority="4416" stopIfTrue="1">
      <formula>OR($D59="SI",$D59="T&amp;A")</formula>
    </cfRule>
    <cfRule type="expression" dxfId="4876" priority="4417" stopIfTrue="1">
      <formula>AND($F59&gt;0,$G59="")</formula>
    </cfRule>
    <cfRule type="expression" dxfId="4875" priority="4418" stopIfTrue="1">
      <formula>AND($F59=0,$G59&lt;&gt;"",$G59&lt;&gt;"PUMP OFF MODE",G59&lt;&gt;"UNDER LOAD")</formula>
    </cfRule>
  </conditionalFormatting>
  <conditionalFormatting sqref="G59:G60">
    <cfRule type="expression" dxfId="4874" priority="4413" stopIfTrue="1">
      <formula>OR($D59="SI",$D59="T&amp;A")</formula>
    </cfRule>
    <cfRule type="expression" dxfId="4873" priority="4414" stopIfTrue="1">
      <formula>AND($F59&gt;0,$G59="")</formula>
    </cfRule>
    <cfRule type="expression" dxfId="4872" priority="4415" stopIfTrue="1">
      <formula>AND($F59=0,$G59&lt;&gt;"",$G59&lt;&gt;"PUMP OFF MODE",G59&lt;&gt;"UNDER LOAD")</formula>
    </cfRule>
  </conditionalFormatting>
  <conditionalFormatting sqref="G59:G60">
    <cfRule type="expression" dxfId="4871" priority="4410" stopIfTrue="1">
      <formula>OR($D59="SI",$D59="T&amp;A")</formula>
    </cfRule>
    <cfRule type="expression" dxfId="4870" priority="4411" stopIfTrue="1">
      <formula>AND($F59&gt;0,$G59="")</formula>
    </cfRule>
    <cfRule type="expression" dxfId="4869" priority="4412" stopIfTrue="1">
      <formula>AND($F59=0,$G59&lt;&gt;"",$G59&lt;&gt;"PUMP OFF MODE",G59&lt;&gt;"UNDER LOAD")</formula>
    </cfRule>
  </conditionalFormatting>
  <conditionalFormatting sqref="G59:G60">
    <cfRule type="expression" dxfId="4868" priority="4407" stopIfTrue="1">
      <formula>OR($D59="SI",$D59="T&amp;A")</formula>
    </cfRule>
    <cfRule type="expression" dxfId="4867" priority="4408" stopIfTrue="1">
      <formula>AND($F59&gt;0,$G59="")</formula>
    </cfRule>
    <cfRule type="expression" dxfId="4866" priority="4409" stopIfTrue="1">
      <formula>AND($F59=0,$G59&lt;&gt;"",$G59&lt;&gt;"PUMP OFF MODE",G59&lt;&gt;"UNDER LOAD")</formula>
    </cfRule>
  </conditionalFormatting>
  <conditionalFormatting sqref="G59:G60">
    <cfRule type="expression" dxfId="4865" priority="4404" stopIfTrue="1">
      <formula>OR($D59="SI",$D59="T&amp;A")</formula>
    </cfRule>
    <cfRule type="expression" dxfId="4864" priority="4405" stopIfTrue="1">
      <formula>AND($F59&gt;0,$G59="")</formula>
    </cfRule>
    <cfRule type="expression" dxfId="4863" priority="4406" stopIfTrue="1">
      <formula>AND($F59=0,$G59&lt;&gt;"",$G59&lt;&gt;"PUMP OFF MODE",G59&lt;&gt;"UNDER LOAD")</formula>
    </cfRule>
  </conditionalFormatting>
  <conditionalFormatting sqref="G59:G60">
    <cfRule type="expression" dxfId="4862" priority="4401" stopIfTrue="1">
      <formula>OR($D59="SI",$D59="T&amp;A")</formula>
    </cfRule>
    <cfRule type="expression" dxfId="4861" priority="4402" stopIfTrue="1">
      <formula>AND($F59&gt;0,$G59="")</formula>
    </cfRule>
    <cfRule type="expression" dxfId="4860" priority="4403" stopIfTrue="1">
      <formula>AND($F59=0,$G59&lt;&gt;"",$G59&lt;&gt;"PUMP OFF MODE",G59&lt;&gt;"UNDER LOAD")</formula>
    </cfRule>
  </conditionalFormatting>
  <conditionalFormatting sqref="G59:G60">
    <cfRule type="expression" dxfId="4859" priority="4398" stopIfTrue="1">
      <formula>OR($D59="SI",$D59="T&amp;A")</formula>
    </cfRule>
    <cfRule type="expression" dxfId="4858" priority="4399" stopIfTrue="1">
      <formula>AND($F59&gt;0,$G59="")</formula>
    </cfRule>
    <cfRule type="expression" dxfId="4857" priority="4400" stopIfTrue="1">
      <formula>AND($F59=0,$G59&lt;&gt;"",$G59&lt;&gt;"PUMP OFF MODE",G59&lt;&gt;"UNDER LOAD")</formula>
    </cfRule>
  </conditionalFormatting>
  <conditionalFormatting sqref="G59:G60">
    <cfRule type="expression" dxfId="4856" priority="4395" stopIfTrue="1">
      <formula>OR($D59="SI",$D59="T&amp;A")</formula>
    </cfRule>
    <cfRule type="expression" dxfId="4855" priority="4396" stopIfTrue="1">
      <formula>AND($F59&gt;0,$G59="")</formula>
    </cfRule>
    <cfRule type="expression" dxfId="4854" priority="4397" stopIfTrue="1">
      <formula>AND($F59=0,$G59&lt;&gt;"",$G59&lt;&gt;"PUMP OFF MODE",G59&lt;&gt;"UNDER LOAD")</formula>
    </cfRule>
  </conditionalFormatting>
  <conditionalFormatting sqref="G59:G60">
    <cfRule type="expression" dxfId="4853" priority="4392" stopIfTrue="1">
      <formula>OR($D59="SI",$D59="T&amp;A")</formula>
    </cfRule>
    <cfRule type="expression" dxfId="4852" priority="4393" stopIfTrue="1">
      <formula>AND($F59&gt;0,$G59="")</formula>
    </cfRule>
    <cfRule type="expression" dxfId="4851" priority="4394" stopIfTrue="1">
      <formula>AND($F59=0,$G59&lt;&gt;"",$G59&lt;&gt;"PUMP OFF MODE",G59&lt;&gt;"UNDER LOAD")</formula>
    </cfRule>
  </conditionalFormatting>
  <conditionalFormatting sqref="G59:G60">
    <cfRule type="expression" dxfId="4850" priority="4389" stopIfTrue="1">
      <formula>OR($D59="SI",$D59="T&amp;A")</formula>
    </cfRule>
    <cfRule type="expression" dxfId="4849" priority="4390" stopIfTrue="1">
      <formula>AND($F59&gt;0,$G59="")</formula>
    </cfRule>
    <cfRule type="expression" dxfId="4848" priority="4391" stopIfTrue="1">
      <formula>AND($F59=0,$G59&lt;&gt;"",$G59&lt;&gt;"PUMP OFF MODE",G59&lt;&gt;"UNDER LOAD")</formula>
    </cfRule>
  </conditionalFormatting>
  <conditionalFormatting sqref="G59:G60">
    <cfRule type="expression" dxfId="4847" priority="4386" stopIfTrue="1">
      <formula>OR($D59="SI",$D59="T&amp;A")</formula>
    </cfRule>
    <cfRule type="expression" dxfId="4846" priority="4387" stopIfTrue="1">
      <formula>AND($F59&gt;0,$G59="")</formula>
    </cfRule>
    <cfRule type="expression" dxfId="4845" priority="4388" stopIfTrue="1">
      <formula>AND($F59=0,$G59&lt;&gt;"",$G59&lt;&gt;"PUMP OFF MODE",G59&lt;&gt;"UNDER LOAD")</formula>
    </cfRule>
  </conditionalFormatting>
  <conditionalFormatting sqref="G59:G60">
    <cfRule type="expression" dxfId="4844" priority="4383" stopIfTrue="1">
      <formula>OR($D59="SI",$D59="T&amp;A")</formula>
    </cfRule>
    <cfRule type="expression" dxfId="4843" priority="4384" stopIfTrue="1">
      <formula>AND($F59&gt;0,$G59="")</formula>
    </cfRule>
    <cfRule type="expression" dxfId="4842" priority="4385" stopIfTrue="1">
      <formula>AND($F59=0,$G59&lt;&gt;"",$G59&lt;&gt;"PUMP OFF MODE",G59&lt;&gt;"UNDER LOAD")</formula>
    </cfRule>
  </conditionalFormatting>
  <conditionalFormatting sqref="G59:G60">
    <cfRule type="expression" dxfId="4841" priority="4380" stopIfTrue="1">
      <formula>OR($D59="SI",$D59="T&amp;A")</formula>
    </cfRule>
    <cfRule type="expression" dxfId="4840" priority="4381" stopIfTrue="1">
      <formula>AND($F59&gt;0,$G59="")</formula>
    </cfRule>
    <cfRule type="expression" dxfId="4839" priority="4382" stopIfTrue="1">
      <formula>AND($F59=0,$G59&lt;&gt;"",$G59&lt;&gt;"PUMP OFF MODE",G59&lt;&gt;"UNDER LOAD")</formula>
    </cfRule>
  </conditionalFormatting>
  <conditionalFormatting sqref="G59:G60">
    <cfRule type="expression" dxfId="4838" priority="4377" stopIfTrue="1">
      <formula>OR($D59="SI",$D59="T&amp;A")</formula>
    </cfRule>
    <cfRule type="expression" dxfId="4837" priority="4378" stopIfTrue="1">
      <formula>AND($F59&gt;0,$G59="")</formula>
    </cfRule>
    <cfRule type="expression" dxfId="4836" priority="4379" stopIfTrue="1">
      <formula>AND($F59=0,$G59&lt;&gt;"",$G59&lt;&gt;"PUMP OFF MODE",G59&lt;&gt;"UNDER LOAD")</formula>
    </cfRule>
  </conditionalFormatting>
  <conditionalFormatting sqref="G59:G60">
    <cfRule type="expression" dxfId="4835" priority="4374" stopIfTrue="1">
      <formula>OR($D59="SI",$D59="T&amp;A")</formula>
    </cfRule>
    <cfRule type="expression" dxfId="4834" priority="4375" stopIfTrue="1">
      <formula>AND($F59&gt;0,$G59="")</formula>
    </cfRule>
    <cfRule type="expression" dxfId="4833" priority="4376" stopIfTrue="1">
      <formula>AND($F59=0,$G59&lt;&gt;"",$G59&lt;&gt;"PUMP OFF MODE",G59&lt;&gt;"UNDER LOAD")</formula>
    </cfRule>
  </conditionalFormatting>
  <conditionalFormatting sqref="G59:G60">
    <cfRule type="expression" dxfId="4832" priority="4371" stopIfTrue="1">
      <formula>OR($D59="SI",$D59="T&amp;A")</formula>
    </cfRule>
    <cfRule type="expression" dxfId="4831" priority="4372" stopIfTrue="1">
      <formula>AND($F59&gt;0,$G59="")</formula>
    </cfRule>
    <cfRule type="expression" dxfId="4830" priority="4373" stopIfTrue="1">
      <formula>AND($F59=0,$G59&lt;&gt;"",$G59&lt;&gt;"PUMP OFF MODE",G59&lt;&gt;"UNDER LOAD")</formula>
    </cfRule>
  </conditionalFormatting>
  <conditionalFormatting sqref="G59:G60">
    <cfRule type="expression" dxfId="4829" priority="4368" stopIfTrue="1">
      <formula>OR($D59="SI",$D59="T&amp;A")</formula>
    </cfRule>
    <cfRule type="expression" dxfId="4828" priority="4369" stopIfTrue="1">
      <formula>AND($F59&gt;0,$G59="")</formula>
    </cfRule>
    <cfRule type="expression" dxfId="4827" priority="4370" stopIfTrue="1">
      <formula>AND($F59=0,$G59&lt;&gt;"",$G59&lt;&gt;"PUMP OFF MODE",G59&lt;&gt;"UNDER LOAD")</formula>
    </cfRule>
  </conditionalFormatting>
  <conditionalFormatting sqref="G59:G60">
    <cfRule type="expression" dxfId="4826" priority="4365" stopIfTrue="1">
      <formula>OR($D59="SI",$D59="T&amp;A")</formula>
    </cfRule>
    <cfRule type="expression" dxfId="4825" priority="4366" stopIfTrue="1">
      <formula>AND($F59&gt;0,$G59="")</formula>
    </cfRule>
    <cfRule type="expression" dxfId="4824" priority="4367" stopIfTrue="1">
      <formula>AND($F59=0,$G59&lt;&gt;"",$G59&lt;&gt;"PUMP OFF MODE",G59&lt;&gt;"UNDER LOAD")</formula>
    </cfRule>
  </conditionalFormatting>
  <conditionalFormatting sqref="G59:G60">
    <cfRule type="expression" dxfId="4823" priority="4362" stopIfTrue="1">
      <formula>OR($D59="SI",$D59="T&amp;A")</formula>
    </cfRule>
    <cfRule type="expression" dxfId="4822" priority="4363" stopIfTrue="1">
      <formula>AND($F59&gt;0,$G59="")</formula>
    </cfRule>
    <cfRule type="expression" dxfId="4821" priority="4364" stopIfTrue="1">
      <formula>AND($F59=0,$G59&lt;&gt;"",$G59&lt;&gt;"PUMP OFF MODE",G59&lt;&gt;"UNDER LOAD")</formula>
    </cfRule>
  </conditionalFormatting>
  <conditionalFormatting sqref="G59:G60">
    <cfRule type="expression" dxfId="4820" priority="4359" stopIfTrue="1">
      <formula>OR($D59="SI",$D59="T&amp;A")</formula>
    </cfRule>
    <cfRule type="expression" dxfId="4819" priority="4360" stopIfTrue="1">
      <formula>AND($F59&gt;0,$G59="")</formula>
    </cfRule>
    <cfRule type="expression" dxfId="4818" priority="4361" stopIfTrue="1">
      <formula>AND($F59=0,$G59&lt;&gt;"",$G59&lt;&gt;"PUMP OFF MODE",G59&lt;&gt;"UNDER LOAD")</formula>
    </cfRule>
  </conditionalFormatting>
  <conditionalFormatting sqref="G59:G60">
    <cfRule type="expression" dxfId="4817" priority="4356" stopIfTrue="1">
      <formula>OR($D59="SI",$D59="T&amp;A")</formula>
    </cfRule>
    <cfRule type="expression" dxfId="4816" priority="4357" stopIfTrue="1">
      <formula>AND($F59&gt;0,$G59="")</formula>
    </cfRule>
    <cfRule type="expression" dxfId="4815" priority="4358" stopIfTrue="1">
      <formula>AND($F59=0,$G59&lt;&gt;"",$G59&lt;&gt;"PUMP OFF MODE",G59&lt;&gt;"UNDER LOAD")</formula>
    </cfRule>
  </conditionalFormatting>
  <conditionalFormatting sqref="G59:G60">
    <cfRule type="expression" dxfId="4814" priority="4353" stopIfTrue="1">
      <formula>OR($D59="SI",$D59="T&amp;A")</formula>
    </cfRule>
    <cfRule type="expression" dxfId="4813" priority="4354" stopIfTrue="1">
      <formula>AND($F59&gt;0,$G59="")</formula>
    </cfRule>
    <cfRule type="expression" dxfId="4812" priority="4355" stopIfTrue="1">
      <formula>AND($F59=0,$G59&lt;&gt;"",$G59&lt;&gt;"PUMP OFF MODE",G59&lt;&gt;"UNDER LOAD")</formula>
    </cfRule>
  </conditionalFormatting>
  <conditionalFormatting sqref="G59:G60">
    <cfRule type="expression" dxfId="4811" priority="4350" stopIfTrue="1">
      <formula>OR($D59="SI",$D59="T&amp;A")</formula>
    </cfRule>
    <cfRule type="expression" dxfId="4810" priority="4351" stopIfTrue="1">
      <formula>AND($F59&gt;0,$G59="")</formula>
    </cfRule>
    <cfRule type="expression" dxfId="4809" priority="4352" stopIfTrue="1">
      <formula>AND($F59=0,$G59&lt;&gt;"",$G59&lt;&gt;"PUMP OFF MODE",G59&lt;&gt;"UNDER LOAD")</formula>
    </cfRule>
  </conditionalFormatting>
  <conditionalFormatting sqref="G59:G60">
    <cfRule type="expression" dxfId="4808" priority="4347" stopIfTrue="1">
      <formula>OR($D59="SI",$D59="T&amp;A")</formula>
    </cfRule>
    <cfRule type="expression" dxfId="4807" priority="4348" stopIfTrue="1">
      <formula>AND($F59&gt;0,$G59="")</formula>
    </cfRule>
    <cfRule type="expression" dxfId="4806" priority="4349" stopIfTrue="1">
      <formula>AND($F59=0,$G59&lt;&gt;"",$G59&lt;&gt;"PUMP OFF MODE",G59&lt;&gt;"UNDER LOAD")</formula>
    </cfRule>
  </conditionalFormatting>
  <conditionalFormatting sqref="G59:G60">
    <cfRule type="expression" dxfId="4805" priority="4344" stopIfTrue="1">
      <formula>OR($D59="SI",$D59="T&amp;A")</formula>
    </cfRule>
    <cfRule type="expression" dxfId="4804" priority="4345" stopIfTrue="1">
      <formula>AND($F59&gt;0,$G59="")</formula>
    </cfRule>
    <cfRule type="expression" dxfId="4803" priority="4346" stopIfTrue="1">
      <formula>AND($F59=0,$G59&lt;&gt;"",$G59&lt;&gt;"PUMP OFF MODE",G59&lt;&gt;"UNDER LOAD")</formula>
    </cfRule>
  </conditionalFormatting>
  <conditionalFormatting sqref="G59:G60">
    <cfRule type="expression" dxfId="4802" priority="4341" stopIfTrue="1">
      <formula>OR($D59="SI",$D59="T&amp;A")</formula>
    </cfRule>
    <cfRule type="expression" dxfId="4801" priority="4342" stopIfTrue="1">
      <formula>AND($F59&gt;0,$G59="")</formula>
    </cfRule>
    <cfRule type="expression" dxfId="4800" priority="4343" stopIfTrue="1">
      <formula>AND($F59=0,$G59&lt;&gt;"",$G59&lt;&gt;"PUMP OFF MODE",G59&lt;&gt;"UNDER LOAD")</formula>
    </cfRule>
  </conditionalFormatting>
  <conditionalFormatting sqref="G59:G60">
    <cfRule type="expression" dxfId="4799" priority="4338" stopIfTrue="1">
      <formula>OR($D59="SI",$D59="T&amp;A")</formula>
    </cfRule>
    <cfRule type="expression" dxfId="4798" priority="4339" stopIfTrue="1">
      <formula>AND($F59&gt;0,$G59="")</formula>
    </cfRule>
    <cfRule type="expression" dxfId="4797" priority="4340" stopIfTrue="1">
      <formula>AND($F59=0,$G59&lt;&gt;"",$G59&lt;&gt;"PUMP OFF MODE",G59&lt;&gt;"UNDER LOAD")</formula>
    </cfRule>
  </conditionalFormatting>
  <conditionalFormatting sqref="G59:G60">
    <cfRule type="expression" dxfId="4796" priority="4335" stopIfTrue="1">
      <formula>OR($D59="SI",$D59="T&amp;A")</formula>
    </cfRule>
    <cfRule type="expression" dxfId="4795" priority="4336" stopIfTrue="1">
      <formula>AND($F59&gt;0,$G59="")</formula>
    </cfRule>
    <cfRule type="expression" dxfId="4794" priority="4337" stopIfTrue="1">
      <formula>AND($F59=0,$G59&lt;&gt;"",$G59&lt;&gt;"PUMP OFF MODE",G59&lt;&gt;"UNDER LOAD")</formula>
    </cfRule>
  </conditionalFormatting>
  <conditionalFormatting sqref="G59:G60">
    <cfRule type="expression" dxfId="4793" priority="4332" stopIfTrue="1">
      <formula>OR($D59="SI",$D59="T&amp;A")</formula>
    </cfRule>
    <cfRule type="expression" dxfId="4792" priority="4333" stopIfTrue="1">
      <formula>AND($F59&gt;0,$G59="")</formula>
    </cfRule>
    <cfRule type="expression" dxfId="4791" priority="4334" stopIfTrue="1">
      <formula>AND($F59=0,$G59&lt;&gt;"",$G59&lt;&gt;"PUMP OFF MODE",G59&lt;&gt;"UNDER LOAD")</formula>
    </cfRule>
  </conditionalFormatting>
  <conditionalFormatting sqref="G59:G60">
    <cfRule type="expression" dxfId="4790" priority="4329" stopIfTrue="1">
      <formula>OR($D59="SI",$D59="T&amp;A")</formula>
    </cfRule>
    <cfRule type="expression" dxfId="4789" priority="4330" stopIfTrue="1">
      <formula>AND($F59&gt;0,$G59="")</formula>
    </cfRule>
    <cfRule type="expression" dxfId="4788" priority="4331" stopIfTrue="1">
      <formula>AND($F59=0,$G59&lt;&gt;"",$G59&lt;&gt;"PUMP OFF MODE",G59&lt;&gt;"UNDER LOAD")</formula>
    </cfRule>
  </conditionalFormatting>
  <conditionalFormatting sqref="G59:G60">
    <cfRule type="expression" dxfId="4787" priority="4326" stopIfTrue="1">
      <formula>OR($D59="SI",$D59="T&amp;A")</formula>
    </cfRule>
    <cfRule type="expression" dxfId="4786" priority="4327" stopIfTrue="1">
      <formula>AND($F59&gt;0,$G59="")</formula>
    </cfRule>
    <cfRule type="expression" dxfId="4785" priority="4328" stopIfTrue="1">
      <formula>AND($F59=0,$G59&lt;&gt;"",$G59&lt;&gt;"PUMP OFF MODE",G59&lt;&gt;"UNDER LOAD")</formula>
    </cfRule>
  </conditionalFormatting>
  <conditionalFormatting sqref="G59:G60">
    <cfRule type="expression" dxfId="4784" priority="4323" stopIfTrue="1">
      <formula>OR($D59="SI",$D59="T&amp;A")</formula>
    </cfRule>
    <cfRule type="expression" dxfId="4783" priority="4324" stopIfTrue="1">
      <formula>AND($F59&gt;0,$G59="")</formula>
    </cfRule>
    <cfRule type="expression" dxfId="4782" priority="4325" stopIfTrue="1">
      <formula>AND($F59=0,$G59&lt;&gt;"",$G59&lt;&gt;"PUMP OFF MODE",G59&lt;&gt;"UNDER LOAD")</formula>
    </cfRule>
  </conditionalFormatting>
  <conditionalFormatting sqref="G59:G60">
    <cfRule type="expression" dxfId="4781" priority="4320" stopIfTrue="1">
      <formula>OR($D59="SI",$D59="T&amp;A")</formula>
    </cfRule>
    <cfRule type="expression" dxfId="4780" priority="4321" stopIfTrue="1">
      <formula>AND($F59&gt;0,$G59="")</formula>
    </cfRule>
    <cfRule type="expression" dxfId="4779" priority="4322" stopIfTrue="1">
      <formula>AND($F59=0,$G59&lt;&gt;"",$G59&lt;&gt;"PUMP OFF MODE",G59&lt;&gt;"UNDER LOAD")</formula>
    </cfRule>
  </conditionalFormatting>
  <conditionalFormatting sqref="G59:G60">
    <cfRule type="expression" dxfId="4778" priority="4317" stopIfTrue="1">
      <formula>OR($D59="SI",$D59="T&amp;A")</formula>
    </cfRule>
    <cfRule type="expression" dxfId="4777" priority="4318" stopIfTrue="1">
      <formula>AND($F59&gt;0,$G59="")</formula>
    </cfRule>
    <cfRule type="expression" dxfId="4776" priority="4319" stopIfTrue="1">
      <formula>AND($F59=0,$G59&lt;&gt;"",$G59&lt;&gt;"PUMP OFF MODE",G59&lt;&gt;"UNDER LOAD")</formula>
    </cfRule>
  </conditionalFormatting>
  <conditionalFormatting sqref="G59:G60">
    <cfRule type="expression" dxfId="4775" priority="4314" stopIfTrue="1">
      <formula>OR($D59="SI",$D59="T&amp;A")</formula>
    </cfRule>
    <cfRule type="expression" dxfId="4774" priority="4315" stopIfTrue="1">
      <formula>AND($F59&gt;0,$G59="")</formula>
    </cfRule>
    <cfRule type="expression" dxfId="4773" priority="4316" stopIfTrue="1">
      <formula>AND($F59=0,$G59&lt;&gt;"",$G59&lt;&gt;"PUMP OFF MODE",G59&lt;&gt;"UNDER LOAD")</formula>
    </cfRule>
  </conditionalFormatting>
  <conditionalFormatting sqref="G59:G60">
    <cfRule type="expression" dxfId="4772" priority="4311" stopIfTrue="1">
      <formula>OR($D59="SI",$D59="T&amp;A")</formula>
    </cfRule>
    <cfRule type="expression" dxfId="4771" priority="4312" stopIfTrue="1">
      <formula>AND($F59&gt;0,$G59="")</formula>
    </cfRule>
    <cfRule type="expression" dxfId="4770" priority="4313" stopIfTrue="1">
      <formula>AND($F59=0,$G59&lt;&gt;"",$G59&lt;&gt;"PUMP OFF MODE",G59&lt;&gt;"UNDER LOAD")</formula>
    </cfRule>
  </conditionalFormatting>
  <conditionalFormatting sqref="G59:G60">
    <cfRule type="expression" dxfId="4769" priority="4308" stopIfTrue="1">
      <formula>OR($D59="SI",$D59="T&amp;A")</formula>
    </cfRule>
    <cfRule type="expression" dxfId="4768" priority="4309" stopIfTrue="1">
      <formula>AND($F59&gt;0,$G59="")</formula>
    </cfRule>
    <cfRule type="expression" dxfId="4767" priority="4310" stopIfTrue="1">
      <formula>AND($F59=0,$G59&lt;&gt;"",$G59&lt;&gt;"PUMP OFF MODE",G59&lt;&gt;"UNDER LOAD")</formula>
    </cfRule>
  </conditionalFormatting>
  <conditionalFormatting sqref="G59:G60">
    <cfRule type="expression" dxfId="4766" priority="4305" stopIfTrue="1">
      <formula>OR($D59="SI",$D59="T&amp;A")</formula>
    </cfRule>
    <cfRule type="expression" dxfId="4765" priority="4306" stopIfTrue="1">
      <formula>AND($F59&gt;0,$G59="")</formula>
    </cfRule>
    <cfRule type="expression" dxfId="4764" priority="4307" stopIfTrue="1">
      <formula>AND($F59=0,$G59&lt;&gt;"",$G59&lt;&gt;"PUMP OFF MODE",G59&lt;&gt;"UNDER LOAD")</formula>
    </cfRule>
  </conditionalFormatting>
  <conditionalFormatting sqref="G59:G60">
    <cfRule type="expression" dxfId="4763" priority="4302" stopIfTrue="1">
      <formula>OR($D59="SI",$D59="T&amp;A")</formula>
    </cfRule>
    <cfRule type="expression" dxfId="4762" priority="4303" stopIfTrue="1">
      <formula>AND($F59&gt;0,$G59="")</formula>
    </cfRule>
    <cfRule type="expression" dxfId="4761" priority="4304" stopIfTrue="1">
      <formula>AND($F59=0,$G59&lt;&gt;"",$G59&lt;&gt;"PUMP OFF MODE",G59&lt;&gt;"UNDER LOAD")</formula>
    </cfRule>
  </conditionalFormatting>
  <conditionalFormatting sqref="G59:G60">
    <cfRule type="expression" dxfId="4760" priority="4299" stopIfTrue="1">
      <formula>OR($D59="SI",$D59="T&amp;A")</formula>
    </cfRule>
    <cfRule type="expression" dxfId="4759" priority="4300" stopIfTrue="1">
      <formula>AND($F59&gt;0,$G59="")</formula>
    </cfRule>
    <cfRule type="expression" dxfId="4758" priority="4301" stopIfTrue="1">
      <formula>AND($F59=0,$G59&lt;&gt;"",$G59&lt;&gt;"PUMP OFF MODE",G59&lt;&gt;"UNDER LOAD")</formula>
    </cfRule>
  </conditionalFormatting>
  <conditionalFormatting sqref="G59:G60">
    <cfRule type="expression" dxfId="4757" priority="4296" stopIfTrue="1">
      <formula>OR($D59="SI",$D59="T&amp;A")</formula>
    </cfRule>
    <cfRule type="expression" dxfId="4756" priority="4297" stopIfTrue="1">
      <formula>AND($F59&gt;0,$G59="")</formula>
    </cfRule>
    <cfRule type="expression" dxfId="4755" priority="4298" stopIfTrue="1">
      <formula>AND($F59=0,$G59&lt;&gt;"",$G59&lt;&gt;"PUMP OFF MODE",G59&lt;&gt;"UNDER LOAD")</formula>
    </cfRule>
  </conditionalFormatting>
  <conditionalFormatting sqref="G59:G60">
    <cfRule type="expression" dxfId="4754" priority="4293" stopIfTrue="1">
      <formula>OR($D59="SI",$D59="T&amp;A")</formula>
    </cfRule>
    <cfRule type="expression" dxfId="4753" priority="4294" stopIfTrue="1">
      <formula>AND($F59&gt;0,$G59="")</formula>
    </cfRule>
    <cfRule type="expression" dxfId="4752" priority="4295" stopIfTrue="1">
      <formula>AND($F59=0,$G59&lt;&gt;"",$G59&lt;&gt;"PUMP OFF MODE",G59&lt;&gt;"UNDER LOAD")</formula>
    </cfRule>
  </conditionalFormatting>
  <conditionalFormatting sqref="G59:G60">
    <cfRule type="expression" dxfId="4751" priority="4290" stopIfTrue="1">
      <formula>OR($D59="SI",$D59="T&amp;A")</formula>
    </cfRule>
    <cfRule type="expression" dxfId="4750" priority="4291" stopIfTrue="1">
      <formula>AND($F59&gt;0,$G59="")</formula>
    </cfRule>
    <cfRule type="expression" dxfId="4749" priority="4292" stopIfTrue="1">
      <formula>AND($F59=0,$G59&lt;&gt;"",$G59&lt;&gt;"PUMP OFF MODE",G59&lt;&gt;"UNDER LOAD")</formula>
    </cfRule>
  </conditionalFormatting>
  <conditionalFormatting sqref="G59:G60">
    <cfRule type="expression" dxfId="4748" priority="4287" stopIfTrue="1">
      <formula>OR($D59="SI",$D59="T&amp;A")</formula>
    </cfRule>
    <cfRule type="expression" dxfId="4747" priority="4288" stopIfTrue="1">
      <formula>AND($F59&gt;0,$G59="")</formula>
    </cfRule>
    <cfRule type="expression" dxfId="4746" priority="4289" stopIfTrue="1">
      <formula>AND($F59=0,$G59&lt;&gt;"",$G59&lt;&gt;"PUMP OFF MODE",G59&lt;&gt;"UNDER LOAD")</formula>
    </cfRule>
  </conditionalFormatting>
  <conditionalFormatting sqref="G59:G60">
    <cfRule type="expression" dxfId="4745" priority="4284" stopIfTrue="1">
      <formula>OR($D59="SI",$D59="T&amp;A")</formula>
    </cfRule>
    <cfRule type="expression" dxfId="4744" priority="4285" stopIfTrue="1">
      <formula>AND($F59&gt;0,$G59="")</formula>
    </cfRule>
    <cfRule type="expression" dxfId="4743" priority="4286" stopIfTrue="1">
      <formula>AND($F59=0,$G59&lt;&gt;"",$G59&lt;&gt;"PUMP OFF MODE",G59&lt;&gt;"UNDER LOAD")</formula>
    </cfRule>
  </conditionalFormatting>
  <conditionalFormatting sqref="G59:G60">
    <cfRule type="expression" dxfId="4742" priority="4281" stopIfTrue="1">
      <formula>OR($D59="SI",$D59="T&amp;A")</formula>
    </cfRule>
    <cfRule type="expression" dxfId="4741" priority="4282" stopIfTrue="1">
      <formula>AND($F59&gt;0,$G59="")</formula>
    </cfRule>
    <cfRule type="expression" dxfId="4740" priority="4283" stopIfTrue="1">
      <formula>AND($F59=0,$G59&lt;&gt;"",$G59&lt;&gt;"PUMP OFF MODE",G59&lt;&gt;"UNDER LOAD")</formula>
    </cfRule>
  </conditionalFormatting>
  <conditionalFormatting sqref="G59:G60">
    <cfRule type="expression" dxfId="4739" priority="4278" stopIfTrue="1">
      <formula>OR($D59="SI",$D59="T&amp;A")</formula>
    </cfRule>
    <cfRule type="expression" dxfId="4738" priority="4279" stopIfTrue="1">
      <formula>AND($F59&gt;0,$G59="")</formula>
    </cfRule>
    <cfRule type="expression" dxfId="4737" priority="4280" stopIfTrue="1">
      <formula>AND($F59=0,$G59&lt;&gt;"",$G59&lt;&gt;"PUMP OFF MODE",G59&lt;&gt;"UNDER LOAD")</formula>
    </cfRule>
  </conditionalFormatting>
  <conditionalFormatting sqref="G59:G60">
    <cfRule type="expression" dxfId="4736" priority="4275" stopIfTrue="1">
      <formula>OR($D59="SI",$D59="T&amp;A")</formula>
    </cfRule>
    <cfRule type="expression" dxfId="4735" priority="4276" stopIfTrue="1">
      <formula>AND($F59&gt;0,$G59="")</formula>
    </cfRule>
    <cfRule type="expression" dxfId="4734" priority="4277" stopIfTrue="1">
      <formula>AND($F59=0,$G59&lt;&gt;"",$G59&lt;&gt;"PUMP OFF MODE",G59&lt;&gt;"UNDER LOAD")</formula>
    </cfRule>
  </conditionalFormatting>
  <conditionalFormatting sqref="G59:G60">
    <cfRule type="expression" dxfId="4733" priority="4272" stopIfTrue="1">
      <formula>OR($D59="SI",$D59="T&amp;A")</formula>
    </cfRule>
    <cfRule type="expression" dxfId="4732" priority="4273" stopIfTrue="1">
      <formula>AND($F59&gt;0,$G59="")</formula>
    </cfRule>
    <cfRule type="expression" dxfId="4731" priority="4274" stopIfTrue="1">
      <formula>AND($F59=0,$G59&lt;&gt;"",$G59&lt;&gt;"PUMP OFF MODE",G59&lt;&gt;"UNDER LOAD")</formula>
    </cfRule>
  </conditionalFormatting>
  <conditionalFormatting sqref="G59:G60">
    <cfRule type="expression" dxfId="4730" priority="4269" stopIfTrue="1">
      <formula>OR($D59="SI",$D59="T&amp;A")</formula>
    </cfRule>
    <cfRule type="expression" dxfId="4729" priority="4270" stopIfTrue="1">
      <formula>AND($F59&gt;0,$G59="")</formula>
    </cfRule>
    <cfRule type="expression" dxfId="4728" priority="4271" stopIfTrue="1">
      <formula>AND($F59=0,$G59&lt;&gt;"",$G59&lt;&gt;"PUMP OFF MODE",G59&lt;&gt;"UNDER LOAD")</formula>
    </cfRule>
  </conditionalFormatting>
  <conditionalFormatting sqref="G59:G60">
    <cfRule type="expression" dxfId="4727" priority="4266" stopIfTrue="1">
      <formula>OR($D59="SI",$D59="T&amp;A")</formula>
    </cfRule>
    <cfRule type="expression" dxfId="4726" priority="4267" stopIfTrue="1">
      <formula>AND($F59&gt;0,$G59="")</formula>
    </cfRule>
    <cfRule type="expression" dxfId="4725" priority="4268" stopIfTrue="1">
      <formula>AND($F59=0,$G59&lt;&gt;"",$G59&lt;&gt;"PUMP OFF MODE",G59&lt;&gt;"UNDER LOAD")</formula>
    </cfRule>
  </conditionalFormatting>
  <conditionalFormatting sqref="G59:G60">
    <cfRule type="expression" dxfId="4724" priority="4263" stopIfTrue="1">
      <formula>OR($D59="SI",$D59="T&amp;A")</formula>
    </cfRule>
    <cfRule type="expression" dxfId="4723" priority="4264" stopIfTrue="1">
      <formula>AND($F59&gt;0,$G59="")</formula>
    </cfRule>
    <cfRule type="expression" dxfId="4722" priority="4265" stopIfTrue="1">
      <formula>AND($F59=0,$G59&lt;&gt;"",$G59&lt;&gt;"PUMP OFF MODE",G59&lt;&gt;"UNDER LOAD")</formula>
    </cfRule>
  </conditionalFormatting>
  <conditionalFormatting sqref="G59:G60">
    <cfRule type="expression" dxfId="4721" priority="4260" stopIfTrue="1">
      <formula>OR($D59="SI",$D59="T&amp;A")</formula>
    </cfRule>
    <cfRule type="expression" dxfId="4720" priority="4261" stopIfTrue="1">
      <formula>AND($F59&gt;0,$G59="")</formula>
    </cfRule>
    <cfRule type="expression" dxfId="4719" priority="4262" stopIfTrue="1">
      <formula>AND($F59=0,$G59&lt;&gt;"",$G59&lt;&gt;"PUMP OFF MODE",G59&lt;&gt;"UNDER LOAD")</formula>
    </cfRule>
  </conditionalFormatting>
  <conditionalFormatting sqref="G59:G60">
    <cfRule type="expression" dxfId="4718" priority="4257" stopIfTrue="1">
      <formula>OR($D59="SI",$D59="T&amp;A")</formula>
    </cfRule>
    <cfRule type="expression" dxfId="4717" priority="4258" stopIfTrue="1">
      <formula>AND($F59&gt;0,$G59="")</formula>
    </cfRule>
    <cfRule type="expression" dxfId="4716" priority="4259" stopIfTrue="1">
      <formula>AND($F59=0,$G59&lt;&gt;"",$G59&lt;&gt;"PUMP OFF MODE",G59&lt;&gt;"UNDER LOAD")</formula>
    </cfRule>
  </conditionalFormatting>
  <conditionalFormatting sqref="G59:G60">
    <cfRule type="expression" dxfId="4715" priority="4254" stopIfTrue="1">
      <formula>OR($D59="SI",$D59="T&amp;A")</formula>
    </cfRule>
    <cfRule type="expression" dxfId="4714" priority="4255" stopIfTrue="1">
      <formula>AND($F59&gt;0,$G59="")</formula>
    </cfRule>
    <cfRule type="expression" dxfId="4713" priority="4256" stopIfTrue="1">
      <formula>AND($F59=0,$G59&lt;&gt;"",$G59&lt;&gt;"PUMP OFF MODE",G59&lt;&gt;"UNDER LOAD")</formula>
    </cfRule>
  </conditionalFormatting>
  <conditionalFormatting sqref="G59:G60">
    <cfRule type="expression" dxfId="4712" priority="4251" stopIfTrue="1">
      <formula>OR($D59="SI",$D59="T&amp;A")</formula>
    </cfRule>
    <cfRule type="expression" dxfId="4711" priority="4252" stopIfTrue="1">
      <formula>AND($F59&gt;0,$G59="")</formula>
    </cfRule>
    <cfRule type="expression" dxfId="4710" priority="4253" stopIfTrue="1">
      <formula>AND($F59=0,$G59&lt;&gt;"",$G59&lt;&gt;"PUMP OFF MODE",G59&lt;&gt;"UNDER LOAD")</formula>
    </cfRule>
  </conditionalFormatting>
  <conditionalFormatting sqref="G59:G60">
    <cfRule type="expression" dxfId="4709" priority="4248" stopIfTrue="1">
      <formula>OR($D59="SI",$D59="T&amp;A")</formula>
    </cfRule>
    <cfRule type="expression" dxfId="4708" priority="4249" stopIfTrue="1">
      <formula>AND($F59&gt;0,$G59="")</formula>
    </cfRule>
    <cfRule type="expression" dxfId="4707" priority="4250" stopIfTrue="1">
      <formula>AND($F59=0,$G59&lt;&gt;"",$G59&lt;&gt;"PUMP OFF MODE",G59&lt;&gt;"UNDER LOAD")</formula>
    </cfRule>
  </conditionalFormatting>
  <conditionalFormatting sqref="G59:G60">
    <cfRule type="expression" dxfId="4706" priority="4245" stopIfTrue="1">
      <formula>OR($D59="SI",$D59="T&amp;A")</formula>
    </cfRule>
    <cfRule type="expression" dxfId="4705" priority="4246" stopIfTrue="1">
      <formula>AND($F59&gt;0,$G59="")</formula>
    </cfRule>
    <cfRule type="expression" dxfId="4704" priority="4247" stopIfTrue="1">
      <formula>AND($F59=0,$G59&lt;&gt;"",$G59&lt;&gt;"PUMP OFF MODE",G59&lt;&gt;"UNDER LOAD")</formula>
    </cfRule>
  </conditionalFormatting>
  <conditionalFormatting sqref="G59:G60">
    <cfRule type="expression" dxfId="4703" priority="4242" stopIfTrue="1">
      <formula>OR($D59="SI",$D59="T&amp;A")</formula>
    </cfRule>
    <cfRule type="expression" dxfId="4702" priority="4243" stopIfTrue="1">
      <formula>AND($F59&gt;0,$G59="")</formula>
    </cfRule>
    <cfRule type="expression" dxfId="4701" priority="4244" stopIfTrue="1">
      <formula>AND($F59=0,$G59&lt;&gt;"",$G59&lt;&gt;"PUMP OFF MODE",G59&lt;&gt;"UNDER LOAD")</formula>
    </cfRule>
  </conditionalFormatting>
  <conditionalFormatting sqref="G59:G60">
    <cfRule type="expression" dxfId="4700" priority="4239" stopIfTrue="1">
      <formula>OR($D59="SI",$D59="T&amp;A")</formula>
    </cfRule>
    <cfRule type="expression" dxfId="4699" priority="4240" stopIfTrue="1">
      <formula>AND($F59&gt;0,$G59="")</formula>
    </cfRule>
    <cfRule type="expression" dxfId="4698" priority="4241" stopIfTrue="1">
      <formula>AND($F59=0,$G59&lt;&gt;"",$G59&lt;&gt;"PUMP OFF MODE",G59&lt;&gt;"UNDER LOAD")</formula>
    </cfRule>
  </conditionalFormatting>
  <conditionalFormatting sqref="G59:G60">
    <cfRule type="expression" dxfId="4697" priority="4236" stopIfTrue="1">
      <formula>OR($D59="SI",$D59="T&amp;A")</formula>
    </cfRule>
    <cfRule type="expression" dxfId="4696" priority="4237" stopIfTrue="1">
      <formula>AND($F59&gt;0,$G59="")</formula>
    </cfRule>
    <cfRule type="expression" dxfId="4695" priority="4238" stopIfTrue="1">
      <formula>AND($F59=0,$G59&lt;&gt;"",$G59&lt;&gt;"PUMP OFF MODE",G59&lt;&gt;"UNDER LOAD")</formula>
    </cfRule>
  </conditionalFormatting>
  <conditionalFormatting sqref="G59:G60">
    <cfRule type="expression" dxfId="4694" priority="4233" stopIfTrue="1">
      <formula>OR($D59="SI",$D59="T&amp;A")</formula>
    </cfRule>
    <cfRule type="expression" dxfId="4693" priority="4234" stopIfTrue="1">
      <formula>AND($F59&gt;0,$G59="")</formula>
    </cfRule>
    <cfRule type="expression" dxfId="4692" priority="4235" stopIfTrue="1">
      <formula>AND($F59=0,$G59&lt;&gt;"",$G59&lt;&gt;"PUMP OFF MODE",G59&lt;&gt;"UNDER LOAD")</formula>
    </cfRule>
  </conditionalFormatting>
  <conditionalFormatting sqref="G59:G60">
    <cfRule type="expression" dxfId="4691" priority="4230" stopIfTrue="1">
      <formula>OR($D59="SI",$D59="T&amp;A")</formula>
    </cfRule>
    <cfRule type="expression" dxfId="4690" priority="4231" stopIfTrue="1">
      <formula>AND($F59&gt;0,$G59="")</formula>
    </cfRule>
    <cfRule type="expression" dxfId="4689" priority="4232" stopIfTrue="1">
      <formula>AND($F59=0,$G59&lt;&gt;"",$G59&lt;&gt;"PUMP OFF MODE",G59&lt;&gt;"UNDER LOAD")</formula>
    </cfRule>
  </conditionalFormatting>
  <conditionalFormatting sqref="G59:G60">
    <cfRule type="expression" dxfId="4688" priority="4227" stopIfTrue="1">
      <formula>OR($D59="SI",$D59="T&amp;A")</formula>
    </cfRule>
    <cfRule type="expression" dxfId="4687" priority="4228" stopIfTrue="1">
      <formula>AND($F59&gt;0,$G59="")</formula>
    </cfRule>
    <cfRule type="expression" dxfId="4686" priority="4229" stopIfTrue="1">
      <formula>AND($F59=0,$G59&lt;&gt;"",$G59&lt;&gt;"PUMP OFF MODE",G59&lt;&gt;"UNDER LOAD")</formula>
    </cfRule>
  </conditionalFormatting>
  <conditionalFormatting sqref="G59:G60">
    <cfRule type="expression" dxfId="4685" priority="4224" stopIfTrue="1">
      <formula>OR($D59="SI",$D59="T&amp;A")</formula>
    </cfRule>
    <cfRule type="expression" dxfId="4684" priority="4225" stopIfTrue="1">
      <formula>AND($F59&gt;0,$G59="")</formula>
    </cfRule>
    <cfRule type="expression" dxfId="4683" priority="4226" stopIfTrue="1">
      <formula>AND($F59=0,$G59&lt;&gt;"",$G59&lt;&gt;"PUMP OFF MODE",G59&lt;&gt;"UNDER LOAD")</formula>
    </cfRule>
  </conditionalFormatting>
  <conditionalFormatting sqref="G59:G60">
    <cfRule type="expression" dxfId="4682" priority="4221" stopIfTrue="1">
      <formula>OR($D59="SI",$D59="T&amp;A")</formula>
    </cfRule>
    <cfRule type="expression" dxfId="4681" priority="4222" stopIfTrue="1">
      <formula>AND($F59&gt;0,$G59="")</formula>
    </cfRule>
    <cfRule type="expression" dxfId="4680" priority="4223" stopIfTrue="1">
      <formula>AND($F59=0,$G59&lt;&gt;"",$G59&lt;&gt;"PUMP OFF MODE",G59&lt;&gt;"UNDER LOAD")</formula>
    </cfRule>
  </conditionalFormatting>
  <conditionalFormatting sqref="G59:G60">
    <cfRule type="expression" dxfId="4679" priority="4218" stopIfTrue="1">
      <formula>OR($D59="SI",$D59="T&amp;A")</formula>
    </cfRule>
    <cfRule type="expression" dxfId="4678" priority="4219" stopIfTrue="1">
      <formula>AND($F59&gt;0,$G59="")</formula>
    </cfRule>
    <cfRule type="expression" dxfId="4677" priority="4220" stopIfTrue="1">
      <formula>AND($F59=0,$G59&lt;&gt;"",$G59&lt;&gt;"PUMP OFF MODE",G59&lt;&gt;"UNDER LOAD")</formula>
    </cfRule>
  </conditionalFormatting>
  <conditionalFormatting sqref="G59:G60">
    <cfRule type="expression" dxfId="4676" priority="4215" stopIfTrue="1">
      <formula>OR($D59="SI",$D59="T&amp;A")</formula>
    </cfRule>
    <cfRule type="expression" dxfId="4675" priority="4216" stopIfTrue="1">
      <formula>AND($F59&gt;0,$G59="")</formula>
    </cfRule>
    <cfRule type="expression" dxfId="4674" priority="4217" stopIfTrue="1">
      <formula>AND($F59=0,$G59&lt;&gt;"",$G59&lt;&gt;"PUMP OFF MODE",G59&lt;&gt;"UNDER LOAD")</formula>
    </cfRule>
  </conditionalFormatting>
  <conditionalFormatting sqref="G59:G60">
    <cfRule type="expression" dxfId="4673" priority="4212" stopIfTrue="1">
      <formula>OR($D59="SI",$D59="T&amp;A")</formula>
    </cfRule>
    <cfRule type="expression" dxfId="4672" priority="4213" stopIfTrue="1">
      <formula>AND($F59&gt;0,$G59="")</formula>
    </cfRule>
    <cfRule type="expression" dxfId="4671" priority="4214" stopIfTrue="1">
      <formula>AND($F59=0,$G59&lt;&gt;"",$G59&lt;&gt;"PUMP OFF MODE",G59&lt;&gt;"UNDER LOAD")</formula>
    </cfRule>
  </conditionalFormatting>
  <conditionalFormatting sqref="G59:G60">
    <cfRule type="expression" dxfId="4670" priority="4209" stopIfTrue="1">
      <formula>OR($D59="SI",$D59="T&amp;A")</formula>
    </cfRule>
    <cfRule type="expression" dxfId="4669" priority="4210" stopIfTrue="1">
      <formula>AND($F59&gt;0,$G59="")</formula>
    </cfRule>
    <cfRule type="expression" dxfId="4668" priority="4211" stopIfTrue="1">
      <formula>AND($F59=0,$G59&lt;&gt;"",$G59&lt;&gt;"PUMP OFF MODE",G59&lt;&gt;"UNDER LOAD")</formula>
    </cfRule>
  </conditionalFormatting>
  <conditionalFormatting sqref="G59:G60">
    <cfRule type="expression" dxfId="4667" priority="4206" stopIfTrue="1">
      <formula>OR($D59="SI",$D59="T&amp;A")</formula>
    </cfRule>
    <cfRule type="expression" dxfId="4666" priority="4207" stopIfTrue="1">
      <formula>AND($F59&gt;0,$G59="")</formula>
    </cfRule>
    <cfRule type="expression" dxfId="4665" priority="4208" stopIfTrue="1">
      <formula>AND($F59=0,$G59&lt;&gt;"",$G59&lt;&gt;"PUMP OFF MODE",G59&lt;&gt;"UNDER LOAD")</formula>
    </cfRule>
  </conditionalFormatting>
  <conditionalFormatting sqref="G59:G60">
    <cfRule type="expression" dxfId="4664" priority="4203" stopIfTrue="1">
      <formula>OR($D59="SI",$D59="T&amp;A")</formula>
    </cfRule>
    <cfRule type="expression" dxfId="4663" priority="4204" stopIfTrue="1">
      <formula>AND($F59&gt;0,$G59="")</formula>
    </cfRule>
    <cfRule type="expression" dxfId="4662" priority="4205" stopIfTrue="1">
      <formula>AND($F59=0,$G59&lt;&gt;"",$G59&lt;&gt;"PUMP OFF MODE",G59&lt;&gt;"UNDER LOAD")</formula>
    </cfRule>
  </conditionalFormatting>
  <conditionalFormatting sqref="G59:G60">
    <cfRule type="expression" dxfId="4661" priority="4200" stopIfTrue="1">
      <formula>OR($D59="SI",$D59="T&amp;A")</formula>
    </cfRule>
    <cfRule type="expression" dxfId="4660" priority="4201" stopIfTrue="1">
      <formula>AND($F59&gt;0,$G59="")</formula>
    </cfRule>
    <cfRule type="expression" dxfId="4659" priority="4202" stopIfTrue="1">
      <formula>AND($F59=0,$G59&lt;&gt;"",$G59&lt;&gt;"PUMP OFF MODE",G59&lt;&gt;"UNDER LOAD")</formula>
    </cfRule>
  </conditionalFormatting>
  <conditionalFormatting sqref="G59:G60">
    <cfRule type="expression" dxfId="4658" priority="4197" stopIfTrue="1">
      <formula>OR($D59="SI",$D59="T&amp;A")</formula>
    </cfRule>
    <cfRule type="expression" dxfId="4657" priority="4198" stopIfTrue="1">
      <formula>AND($F59&gt;0,$G59="")</formula>
    </cfRule>
    <cfRule type="expression" dxfId="4656" priority="4199" stopIfTrue="1">
      <formula>AND($F59=0,$G59&lt;&gt;"",$G59&lt;&gt;"PUMP OFF MODE",G59&lt;&gt;"UNDER LOAD")</formula>
    </cfRule>
  </conditionalFormatting>
  <conditionalFormatting sqref="G59:G60">
    <cfRule type="expression" dxfId="4655" priority="4194" stopIfTrue="1">
      <formula>OR($D59="SI",$D59="T&amp;A")</formula>
    </cfRule>
    <cfRule type="expression" dxfId="4654" priority="4195" stopIfTrue="1">
      <formula>AND($F59&gt;0,$G59="")</formula>
    </cfRule>
    <cfRule type="expression" dxfId="4653" priority="4196" stopIfTrue="1">
      <formula>AND($F59=0,$G59&lt;&gt;"",$G59&lt;&gt;"PUMP OFF MODE",G59&lt;&gt;"UNDER LOAD")</formula>
    </cfRule>
  </conditionalFormatting>
  <conditionalFormatting sqref="G59:G60">
    <cfRule type="expression" dxfId="4652" priority="4191" stopIfTrue="1">
      <formula>OR($D59="SI",$D59="T&amp;A")</formula>
    </cfRule>
    <cfRule type="expression" dxfId="4651" priority="4192" stopIfTrue="1">
      <formula>AND($F59&gt;0,$G59="")</formula>
    </cfRule>
    <cfRule type="expression" dxfId="4650" priority="4193" stopIfTrue="1">
      <formula>AND($F59=0,$G59&lt;&gt;"",$G59&lt;&gt;"PUMP OFF MODE",G59&lt;&gt;"UNDER LOAD")</formula>
    </cfRule>
  </conditionalFormatting>
  <conditionalFormatting sqref="G59:G60">
    <cfRule type="expression" dxfId="4649" priority="4188" stopIfTrue="1">
      <formula>OR($D59="SI",$D59="T&amp;A")</formula>
    </cfRule>
    <cfRule type="expression" dxfId="4648" priority="4189" stopIfTrue="1">
      <formula>AND($F59&gt;0,$G59="")</formula>
    </cfRule>
    <cfRule type="expression" dxfId="4647" priority="4190" stopIfTrue="1">
      <formula>AND($F59=0,$G59&lt;&gt;"",$G59&lt;&gt;"PUMP OFF MODE",G59&lt;&gt;"UNDER LOAD")</formula>
    </cfRule>
  </conditionalFormatting>
  <conditionalFormatting sqref="G59:G60">
    <cfRule type="expression" dxfId="4646" priority="4185" stopIfTrue="1">
      <formula>OR($D59="SI",$D59="T&amp;A")</formula>
    </cfRule>
    <cfRule type="expression" dxfId="4645" priority="4186" stopIfTrue="1">
      <formula>AND($F59&gt;0,$G59="")</formula>
    </cfRule>
    <cfRule type="expression" dxfId="4644" priority="4187" stopIfTrue="1">
      <formula>AND($F59=0,$G59&lt;&gt;"",$G59&lt;&gt;"PUMP OFF MODE",G59&lt;&gt;"UNDER LOAD")</formula>
    </cfRule>
  </conditionalFormatting>
  <conditionalFormatting sqref="G59:G60">
    <cfRule type="expression" dxfId="4643" priority="4182" stopIfTrue="1">
      <formula>OR($D59="SI",$D59="T&amp;A")</formula>
    </cfRule>
    <cfRule type="expression" dxfId="4642" priority="4183" stopIfTrue="1">
      <formula>AND($F59&gt;0,$G59="")</formula>
    </cfRule>
    <cfRule type="expression" dxfId="4641" priority="4184" stopIfTrue="1">
      <formula>AND($F59=0,$G59&lt;&gt;"",$G59&lt;&gt;"PUMP OFF MODE",G59&lt;&gt;"UNDER LOAD")</formula>
    </cfRule>
  </conditionalFormatting>
  <conditionalFormatting sqref="G59:G60">
    <cfRule type="expression" dxfId="4640" priority="4179" stopIfTrue="1">
      <formula>OR($D59="SI",$D59="T&amp;A")</formula>
    </cfRule>
    <cfRule type="expression" dxfId="4639" priority="4180" stopIfTrue="1">
      <formula>AND($F59&gt;0,$G59="")</formula>
    </cfRule>
    <cfRule type="expression" dxfId="4638" priority="4181" stopIfTrue="1">
      <formula>AND($F59=0,$G59&lt;&gt;"",$G59&lt;&gt;"PUMP OFF MODE",G59&lt;&gt;"UNDER LOAD")</formula>
    </cfRule>
  </conditionalFormatting>
  <conditionalFormatting sqref="G59:G60">
    <cfRule type="expression" dxfId="4637" priority="4176" stopIfTrue="1">
      <formula>OR($D59="SI",$D59="T&amp;A")</formula>
    </cfRule>
    <cfRule type="expression" dxfId="4636" priority="4177" stopIfTrue="1">
      <formula>AND($F59&gt;0,$G59="")</formula>
    </cfRule>
    <cfRule type="expression" dxfId="4635" priority="4178" stopIfTrue="1">
      <formula>AND($F59=0,$G59&lt;&gt;"",$G59&lt;&gt;"PUMP OFF MODE",G59&lt;&gt;"UNDER LOAD")</formula>
    </cfRule>
  </conditionalFormatting>
  <conditionalFormatting sqref="G59:G60">
    <cfRule type="expression" dxfId="4634" priority="4173" stopIfTrue="1">
      <formula>OR($D59="SI",$D59="T&amp;A")</formula>
    </cfRule>
    <cfRule type="expression" dxfId="4633" priority="4174" stopIfTrue="1">
      <formula>AND($F59&gt;0,$G59="")</formula>
    </cfRule>
    <cfRule type="expression" dxfId="4632" priority="4175" stopIfTrue="1">
      <formula>AND($F59=0,$G59&lt;&gt;"",$G59&lt;&gt;"PUMP OFF MODE",G59&lt;&gt;"UNDER LOAD")</formula>
    </cfRule>
  </conditionalFormatting>
  <conditionalFormatting sqref="G59:G60">
    <cfRule type="expression" dxfId="4631" priority="4170" stopIfTrue="1">
      <formula>OR($D59="SI",$D59="T&amp;A")</formula>
    </cfRule>
    <cfRule type="expression" dxfId="4630" priority="4171" stopIfTrue="1">
      <formula>AND($F59&gt;0,$G59="")</formula>
    </cfRule>
    <cfRule type="expression" dxfId="4629" priority="4172" stopIfTrue="1">
      <formula>AND($F59=0,$G59&lt;&gt;"",$G59&lt;&gt;"PUMP OFF MODE",G59&lt;&gt;"UNDER LOAD")</formula>
    </cfRule>
  </conditionalFormatting>
  <conditionalFormatting sqref="G59:G60">
    <cfRule type="expression" dxfId="4628" priority="4167" stopIfTrue="1">
      <formula>OR($D59="SI",$D59="T&amp;A")</formula>
    </cfRule>
    <cfRule type="expression" dxfId="4627" priority="4168" stopIfTrue="1">
      <formula>AND($F59&gt;0,$G59="")</formula>
    </cfRule>
    <cfRule type="expression" dxfId="4626" priority="4169" stopIfTrue="1">
      <formula>AND($F59=0,$G59&lt;&gt;"",$G59&lt;&gt;"PUMP OFF MODE",G59&lt;&gt;"UNDER LOAD")</formula>
    </cfRule>
  </conditionalFormatting>
  <conditionalFormatting sqref="G59:G60">
    <cfRule type="expression" dxfId="4625" priority="4164" stopIfTrue="1">
      <formula>OR($D59="SI",$D59="T&amp;A")</formula>
    </cfRule>
    <cfRule type="expression" dxfId="4624" priority="4165" stopIfTrue="1">
      <formula>AND($F59&gt;0,$G59="")</formula>
    </cfRule>
    <cfRule type="expression" dxfId="4623" priority="4166" stopIfTrue="1">
      <formula>AND($F59=0,$G59&lt;&gt;"",$G59&lt;&gt;"PUMP OFF MODE",G59&lt;&gt;"UNDER LOAD")</formula>
    </cfRule>
  </conditionalFormatting>
  <conditionalFormatting sqref="G59:G60">
    <cfRule type="expression" dxfId="4622" priority="4161" stopIfTrue="1">
      <formula>OR($D59="SI",$D59="T&amp;A")</formula>
    </cfRule>
    <cfRule type="expression" dxfId="4621" priority="4162" stopIfTrue="1">
      <formula>AND($F59&gt;0,$G59="")</formula>
    </cfRule>
    <cfRule type="expression" dxfId="4620" priority="4163" stopIfTrue="1">
      <formula>AND($F59=0,$G59&lt;&gt;"",$G59&lt;&gt;"PUMP OFF MODE",G59&lt;&gt;"UNDER LOAD")</formula>
    </cfRule>
  </conditionalFormatting>
  <conditionalFormatting sqref="G59:G60">
    <cfRule type="expression" dxfId="4619" priority="4158" stopIfTrue="1">
      <formula>OR($D59="SI",$D59="T&amp;A")</formula>
    </cfRule>
    <cfRule type="expression" dxfId="4618" priority="4159" stopIfTrue="1">
      <formula>AND($F59&gt;0,$G59="")</formula>
    </cfRule>
    <cfRule type="expression" dxfId="4617" priority="4160" stopIfTrue="1">
      <formula>AND($F59=0,$G59&lt;&gt;"",$G59&lt;&gt;"PUMP OFF MODE",G59&lt;&gt;"UNDER LOAD")</formula>
    </cfRule>
  </conditionalFormatting>
  <conditionalFormatting sqref="G59:G60">
    <cfRule type="expression" dxfId="4616" priority="4155" stopIfTrue="1">
      <formula>OR($D59="SI",$D59="T&amp;A")</formula>
    </cfRule>
    <cfRule type="expression" dxfId="4615" priority="4156" stopIfTrue="1">
      <formula>AND($F59&gt;0,$G59="")</formula>
    </cfRule>
    <cfRule type="expression" dxfId="4614" priority="4157" stopIfTrue="1">
      <formula>AND($F59=0,$G59&lt;&gt;"",$G59&lt;&gt;"PUMP OFF MODE",G59&lt;&gt;"UNDER LOAD")</formula>
    </cfRule>
  </conditionalFormatting>
  <conditionalFormatting sqref="G59:G60">
    <cfRule type="expression" dxfId="4613" priority="4152" stopIfTrue="1">
      <formula>OR($D59="SI",$D59="T&amp;A")</formula>
    </cfRule>
    <cfRule type="expression" dxfId="4612" priority="4153" stopIfTrue="1">
      <formula>AND($F59&gt;0,$G59="")</formula>
    </cfRule>
    <cfRule type="expression" dxfId="4611" priority="4154" stopIfTrue="1">
      <formula>AND($F59=0,$G59&lt;&gt;"",$G59&lt;&gt;"PUMP OFF MODE",G59&lt;&gt;"UNDER LOAD")</formula>
    </cfRule>
  </conditionalFormatting>
  <conditionalFormatting sqref="G59:G60">
    <cfRule type="expression" dxfId="4610" priority="4149" stopIfTrue="1">
      <formula>OR($D59="SI",$D59="T&amp;A")</formula>
    </cfRule>
    <cfRule type="expression" dxfId="4609" priority="4150" stopIfTrue="1">
      <formula>AND($F59&gt;0,$G59="")</formula>
    </cfRule>
    <cfRule type="expression" dxfId="4608" priority="4151" stopIfTrue="1">
      <formula>AND($F59=0,$G59&lt;&gt;"",$G59&lt;&gt;"PUMP OFF MODE",G59&lt;&gt;"UNDER LOAD")</formula>
    </cfRule>
  </conditionalFormatting>
  <conditionalFormatting sqref="G59:G60">
    <cfRule type="expression" dxfId="4607" priority="4146" stopIfTrue="1">
      <formula>OR($D59="SI",$D59="T&amp;A")</formula>
    </cfRule>
    <cfRule type="expression" dxfId="4606" priority="4147" stopIfTrue="1">
      <formula>AND($F59&gt;0,$G59="")</formula>
    </cfRule>
    <cfRule type="expression" dxfId="4605" priority="4148" stopIfTrue="1">
      <formula>AND($F59=0,$G59&lt;&gt;"",$G59&lt;&gt;"PUMP OFF MODE",G59&lt;&gt;"UNDER LOAD")</formula>
    </cfRule>
  </conditionalFormatting>
  <conditionalFormatting sqref="G59:G60">
    <cfRule type="expression" dxfId="4604" priority="4143" stopIfTrue="1">
      <formula>OR($D59="SI",$D59="T&amp;A")</formula>
    </cfRule>
    <cfRule type="expression" dxfId="4603" priority="4144" stopIfTrue="1">
      <formula>AND($F59&gt;0,$G59="")</formula>
    </cfRule>
    <cfRule type="expression" dxfId="4602" priority="4145" stopIfTrue="1">
      <formula>AND($F59=0,$G59&lt;&gt;"",$G59&lt;&gt;"PUMP OFF MODE",G59&lt;&gt;"UNDER LOAD")</formula>
    </cfRule>
  </conditionalFormatting>
  <conditionalFormatting sqref="G59:G60">
    <cfRule type="expression" dxfId="4601" priority="4140" stopIfTrue="1">
      <formula>OR($D59="SI",$D59="T&amp;A")</formula>
    </cfRule>
    <cfRule type="expression" dxfId="4600" priority="4141" stopIfTrue="1">
      <formula>AND($F59&gt;0,$G59="")</formula>
    </cfRule>
    <cfRule type="expression" dxfId="4599" priority="4142" stopIfTrue="1">
      <formula>AND($F59=0,$G59&lt;&gt;"",$G59&lt;&gt;"PUMP OFF MODE",G59&lt;&gt;"UNDER LOAD")</formula>
    </cfRule>
  </conditionalFormatting>
  <conditionalFormatting sqref="G59:G60">
    <cfRule type="expression" dxfId="4598" priority="4137" stopIfTrue="1">
      <formula>OR($D59="SI",$D59="T&amp;A")</formula>
    </cfRule>
    <cfRule type="expression" dxfId="4597" priority="4138" stopIfTrue="1">
      <formula>AND($F59&gt;0,$G59="")</formula>
    </cfRule>
    <cfRule type="expression" dxfId="4596" priority="4139" stopIfTrue="1">
      <formula>AND($F59=0,$G59&lt;&gt;"",$G59&lt;&gt;"PUMP OFF MODE",G59&lt;&gt;"UNDER LOAD")</formula>
    </cfRule>
  </conditionalFormatting>
  <conditionalFormatting sqref="G59:G60">
    <cfRule type="expression" dxfId="4595" priority="4134" stopIfTrue="1">
      <formula>OR($D59="SI",$D59="T&amp;A")</formula>
    </cfRule>
    <cfRule type="expression" dxfId="4594" priority="4135" stopIfTrue="1">
      <formula>AND($F59&gt;0,$G59="")</formula>
    </cfRule>
    <cfRule type="expression" dxfId="4593" priority="4136" stopIfTrue="1">
      <formula>AND($F59=0,$G59&lt;&gt;"",$G59&lt;&gt;"PUMP OFF MODE",G59&lt;&gt;"UNDER LOAD")</formula>
    </cfRule>
  </conditionalFormatting>
  <conditionalFormatting sqref="G59:G60">
    <cfRule type="expression" dxfId="4592" priority="4131" stopIfTrue="1">
      <formula>OR($D59="SI",$D59="T&amp;A")</formula>
    </cfRule>
    <cfRule type="expression" dxfId="4591" priority="4132" stopIfTrue="1">
      <formula>AND($F59&gt;0,$G59="")</formula>
    </cfRule>
    <cfRule type="expression" dxfId="4590" priority="4133" stopIfTrue="1">
      <formula>AND($F59=0,$G59&lt;&gt;"",$G59&lt;&gt;"PUMP OFF MODE",G59&lt;&gt;"UNDER LOAD")</formula>
    </cfRule>
  </conditionalFormatting>
  <conditionalFormatting sqref="G59:G60">
    <cfRule type="expression" dxfId="4589" priority="4128" stopIfTrue="1">
      <formula>OR($D59="SI",$D59="T&amp;A")</formula>
    </cfRule>
    <cfRule type="expression" dxfId="4588" priority="4129" stopIfTrue="1">
      <formula>AND($F59&gt;0,$G59="")</formula>
    </cfRule>
    <cfRule type="expression" dxfId="4587" priority="4130" stopIfTrue="1">
      <formula>AND($F59=0,$G59&lt;&gt;"",$G59&lt;&gt;"PUMP OFF MODE",G59&lt;&gt;"UNDER LOAD")</formula>
    </cfRule>
  </conditionalFormatting>
  <conditionalFormatting sqref="G59:G60">
    <cfRule type="expression" dxfId="4586" priority="4125" stopIfTrue="1">
      <formula>OR($D59="SI",$D59="T&amp;A")</formula>
    </cfRule>
    <cfRule type="expression" dxfId="4585" priority="4126" stopIfTrue="1">
      <formula>AND($F59&gt;0,$G59="")</formula>
    </cfRule>
    <cfRule type="expression" dxfId="4584" priority="4127" stopIfTrue="1">
      <formula>AND($F59=0,$G59&lt;&gt;"",$G59&lt;&gt;"PUMP OFF MODE",G59&lt;&gt;"UNDER LOAD")</formula>
    </cfRule>
  </conditionalFormatting>
  <conditionalFormatting sqref="G59:G60">
    <cfRule type="expression" dxfId="4583" priority="4122" stopIfTrue="1">
      <formula>OR($D59="SI",$D59="T&amp;A")</formula>
    </cfRule>
    <cfRule type="expression" dxfId="4582" priority="4123" stopIfTrue="1">
      <formula>AND($F59&gt;0,$G59="")</formula>
    </cfRule>
    <cfRule type="expression" dxfId="4581" priority="4124" stopIfTrue="1">
      <formula>AND($F59=0,$G59&lt;&gt;"",$G59&lt;&gt;"PUMP OFF MODE",G59&lt;&gt;"UNDER LOAD")</formula>
    </cfRule>
  </conditionalFormatting>
  <conditionalFormatting sqref="G59:G60">
    <cfRule type="expression" dxfId="4580" priority="4119" stopIfTrue="1">
      <formula>OR($D59="SI",$D59="T&amp;A")</formula>
    </cfRule>
    <cfRule type="expression" dxfId="4579" priority="4120" stopIfTrue="1">
      <formula>AND($F59&gt;0,$G59="")</formula>
    </cfRule>
    <cfRule type="expression" dxfId="4578" priority="4121" stopIfTrue="1">
      <formula>AND($F59=0,$G59&lt;&gt;"",$G59&lt;&gt;"PUMP OFF MODE",G59&lt;&gt;"UNDER LOAD")</formula>
    </cfRule>
  </conditionalFormatting>
  <conditionalFormatting sqref="G59:G60">
    <cfRule type="expression" dxfId="4577" priority="4116" stopIfTrue="1">
      <formula>OR($D59="SI",$D59="T&amp;A")</formula>
    </cfRule>
    <cfRule type="expression" dxfId="4576" priority="4117" stopIfTrue="1">
      <formula>AND($F59&gt;0,$G59="")</formula>
    </cfRule>
    <cfRule type="expression" dxfId="4575" priority="4118" stopIfTrue="1">
      <formula>AND($F59=0,$G59&lt;&gt;"",$G59&lt;&gt;"PUMP OFF MODE",G59&lt;&gt;"UNDER LOAD")</formula>
    </cfRule>
  </conditionalFormatting>
  <conditionalFormatting sqref="G59:G60">
    <cfRule type="expression" dxfId="4574" priority="4113" stopIfTrue="1">
      <formula>OR($D59="SI",$D59="T&amp;A")</formula>
    </cfRule>
    <cfRule type="expression" dxfId="4573" priority="4114" stopIfTrue="1">
      <formula>AND($F59&gt;0,$G59="")</formula>
    </cfRule>
    <cfRule type="expression" dxfId="4572" priority="4115" stopIfTrue="1">
      <formula>AND($F59=0,$G59&lt;&gt;"",$G59&lt;&gt;"PUMP OFF MODE",G59&lt;&gt;"UNDER LOAD")</formula>
    </cfRule>
  </conditionalFormatting>
  <conditionalFormatting sqref="G59:G60">
    <cfRule type="expression" dxfId="4571" priority="4110" stopIfTrue="1">
      <formula>OR($D59="SI",$D59="T&amp;A")</formula>
    </cfRule>
    <cfRule type="expression" dxfId="4570" priority="4111" stopIfTrue="1">
      <formula>AND($F59&gt;0,$G59="")</formula>
    </cfRule>
    <cfRule type="expression" dxfId="4569" priority="4112" stopIfTrue="1">
      <formula>AND($F59=0,$G59&lt;&gt;"",$G59&lt;&gt;"PUMP OFF MODE",G59&lt;&gt;"UNDER LOAD")</formula>
    </cfRule>
  </conditionalFormatting>
  <conditionalFormatting sqref="G59:G60">
    <cfRule type="expression" dxfId="4568" priority="4107" stopIfTrue="1">
      <formula>OR($D59="SI",$D59="T&amp;A")</formula>
    </cfRule>
    <cfRule type="expression" dxfId="4567" priority="4108" stopIfTrue="1">
      <formula>AND($F59&gt;0,$G59="")</formula>
    </cfRule>
    <cfRule type="expression" dxfId="4566" priority="4109" stopIfTrue="1">
      <formula>AND($F59=0,$G59&lt;&gt;"",$G59&lt;&gt;"PUMP OFF MODE",G59&lt;&gt;"UNDER LOAD")</formula>
    </cfRule>
  </conditionalFormatting>
  <conditionalFormatting sqref="G59:G60">
    <cfRule type="expression" dxfId="4565" priority="4104" stopIfTrue="1">
      <formula>OR($D59="SI",$D59="T&amp;A")</formula>
    </cfRule>
    <cfRule type="expression" dxfId="4564" priority="4105" stopIfTrue="1">
      <formula>AND($F59&gt;0,$G59="")</formula>
    </cfRule>
    <cfRule type="expression" dxfId="4563" priority="4106" stopIfTrue="1">
      <formula>AND($F59=0,$G59&lt;&gt;"",$G59&lt;&gt;"PUMP OFF MODE",G59&lt;&gt;"UNDER LOAD")</formula>
    </cfRule>
  </conditionalFormatting>
  <conditionalFormatting sqref="G59:G60">
    <cfRule type="expression" dxfId="4562" priority="4101" stopIfTrue="1">
      <formula>OR($D59="SI",$D59="T&amp;A")</formula>
    </cfRule>
    <cfRule type="expression" dxfId="4561" priority="4102" stopIfTrue="1">
      <formula>AND($F59&gt;0,$G59="")</formula>
    </cfRule>
    <cfRule type="expression" dxfId="4560" priority="4103" stopIfTrue="1">
      <formula>AND($F59=0,$G59&lt;&gt;"",$G59&lt;&gt;"PUMP OFF MODE",G59&lt;&gt;"UNDER LOAD")</formula>
    </cfRule>
  </conditionalFormatting>
  <conditionalFormatting sqref="G59:G60">
    <cfRule type="expression" dxfId="4559" priority="4100" stopIfTrue="1">
      <formula>OR($D59="SI",$D59="T&amp;A")</formula>
    </cfRule>
  </conditionalFormatting>
  <conditionalFormatting sqref="G59:G60">
    <cfRule type="expression" dxfId="4558" priority="4099" stopIfTrue="1">
      <formula>OR($D59="SI",$D59="T&amp;A")</formula>
    </cfRule>
  </conditionalFormatting>
  <conditionalFormatting sqref="G59:G60">
    <cfRule type="expression" dxfId="4557" priority="4098" stopIfTrue="1">
      <formula>OR($D59="SI",$D59="T&amp;A")</formula>
    </cfRule>
  </conditionalFormatting>
  <conditionalFormatting sqref="G59:G60">
    <cfRule type="expression" dxfId="4556" priority="4095" stopIfTrue="1">
      <formula>OR($D59="SI",$D59="T&amp;A")</formula>
    </cfRule>
    <cfRule type="expression" dxfId="4555" priority="4096" stopIfTrue="1">
      <formula>AND($F59&gt;0,$G59="")</formula>
    </cfRule>
    <cfRule type="expression" dxfId="4554" priority="4097" stopIfTrue="1">
      <formula>AND($F59=0,$G59&lt;&gt;"",$G59&lt;&gt;"PUMP OFF MODE",G59&lt;&gt;"UNDER LOAD")</formula>
    </cfRule>
  </conditionalFormatting>
  <conditionalFormatting sqref="G59:G60">
    <cfRule type="expression" dxfId="4553" priority="4092" stopIfTrue="1">
      <formula>OR($D59="SI",$D59="T&amp;A")</formula>
    </cfRule>
    <cfRule type="expression" dxfId="4552" priority="4093" stopIfTrue="1">
      <formula>AND($F59&gt;0,$G59="")</formula>
    </cfRule>
    <cfRule type="expression" dxfId="4551" priority="4094" stopIfTrue="1">
      <formula>AND($F59=0,$G59&lt;&gt;"",$G59&lt;&gt;"PUMP OFF MODE",G59&lt;&gt;"UNDER LOAD")</formula>
    </cfRule>
  </conditionalFormatting>
  <conditionalFormatting sqref="G59:G60">
    <cfRule type="expression" dxfId="4550" priority="4089" stopIfTrue="1">
      <formula>OR($D59="SI",$D59="T&amp;A")</formula>
    </cfRule>
    <cfRule type="expression" dxfId="4549" priority="4090" stopIfTrue="1">
      <formula>AND($F59&gt;0,$G59="")</formula>
    </cfRule>
    <cfRule type="expression" dxfId="4548" priority="4091" stopIfTrue="1">
      <formula>AND($F59=0,$G59&lt;&gt;"",$G59&lt;&gt;"PUMP OFF MODE",G59&lt;&gt;"UNDER LOAD")</formula>
    </cfRule>
  </conditionalFormatting>
  <conditionalFormatting sqref="G59:G60">
    <cfRule type="expression" dxfId="4547" priority="4086" stopIfTrue="1">
      <formula>OR($D59="SI",$D59="T&amp;A")</formula>
    </cfRule>
    <cfRule type="expression" dxfId="4546" priority="4087" stopIfTrue="1">
      <formula>AND($F59&gt;0,$G59="")</formula>
    </cfRule>
    <cfRule type="expression" dxfId="4545" priority="4088" stopIfTrue="1">
      <formula>AND($F59=0,$G59&lt;&gt;"",$G59&lt;&gt;"PUMP OFF MODE",G59&lt;&gt;"UNDER LOAD")</formula>
    </cfRule>
  </conditionalFormatting>
  <conditionalFormatting sqref="G59:G60">
    <cfRule type="expression" dxfId="4544" priority="4083" stopIfTrue="1">
      <formula>OR($D59="SI",$D59="T&amp;A")</formula>
    </cfRule>
    <cfRule type="expression" dxfId="4543" priority="4084" stopIfTrue="1">
      <formula>AND($F59&gt;0,$G59="")</formula>
    </cfRule>
    <cfRule type="expression" dxfId="4542" priority="4085" stopIfTrue="1">
      <formula>AND($F59=0,$G59&lt;&gt;"",$G59&lt;&gt;"PUMP OFF MODE",G59&lt;&gt;"UNDER LOAD")</formula>
    </cfRule>
  </conditionalFormatting>
  <conditionalFormatting sqref="G59:G60">
    <cfRule type="expression" dxfId="4541" priority="4080" stopIfTrue="1">
      <formula>OR($D59="SI",$D59="T&amp;A")</formula>
    </cfRule>
    <cfRule type="expression" dxfId="4540" priority="4081" stopIfTrue="1">
      <formula>AND($F59&gt;0,$G59="")</formula>
    </cfRule>
    <cfRule type="expression" dxfId="4539" priority="4082" stopIfTrue="1">
      <formula>AND($F59=0,$G59&lt;&gt;"",$G59&lt;&gt;"PUMP OFF MODE",G59&lt;&gt;"UNDER LOAD")</formula>
    </cfRule>
  </conditionalFormatting>
  <conditionalFormatting sqref="G59:G60">
    <cfRule type="expression" dxfId="4538" priority="4077" stopIfTrue="1">
      <formula>OR($D59="SI",$D59="T&amp;A")</formula>
    </cfRule>
    <cfRule type="expression" dxfId="4537" priority="4078" stopIfTrue="1">
      <formula>AND($F59&gt;0,$G59="")</formula>
    </cfRule>
    <cfRule type="expression" dxfId="4536" priority="4079" stopIfTrue="1">
      <formula>AND($F59=0,$G59&lt;&gt;"",$G59&lt;&gt;"PUMP OFF MODE",G59&lt;&gt;"UNDER LOAD")</formula>
    </cfRule>
  </conditionalFormatting>
  <conditionalFormatting sqref="G59:G60">
    <cfRule type="expression" dxfId="4535" priority="4074" stopIfTrue="1">
      <formula>OR($D59="SI",$D59="T&amp;A")</formula>
    </cfRule>
    <cfRule type="expression" dxfId="4534" priority="4075" stopIfTrue="1">
      <formula>AND($F59&gt;0,$G59="")</formula>
    </cfRule>
    <cfRule type="expression" dxfId="4533" priority="4076" stopIfTrue="1">
      <formula>AND($F59=0,$G59&lt;&gt;"",$G59&lt;&gt;"PUMP OFF MODE",G59&lt;&gt;"UNDER LOAD")</formula>
    </cfRule>
  </conditionalFormatting>
  <conditionalFormatting sqref="G63">
    <cfRule type="expression" dxfId="4532" priority="4071" stopIfTrue="1">
      <formula>OR($D63="SI",$D63="T&amp;A")</formula>
    </cfRule>
    <cfRule type="expression" dxfId="4531" priority="4072" stopIfTrue="1">
      <formula>AND($F63&gt;0,$G63="")</formula>
    </cfRule>
    <cfRule type="expression" dxfId="4530" priority="4073" stopIfTrue="1">
      <formula>AND($F63=0,$G63&lt;&gt;"",$G63&lt;&gt;"PUMP OFF MODE",G63&lt;&gt;"UNDER LOAD")</formula>
    </cfRule>
  </conditionalFormatting>
  <conditionalFormatting sqref="G63">
    <cfRule type="expression" dxfId="4529" priority="4068" stopIfTrue="1">
      <formula>OR($D63="SI",$D63="T&amp;A")</formula>
    </cfRule>
    <cfRule type="expression" dxfId="4528" priority="4069" stopIfTrue="1">
      <formula>AND($F63&gt;0,$G63="")</formula>
    </cfRule>
    <cfRule type="expression" dxfId="4527" priority="4070" stopIfTrue="1">
      <formula>AND($F63=0,$G63&lt;&gt;"",$G63&lt;&gt;"PUMP OFF MODE",G63&lt;&gt;"UNDER LOAD")</formula>
    </cfRule>
  </conditionalFormatting>
  <conditionalFormatting sqref="G63">
    <cfRule type="expression" dxfId="4526" priority="4065" stopIfTrue="1">
      <formula>OR($D63="SI",$D63="T&amp;A")</formula>
    </cfRule>
    <cfRule type="expression" dxfId="4525" priority="4066" stopIfTrue="1">
      <formula>AND($F63&gt;0,$G63="")</formula>
    </cfRule>
    <cfRule type="expression" dxfId="4524" priority="4067" stopIfTrue="1">
      <formula>AND($F63=0,$G63&lt;&gt;"",$G63&lt;&gt;"PUMP OFF MODE",G63&lt;&gt;"UNDER LOAD")</formula>
    </cfRule>
  </conditionalFormatting>
  <conditionalFormatting sqref="G63">
    <cfRule type="expression" dxfId="4523" priority="4062" stopIfTrue="1">
      <formula>OR($D63="SI",$D63="T&amp;A")</formula>
    </cfRule>
    <cfRule type="expression" dxfId="4522" priority="4063" stopIfTrue="1">
      <formula>AND($F63&gt;0,$G63="")</formula>
    </cfRule>
    <cfRule type="expression" dxfId="4521" priority="4064" stopIfTrue="1">
      <formula>AND($F63=0,$G63&lt;&gt;"",$G63&lt;&gt;"PUMP OFF MODE",G63&lt;&gt;"UNDER LOAD")</formula>
    </cfRule>
  </conditionalFormatting>
  <conditionalFormatting sqref="G63">
    <cfRule type="expression" dxfId="4520" priority="4059" stopIfTrue="1">
      <formula>OR($D63="SI",$D63="T&amp;A")</formula>
    </cfRule>
    <cfRule type="expression" dxfId="4519" priority="4060" stopIfTrue="1">
      <formula>AND($F63&gt;0,$G63="")</formula>
    </cfRule>
    <cfRule type="expression" dxfId="4518" priority="4061" stopIfTrue="1">
      <formula>AND($F63=0,$G63&lt;&gt;"",$G63&lt;&gt;"PUMP OFF MODE",G63&lt;&gt;"UNDER LOAD")</formula>
    </cfRule>
  </conditionalFormatting>
  <conditionalFormatting sqref="G63">
    <cfRule type="expression" dxfId="4517" priority="4056" stopIfTrue="1">
      <formula>OR($D63="SI",$D63="T&amp;A")</formula>
    </cfRule>
    <cfRule type="expression" dxfId="4516" priority="4057" stopIfTrue="1">
      <formula>AND($F63&gt;0,$G63="")</formula>
    </cfRule>
    <cfRule type="expression" dxfId="4515" priority="4058" stopIfTrue="1">
      <formula>AND($F63=0,$G63&lt;&gt;"",$G63&lt;&gt;"PUMP OFF MODE",G63&lt;&gt;"UNDER LOAD")</formula>
    </cfRule>
  </conditionalFormatting>
  <conditionalFormatting sqref="G63">
    <cfRule type="expression" dxfId="4514" priority="4053" stopIfTrue="1">
      <formula>OR($D63="SI",$D63="T&amp;A")</formula>
    </cfRule>
    <cfRule type="expression" dxfId="4513" priority="4054" stopIfTrue="1">
      <formula>AND($F63&gt;0,$G63="")</formula>
    </cfRule>
    <cfRule type="expression" dxfId="4512" priority="4055" stopIfTrue="1">
      <formula>AND($F63=0,$G63&lt;&gt;"",$G63&lt;&gt;"PUMP OFF MODE",G63&lt;&gt;"UNDER LOAD")</formula>
    </cfRule>
  </conditionalFormatting>
  <conditionalFormatting sqref="G63">
    <cfRule type="expression" dxfId="4511" priority="4050" stopIfTrue="1">
      <formula>OR($D63="SI",$D63="T&amp;A")</formula>
    </cfRule>
    <cfRule type="expression" dxfId="4510" priority="4051" stopIfTrue="1">
      <formula>AND($F63&gt;0,$G63="")</formula>
    </cfRule>
    <cfRule type="expression" dxfId="4509" priority="4052" stopIfTrue="1">
      <formula>AND($F63=0,$G63&lt;&gt;"",$G63&lt;&gt;"PUMP OFF MODE",G63&lt;&gt;"UNDER LOAD")</formula>
    </cfRule>
  </conditionalFormatting>
  <conditionalFormatting sqref="G63">
    <cfRule type="expression" dxfId="4508" priority="4047" stopIfTrue="1">
      <formula>OR($D63="SI",$D63="T&amp;A")</formula>
    </cfRule>
    <cfRule type="expression" dxfId="4507" priority="4048" stopIfTrue="1">
      <formula>AND($F63&gt;0,$G63="")</formula>
    </cfRule>
    <cfRule type="expression" dxfId="4506" priority="4049" stopIfTrue="1">
      <formula>AND($F63=0,$G63&lt;&gt;"",$G63&lt;&gt;"PUMP OFF MODE",G63&lt;&gt;"UNDER LOAD")</formula>
    </cfRule>
  </conditionalFormatting>
  <conditionalFormatting sqref="G63">
    <cfRule type="expression" dxfId="4505" priority="4044" stopIfTrue="1">
      <formula>OR($D63="SI",$D63="T&amp;A")</formula>
    </cfRule>
    <cfRule type="expression" dxfId="4504" priority="4045" stopIfTrue="1">
      <formula>AND($F63&gt;0,$G63="")</formula>
    </cfRule>
    <cfRule type="expression" dxfId="4503" priority="4046" stopIfTrue="1">
      <formula>AND($F63=0,$G63&lt;&gt;"",$G63&lt;&gt;"PUMP OFF MODE",G63&lt;&gt;"UNDER LOAD")</formula>
    </cfRule>
  </conditionalFormatting>
  <conditionalFormatting sqref="G63">
    <cfRule type="expression" dxfId="4502" priority="4041" stopIfTrue="1">
      <formula>OR($D63="SI",$D63="T&amp;A")</formula>
    </cfRule>
    <cfRule type="expression" dxfId="4501" priority="4042" stopIfTrue="1">
      <formula>AND($F63&gt;0,$G63="")</formula>
    </cfRule>
    <cfRule type="expression" dxfId="4500" priority="4043" stopIfTrue="1">
      <formula>AND($F63=0,$G63&lt;&gt;"",$G63&lt;&gt;"PUMP OFF MODE",G63&lt;&gt;"UNDER LOAD")</formula>
    </cfRule>
  </conditionalFormatting>
  <conditionalFormatting sqref="G63">
    <cfRule type="expression" dxfId="4499" priority="4038" stopIfTrue="1">
      <formula>OR($D63="SI",$D63="T&amp;A")</formula>
    </cfRule>
    <cfRule type="expression" dxfId="4498" priority="4039" stopIfTrue="1">
      <formula>AND($F63&gt;0,$G63="")</formula>
    </cfRule>
    <cfRule type="expression" dxfId="4497" priority="4040" stopIfTrue="1">
      <formula>AND($F63=0,$G63&lt;&gt;"",$G63&lt;&gt;"PUMP OFF MODE",G63&lt;&gt;"UNDER LOAD")</formula>
    </cfRule>
  </conditionalFormatting>
  <conditionalFormatting sqref="G63">
    <cfRule type="expression" dxfId="4496" priority="4035" stopIfTrue="1">
      <formula>OR($D63="SI",$D63="T&amp;A")</formula>
    </cfRule>
    <cfRule type="expression" dxfId="4495" priority="4036" stopIfTrue="1">
      <formula>AND($F63&gt;0,$G63="")</formula>
    </cfRule>
    <cfRule type="expression" dxfId="4494" priority="4037" stopIfTrue="1">
      <formula>AND($F63=0,$G63&lt;&gt;"",$G63&lt;&gt;"PUMP OFF MODE",G63&lt;&gt;"UNDER LOAD")</formula>
    </cfRule>
  </conditionalFormatting>
  <conditionalFormatting sqref="G63">
    <cfRule type="expression" dxfId="4493" priority="4032" stopIfTrue="1">
      <formula>OR($D63="SI",$D63="T&amp;A")</formula>
    </cfRule>
    <cfRule type="expression" dxfId="4492" priority="4033" stopIfTrue="1">
      <formula>AND($F63&gt;0,$G63="")</formula>
    </cfRule>
    <cfRule type="expression" dxfId="4491" priority="4034" stopIfTrue="1">
      <formula>AND($F63=0,$G63&lt;&gt;"",$G63&lt;&gt;"PUMP OFF MODE",G63&lt;&gt;"UNDER LOAD")</formula>
    </cfRule>
  </conditionalFormatting>
  <conditionalFormatting sqref="G63">
    <cfRule type="expression" dxfId="4490" priority="4029" stopIfTrue="1">
      <formula>OR($D63="SI",$D63="T&amp;A")</formula>
    </cfRule>
    <cfRule type="expression" dxfId="4489" priority="4030" stopIfTrue="1">
      <formula>AND($F63&gt;0,$G63="")</formula>
    </cfRule>
    <cfRule type="expression" dxfId="4488" priority="4031" stopIfTrue="1">
      <formula>AND($F63=0,$G63&lt;&gt;"",$G63&lt;&gt;"PUMP OFF MODE",G63&lt;&gt;"UNDER LOAD")</formula>
    </cfRule>
  </conditionalFormatting>
  <conditionalFormatting sqref="G63">
    <cfRule type="expression" dxfId="4487" priority="4026" stopIfTrue="1">
      <formula>OR($D63="SI",$D63="T&amp;A")</formula>
    </cfRule>
    <cfRule type="expression" dxfId="4486" priority="4027" stopIfTrue="1">
      <formula>AND($F63&gt;0,$G63="")</formula>
    </cfRule>
    <cfRule type="expression" dxfId="4485" priority="4028" stopIfTrue="1">
      <formula>AND($F63=0,$G63&lt;&gt;"",$G63&lt;&gt;"PUMP OFF MODE",G63&lt;&gt;"UNDER LOAD")</formula>
    </cfRule>
  </conditionalFormatting>
  <conditionalFormatting sqref="G63">
    <cfRule type="expression" dxfId="4484" priority="4023" stopIfTrue="1">
      <formula>OR($D63="SI",$D63="T&amp;A")</formula>
    </cfRule>
    <cfRule type="expression" dxfId="4483" priority="4024" stopIfTrue="1">
      <formula>AND($F63&gt;0,$G63="")</formula>
    </cfRule>
    <cfRule type="expression" dxfId="4482" priority="4025" stopIfTrue="1">
      <formula>AND($F63=0,$G63&lt;&gt;"",$G63&lt;&gt;"PUMP OFF MODE",G63&lt;&gt;"UNDER LOAD")</formula>
    </cfRule>
  </conditionalFormatting>
  <conditionalFormatting sqref="G63">
    <cfRule type="expression" dxfId="4481" priority="4020" stopIfTrue="1">
      <formula>OR($D63="SI",$D63="T&amp;A")</formula>
    </cfRule>
    <cfRule type="expression" dxfId="4480" priority="4021" stopIfTrue="1">
      <formula>AND($F63&gt;0,$G63="")</formula>
    </cfRule>
    <cfRule type="expression" dxfId="4479" priority="4022" stopIfTrue="1">
      <formula>AND($F63=0,$G63&lt;&gt;"",$G63&lt;&gt;"PUMP OFF MODE",G63&lt;&gt;"UNDER LOAD")</formula>
    </cfRule>
  </conditionalFormatting>
  <conditionalFormatting sqref="G63">
    <cfRule type="expression" dxfId="4478" priority="4017" stopIfTrue="1">
      <formula>OR($D63="SI",$D63="T&amp;A")</formula>
    </cfRule>
    <cfRule type="expression" dxfId="4477" priority="4018" stopIfTrue="1">
      <formula>AND($F63&gt;0,$G63="")</formula>
    </cfRule>
    <cfRule type="expression" dxfId="4476" priority="4019" stopIfTrue="1">
      <formula>AND($F63=0,$G63&lt;&gt;"",$G63&lt;&gt;"PUMP OFF MODE",G63&lt;&gt;"UNDER LOAD")</formula>
    </cfRule>
  </conditionalFormatting>
  <conditionalFormatting sqref="G63">
    <cfRule type="expression" dxfId="4475" priority="4014" stopIfTrue="1">
      <formula>OR($D63="SI",$D63="T&amp;A")</formula>
    </cfRule>
    <cfRule type="expression" dxfId="4474" priority="4015" stopIfTrue="1">
      <formula>AND($F63&gt;0,$G63="")</formula>
    </cfRule>
    <cfRule type="expression" dxfId="4473" priority="4016" stopIfTrue="1">
      <formula>AND($F63=0,$G63&lt;&gt;"",$G63&lt;&gt;"PUMP OFF MODE",G63&lt;&gt;"UNDER LOAD")</formula>
    </cfRule>
  </conditionalFormatting>
  <conditionalFormatting sqref="G63">
    <cfRule type="expression" dxfId="4472" priority="4011" stopIfTrue="1">
      <formula>OR($D63="SI",$D63="T&amp;A")</formula>
    </cfRule>
    <cfRule type="expression" dxfId="4471" priority="4012" stopIfTrue="1">
      <formula>AND($F63&gt;0,$G63="")</formula>
    </cfRule>
    <cfRule type="expression" dxfId="4470" priority="4013" stopIfTrue="1">
      <formula>AND($F63=0,$G63&lt;&gt;"",$G63&lt;&gt;"PUMP OFF MODE",G63&lt;&gt;"UNDER LOAD")</formula>
    </cfRule>
  </conditionalFormatting>
  <conditionalFormatting sqref="G63">
    <cfRule type="expression" dxfId="4469" priority="4008" stopIfTrue="1">
      <formula>OR($D63="SI",$D63="T&amp;A")</formula>
    </cfRule>
    <cfRule type="expression" dxfId="4468" priority="4009" stopIfTrue="1">
      <formula>AND($F63&gt;0,$G63="")</formula>
    </cfRule>
    <cfRule type="expression" dxfId="4467" priority="4010" stopIfTrue="1">
      <formula>AND($F63=0,$G63&lt;&gt;"",$G63&lt;&gt;"PUMP OFF MODE",G63&lt;&gt;"UNDER LOAD")</formula>
    </cfRule>
  </conditionalFormatting>
  <conditionalFormatting sqref="G63">
    <cfRule type="expression" dxfId="4466" priority="4005" stopIfTrue="1">
      <formula>OR($D63="SI",$D63="T&amp;A")</formula>
    </cfRule>
    <cfRule type="expression" dxfId="4465" priority="4006" stopIfTrue="1">
      <formula>AND($F63&gt;0,$G63="")</formula>
    </cfRule>
    <cfRule type="expression" dxfId="4464" priority="4007" stopIfTrue="1">
      <formula>AND($F63=0,$G63&lt;&gt;"",$G63&lt;&gt;"PUMP OFF MODE",G63&lt;&gt;"UNDER LOAD")</formula>
    </cfRule>
  </conditionalFormatting>
  <conditionalFormatting sqref="G63">
    <cfRule type="expression" dxfId="4463" priority="4002" stopIfTrue="1">
      <formula>OR($D63="SI",$D63="T&amp;A")</formula>
    </cfRule>
    <cfRule type="expression" dxfId="4462" priority="4003" stopIfTrue="1">
      <formula>AND($F63&gt;0,$G63="")</formula>
    </cfRule>
    <cfRule type="expression" dxfId="4461" priority="4004" stopIfTrue="1">
      <formula>AND($F63=0,$G63&lt;&gt;"",$G63&lt;&gt;"PUMP OFF MODE",G63&lt;&gt;"UNDER LOAD")</formula>
    </cfRule>
  </conditionalFormatting>
  <conditionalFormatting sqref="G63">
    <cfRule type="expression" dxfId="4460" priority="3999" stopIfTrue="1">
      <formula>OR($D63="SI",$D63="T&amp;A")</formula>
    </cfRule>
    <cfRule type="expression" dxfId="4459" priority="4000" stopIfTrue="1">
      <formula>AND($F63&gt;0,$G63="")</formula>
    </cfRule>
    <cfRule type="expression" dxfId="4458" priority="4001" stopIfTrue="1">
      <formula>AND($F63=0,$G63&lt;&gt;"",$G63&lt;&gt;"PUMP OFF MODE",G63&lt;&gt;"UNDER LOAD")</formula>
    </cfRule>
  </conditionalFormatting>
  <conditionalFormatting sqref="G63">
    <cfRule type="expression" dxfId="4457" priority="3996" stopIfTrue="1">
      <formula>OR($D63="SI",$D63="T&amp;A")</formula>
    </cfRule>
    <cfRule type="expression" dxfId="4456" priority="3997" stopIfTrue="1">
      <formula>AND($F63&gt;0,$G63="")</formula>
    </cfRule>
    <cfRule type="expression" dxfId="4455" priority="3998" stopIfTrue="1">
      <formula>AND($F63=0,$G63&lt;&gt;"",$G63&lt;&gt;"PUMP OFF MODE",G63&lt;&gt;"UNDER LOAD")</formula>
    </cfRule>
  </conditionalFormatting>
  <conditionalFormatting sqref="G63">
    <cfRule type="expression" dxfId="4454" priority="3993" stopIfTrue="1">
      <formula>OR($D63="SI",$D63="T&amp;A")</formula>
    </cfRule>
    <cfRule type="expression" dxfId="4453" priority="3994" stopIfTrue="1">
      <formula>AND($F63&gt;0,$G63="")</formula>
    </cfRule>
    <cfRule type="expression" dxfId="4452" priority="3995" stopIfTrue="1">
      <formula>AND($F63=0,$G63&lt;&gt;"",$G63&lt;&gt;"PUMP OFF MODE",G63&lt;&gt;"UNDER LOAD")</formula>
    </cfRule>
  </conditionalFormatting>
  <conditionalFormatting sqref="G63">
    <cfRule type="expression" dxfId="4451" priority="3990" stopIfTrue="1">
      <formula>OR($D63="SI",$D63="T&amp;A")</formula>
    </cfRule>
    <cfRule type="expression" dxfId="4450" priority="3991" stopIfTrue="1">
      <formula>AND($F63&gt;0,$G63="")</formula>
    </cfRule>
    <cfRule type="expression" dxfId="4449" priority="3992" stopIfTrue="1">
      <formula>AND($F63=0,$G63&lt;&gt;"",$G63&lt;&gt;"PUMP OFF MODE",G63&lt;&gt;"UNDER LOAD")</formula>
    </cfRule>
  </conditionalFormatting>
  <conditionalFormatting sqref="G63">
    <cfRule type="expression" dxfId="4448" priority="3987" stopIfTrue="1">
      <formula>OR($D63="SI",$D63="T&amp;A")</formula>
    </cfRule>
    <cfRule type="expression" dxfId="4447" priority="3988" stopIfTrue="1">
      <formula>AND($F63&gt;0,$G63="")</formula>
    </cfRule>
    <cfRule type="expression" dxfId="4446" priority="3989" stopIfTrue="1">
      <formula>AND($F63=0,$G63&lt;&gt;"",$G63&lt;&gt;"PUMP OFF MODE",G63&lt;&gt;"UNDER LOAD")</formula>
    </cfRule>
  </conditionalFormatting>
  <conditionalFormatting sqref="G63">
    <cfRule type="expression" dxfId="4445" priority="3984" stopIfTrue="1">
      <formula>OR($D63="SI",$D63="T&amp;A")</formula>
    </cfRule>
    <cfRule type="expression" dxfId="4444" priority="3985" stopIfTrue="1">
      <formula>AND($F63&gt;0,$G63="")</formula>
    </cfRule>
    <cfRule type="expression" dxfId="4443" priority="3986" stopIfTrue="1">
      <formula>AND($F63=0,$G63&lt;&gt;"",$G63&lt;&gt;"PUMP OFF MODE",G63&lt;&gt;"UNDER LOAD")</formula>
    </cfRule>
  </conditionalFormatting>
  <conditionalFormatting sqref="G63">
    <cfRule type="expression" dxfId="4442" priority="3981" stopIfTrue="1">
      <formula>OR($D63="SI",$D63="T&amp;A")</formula>
    </cfRule>
    <cfRule type="expression" dxfId="4441" priority="3982" stopIfTrue="1">
      <formula>AND($F63&gt;0,$G63="")</formula>
    </cfRule>
    <cfRule type="expression" dxfId="4440" priority="3983" stopIfTrue="1">
      <formula>AND($F63=0,$G63&lt;&gt;"",$G63&lt;&gt;"PUMP OFF MODE",G63&lt;&gt;"UNDER LOAD")</formula>
    </cfRule>
  </conditionalFormatting>
  <conditionalFormatting sqref="G63">
    <cfRule type="expression" dxfId="4439" priority="3978" stopIfTrue="1">
      <formula>OR($D63="SI",$D63="T&amp;A")</formula>
    </cfRule>
    <cfRule type="expression" dxfId="4438" priority="3979" stopIfTrue="1">
      <formula>AND($F63&gt;0,$G63="")</formula>
    </cfRule>
    <cfRule type="expression" dxfId="4437" priority="3980" stopIfTrue="1">
      <formula>AND($F63=0,$G63&lt;&gt;"",$G63&lt;&gt;"PUMP OFF MODE",G63&lt;&gt;"UNDER LOAD")</formula>
    </cfRule>
  </conditionalFormatting>
  <conditionalFormatting sqref="G63">
    <cfRule type="expression" dxfId="4436" priority="3975" stopIfTrue="1">
      <formula>OR($D63="SI",$D63="T&amp;A")</formula>
    </cfRule>
    <cfRule type="expression" dxfId="4435" priority="3976" stopIfTrue="1">
      <formula>AND($F63&gt;0,$G63="")</formula>
    </cfRule>
    <cfRule type="expression" dxfId="4434" priority="3977" stopIfTrue="1">
      <formula>AND($F63=0,$G63&lt;&gt;"",$G63&lt;&gt;"PUMP OFF MODE",G63&lt;&gt;"UNDER LOAD")</formula>
    </cfRule>
  </conditionalFormatting>
  <conditionalFormatting sqref="G63">
    <cfRule type="expression" dxfId="4433" priority="3972" stopIfTrue="1">
      <formula>OR($D63="SI",$D63="T&amp;A")</formula>
    </cfRule>
    <cfRule type="expression" dxfId="4432" priority="3973" stopIfTrue="1">
      <formula>AND($F63&gt;0,$G63="")</formula>
    </cfRule>
    <cfRule type="expression" dxfId="4431" priority="3974" stopIfTrue="1">
      <formula>AND($F63=0,$G63&lt;&gt;"",$G63&lt;&gt;"PUMP OFF MODE",G63&lt;&gt;"UNDER LOAD")</formula>
    </cfRule>
  </conditionalFormatting>
  <conditionalFormatting sqref="G63">
    <cfRule type="expression" dxfId="4430" priority="3969" stopIfTrue="1">
      <formula>OR($D63="SI",$D63="T&amp;A")</formula>
    </cfRule>
    <cfRule type="expression" dxfId="4429" priority="3970" stopIfTrue="1">
      <formula>AND($F63&gt;0,$G63="")</formula>
    </cfRule>
    <cfRule type="expression" dxfId="4428" priority="3971" stopIfTrue="1">
      <formula>AND($F63=0,$G63&lt;&gt;"",$G63&lt;&gt;"PUMP OFF MODE",G63&lt;&gt;"UNDER LOAD")</formula>
    </cfRule>
  </conditionalFormatting>
  <conditionalFormatting sqref="G63">
    <cfRule type="expression" dxfId="4427" priority="3966" stopIfTrue="1">
      <formula>OR($D63="SI",$D63="T&amp;A")</formula>
    </cfRule>
    <cfRule type="expression" dxfId="4426" priority="3967" stopIfTrue="1">
      <formula>AND($F63&gt;0,$G63="")</formula>
    </cfRule>
    <cfRule type="expression" dxfId="4425" priority="3968" stopIfTrue="1">
      <formula>AND($F63=0,$G63&lt;&gt;"",$G63&lt;&gt;"PUMP OFF MODE",G63&lt;&gt;"UNDER LOAD")</formula>
    </cfRule>
  </conditionalFormatting>
  <conditionalFormatting sqref="G63">
    <cfRule type="expression" dxfId="4424" priority="3963" stopIfTrue="1">
      <formula>OR($D63="SI",$D63="T&amp;A")</formula>
    </cfRule>
    <cfRule type="expression" dxfId="4423" priority="3964" stopIfTrue="1">
      <formula>AND($F63&gt;0,$G63="")</formula>
    </cfRule>
    <cfRule type="expression" dxfId="4422" priority="3965" stopIfTrue="1">
      <formula>AND($F63=0,$G63&lt;&gt;"",$G63&lt;&gt;"PUMP OFF MODE",G63&lt;&gt;"UNDER LOAD")</formula>
    </cfRule>
  </conditionalFormatting>
  <conditionalFormatting sqref="G63">
    <cfRule type="expression" dxfId="4421" priority="3960" stopIfTrue="1">
      <formula>OR($D63="SI",$D63="T&amp;A")</formula>
    </cfRule>
    <cfRule type="expression" dxfId="4420" priority="3961" stopIfTrue="1">
      <formula>AND($F63&gt;0,$G63="")</formula>
    </cfRule>
    <cfRule type="expression" dxfId="4419" priority="3962" stopIfTrue="1">
      <formula>AND($F63=0,$G63&lt;&gt;"",$G63&lt;&gt;"PUMP OFF MODE",G63&lt;&gt;"UNDER LOAD")</formula>
    </cfRule>
  </conditionalFormatting>
  <conditionalFormatting sqref="G63">
    <cfRule type="expression" dxfId="4418" priority="3957" stopIfTrue="1">
      <formula>OR($D63="SI",$D63="T&amp;A")</formula>
    </cfRule>
    <cfRule type="expression" dxfId="4417" priority="3958" stopIfTrue="1">
      <formula>AND($F63&gt;0,$G63="")</formula>
    </cfRule>
    <cfRule type="expression" dxfId="4416" priority="3959" stopIfTrue="1">
      <formula>AND($F63=0,$G63&lt;&gt;"",$G63&lt;&gt;"PUMP OFF MODE",G63&lt;&gt;"UNDER LOAD")</formula>
    </cfRule>
  </conditionalFormatting>
  <conditionalFormatting sqref="G63">
    <cfRule type="expression" dxfId="4415" priority="3954" stopIfTrue="1">
      <formula>OR($D63="SI",$D63="T&amp;A")</formula>
    </cfRule>
    <cfRule type="expression" dxfId="4414" priority="3955" stopIfTrue="1">
      <formula>AND($F63&gt;0,$G63="")</formula>
    </cfRule>
    <cfRule type="expression" dxfId="4413" priority="3956" stopIfTrue="1">
      <formula>AND($F63=0,$G63&lt;&gt;"",$G63&lt;&gt;"PUMP OFF MODE",G63&lt;&gt;"UNDER LOAD")</formula>
    </cfRule>
  </conditionalFormatting>
  <conditionalFormatting sqref="G63">
    <cfRule type="expression" dxfId="4412" priority="3951" stopIfTrue="1">
      <formula>OR($D63="SI",$D63="T&amp;A")</formula>
    </cfRule>
    <cfRule type="expression" dxfId="4411" priority="3952" stopIfTrue="1">
      <formula>AND($F63&gt;0,$G63="")</formula>
    </cfRule>
    <cfRule type="expression" dxfId="4410" priority="3953" stopIfTrue="1">
      <formula>AND($F63=0,$G63&lt;&gt;"",$G63&lt;&gt;"PUMP OFF MODE",G63&lt;&gt;"UNDER LOAD")</formula>
    </cfRule>
  </conditionalFormatting>
  <conditionalFormatting sqref="G63">
    <cfRule type="expression" dxfId="4409" priority="3948" stopIfTrue="1">
      <formula>OR($D63="SI",$D63="T&amp;A")</formula>
    </cfRule>
    <cfRule type="expression" dxfId="4408" priority="3949" stopIfTrue="1">
      <formula>AND($F63&gt;0,$G63="")</formula>
    </cfRule>
    <cfRule type="expression" dxfId="4407" priority="3950" stopIfTrue="1">
      <formula>AND($F63=0,$G63&lt;&gt;"",$G63&lt;&gt;"PUMP OFF MODE",G63&lt;&gt;"UNDER LOAD")</formula>
    </cfRule>
  </conditionalFormatting>
  <conditionalFormatting sqref="G63">
    <cfRule type="expression" dxfId="4406" priority="3945" stopIfTrue="1">
      <formula>OR($D63="SI",$D63="T&amp;A")</formula>
    </cfRule>
    <cfRule type="expression" dxfId="4405" priority="3946" stopIfTrue="1">
      <formula>AND($F63&gt;0,$G63="")</formula>
    </cfRule>
    <cfRule type="expression" dxfId="4404" priority="3947" stopIfTrue="1">
      <formula>AND($F63=0,$G63&lt;&gt;"",$G63&lt;&gt;"PUMP OFF MODE",G63&lt;&gt;"UNDER LOAD")</formula>
    </cfRule>
  </conditionalFormatting>
  <conditionalFormatting sqref="G63">
    <cfRule type="expression" dxfId="4403" priority="3942" stopIfTrue="1">
      <formula>OR($D63="SI",$D63="T&amp;A")</formula>
    </cfRule>
    <cfRule type="expression" dxfId="4402" priority="3943" stopIfTrue="1">
      <formula>AND($F63&gt;0,$G63="")</formula>
    </cfRule>
    <cfRule type="expression" dxfId="4401" priority="3944" stopIfTrue="1">
      <formula>AND($F63=0,$G63&lt;&gt;"",$G63&lt;&gt;"PUMP OFF MODE",G63&lt;&gt;"UNDER LOAD")</formula>
    </cfRule>
  </conditionalFormatting>
  <conditionalFormatting sqref="G63">
    <cfRule type="expression" dxfId="4400" priority="3939" stopIfTrue="1">
      <formula>OR($D63="SI",$D63="T&amp;A")</formula>
    </cfRule>
    <cfRule type="expression" dxfId="4399" priority="3940" stopIfTrue="1">
      <formula>AND($F63&gt;0,$G63="")</formula>
    </cfRule>
    <cfRule type="expression" dxfId="4398" priority="3941" stopIfTrue="1">
      <formula>AND($F63=0,$G63&lt;&gt;"",$G63&lt;&gt;"PUMP OFF MODE",G63&lt;&gt;"UNDER LOAD")</formula>
    </cfRule>
  </conditionalFormatting>
  <conditionalFormatting sqref="G63">
    <cfRule type="expression" dxfId="4397" priority="3936" stopIfTrue="1">
      <formula>OR($D63="SI",$D63="T&amp;A")</formula>
    </cfRule>
    <cfRule type="expression" dxfId="4396" priority="3937" stopIfTrue="1">
      <formula>AND($F63&gt;0,$G63="")</formula>
    </cfRule>
    <cfRule type="expression" dxfId="4395" priority="3938" stopIfTrue="1">
      <formula>AND($F63=0,$G63&lt;&gt;"",$G63&lt;&gt;"PUMP OFF MODE",G63&lt;&gt;"UNDER LOAD")</formula>
    </cfRule>
  </conditionalFormatting>
  <conditionalFormatting sqref="G63">
    <cfRule type="expression" dxfId="4394" priority="3933" stopIfTrue="1">
      <formula>OR($D63="SI",$D63="T&amp;A")</formula>
    </cfRule>
    <cfRule type="expression" dxfId="4393" priority="3934" stopIfTrue="1">
      <formula>AND($F63&gt;0,$G63="")</formula>
    </cfRule>
    <cfRule type="expression" dxfId="4392" priority="3935" stopIfTrue="1">
      <formula>AND($F63=0,$G63&lt;&gt;"",$G63&lt;&gt;"PUMP OFF MODE",G63&lt;&gt;"UNDER LOAD")</formula>
    </cfRule>
  </conditionalFormatting>
  <conditionalFormatting sqref="G63">
    <cfRule type="expression" dxfId="4391" priority="3930" stopIfTrue="1">
      <formula>OR($D63="SI",$D63="T&amp;A")</formula>
    </cfRule>
    <cfRule type="expression" dxfId="4390" priority="3931" stopIfTrue="1">
      <formula>AND($F63&gt;0,$G63="")</formula>
    </cfRule>
    <cfRule type="expression" dxfId="4389" priority="3932" stopIfTrue="1">
      <formula>AND($F63=0,$G63&lt;&gt;"",$G63&lt;&gt;"PUMP OFF MODE",G63&lt;&gt;"UNDER LOAD")</formula>
    </cfRule>
  </conditionalFormatting>
  <conditionalFormatting sqref="G63">
    <cfRule type="expression" dxfId="4388" priority="3927" stopIfTrue="1">
      <formula>OR($D63="SI",$D63="T&amp;A")</formula>
    </cfRule>
    <cfRule type="expression" dxfId="4387" priority="3928" stopIfTrue="1">
      <formula>AND($F63&gt;0,$G63="")</formula>
    </cfRule>
    <cfRule type="expression" dxfId="4386" priority="3929" stopIfTrue="1">
      <formula>AND($F63=0,$G63&lt;&gt;"",$G63&lt;&gt;"PUMP OFF MODE",G63&lt;&gt;"UNDER LOAD")</formula>
    </cfRule>
  </conditionalFormatting>
  <conditionalFormatting sqref="G63">
    <cfRule type="expression" dxfId="4385" priority="3924" stopIfTrue="1">
      <formula>OR($D63="SI",$D63="T&amp;A")</formula>
    </cfRule>
    <cfRule type="expression" dxfId="4384" priority="3925" stopIfTrue="1">
      <formula>AND($F63&gt;0,$G63="")</formula>
    </cfRule>
    <cfRule type="expression" dxfId="4383" priority="3926" stopIfTrue="1">
      <formula>AND($F63=0,$G63&lt;&gt;"",$G63&lt;&gt;"PUMP OFF MODE",G63&lt;&gt;"UNDER LOAD")</formula>
    </cfRule>
  </conditionalFormatting>
  <conditionalFormatting sqref="G63">
    <cfRule type="expression" dxfId="4382" priority="3921" stopIfTrue="1">
      <formula>OR($D63="SI",$D63="T&amp;A")</formula>
    </cfRule>
    <cfRule type="expression" dxfId="4381" priority="3922" stopIfTrue="1">
      <formula>AND($F63&gt;0,$G63="")</formula>
    </cfRule>
    <cfRule type="expression" dxfId="4380" priority="3923" stopIfTrue="1">
      <formula>AND($F63=0,$G63&lt;&gt;"",$G63&lt;&gt;"PUMP OFF MODE",G63&lt;&gt;"UNDER LOAD")</formula>
    </cfRule>
  </conditionalFormatting>
  <conditionalFormatting sqref="G63">
    <cfRule type="expression" dxfId="4379" priority="3918" stopIfTrue="1">
      <formula>OR($D63="SI",$D63="T&amp;A")</formula>
    </cfRule>
    <cfRule type="expression" dxfId="4378" priority="3919" stopIfTrue="1">
      <formula>AND($F63&gt;0,$G63="")</formula>
    </cfRule>
    <cfRule type="expression" dxfId="4377" priority="3920" stopIfTrue="1">
      <formula>AND($F63=0,$G63&lt;&gt;"",$G63&lt;&gt;"PUMP OFF MODE",G63&lt;&gt;"UNDER LOAD")</formula>
    </cfRule>
  </conditionalFormatting>
  <conditionalFormatting sqref="G63">
    <cfRule type="expression" dxfId="4376" priority="3915" stopIfTrue="1">
      <formula>OR($D63="SI",$D63="T&amp;A")</formula>
    </cfRule>
    <cfRule type="expression" dxfId="4375" priority="3916" stopIfTrue="1">
      <formula>AND($F63&gt;0,$G63="")</formula>
    </cfRule>
    <cfRule type="expression" dxfId="4374" priority="3917" stopIfTrue="1">
      <formula>AND($F63=0,$G63&lt;&gt;"",$G63&lt;&gt;"PUMP OFF MODE",G63&lt;&gt;"UNDER LOAD")</formula>
    </cfRule>
  </conditionalFormatting>
  <conditionalFormatting sqref="G63">
    <cfRule type="expression" dxfId="4373" priority="3912" stopIfTrue="1">
      <formula>OR($D63="SI",$D63="T&amp;A")</formula>
    </cfRule>
    <cfRule type="expression" dxfId="4372" priority="3913" stopIfTrue="1">
      <formula>AND($F63&gt;0,$G63="")</formula>
    </cfRule>
    <cfRule type="expression" dxfId="4371" priority="3914" stopIfTrue="1">
      <formula>AND($F63=0,$G63&lt;&gt;"",$G63&lt;&gt;"PUMP OFF MODE",G63&lt;&gt;"UNDER LOAD")</formula>
    </cfRule>
  </conditionalFormatting>
  <conditionalFormatting sqref="G63">
    <cfRule type="expression" dxfId="4370" priority="3909" stopIfTrue="1">
      <formula>OR($D63="SI",$D63="T&amp;A")</formula>
    </cfRule>
    <cfRule type="expression" dxfId="4369" priority="3910" stopIfTrue="1">
      <formula>AND($F63&gt;0,$G63="")</formula>
    </cfRule>
    <cfRule type="expression" dxfId="4368" priority="3911" stopIfTrue="1">
      <formula>AND($F63=0,$G63&lt;&gt;"",$G63&lt;&gt;"PUMP OFF MODE",G63&lt;&gt;"UNDER LOAD")</formula>
    </cfRule>
  </conditionalFormatting>
  <conditionalFormatting sqref="G63">
    <cfRule type="expression" dxfId="4367" priority="3906" stopIfTrue="1">
      <formula>OR($D63="SI",$D63="T&amp;A")</formula>
    </cfRule>
    <cfRule type="expression" dxfId="4366" priority="3907" stopIfTrue="1">
      <formula>AND($F63&gt;0,$G63="")</formula>
    </cfRule>
    <cfRule type="expression" dxfId="4365" priority="3908" stopIfTrue="1">
      <formula>AND($F63=0,$G63&lt;&gt;"",$G63&lt;&gt;"PUMP OFF MODE",G63&lt;&gt;"UNDER LOAD")</formula>
    </cfRule>
  </conditionalFormatting>
  <conditionalFormatting sqref="G63">
    <cfRule type="expression" dxfId="4364" priority="3903" stopIfTrue="1">
      <formula>OR($D63="SI",$D63="T&amp;A")</formula>
    </cfRule>
    <cfRule type="expression" dxfId="4363" priority="3904" stopIfTrue="1">
      <formula>AND($F63&gt;0,$G63="")</formula>
    </cfRule>
    <cfRule type="expression" dxfId="4362" priority="3905" stopIfTrue="1">
      <formula>AND($F63=0,$G63&lt;&gt;"",$G63&lt;&gt;"PUMP OFF MODE",G63&lt;&gt;"UNDER LOAD")</formula>
    </cfRule>
  </conditionalFormatting>
  <conditionalFormatting sqref="G63">
    <cfRule type="expression" dxfId="4361" priority="3900" stopIfTrue="1">
      <formula>OR($D63="SI",$D63="T&amp;A")</formula>
    </cfRule>
    <cfRule type="expression" dxfId="4360" priority="3901" stopIfTrue="1">
      <formula>AND($F63&gt;0,$G63="")</formula>
    </cfRule>
    <cfRule type="expression" dxfId="4359" priority="3902" stopIfTrue="1">
      <formula>AND($F63=0,$G63&lt;&gt;"",$G63&lt;&gt;"PUMP OFF MODE",G63&lt;&gt;"UNDER LOAD")</formula>
    </cfRule>
  </conditionalFormatting>
  <conditionalFormatting sqref="G63">
    <cfRule type="expression" dxfId="4358" priority="3897" stopIfTrue="1">
      <formula>OR($D63="SI",$D63="T&amp;A")</formula>
    </cfRule>
    <cfRule type="expression" dxfId="4357" priority="3898" stopIfTrue="1">
      <formula>AND($F63&gt;0,$G63="")</formula>
    </cfRule>
    <cfRule type="expression" dxfId="4356" priority="3899" stopIfTrue="1">
      <formula>AND($F63=0,$G63&lt;&gt;"",$G63&lt;&gt;"PUMP OFF MODE",G63&lt;&gt;"UNDER LOAD")</formula>
    </cfRule>
  </conditionalFormatting>
  <conditionalFormatting sqref="G63">
    <cfRule type="expression" dxfId="4355" priority="3894" stopIfTrue="1">
      <formula>OR($D63="SI",$D63="T&amp;A")</formula>
    </cfRule>
    <cfRule type="expression" dxfId="4354" priority="3895" stopIfTrue="1">
      <formula>AND($F63&gt;0,$G63="")</formula>
    </cfRule>
    <cfRule type="expression" dxfId="4353" priority="3896" stopIfTrue="1">
      <formula>AND($F63=0,$G63&lt;&gt;"",$G63&lt;&gt;"PUMP OFF MODE",G63&lt;&gt;"UNDER LOAD")</formula>
    </cfRule>
  </conditionalFormatting>
  <conditionalFormatting sqref="G63">
    <cfRule type="expression" dxfId="4352" priority="3891" stopIfTrue="1">
      <formula>OR($D63="SI",$D63="T&amp;A")</formula>
    </cfRule>
    <cfRule type="expression" dxfId="4351" priority="3892" stopIfTrue="1">
      <formula>AND($F63&gt;0,$G63="")</formula>
    </cfRule>
    <cfRule type="expression" dxfId="4350" priority="3893" stopIfTrue="1">
      <formula>AND($F63=0,$G63&lt;&gt;"",$G63&lt;&gt;"PUMP OFF MODE",G63&lt;&gt;"UNDER LOAD")</formula>
    </cfRule>
  </conditionalFormatting>
  <conditionalFormatting sqref="G63">
    <cfRule type="expression" dxfId="4349" priority="3888" stopIfTrue="1">
      <formula>OR($D63="SI",$D63="T&amp;A")</formula>
    </cfRule>
    <cfRule type="expression" dxfId="4348" priority="3889" stopIfTrue="1">
      <formula>AND($F63&gt;0,$G63="")</formula>
    </cfRule>
    <cfRule type="expression" dxfId="4347" priority="3890" stopIfTrue="1">
      <formula>AND($F63=0,$G63&lt;&gt;"",$G63&lt;&gt;"PUMP OFF MODE",G63&lt;&gt;"UNDER LOAD")</formula>
    </cfRule>
  </conditionalFormatting>
  <conditionalFormatting sqref="G63">
    <cfRule type="expression" dxfId="4346" priority="3885" stopIfTrue="1">
      <formula>OR($D63="SI",$D63="T&amp;A")</formula>
    </cfRule>
    <cfRule type="expression" dxfId="4345" priority="3886" stopIfTrue="1">
      <formula>AND($F63&gt;0,$G63="")</formula>
    </cfRule>
    <cfRule type="expression" dxfId="4344" priority="3887" stopIfTrue="1">
      <formula>AND($F63=0,$G63&lt;&gt;"",$G63&lt;&gt;"PUMP OFF MODE",G63&lt;&gt;"UNDER LOAD")</formula>
    </cfRule>
  </conditionalFormatting>
  <conditionalFormatting sqref="G63">
    <cfRule type="expression" dxfId="4343" priority="3882" stopIfTrue="1">
      <formula>OR($D63="SI",$D63="T&amp;A")</formula>
    </cfRule>
    <cfRule type="expression" dxfId="4342" priority="3883" stopIfTrue="1">
      <formula>AND($F63&gt;0,$G63="")</formula>
    </cfRule>
    <cfRule type="expression" dxfId="4341" priority="3884" stopIfTrue="1">
      <formula>AND($F63=0,$G63&lt;&gt;"",$G63&lt;&gt;"PUMP OFF MODE",G63&lt;&gt;"UNDER LOAD")</formula>
    </cfRule>
  </conditionalFormatting>
  <conditionalFormatting sqref="G63">
    <cfRule type="expression" dxfId="4340" priority="3879" stopIfTrue="1">
      <formula>OR($D63="SI",$D63="T&amp;A")</formula>
    </cfRule>
    <cfRule type="expression" dxfId="4339" priority="3880" stopIfTrue="1">
      <formula>AND($F63&gt;0,$G63="")</formula>
    </cfRule>
    <cfRule type="expression" dxfId="4338" priority="3881" stopIfTrue="1">
      <formula>AND($F63=0,$G63&lt;&gt;"",$G63&lt;&gt;"PUMP OFF MODE",G63&lt;&gt;"UNDER LOAD")</formula>
    </cfRule>
  </conditionalFormatting>
  <conditionalFormatting sqref="G63">
    <cfRule type="expression" dxfId="4337" priority="3876" stopIfTrue="1">
      <formula>OR($D63="SI",$D63="T&amp;A")</formula>
    </cfRule>
    <cfRule type="expression" dxfId="4336" priority="3877" stopIfTrue="1">
      <formula>AND($F63&gt;0,$G63="")</formula>
    </cfRule>
    <cfRule type="expression" dxfId="4335" priority="3878" stopIfTrue="1">
      <formula>AND($F63=0,$G63&lt;&gt;"",$G63&lt;&gt;"PUMP OFF MODE",G63&lt;&gt;"UNDER LOAD")</formula>
    </cfRule>
  </conditionalFormatting>
  <conditionalFormatting sqref="G63">
    <cfRule type="expression" dxfId="4334" priority="3873" stopIfTrue="1">
      <formula>OR($D63="SI",$D63="T&amp;A")</formula>
    </cfRule>
    <cfRule type="expression" dxfId="4333" priority="3874" stopIfTrue="1">
      <formula>AND($F63&gt;0,$G63="")</formula>
    </cfRule>
    <cfRule type="expression" dxfId="4332" priority="3875" stopIfTrue="1">
      <formula>AND($F63=0,$G63&lt;&gt;"",$G63&lt;&gt;"PUMP OFF MODE",G63&lt;&gt;"UNDER LOAD")</formula>
    </cfRule>
  </conditionalFormatting>
  <conditionalFormatting sqref="G63">
    <cfRule type="expression" dxfId="4331" priority="3870" stopIfTrue="1">
      <formula>OR($D63="SI",$D63="T&amp;A")</formula>
    </cfRule>
    <cfRule type="expression" dxfId="4330" priority="3871" stopIfTrue="1">
      <formula>AND($F63&gt;0,$G63="")</formula>
    </cfRule>
    <cfRule type="expression" dxfId="4329" priority="3872" stopIfTrue="1">
      <formula>AND($F63=0,$G63&lt;&gt;"",$G63&lt;&gt;"PUMP OFF MODE",G63&lt;&gt;"UNDER LOAD")</formula>
    </cfRule>
  </conditionalFormatting>
  <conditionalFormatting sqref="G63">
    <cfRule type="expression" dxfId="4328" priority="3867" stopIfTrue="1">
      <formula>OR($D63="SI",$D63="T&amp;A")</formula>
    </cfRule>
    <cfRule type="expression" dxfId="4327" priority="3868" stopIfTrue="1">
      <formula>AND($F63&gt;0,$G63="")</formula>
    </cfRule>
    <cfRule type="expression" dxfId="4326" priority="3869" stopIfTrue="1">
      <formula>AND($F63=0,$G63&lt;&gt;"",$G63&lt;&gt;"PUMP OFF MODE",G63&lt;&gt;"UNDER LOAD")</formula>
    </cfRule>
  </conditionalFormatting>
  <conditionalFormatting sqref="G63">
    <cfRule type="expression" dxfId="4325" priority="3864" stopIfTrue="1">
      <formula>OR($D63="SI",$D63="T&amp;A")</formula>
    </cfRule>
    <cfRule type="expression" dxfId="4324" priority="3865" stopIfTrue="1">
      <formula>AND($F63&gt;0,$G63="")</formula>
    </cfRule>
    <cfRule type="expression" dxfId="4323" priority="3866" stopIfTrue="1">
      <formula>AND($F63=0,$G63&lt;&gt;"",$G63&lt;&gt;"PUMP OFF MODE",G63&lt;&gt;"UNDER LOAD")</formula>
    </cfRule>
  </conditionalFormatting>
  <conditionalFormatting sqref="G63">
    <cfRule type="expression" dxfId="4322" priority="3861" stopIfTrue="1">
      <formula>OR($D63="SI",$D63="T&amp;A")</formula>
    </cfRule>
    <cfRule type="expression" dxfId="4321" priority="3862" stopIfTrue="1">
      <formula>AND($F63&gt;0,$G63="")</formula>
    </cfRule>
    <cfRule type="expression" dxfId="4320" priority="3863" stopIfTrue="1">
      <formula>AND($F63=0,$G63&lt;&gt;"",$G63&lt;&gt;"PUMP OFF MODE",G63&lt;&gt;"UNDER LOAD")</formula>
    </cfRule>
  </conditionalFormatting>
  <conditionalFormatting sqref="G63">
    <cfRule type="expression" dxfId="4319" priority="3858" stopIfTrue="1">
      <formula>OR($D63="SI",$D63="T&amp;A")</formula>
    </cfRule>
    <cfRule type="expression" dxfId="4318" priority="3859" stopIfTrue="1">
      <formula>AND($F63&gt;0,$G63="")</formula>
    </cfRule>
    <cfRule type="expression" dxfId="4317" priority="3860" stopIfTrue="1">
      <formula>AND($F63=0,$G63&lt;&gt;"",$G63&lt;&gt;"PUMP OFF MODE",G63&lt;&gt;"UNDER LOAD")</formula>
    </cfRule>
  </conditionalFormatting>
  <conditionalFormatting sqref="G63">
    <cfRule type="expression" dxfId="4316" priority="3855" stopIfTrue="1">
      <formula>OR($D63="SI",$D63="T&amp;A")</formula>
    </cfRule>
    <cfRule type="expression" dxfId="4315" priority="3856" stopIfTrue="1">
      <formula>AND($F63&gt;0,$G63="")</formula>
    </cfRule>
    <cfRule type="expression" dxfId="4314" priority="3857" stopIfTrue="1">
      <formula>AND($F63=0,$G63&lt;&gt;"",$G63&lt;&gt;"PUMP OFF MODE",G63&lt;&gt;"UNDER LOAD")</formula>
    </cfRule>
  </conditionalFormatting>
  <conditionalFormatting sqref="G63">
    <cfRule type="expression" dxfId="4313" priority="3852" stopIfTrue="1">
      <formula>OR($D63="SI",$D63="T&amp;A")</formula>
    </cfRule>
    <cfRule type="expression" dxfId="4312" priority="3853" stopIfTrue="1">
      <formula>AND($F63&gt;0,$G63="")</formula>
    </cfRule>
    <cfRule type="expression" dxfId="4311" priority="3854" stopIfTrue="1">
      <formula>AND($F63=0,$G63&lt;&gt;"",$G63&lt;&gt;"PUMP OFF MODE",G63&lt;&gt;"UNDER LOAD")</formula>
    </cfRule>
  </conditionalFormatting>
  <conditionalFormatting sqref="G63">
    <cfRule type="expression" dxfId="4310" priority="3849" stopIfTrue="1">
      <formula>OR($D63="SI",$D63="T&amp;A")</formula>
    </cfRule>
    <cfRule type="expression" dxfId="4309" priority="3850" stopIfTrue="1">
      <formula>AND($F63&gt;0,$G63="")</formula>
    </cfRule>
    <cfRule type="expression" dxfId="4308" priority="3851" stopIfTrue="1">
      <formula>AND($F63=0,$G63&lt;&gt;"",$G63&lt;&gt;"PUMP OFF MODE",G63&lt;&gt;"UNDER LOAD")</formula>
    </cfRule>
  </conditionalFormatting>
  <conditionalFormatting sqref="G63">
    <cfRule type="expression" dxfId="4307" priority="3846" stopIfTrue="1">
      <formula>OR($D63="SI",$D63="T&amp;A")</formula>
    </cfRule>
    <cfRule type="expression" dxfId="4306" priority="3847" stopIfTrue="1">
      <formula>AND($F63&gt;0,$G63="")</formula>
    </cfRule>
    <cfRule type="expression" dxfId="4305" priority="3848" stopIfTrue="1">
      <formula>AND($F63=0,$G63&lt;&gt;"",$G63&lt;&gt;"PUMP OFF MODE",G63&lt;&gt;"UNDER LOAD")</formula>
    </cfRule>
  </conditionalFormatting>
  <conditionalFormatting sqref="G63">
    <cfRule type="expression" dxfId="4304" priority="3843" stopIfTrue="1">
      <formula>OR($D63="SI",$D63="T&amp;A")</formula>
    </cfRule>
    <cfRule type="expression" dxfId="4303" priority="3844" stopIfTrue="1">
      <formula>AND($F63&gt;0,$G63="")</formula>
    </cfRule>
    <cfRule type="expression" dxfId="4302" priority="3845" stopIfTrue="1">
      <formula>AND($F63=0,$G63&lt;&gt;"",$G63&lt;&gt;"PUMP OFF MODE",G63&lt;&gt;"UNDER LOAD")</formula>
    </cfRule>
  </conditionalFormatting>
  <conditionalFormatting sqref="G63">
    <cfRule type="expression" dxfId="4301" priority="3840" stopIfTrue="1">
      <formula>OR($D63="SI",$D63="T&amp;A")</formula>
    </cfRule>
    <cfRule type="expression" dxfId="4300" priority="3841" stopIfTrue="1">
      <formula>AND($F63&gt;0,$G63="")</formula>
    </cfRule>
    <cfRule type="expression" dxfId="4299" priority="3842" stopIfTrue="1">
      <formula>AND($F63=0,$G63&lt;&gt;"",$G63&lt;&gt;"PUMP OFF MODE",G63&lt;&gt;"UNDER LOAD")</formula>
    </cfRule>
  </conditionalFormatting>
  <conditionalFormatting sqref="G63">
    <cfRule type="expression" dxfId="4298" priority="3837" stopIfTrue="1">
      <formula>OR($D63="SI",$D63="T&amp;A")</formula>
    </cfRule>
    <cfRule type="expression" dxfId="4297" priority="3838" stopIfTrue="1">
      <formula>AND($F63&gt;0,$G63="")</formula>
    </cfRule>
    <cfRule type="expression" dxfId="4296" priority="3839" stopIfTrue="1">
      <formula>AND($F63=0,$G63&lt;&gt;"",$G63&lt;&gt;"PUMP OFF MODE",G63&lt;&gt;"UNDER LOAD")</formula>
    </cfRule>
  </conditionalFormatting>
  <conditionalFormatting sqref="G63">
    <cfRule type="expression" dxfId="4295" priority="3834" stopIfTrue="1">
      <formula>OR($D63="SI",$D63="T&amp;A")</formula>
    </cfRule>
    <cfRule type="expression" dxfId="4294" priority="3835" stopIfTrue="1">
      <formula>AND($F63&gt;0,$G63="")</formula>
    </cfRule>
    <cfRule type="expression" dxfId="4293" priority="3836" stopIfTrue="1">
      <formula>AND($F63=0,$G63&lt;&gt;"",$G63&lt;&gt;"PUMP OFF MODE",G63&lt;&gt;"UNDER LOAD")</formula>
    </cfRule>
  </conditionalFormatting>
  <conditionalFormatting sqref="G63">
    <cfRule type="expression" dxfId="4292" priority="3831" stopIfTrue="1">
      <formula>OR($D63="SI",$D63="T&amp;A")</formula>
    </cfRule>
    <cfRule type="expression" dxfId="4291" priority="3832" stopIfTrue="1">
      <formula>AND($F63&gt;0,$G63="")</formula>
    </cfRule>
    <cfRule type="expression" dxfId="4290" priority="3833" stopIfTrue="1">
      <formula>AND($F63=0,$G63&lt;&gt;"",$G63&lt;&gt;"PUMP OFF MODE",G63&lt;&gt;"UNDER LOAD")</formula>
    </cfRule>
  </conditionalFormatting>
  <conditionalFormatting sqref="G63">
    <cfRule type="expression" dxfId="4289" priority="3828" stopIfTrue="1">
      <formula>OR($D63="SI",$D63="T&amp;A")</formula>
    </cfRule>
    <cfRule type="expression" dxfId="4288" priority="3829" stopIfTrue="1">
      <formula>AND($F63&gt;0,$G63="")</formula>
    </cfRule>
    <cfRule type="expression" dxfId="4287" priority="3830" stopIfTrue="1">
      <formula>AND($F63=0,$G63&lt;&gt;"",$G63&lt;&gt;"PUMP OFF MODE",G63&lt;&gt;"UNDER LOAD")</formula>
    </cfRule>
  </conditionalFormatting>
  <conditionalFormatting sqref="G63">
    <cfRule type="expression" dxfId="4286" priority="3825" stopIfTrue="1">
      <formula>OR($D63="SI",$D63="T&amp;A")</formula>
    </cfRule>
    <cfRule type="expression" dxfId="4285" priority="3826" stopIfTrue="1">
      <formula>AND($F63&gt;0,$G63="")</formula>
    </cfRule>
    <cfRule type="expression" dxfId="4284" priority="3827" stopIfTrue="1">
      <formula>AND($F63=0,$G63&lt;&gt;"",$G63&lt;&gt;"PUMP OFF MODE",G63&lt;&gt;"UNDER LOAD")</formula>
    </cfRule>
  </conditionalFormatting>
  <conditionalFormatting sqref="G63">
    <cfRule type="expression" dxfId="4283" priority="3822" stopIfTrue="1">
      <formula>OR($D63="SI",$D63="T&amp;A")</formula>
    </cfRule>
    <cfRule type="expression" dxfId="4282" priority="3823" stopIfTrue="1">
      <formula>AND($F63&gt;0,$G63="")</formula>
    </cfRule>
    <cfRule type="expression" dxfId="4281" priority="3824" stopIfTrue="1">
      <formula>AND($F63=0,$G63&lt;&gt;"",$G63&lt;&gt;"PUMP OFF MODE",G63&lt;&gt;"UNDER LOAD")</formula>
    </cfRule>
  </conditionalFormatting>
  <conditionalFormatting sqref="G63">
    <cfRule type="expression" dxfId="4280" priority="3819" stopIfTrue="1">
      <formula>OR($D63="SI",$D63="T&amp;A")</formula>
    </cfRule>
    <cfRule type="expression" dxfId="4279" priority="3820" stopIfTrue="1">
      <formula>AND($F63&gt;0,$G63="")</formula>
    </cfRule>
    <cfRule type="expression" dxfId="4278" priority="3821" stopIfTrue="1">
      <formula>AND($F63=0,$G63&lt;&gt;"",$G63&lt;&gt;"PUMP OFF MODE",G63&lt;&gt;"UNDER LOAD")</formula>
    </cfRule>
  </conditionalFormatting>
  <conditionalFormatting sqref="G63">
    <cfRule type="expression" dxfId="4277" priority="3816" stopIfTrue="1">
      <formula>OR($D63="SI",$D63="T&amp;A")</formula>
    </cfRule>
    <cfRule type="expression" dxfId="4276" priority="3817" stopIfTrue="1">
      <formula>AND($F63&gt;0,$G63="")</formula>
    </cfRule>
    <cfRule type="expression" dxfId="4275" priority="3818" stopIfTrue="1">
      <formula>AND($F63=0,$G63&lt;&gt;"",$G63&lt;&gt;"PUMP OFF MODE",G63&lt;&gt;"UNDER LOAD")</formula>
    </cfRule>
  </conditionalFormatting>
  <conditionalFormatting sqref="G63">
    <cfRule type="expression" dxfId="4274" priority="3813" stopIfTrue="1">
      <formula>OR($D63="SI",$D63="T&amp;A")</formula>
    </cfRule>
    <cfRule type="expression" dxfId="4273" priority="3814" stopIfTrue="1">
      <formula>AND($F63&gt;0,$G63="")</formula>
    </cfRule>
    <cfRule type="expression" dxfId="4272" priority="3815" stopIfTrue="1">
      <formula>AND($F63=0,$G63&lt;&gt;"",$G63&lt;&gt;"PUMP OFF MODE",G63&lt;&gt;"UNDER LOAD")</formula>
    </cfRule>
  </conditionalFormatting>
  <conditionalFormatting sqref="G63">
    <cfRule type="expression" dxfId="4271" priority="3810" stopIfTrue="1">
      <formula>OR($D63="SI",$D63="T&amp;A")</formula>
    </cfRule>
    <cfRule type="expression" dxfId="4270" priority="3811" stopIfTrue="1">
      <formula>AND($F63&gt;0,$G63="")</formula>
    </cfRule>
    <cfRule type="expression" dxfId="4269" priority="3812" stopIfTrue="1">
      <formula>AND($F63=0,$G63&lt;&gt;"",$G63&lt;&gt;"PUMP OFF MODE",G63&lt;&gt;"UNDER LOAD")</formula>
    </cfRule>
  </conditionalFormatting>
  <conditionalFormatting sqref="G63">
    <cfRule type="expression" dxfId="4268" priority="3807" stopIfTrue="1">
      <formula>OR($D63="SI",$D63="T&amp;A")</formula>
    </cfRule>
    <cfRule type="expression" dxfId="4267" priority="3808" stopIfTrue="1">
      <formula>AND($F63&gt;0,$G63="")</formula>
    </cfRule>
    <cfRule type="expression" dxfId="4266" priority="3809" stopIfTrue="1">
      <formula>AND($F63=0,$G63&lt;&gt;"",$G63&lt;&gt;"PUMP OFF MODE",G63&lt;&gt;"UNDER LOAD")</formula>
    </cfRule>
  </conditionalFormatting>
  <conditionalFormatting sqref="G63">
    <cfRule type="expression" dxfId="4265" priority="3804" stopIfTrue="1">
      <formula>OR($D63="SI",$D63="T&amp;A")</formula>
    </cfRule>
    <cfRule type="expression" dxfId="4264" priority="3805" stopIfTrue="1">
      <formula>AND($F63&gt;0,$G63="")</formula>
    </cfRule>
    <cfRule type="expression" dxfId="4263" priority="3806" stopIfTrue="1">
      <formula>AND($F63=0,$G63&lt;&gt;"",$G63&lt;&gt;"PUMP OFF MODE",G63&lt;&gt;"UNDER LOAD")</formula>
    </cfRule>
  </conditionalFormatting>
  <conditionalFormatting sqref="G63">
    <cfRule type="expression" dxfId="4262" priority="3801" stopIfTrue="1">
      <formula>OR($D63="SI",$D63="T&amp;A")</formula>
    </cfRule>
    <cfRule type="expression" dxfId="4261" priority="3802" stopIfTrue="1">
      <formula>AND($F63&gt;0,$G63="")</formula>
    </cfRule>
    <cfRule type="expression" dxfId="4260" priority="3803" stopIfTrue="1">
      <formula>AND($F63=0,$G63&lt;&gt;"",$G63&lt;&gt;"PUMP OFF MODE",G63&lt;&gt;"UNDER LOAD")</formula>
    </cfRule>
  </conditionalFormatting>
  <conditionalFormatting sqref="G63">
    <cfRule type="expression" dxfId="4259" priority="3798" stopIfTrue="1">
      <formula>OR($D63="SI",$D63="T&amp;A")</formula>
    </cfRule>
    <cfRule type="expression" dxfId="4258" priority="3799" stopIfTrue="1">
      <formula>AND($F63&gt;0,$G63="")</formula>
    </cfRule>
    <cfRule type="expression" dxfId="4257" priority="3800" stopIfTrue="1">
      <formula>AND($F63=0,$G63&lt;&gt;"",$G63&lt;&gt;"PUMP OFF MODE",G63&lt;&gt;"UNDER LOAD")</formula>
    </cfRule>
  </conditionalFormatting>
  <conditionalFormatting sqref="G63">
    <cfRule type="expression" dxfId="4256" priority="3795" stopIfTrue="1">
      <formula>OR($D63="SI",$D63="T&amp;A")</formula>
    </cfRule>
    <cfRule type="expression" dxfId="4255" priority="3796" stopIfTrue="1">
      <formula>AND($F63&gt;0,$G63="")</formula>
    </cfRule>
    <cfRule type="expression" dxfId="4254" priority="3797" stopIfTrue="1">
      <formula>AND($F63=0,$G63&lt;&gt;"",$G63&lt;&gt;"PUMP OFF MODE",G63&lt;&gt;"UNDER LOAD")</formula>
    </cfRule>
  </conditionalFormatting>
  <conditionalFormatting sqref="G63">
    <cfRule type="expression" dxfId="4253" priority="3792" stopIfTrue="1">
      <formula>OR($D63="SI",$D63="T&amp;A")</formula>
    </cfRule>
    <cfRule type="expression" dxfId="4252" priority="3793" stopIfTrue="1">
      <formula>AND($F63&gt;0,$G63="")</formula>
    </cfRule>
    <cfRule type="expression" dxfId="4251" priority="3794" stopIfTrue="1">
      <formula>AND($F63=0,$G63&lt;&gt;"",$G63&lt;&gt;"PUMP OFF MODE",G63&lt;&gt;"UNDER LOAD")</formula>
    </cfRule>
  </conditionalFormatting>
  <conditionalFormatting sqref="G63">
    <cfRule type="expression" dxfId="4250" priority="3789" stopIfTrue="1">
      <formula>OR($D63="SI",$D63="T&amp;A")</formula>
    </cfRule>
    <cfRule type="expression" dxfId="4249" priority="3790" stopIfTrue="1">
      <formula>AND($F63&gt;0,$G63="")</formula>
    </cfRule>
    <cfRule type="expression" dxfId="4248" priority="3791" stopIfTrue="1">
      <formula>AND($F63=0,$G63&lt;&gt;"",$G63&lt;&gt;"PUMP OFF MODE",G63&lt;&gt;"UNDER LOAD")</formula>
    </cfRule>
  </conditionalFormatting>
  <conditionalFormatting sqref="G63">
    <cfRule type="expression" dxfId="4247" priority="3786" stopIfTrue="1">
      <formula>OR($D63="SI",$D63="T&amp;A")</formula>
    </cfRule>
    <cfRule type="expression" dxfId="4246" priority="3787" stopIfTrue="1">
      <formula>AND($F63&gt;0,$G63="")</formula>
    </cfRule>
    <cfRule type="expression" dxfId="4245" priority="3788" stopIfTrue="1">
      <formula>AND($F63=0,$G63&lt;&gt;"",$G63&lt;&gt;"PUMP OFF MODE",G63&lt;&gt;"UNDER LOAD")</formula>
    </cfRule>
  </conditionalFormatting>
  <conditionalFormatting sqref="G63">
    <cfRule type="expression" dxfId="4244" priority="3783" stopIfTrue="1">
      <formula>OR($D63="SI",$D63="T&amp;A")</formula>
    </cfRule>
    <cfRule type="expression" dxfId="4243" priority="3784" stopIfTrue="1">
      <formula>AND($F63&gt;0,$G63="")</formula>
    </cfRule>
    <cfRule type="expression" dxfId="4242" priority="3785" stopIfTrue="1">
      <formula>AND($F63=0,$G63&lt;&gt;"",$G63&lt;&gt;"PUMP OFF MODE",G63&lt;&gt;"UNDER LOAD")</formula>
    </cfRule>
  </conditionalFormatting>
  <conditionalFormatting sqref="G63">
    <cfRule type="expression" dxfId="4241" priority="3780" stopIfTrue="1">
      <formula>OR($D63="SI",$D63="T&amp;A")</formula>
    </cfRule>
    <cfRule type="expression" dxfId="4240" priority="3781" stopIfTrue="1">
      <formula>AND($F63&gt;0,$G63="")</formula>
    </cfRule>
    <cfRule type="expression" dxfId="4239" priority="3782" stopIfTrue="1">
      <formula>AND($F63=0,$G63&lt;&gt;"",$G63&lt;&gt;"PUMP OFF MODE",G63&lt;&gt;"UNDER LOAD")</formula>
    </cfRule>
  </conditionalFormatting>
  <conditionalFormatting sqref="G63">
    <cfRule type="expression" dxfId="4238" priority="3777" stopIfTrue="1">
      <formula>OR($D63="SI",$D63="T&amp;A")</formula>
    </cfRule>
    <cfRule type="expression" dxfId="4237" priority="3778" stopIfTrue="1">
      <formula>AND($F63&gt;0,$G63="")</formula>
    </cfRule>
    <cfRule type="expression" dxfId="4236" priority="3779" stopIfTrue="1">
      <formula>AND($F63=0,$G63&lt;&gt;"",$G63&lt;&gt;"PUMP OFF MODE",G63&lt;&gt;"UNDER LOAD")</formula>
    </cfRule>
  </conditionalFormatting>
  <conditionalFormatting sqref="G63">
    <cfRule type="expression" dxfId="4235" priority="3774" stopIfTrue="1">
      <formula>OR($D63="SI",$D63="T&amp;A")</formula>
    </cfRule>
    <cfRule type="expression" dxfId="4234" priority="3775" stopIfTrue="1">
      <formula>AND($F63&gt;0,$G63="")</formula>
    </cfRule>
    <cfRule type="expression" dxfId="4233" priority="3776" stopIfTrue="1">
      <formula>AND($F63=0,$G63&lt;&gt;"",$G63&lt;&gt;"PUMP OFF MODE",G63&lt;&gt;"UNDER LOAD")</formula>
    </cfRule>
  </conditionalFormatting>
  <conditionalFormatting sqref="G63">
    <cfRule type="expression" dxfId="4232" priority="3771" stopIfTrue="1">
      <formula>OR($D63="SI",$D63="T&amp;A")</formula>
    </cfRule>
    <cfRule type="expression" dxfId="4231" priority="3772" stopIfTrue="1">
      <formula>AND($F63&gt;0,$G63="")</formula>
    </cfRule>
    <cfRule type="expression" dxfId="4230" priority="3773" stopIfTrue="1">
      <formula>AND($F63=0,$G63&lt;&gt;"",$G63&lt;&gt;"PUMP OFF MODE",G63&lt;&gt;"UNDER LOAD")</formula>
    </cfRule>
  </conditionalFormatting>
  <conditionalFormatting sqref="G63">
    <cfRule type="expression" dxfId="4229" priority="3768" stopIfTrue="1">
      <formula>OR($D63="SI",$D63="T&amp;A")</formula>
    </cfRule>
    <cfRule type="expression" dxfId="4228" priority="3769" stopIfTrue="1">
      <formula>AND($F63&gt;0,$G63="")</formula>
    </cfRule>
    <cfRule type="expression" dxfId="4227" priority="3770" stopIfTrue="1">
      <formula>AND($F63=0,$G63&lt;&gt;"",$G63&lt;&gt;"PUMP OFF MODE",G63&lt;&gt;"UNDER LOAD")</formula>
    </cfRule>
  </conditionalFormatting>
  <conditionalFormatting sqref="G63">
    <cfRule type="expression" dxfId="4226" priority="3765" stopIfTrue="1">
      <formula>OR($D63="SI",$D63="T&amp;A")</formula>
    </cfRule>
    <cfRule type="expression" dxfId="4225" priority="3766" stopIfTrue="1">
      <formula>AND($F63&gt;0,$G63="")</formula>
    </cfRule>
    <cfRule type="expression" dxfId="4224" priority="3767" stopIfTrue="1">
      <formula>AND($F63=0,$G63&lt;&gt;"",$G63&lt;&gt;"PUMP OFF MODE",G63&lt;&gt;"UNDER LOAD")</formula>
    </cfRule>
  </conditionalFormatting>
  <conditionalFormatting sqref="G63">
    <cfRule type="expression" dxfId="4223" priority="3762" stopIfTrue="1">
      <formula>OR($D63="SI",$D63="T&amp;A")</formula>
    </cfRule>
    <cfRule type="expression" dxfId="4222" priority="3763" stopIfTrue="1">
      <formula>AND($F63&gt;0,$G63="")</formula>
    </cfRule>
    <cfRule type="expression" dxfId="4221" priority="3764" stopIfTrue="1">
      <formula>AND($F63=0,$G63&lt;&gt;"",$G63&lt;&gt;"PUMP OFF MODE",G63&lt;&gt;"UNDER LOAD")</formula>
    </cfRule>
  </conditionalFormatting>
  <conditionalFormatting sqref="G63">
    <cfRule type="expression" dxfId="4220" priority="3759" stopIfTrue="1">
      <formula>OR($D63="SI",$D63="T&amp;A")</formula>
    </cfRule>
    <cfRule type="expression" dxfId="4219" priority="3760" stopIfTrue="1">
      <formula>AND($F63&gt;0,$G63="")</formula>
    </cfRule>
    <cfRule type="expression" dxfId="4218" priority="3761" stopIfTrue="1">
      <formula>AND($F63=0,$G63&lt;&gt;"",$G63&lt;&gt;"PUMP OFF MODE",G63&lt;&gt;"UNDER LOAD")</formula>
    </cfRule>
  </conditionalFormatting>
  <conditionalFormatting sqref="G63">
    <cfRule type="expression" dxfId="4217" priority="3756" stopIfTrue="1">
      <formula>OR($D63="SI",$D63="T&amp;A")</formula>
    </cfRule>
    <cfRule type="expression" dxfId="4216" priority="3757" stopIfTrue="1">
      <formula>AND($F63&gt;0,$G63="")</formula>
    </cfRule>
    <cfRule type="expression" dxfId="4215" priority="3758" stopIfTrue="1">
      <formula>AND($F63=0,$G63&lt;&gt;"",$G63&lt;&gt;"PUMP OFF MODE",G63&lt;&gt;"UNDER LOAD")</formula>
    </cfRule>
  </conditionalFormatting>
  <conditionalFormatting sqref="G63">
    <cfRule type="expression" dxfId="4214" priority="3753" stopIfTrue="1">
      <formula>OR($D63="SI",$D63="T&amp;A")</formula>
    </cfRule>
    <cfRule type="expression" dxfId="4213" priority="3754" stopIfTrue="1">
      <formula>AND($F63&gt;0,$G63="")</formula>
    </cfRule>
    <cfRule type="expression" dxfId="4212" priority="3755" stopIfTrue="1">
      <formula>AND($F63=0,$G63&lt;&gt;"",$G63&lt;&gt;"PUMP OFF MODE",G63&lt;&gt;"UNDER LOAD")</formula>
    </cfRule>
  </conditionalFormatting>
  <conditionalFormatting sqref="G63">
    <cfRule type="expression" dxfId="4211" priority="3750" stopIfTrue="1">
      <formula>OR($D63="SI",$D63="T&amp;A")</formula>
    </cfRule>
    <cfRule type="expression" dxfId="4210" priority="3751" stopIfTrue="1">
      <formula>AND($F63&gt;0,$G63="")</formula>
    </cfRule>
    <cfRule type="expression" dxfId="4209" priority="3752" stopIfTrue="1">
      <formula>AND($F63=0,$G63&lt;&gt;"",$G63&lt;&gt;"PUMP OFF MODE",G63&lt;&gt;"UNDER LOAD")</formula>
    </cfRule>
  </conditionalFormatting>
  <conditionalFormatting sqref="G63">
    <cfRule type="expression" dxfId="4208" priority="3747" stopIfTrue="1">
      <formula>OR($D63="SI",$D63="T&amp;A")</formula>
    </cfRule>
    <cfRule type="expression" dxfId="4207" priority="3748" stopIfTrue="1">
      <formula>AND($F63&gt;0,$G63="")</formula>
    </cfRule>
    <cfRule type="expression" dxfId="4206" priority="3749" stopIfTrue="1">
      <formula>AND($F63=0,$G63&lt;&gt;"",$G63&lt;&gt;"PUMP OFF MODE",G63&lt;&gt;"UNDER LOAD")</formula>
    </cfRule>
  </conditionalFormatting>
  <conditionalFormatting sqref="G63">
    <cfRule type="expression" dxfId="4205" priority="3744" stopIfTrue="1">
      <formula>OR($D63="SI",$D63="T&amp;A")</formula>
    </cfRule>
    <cfRule type="expression" dxfId="4204" priority="3745" stopIfTrue="1">
      <formula>AND($F63&gt;0,$G63="")</formula>
    </cfRule>
    <cfRule type="expression" dxfId="4203" priority="3746" stopIfTrue="1">
      <formula>AND($F63=0,$G63&lt;&gt;"",$G63&lt;&gt;"PUMP OFF MODE",G63&lt;&gt;"UNDER LOAD")</formula>
    </cfRule>
  </conditionalFormatting>
  <conditionalFormatting sqref="G63">
    <cfRule type="expression" dxfId="4202" priority="3741" stopIfTrue="1">
      <formula>OR($D63="SI",$D63="T&amp;A")</formula>
    </cfRule>
    <cfRule type="expression" dxfId="4201" priority="3742" stopIfTrue="1">
      <formula>AND($F63&gt;0,$G63="")</formula>
    </cfRule>
    <cfRule type="expression" dxfId="4200" priority="3743" stopIfTrue="1">
      <formula>AND($F63=0,$G63&lt;&gt;"",$G63&lt;&gt;"PUMP OFF MODE",G63&lt;&gt;"UNDER LOAD")</formula>
    </cfRule>
  </conditionalFormatting>
  <conditionalFormatting sqref="G63">
    <cfRule type="expression" dxfId="4199" priority="3738" stopIfTrue="1">
      <formula>OR($D63="SI",$D63="T&amp;A")</formula>
    </cfRule>
    <cfRule type="expression" dxfId="4198" priority="3739" stopIfTrue="1">
      <formula>AND($F63&gt;0,$G63="")</formula>
    </cfRule>
    <cfRule type="expression" dxfId="4197" priority="3740" stopIfTrue="1">
      <formula>AND($F63=0,$G63&lt;&gt;"",$G63&lt;&gt;"PUMP OFF MODE",G63&lt;&gt;"UNDER LOAD")</formula>
    </cfRule>
  </conditionalFormatting>
  <conditionalFormatting sqref="G63">
    <cfRule type="expression" dxfId="4196" priority="3735" stopIfTrue="1">
      <formula>OR($D63="SI",$D63="T&amp;A")</formula>
    </cfRule>
    <cfRule type="expression" dxfId="4195" priority="3736" stopIfTrue="1">
      <formula>AND($F63&gt;0,$G63="")</formula>
    </cfRule>
    <cfRule type="expression" dxfId="4194" priority="3737" stopIfTrue="1">
      <formula>AND($F63=0,$G63&lt;&gt;"",$G63&lt;&gt;"PUMP OFF MODE",G63&lt;&gt;"UNDER LOAD")</formula>
    </cfRule>
  </conditionalFormatting>
  <conditionalFormatting sqref="G63">
    <cfRule type="expression" dxfId="4193" priority="3732" stopIfTrue="1">
      <formula>OR($D63="SI",$D63="T&amp;A")</formula>
    </cfRule>
    <cfRule type="expression" dxfId="4192" priority="3733" stopIfTrue="1">
      <formula>AND($F63&gt;0,$G63="")</formula>
    </cfRule>
    <cfRule type="expression" dxfId="4191" priority="3734" stopIfTrue="1">
      <formula>AND($F63=0,$G63&lt;&gt;"",$G63&lt;&gt;"PUMP OFF MODE",G63&lt;&gt;"UNDER LOAD")</formula>
    </cfRule>
  </conditionalFormatting>
  <conditionalFormatting sqref="G63">
    <cfRule type="expression" dxfId="4190" priority="3729" stopIfTrue="1">
      <formula>OR($D63="SI",$D63="T&amp;A")</formula>
    </cfRule>
    <cfRule type="expression" dxfId="4189" priority="3730" stopIfTrue="1">
      <formula>AND($F63&gt;0,$G63="")</formula>
    </cfRule>
    <cfRule type="expression" dxfId="4188" priority="3731" stopIfTrue="1">
      <formula>AND($F63=0,$G63&lt;&gt;"",$G63&lt;&gt;"PUMP OFF MODE",G63&lt;&gt;"UNDER LOAD")</formula>
    </cfRule>
  </conditionalFormatting>
  <conditionalFormatting sqref="G63">
    <cfRule type="expression" dxfId="4187" priority="3726" stopIfTrue="1">
      <formula>OR($D63="SI",$D63="T&amp;A")</formula>
    </cfRule>
    <cfRule type="expression" dxfId="4186" priority="3727" stopIfTrue="1">
      <formula>AND($F63&gt;0,$G63="")</formula>
    </cfRule>
    <cfRule type="expression" dxfId="4185" priority="3728" stopIfTrue="1">
      <formula>AND($F63=0,$G63&lt;&gt;"",$G63&lt;&gt;"PUMP OFF MODE",G63&lt;&gt;"UNDER LOAD")</formula>
    </cfRule>
  </conditionalFormatting>
  <conditionalFormatting sqref="G63">
    <cfRule type="expression" dxfId="4184" priority="3723" stopIfTrue="1">
      <formula>OR($D63="SI",$D63="T&amp;A")</formula>
    </cfRule>
    <cfRule type="expression" dxfId="4183" priority="3724" stopIfTrue="1">
      <formula>AND($F63&gt;0,$G63="")</formula>
    </cfRule>
    <cfRule type="expression" dxfId="4182" priority="3725" stopIfTrue="1">
      <formula>AND($F63=0,$G63&lt;&gt;"",$G63&lt;&gt;"PUMP OFF MODE",G63&lt;&gt;"UNDER LOAD")</formula>
    </cfRule>
  </conditionalFormatting>
  <conditionalFormatting sqref="G63">
    <cfRule type="expression" dxfId="4181" priority="3720" stopIfTrue="1">
      <formula>OR($D63="SI",$D63="T&amp;A")</formula>
    </cfRule>
    <cfRule type="expression" dxfId="4180" priority="3721" stopIfTrue="1">
      <formula>AND($F63&gt;0,$G63="")</formula>
    </cfRule>
    <cfRule type="expression" dxfId="4179" priority="3722" stopIfTrue="1">
      <formula>AND($F63=0,$G63&lt;&gt;"",$G63&lt;&gt;"PUMP OFF MODE",G63&lt;&gt;"UNDER LOAD")</formula>
    </cfRule>
  </conditionalFormatting>
  <conditionalFormatting sqref="G63">
    <cfRule type="expression" dxfId="4178" priority="3717" stopIfTrue="1">
      <formula>OR($D63="SI",$D63="T&amp;A")</formula>
    </cfRule>
    <cfRule type="expression" dxfId="4177" priority="3718" stopIfTrue="1">
      <formula>AND($F63&gt;0,$G63="")</formula>
    </cfRule>
    <cfRule type="expression" dxfId="4176" priority="3719" stopIfTrue="1">
      <formula>AND($F63=0,$G63&lt;&gt;"",$G63&lt;&gt;"PUMP OFF MODE",G63&lt;&gt;"UNDER LOAD")</formula>
    </cfRule>
  </conditionalFormatting>
  <conditionalFormatting sqref="G63">
    <cfRule type="expression" dxfId="4175" priority="3714" stopIfTrue="1">
      <formula>OR($D63="SI",$D63="T&amp;A")</formula>
    </cfRule>
    <cfRule type="expression" dxfId="4174" priority="3715" stopIfTrue="1">
      <formula>AND($F63&gt;0,$G63="")</formula>
    </cfRule>
    <cfRule type="expression" dxfId="4173" priority="3716" stopIfTrue="1">
      <formula>AND($F63=0,$G63&lt;&gt;"",$G63&lt;&gt;"PUMP OFF MODE",G63&lt;&gt;"UNDER LOAD")</formula>
    </cfRule>
  </conditionalFormatting>
  <conditionalFormatting sqref="G63">
    <cfRule type="expression" dxfId="4172" priority="3711" stopIfTrue="1">
      <formula>OR($D63="SI",$D63="T&amp;A")</formula>
    </cfRule>
    <cfRule type="expression" dxfId="4171" priority="3712" stopIfTrue="1">
      <formula>AND($F63&gt;0,$G63="")</formula>
    </cfRule>
    <cfRule type="expression" dxfId="4170" priority="3713" stopIfTrue="1">
      <formula>AND($F63=0,$G63&lt;&gt;"",$G63&lt;&gt;"PUMP OFF MODE",G63&lt;&gt;"UNDER LOAD")</formula>
    </cfRule>
  </conditionalFormatting>
  <conditionalFormatting sqref="G63">
    <cfRule type="expression" dxfId="4169" priority="3708" stopIfTrue="1">
      <formula>OR($D63="SI",$D63="T&amp;A")</formula>
    </cfRule>
    <cfRule type="expression" dxfId="4168" priority="3709" stopIfTrue="1">
      <formula>AND($F63&gt;0,$G63="")</formula>
    </cfRule>
    <cfRule type="expression" dxfId="4167" priority="3710" stopIfTrue="1">
      <formula>AND($F63=0,$G63&lt;&gt;"",$G63&lt;&gt;"PUMP OFF MODE",G63&lt;&gt;"UNDER LOAD")</formula>
    </cfRule>
  </conditionalFormatting>
  <conditionalFormatting sqref="G63">
    <cfRule type="expression" dxfId="4166" priority="3705" stopIfTrue="1">
      <formula>OR($D63="SI",$D63="T&amp;A")</formula>
    </cfRule>
    <cfRule type="expression" dxfId="4165" priority="3706" stopIfTrue="1">
      <formula>AND($F63&gt;0,$G63="")</formula>
    </cfRule>
    <cfRule type="expression" dxfId="4164" priority="3707" stopIfTrue="1">
      <formula>AND($F63=0,$G63&lt;&gt;"",$G63&lt;&gt;"PUMP OFF MODE",G63&lt;&gt;"UNDER LOAD")</formula>
    </cfRule>
  </conditionalFormatting>
  <conditionalFormatting sqref="G63">
    <cfRule type="expression" dxfId="4163" priority="3702" stopIfTrue="1">
      <formula>OR($D63="SI",$D63="T&amp;A")</formula>
    </cfRule>
    <cfRule type="expression" dxfId="4162" priority="3703" stopIfTrue="1">
      <formula>AND($F63&gt;0,$G63="")</formula>
    </cfRule>
    <cfRule type="expression" dxfId="4161" priority="3704" stopIfTrue="1">
      <formula>AND($F63=0,$G63&lt;&gt;"",$G63&lt;&gt;"PUMP OFF MODE",G63&lt;&gt;"UNDER LOAD")</formula>
    </cfRule>
  </conditionalFormatting>
  <conditionalFormatting sqref="G63">
    <cfRule type="expression" dxfId="4160" priority="3699" stopIfTrue="1">
      <formula>OR($D63="SI",$D63="T&amp;A")</formula>
    </cfRule>
    <cfRule type="expression" dxfId="4159" priority="3700" stopIfTrue="1">
      <formula>AND($F63&gt;0,$G63="")</formula>
    </cfRule>
    <cfRule type="expression" dxfId="4158" priority="3701" stopIfTrue="1">
      <formula>AND($F63=0,$G63&lt;&gt;"",$G63&lt;&gt;"PUMP OFF MODE",G63&lt;&gt;"UNDER LOAD")</formula>
    </cfRule>
  </conditionalFormatting>
  <conditionalFormatting sqref="G63">
    <cfRule type="expression" dxfId="4157" priority="3696" stopIfTrue="1">
      <formula>OR($D63="SI",$D63="T&amp;A")</formula>
    </cfRule>
    <cfRule type="expression" dxfId="4156" priority="3697" stopIfTrue="1">
      <formula>AND($F63&gt;0,$G63="")</formula>
    </cfRule>
    <cfRule type="expression" dxfId="4155" priority="3698" stopIfTrue="1">
      <formula>AND($F63=0,$G63&lt;&gt;"",$G63&lt;&gt;"PUMP OFF MODE",G63&lt;&gt;"UNDER LOAD")</formula>
    </cfRule>
  </conditionalFormatting>
  <conditionalFormatting sqref="G63">
    <cfRule type="expression" dxfId="4154" priority="3693" stopIfTrue="1">
      <formula>OR($D63="SI",$D63="T&amp;A")</formula>
    </cfRule>
    <cfRule type="expression" dxfId="4153" priority="3694" stopIfTrue="1">
      <formula>AND($F63&gt;0,$G63="")</formula>
    </cfRule>
    <cfRule type="expression" dxfId="4152" priority="3695" stopIfTrue="1">
      <formula>AND($F63=0,$G63&lt;&gt;"",$G63&lt;&gt;"PUMP OFF MODE",G63&lt;&gt;"UNDER LOAD")</formula>
    </cfRule>
  </conditionalFormatting>
  <conditionalFormatting sqref="G63">
    <cfRule type="expression" dxfId="4151" priority="3690" stopIfTrue="1">
      <formula>OR($D63="SI",$D63="T&amp;A")</formula>
    </cfRule>
    <cfRule type="expression" dxfId="4150" priority="3691" stopIfTrue="1">
      <formula>AND($F63&gt;0,$G63="")</formula>
    </cfRule>
    <cfRule type="expression" dxfId="4149" priority="3692" stopIfTrue="1">
      <formula>AND($F63=0,$G63&lt;&gt;"",$G63&lt;&gt;"PUMP OFF MODE",G63&lt;&gt;"UNDER LOAD")</formula>
    </cfRule>
  </conditionalFormatting>
  <conditionalFormatting sqref="G63">
    <cfRule type="expression" dxfId="4148" priority="3687" stopIfTrue="1">
      <formula>OR($D63="SI",$D63="T&amp;A")</formula>
    </cfRule>
    <cfRule type="expression" dxfId="4147" priority="3688" stopIfTrue="1">
      <formula>AND($F63&gt;0,$G63="")</formula>
    </cfRule>
    <cfRule type="expression" dxfId="4146" priority="3689" stopIfTrue="1">
      <formula>AND($F63=0,$G63&lt;&gt;"",$G63&lt;&gt;"PUMP OFF MODE",G63&lt;&gt;"UNDER LOAD")</formula>
    </cfRule>
  </conditionalFormatting>
  <conditionalFormatting sqref="G63">
    <cfRule type="expression" dxfId="4145" priority="3684" stopIfTrue="1">
      <formula>OR($D63="SI",$D63="T&amp;A")</formula>
    </cfRule>
    <cfRule type="expression" dxfId="4144" priority="3685" stopIfTrue="1">
      <formula>AND($F63&gt;0,$G63="")</formula>
    </cfRule>
    <cfRule type="expression" dxfId="4143" priority="3686" stopIfTrue="1">
      <formula>AND($F63=0,$G63&lt;&gt;"",$G63&lt;&gt;"PUMP OFF MODE",G63&lt;&gt;"UNDER LOAD")</formula>
    </cfRule>
  </conditionalFormatting>
  <conditionalFormatting sqref="G63">
    <cfRule type="expression" dxfId="4142" priority="3681" stopIfTrue="1">
      <formula>OR($D63="SI",$D63="T&amp;A")</formula>
    </cfRule>
    <cfRule type="expression" dxfId="4141" priority="3682" stopIfTrue="1">
      <formula>AND($F63&gt;0,$G63="")</formula>
    </cfRule>
    <cfRule type="expression" dxfId="4140" priority="3683" stopIfTrue="1">
      <formula>AND($F63=0,$G63&lt;&gt;"",$G63&lt;&gt;"PUMP OFF MODE",G63&lt;&gt;"UNDER LOAD")</formula>
    </cfRule>
  </conditionalFormatting>
  <conditionalFormatting sqref="G63">
    <cfRule type="expression" dxfId="4139" priority="3678" stopIfTrue="1">
      <formula>OR($D63="SI",$D63="T&amp;A")</formula>
    </cfRule>
    <cfRule type="expression" dxfId="4138" priority="3679" stopIfTrue="1">
      <formula>AND($F63&gt;0,$G63="")</formula>
    </cfRule>
    <cfRule type="expression" dxfId="4137" priority="3680" stopIfTrue="1">
      <formula>AND($F63=0,$G63&lt;&gt;"",$G63&lt;&gt;"PUMP OFF MODE",G63&lt;&gt;"UNDER LOAD")</formula>
    </cfRule>
  </conditionalFormatting>
  <conditionalFormatting sqref="G63">
    <cfRule type="expression" dxfId="4136" priority="3675" stopIfTrue="1">
      <formula>OR($D63="SI",$D63="T&amp;A")</formula>
    </cfRule>
    <cfRule type="expression" dxfId="4135" priority="3676" stopIfTrue="1">
      <formula>AND($F63&gt;0,$G63="")</formula>
    </cfRule>
    <cfRule type="expression" dxfId="4134" priority="3677" stopIfTrue="1">
      <formula>AND($F63=0,$G63&lt;&gt;"",$G63&lt;&gt;"PUMP OFF MODE",G63&lt;&gt;"UNDER LOAD")</formula>
    </cfRule>
  </conditionalFormatting>
  <conditionalFormatting sqref="G63">
    <cfRule type="expression" dxfId="4133" priority="3672" stopIfTrue="1">
      <formula>OR($D63="SI",$D63="T&amp;A")</formula>
    </cfRule>
    <cfRule type="expression" dxfId="4132" priority="3673" stopIfTrue="1">
      <formula>AND($F63&gt;0,$G63="")</formula>
    </cfRule>
    <cfRule type="expression" dxfId="4131" priority="3674" stopIfTrue="1">
      <formula>AND($F63=0,$G63&lt;&gt;"",$G63&lt;&gt;"PUMP OFF MODE",G63&lt;&gt;"UNDER LOAD")</formula>
    </cfRule>
  </conditionalFormatting>
  <conditionalFormatting sqref="G63">
    <cfRule type="expression" dxfId="4130" priority="3669" stopIfTrue="1">
      <formula>OR($D63="SI",$D63="T&amp;A")</formula>
    </cfRule>
    <cfRule type="expression" dxfId="4129" priority="3670" stopIfTrue="1">
      <formula>AND($F63&gt;0,$G63="")</formula>
    </cfRule>
    <cfRule type="expression" dxfId="4128" priority="3671" stopIfTrue="1">
      <formula>AND($F63=0,$G63&lt;&gt;"",$G63&lt;&gt;"PUMP OFF MODE",G63&lt;&gt;"UNDER LOAD")</formula>
    </cfRule>
  </conditionalFormatting>
  <conditionalFormatting sqref="G63">
    <cfRule type="expression" dxfId="4127" priority="3666" stopIfTrue="1">
      <formula>OR($D63="SI",$D63="T&amp;A")</formula>
    </cfRule>
    <cfRule type="expression" dxfId="4126" priority="3667" stopIfTrue="1">
      <formula>AND($F63&gt;0,$G63="")</formula>
    </cfRule>
    <cfRule type="expression" dxfId="4125" priority="3668" stopIfTrue="1">
      <formula>AND($F63=0,$G63&lt;&gt;"",$G63&lt;&gt;"PUMP OFF MODE",G63&lt;&gt;"UNDER LOAD")</formula>
    </cfRule>
  </conditionalFormatting>
  <conditionalFormatting sqref="G63">
    <cfRule type="expression" dxfId="4124" priority="3663" stopIfTrue="1">
      <formula>OR($D63="SI",$D63="T&amp;A")</formula>
    </cfRule>
    <cfRule type="expression" dxfId="4123" priority="3664" stopIfTrue="1">
      <formula>AND($F63&gt;0,$G63="")</formula>
    </cfRule>
    <cfRule type="expression" dxfId="4122" priority="3665" stopIfTrue="1">
      <formula>AND($F63=0,$G63&lt;&gt;"",$G63&lt;&gt;"PUMP OFF MODE",G63&lt;&gt;"UNDER LOAD")</formula>
    </cfRule>
  </conditionalFormatting>
  <conditionalFormatting sqref="G63">
    <cfRule type="expression" dxfId="4121" priority="3660" stopIfTrue="1">
      <formula>OR($D63="SI",$D63="T&amp;A")</formula>
    </cfRule>
    <cfRule type="expression" dxfId="4120" priority="3661" stopIfTrue="1">
      <formula>AND($F63&gt;0,$G63="")</formula>
    </cfRule>
    <cfRule type="expression" dxfId="4119" priority="3662" stopIfTrue="1">
      <formula>AND($F63=0,$G63&lt;&gt;"",$G63&lt;&gt;"PUMP OFF MODE",G63&lt;&gt;"UNDER LOAD")</formula>
    </cfRule>
  </conditionalFormatting>
  <conditionalFormatting sqref="G63">
    <cfRule type="expression" dxfId="4118" priority="3657" stopIfTrue="1">
      <formula>OR($D63="SI",$D63="T&amp;A")</formula>
    </cfRule>
    <cfRule type="expression" dxfId="4117" priority="3658" stopIfTrue="1">
      <formula>AND($F63&gt;0,$G63="")</formula>
    </cfRule>
    <cfRule type="expression" dxfId="4116" priority="3659" stopIfTrue="1">
      <formula>AND($F63=0,$G63&lt;&gt;"",$G63&lt;&gt;"PUMP OFF MODE",G63&lt;&gt;"UNDER LOAD")</formula>
    </cfRule>
  </conditionalFormatting>
  <conditionalFormatting sqref="G63">
    <cfRule type="expression" dxfId="4115" priority="3654" stopIfTrue="1">
      <formula>OR($D63="SI",$D63="T&amp;A")</formula>
    </cfRule>
    <cfRule type="expression" dxfId="4114" priority="3655" stopIfTrue="1">
      <formula>AND($F63&gt;0,$G63="")</formula>
    </cfRule>
    <cfRule type="expression" dxfId="4113" priority="3656" stopIfTrue="1">
      <formula>AND($F63=0,$G63&lt;&gt;"",$G63&lt;&gt;"PUMP OFF MODE",G63&lt;&gt;"UNDER LOAD")</formula>
    </cfRule>
  </conditionalFormatting>
  <conditionalFormatting sqref="G63">
    <cfRule type="expression" dxfId="4112" priority="3651" stopIfTrue="1">
      <formula>OR($D63="SI",$D63="T&amp;A")</formula>
    </cfRule>
    <cfRule type="expression" dxfId="4111" priority="3652" stopIfTrue="1">
      <formula>AND($F63&gt;0,$G63="")</formula>
    </cfRule>
    <cfRule type="expression" dxfId="4110" priority="3653" stopIfTrue="1">
      <formula>AND($F63=0,$G63&lt;&gt;"",$G63&lt;&gt;"PUMP OFF MODE",G63&lt;&gt;"UNDER LOAD")</formula>
    </cfRule>
  </conditionalFormatting>
  <conditionalFormatting sqref="G63">
    <cfRule type="expression" dxfId="4109" priority="3648" stopIfTrue="1">
      <formula>OR($D63="SI",$D63="T&amp;A")</formula>
    </cfRule>
    <cfRule type="expression" dxfId="4108" priority="3649" stopIfTrue="1">
      <formula>AND($F63&gt;0,$G63="")</formula>
    </cfRule>
    <cfRule type="expression" dxfId="4107" priority="3650" stopIfTrue="1">
      <formula>AND($F63=0,$G63&lt;&gt;"",$G63&lt;&gt;"PUMP OFF MODE",G63&lt;&gt;"UNDER LOAD")</formula>
    </cfRule>
  </conditionalFormatting>
  <conditionalFormatting sqref="G63">
    <cfRule type="expression" dxfId="4106" priority="3645" stopIfTrue="1">
      <formula>OR($D63="SI",$D63="T&amp;A")</formula>
    </cfRule>
    <cfRule type="expression" dxfId="4105" priority="3646" stopIfTrue="1">
      <formula>AND($F63&gt;0,$G63="")</formula>
    </cfRule>
    <cfRule type="expression" dxfId="4104" priority="3647" stopIfTrue="1">
      <formula>AND($F63=0,$G63&lt;&gt;"",$G63&lt;&gt;"PUMP OFF MODE",G63&lt;&gt;"UNDER LOAD")</formula>
    </cfRule>
  </conditionalFormatting>
  <conditionalFormatting sqref="G63">
    <cfRule type="expression" dxfId="4103" priority="3642" stopIfTrue="1">
      <formula>OR($D63="SI",$D63="T&amp;A")</formula>
    </cfRule>
    <cfRule type="expression" dxfId="4102" priority="3643" stopIfTrue="1">
      <formula>AND($F63&gt;0,$G63="")</formula>
    </cfRule>
    <cfRule type="expression" dxfId="4101" priority="3644" stopIfTrue="1">
      <formula>AND($F63=0,$G63&lt;&gt;"",$G63&lt;&gt;"PUMP OFF MODE",G63&lt;&gt;"UNDER LOAD")</formula>
    </cfRule>
  </conditionalFormatting>
  <conditionalFormatting sqref="G63">
    <cfRule type="expression" dxfId="4100" priority="3639" stopIfTrue="1">
      <formula>OR($D63="SI",$D63="T&amp;A")</formula>
    </cfRule>
    <cfRule type="expression" dxfId="4099" priority="3640" stopIfTrue="1">
      <formula>AND($F63&gt;0,$G63="")</formula>
    </cfRule>
    <cfRule type="expression" dxfId="4098" priority="3641" stopIfTrue="1">
      <formula>AND($F63=0,$G63&lt;&gt;"",$G63&lt;&gt;"PUMP OFF MODE",G63&lt;&gt;"UNDER LOAD")</formula>
    </cfRule>
  </conditionalFormatting>
  <conditionalFormatting sqref="G63">
    <cfRule type="expression" dxfId="4097" priority="3636" stopIfTrue="1">
      <formula>OR($D63="SI",$D63="T&amp;A")</formula>
    </cfRule>
    <cfRule type="expression" dxfId="4096" priority="3637" stopIfTrue="1">
      <formula>AND($F63&gt;0,$G63="")</formula>
    </cfRule>
    <cfRule type="expression" dxfId="4095" priority="3638" stopIfTrue="1">
      <formula>AND($F63=0,$G63&lt;&gt;"",$G63&lt;&gt;"PUMP OFF MODE",G63&lt;&gt;"UNDER LOAD")</formula>
    </cfRule>
  </conditionalFormatting>
  <conditionalFormatting sqref="G63">
    <cfRule type="expression" dxfId="4094" priority="3633" stopIfTrue="1">
      <formula>OR($D63="SI",$D63="T&amp;A")</formula>
    </cfRule>
    <cfRule type="expression" dxfId="4093" priority="3634" stopIfTrue="1">
      <formula>AND($F63&gt;0,$G63="")</formula>
    </cfRule>
    <cfRule type="expression" dxfId="4092" priority="3635" stopIfTrue="1">
      <formula>AND($F63=0,$G63&lt;&gt;"",$G63&lt;&gt;"PUMP OFF MODE",G63&lt;&gt;"UNDER LOAD")</formula>
    </cfRule>
  </conditionalFormatting>
  <conditionalFormatting sqref="G63">
    <cfRule type="expression" dxfId="4091" priority="3630" stopIfTrue="1">
      <formula>OR($D63="SI",$D63="T&amp;A")</formula>
    </cfRule>
    <cfRule type="expression" dxfId="4090" priority="3631" stopIfTrue="1">
      <formula>AND($F63&gt;0,$G63="")</formula>
    </cfRule>
    <cfRule type="expression" dxfId="4089" priority="3632" stopIfTrue="1">
      <formula>AND($F63=0,$G63&lt;&gt;"",$G63&lt;&gt;"PUMP OFF MODE",G63&lt;&gt;"UNDER LOAD")</formula>
    </cfRule>
  </conditionalFormatting>
  <conditionalFormatting sqref="G63">
    <cfRule type="expression" dxfId="4088" priority="3627" stopIfTrue="1">
      <formula>OR($D63="SI",$D63="T&amp;A")</formula>
    </cfRule>
    <cfRule type="expression" dxfId="4087" priority="3628" stopIfTrue="1">
      <formula>AND($F63&gt;0,$G63="")</formula>
    </cfRule>
    <cfRule type="expression" dxfId="4086" priority="3629" stopIfTrue="1">
      <formula>AND($F63=0,$G63&lt;&gt;"",$G63&lt;&gt;"PUMP OFF MODE",G63&lt;&gt;"UNDER LOAD")</formula>
    </cfRule>
  </conditionalFormatting>
  <conditionalFormatting sqref="G63">
    <cfRule type="expression" dxfId="4085" priority="3624" stopIfTrue="1">
      <formula>OR($D63="SI",$D63="T&amp;A")</formula>
    </cfRule>
    <cfRule type="expression" dxfId="4084" priority="3625" stopIfTrue="1">
      <formula>AND($F63&gt;0,$G63="")</formula>
    </cfRule>
    <cfRule type="expression" dxfId="4083" priority="3626" stopIfTrue="1">
      <formula>AND($F63=0,$G63&lt;&gt;"",$G63&lt;&gt;"PUMP OFF MODE",G63&lt;&gt;"UNDER LOAD")</formula>
    </cfRule>
  </conditionalFormatting>
  <conditionalFormatting sqref="G63">
    <cfRule type="expression" dxfId="4082" priority="3621" stopIfTrue="1">
      <formula>OR($D63="SI",$D63="T&amp;A")</formula>
    </cfRule>
    <cfRule type="expression" dxfId="4081" priority="3622" stopIfTrue="1">
      <formula>AND($F63&gt;0,$G63="")</formula>
    </cfRule>
    <cfRule type="expression" dxfId="4080" priority="3623" stopIfTrue="1">
      <formula>AND($F63=0,$G63&lt;&gt;"",$G63&lt;&gt;"PUMP OFF MODE",G63&lt;&gt;"UNDER LOAD")</formula>
    </cfRule>
  </conditionalFormatting>
  <conditionalFormatting sqref="G63">
    <cfRule type="expression" dxfId="4079" priority="3618" stopIfTrue="1">
      <formula>OR($D63="SI",$D63="T&amp;A")</formula>
    </cfRule>
    <cfRule type="expression" dxfId="4078" priority="3619" stopIfTrue="1">
      <formula>AND($F63&gt;0,$G63="")</formula>
    </cfRule>
    <cfRule type="expression" dxfId="4077" priority="3620" stopIfTrue="1">
      <formula>AND($F63=0,$G63&lt;&gt;"",$G63&lt;&gt;"PUMP OFF MODE",G63&lt;&gt;"UNDER LOAD")</formula>
    </cfRule>
  </conditionalFormatting>
  <conditionalFormatting sqref="G63">
    <cfRule type="expression" dxfId="4076" priority="3615" stopIfTrue="1">
      <formula>OR($D63="SI",$D63="T&amp;A")</formula>
    </cfRule>
    <cfRule type="expression" dxfId="4075" priority="3616" stopIfTrue="1">
      <formula>AND($F63&gt;0,$G63="")</formula>
    </cfRule>
    <cfRule type="expression" dxfId="4074" priority="3617" stopIfTrue="1">
      <formula>AND($F63=0,$G63&lt;&gt;"",$G63&lt;&gt;"PUMP OFF MODE",G63&lt;&gt;"UNDER LOAD")</formula>
    </cfRule>
  </conditionalFormatting>
  <conditionalFormatting sqref="G63">
    <cfRule type="expression" dxfId="4073" priority="3612" stopIfTrue="1">
      <formula>OR($D63="SI",$D63="T&amp;A")</formula>
    </cfRule>
    <cfRule type="expression" dxfId="4072" priority="3613" stopIfTrue="1">
      <formula>AND($F63&gt;0,$G63="")</formula>
    </cfRule>
    <cfRule type="expression" dxfId="4071" priority="3614" stopIfTrue="1">
      <formula>AND($F63=0,$G63&lt;&gt;"",$G63&lt;&gt;"PUMP OFF MODE",G63&lt;&gt;"UNDER LOAD")</formula>
    </cfRule>
  </conditionalFormatting>
  <conditionalFormatting sqref="G63">
    <cfRule type="expression" dxfId="4070" priority="3609" stopIfTrue="1">
      <formula>OR($D63="SI",$D63="T&amp;A")</formula>
    </cfRule>
    <cfRule type="expression" dxfId="4069" priority="3610" stopIfTrue="1">
      <formula>AND($F63&gt;0,$G63="")</formula>
    </cfRule>
    <cfRule type="expression" dxfId="4068" priority="3611" stopIfTrue="1">
      <formula>AND($F63=0,$G63&lt;&gt;"",$G63&lt;&gt;"PUMP OFF MODE",G63&lt;&gt;"UNDER LOAD")</formula>
    </cfRule>
  </conditionalFormatting>
  <conditionalFormatting sqref="G63">
    <cfRule type="expression" dxfId="4067" priority="3606" stopIfTrue="1">
      <formula>OR($D63="SI",$D63="T&amp;A")</formula>
    </cfRule>
    <cfRule type="expression" dxfId="4066" priority="3607" stopIfTrue="1">
      <formula>AND($F63&gt;0,$G63="")</formula>
    </cfRule>
    <cfRule type="expression" dxfId="4065" priority="3608" stopIfTrue="1">
      <formula>AND($F63=0,$G63&lt;&gt;"",$G63&lt;&gt;"PUMP OFF MODE",G63&lt;&gt;"UNDER LOAD")</formula>
    </cfRule>
  </conditionalFormatting>
  <conditionalFormatting sqref="G63">
    <cfRule type="expression" dxfId="4064" priority="3603" stopIfTrue="1">
      <formula>OR($D63="SI",$D63="T&amp;A")</formula>
    </cfRule>
    <cfRule type="expression" dxfId="4063" priority="3604" stopIfTrue="1">
      <formula>AND($F63&gt;0,$G63="")</formula>
    </cfRule>
    <cfRule type="expression" dxfId="4062" priority="3605" stopIfTrue="1">
      <formula>AND($F63=0,$G63&lt;&gt;"",$G63&lt;&gt;"PUMP OFF MODE",G63&lt;&gt;"UNDER LOAD")</formula>
    </cfRule>
  </conditionalFormatting>
  <conditionalFormatting sqref="G63">
    <cfRule type="expression" dxfId="4061" priority="3600" stopIfTrue="1">
      <formula>OR($D63="SI",$D63="T&amp;A")</formula>
    </cfRule>
    <cfRule type="expression" dxfId="4060" priority="3601" stopIfTrue="1">
      <formula>AND($F63&gt;0,$G63="")</formula>
    </cfRule>
    <cfRule type="expression" dxfId="4059" priority="3602" stopIfTrue="1">
      <formula>AND($F63=0,$G63&lt;&gt;"",$G63&lt;&gt;"PUMP OFF MODE",G63&lt;&gt;"UNDER LOAD")</formula>
    </cfRule>
  </conditionalFormatting>
  <conditionalFormatting sqref="G63">
    <cfRule type="expression" dxfId="4058" priority="3597" stopIfTrue="1">
      <formula>OR($D63="SI",$D63="T&amp;A")</formula>
    </cfRule>
    <cfRule type="expression" dxfId="4057" priority="3598" stopIfTrue="1">
      <formula>AND($F63&gt;0,$G63="")</formula>
    </cfRule>
    <cfRule type="expression" dxfId="4056" priority="3599" stopIfTrue="1">
      <formula>AND($F63=0,$G63&lt;&gt;"",$G63&lt;&gt;"PUMP OFF MODE",G63&lt;&gt;"UNDER LOAD")</formula>
    </cfRule>
  </conditionalFormatting>
  <conditionalFormatting sqref="G63">
    <cfRule type="expression" dxfId="4055" priority="3594" stopIfTrue="1">
      <formula>OR($D63="SI",$D63="T&amp;A")</formula>
    </cfRule>
    <cfRule type="expression" dxfId="4054" priority="3595" stopIfTrue="1">
      <formula>AND($F63&gt;0,$G63="")</formula>
    </cfRule>
    <cfRule type="expression" dxfId="4053" priority="3596" stopIfTrue="1">
      <formula>AND($F63=0,$G63&lt;&gt;"",$G63&lt;&gt;"PUMP OFF MODE",G63&lt;&gt;"UNDER LOAD")</formula>
    </cfRule>
  </conditionalFormatting>
  <conditionalFormatting sqref="G63">
    <cfRule type="expression" dxfId="4052" priority="3591" stopIfTrue="1">
      <formula>OR($D63="SI",$D63="T&amp;A")</formula>
    </cfRule>
    <cfRule type="expression" dxfId="4051" priority="3592" stopIfTrue="1">
      <formula>AND($F63&gt;0,$G63="")</formula>
    </cfRule>
    <cfRule type="expression" dxfId="4050" priority="3593" stopIfTrue="1">
      <formula>AND($F63=0,$G63&lt;&gt;"",$G63&lt;&gt;"PUMP OFF MODE",G63&lt;&gt;"UNDER LOAD")</formula>
    </cfRule>
  </conditionalFormatting>
  <conditionalFormatting sqref="G63">
    <cfRule type="expression" dxfId="4049" priority="3588" stopIfTrue="1">
      <formula>OR($D63="SI",$D63="T&amp;A")</formula>
    </cfRule>
    <cfRule type="expression" dxfId="4048" priority="3589" stopIfTrue="1">
      <formula>AND($F63&gt;0,$G63="")</formula>
    </cfRule>
    <cfRule type="expression" dxfId="4047" priority="3590" stopIfTrue="1">
      <formula>AND($F63=0,$G63&lt;&gt;"",$G63&lt;&gt;"PUMP OFF MODE",G63&lt;&gt;"UNDER LOAD")</formula>
    </cfRule>
  </conditionalFormatting>
  <conditionalFormatting sqref="G63">
    <cfRule type="expression" dxfId="4046" priority="3585" stopIfTrue="1">
      <formula>OR($D63="SI",$D63="T&amp;A")</formula>
    </cfRule>
    <cfRule type="expression" dxfId="4045" priority="3586" stopIfTrue="1">
      <formula>AND($F63&gt;0,$G63="")</formula>
    </cfRule>
    <cfRule type="expression" dxfId="4044" priority="3587" stopIfTrue="1">
      <formula>AND($F63=0,$G63&lt;&gt;"",$G63&lt;&gt;"PUMP OFF MODE",G63&lt;&gt;"UNDER LOAD")</formula>
    </cfRule>
  </conditionalFormatting>
  <conditionalFormatting sqref="G63">
    <cfRule type="expression" dxfId="4043" priority="3582" stopIfTrue="1">
      <formula>OR($D63="SI",$D63="T&amp;A")</formula>
    </cfRule>
    <cfRule type="expression" dxfId="4042" priority="3583" stopIfTrue="1">
      <formula>AND($F63&gt;0,$G63="")</formula>
    </cfRule>
    <cfRule type="expression" dxfId="4041" priority="3584" stopIfTrue="1">
      <formula>AND($F63=0,$G63&lt;&gt;"",$G63&lt;&gt;"PUMP OFF MODE",G63&lt;&gt;"UNDER LOAD")</formula>
    </cfRule>
  </conditionalFormatting>
  <conditionalFormatting sqref="G63">
    <cfRule type="expression" dxfId="4040" priority="3579" stopIfTrue="1">
      <formula>OR($D63="SI",$D63="T&amp;A")</formula>
    </cfRule>
    <cfRule type="expression" dxfId="4039" priority="3580" stopIfTrue="1">
      <formula>AND($F63&gt;0,$G63="")</formula>
    </cfRule>
    <cfRule type="expression" dxfId="4038" priority="3581" stopIfTrue="1">
      <formula>AND($F63=0,$G63&lt;&gt;"",$G63&lt;&gt;"PUMP OFF MODE",G63&lt;&gt;"UNDER LOAD")</formula>
    </cfRule>
  </conditionalFormatting>
  <conditionalFormatting sqref="G63">
    <cfRule type="expression" dxfId="4037" priority="3576" stopIfTrue="1">
      <formula>OR($D63="SI",$D63="T&amp;A")</formula>
    </cfRule>
    <cfRule type="expression" dxfId="4036" priority="3577" stopIfTrue="1">
      <formula>AND($F63&gt;0,$G63="")</formula>
    </cfRule>
    <cfRule type="expression" dxfId="4035" priority="3578" stopIfTrue="1">
      <formula>AND($F63=0,$G63&lt;&gt;"",$G63&lt;&gt;"PUMP OFF MODE",G63&lt;&gt;"UNDER LOAD")</formula>
    </cfRule>
  </conditionalFormatting>
  <conditionalFormatting sqref="G63">
    <cfRule type="expression" dxfId="4034" priority="3573" stopIfTrue="1">
      <formula>OR($D63="SI",$D63="T&amp;A")</formula>
    </cfRule>
    <cfRule type="expression" dxfId="4033" priority="3574" stopIfTrue="1">
      <formula>AND($F63&gt;0,$G63="")</formula>
    </cfRule>
    <cfRule type="expression" dxfId="4032" priority="3575" stopIfTrue="1">
      <formula>AND($F63=0,$G63&lt;&gt;"",$G63&lt;&gt;"PUMP OFF MODE",G63&lt;&gt;"UNDER LOAD")</formula>
    </cfRule>
  </conditionalFormatting>
  <conditionalFormatting sqref="G63">
    <cfRule type="expression" dxfId="4031" priority="3570" stopIfTrue="1">
      <formula>OR($D63="SI",$D63="T&amp;A")</formula>
    </cfRule>
    <cfRule type="expression" dxfId="4030" priority="3571" stopIfTrue="1">
      <formula>AND($F63&gt;0,$G63="")</formula>
    </cfRule>
    <cfRule type="expression" dxfId="4029" priority="3572" stopIfTrue="1">
      <formula>AND($F63=0,$G63&lt;&gt;"",$G63&lt;&gt;"PUMP OFF MODE",G63&lt;&gt;"UNDER LOAD")</formula>
    </cfRule>
  </conditionalFormatting>
  <conditionalFormatting sqref="G63">
    <cfRule type="expression" dxfId="4028" priority="3567" stopIfTrue="1">
      <formula>OR($D63="SI",$D63="T&amp;A")</formula>
    </cfRule>
    <cfRule type="expression" dxfId="4027" priority="3568" stopIfTrue="1">
      <formula>AND($F63&gt;0,$G63="")</formula>
    </cfRule>
    <cfRule type="expression" dxfId="4026" priority="3569" stopIfTrue="1">
      <formula>AND($F63=0,$G63&lt;&gt;"",$G63&lt;&gt;"PUMP OFF MODE",G63&lt;&gt;"UNDER LOAD")</formula>
    </cfRule>
  </conditionalFormatting>
  <conditionalFormatting sqref="G63">
    <cfRule type="expression" dxfId="4025" priority="3564" stopIfTrue="1">
      <formula>OR($D63="SI",$D63="T&amp;A")</formula>
    </cfRule>
    <cfRule type="expression" dxfId="4024" priority="3565" stopIfTrue="1">
      <formula>AND($F63&gt;0,$G63="")</formula>
    </cfRule>
    <cfRule type="expression" dxfId="4023" priority="3566" stopIfTrue="1">
      <formula>AND($F63=0,$G63&lt;&gt;"",$G63&lt;&gt;"PUMP OFF MODE",G63&lt;&gt;"UNDER LOAD")</formula>
    </cfRule>
  </conditionalFormatting>
  <conditionalFormatting sqref="G63">
    <cfRule type="expression" dxfId="4022" priority="3561" stopIfTrue="1">
      <formula>OR($D63="SI",$D63="T&amp;A")</formula>
    </cfRule>
    <cfRule type="expression" dxfId="4021" priority="3562" stopIfTrue="1">
      <formula>AND($F63&gt;0,$G63="")</formula>
    </cfRule>
    <cfRule type="expression" dxfId="4020" priority="3563" stopIfTrue="1">
      <formula>AND($F63=0,$G63&lt;&gt;"",$G63&lt;&gt;"PUMP OFF MODE",G63&lt;&gt;"UNDER LOAD")</formula>
    </cfRule>
  </conditionalFormatting>
  <conditionalFormatting sqref="G63">
    <cfRule type="expression" dxfId="4019" priority="3558" stopIfTrue="1">
      <formula>OR($D63="SI",$D63="T&amp;A")</formula>
    </cfRule>
    <cfRule type="expression" dxfId="4018" priority="3559" stopIfTrue="1">
      <formula>AND($F63&gt;0,$G63="")</formula>
    </cfRule>
    <cfRule type="expression" dxfId="4017" priority="3560" stopIfTrue="1">
      <formula>AND($F63=0,$G63&lt;&gt;"",$G63&lt;&gt;"PUMP OFF MODE",G63&lt;&gt;"UNDER LOAD")</formula>
    </cfRule>
  </conditionalFormatting>
  <conditionalFormatting sqref="G63">
    <cfRule type="expression" dxfId="4016" priority="3555" stopIfTrue="1">
      <formula>OR($D63="SI",$D63="T&amp;A")</formula>
    </cfRule>
    <cfRule type="expression" dxfId="4015" priority="3556" stopIfTrue="1">
      <formula>AND($F63&gt;0,$G63="")</formula>
    </cfRule>
    <cfRule type="expression" dxfId="4014" priority="3557" stopIfTrue="1">
      <formula>AND($F63=0,$G63&lt;&gt;"",$G63&lt;&gt;"PUMP OFF MODE",G63&lt;&gt;"UNDER LOAD")</formula>
    </cfRule>
  </conditionalFormatting>
  <conditionalFormatting sqref="G63">
    <cfRule type="expression" dxfId="4013" priority="3552" stopIfTrue="1">
      <formula>OR($D63="SI",$D63="T&amp;A")</formula>
    </cfRule>
    <cfRule type="expression" dxfId="4012" priority="3553" stopIfTrue="1">
      <formula>AND($F63&gt;0,$G63="")</formula>
    </cfRule>
    <cfRule type="expression" dxfId="4011" priority="3554" stopIfTrue="1">
      <formula>AND($F63=0,$G63&lt;&gt;"",$G63&lt;&gt;"PUMP OFF MODE",G63&lt;&gt;"UNDER LOAD")</formula>
    </cfRule>
  </conditionalFormatting>
  <conditionalFormatting sqref="G63">
    <cfRule type="expression" dxfId="4010" priority="3549" stopIfTrue="1">
      <formula>OR($D63="SI",$D63="T&amp;A")</formula>
    </cfRule>
    <cfRule type="expression" dxfId="4009" priority="3550" stopIfTrue="1">
      <formula>AND($F63&gt;0,$G63="")</formula>
    </cfRule>
    <cfRule type="expression" dxfId="4008" priority="3551" stopIfTrue="1">
      <formula>AND($F63=0,$G63&lt;&gt;"",$G63&lt;&gt;"PUMP OFF MODE",G63&lt;&gt;"UNDER LOAD")</formula>
    </cfRule>
  </conditionalFormatting>
  <conditionalFormatting sqref="G63">
    <cfRule type="expression" dxfId="4007" priority="3546" stopIfTrue="1">
      <formula>OR($D63="SI",$D63="T&amp;A")</formula>
    </cfRule>
    <cfRule type="expression" dxfId="4006" priority="3547" stopIfTrue="1">
      <formula>AND($F63&gt;0,$G63="")</formula>
    </cfRule>
    <cfRule type="expression" dxfId="4005" priority="3548" stopIfTrue="1">
      <formula>AND($F63=0,$G63&lt;&gt;"",$G63&lt;&gt;"PUMP OFF MODE",G63&lt;&gt;"UNDER LOAD")</formula>
    </cfRule>
  </conditionalFormatting>
  <conditionalFormatting sqref="G63">
    <cfRule type="expression" dxfId="4004" priority="3543" stopIfTrue="1">
      <formula>OR($D63="SI",$D63="T&amp;A")</formula>
    </cfRule>
    <cfRule type="expression" dxfId="4003" priority="3544" stopIfTrue="1">
      <formula>AND($F63&gt;0,$G63="")</formula>
    </cfRule>
    <cfRule type="expression" dxfId="4002" priority="3545" stopIfTrue="1">
      <formula>AND($F63=0,$G63&lt;&gt;"",$G63&lt;&gt;"PUMP OFF MODE",G63&lt;&gt;"UNDER LOAD")</formula>
    </cfRule>
  </conditionalFormatting>
  <conditionalFormatting sqref="G63">
    <cfRule type="expression" dxfId="4001" priority="3540" stopIfTrue="1">
      <formula>OR($D63="SI",$D63="T&amp;A")</formula>
    </cfRule>
    <cfRule type="expression" dxfId="4000" priority="3541" stopIfTrue="1">
      <formula>AND($F63&gt;0,$G63="")</formula>
    </cfRule>
    <cfRule type="expression" dxfId="3999" priority="3542" stopIfTrue="1">
      <formula>AND($F63=0,$G63&lt;&gt;"",$G63&lt;&gt;"PUMP OFF MODE",G63&lt;&gt;"UNDER LOAD")</formula>
    </cfRule>
  </conditionalFormatting>
  <conditionalFormatting sqref="G63">
    <cfRule type="expression" dxfId="3998" priority="3537" stopIfTrue="1">
      <formula>OR($D63="SI",$D63="T&amp;A")</formula>
    </cfRule>
    <cfRule type="expression" dxfId="3997" priority="3538" stopIfTrue="1">
      <formula>AND($F63&gt;0,$G63="")</formula>
    </cfRule>
    <cfRule type="expression" dxfId="3996" priority="3539" stopIfTrue="1">
      <formula>AND($F63=0,$G63&lt;&gt;"",$G63&lt;&gt;"PUMP OFF MODE",G63&lt;&gt;"UNDER LOAD")</formula>
    </cfRule>
  </conditionalFormatting>
  <conditionalFormatting sqref="G63">
    <cfRule type="expression" dxfId="3995" priority="3534" stopIfTrue="1">
      <formula>OR($D63="SI",$D63="T&amp;A")</formula>
    </cfRule>
    <cfRule type="expression" dxfId="3994" priority="3535" stopIfTrue="1">
      <formula>AND($F63&gt;0,$G63="")</formula>
    </cfRule>
    <cfRule type="expression" dxfId="3993" priority="3536" stopIfTrue="1">
      <formula>AND($F63=0,$G63&lt;&gt;"",$G63&lt;&gt;"PUMP OFF MODE",G63&lt;&gt;"UNDER LOAD")</formula>
    </cfRule>
  </conditionalFormatting>
  <conditionalFormatting sqref="G63">
    <cfRule type="expression" dxfId="3992" priority="3531" stopIfTrue="1">
      <formula>OR($D63="SI",$D63="T&amp;A")</formula>
    </cfRule>
    <cfRule type="expression" dxfId="3991" priority="3532" stopIfTrue="1">
      <formula>AND($F63&gt;0,$G63="")</formula>
    </cfRule>
    <cfRule type="expression" dxfId="3990" priority="3533" stopIfTrue="1">
      <formula>AND($F63=0,$G63&lt;&gt;"",$G63&lt;&gt;"PUMP OFF MODE",G63&lt;&gt;"UNDER LOAD")</formula>
    </cfRule>
  </conditionalFormatting>
  <conditionalFormatting sqref="G63">
    <cfRule type="expression" dxfId="3989" priority="3528" stopIfTrue="1">
      <formula>OR($D63="SI",$D63="T&amp;A")</formula>
    </cfRule>
    <cfRule type="expression" dxfId="3988" priority="3529" stopIfTrue="1">
      <formula>AND($F63&gt;0,$G63="")</formula>
    </cfRule>
    <cfRule type="expression" dxfId="3987" priority="3530" stopIfTrue="1">
      <formula>AND($F63=0,$G63&lt;&gt;"",$G63&lt;&gt;"PUMP OFF MODE",G63&lt;&gt;"UNDER LOAD")</formula>
    </cfRule>
  </conditionalFormatting>
  <conditionalFormatting sqref="G63">
    <cfRule type="expression" dxfId="3986" priority="3525" stopIfTrue="1">
      <formula>OR($D63="SI",$D63="T&amp;A")</formula>
    </cfRule>
    <cfRule type="expression" dxfId="3985" priority="3526" stopIfTrue="1">
      <formula>AND($F63&gt;0,$G63="")</formula>
    </cfRule>
    <cfRule type="expression" dxfId="3984" priority="3527" stopIfTrue="1">
      <formula>AND($F63=0,$G63&lt;&gt;"",$G63&lt;&gt;"PUMP OFF MODE",G63&lt;&gt;"UNDER LOAD")</formula>
    </cfRule>
  </conditionalFormatting>
  <conditionalFormatting sqref="G63">
    <cfRule type="expression" dxfId="3983" priority="3522" stopIfTrue="1">
      <formula>OR($D63="SI",$D63="T&amp;A")</formula>
    </cfRule>
    <cfRule type="expression" dxfId="3982" priority="3523" stopIfTrue="1">
      <formula>AND($F63&gt;0,$G63="")</formula>
    </cfRule>
    <cfRule type="expression" dxfId="3981" priority="3524" stopIfTrue="1">
      <formula>AND($F63=0,$G63&lt;&gt;"",$G63&lt;&gt;"PUMP OFF MODE",G63&lt;&gt;"UNDER LOAD")</formula>
    </cfRule>
  </conditionalFormatting>
  <conditionalFormatting sqref="G63">
    <cfRule type="expression" dxfId="3980" priority="3519" stopIfTrue="1">
      <formula>OR($D63="SI",$D63="T&amp;A")</formula>
    </cfRule>
    <cfRule type="expression" dxfId="3979" priority="3520" stopIfTrue="1">
      <formula>AND($F63&gt;0,$G63="")</formula>
    </cfRule>
    <cfRule type="expression" dxfId="3978" priority="3521" stopIfTrue="1">
      <formula>AND($F63=0,$G63&lt;&gt;"",$G63&lt;&gt;"PUMP OFF MODE",G63&lt;&gt;"UNDER LOAD")</formula>
    </cfRule>
  </conditionalFormatting>
  <conditionalFormatting sqref="G63">
    <cfRule type="expression" dxfId="3977" priority="3516" stopIfTrue="1">
      <formula>OR($D63="SI",$D63="T&amp;A")</formula>
    </cfRule>
    <cfRule type="expression" dxfId="3976" priority="3517" stopIfTrue="1">
      <formula>AND($F63&gt;0,$G63="")</formula>
    </cfRule>
    <cfRule type="expression" dxfId="3975" priority="3518" stopIfTrue="1">
      <formula>AND($F63=0,$G63&lt;&gt;"",$G63&lt;&gt;"PUMP OFF MODE",G63&lt;&gt;"UNDER LOAD")</formula>
    </cfRule>
  </conditionalFormatting>
  <conditionalFormatting sqref="G63">
    <cfRule type="expression" dxfId="3974" priority="3513" stopIfTrue="1">
      <formula>OR($D63="SI",$D63="T&amp;A")</formula>
    </cfRule>
    <cfRule type="expression" dxfId="3973" priority="3514" stopIfTrue="1">
      <formula>AND($F63&gt;0,$G63="")</formula>
    </cfRule>
    <cfRule type="expression" dxfId="3972" priority="3515" stopIfTrue="1">
      <formula>AND($F63=0,$G63&lt;&gt;"",$G63&lt;&gt;"PUMP OFF MODE",G63&lt;&gt;"UNDER LOAD")</formula>
    </cfRule>
  </conditionalFormatting>
  <conditionalFormatting sqref="G63">
    <cfRule type="expression" dxfId="3971" priority="3510" stopIfTrue="1">
      <formula>OR($D63="SI",$D63="T&amp;A")</formula>
    </cfRule>
    <cfRule type="expression" dxfId="3970" priority="3511" stopIfTrue="1">
      <formula>AND($F63&gt;0,$G63="")</formula>
    </cfRule>
    <cfRule type="expression" dxfId="3969" priority="3512" stopIfTrue="1">
      <formula>AND($F63=0,$G63&lt;&gt;"",$G63&lt;&gt;"PUMP OFF MODE",G63&lt;&gt;"UNDER LOAD")</formula>
    </cfRule>
  </conditionalFormatting>
  <conditionalFormatting sqref="G63">
    <cfRule type="expression" dxfId="3968" priority="3507" stopIfTrue="1">
      <formula>OR($D63="SI",$D63="T&amp;A")</formula>
    </cfRule>
    <cfRule type="expression" dxfId="3967" priority="3508" stopIfTrue="1">
      <formula>AND($F63&gt;0,$G63="")</formula>
    </cfRule>
    <cfRule type="expression" dxfId="3966" priority="3509" stopIfTrue="1">
      <formula>AND($F63=0,$G63&lt;&gt;"",$G63&lt;&gt;"PUMP OFF MODE",G63&lt;&gt;"UNDER LOAD")</formula>
    </cfRule>
  </conditionalFormatting>
  <conditionalFormatting sqref="G63">
    <cfRule type="expression" dxfId="3965" priority="3504" stopIfTrue="1">
      <formula>OR($D63="SI",$D63="T&amp;A")</formula>
    </cfRule>
    <cfRule type="expression" dxfId="3964" priority="3505" stopIfTrue="1">
      <formula>AND($F63&gt;0,$G63="")</formula>
    </cfRule>
    <cfRule type="expression" dxfId="3963" priority="3506" stopIfTrue="1">
      <formula>AND($F63=0,$G63&lt;&gt;"",$G63&lt;&gt;"PUMP OFF MODE",G63&lt;&gt;"UNDER LOAD")</formula>
    </cfRule>
  </conditionalFormatting>
  <conditionalFormatting sqref="G63">
    <cfRule type="expression" dxfId="3962" priority="3501" stopIfTrue="1">
      <formula>OR($D63="SI",$D63="T&amp;A")</formula>
    </cfRule>
    <cfRule type="expression" dxfId="3961" priority="3502" stopIfTrue="1">
      <formula>AND($F63&gt;0,$G63="")</formula>
    </cfRule>
    <cfRule type="expression" dxfId="3960" priority="3503" stopIfTrue="1">
      <formula>AND($F63=0,$G63&lt;&gt;"",$G63&lt;&gt;"PUMP OFF MODE",G63&lt;&gt;"UNDER LOAD")</formula>
    </cfRule>
  </conditionalFormatting>
  <conditionalFormatting sqref="G63">
    <cfRule type="expression" dxfId="3959" priority="3498" stopIfTrue="1">
      <formula>OR($D63="SI",$D63="T&amp;A")</formula>
    </cfRule>
    <cfRule type="expression" dxfId="3958" priority="3499" stopIfTrue="1">
      <formula>AND($F63&gt;0,$G63="")</formula>
    </cfRule>
    <cfRule type="expression" dxfId="3957" priority="3500" stopIfTrue="1">
      <formula>AND($F63=0,$G63&lt;&gt;"",$G63&lt;&gt;"PUMP OFF MODE",G63&lt;&gt;"UNDER LOAD")</formula>
    </cfRule>
  </conditionalFormatting>
  <conditionalFormatting sqref="G63">
    <cfRule type="expression" dxfId="3956" priority="3495" stopIfTrue="1">
      <formula>OR($D63="SI",$D63="T&amp;A")</formula>
    </cfRule>
    <cfRule type="expression" dxfId="3955" priority="3496" stopIfTrue="1">
      <formula>AND($F63&gt;0,$G63="")</formula>
    </cfRule>
    <cfRule type="expression" dxfId="3954" priority="3497" stopIfTrue="1">
      <formula>AND($F63=0,$G63&lt;&gt;"",$G63&lt;&gt;"PUMP OFF MODE",G63&lt;&gt;"UNDER LOAD")</formula>
    </cfRule>
  </conditionalFormatting>
  <conditionalFormatting sqref="G63">
    <cfRule type="expression" dxfId="3953" priority="3492" stopIfTrue="1">
      <formula>OR($D63="SI",$D63="T&amp;A")</formula>
    </cfRule>
    <cfRule type="expression" dxfId="3952" priority="3493" stopIfTrue="1">
      <formula>AND($F63&gt;0,$G63="")</formula>
    </cfRule>
    <cfRule type="expression" dxfId="3951" priority="3494" stopIfTrue="1">
      <formula>AND($F63=0,$G63&lt;&gt;"",$G63&lt;&gt;"PUMP OFF MODE",G63&lt;&gt;"UNDER LOAD")</formula>
    </cfRule>
  </conditionalFormatting>
  <conditionalFormatting sqref="G63">
    <cfRule type="expression" dxfId="3950" priority="3489" stopIfTrue="1">
      <formula>OR($D63="SI",$D63="T&amp;A")</formula>
    </cfRule>
    <cfRule type="expression" dxfId="3949" priority="3490" stopIfTrue="1">
      <formula>AND($F63&gt;0,$G63="")</formula>
    </cfRule>
    <cfRule type="expression" dxfId="3948" priority="3491" stopIfTrue="1">
      <formula>AND($F63=0,$G63&lt;&gt;"",$G63&lt;&gt;"PUMP OFF MODE",G63&lt;&gt;"UNDER LOAD")</formula>
    </cfRule>
  </conditionalFormatting>
  <conditionalFormatting sqref="G63">
    <cfRule type="expression" dxfId="3947" priority="3486" stopIfTrue="1">
      <formula>OR($D63="SI",$D63="T&amp;A")</formula>
    </cfRule>
    <cfRule type="expression" dxfId="3946" priority="3487" stopIfTrue="1">
      <formula>AND($F63&gt;0,$G63="")</formula>
    </cfRule>
    <cfRule type="expression" dxfId="3945" priority="3488" stopIfTrue="1">
      <formula>AND($F63=0,$G63&lt;&gt;"",$G63&lt;&gt;"PUMP OFF MODE",G63&lt;&gt;"UNDER LOAD")</formula>
    </cfRule>
  </conditionalFormatting>
  <conditionalFormatting sqref="G63">
    <cfRule type="expression" dxfId="3944" priority="3483" stopIfTrue="1">
      <formula>OR($D63="SI",$D63="T&amp;A")</formula>
    </cfRule>
    <cfRule type="expression" dxfId="3943" priority="3484" stopIfTrue="1">
      <formula>AND($F63&gt;0,$G63="")</formula>
    </cfRule>
    <cfRule type="expression" dxfId="3942" priority="3485" stopIfTrue="1">
      <formula>AND($F63=0,$G63&lt;&gt;"",$G63&lt;&gt;"PUMP OFF MODE",G63&lt;&gt;"UNDER LOAD")</formula>
    </cfRule>
  </conditionalFormatting>
  <conditionalFormatting sqref="G63">
    <cfRule type="expression" dxfId="3941" priority="3480" stopIfTrue="1">
      <formula>OR($D63="SI",$D63="T&amp;A")</formula>
    </cfRule>
    <cfRule type="expression" dxfId="3940" priority="3481" stopIfTrue="1">
      <formula>AND($F63&gt;0,$G63="")</formula>
    </cfRule>
    <cfRule type="expression" dxfId="3939" priority="3482" stopIfTrue="1">
      <formula>AND($F63=0,$G63&lt;&gt;"",$G63&lt;&gt;"PUMP OFF MODE",G63&lt;&gt;"UNDER LOAD")</formula>
    </cfRule>
  </conditionalFormatting>
  <conditionalFormatting sqref="G63">
    <cfRule type="expression" dxfId="3938" priority="3477" stopIfTrue="1">
      <formula>OR($D63="SI",$D63="T&amp;A")</formula>
    </cfRule>
    <cfRule type="expression" dxfId="3937" priority="3478" stopIfTrue="1">
      <formula>AND($F63&gt;0,$G63="")</formula>
    </cfRule>
    <cfRule type="expression" dxfId="3936" priority="3479" stopIfTrue="1">
      <formula>AND($F63=0,$G63&lt;&gt;"",$G63&lt;&gt;"PUMP OFF MODE",G63&lt;&gt;"UNDER LOAD")</formula>
    </cfRule>
  </conditionalFormatting>
  <conditionalFormatting sqref="G63">
    <cfRule type="expression" dxfId="3935" priority="3474" stopIfTrue="1">
      <formula>OR($D63="SI",$D63="T&amp;A")</formula>
    </cfRule>
    <cfRule type="expression" dxfId="3934" priority="3475" stopIfTrue="1">
      <formula>AND($F63&gt;0,$G63="")</formula>
    </cfRule>
    <cfRule type="expression" dxfId="3933" priority="3476" stopIfTrue="1">
      <formula>AND($F63=0,$G63&lt;&gt;"",$G63&lt;&gt;"PUMP OFF MODE",G63&lt;&gt;"UNDER LOAD")</formula>
    </cfRule>
  </conditionalFormatting>
  <conditionalFormatting sqref="G63">
    <cfRule type="expression" dxfId="3932" priority="3471" stopIfTrue="1">
      <formula>OR($D63="SI",$D63="T&amp;A")</formula>
    </cfRule>
    <cfRule type="expression" dxfId="3931" priority="3472" stopIfTrue="1">
      <formula>AND($F63&gt;0,$G63="")</formula>
    </cfRule>
    <cfRule type="expression" dxfId="3930" priority="3473" stopIfTrue="1">
      <formula>AND($F63=0,$G63&lt;&gt;"",$G63&lt;&gt;"PUMP OFF MODE",G63&lt;&gt;"UNDER LOAD")</formula>
    </cfRule>
  </conditionalFormatting>
  <conditionalFormatting sqref="G63">
    <cfRule type="expression" dxfId="3929" priority="3468" stopIfTrue="1">
      <formula>OR($D63="SI",$D63="T&amp;A")</formula>
    </cfRule>
    <cfRule type="expression" dxfId="3928" priority="3469" stopIfTrue="1">
      <formula>AND($F63&gt;0,$G63="")</formula>
    </cfRule>
    <cfRule type="expression" dxfId="3927" priority="3470" stopIfTrue="1">
      <formula>AND($F63=0,$G63&lt;&gt;"",$G63&lt;&gt;"PUMP OFF MODE",G63&lt;&gt;"UNDER LOAD")</formula>
    </cfRule>
  </conditionalFormatting>
  <conditionalFormatting sqref="G63">
    <cfRule type="expression" dxfId="3926" priority="3465" stopIfTrue="1">
      <formula>OR($D63="SI",$D63="T&amp;A")</formula>
    </cfRule>
    <cfRule type="expression" dxfId="3925" priority="3466" stopIfTrue="1">
      <formula>AND($F63&gt;0,$G63="")</formula>
    </cfRule>
    <cfRule type="expression" dxfId="3924" priority="3467" stopIfTrue="1">
      <formula>AND($F63=0,$G63&lt;&gt;"",$G63&lt;&gt;"PUMP OFF MODE",G63&lt;&gt;"UNDER LOAD")</formula>
    </cfRule>
  </conditionalFormatting>
  <conditionalFormatting sqref="G63">
    <cfRule type="expression" dxfId="3923" priority="3462" stopIfTrue="1">
      <formula>OR($D63="SI",$D63="T&amp;A")</formula>
    </cfRule>
    <cfRule type="expression" dxfId="3922" priority="3463" stopIfTrue="1">
      <formula>AND($F63&gt;0,$G63="")</formula>
    </cfRule>
    <cfRule type="expression" dxfId="3921" priority="3464" stopIfTrue="1">
      <formula>AND($F63=0,$G63&lt;&gt;"",$G63&lt;&gt;"PUMP OFF MODE",G63&lt;&gt;"UNDER LOAD")</formula>
    </cfRule>
  </conditionalFormatting>
  <conditionalFormatting sqref="G63">
    <cfRule type="expression" dxfId="3920" priority="3459" stopIfTrue="1">
      <formula>OR($D63="SI",$D63="T&amp;A")</formula>
    </cfRule>
    <cfRule type="expression" dxfId="3919" priority="3460" stopIfTrue="1">
      <formula>AND($F63&gt;0,$G63="")</formula>
    </cfRule>
    <cfRule type="expression" dxfId="3918" priority="3461" stopIfTrue="1">
      <formula>AND($F63=0,$G63&lt;&gt;"",$G63&lt;&gt;"PUMP OFF MODE",G63&lt;&gt;"UNDER LOAD")</formula>
    </cfRule>
  </conditionalFormatting>
  <conditionalFormatting sqref="G63">
    <cfRule type="expression" dxfId="3917" priority="3456" stopIfTrue="1">
      <formula>OR($D63="SI",$D63="T&amp;A")</formula>
    </cfRule>
    <cfRule type="expression" dxfId="3916" priority="3457" stopIfTrue="1">
      <formula>AND($F63&gt;0,$G63="")</formula>
    </cfRule>
    <cfRule type="expression" dxfId="3915" priority="3458" stopIfTrue="1">
      <formula>AND($F63=0,$G63&lt;&gt;"",$G63&lt;&gt;"PUMP OFF MODE",G63&lt;&gt;"UNDER LOAD")</formula>
    </cfRule>
  </conditionalFormatting>
  <conditionalFormatting sqref="G63">
    <cfRule type="expression" dxfId="3914" priority="3453" stopIfTrue="1">
      <formula>OR($D63="SI",$D63="T&amp;A")</formula>
    </cfRule>
    <cfRule type="expression" dxfId="3913" priority="3454" stopIfTrue="1">
      <formula>AND($F63&gt;0,$G63="")</formula>
    </cfRule>
    <cfRule type="expression" dxfId="3912" priority="3455" stopIfTrue="1">
      <formula>AND($F63=0,$G63&lt;&gt;"",$G63&lt;&gt;"PUMP OFF MODE",G63&lt;&gt;"UNDER LOAD")</formula>
    </cfRule>
  </conditionalFormatting>
  <conditionalFormatting sqref="G63">
    <cfRule type="expression" dxfId="3911" priority="3452" stopIfTrue="1">
      <formula>OR($D63="SI",$D63="T&amp;A")</formula>
    </cfRule>
  </conditionalFormatting>
  <conditionalFormatting sqref="G63">
    <cfRule type="expression" dxfId="3910" priority="3451" stopIfTrue="1">
      <formula>OR($D63="SI",$D63="T&amp;A")</formula>
    </cfRule>
  </conditionalFormatting>
  <conditionalFormatting sqref="G63">
    <cfRule type="expression" dxfId="3909" priority="3450" stopIfTrue="1">
      <formula>OR($D63="SI",$D63="T&amp;A")</formula>
    </cfRule>
  </conditionalFormatting>
  <conditionalFormatting sqref="G63">
    <cfRule type="expression" dxfId="3908" priority="3447" stopIfTrue="1">
      <formula>OR($D63="SI",$D63="T&amp;A")</formula>
    </cfRule>
    <cfRule type="expression" dxfId="3907" priority="3448" stopIfTrue="1">
      <formula>AND($F63&gt;0,$G63="")</formula>
    </cfRule>
    <cfRule type="expression" dxfId="3906" priority="3449" stopIfTrue="1">
      <formula>AND($F63=0,$G63&lt;&gt;"",$G63&lt;&gt;"PUMP OFF MODE",G63&lt;&gt;"UNDER LOAD")</formula>
    </cfRule>
  </conditionalFormatting>
  <conditionalFormatting sqref="G63">
    <cfRule type="expression" dxfId="3905" priority="3444" stopIfTrue="1">
      <formula>OR($D63="SI",$D63="T&amp;A")</formula>
    </cfRule>
    <cfRule type="expression" dxfId="3904" priority="3445" stopIfTrue="1">
      <formula>AND($F63&gt;0,$G63="")</formula>
    </cfRule>
    <cfRule type="expression" dxfId="3903" priority="3446" stopIfTrue="1">
      <formula>AND($F63=0,$G63&lt;&gt;"",$G63&lt;&gt;"PUMP OFF MODE",G63&lt;&gt;"UNDER LOAD")</formula>
    </cfRule>
  </conditionalFormatting>
  <conditionalFormatting sqref="G63">
    <cfRule type="expression" dxfId="3902" priority="3441" stopIfTrue="1">
      <formula>OR($D63="SI",$D63="T&amp;A")</formula>
    </cfRule>
    <cfRule type="expression" dxfId="3901" priority="3442" stopIfTrue="1">
      <formula>AND($F63&gt;0,$G63="")</formula>
    </cfRule>
    <cfRule type="expression" dxfId="3900" priority="3443" stopIfTrue="1">
      <formula>AND($F63=0,$G63&lt;&gt;"",$G63&lt;&gt;"PUMP OFF MODE",G63&lt;&gt;"UNDER LOAD")</formula>
    </cfRule>
  </conditionalFormatting>
  <conditionalFormatting sqref="G63">
    <cfRule type="expression" dxfId="3899" priority="3438" stopIfTrue="1">
      <formula>OR($D63="SI",$D63="T&amp;A")</formula>
    </cfRule>
    <cfRule type="expression" dxfId="3898" priority="3439" stopIfTrue="1">
      <formula>AND($F63&gt;0,$G63="")</formula>
    </cfRule>
    <cfRule type="expression" dxfId="3897" priority="3440" stopIfTrue="1">
      <formula>AND($F63=0,$G63&lt;&gt;"",$G63&lt;&gt;"PUMP OFF MODE",G63&lt;&gt;"UNDER LOAD")</formula>
    </cfRule>
  </conditionalFormatting>
  <conditionalFormatting sqref="G63">
    <cfRule type="expression" dxfId="3896" priority="3435" stopIfTrue="1">
      <formula>OR($D63="SI",$D63="T&amp;A")</formula>
    </cfRule>
    <cfRule type="expression" dxfId="3895" priority="3436" stopIfTrue="1">
      <formula>AND($F63&gt;0,$G63="")</formula>
    </cfRule>
    <cfRule type="expression" dxfId="3894" priority="3437" stopIfTrue="1">
      <formula>AND($F63=0,$G63&lt;&gt;"",$G63&lt;&gt;"PUMP OFF MODE",G63&lt;&gt;"UNDER LOAD")</formula>
    </cfRule>
  </conditionalFormatting>
  <conditionalFormatting sqref="G63">
    <cfRule type="expression" dxfId="3893" priority="3432" stopIfTrue="1">
      <formula>OR($D63="SI",$D63="T&amp;A")</formula>
    </cfRule>
    <cfRule type="expression" dxfId="3892" priority="3433" stopIfTrue="1">
      <formula>AND($F63&gt;0,$G63="")</formula>
    </cfRule>
    <cfRule type="expression" dxfId="3891" priority="3434" stopIfTrue="1">
      <formula>AND($F63=0,$G63&lt;&gt;"",$G63&lt;&gt;"PUMP OFF MODE",G63&lt;&gt;"UNDER LOAD")</formula>
    </cfRule>
  </conditionalFormatting>
  <conditionalFormatting sqref="G63">
    <cfRule type="expression" dxfId="3890" priority="3429" stopIfTrue="1">
      <formula>OR($D63="SI",$D63="T&amp;A")</formula>
    </cfRule>
    <cfRule type="expression" dxfId="3889" priority="3430" stopIfTrue="1">
      <formula>AND($F63&gt;0,$G63="")</formula>
    </cfRule>
    <cfRule type="expression" dxfId="3888" priority="3431" stopIfTrue="1">
      <formula>AND($F63=0,$G63&lt;&gt;"",$G63&lt;&gt;"PUMP OFF MODE",G63&lt;&gt;"UNDER LOAD")</formula>
    </cfRule>
  </conditionalFormatting>
  <conditionalFormatting sqref="G63">
    <cfRule type="expression" dxfId="3887" priority="3426" stopIfTrue="1">
      <formula>OR($D63="SI",$D63="T&amp;A")</formula>
    </cfRule>
    <cfRule type="expression" dxfId="3886" priority="3427" stopIfTrue="1">
      <formula>AND($F63&gt;0,$G63="")</formula>
    </cfRule>
    <cfRule type="expression" dxfId="3885" priority="3428" stopIfTrue="1">
      <formula>AND($F63=0,$G63&lt;&gt;"",$G63&lt;&gt;"PUMP OFF MODE",G63&lt;&gt;"UNDER LOAD")</formula>
    </cfRule>
  </conditionalFormatting>
  <conditionalFormatting sqref="E59:E60">
    <cfRule type="expression" dxfId="3884" priority="3423" stopIfTrue="1">
      <formula>OR($D59="SI",$D59="T&amp;A")</formula>
    </cfRule>
    <cfRule type="expression" dxfId="3883" priority="3424" stopIfTrue="1">
      <formula>AND($D59&lt;&gt;"SI",$E59&lt;24)</formula>
    </cfRule>
    <cfRule type="expression" dxfId="3882" priority="3425" stopIfTrue="1">
      <formula>OR($D59="SI",$D59="T&amp;A")</formula>
    </cfRule>
  </conditionalFormatting>
  <conditionalFormatting sqref="E59:E60">
    <cfRule type="expression" dxfId="3881" priority="3420" stopIfTrue="1">
      <formula>OR($D59="SI",$D59="T&amp;A")</formula>
    </cfRule>
    <cfRule type="expression" dxfId="3880" priority="3421" stopIfTrue="1">
      <formula>AND($D59&lt;&gt;"SI",$E59&lt;24)</formula>
    </cfRule>
    <cfRule type="expression" dxfId="3879" priority="3422" stopIfTrue="1">
      <formula>OR($D59="SI",$D59="T&amp;A")</formula>
    </cfRule>
  </conditionalFormatting>
  <conditionalFormatting sqref="E59:E60">
    <cfRule type="expression" dxfId="3878" priority="3417" stopIfTrue="1">
      <formula>OR($D59="SI",$D59="T&amp;A")</formula>
    </cfRule>
    <cfRule type="expression" dxfId="3877" priority="3418" stopIfTrue="1">
      <formula>AND($D59&lt;&gt;"SI",$E59&lt;24)</formula>
    </cfRule>
    <cfRule type="expression" dxfId="3876" priority="3419" stopIfTrue="1">
      <formula>OR($D59="SI",$D59="T&amp;A")</formula>
    </cfRule>
  </conditionalFormatting>
  <conditionalFormatting sqref="E59:E60">
    <cfRule type="expression" dxfId="3875" priority="3414" stopIfTrue="1">
      <formula>OR($D59="SI",$D59="T&amp;A")</formula>
    </cfRule>
    <cfRule type="expression" dxfId="3874" priority="3415" stopIfTrue="1">
      <formula>AND($D59&lt;&gt;"SI",$E59&lt;24)</formula>
    </cfRule>
    <cfRule type="expression" dxfId="3873" priority="3416" stopIfTrue="1">
      <formula>OR($D59="SI",$D59="T&amp;A")</formula>
    </cfRule>
  </conditionalFormatting>
  <conditionalFormatting sqref="E59:E60">
    <cfRule type="expression" dxfId="3872" priority="3411" stopIfTrue="1">
      <formula>OR($D59="SI",$D59="T&amp;A")</formula>
    </cfRule>
    <cfRule type="expression" dxfId="3871" priority="3412" stopIfTrue="1">
      <formula>AND($D59&lt;&gt;"SI",$E59&lt;24)</formula>
    </cfRule>
    <cfRule type="expression" dxfId="3870" priority="3413" stopIfTrue="1">
      <formula>OR($D59="SI",$D59="T&amp;A")</formula>
    </cfRule>
  </conditionalFormatting>
  <conditionalFormatting sqref="E59:E60">
    <cfRule type="expression" dxfId="3869" priority="3408" stopIfTrue="1">
      <formula>OR($D59="SI",$D59="T&amp;A")</formula>
    </cfRule>
    <cfRule type="expression" dxfId="3868" priority="3409" stopIfTrue="1">
      <formula>AND($D59&lt;&gt;"SI",$E59&lt;24)</formula>
    </cfRule>
    <cfRule type="expression" dxfId="3867" priority="3410" stopIfTrue="1">
      <formula>OR($D59="SI",$D59="T&amp;A")</formula>
    </cfRule>
  </conditionalFormatting>
  <conditionalFormatting sqref="E59:E60">
    <cfRule type="expression" dxfId="3866" priority="3405" stopIfTrue="1">
      <formula>OR($D59="SI",$D59="T&amp;A")</formula>
    </cfRule>
    <cfRule type="expression" dxfId="3865" priority="3406" stopIfTrue="1">
      <formula>AND($D59&lt;&gt;"SI",$E59&lt;24)</formula>
    </cfRule>
    <cfRule type="expression" dxfId="3864" priority="3407" stopIfTrue="1">
      <formula>OR($D59="SI",$D59="T&amp;A")</formula>
    </cfRule>
  </conditionalFormatting>
  <conditionalFormatting sqref="E59:E60">
    <cfRule type="expression" dxfId="3863" priority="3402" stopIfTrue="1">
      <formula>OR($D59="SI",$D59="T&amp;A")</formula>
    </cfRule>
    <cfRule type="expression" dxfId="3862" priority="3403" stopIfTrue="1">
      <formula>AND($D59&lt;&gt;"SI",$E59&lt;24)</formula>
    </cfRule>
    <cfRule type="expression" dxfId="3861" priority="3404" stopIfTrue="1">
      <formula>OR($D59="SI",$D59="T&amp;A")</formula>
    </cfRule>
  </conditionalFormatting>
  <conditionalFormatting sqref="E59:E60">
    <cfRule type="expression" dxfId="3860" priority="3399" stopIfTrue="1">
      <formula>OR($D59="SI",$D59="T&amp;A")</formula>
    </cfRule>
    <cfRule type="expression" dxfId="3859" priority="3400" stopIfTrue="1">
      <formula>AND($D59&lt;&gt;"SI",$E59&lt;24)</formula>
    </cfRule>
    <cfRule type="expression" dxfId="3858" priority="3401" stopIfTrue="1">
      <formula>OR($D59="SI",$D59="T&amp;A")</formula>
    </cfRule>
  </conditionalFormatting>
  <conditionalFormatting sqref="E59:E60">
    <cfRule type="expression" dxfId="3857" priority="3396" stopIfTrue="1">
      <formula>OR($D59="SI",$D59="T&amp;A")</formula>
    </cfRule>
    <cfRule type="expression" dxfId="3856" priority="3397" stopIfTrue="1">
      <formula>AND($D59&lt;&gt;"SI",$E59&lt;24)</formula>
    </cfRule>
    <cfRule type="expression" dxfId="3855" priority="3398" stopIfTrue="1">
      <formula>OR($D59="SI",$D59="T&amp;A")</formula>
    </cfRule>
  </conditionalFormatting>
  <conditionalFormatting sqref="E59:E60">
    <cfRule type="expression" dxfId="3854" priority="3393" stopIfTrue="1">
      <formula>OR($D59="SI",$D59="T&amp;A")</formula>
    </cfRule>
    <cfRule type="expression" dxfId="3853" priority="3394" stopIfTrue="1">
      <formula>AND($D59&lt;&gt;"SI",$E59&lt;24)</formula>
    </cfRule>
    <cfRule type="expression" dxfId="3852" priority="3395" stopIfTrue="1">
      <formula>OR($D59="SI",$D59="T&amp;A")</formula>
    </cfRule>
  </conditionalFormatting>
  <conditionalFormatting sqref="E59:E60">
    <cfRule type="expression" dxfId="3851" priority="3390" stopIfTrue="1">
      <formula>OR($D59="SI",$D59="T&amp;A")</formula>
    </cfRule>
    <cfRule type="expression" dxfId="3850" priority="3391" stopIfTrue="1">
      <formula>AND($D59&lt;&gt;"SI",$E59&lt;24)</formula>
    </cfRule>
    <cfRule type="expression" dxfId="3849" priority="3392" stopIfTrue="1">
      <formula>OR($D59="SI",$D59="T&amp;A")</formula>
    </cfRule>
  </conditionalFormatting>
  <conditionalFormatting sqref="E59:E60">
    <cfRule type="expression" dxfId="3848" priority="3387" stopIfTrue="1">
      <formula>OR($D59="SI",$D59="T&amp;A")</formula>
    </cfRule>
    <cfRule type="expression" dxfId="3847" priority="3388" stopIfTrue="1">
      <formula>AND($D59&lt;&gt;"SI",$E59&lt;24)</formula>
    </cfRule>
    <cfRule type="expression" dxfId="3846" priority="3389" stopIfTrue="1">
      <formula>OR($D59="SI",$D59="T&amp;A")</formula>
    </cfRule>
  </conditionalFormatting>
  <conditionalFormatting sqref="E59:E60">
    <cfRule type="expression" dxfId="3845" priority="3384" stopIfTrue="1">
      <formula>OR($D59="SI",$D59="T&amp;A")</formula>
    </cfRule>
    <cfRule type="expression" dxfId="3844" priority="3385" stopIfTrue="1">
      <formula>AND($D59&lt;&gt;"SI",$E59&lt;24)</formula>
    </cfRule>
    <cfRule type="expression" dxfId="3843" priority="3386" stopIfTrue="1">
      <formula>OR($D59="SI",$D59="T&amp;A")</formula>
    </cfRule>
  </conditionalFormatting>
  <conditionalFormatting sqref="E59:E60">
    <cfRule type="expression" dxfId="3842" priority="3381" stopIfTrue="1">
      <formula>OR($D59="SI",$D59="T&amp;A")</formula>
    </cfRule>
    <cfRule type="expression" dxfId="3841" priority="3382" stopIfTrue="1">
      <formula>AND($D59&lt;&gt;"SI",$E59&lt;24)</formula>
    </cfRule>
    <cfRule type="expression" dxfId="3840" priority="3383" stopIfTrue="1">
      <formula>OR($D59="SI",$D59="T&amp;A")</formula>
    </cfRule>
  </conditionalFormatting>
  <conditionalFormatting sqref="E59:E60">
    <cfRule type="expression" dxfId="3839" priority="3378" stopIfTrue="1">
      <formula>OR($D59="SI",$D59="T&amp;A")</formula>
    </cfRule>
    <cfRule type="expression" dxfId="3838" priority="3379" stopIfTrue="1">
      <formula>AND($D59&lt;&gt;"SI",$E59&lt;24)</formula>
    </cfRule>
    <cfRule type="expression" dxfId="3837" priority="3380" stopIfTrue="1">
      <formula>OR($D59="SI",$D59="T&amp;A")</formula>
    </cfRule>
  </conditionalFormatting>
  <conditionalFormatting sqref="E59:E60">
    <cfRule type="expression" dxfId="3836" priority="3375" stopIfTrue="1">
      <formula>OR($D59="SI",$D59="T&amp;A")</formula>
    </cfRule>
    <cfRule type="expression" dxfId="3835" priority="3376" stopIfTrue="1">
      <formula>AND($D59&lt;&gt;"SI",$E59&lt;24)</formula>
    </cfRule>
    <cfRule type="expression" dxfId="3834" priority="3377" stopIfTrue="1">
      <formula>OR($D59="SI",$D59="T&amp;A")</formula>
    </cfRule>
  </conditionalFormatting>
  <conditionalFormatting sqref="E59:E60">
    <cfRule type="expression" dxfId="3833" priority="3372" stopIfTrue="1">
      <formula>OR($D59="SI",$D59="T&amp;A")</formula>
    </cfRule>
    <cfRule type="expression" dxfId="3832" priority="3373" stopIfTrue="1">
      <formula>AND($D59&lt;&gt;"SI",$E59&lt;24)</formula>
    </cfRule>
    <cfRule type="expression" dxfId="3831" priority="3374" stopIfTrue="1">
      <formula>OR($D59="SI",$D59="T&amp;A")</formula>
    </cfRule>
  </conditionalFormatting>
  <conditionalFormatting sqref="E59:E60">
    <cfRule type="expression" dxfId="3830" priority="3369" stopIfTrue="1">
      <formula>OR($D59="SI",$D59="T&amp;A")</formula>
    </cfRule>
    <cfRule type="expression" dxfId="3829" priority="3370" stopIfTrue="1">
      <formula>AND($D59&lt;&gt;"SI",$E59&lt;24)</formula>
    </cfRule>
    <cfRule type="expression" dxfId="3828" priority="3371" stopIfTrue="1">
      <formula>OR($D59="SI",$D59="T&amp;A")</formula>
    </cfRule>
  </conditionalFormatting>
  <conditionalFormatting sqref="E59:E60">
    <cfRule type="expression" dxfId="3827" priority="3366" stopIfTrue="1">
      <formula>OR($D59="SI",$D59="T&amp;A")</formula>
    </cfRule>
    <cfRule type="expression" dxfId="3826" priority="3367" stopIfTrue="1">
      <formula>AND($D59&lt;&gt;"SI",$E59&lt;24)</formula>
    </cfRule>
    <cfRule type="expression" dxfId="3825" priority="3368" stopIfTrue="1">
      <formula>OR($D59="SI",$D59="T&amp;A")</formula>
    </cfRule>
  </conditionalFormatting>
  <conditionalFormatting sqref="E59:E60">
    <cfRule type="expression" dxfId="3824" priority="3363" stopIfTrue="1">
      <formula>OR($D59="SI",$D59="T&amp;A")</formula>
    </cfRule>
    <cfRule type="expression" dxfId="3823" priority="3364" stopIfTrue="1">
      <formula>AND($D59&lt;&gt;"SI",$E59&lt;24)</formula>
    </cfRule>
    <cfRule type="expression" dxfId="3822" priority="3365" stopIfTrue="1">
      <formula>OR($D59="SI",$D59="T&amp;A")</formula>
    </cfRule>
  </conditionalFormatting>
  <conditionalFormatting sqref="E59:E60">
    <cfRule type="expression" dxfId="3821" priority="3360" stopIfTrue="1">
      <formula>OR($D59="SI",$D59="T&amp;A")</formula>
    </cfRule>
    <cfRule type="expression" dxfId="3820" priority="3361" stopIfTrue="1">
      <formula>AND($D59&lt;&gt;"SI",$E59&lt;24)</formula>
    </cfRule>
    <cfRule type="expression" dxfId="3819" priority="3362" stopIfTrue="1">
      <formula>OR($D59="SI",$D59="T&amp;A")</formula>
    </cfRule>
  </conditionalFormatting>
  <conditionalFormatting sqref="E59:E60">
    <cfRule type="expression" dxfId="3818" priority="3357" stopIfTrue="1">
      <formula>OR($D59="SI",$D59="T&amp;A")</formula>
    </cfRule>
    <cfRule type="expression" dxfId="3817" priority="3358" stopIfTrue="1">
      <formula>AND($D59&lt;&gt;"SI",$E59&lt;24)</formula>
    </cfRule>
    <cfRule type="expression" dxfId="3816" priority="3359" stopIfTrue="1">
      <formula>OR($D59="SI",$D59="T&amp;A")</formula>
    </cfRule>
  </conditionalFormatting>
  <conditionalFormatting sqref="E59:E60">
    <cfRule type="expression" dxfId="3815" priority="3354" stopIfTrue="1">
      <formula>OR($D59="SI",$D59="T&amp;A")</formula>
    </cfRule>
    <cfRule type="expression" dxfId="3814" priority="3355" stopIfTrue="1">
      <formula>AND($D59&lt;&gt;"SI",$E59&lt;24)</formula>
    </cfRule>
    <cfRule type="expression" dxfId="3813" priority="3356" stopIfTrue="1">
      <formula>OR($D59="SI",$D59="T&amp;A")</formula>
    </cfRule>
  </conditionalFormatting>
  <conditionalFormatting sqref="E59:E60">
    <cfRule type="expression" dxfId="3812" priority="3351" stopIfTrue="1">
      <formula>OR($D59="SI",$D59="T&amp;A")</formula>
    </cfRule>
    <cfRule type="expression" dxfId="3811" priority="3352" stopIfTrue="1">
      <formula>AND($D59&lt;&gt;"SI",$E59&lt;24)</formula>
    </cfRule>
    <cfRule type="expression" dxfId="3810" priority="3353" stopIfTrue="1">
      <formula>OR($D59="SI",$D59="T&amp;A")</formula>
    </cfRule>
  </conditionalFormatting>
  <conditionalFormatting sqref="E59:E60">
    <cfRule type="expression" dxfId="3809" priority="3348" stopIfTrue="1">
      <formula>OR($D59="SI",$D59="T&amp;A")</formula>
    </cfRule>
    <cfRule type="expression" dxfId="3808" priority="3349" stopIfTrue="1">
      <formula>AND($D59&lt;&gt;"SI",$E59&lt;24)</formula>
    </cfRule>
    <cfRule type="expression" dxfId="3807" priority="3350" stopIfTrue="1">
      <formula>OR($D59="SI",$D59="T&amp;A")</formula>
    </cfRule>
  </conditionalFormatting>
  <conditionalFormatting sqref="E59:E60">
    <cfRule type="expression" dxfId="3806" priority="3345" stopIfTrue="1">
      <formula>OR($D59="SI",$D59="T&amp;A")</formula>
    </cfRule>
    <cfRule type="expression" dxfId="3805" priority="3346" stopIfTrue="1">
      <formula>AND($D59&lt;&gt;"SI",$E59&lt;24)</formula>
    </cfRule>
    <cfRule type="expression" dxfId="3804" priority="3347" stopIfTrue="1">
      <formula>OR($D59="SI",$D59="T&amp;A")</formula>
    </cfRule>
  </conditionalFormatting>
  <conditionalFormatting sqref="E59:E60">
    <cfRule type="expression" dxfId="3803" priority="3342" stopIfTrue="1">
      <formula>OR($D59="SI",$D59="T&amp;A")</formula>
    </cfRule>
    <cfRule type="expression" dxfId="3802" priority="3343" stopIfTrue="1">
      <formula>AND($D59&lt;&gt;"SI",$E59&lt;24)</formula>
    </cfRule>
    <cfRule type="expression" dxfId="3801" priority="3344" stopIfTrue="1">
      <formula>OR($D59="SI",$D59="T&amp;A")</formula>
    </cfRule>
  </conditionalFormatting>
  <conditionalFormatting sqref="E59:E60">
    <cfRule type="expression" dxfId="3800" priority="3339" stopIfTrue="1">
      <formula>OR($D59="SI",$D59="T&amp;A")</formula>
    </cfRule>
    <cfRule type="expression" dxfId="3799" priority="3340" stopIfTrue="1">
      <formula>AND($D59&lt;&gt;"SI",$E59&lt;24)</formula>
    </cfRule>
    <cfRule type="expression" dxfId="3798" priority="3341" stopIfTrue="1">
      <formula>OR($D59="SI",$D59="T&amp;A")</formula>
    </cfRule>
  </conditionalFormatting>
  <conditionalFormatting sqref="E59:E60">
    <cfRule type="expression" dxfId="3797" priority="3336" stopIfTrue="1">
      <formula>OR($D59="SI",$D59="T&amp;A")</formula>
    </cfRule>
    <cfRule type="expression" dxfId="3796" priority="3337" stopIfTrue="1">
      <formula>AND($D59&lt;&gt;"SI",$E59&lt;24)</formula>
    </cfRule>
    <cfRule type="expression" dxfId="3795" priority="3338" stopIfTrue="1">
      <formula>OR($D59="SI",$D59="T&amp;A")</formula>
    </cfRule>
  </conditionalFormatting>
  <conditionalFormatting sqref="E59:E60">
    <cfRule type="expression" dxfId="3794" priority="3333" stopIfTrue="1">
      <formula>OR($D59="SI",$D59="T&amp;A")</formula>
    </cfRule>
    <cfRule type="expression" dxfId="3793" priority="3334" stopIfTrue="1">
      <formula>AND($D59&lt;&gt;"SI",$E59&lt;24)</formula>
    </cfRule>
    <cfRule type="expression" dxfId="3792" priority="3335" stopIfTrue="1">
      <formula>OR($D59="SI",$D59="T&amp;A")</formula>
    </cfRule>
  </conditionalFormatting>
  <conditionalFormatting sqref="E59:E60">
    <cfRule type="expression" dxfId="3791" priority="3330" stopIfTrue="1">
      <formula>OR($D59="SI",$D59="T&amp;A")</formula>
    </cfRule>
    <cfRule type="expression" dxfId="3790" priority="3331" stopIfTrue="1">
      <formula>AND($D59&lt;&gt;"SI",$E59&lt;24)</formula>
    </cfRule>
    <cfRule type="expression" dxfId="3789" priority="3332" stopIfTrue="1">
      <formula>OR($D59="SI",$D59="T&amp;A")</formula>
    </cfRule>
  </conditionalFormatting>
  <conditionalFormatting sqref="E59:E60">
    <cfRule type="expression" dxfId="3788" priority="3327" stopIfTrue="1">
      <formula>OR($D59="SI",$D59="T&amp;A")</formula>
    </cfRule>
    <cfRule type="expression" dxfId="3787" priority="3328" stopIfTrue="1">
      <formula>AND($D59&lt;&gt;"SI",$E59&lt;24)</formula>
    </cfRule>
    <cfRule type="expression" dxfId="3786" priority="3329" stopIfTrue="1">
      <formula>OR($D59="SI",$D59="T&amp;A")</formula>
    </cfRule>
  </conditionalFormatting>
  <conditionalFormatting sqref="E59:E60">
    <cfRule type="expression" dxfId="3785" priority="3324" stopIfTrue="1">
      <formula>OR($D59="SI",$D59="T&amp;A")</formula>
    </cfRule>
    <cfRule type="expression" dxfId="3784" priority="3325" stopIfTrue="1">
      <formula>AND($D59&lt;&gt;"SI",$E59&lt;24)</formula>
    </cfRule>
    <cfRule type="expression" dxfId="3783" priority="3326" stopIfTrue="1">
      <formula>OR($D59="SI",$D59="T&amp;A")</formula>
    </cfRule>
  </conditionalFormatting>
  <conditionalFormatting sqref="E59:E60">
    <cfRule type="expression" dxfId="3782" priority="3321" stopIfTrue="1">
      <formula>OR($D59="SI",$D59="T&amp;A")</formula>
    </cfRule>
    <cfRule type="expression" dxfId="3781" priority="3322" stopIfTrue="1">
      <formula>AND($D59&lt;&gt;"SI",$E59&lt;24)</formula>
    </cfRule>
    <cfRule type="expression" dxfId="3780" priority="3323" stopIfTrue="1">
      <formula>OR($D59="SI",$D59="T&amp;A")</formula>
    </cfRule>
  </conditionalFormatting>
  <conditionalFormatting sqref="E59:E60">
    <cfRule type="expression" dxfId="3779" priority="3318" stopIfTrue="1">
      <formula>OR($D59="SI",$D59="T&amp;A")</formula>
    </cfRule>
    <cfRule type="expression" dxfId="3778" priority="3319" stopIfTrue="1">
      <formula>AND($D59&lt;&gt;"SI",$E59&lt;24)</formula>
    </cfRule>
    <cfRule type="expression" dxfId="3777" priority="3320" stopIfTrue="1">
      <formula>OR($D59="SI",$D59="T&amp;A")</formula>
    </cfRule>
  </conditionalFormatting>
  <conditionalFormatting sqref="E59:E60">
    <cfRule type="expression" dxfId="3776" priority="3315" stopIfTrue="1">
      <formula>OR($D59="SI",$D59="T&amp;A")</formula>
    </cfRule>
    <cfRule type="expression" dxfId="3775" priority="3316" stopIfTrue="1">
      <formula>AND($D59&lt;&gt;"SI",$E59&lt;24)</formula>
    </cfRule>
    <cfRule type="expression" dxfId="3774" priority="3317" stopIfTrue="1">
      <formula>OR($D59="SI",$D59="T&amp;A")</formula>
    </cfRule>
  </conditionalFormatting>
  <conditionalFormatting sqref="E59:E60">
    <cfRule type="expression" dxfId="3773" priority="3312" stopIfTrue="1">
      <formula>OR($D59="SI",$D59="T&amp;A")</formula>
    </cfRule>
    <cfRule type="expression" dxfId="3772" priority="3313" stopIfTrue="1">
      <formula>AND($D59&lt;&gt;"SI",$E59&lt;24)</formula>
    </cfRule>
    <cfRule type="expression" dxfId="3771" priority="3314" stopIfTrue="1">
      <formula>OR($D59="SI",$D59="T&amp;A")</formula>
    </cfRule>
  </conditionalFormatting>
  <conditionalFormatting sqref="E59:E60">
    <cfRule type="expression" dxfId="3770" priority="3309" stopIfTrue="1">
      <formula>OR($D59="SI",$D59="T&amp;A")</formula>
    </cfRule>
    <cfRule type="expression" dxfId="3769" priority="3310" stopIfTrue="1">
      <formula>AND($D59&lt;&gt;"SI",$E59&lt;24)</formula>
    </cfRule>
    <cfRule type="expression" dxfId="3768" priority="3311" stopIfTrue="1">
      <formula>OR($D59="SI",$D59="T&amp;A")</formula>
    </cfRule>
  </conditionalFormatting>
  <conditionalFormatting sqref="E59:E60">
    <cfRule type="expression" dxfId="3767" priority="3306" stopIfTrue="1">
      <formula>OR($D59="SI",$D59="T&amp;A")</formula>
    </cfRule>
    <cfRule type="expression" dxfId="3766" priority="3307" stopIfTrue="1">
      <formula>AND($D59&lt;&gt;"SI",$E59&lt;24)</formula>
    </cfRule>
    <cfRule type="expression" dxfId="3765" priority="3308" stopIfTrue="1">
      <formula>OR($D59="SI",$D59="T&amp;A")</formula>
    </cfRule>
  </conditionalFormatting>
  <conditionalFormatting sqref="E59:E60">
    <cfRule type="expression" dxfId="3764" priority="3303" stopIfTrue="1">
      <formula>OR($D59="SI",$D59="T&amp;A")</formula>
    </cfRule>
    <cfRule type="expression" dxfId="3763" priority="3304" stopIfTrue="1">
      <formula>AND($D59&lt;&gt;"SI",$E59&lt;24)</formula>
    </cfRule>
    <cfRule type="expression" dxfId="3762" priority="3305" stopIfTrue="1">
      <formula>OR($D59="SI",$D59="T&amp;A")</formula>
    </cfRule>
  </conditionalFormatting>
  <conditionalFormatting sqref="E59:E60">
    <cfRule type="expression" dxfId="3761" priority="3300" stopIfTrue="1">
      <formula>OR($D59="SI",$D59="T&amp;A")</formula>
    </cfRule>
    <cfRule type="expression" dxfId="3760" priority="3301" stopIfTrue="1">
      <formula>AND($D59&lt;&gt;"SI",$E59&lt;24)</formula>
    </cfRule>
    <cfRule type="expression" dxfId="3759" priority="3302" stopIfTrue="1">
      <formula>OR($D59="SI",$D59="T&amp;A")</formula>
    </cfRule>
  </conditionalFormatting>
  <conditionalFormatting sqref="E59:E60">
    <cfRule type="expression" dxfId="3758" priority="3297" stopIfTrue="1">
      <formula>OR($D59="SI",$D59="T&amp;A")</formula>
    </cfRule>
    <cfRule type="expression" dxfId="3757" priority="3298" stopIfTrue="1">
      <formula>AND($D59&lt;&gt;"SI",$E59&lt;24)</formula>
    </cfRule>
    <cfRule type="expression" dxfId="3756" priority="3299" stopIfTrue="1">
      <formula>OR($D59="SI",$D59="T&amp;A")</formula>
    </cfRule>
  </conditionalFormatting>
  <conditionalFormatting sqref="E59:E60">
    <cfRule type="expression" dxfId="3755" priority="3294" stopIfTrue="1">
      <formula>OR($D59="SI",$D59="T&amp;A")</formula>
    </cfRule>
    <cfRule type="expression" dxfId="3754" priority="3295" stopIfTrue="1">
      <formula>AND($D59&lt;&gt;"SI",$E59&lt;24)</formula>
    </cfRule>
    <cfRule type="expression" dxfId="3753" priority="3296" stopIfTrue="1">
      <formula>OR($D59="SI",$D59="T&amp;A")</formula>
    </cfRule>
  </conditionalFormatting>
  <conditionalFormatting sqref="E59:E60">
    <cfRule type="expression" dxfId="3752" priority="3291" stopIfTrue="1">
      <formula>OR($D59="SI",$D59="T&amp;A")</formula>
    </cfRule>
    <cfRule type="expression" dxfId="3751" priority="3292" stopIfTrue="1">
      <formula>AND($D59&lt;&gt;"SI",$E59&lt;24)</formula>
    </cfRule>
    <cfRule type="expression" dxfId="3750" priority="3293" stopIfTrue="1">
      <formula>OR($D59="SI",$D59="T&amp;A")</formula>
    </cfRule>
  </conditionalFormatting>
  <conditionalFormatting sqref="E59:E60">
    <cfRule type="expression" dxfId="3749" priority="3288" stopIfTrue="1">
      <formula>OR($D59="SI",$D59="T&amp;A")</formula>
    </cfRule>
    <cfRule type="expression" dxfId="3748" priority="3289" stopIfTrue="1">
      <formula>AND($D59&lt;&gt;"SI",$E59&lt;24)</formula>
    </cfRule>
    <cfRule type="expression" dxfId="3747" priority="3290" stopIfTrue="1">
      <formula>OR($D59="SI",$D59="T&amp;A")</formula>
    </cfRule>
  </conditionalFormatting>
  <conditionalFormatting sqref="E59:E60">
    <cfRule type="expression" dxfId="3746" priority="3285" stopIfTrue="1">
      <formula>OR($D59="SI",$D59="T&amp;A")</formula>
    </cfRule>
    <cfRule type="expression" dxfId="3745" priority="3286" stopIfTrue="1">
      <formula>AND($D59&lt;&gt;"SI",$E59&lt;24)</formula>
    </cfRule>
    <cfRule type="expression" dxfId="3744" priority="3287" stopIfTrue="1">
      <formula>OR($D59="SI",$D59="T&amp;A")</formula>
    </cfRule>
  </conditionalFormatting>
  <conditionalFormatting sqref="E59:E60">
    <cfRule type="expression" dxfId="3743" priority="3282" stopIfTrue="1">
      <formula>OR($D59="SI",$D59="T&amp;A")</formula>
    </cfRule>
    <cfRule type="expression" dxfId="3742" priority="3283" stopIfTrue="1">
      <formula>AND($D59&lt;&gt;"SI",$E59&lt;24)</formula>
    </cfRule>
    <cfRule type="expression" dxfId="3741" priority="3284" stopIfTrue="1">
      <formula>OR($D59="SI",$D59="T&amp;A")</formula>
    </cfRule>
  </conditionalFormatting>
  <conditionalFormatting sqref="E59:E60">
    <cfRule type="expression" dxfId="3740" priority="3279" stopIfTrue="1">
      <formula>OR($D59="SI",$D59="T&amp;A")</formula>
    </cfRule>
    <cfRule type="expression" dxfId="3739" priority="3280" stopIfTrue="1">
      <formula>AND($D59&lt;&gt;"SI",$E59&lt;24)</formula>
    </cfRule>
    <cfRule type="expression" dxfId="3738" priority="3281" stopIfTrue="1">
      <formula>OR($D59="SI",$D59="T&amp;A")</formula>
    </cfRule>
  </conditionalFormatting>
  <conditionalFormatting sqref="E59:E60">
    <cfRule type="expression" dxfId="3737" priority="3276" stopIfTrue="1">
      <formula>OR($D59="SI",$D59="T&amp;A")</formula>
    </cfRule>
    <cfRule type="expression" dxfId="3736" priority="3277" stopIfTrue="1">
      <formula>AND($D59&lt;&gt;"SI",$E59&lt;24)</formula>
    </cfRule>
    <cfRule type="expression" dxfId="3735" priority="3278" stopIfTrue="1">
      <formula>OR($D59="SI",$D59="T&amp;A")</formula>
    </cfRule>
  </conditionalFormatting>
  <conditionalFormatting sqref="E59:E60">
    <cfRule type="expression" dxfId="3734" priority="3273" stopIfTrue="1">
      <formula>OR($D59="SI",$D59="T&amp;A")</formula>
    </cfRule>
    <cfRule type="expression" dxfId="3733" priority="3274" stopIfTrue="1">
      <formula>AND($D59&lt;&gt;"SI",$E59&lt;24)</formula>
    </cfRule>
    <cfRule type="expression" dxfId="3732" priority="3275" stopIfTrue="1">
      <formula>OR($D59="SI",$D59="T&amp;A")</formula>
    </cfRule>
  </conditionalFormatting>
  <conditionalFormatting sqref="E59:E60">
    <cfRule type="expression" dxfId="3731" priority="3270" stopIfTrue="1">
      <formula>OR($D59="SI",$D59="T&amp;A")</formula>
    </cfRule>
    <cfRule type="expression" dxfId="3730" priority="3271" stopIfTrue="1">
      <formula>AND($D59&lt;&gt;"SI",$E59&lt;24)</formula>
    </cfRule>
    <cfRule type="expression" dxfId="3729" priority="3272" stopIfTrue="1">
      <formula>OR($D59="SI",$D59="T&amp;A")</formula>
    </cfRule>
  </conditionalFormatting>
  <conditionalFormatting sqref="E59:E60">
    <cfRule type="expression" dxfId="3728" priority="3267" stopIfTrue="1">
      <formula>OR($D59="SI",$D59="T&amp;A")</formula>
    </cfRule>
    <cfRule type="expression" dxfId="3727" priority="3268" stopIfTrue="1">
      <formula>AND($D59&lt;&gt;"SI",$E59&lt;24)</formula>
    </cfRule>
    <cfRule type="expression" dxfId="3726" priority="3269" stopIfTrue="1">
      <formula>OR($D59="SI",$D59="T&amp;A")</formula>
    </cfRule>
  </conditionalFormatting>
  <conditionalFormatting sqref="E59:E60">
    <cfRule type="expression" dxfId="3725" priority="3264" stopIfTrue="1">
      <formula>OR($D59="SI",$D59="T&amp;A")</formula>
    </cfRule>
    <cfRule type="expression" dxfId="3724" priority="3265" stopIfTrue="1">
      <formula>AND($D59&lt;&gt;"SI",$E59&lt;24)</formula>
    </cfRule>
    <cfRule type="expression" dxfId="3723" priority="3266" stopIfTrue="1">
      <formula>OR($D59="SI",$D59="T&amp;A")</formula>
    </cfRule>
  </conditionalFormatting>
  <conditionalFormatting sqref="E59:E60">
    <cfRule type="expression" dxfId="3722" priority="3261" stopIfTrue="1">
      <formula>OR($D59="SI",$D59="T&amp;A")</formula>
    </cfRule>
    <cfRule type="expression" dxfId="3721" priority="3262" stopIfTrue="1">
      <formula>AND($D59&lt;&gt;"SI",$E59&lt;24)</formula>
    </cfRule>
    <cfRule type="expression" dxfId="3720" priority="3263" stopIfTrue="1">
      <formula>OR($D59="SI",$D59="T&amp;A")</formula>
    </cfRule>
  </conditionalFormatting>
  <conditionalFormatting sqref="E59:E60">
    <cfRule type="expression" dxfId="3719" priority="3258" stopIfTrue="1">
      <formula>OR($D59="SI",$D59="T&amp;A")</formula>
    </cfRule>
    <cfRule type="expression" dxfId="3718" priority="3259" stopIfTrue="1">
      <formula>AND($D59&lt;&gt;"SI",$E59&lt;24)</formula>
    </cfRule>
    <cfRule type="expression" dxfId="3717" priority="3260" stopIfTrue="1">
      <formula>OR($D59="SI",$D59="T&amp;A")</formula>
    </cfRule>
  </conditionalFormatting>
  <conditionalFormatting sqref="E59:E60">
    <cfRule type="expression" dxfId="3716" priority="3255" stopIfTrue="1">
      <formula>OR($D59="SI",$D59="T&amp;A")</formula>
    </cfRule>
    <cfRule type="expression" dxfId="3715" priority="3256" stopIfTrue="1">
      <formula>AND($D59&lt;&gt;"SI",$E59&lt;24)</formula>
    </cfRule>
    <cfRule type="expression" dxfId="3714" priority="3257" stopIfTrue="1">
      <formula>OR($D59="SI",$D59="T&amp;A")</formula>
    </cfRule>
  </conditionalFormatting>
  <conditionalFormatting sqref="E59:E60">
    <cfRule type="expression" dxfId="3713" priority="3252" stopIfTrue="1">
      <formula>OR($D59="SI",$D59="T&amp;A")</formula>
    </cfRule>
    <cfRule type="expression" dxfId="3712" priority="3253" stopIfTrue="1">
      <formula>AND($D59&lt;&gt;"SI",$E59&lt;24)</formula>
    </cfRule>
    <cfRule type="expression" dxfId="3711" priority="3254" stopIfTrue="1">
      <formula>OR($D59="SI",$D59="T&amp;A")</formula>
    </cfRule>
  </conditionalFormatting>
  <conditionalFormatting sqref="E59:E60">
    <cfRule type="expression" dxfId="3710" priority="3249" stopIfTrue="1">
      <formula>OR($D59="SI",$D59="T&amp;A")</formula>
    </cfRule>
    <cfRule type="expression" dxfId="3709" priority="3250" stopIfTrue="1">
      <formula>AND($D59&lt;&gt;"SI",$E59&lt;24)</formula>
    </cfRule>
    <cfRule type="expression" dxfId="3708" priority="3251" stopIfTrue="1">
      <formula>OR($D59="SI",$D59="T&amp;A")</formula>
    </cfRule>
  </conditionalFormatting>
  <conditionalFormatting sqref="E59:E60">
    <cfRule type="expression" dxfId="3707" priority="3246" stopIfTrue="1">
      <formula>OR($D59="SI",$D59="T&amp;A")</formula>
    </cfRule>
    <cfRule type="expression" dxfId="3706" priority="3247" stopIfTrue="1">
      <formula>AND($D59&lt;&gt;"SI",$E59&lt;24)</formula>
    </cfRule>
    <cfRule type="expression" dxfId="3705" priority="3248" stopIfTrue="1">
      <formula>OR($D59="SI",$D59="T&amp;A")</formula>
    </cfRule>
  </conditionalFormatting>
  <conditionalFormatting sqref="E59:E60">
    <cfRule type="expression" dxfId="3704" priority="3243" stopIfTrue="1">
      <formula>OR($D59="SI",$D59="T&amp;A")</formula>
    </cfRule>
    <cfRule type="expression" dxfId="3703" priority="3244" stopIfTrue="1">
      <formula>AND($D59&lt;&gt;"SI",$E59&lt;24)</formula>
    </cfRule>
    <cfRule type="expression" dxfId="3702" priority="3245" stopIfTrue="1">
      <formula>OR($D59="SI",$D59="T&amp;A")</formula>
    </cfRule>
  </conditionalFormatting>
  <conditionalFormatting sqref="E59:E60">
    <cfRule type="expression" dxfId="3701" priority="3240" stopIfTrue="1">
      <formula>OR($D59="SI",$D59="T&amp;A")</formula>
    </cfRule>
    <cfRule type="expression" dxfId="3700" priority="3241" stopIfTrue="1">
      <formula>AND($D59&lt;&gt;"SI",$E59&lt;24)</formula>
    </cfRule>
    <cfRule type="expression" dxfId="3699" priority="3242" stopIfTrue="1">
      <formula>OR($D59="SI",$D59="T&amp;A")</formula>
    </cfRule>
  </conditionalFormatting>
  <conditionalFormatting sqref="E59:E60">
    <cfRule type="expression" dxfId="3698" priority="3237" stopIfTrue="1">
      <formula>OR($D59="SI",$D59="T&amp;A")</formula>
    </cfRule>
    <cfRule type="expression" dxfId="3697" priority="3238" stopIfTrue="1">
      <formula>AND($D59&lt;&gt;"SI",$E59&lt;24)</formula>
    </cfRule>
    <cfRule type="expression" dxfId="3696" priority="3239" stopIfTrue="1">
      <formula>OR($D59="SI",$D59="T&amp;A")</formula>
    </cfRule>
  </conditionalFormatting>
  <conditionalFormatting sqref="E59:E60">
    <cfRule type="expression" dxfId="3695" priority="3234" stopIfTrue="1">
      <formula>OR($D59="SI",$D59="T&amp;A")</formula>
    </cfRule>
    <cfRule type="expression" dxfId="3694" priority="3235" stopIfTrue="1">
      <formula>AND($D59&lt;&gt;"SI",$E59&lt;24)</formula>
    </cfRule>
    <cfRule type="expression" dxfId="3693" priority="3236" stopIfTrue="1">
      <formula>OR($D59="SI",$D59="T&amp;A")</formula>
    </cfRule>
  </conditionalFormatting>
  <conditionalFormatting sqref="E59:E60">
    <cfRule type="expression" dxfId="3692" priority="3231" stopIfTrue="1">
      <formula>OR($D59="SI",$D59="T&amp;A")</formula>
    </cfRule>
    <cfRule type="expression" dxfId="3691" priority="3232" stopIfTrue="1">
      <formula>AND($D59&lt;&gt;"SI",$E59&lt;24)</formula>
    </cfRule>
    <cfRule type="expression" dxfId="3690" priority="3233" stopIfTrue="1">
      <formula>OR($D59="SI",$D59="T&amp;A")</formula>
    </cfRule>
  </conditionalFormatting>
  <conditionalFormatting sqref="E59:E60">
    <cfRule type="expression" dxfId="3689" priority="3228" stopIfTrue="1">
      <formula>OR($D59="SI",$D59="T&amp;A")</formula>
    </cfRule>
    <cfRule type="expression" dxfId="3688" priority="3229" stopIfTrue="1">
      <formula>AND($D59&lt;&gt;"SI",$E59&lt;24)</formula>
    </cfRule>
    <cfRule type="expression" dxfId="3687" priority="3230" stopIfTrue="1">
      <formula>OR($D59="SI",$D59="T&amp;A")</formula>
    </cfRule>
  </conditionalFormatting>
  <conditionalFormatting sqref="E59:E60">
    <cfRule type="expression" dxfId="3686" priority="3225" stopIfTrue="1">
      <formula>OR($D59="SI",$D59="T&amp;A")</formula>
    </cfRule>
    <cfRule type="expression" dxfId="3685" priority="3226" stopIfTrue="1">
      <formula>AND($D59&lt;&gt;"SI",$E59&lt;24)</formula>
    </cfRule>
    <cfRule type="expression" dxfId="3684" priority="3227" stopIfTrue="1">
      <formula>OR($D59="SI",$D59="T&amp;A")</formula>
    </cfRule>
  </conditionalFormatting>
  <conditionalFormatting sqref="E59:E60">
    <cfRule type="expression" dxfId="3683" priority="3222" stopIfTrue="1">
      <formula>OR($D59="SI",$D59="T&amp;A")</formula>
    </cfRule>
    <cfRule type="expression" dxfId="3682" priority="3223" stopIfTrue="1">
      <formula>AND($D59&lt;&gt;"SI",$E59&lt;24)</formula>
    </cfRule>
    <cfRule type="expression" dxfId="3681" priority="3224" stopIfTrue="1">
      <formula>OR($D59="SI",$D59="T&amp;A")</formula>
    </cfRule>
  </conditionalFormatting>
  <conditionalFormatting sqref="E59:E60">
    <cfRule type="expression" dxfId="3680" priority="3219" stopIfTrue="1">
      <formula>OR($D59="SI",$D59="T&amp;A")</formula>
    </cfRule>
    <cfRule type="expression" dxfId="3679" priority="3220" stopIfTrue="1">
      <formula>AND($D59&lt;&gt;"SI",$E59&lt;24)</formula>
    </cfRule>
    <cfRule type="expression" dxfId="3678" priority="3221" stopIfTrue="1">
      <formula>OR($D59="SI",$D59="T&amp;A")</formula>
    </cfRule>
  </conditionalFormatting>
  <conditionalFormatting sqref="E59:E60">
    <cfRule type="expression" dxfId="3677" priority="3216" stopIfTrue="1">
      <formula>OR($D59="SI",$D59="T&amp;A")</formula>
    </cfRule>
    <cfRule type="expression" dxfId="3676" priority="3217" stopIfTrue="1">
      <formula>AND($D59&lt;&gt;"SI",$E59&lt;24)</formula>
    </cfRule>
    <cfRule type="expression" dxfId="3675" priority="3218" stopIfTrue="1">
      <formula>OR($D59="SI",$D59="T&amp;A")</formula>
    </cfRule>
  </conditionalFormatting>
  <conditionalFormatting sqref="E59:E60">
    <cfRule type="expression" dxfId="3674" priority="3213" stopIfTrue="1">
      <formula>OR($D59="SI",$D59="T&amp;A")</formula>
    </cfRule>
    <cfRule type="expression" dxfId="3673" priority="3214" stopIfTrue="1">
      <formula>AND($D59&lt;&gt;"SI",$E59&lt;24)</formula>
    </cfRule>
    <cfRule type="expression" dxfId="3672" priority="3215" stopIfTrue="1">
      <formula>OR($D59="SI",$D59="T&amp;A")</formula>
    </cfRule>
  </conditionalFormatting>
  <conditionalFormatting sqref="E59:E60">
    <cfRule type="expression" dxfId="3671" priority="3210" stopIfTrue="1">
      <formula>OR($D59="SI",$D59="T&amp;A")</formula>
    </cfRule>
    <cfRule type="expression" dxfId="3670" priority="3211" stopIfTrue="1">
      <formula>AND($D59&lt;&gt;"SI",$E59&lt;24)</formula>
    </cfRule>
    <cfRule type="expression" dxfId="3669" priority="3212" stopIfTrue="1">
      <formula>OR($D59="SI",$D59="T&amp;A")</formula>
    </cfRule>
  </conditionalFormatting>
  <conditionalFormatting sqref="E59:E60">
    <cfRule type="expression" dxfId="3668" priority="3207" stopIfTrue="1">
      <formula>OR($D59="SI",$D59="T&amp;A")</formula>
    </cfRule>
    <cfRule type="expression" dxfId="3667" priority="3208" stopIfTrue="1">
      <formula>AND($D59&lt;&gt;"SI",$E59&lt;24)</formula>
    </cfRule>
    <cfRule type="expression" dxfId="3666" priority="3209" stopIfTrue="1">
      <formula>OR($D59="SI",$D59="T&amp;A")</formula>
    </cfRule>
  </conditionalFormatting>
  <conditionalFormatting sqref="E59:E60">
    <cfRule type="expression" dxfId="3665" priority="3204" stopIfTrue="1">
      <formula>OR($D59="SI",$D59="T&amp;A")</formula>
    </cfRule>
    <cfRule type="expression" dxfId="3664" priority="3205" stopIfTrue="1">
      <formula>AND($D59&lt;&gt;"SI",$E59&lt;24)</formula>
    </cfRule>
    <cfRule type="expression" dxfId="3663" priority="3206" stopIfTrue="1">
      <formula>OR($D59="SI",$D59="T&amp;A")</formula>
    </cfRule>
  </conditionalFormatting>
  <conditionalFormatting sqref="E59:E60">
    <cfRule type="expression" dxfId="3662" priority="3201" stopIfTrue="1">
      <formula>OR($D59="SI",$D59="T&amp;A")</formula>
    </cfRule>
    <cfRule type="expression" dxfId="3661" priority="3202" stopIfTrue="1">
      <formula>AND($D59&lt;&gt;"SI",$E59&lt;24)</formula>
    </cfRule>
    <cfRule type="expression" dxfId="3660" priority="3203" stopIfTrue="1">
      <formula>OR($D59="SI",$D59="T&amp;A")</formula>
    </cfRule>
  </conditionalFormatting>
  <conditionalFormatting sqref="E59:E60">
    <cfRule type="expression" dxfId="3659" priority="3198" stopIfTrue="1">
      <formula>OR($D59="SI",$D59="T&amp;A")</formula>
    </cfRule>
    <cfRule type="expression" dxfId="3658" priority="3199" stopIfTrue="1">
      <formula>AND($D59&lt;&gt;"SI",$E59&lt;24)</formula>
    </cfRule>
    <cfRule type="expression" dxfId="3657" priority="3200" stopIfTrue="1">
      <formula>OR($D59="SI",$D59="T&amp;A")</formula>
    </cfRule>
  </conditionalFormatting>
  <conditionalFormatting sqref="E59:E60">
    <cfRule type="expression" dxfId="3656" priority="3195" stopIfTrue="1">
      <formula>OR($D59="SI",$D59="T&amp;A")</formula>
    </cfRule>
    <cfRule type="expression" dxfId="3655" priority="3196" stopIfTrue="1">
      <formula>AND($D59&lt;&gt;"SI",$E59&lt;24)</formula>
    </cfRule>
    <cfRule type="expression" dxfId="3654" priority="3197" stopIfTrue="1">
      <formula>OR($D59="SI",$D59="T&amp;A")</formula>
    </cfRule>
  </conditionalFormatting>
  <conditionalFormatting sqref="E59:E60">
    <cfRule type="expression" dxfId="3653" priority="3192" stopIfTrue="1">
      <formula>OR($D59="SI",$D59="T&amp;A")</formula>
    </cfRule>
    <cfRule type="expression" dxfId="3652" priority="3193" stopIfTrue="1">
      <formula>AND($D59&lt;&gt;"SI",$E59&lt;24)</formula>
    </cfRule>
    <cfRule type="expression" dxfId="3651" priority="3194" stopIfTrue="1">
      <formula>OR($D59="SI",$D59="T&amp;A")</formula>
    </cfRule>
  </conditionalFormatting>
  <conditionalFormatting sqref="E59:E60">
    <cfRule type="expression" dxfId="3650" priority="3189" stopIfTrue="1">
      <formula>OR($D59="SI",$D59="T&amp;A")</formula>
    </cfRule>
    <cfRule type="expression" dxfId="3649" priority="3190" stopIfTrue="1">
      <formula>AND($D59&lt;&gt;"SI",$E59&lt;24)</formula>
    </cfRule>
    <cfRule type="expression" dxfId="3648" priority="3191" stopIfTrue="1">
      <formula>OR($D59="SI",$D59="T&amp;A")</formula>
    </cfRule>
  </conditionalFormatting>
  <conditionalFormatting sqref="E59:E60">
    <cfRule type="expression" dxfId="3647" priority="3186" stopIfTrue="1">
      <formula>OR($D59="SI",$D59="T&amp;A")</formula>
    </cfRule>
    <cfRule type="expression" dxfId="3646" priority="3187" stopIfTrue="1">
      <formula>AND($D59&lt;&gt;"SI",$E59&lt;24)</formula>
    </cfRule>
    <cfRule type="expression" dxfId="3645" priority="3188" stopIfTrue="1">
      <formula>OR($D59="SI",$D59="T&amp;A")</formula>
    </cfRule>
  </conditionalFormatting>
  <conditionalFormatting sqref="E59:E60">
    <cfRule type="expression" dxfId="3644" priority="3183" stopIfTrue="1">
      <formula>OR($D59="SI",$D59="T&amp;A")</formula>
    </cfRule>
    <cfRule type="expression" dxfId="3643" priority="3184" stopIfTrue="1">
      <formula>AND($D59&lt;&gt;"SI",$E59&lt;24)</formula>
    </cfRule>
    <cfRule type="expression" dxfId="3642" priority="3185" stopIfTrue="1">
      <formula>OR($D59="SI",$D59="T&amp;A")</formula>
    </cfRule>
  </conditionalFormatting>
  <conditionalFormatting sqref="E59:E60">
    <cfRule type="expression" dxfId="3641" priority="3180" stopIfTrue="1">
      <formula>OR($D59="SI",$D59="T&amp;A")</formula>
    </cfRule>
    <cfRule type="expression" dxfId="3640" priority="3181" stopIfTrue="1">
      <formula>AND($D59&lt;&gt;"SI",$E59&lt;24)</formula>
    </cfRule>
    <cfRule type="expression" dxfId="3639" priority="3182" stopIfTrue="1">
      <formula>OR($D59="SI",$D59="T&amp;A")</formula>
    </cfRule>
  </conditionalFormatting>
  <conditionalFormatting sqref="E59:E60">
    <cfRule type="expression" dxfId="3638" priority="3177" stopIfTrue="1">
      <formula>OR($D59="SI",$D59="T&amp;A")</formula>
    </cfRule>
    <cfRule type="expression" dxfId="3637" priority="3178" stopIfTrue="1">
      <formula>AND($D59&lt;&gt;"SI",$E59&lt;24)</formula>
    </cfRule>
    <cfRule type="expression" dxfId="3636" priority="3179" stopIfTrue="1">
      <formula>OR($D59="SI",$D59="T&amp;A")</formula>
    </cfRule>
  </conditionalFormatting>
  <conditionalFormatting sqref="E59:E60">
    <cfRule type="expression" dxfId="3635" priority="3174" stopIfTrue="1">
      <formula>OR($D59="SI",$D59="T&amp;A")</formula>
    </cfRule>
    <cfRule type="expression" dxfId="3634" priority="3175" stopIfTrue="1">
      <formula>AND($D59&lt;&gt;"SI",$E59&lt;24)</formula>
    </cfRule>
    <cfRule type="expression" dxfId="3633" priority="3176" stopIfTrue="1">
      <formula>OR($D59="SI",$D59="T&amp;A")</formula>
    </cfRule>
  </conditionalFormatting>
  <conditionalFormatting sqref="E59:E60">
    <cfRule type="expression" dxfId="3632" priority="3171" stopIfTrue="1">
      <formula>OR($D59="SI",$D59="T&amp;A")</formula>
    </cfRule>
    <cfRule type="expression" dxfId="3631" priority="3172" stopIfTrue="1">
      <formula>AND($D59&lt;&gt;"SI",$E59&lt;24)</formula>
    </cfRule>
    <cfRule type="expression" dxfId="3630" priority="3173" stopIfTrue="1">
      <formula>OR($D59="SI",$D59="T&amp;A")</formula>
    </cfRule>
  </conditionalFormatting>
  <conditionalFormatting sqref="E59:E60">
    <cfRule type="expression" dxfId="3629" priority="3168" stopIfTrue="1">
      <formula>OR($D59="SI",$D59="T&amp;A")</formula>
    </cfRule>
    <cfRule type="expression" dxfId="3628" priority="3169" stopIfTrue="1">
      <formula>AND($D59&lt;&gt;"SI",$E59&lt;24)</formula>
    </cfRule>
    <cfRule type="expression" dxfId="3627" priority="3170" stopIfTrue="1">
      <formula>OR($D59="SI",$D59="T&amp;A")</formula>
    </cfRule>
  </conditionalFormatting>
  <conditionalFormatting sqref="E59:E60">
    <cfRule type="expression" dxfId="3626" priority="3165" stopIfTrue="1">
      <formula>OR($D59="SI",$D59="T&amp;A")</formula>
    </cfRule>
    <cfRule type="expression" dxfId="3625" priority="3166" stopIfTrue="1">
      <formula>AND($D59&lt;&gt;"SI",$E59&lt;24)</formula>
    </cfRule>
    <cfRule type="expression" dxfId="3624" priority="3167" stopIfTrue="1">
      <formula>OR($D59="SI",$D59="T&amp;A")</formula>
    </cfRule>
  </conditionalFormatting>
  <conditionalFormatting sqref="E59:E60">
    <cfRule type="expression" dxfId="3623" priority="3162" stopIfTrue="1">
      <formula>OR($D59="SI",$D59="T&amp;A")</formula>
    </cfRule>
    <cfRule type="expression" dxfId="3622" priority="3163" stopIfTrue="1">
      <formula>AND($D59&lt;&gt;"SI",$E59&lt;24)</formula>
    </cfRule>
    <cfRule type="expression" dxfId="3621" priority="3164" stopIfTrue="1">
      <formula>OR($D59="SI",$D59="T&amp;A")</formula>
    </cfRule>
  </conditionalFormatting>
  <conditionalFormatting sqref="E59:E60">
    <cfRule type="expression" dxfId="3620" priority="3159" stopIfTrue="1">
      <formula>OR($D59="SI",$D59="T&amp;A")</formula>
    </cfRule>
    <cfRule type="expression" dxfId="3619" priority="3160" stopIfTrue="1">
      <formula>AND($D59&lt;&gt;"SI",$E59&lt;24)</formula>
    </cfRule>
    <cfRule type="expression" dxfId="3618" priority="3161" stopIfTrue="1">
      <formula>OR($D59="SI",$D59="T&amp;A")</formula>
    </cfRule>
  </conditionalFormatting>
  <conditionalFormatting sqref="E59:E60">
    <cfRule type="expression" dxfId="3617" priority="3156" stopIfTrue="1">
      <formula>OR($D59="SI",$D59="T&amp;A")</formula>
    </cfRule>
    <cfRule type="expression" dxfId="3616" priority="3157" stopIfTrue="1">
      <formula>AND($D59&lt;&gt;"SI",$E59&lt;24)</formula>
    </cfRule>
    <cfRule type="expression" dxfId="3615" priority="3158" stopIfTrue="1">
      <formula>OR($D59="SI",$D59="T&amp;A")</formula>
    </cfRule>
  </conditionalFormatting>
  <conditionalFormatting sqref="G23">
    <cfRule type="expression" dxfId="3614" priority="3153" stopIfTrue="1">
      <formula>OR($D23="SI",$D23="T&amp;A")</formula>
    </cfRule>
    <cfRule type="expression" dxfId="3613" priority="3154" stopIfTrue="1">
      <formula>AND($F23&gt;0,$G23="")</formula>
    </cfRule>
    <cfRule type="expression" dxfId="3612" priority="3155" stopIfTrue="1">
      <formula>AND($F23=0,$G23&lt;&gt;"",$G23&lt;&gt;"PUMP OFF MODE",G23&lt;&gt;"UNDER LOAD")</formula>
    </cfRule>
  </conditionalFormatting>
  <conditionalFormatting sqref="G25">
    <cfRule type="expression" dxfId="3611" priority="3150" stopIfTrue="1">
      <formula>OR($D25="SI",$D25="T&amp;A")</formula>
    </cfRule>
    <cfRule type="expression" dxfId="3610" priority="3151" stopIfTrue="1">
      <formula>AND($F25&gt;0,$G25="")</formula>
    </cfRule>
    <cfRule type="expression" dxfId="3609" priority="3152" stopIfTrue="1">
      <formula>AND($F25=0,$G25&lt;&gt;"",$G25&lt;&gt;"PUMP OFF MODE",G25&lt;&gt;"UNDER LOAD")</formula>
    </cfRule>
  </conditionalFormatting>
  <conditionalFormatting sqref="E23">
    <cfRule type="expression" dxfId="3608" priority="3143" stopIfTrue="1">
      <formula>OR($D23="SI",$D23="T&amp;A")</formula>
    </cfRule>
    <cfRule type="expression" dxfId="3607" priority="3144" stopIfTrue="1">
      <formula>AND($D23&lt;&gt;"SI",$E23&lt;24)</formula>
    </cfRule>
    <cfRule type="expression" dxfId="3606" priority="3145" stopIfTrue="1">
      <formula>OR($D23="SI",$D23="T&amp;A")</formula>
    </cfRule>
  </conditionalFormatting>
  <conditionalFormatting sqref="E23">
    <cfRule type="expression" dxfId="3605" priority="3140" stopIfTrue="1">
      <formula>OR($D23="SI",$D23="T&amp;A")</formula>
    </cfRule>
    <cfRule type="expression" dxfId="3604" priority="3141" stopIfTrue="1">
      <formula>AND($D23&lt;&gt;"SI",$E23&lt;24)</formula>
    </cfRule>
    <cfRule type="expression" dxfId="3603" priority="3142" stopIfTrue="1">
      <formula>OR($D23="SI",$D23="T&amp;A")</formula>
    </cfRule>
  </conditionalFormatting>
  <conditionalFormatting sqref="E23">
    <cfRule type="expression" dxfId="3602" priority="3137" stopIfTrue="1">
      <formula>OR($D23="SI",$D23="T&amp;A")</formula>
    </cfRule>
    <cfRule type="expression" dxfId="3601" priority="3138" stopIfTrue="1">
      <formula>AND($D23&lt;&gt;"SI",$E23&lt;24)</formula>
    </cfRule>
    <cfRule type="expression" dxfId="3600" priority="3139" stopIfTrue="1">
      <formula>OR($D23="SI",$D23="T&amp;A")</formula>
    </cfRule>
  </conditionalFormatting>
  <conditionalFormatting sqref="E23">
    <cfRule type="expression" dxfId="3599" priority="3134" stopIfTrue="1">
      <formula>OR($D23="SI",$D23="T&amp;A")</formula>
    </cfRule>
    <cfRule type="expression" dxfId="3598" priority="3135" stopIfTrue="1">
      <formula>AND($D23&lt;&gt;"SI",$E23&lt;24)</formula>
    </cfRule>
    <cfRule type="expression" dxfId="3597" priority="3136" stopIfTrue="1">
      <formula>OR($D23="SI",$D23="T&amp;A")</formula>
    </cfRule>
  </conditionalFormatting>
  <conditionalFormatting sqref="E23">
    <cfRule type="expression" dxfId="3596" priority="3131" stopIfTrue="1">
      <formula>OR($D23="SI",$D23="T&amp;A")</formula>
    </cfRule>
    <cfRule type="expression" dxfId="3595" priority="3132" stopIfTrue="1">
      <formula>AND($D23&lt;&gt;"SI",$E23&lt;24)</formula>
    </cfRule>
    <cfRule type="expression" dxfId="3594" priority="3133" stopIfTrue="1">
      <formula>OR($D23="SI",$D23="T&amp;A")</formula>
    </cfRule>
  </conditionalFormatting>
  <conditionalFormatting sqref="E23">
    <cfRule type="expression" dxfId="3593" priority="3128" stopIfTrue="1">
      <formula>OR($D23="SI",$D23="T&amp;A")</formula>
    </cfRule>
    <cfRule type="expression" dxfId="3592" priority="3129" stopIfTrue="1">
      <formula>AND($D23&lt;&gt;"SI",$E23&lt;24)</formula>
    </cfRule>
    <cfRule type="expression" dxfId="3591" priority="3130" stopIfTrue="1">
      <formula>OR($D23="SI",$D23="T&amp;A")</formula>
    </cfRule>
  </conditionalFormatting>
  <conditionalFormatting sqref="E23">
    <cfRule type="expression" dxfId="3590" priority="3125" stopIfTrue="1">
      <formula>OR($D23="SI",$D23="T&amp;A")</formula>
    </cfRule>
    <cfRule type="expression" dxfId="3589" priority="3126" stopIfTrue="1">
      <formula>AND($D23&lt;&gt;"SI",$E23&lt;24)</formula>
    </cfRule>
    <cfRule type="expression" dxfId="3588" priority="3127" stopIfTrue="1">
      <formula>OR($D23="SI",$D23="T&amp;A")</formula>
    </cfRule>
  </conditionalFormatting>
  <conditionalFormatting sqref="E23">
    <cfRule type="expression" dxfId="3587" priority="3122" stopIfTrue="1">
      <formula>OR($D23="SI",$D23="T&amp;A")</formula>
    </cfRule>
    <cfRule type="expression" dxfId="3586" priority="3123" stopIfTrue="1">
      <formula>AND($D23&lt;&gt;"SI",$E23&lt;24)</formula>
    </cfRule>
    <cfRule type="expression" dxfId="3585" priority="3124" stopIfTrue="1">
      <formula>OR($D23="SI",$D23="T&amp;A")</formula>
    </cfRule>
  </conditionalFormatting>
  <conditionalFormatting sqref="E23">
    <cfRule type="expression" dxfId="3584" priority="3119" stopIfTrue="1">
      <formula>OR($D23="SI",$D23="T&amp;A")</formula>
    </cfRule>
    <cfRule type="expression" dxfId="3583" priority="3120" stopIfTrue="1">
      <formula>AND($D23&lt;&gt;"SI",$E23&lt;24)</formula>
    </cfRule>
    <cfRule type="expression" dxfId="3582" priority="3121" stopIfTrue="1">
      <formula>OR($D23="SI",$D23="T&amp;A")</formula>
    </cfRule>
  </conditionalFormatting>
  <conditionalFormatting sqref="E23">
    <cfRule type="expression" dxfId="3581" priority="3116" stopIfTrue="1">
      <formula>OR($D23="SI",$D23="T&amp;A")</formula>
    </cfRule>
    <cfRule type="expression" dxfId="3580" priority="3117" stopIfTrue="1">
      <formula>AND($D23&lt;&gt;"SI",$E23&lt;24)</formula>
    </cfRule>
    <cfRule type="expression" dxfId="3579" priority="3118" stopIfTrue="1">
      <formula>OR($D23="SI",$D23="T&amp;A")</formula>
    </cfRule>
  </conditionalFormatting>
  <conditionalFormatting sqref="E23">
    <cfRule type="expression" dxfId="3578" priority="3113" stopIfTrue="1">
      <formula>OR($D23="SI",$D23="T&amp;A")</formula>
    </cfRule>
    <cfRule type="expression" dxfId="3577" priority="3114" stopIfTrue="1">
      <formula>AND($D23&lt;&gt;"SI",$E23&lt;24)</formula>
    </cfRule>
    <cfRule type="expression" dxfId="3576" priority="3115" stopIfTrue="1">
      <formula>OR($D23="SI",$D23="T&amp;A")</formula>
    </cfRule>
  </conditionalFormatting>
  <conditionalFormatting sqref="E23">
    <cfRule type="expression" dxfId="3575" priority="3110" stopIfTrue="1">
      <formula>OR($D23="SI",$D23="T&amp;A")</formula>
    </cfRule>
    <cfRule type="expression" dxfId="3574" priority="3111" stopIfTrue="1">
      <formula>AND($D23&lt;&gt;"SI",$E23&lt;24)</formula>
    </cfRule>
    <cfRule type="expression" dxfId="3573" priority="3112" stopIfTrue="1">
      <formula>OR($D23="SI",$D23="T&amp;A")</formula>
    </cfRule>
  </conditionalFormatting>
  <conditionalFormatting sqref="E23">
    <cfRule type="expression" dxfId="3572" priority="3107" stopIfTrue="1">
      <formula>OR($D23="SI",$D23="T&amp;A")</formula>
    </cfRule>
    <cfRule type="expression" dxfId="3571" priority="3108" stopIfTrue="1">
      <formula>AND($D23&lt;&gt;"SI",$E23&lt;24)</formula>
    </cfRule>
    <cfRule type="expression" dxfId="3570" priority="3109" stopIfTrue="1">
      <formula>OR($D23="SI",$D23="T&amp;A")</formula>
    </cfRule>
  </conditionalFormatting>
  <conditionalFormatting sqref="E23">
    <cfRule type="expression" dxfId="3569" priority="3104" stopIfTrue="1">
      <formula>OR($D23="SI",$D23="T&amp;A")</formula>
    </cfRule>
    <cfRule type="expression" dxfId="3568" priority="3105" stopIfTrue="1">
      <formula>AND($D23&lt;&gt;"SI",$E23&lt;24)</formula>
    </cfRule>
    <cfRule type="expression" dxfId="3567" priority="3106" stopIfTrue="1">
      <formula>OR($D23="SI",$D23="T&amp;A")</formula>
    </cfRule>
  </conditionalFormatting>
  <conditionalFormatting sqref="E23">
    <cfRule type="expression" dxfId="3566" priority="3101" stopIfTrue="1">
      <formula>OR($D23="SI",$D23="T&amp;A")</formula>
    </cfRule>
    <cfRule type="expression" dxfId="3565" priority="3102" stopIfTrue="1">
      <formula>AND($D23&lt;&gt;"SI",$E23&lt;24)</formula>
    </cfRule>
    <cfRule type="expression" dxfId="3564" priority="3103" stopIfTrue="1">
      <formula>OR($D23="SI",$D23="T&amp;A")</formula>
    </cfRule>
  </conditionalFormatting>
  <conditionalFormatting sqref="E23">
    <cfRule type="expression" dxfId="3563" priority="3098" stopIfTrue="1">
      <formula>OR($D23="SI",$D23="T&amp;A")</formula>
    </cfRule>
    <cfRule type="expression" dxfId="3562" priority="3099" stopIfTrue="1">
      <formula>AND($D23&lt;&gt;"SI",$E23&lt;24)</formula>
    </cfRule>
    <cfRule type="expression" dxfId="3561" priority="3100" stopIfTrue="1">
      <formula>OR($D23="SI",$D23="T&amp;A")</formula>
    </cfRule>
  </conditionalFormatting>
  <conditionalFormatting sqref="E23">
    <cfRule type="expression" dxfId="3560" priority="3095" stopIfTrue="1">
      <formula>OR($D23="SI",$D23="T&amp;A")</formula>
    </cfRule>
    <cfRule type="expression" dxfId="3559" priority="3096" stopIfTrue="1">
      <formula>AND($D23&lt;&gt;"SI",$E23&lt;24)</formula>
    </cfRule>
    <cfRule type="expression" dxfId="3558" priority="3097" stopIfTrue="1">
      <formula>OR($D23="SI",$D23="T&amp;A")</formula>
    </cfRule>
  </conditionalFormatting>
  <conditionalFormatting sqref="E23">
    <cfRule type="expression" dxfId="3557" priority="3092" stopIfTrue="1">
      <formula>OR($D23="SI",$D23="T&amp;A")</formula>
    </cfRule>
    <cfRule type="expression" dxfId="3556" priority="3093" stopIfTrue="1">
      <formula>AND($D23&lt;&gt;"SI",$E23&lt;24)</formula>
    </cfRule>
    <cfRule type="expression" dxfId="3555" priority="3094" stopIfTrue="1">
      <formula>OR($D23="SI",$D23="T&amp;A")</formula>
    </cfRule>
  </conditionalFormatting>
  <conditionalFormatting sqref="E23">
    <cfRule type="expression" dxfId="3554" priority="3089" stopIfTrue="1">
      <formula>OR($D23="SI",$D23="T&amp;A")</formula>
    </cfRule>
    <cfRule type="expression" dxfId="3553" priority="3090" stopIfTrue="1">
      <formula>AND($D23&lt;&gt;"SI",$E23&lt;24)</formula>
    </cfRule>
    <cfRule type="expression" dxfId="3552" priority="3091" stopIfTrue="1">
      <formula>OR($D23="SI",$D23="T&amp;A")</formula>
    </cfRule>
  </conditionalFormatting>
  <conditionalFormatting sqref="E23">
    <cfRule type="expression" dxfId="3551" priority="3086" stopIfTrue="1">
      <formula>OR($D23="SI",$D23="T&amp;A")</formula>
    </cfRule>
    <cfRule type="expression" dxfId="3550" priority="3087" stopIfTrue="1">
      <formula>AND($D23&lt;&gt;"SI",$E23&lt;24)</formula>
    </cfRule>
    <cfRule type="expression" dxfId="3549" priority="3088" stopIfTrue="1">
      <formula>OR($D23="SI",$D23="T&amp;A")</formula>
    </cfRule>
  </conditionalFormatting>
  <conditionalFormatting sqref="E23">
    <cfRule type="expression" dxfId="3548" priority="3083" stopIfTrue="1">
      <formula>OR($D23="SI",$D23="T&amp;A")</formula>
    </cfRule>
    <cfRule type="expression" dxfId="3547" priority="3084" stopIfTrue="1">
      <formula>AND($D23&lt;&gt;"SI",$E23&lt;24)</formula>
    </cfRule>
    <cfRule type="expression" dxfId="3546" priority="3085" stopIfTrue="1">
      <formula>OR($D23="SI",$D23="T&amp;A")</formula>
    </cfRule>
  </conditionalFormatting>
  <conditionalFormatting sqref="E23">
    <cfRule type="expression" dxfId="3545" priority="3080" stopIfTrue="1">
      <formula>OR($D23="SI",$D23="T&amp;A")</formula>
    </cfRule>
    <cfRule type="expression" dxfId="3544" priority="3081" stopIfTrue="1">
      <formula>AND($D23&lt;&gt;"SI",$E23&lt;24)</formula>
    </cfRule>
    <cfRule type="expression" dxfId="3543" priority="3082" stopIfTrue="1">
      <formula>OR($D23="SI",$D23="T&amp;A")</formula>
    </cfRule>
  </conditionalFormatting>
  <conditionalFormatting sqref="E23">
    <cfRule type="expression" dxfId="3542" priority="3077" stopIfTrue="1">
      <formula>OR($D23="SI",$D23="T&amp;A")</formula>
    </cfRule>
    <cfRule type="expression" dxfId="3541" priority="3078" stopIfTrue="1">
      <formula>AND($D23&lt;&gt;"SI",$E23&lt;24)</formula>
    </cfRule>
    <cfRule type="expression" dxfId="3540" priority="3079" stopIfTrue="1">
      <formula>OR($D23="SI",$D23="T&amp;A")</formula>
    </cfRule>
  </conditionalFormatting>
  <conditionalFormatting sqref="E23">
    <cfRule type="expression" dxfId="3539" priority="3074" stopIfTrue="1">
      <formula>OR($D23="SI",$D23="T&amp;A")</formula>
    </cfRule>
    <cfRule type="expression" dxfId="3538" priority="3075" stopIfTrue="1">
      <formula>AND($D23&lt;&gt;"SI",$E23&lt;24)</formula>
    </cfRule>
    <cfRule type="expression" dxfId="3537" priority="3076" stopIfTrue="1">
      <formula>OR($D23="SI",$D23="T&amp;A")</formula>
    </cfRule>
  </conditionalFormatting>
  <conditionalFormatting sqref="E23">
    <cfRule type="expression" dxfId="3536" priority="3071" stopIfTrue="1">
      <formula>OR($D23="SI",$D23="T&amp;A")</formula>
    </cfRule>
    <cfRule type="expression" dxfId="3535" priority="3072" stopIfTrue="1">
      <formula>AND($D23&lt;&gt;"SI",$E23&lt;24)</formula>
    </cfRule>
    <cfRule type="expression" dxfId="3534" priority="3073" stopIfTrue="1">
      <formula>OR($D23="SI",$D23="T&amp;A")</formula>
    </cfRule>
  </conditionalFormatting>
  <conditionalFormatting sqref="E23">
    <cfRule type="expression" dxfId="3533" priority="3068" stopIfTrue="1">
      <formula>OR($D23="SI",$D23="T&amp;A")</formula>
    </cfRule>
    <cfRule type="expression" dxfId="3532" priority="3069" stopIfTrue="1">
      <formula>AND($D23&lt;&gt;"SI",$E23&lt;24)</formula>
    </cfRule>
    <cfRule type="expression" dxfId="3531" priority="3070" stopIfTrue="1">
      <formula>OR($D23="SI",$D23="T&amp;A")</formula>
    </cfRule>
  </conditionalFormatting>
  <conditionalFormatting sqref="E23">
    <cfRule type="expression" dxfId="3530" priority="3065" stopIfTrue="1">
      <formula>OR($D23="SI",$D23="T&amp;A")</formula>
    </cfRule>
    <cfRule type="expression" dxfId="3529" priority="3066" stopIfTrue="1">
      <formula>AND($D23&lt;&gt;"SI",$E23&lt;24)</formula>
    </cfRule>
    <cfRule type="expression" dxfId="3528" priority="3067" stopIfTrue="1">
      <formula>OR($D23="SI",$D23="T&amp;A")</formula>
    </cfRule>
  </conditionalFormatting>
  <conditionalFormatting sqref="E23">
    <cfRule type="expression" dxfId="3527" priority="3062" stopIfTrue="1">
      <formula>OR($D23="SI",$D23="T&amp;A")</formula>
    </cfRule>
    <cfRule type="expression" dxfId="3526" priority="3063" stopIfTrue="1">
      <formula>AND($D23&lt;&gt;"SI",$E23&lt;24)</formula>
    </cfRule>
    <cfRule type="expression" dxfId="3525" priority="3064" stopIfTrue="1">
      <formula>OR($D23="SI",$D23="T&amp;A")</formula>
    </cfRule>
  </conditionalFormatting>
  <conditionalFormatting sqref="E23">
    <cfRule type="expression" dxfId="3524" priority="3059" stopIfTrue="1">
      <formula>OR($D23="SI",$D23="T&amp;A")</formula>
    </cfRule>
    <cfRule type="expression" dxfId="3523" priority="3060" stopIfTrue="1">
      <formula>AND($D23&lt;&gt;"SI",$E23&lt;24)</formula>
    </cfRule>
    <cfRule type="expression" dxfId="3522" priority="3061" stopIfTrue="1">
      <formula>OR($D23="SI",$D23="T&amp;A")</formula>
    </cfRule>
  </conditionalFormatting>
  <conditionalFormatting sqref="E23">
    <cfRule type="expression" dxfId="3521" priority="3056" stopIfTrue="1">
      <formula>OR($D23="SI",$D23="T&amp;A")</formula>
    </cfRule>
    <cfRule type="expression" dxfId="3520" priority="3057" stopIfTrue="1">
      <formula>AND($D23&lt;&gt;"SI",$E23&lt;24)</formula>
    </cfRule>
    <cfRule type="expression" dxfId="3519" priority="3058" stopIfTrue="1">
      <formula>OR($D23="SI",$D23="T&amp;A")</formula>
    </cfRule>
  </conditionalFormatting>
  <conditionalFormatting sqref="E23">
    <cfRule type="expression" dxfId="3518" priority="3053" stopIfTrue="1">
      <formula>OR($D23="SI",$D23="T&amp;A")</formula>
    </cfRule>
    <cfRule type="expression" dxfId="3517" priority="3054" stopIfTrue="1">
      <formula>AND($D23&lt;&gt;"SI",$E23&lt;24)</formula>
    </cfRule>
    <cfRule type="expression" dxfId="3516" priority="3055" stopIfTrue="1">
      <formula>OR($D23="SI",$D23="T&amp;A")</formula>
    </cfRule>
  </conditionalFormatting>
  <conditionalFormatting sqref="E23">
    <cfRule type="expression" dxfId="3515" priority="3050" stopIfTrue="1">
      <formula>OR($D23="SI",$D23="T&amp;A")</formula>
    </cfRule>
    <cfRule type="expression" dxfId="3514" priority="3051" stopIfTrue="1">
      <formula>AND($D23&lt;&gt;"SI",$E23&lt;24)</formula>
    </cfRule>
    <cfRule type="expression" dxfId="3513" priority="3052" stopIfTrue="1">
      <formula>OR($D23="SI",$D23="T&amp;A")</formula>
    </cfRule>
  </conditionalFormatting>
  <conditionalFormatting sqref="E23">
    <cfRule type="expression" dxfId="3512" priority="3047" stopIfTrue="1">
      <formula>OR($D23="SI",$D23="T&amp;A")</formula>
    </cfRule>
    <cfRule type="expression" dxfId="3511" priority="3048" stopIfTrue="1">
      <formula>AND($D23&lt;&gt;"SI",$E23&lt;24)</formula>
    </cfRule>
    <cfRule type="expression" dxfId="3510" priority="3049" stopIfTrue="1">
      <formula>OR($D23="SI",$D23="T&amp;A")</formula>
    </cfRule>
  </conditionalFormatting>
  <conditionalFormatting sqref="E23">
    <cfRule type="expression" dxfId="3509" priority="3044" stopIfTrue="1">
      <formula>OR($D23="SI",$D23="T&amp;A")</formula>
    </cfRule>
    <cfRule type="expression" dxfId="3508" priority="3045" stopIfTrue="1">
      <formula>AND($D23&lt;&gt;"SI",$E23&lt;24)</formula>
    </cfRule>
    <cfRule type="expression" dxfId="3507" priority="3046" stopIfTrue="1">
      <formula>OR($D23="SI",$D23="T&amp;A")</formula>
    </cfRule>
  </conditionalFormatting>
  <conditionalFormatting sqref="E23">
    <cfRule type="expression" dxfId="3506" priority="3041" stopIfTrue="1">
      <formula>OR($D23="SI",$D23="T&amp;A")</formula>
    </cfRule>
    <cfRule type="expression" dxfId="3505" priority="3042" stopIfTrue="1">
      <formula>AND($D23&lt;&gt;"SI",$E23&lt;24)</formula>
    </cfRule>
    <cfRule type="expression" dxfId="3504" priority="3043" stopIfTrue="1">
      <formula>OR($D23="SI",$D23="T&amp;A")</formula>
    </cfRule>
  </conditionalFormatting>
  <conditionalFormatting sqref="E23">
    <cfRule type="expression" dxfId="3503" priority="3038" stopIfTrue="1">
      <formula>OR($D23="SI",$D23="T&amp;A")</formula>
    </cfRule>
    <cfRule type="expression" dxfId="3502" priority="3039" stopIfTrue="1">
      <formula>AND($D23&lt;&gt;"SI",$E23&lt;24)</formula>
    </cfRule>
    <cfRule type="expression" dxfId="3501" priority="3040" stopIfTrue="1">
      <formula>OR($D23="SI",$D23="T&amp;A")</formula>
    </cfRule>
  </conditionalFormatting>
  <conditionalFormatting sqref="E23">
    <cfRule type="expression" dxfId="3500" priority="3035" stopIfTrue="1">
      <formula>OR($D23="SI",$D23="T&amp;A")</formula>
    </cfRule>
    <cfRule type="expression" dxfId="3499" priority="3036" stopIfTrue="1">
      <formula>AND($D23&lt;&gt;"SI",$E23&lt;24)</formula>
    </cfRule>
    <cfRule type="expression" dxfId="3498" priority="3037" stopIfTrue="1">
      <formula>OR($D23="SI",$D23="T&amp;A")</formula>
    </cfRule>
  </conditionalFormatting>
  <conditionalFormatting sqref="E23">
    <cfRule type="expression" dxfId="3497" priority="3032" stopIfTrue="1">
      <formula>OR($D23="SI",$D23="T&amp;A")</formula>
    </cfRule>
    <cfRule type="expression" dxfId="3496" priority="3033" stopIfTrue="1">
      <formula>AND($D23&lt;&gt;"SI",$E23&lt;24)</formula>
    </cfRule>
    <cfRule type="expression" dxfId="3495" priority="3034" stopIfTrue="1">
      <formula>OR($D23="SI",$D23="T&amp;A")</formula>
    </cfRule>
  </conditionalFormatting>
  <conditionalFormatting sqref="E23">
    <cfRule type="expression" dxfId="3494" priority="3029" stopIfTrue="1">
      <formula>OR($D23="SI",$D23="T&amp;A")</formula>
    </cfRule>
    <cfRule type="expression" dxfId="3493" priority="3030" stopIfTrue="1">
      <formula>AND($D23&lt;&gt;"SI",$E23&lt;24)</formula>
    </cfRule>
    <cfRule type="expression" dxfId="3492" priority="3031" stopIfTrue="1">
      <formula>OR($D23="SI",$D23="T&amp;A")</formula>
    </cfRule>
  </conditionalFormatting>
  <conditionalFormatting sqref="E23">
    <cfRule type="expression" dxfId="3491" priority="3026" stopIfTrue="1">
      <formula>OR($D23="SI",$D23="T&amp;A")</formula>
    </cfRule>
    <cfRule type="expression" dxfId="3490" priority="3027" stopIfTrue="1">
      <formula>AND($D23&lt;&gt;"SI",$E23&lt;24)</formula>
    </cfRule>
    <cfRule type="expression" dxfId="3489" priority="3028" stopIfTrue="1">
      <formula>OR($D23="SI",$D23="T&amp;A")</formula>
    </cfRule>
  </conditionalFormatting>
  <conditionalFormatting sqref="E23">
    <cfRule type="expression" dxfId="3488" priority="3023" stopIfTrue="1">
      <formula>OR($D23="SI",$D23="T&amp;A")</formula>
    </cfRule>
    <cfRule type="expression" dxfId="3487" priority="3024" stopIfTrue="1">
      <formula>AND($D23&lt;&gt;"SI",$E23&lt;24)</formula>
    </cfRule>
    <cfRule type="expression" dxfId="3486" priority="3025" stopIfTrue="1">
      <formula>OR($D23="SI",$D23="T&amp;A")</formula>
    </cfRule>
  </conditionalFormatting>
  <conditionalFormatting sqref="E23">
    <cfRule type="expression" dxfId="3485" priority="3020" stopIfTrue="1">
      <formula>OR($D23="SI",$D23="T&amp;A")</formula>
    </cfRule>
    <cfRule type="expression" dxfId="3484" priority="3021" stopIfTrue="1">
      <formula>AND($D23&lt;&gt;"SI",$E23&lt;24)</formula>
    </cfRule>
    <cfRule type="expression" dxfId="3483" priority="3022" stopIfTrue="1">
      <formula>OR($D23="SI",$D23="T&amp;A")</formula>
    </cfRule>
  </conditionalFormatting>
  <conditionalFormatting sqref="E23">
    <cfRule type="expression" dxfId="3482" priority="3017" stopIfTrue="1">
      <formula>OR($D23="SI",$D23="T&amp;A")</formula>
    </cfRule>
    <cfRule type="expression" dxfId="3481" priority="3018" stopIfTrue="1">
      <formula>AND($D23&lt;&gt;"SI",$E23&lt;24)</formula>
    </cfRule>
    <cfRule type="expression" dxfId="3480" priority="3019" stopIfTrue="1">
      <formula>OR($D23="SI",$D23="T&amp;A")</formula>
    </cfRule>
  </conditionalFormatting>
  <conditionalFormatting sqref="E23">
    <cfRule type="expression" dxfId="3479" priority="3014" stopIfTrue="1">
      <formula>OR($D23="SI",$D23="T&amp;A")</formula>
    </cfRule>
    <cfRule type="expression" dxfId="3478" priority="3015" stopIfTrue="1">
      <formula>AND($D23&lt;&gt;"SI",$E23&lt;24)</formula>
    </cfRule>
    <cfRule type="expression" dxfId="3477" priority="3016" stopIfTrue="1">
      <formula>OR($D23="SI",$D23="T&amp;A")</formula>
    </cfRule>
  </conditionalFormatting>
  <conditionalFormatting sqref="E23">
    <cfRule type="expression" dxfId="3476" priority="3011" stopIfTrue="1">
      <formula>OR($D23="SI",$D23="T&amp;A")</formula>
    </cfRule>
    <cfRule type="expression" dxfId="3475" priority="3012" stopIfTrue="1">
      <formula>AND($D23&lt;&gt;"SI",$E23&lt;24)</formula>
    </cfRule>
    <cfRule type="expression" dxfId="3474" priority="3013" stopIfTrue="1">
      <formula>OR($D23="SI",$D23="T&amp;A")</formula>
    </cfRule>
  </conditionalFormatting>
  <conditionalFormatting sqref="E23">
    <cfRule type="expression" dxfId="3473" priority="3008" stopIfTrue="1">
      <formula>OR($D23="SI",$D23="T&amp;A")</formula>
    </cfRule>
    <cfRule type="expression" dxfId="3472" priority="3009" stopIfTrue="1">
      <formula>AND($D23&lt;&gt;"SI",$E23&lt;24)</formula>
    </cfRule>
    <cfRule type="expression" dxfId="3471" priority="3010" stopIfTrue="1">
      <formula>OR($D23="SI",$D23="T&amp;A")</formula>
    </cfRule>
  </conditionalFormatting>
  <conditionalFormatting sqref="E23">
    <cfRule type="expression" dxfId="3470" priority="3005" stopIfTrue="1">
      <formula>OR($D23="SI",$D23="T&amp;A")</formula>
    </cfRule>
    <cfRule type="expression" dxfId="3469" priority="3006" stopIfTrue="1">
      <formula>AND($D23&lt;&gt;"SI",$E23&lt;24)</formula>
    </cfRule>
    <cfRule type="expression" dxfId="3468" priority="3007" stopIfTrue="1">
      <formula>OR($D23="SI",$D23="T&amp;A")</formula>
    </cfRule>
  </conditionalFormatting>
  <conditionalFormatting sqref="E23">
    <cfRule type="expression" dxfId="3467" priority="3002" stopIfTrue="1">
      <formula>OR($D23="SI",$D23="T&amp;A")</formula>
    </cfRule>
    <cfRule type="expression" dxfId="3466" priority="3003" stopIfTrue="1">
      <formula>AND($D23&lt;&gt;"SI",$E23&lt;24)</formula>
    </cfRule>
    <cfRule type="expression" dxfId="3465" priority="3004" stopIfTrue="1">
      <formula>OR($D23="SI",$D23="T&amp;A")</formula>
    </cfRule>
  </conditionalFormatting>
  <conditionalFormatting sqref="E23">
    <cfRule type="expression" dxfId="3464" priority="2999" stopIfTrue="1">
      <formula>OR($D23="SI",$D23="T&amp;A")</formula>
    </cfRule>
    <cfRule type="expression" dxfId="3463" priority="3000" stopIfTrue="1">
      <formula>AND($D23&lt;&gt;"SI",$E23&lt;24)</formula>
    </cfRule>
    <cfRule type="expression" dxfId="3462" priority="3001" stopIfTrue="1">
      <formula>OR($D23="SI",$D23="T&amp;A")</formula>
    </cfRule>
  </conditionalFormatting>
  <conditionalFormatting sqref="E23">
    <cfRule type="expression" dxfId="3461" priority="2996" stopIfTrue="1">
      <formula>OR($D23="SI",$D23="T&amp;A")</formula>
    </cfRule>
    <cfRule type="expression" dxfId="3460" priority="2997" stopIfTrue="1">
      <formula>AND($D23&lt;&gt;"SI",$E23&lt;24)</formula>
    </cfRule>
    <cfRule type="expression" dxfId="3459" priority="2998" stopIfTrue="1">
      <formula>OR($D23="SI",$D23="T&amp;A")</formula>
    </cfRule>
  </conditionalFormatting>
  <conditionalFormatting sqref="E23">
    <cfRule type="expression" dxfId="3458" priority="2993" stopIfTrue="1">
      <formula>OR($D23="SI",$D23="T&amp;A")</formula>
    </cfRule>
    <cfRule type="expression" dxfId="3457" priority="2994" stopIfTrue="1">
      <formula>AND($D23&lt;&gt;"SI",$E23&lt;24)</formula>
    </cfRule>
    <cfRule type="expression" dxfId="3456" priority="2995" stopIfTrue="1">
      <formula>OR($D23="SI",$D23="T&amp;A")</formula>
    </cfRule>
  </conditionalFormatting>
  <conditionalFormatting sqref="E23">
    <cfRule type="expression" dxfId="3455" priority="2990" stopIfTrue="1">
      <formula>OR($D23="SI",$D23="T&amp;A")</formula>
    </cfRule>
    <cfRule type="expression" dxfId="3454" priority="2991" stopIfTrue="1">
      <formula>AND($D23&lt;&gt;"SI",$E23&lt;24)</formula>
    </cfRule>
    <cfRule type="expression" dxfId="3453" priority="2992" stopIfTrue="1">
      <formula>OR($D23="SI",$D23="T&amp;A")</formula>
    </cfRule>
  </conditionalFormatting>
  <conditionalFormatting sqref="E23">
    <cfRule type="expression" dxfId="3452" priority="2987" stopIfTrue="1">
      <formula>OR($D23="SI",$D23="T&amp;A")</formula>
    </cfRule>
    <cfRule type="expression" dxfId="3451" priority="2988" stopIfTrue="1">
      <formula>AND($D23&lt;&gt;"SI",$E23&lt;24)</formula>
    </cfRule>
    <cfRule type="expression" dxfId="3450" priority="2989" stopIfTrue="1">
      <formula>OR($D23="SI",$D23="T&amp;A")</formula>
    </cfRule>
  </conditionalFormatting>
  <conditionalFormatting sqref="E23">
    <cfRule type="expression" dxfId="3449" priority="2984" stopIfTrue="1">
      <formula>OR($D23="SI",$D23="T&amp;A")</formula>
    </cfRule>
    <cfRule type="expression" dxfId="3448" priority="2985" stopIfTrue="1">
      <formula>AND($D23&lt;&gt;"SI",$E23&lt;24)</formula>
    </cfRule>
    <cfRule type="expression" dxfId="3447" priority="2986" stopIfTrue="1">
      <formula>OR($D23="SI",$D23="T&amp;A")</formula>
    </cfRule>
  </conditionalFormatting>
  <conditionalFormatting sqref="E23">
    <cfRule type="expression" dxfId="3446" priority="2981" stopIfTrue="1">
      <formula>OR($D23="SI",$D23="T&amp;A")</formula>
    </cfRule>
    <cfRule type="expression" dxfId="3445" priority="2982" stopIfTrue="1">
      <formula>AND($D23&lt;&gt;"SI",$E23&lt;24)</formula>
    </cfRule>
    <cfRule type="expression" dxfId="3444" priority="2983" stopIfTrue="1">
      <formula>OR($D23="SI",$D23="T&amp;A")</formula>
    </cfRule>
  </conditionalFormatting>
  <conditionalFormatting sqref="E23">
    <cfRule type="expression" dxfId="3443" priority="2978" stopIfTrue="1">
      <formula>OR($D23="SI",$D23="T&amp;A")</formula>
    </cfRule>
    <cfRule type="expression" dxfId="3442" priority="2979" stopIfTrue="1">
      <formula>AND($D23&lt;&gt;"SI",$E23&lt;24)</formula>
    </cfRule>
    <cfRule type="expression" dxfId="3441" priority="2980" stopIfTrue="1">
      <formula>OR($D23="SI",$D23="T&amp;A")</formula>
    </cfRule>
  </conditionalFormatting>
  <conditionalFormatting sqref="E23">
    <cfRule type="expression" dxfId="3440" priority="2975" stopIfTrue="1">
      <formula>OR($D23="SI",$D23="T&amp;A")</formula>
    </cfRule>
    <cfRule type="expression" dxfId="3439" priority="2976" stopIfTrue="1">
      <formula>AND($D23&lt;&gt;"SI",$E23&lt;24)</formula>
    </cfRule>
    <cfRule type="expression" dxfId="3438" priority="2977" stopIfTrue="1">
      <formula>OR($D23="SI",$D23="T&amp;A")</formula>
    </cfRule>
  </conditionalFormatting>
  <conditionalFormatting sqref="E25:E27">
    <cfRule type="expression" dxfId="3437" priority="2972" stopIfTrue="1">
      <formula>OR($D25="SI",$D25="T&amp;A")</formula>
    </cfRule>
    <cfRule type="expression" dxfId="3436" priority="2973" stopIfTrue="1">
      <formula>AND($D25&lt;&gt;"SI",$E25&lt;24)</formula>
    </cfRule>
    <cfRule type="expression" dxfId="3435" priority="2974" stopIfTrue="1">
      <formula>OR($D25="SI",$D25="T&amp;A")</formula>
    </cfRule>
  </conditionalFormatting>
  <conditionalFormatting sqref="E25:E27">
    <cfRule type="expression" dxfId="3434" priority="2969" stopIfTrue="1">
      <formula>OR($D25="SI",$D25="T&amp;A")</formula>
    </cfRule>
    <cfRule type="expression" dxfId="3433" priority="2970" stopIfTrue="1">
      <formula>AND($D25&lt;&gt;"SI",$E25&lt;24)</formula>
    </cfRule>
    <cfRule type="expression" dxfId="3432" priority="2971" stopIfTrue="1">
      <formula>OR($D25="SI",$D25="T&amp;A")</formula>
    </cfRule>
  </conditionalFormatting>
  <conditionalFormatting sqref="E25:E27">
    <cfRule type="expression" dxfId="3431" priority="2966" stopIfTrue="1">
      <formula>OR($D25="SI",$D25="T&amp;A")</formula>
    </cfRule>
    <cfRule type="expression" dxfId="3430" priority="2967" stopIfTrue="1">
      <formula>AND($D25&lt;&gt;"SI",$E25&lt;24)</formula>
    </cfRule>
    <cfRule type="expression" dxfId="3429" priority="2968" stopIfTrue="1">
      <formula>OR($D25="SI",$D25="T&amp;A")</formula>
    </cfRule>
  </conditionalFormatting>
  <conditionalFormatting sqref="E25:E27">
    <cfRule type="expression" dxfId="3428" priority="2963" stopIfTrue="1">
      <formula>OR($D25="SI",$D25="T&amp;A")</formula>
    </cfRule>
    <cfRule type="expression" dxfId="3427" priority="2964" stopIfTrue="1">
      <formula>AND($D25&lt;&gt;"SI",$E25&lt;24)</formula>
    </cfRule>
    <cfRule type="expression" dxfId="3426" priority="2965" stopIfTrue="1">
      <formula>OR($D25="SI",$D25="T&amp;A")</formula>
    </cfRule>
  </conditionalFormatting>
  <conditionalFormatting sqref="E25:E27">
    <cfRule type="expression" dxfId="3425" priority="2960" stopIfTrue="1">
      <formula>OR($D25="SI",$D25="T&amp;A")</formula>
    </cfRule>
    <cfRule type="expression" dxfId="3424" priority="2961" stopIfTrue="1">
      <formula>AND($D25&lt;&gt;"SI",$E25&lt;24)</formula>
    </cfRule>
    <cfRule type="expression" dxfId="3423" priority="2962" stopIfTrue="1">
      <formula>OR($D25="SI",$D25="T&amp;A")</formula>
    </cfRule>
  </conditionalFormatting>
  <conditionalFormatting sqref="E25:E27">
    <cfRule type="expression" dxfId="3422" priority="2957" stopIfTrue="1">
      <formula>OR($D25="SI",$D25="T&amp;A")</formula>
    </cfRule>
    <cfRule type="expression" dxfId="3421" priority="2958" stopIfTrue="1">
      <formula>AND($D25&lt;&gt;"SI",$E25&lt;24)</formula>
    </cfRule>
    <cfRule type="expression" dxfId="3420" priority="2959" stopIfTrue="1">
      <formula>OR($D25="SI",$D25="T&amp;A")</formula>
    </cfRule>
  </conditionalFormatting>
  <conditionalFormatting sqref="E25:E27">
    <cfRule type="expression" dxfId="3419" priority="2954" stopIfTrue="1">
      <formula>OR($D25="SI",$D25="T&amp;A")</formula>
    </cfRule>
    <cfRule type="expression" dxfId="3418" priority="2955" stopIfTrue="1">
      <formula>AND($D25&lt;&gt;"SI",$E25&lt;24)</formula>
    </cfRule>
    <cfRule type="expression" dxfId="3417" priority="2956" stopIfTrue="1">
      <formula>OR($D25="SI",$D25="T&amp;A")</formula>
    </cfRule>
  </conditionalFormatting>
  <conditionalFormatting sqref="E25:E27">
    <cfRule type="expression" dxfId="3416" priority="2951" stopIfTrue="1">
      <formula>OR($D25="SI",$D25="T&amp;A")</formula>
    </cfRule>
    <cfRule type="expression" dxfId="3415" priority="2952" stopIfTrue="1">
      <formula>AND($D25&lt;&gt;"SI",$E25&lt;24)</formula>
    </cfRule>
    <cfRule type="expression" dxfId="3414" priority="2953" stopIfTrue="1">
      <formula>OR($D25="SI",$D25="T&amp;A")</formula>
    </cfRule>
  </conditionalFormatting>
  <conditionalFormatting sqref="E25:E27">
    <cfRule type="expression" dxfId="3413" priority="2948" stopIfTrue="1">
      <formula>OR($D25="SI",$D25="T&amp;A")</formula>
    </cfRule>
    <cfRule type="expression" dxfId="3412" priority="2949" stopIfTrue="1">
      <formula>AND($D25&lt;&gt;"SI",$E25&lt;24)</formula>
    </cfRule>
    <cfRule type="expression" dxfId="3411" priority="2950" stopIfTrue="1">
      <formula>OR($D25="SI",$D25="T&amp;A")</formula>
    </cfRule>
  </conditionalFormatting>
  <conditionalFormatting sqref="E25:E27">
    <cfRule type="expression" dxfId="3410" priority="2945" stopIfTrue="1">
      <formula>OR($D25="SI",$D25="T&amp;A")</formula>
    </cfRule>
    <cfRule type="expression" dxfId="3409" priority="2946" stopIfTrue="1">
      <formula>AND($D25&lt;&gt;"SI",$E25&lt;24)</formula>
    </cfRule>
    <cfRule type="expression" dxfId="3408" priority="2947" stopIfTrue="1">
      <formula>OR($D25="SI",$D25="T&amp;A")</formula>
    </cfRule>
  </conditionalFormatting>
  <conditionalFormatting sqref="E25:E27">
    <cfRule type="expression" dxfId="3407" priority="2942" stopIfTrue="1">
      <formula>OR($D25="SI",$D25="T&amp;A")</formula>
    </cfRule>
    <cfRule type="expression" dxfId="3406" priority="2943" stopIfTrue="1">
      <formula>AND($D25&lt;&gt;"SI",$E25&lt;24)</formula>
    </cfRule>
    <cfRule type="expression" dxfId="3405" priority="2944" stopIfTrue="1">
      <formula>OR($D25="SI",$D25="T&amp;A")</formula>
    </cfRule>
  </conditionalFormatting>
  <conditionalFormatting sqref="E25:E27">
    <cfRule type="expression" dxfId="3404" priority="2939" stopIfTrue="1">
      <formula>OR($D25="SI",$D25="T&amp;A")</formula>
    </cfRule>
    <cfRule type="expression" dxfId="3403" priority="2940" stopIfTrue="1">
      <formula>AND($D25&lt;&gt;"SI",$E25&lt;24)</formula>
    </cfRule>
    <cfRule type="expression" dxfId="3402" priority="2941" stopIfTrue="1">
      <formula>OR($D25="SI",$D25="T&amp;A")</formula>
    </cfRule>
  </conditionalFormatting>
  <conditionalFormatting sqref="E25:E27">
    <cfRule type="expression" dxfId="3401" priority="2936" stopIfTrue="1">
      <formula>OR($D25="SI",$D25="T&amp;A")</formula>
    </cfRule>
    <cfRule type="expression" dxfId="3400" priority="2937" stopIfTrue="1">
      <formula>AND($D25&lt;&gt;"SI",$E25&lt;24)</formula>
    </cfRule>
    <cfRule type="expression" dxfId="3399" priority="2938" stopIfTrue="1">
      <formula>OR($D25="SI",$D25="T&amp;A")</formula>
    </cfRule>
  </conditionalFormatting>
  <conditionalFormatting sqref="E25:E27">
    <cfRule type="expression" dxfId="3398" priority="2933" stopIfTrue="1">
      <formula>OR($D25="SI",$D25="T&amp;A")</formula>
    </cfRule>
    <cfRule type="expression" dxfId="3397" priority="2934" stopIfTrue="1">
      <formula>AND($D25&lt;&gt;"SI",$E25&lt;24)</formula>
    </cfRule>
    <cfRule type="expression" dxfId="3396" priority="2935" stopIfTrue="1">
      <formula>OR($D25="SI",$D25="T&amp;A")</formula>
    </cfRule>
  </conditionalFormatting>
  <conditionalFormatting sqref="E25:E27">
    <cfRule type="expression" dxfId="3395" priority="2930" stopIfTrue="1">
      <formula>OR($D25="SI",$D25="T&amp;A")</formula>
    </cfRule>
    <cfRule type="expression" dxfId="3394" priority="2931" stopIfTrue="1">
      <formula>AND($D25&lt;&gt;"SI",$E25&lt;24)</formula>
    </cfRule>
    <cfRule type="expression" dxfId="3393" priority="2932" stopIfTrue="1">
      <formula>OR($D25="SI",$D25="T&amp;A")</formula>
    </cfRule>
  </conditionalFormatting>
  <conditionalFormatting sqref="E25:E27">
    <cfRule type="expression" dxfId="3392" priority="2927" stopIfTrue="1">
      <formula>OR($D25="SI",$D25="T&amp;A")</formula>
    </cfRule>
    <cfRule type="expression" dxfId="3391" priority="2928" stopIfTrue="1">
      <formula>AND($D25&lt;&gt;"SI",$E25&lt;24)</formula>
    </cfRule>
    <cfRule type="expression" dxfId="3390" priority="2929" stopIfTrue="1">
      <formula>OR($D25="SI",$D25="T&amp;A")</formula>
    </cfRule>
  </conditionalFormatting>
  <conditionalFormatting sqref="E25:E27">
    <cfRule type="expression" dxfId="3389" priority="2924" stopIfTrue="1">
      <formula>OR($D25="SI",$D25="T&amp;A")</formula>
    </cfRule>
    <cfRule type="expression" dxfId="3388" priority="2925" stopIfTrue="1">
      <formula>AND($D25&lt;&gt;"SI",$E25&lt;24)</formula>
    </cfRule>
    <cfRule type="expression" dxfId="3387" priority="2926" stopIfTrue="1">
      <formula>OR($D25="SI",$D25="T&amp;A")</formula>
    </cfRule>
  </conditionalFormatting>
  <conditionalFormatting sqref="E25:E27">
    <cfRule type="expression" dxfId="3386" priority="2921" stopIfTrue="1">
      <formula>OR($D25="SI",$D25="T&amp;A")</formula>
    </cfRule>
    <cfRule type="expression" dxfId="3385" priority="2922" stopIfTrue="1">
      <formula>AND($D25&lt;&gt;"SI",$E25&lt;24)</formula>
    </cfRule>
    <cfRule type="expression" dxfId="3384" priority="2923" stopIfTrue="1">
      <formula>OR($D25="SI",$D25="T&amp;A")</formula>
    </cfRule>
  </conditionalFormatting>
  <conditionalFormatting sqref="E25:E27">
    <cfRule type="expression" dxfId="3383" priority="2918" stopIfTrue="1">
      <formula>OR($D25="SI",$D25="T&amp;A")</formula>
    </cfRule>
    <cfRule type="expression" dxfId="3382" priority="2919" stopIfTrue="1">
      <formula>AND($D25&lt;&gt;"SI",$E25&lt;24)</formula>
    </cfRule>
    <cfRule type="expression" dxfId="3381" priority="2920" stopIfTrue="1">
      <formula>OR($D25="SI",$D25="T&amp;A")</formula>
    </cfRule>
  </conditionalFormatting>
  <conditionalFormatting sqref="E25:E27">
    <cfRule type="expression" dxfId="3380" priority="2915" stopIfTrue="1">
      <formula>OR($D25="SI",$D25="T&amp;A")</formula>
    </cfRule>
    <cfRule type="expression" dxfId="3379" priority="2916" stopIfTrue="1">
      <formula>AND($D25&lt;&gt;"SI",$E25&lt;24)</formula>
    </cfRule>
    <cfRule type="expression" dxfId="3378" priority="2917" stopIfTrue="1">
      <formula>OR($D25="SI",$D25="T&amp;A")</formula>
    </cfRule>
  </conditionalFormatting>
  <conditionalFormatting sqref="E25:E27">
    <cfRule type="expression" dxfId="3377" priority="2912" stopIfTrue="1">
      <formula>OR($D25="SI",$D25="T&amp;A")</formula>
    </cfRule>
    <cfRule type="expression" dxfId="3376" priority="2913" stopIfTrue="1">
      <formula>AND($D25&lt;&gt;"SI",$E25&lt;24)</formula>
    </cfRule>
    <cfRule type="expression" dxfId="3375" priority="2914" stopIfTrue="1">
      <formula>OR($D25="SI",$D25="T&amp;A")</formula>
    </cfRule>
  </conditionalFormatting>
  <conditionalFormatting sqref="E25:E27">
    <cfRule type="expression" dxfId="3374" priority="2909" stopIfTrue="1">
      <formula>OR($D25="SI",$D25="T&amp;A")</formula>
    </cfRule>
    <cfRule type="expression" dxfId="3373" priority="2910" stopIfTrue="1">
      <formula>AND($D25&lt;&gt;"SI",$E25&lt;24)</formula>
    </cfRule>
    <cfRule type="expression" dxfId="3372" priority="2911" stopIfTrue="1">
      <formula>OR($D25="SI",$D25="T&amp;A")</formula>
    </cfRule>
  </conditionalFormatting>
  <conditionalFormatting sqref="E25:E27">
    <cfRule type="expression" dxfId="3371" priority="2906" stopIfTrue="1">
      <formula>OR($D25="SI",$D25="T&amp;A")</formula>
    </cfRule>
    <cfRule type="expression" dxfId="3370" priority="2907" stopIfTrue="1">
      <formula>AND($D25&lt;&gt;"SI",$E25&lt;24)</formula>
    </cfRule>
    <cfRule type="expression" dxfId="3369" priority="2908" stopIfTrue="1">
      <formula>OR($D25="SI",$D25="T&amp;A")</formula>
    </cfRule>
  </conditionalFormatting>
  <conditionalFormatting sqref="E25:E27">
    <cfRule type="expression" dxfId="3368" priority="2903" stopIfTrue="1">
      <formula>OR($D25="SI",$D25="T&amp;A")</formula>
    </cfRule>
    <cfRule type="expression" dxfId="3367" priority="2904" stopIfTrue="1">
      <formula>AND($D25&lt;&gt;"SI",$E25&lt;24)</formula>
    </cfRule>
    <cfRule type="expression" dxfId="3366" priority="2905" stopIfTrue="1">
      <formula>OR($D25="SI",$D25="T&amp;A")</formula>
    </cfRule>
  </conditionalFormatting>
  <conditionalFormatting sqref="E25:E27">
    <cfRule type="expression" dxfId="3365" priority="2900" stopIfTrue="1">
      <formula>OR($D25="SI",$D25="T&amp;A")</formula>
    </cfRule>
    <cfRule type="expression" dxfId="3364" priority="2901" stopIfTrue="1">
      <formula>AND($D25&lt;&gt;"SI",$E25&lt;24)</formula>
    </cfRule>
    <cfRule type="expression" dxfId="3363" priority="2902" stopIfTrue="1">
      <formula>OR($D25="SI",$D25="T&amp;A")</formula>
    </cfRule>
  </conditionalFormatting>
  <conditionalFormatting sqref="E25:E27">
    <cfRule type="expression" dxfId="3362" priority="2897" stopIfTrue="1">
      <formula>OR($D25="SI",$D25="T&amp;A")</formula>
    </cfRule>
    <cfRule type="expression" dxfId="3361" priority="2898" stopIfTrue="1">
      <formula>AND($D25&lt;&gt;"SI",$E25&lt;24)</formula>
    </cfRule>
    <cfRule type="expression" dxfId="3360" priority="2899" stopIfTrue="1">
      <formula>OR($D25="SI",$D25="T&amp;A")</formula>
    </cfRule>
  </conditionalFormatting>
  <conditionalFormatting sqref="E25:E27">
    <cfRule type="expression" dxfId="3359" priority="2894" stopIfTrue="1">
      <formula>OR($D25="SI",$D25="T&amp;A")</formula>
    </cfRule>
    <cfRule type="expression" dxfId="3358" priority="2895" stopIfTrue="1">
      <formula>AND($D25&lt;&gt;"SI",$E25&lt;24)</formula>
    </cfRule>
    <cfRule type="expression" dxfId="3357" priority="2896" stopIfTrue="1">
      <formula>OR($D25="SI",$D25="T&amp;A")</formula>
    </cfRule>
  </conditionalFormatting>
  <conditionalFormatting sqref="E25:E27">
    <cfRule type="expression" dxfId="3356" priority="2891" stopIfTrue="1">
      <formula>OR($D25="SI",$D25="T&amp;A")</formula>
    </cfRule>
    <cfRule type="expression" dxfId="3355" priority="2892" stopIfTrue="1">
      <formula>AND($D25&lt;&gt;"SI",$E25&lt;24)</formula>
    </cfRule>
    <cfRule type="expression" dxfId="3354" priority="2893" stopIfTrue="1">
      <formula>OR($D25="SI",$D25="T&amp;A")</formula>
    </cfRule>
  </conditionalFormatting>
  <conditionalFormatting sqref="E25:E27">
    <cfRule type="expression" dxfId="3353" priority="2888" stopIfTrue="1">
      <formula>OR($D25="SI",$D25="T&amp;A")</formula>
    </cfRule>
    <cfRule type="expression" dxfId="3352" priority="2889" stopIfTrue="1">
      <formula>AND($D25&lt;&gt;"SI",$E25&lt;24)</formula>
    </cfRule>
    <cfRule type="expression" dxfId="3351" priority="2890" stopIfTrue="1">
      <formula>OR($D25="SI",$D25="T&amp;A")</formula>
    </cfRule>
  </conditionalFormatting>
  <conditionalFormatting sqref="E25:E27">
    <cfRule type="expression" dxfId="3350" priority="2885" stopIfTrue="1">
      <formula>OR($D25="SI",$D25="T&amp;A")</formula>
    </cfRule>
    <cfRule type="expression" dxfId="3349" priority="2886" stopIfTrue="1">
      <formula>AND($D25&lt;&gt;"SI",$E25&lt;24)</formula>
    </cfRule>
    <cfRule type="expression" dxfId="3348" priority="2887" stopIfTrue="1">
      <formula>OR($D25="SI",$D25="T&amp;A")</formula>
    </cfRule>
  </conditionalFormatting>
  <conditionalFormatting sqref="E25:E27">
    <cfRule type="expression" dxfId="3347" priority="2882" stopIfTrue="1">
      <formula>OR($D25="SI",$D25="T&amp;A")</formula>
    </cfRule>
    <cfRule type="expression" dxfId="3346" priority="2883" stopIfTrue="1">
      <formula>AND($D25&lt;&gt;"SI",$E25&lt;24)</formula>
    </cfRule>
    <cfRule type="expression" dxfId="3345" priority="2884" stopIfTrue="1">
      <formula>OR($D25="SI",$D25="T&amp;A")</formula>
    </cfRule>
  </conditionalFormatting>
  <conditionalFormatting sqref="E25:E27">
    <cfRule type="expression" dxfId="3344" priority="2879" stopIfTrue="1">
      <formula>OR($D25="SI",$D25="T&amp;A")</formula>
    </cfRule>
    <cfRule type="expression" dxfId="3343" priority="2880" stopIfTrue="1">
      <formula>AND($D25&lt;&gt;"SI",$E25&lt;24)</formula>
    </cfRule>
    <cfRule type="expression" dxfId="3342" priority="2881" stopIfTrue="1">
      <formula>OR($D25="SI",$D25="T&amp;A")</formula>
    </cfRule>
  </conditionalFormatting>
  <conditionalFormatting sqref="E25:E27">
    <cfRule type="expression" dxfId="3341" priority="2876" stopIfTrue="1">
      <formula>OR($D25="SI",$D25="T&amp;A")</formula>
    </cfRule>
    <cfRule type="expression" dxfId="3340" priority="2877" stopIfTrue="1">
      <formula>AND($D25&lt;&gt;"SI",$E25&lt;24)</formula>
    </cfRule>
    <cfRule type="expression" dxfId="3339" priority="2878" stopIfTrue="1">
      <formula>OR($D25="SI",$D25="T&amp;A")</formula>
    </cfRule>
  </conditionalFormatting>
  <conditionalFormatting sqref="E25:E27">
    <cfRule type="expression" dxfId="3338" priority="2873" stopIfTrue="1">
      <formula>OR($D25="SI",$D25="T&amp;A")</formula>
    </cfRule>
    <cfRule type="expression" dxfId="3337" priority="2874" stopIfTrue="1">
      <formula>AND($D25&lt;&gt;"SI",$E25&lt;24)</formula>
    </cfRule>
    <cfRule type="expression" dxfId="3336" priority="2875" stopIfTrue="1">
      <formula>OR($D25="SI",$D25="T&amp;A")</formula>
    </cfRule>
  </conditionalFormatting>
  <conditionalFormatting sqref="E25:E27">
    <cfRule type="expression" dxfId="3335" priority="2870" stopIfTrue="1">
      <formula>OR($D25="SI",$D25="T&amp;A")</formula>
    </cfRule>
    <cfRule type="expression" dxfId="3334" priority="2871" stopIfTrue="1">
      <formula>AND($D25&lt;&gt;"SI",$E25&lt;24)</formula>
    </cfRule>
    <cfRule type="expression" dxfId="3333" priority="2872" stopIfTrue="1">
      <formula>OR($D25="SI",$D25="T&amp;A")</formula>
    </cfRule>
  </conditionalFormatting>
  <conditionalFormatting sqref="E25:E27">
    <cfRule type="expression" dxfId="3332" priority="2867" stopIfTrue="1">
      <formula>OR($D25="SI",$D25="T&amp;A")</formula>
    </cfRule>
    <cfRule type="expression" dxfId="3331" priority="2868" stopIfTrue="1">
      <formula>AND($D25&lt;&gt;"SI",$E25&lt;24)</formula>
    </cfRule>
    <cfRule type="expression" dxfId="3330" priority="2869" stopIfTrue="1">
      <formula>OR($D25="SI",$D25="T&amp;A")</formula>
    </cfRule>
  </conditionalFormatting>
  <conditionalFormatting sqref="E25:E27">
    <cfRule type="expression" dxfId="3329" priority="2864" stopIfTrue="1">
      <formula>OR($D25="SI",$D25="T&amp;A")</formula>
    </cfRule>
    <cfRule type="expression" dxfId="3328" priority="2865" stopIfTrue="1">
      <formula>AND($D25&lt;&gt;"SI",$E25&lt;24)</formula>
    </cfRule>
    <cfRule type="expression" dxfId="3327" priority="2866" stopIfTrue="1">
      <formula>OR($D25="SI",$D25="T&amp;A")</formula>
    </cfRule>
  </conditionalFormatting>
  <conditionalFormatting sqref="E25:E27">
    <cfRule type="expression" dxfId="3326" priority="2861" stopIfTrue="1">
      <formula>OR($D25="SI",$D25="T&amp;A")</formula>
    </cfRule>
    <cfRule type="expression" dxfId="3325" priority="2862" stopIfTrue="1">
      <formula>AND($D25&lt;&gt;"SI",$E25&lt;24)</formula>
    </cfRule>
    <cfRule type="expression" dxfId="3324" priority="2863" stopIfTrue="1">
      <formula>OR($D25="SI",$D25="T&amp;A")</formula>
    </cfRule>
  </conditionalFormatting>
  <conditionalFormatting sqref="E25:E27">
    <cfRule type="expression" dxfId="3323" priority="2858" stopIfTrue="1">
      <formula>OR($D25="SI",$D25="T&amp;A")</formula>
    </cfRule>
    <cfRule type="expression" dxfId="3322" priority="2859" stopIfTrue="1">
      <formula>AND($D25&lt;&gt;"SI",$E25&lt;24)</formula>
    </cfRule>
    <cfRule type="expression" dxfId="3321" priority="2860" stopIfTrue="1">
      <formula>OR($D25="SI",$D25="T&amp;A")</formula>
    </cfRule>
  </conditionalFormatting>
  <conditionalFormatting sqref="E25:E27">
    <cfRule type="expression" dxfId="3320" priority="2855" stopIfTrue="1">
      <formula>OR($D25="SI",$D25="T&amp;A")</formula>
    </cfRule>
    <cfRule type="expression" dxfId="3319" priority="2856" stopIfTrue="1">
      <formula>AND($D25&lt;&gt;"SI",$E25&lt;24)</formula>
    </cfRule>
    <cfRule type="expression" dxfId="3318" priority="2857" stopIfTrue="1">
      <formula>OR($D25="SI",$D25="T&amp;A")</formula>
    </cfRule>
  </conditionalFormatting>
  <conditionalFormatting sqref="E25:E27">
    <cfRule type="expression" dxfId="3317" priority="2852" stopIfTrue="1">
      <formula>OR($D25="SI",$D25="T&amp;A")</formula>
    </cfRule>
    <cfRule type="expression" dxfId="3316" priority="2853" stopIfTrue="1">
      <formula>AND($D25&lt;&gt;"SI",$E25&lt;24)</formula>
    </cfRule>
    <cfRule type="expression" dxfId="3315" priority="2854" stopIfTrue="1">
      <formula>OR($D25="SI",$D25="T&amp;A")</formula>
    </cfRule>
  </conditionalFormatting>
  <conditionalFormatting sqref="E25:E27">
    <cfRule type="expression" dxfId="3314" priority="2849" stopIfTrue="1">
      <formula>OR($D25="SI",$D25="T&amp;A")</formula>
    </cfRule>
    <cfRule type="expression" dxfId="3313" priority="2850" stopIfTrue="1">
      <formula>AND($D25&lt;&gt;"SI",$E25&lt;24)</formula>
    </cfRule>
    <cfRule type="expression" dxfId="3312" priority="2851" stopIfTrue="1">
      <formula>OR($D25="SI",$D25="T&amp;A")</formula>
    </cfRule>
  </conditionalFormatting>
  <conditionalFormatting sqref="E25:E27">
    <cfRule type="expression" dxfId="3311" priority="2846" stopIfTrue="1">
      <formula>OR($D25="SI",$D25="T&amp;A")</formula>
    </cfRule>
    <cfRule type="expression" dxfId="3310" priority="2847" stopIfTrue="1">
      <formula>AND($D25&lt;&gt;"SI",$E25&lt;24)</formula>
    </cfRule>
    <cfRule type="expression" dxfId="3309" priority="2848" stopIfTrue="1">
      <formula>OR($D25="SI",$D25="T&amp;A")</formula>
    </cfRule>
  </conditionalFormatting>
  <conditionalFormatting sqref="E25:E27">
    <cfRule type="expression" dxfId="3308" priority="2843" stopIfTrue="1">
      <formula>OR($D25="SI",$D25="T&amp;A")</formula>
    </cfRule>
    <cfRule type="expression" dxfId="3307" priority="2844" stopIfTrue="1">
      <formula>AND($D25&lt;&gt;"SI",$E25&lt;24)</formula>
    </cfRule>
    <cfRule type="expression" dxfId="3306" priority="2845" stopIfTrue="1">
      <formula>OR($D25="SI",$D25="T&amp;A")</formula>
    </cfRule>
  </conditionalFormatting>
  <conditionalFormatting sqref="E25:E27">
    <cfRule type="expression" dxfId="3305" priority="2840" stopIfTrue="1">
      <formula>OR($D25="SI",$D25="T&amp;A")</formula>
    </cfRule>
    <cfRule type="expression" dxfId="3304" priority="2841" stopIfTrue="1">
      <formula>AND($D25&lt;&gt;"SI",$E25&lt;24)</formula>
    </cfRule>
    <cfRule type="expression" dxfId="3303" priority="2842" stopIfTrue="1">
      <formula>OR($D25="SI",$D25="T&amp;A")</formula>
    </cfRule>
  </conditionalFormatting>
  <conditionalFormatting sqref="E25:E27">
    <cfRule type="expression" dxfId="3302" priority="2837" stopIfTrue="1">
      <formula>OR($D25="SI",$D25="T&amp;A")</formula>
    </cfRule>
    <cfRule type="expression" dxfId="3301" priority="2838" stopIfTrue="1">
      <formula>AND($D25&lt;&gt;"SI",$E25&lt;24)</formula>
    </cfRule>
    <cfRule type="expression" dxfId="3300" priority="2839" stopIfTrue="1">
      <formula>OR($D25="SI",$D25="T&amp;A")</formula>
    </cfRule>
  </conditionalFormatting>
  <conditionalFormatting sqref="E25:E27">
    <cfRule type="expression" dxfId="3299" priority="2834" stopIfTrue="1">
      <formula>OR($D25="SI",$D25="T&amp;A")</formula>
    </cfRule>
    <cfRule type="expression" dxfId="3298" priority="2835" stopIfTrue="1">
      <formula>AND($D25&lt;&gt;"SI",$E25&lt;24)</formula>
    </cfRule>
    <cfRule type="expression" dxfId="3297" priority="2836" stopIfTrue="1">
      <formula>OR($D25="SI",$D25="T&amp;A")</formula>
    </cfRule>
  </conditionalFormatting>
  <conditionalFormatting sqref="E25:E27">
    <cfRule type="expression" dxfId="3296" priority="2831" stopIfTrue="1">
      <formula>OR($D25="SI",$D25="T&amp;A")</formula>
    </cfRule>
    <cfRule type="expression" dxfId="3295" priority="2832" stopIfTrue="1">
      <formula>AND($D25&lt;&gt;"SI",$E25&lt;24)</formula>
    </cfRule>
    <cfRule type="expression" dxfId="3294" priority="2833" stopIfTrue="1">
      <formula>OR($D25="SI",$D25="T&amp;A")</formula>
    </cfRule>
  </conditionalFormatting>
  <conditionalFormatting sqref="E25:E27">
    <cfRule type="expression" dxfId="3293" priority="2828" stopIfTrue="1">
      <formula>OR($D25="SI",$D25="T&amp;A")</formula>
    </cfRule>
    <cfRule type="expression" dxfId="3292" priority="2829" stopIfTrue="1">
      <formula>AND($D25&lt;&gt;"SI",$E25&lt;24)</formula>
    </cfRule>
    <cfRule type="expression" dxfId="3291" priority="2830" stopIfTrue="1">
      <formula>OR($D25="SI",$D25="T&amp;A")</formula>
    </cfRule>
  </conditionalFormatting>
  <conditionalFormatting sqref="E25:E27">
    <cfRule type="expression" dxfId="3290" priority="2825" stopIfTrue="1">
      <formula>OR($D25="SI",$D25="T&amp;A")</formula>
    </cfRule>
    <cfRule type="expression" dxfId="3289" priority="2826" stopIfTrue="1">
      <formula>AND($D25&lt;&gt;"SI",$E25&lt;24)</formula>
    </cfRule>
    <cfRule type="expression" dxfId="3288" priority="2827" stopIfTrue="1">
      <formula>OR($D25="SI",$D25="T&amp;A")</formula>
    </cfRule>
  </conditionalFormatting>
  <conditionalFormatting sqref="E25:E27">
    <cfRule type="expression" dxfId="3287" priority="2822" stopIfTrue="1">
      <formula>OR($D25="SI",$D25="T&amp;A")</formula>
    </cfRule>
    <cfRule type="expression" dxfId="3286" priority="2823" stopIfTrue="1">
      <formula>AND($D25&lt;&gt;"SI",$E25&lt;24)</formula>
    </cfRule>
    <cfRule type="expression" dxfId="3285" priority="2824" stopIfTrue="1">
      <formula>OR($D25="SI",$D25="T&amp;A")</formula>
    </cfRule>
  </conditionalFormatting>
  <conditionalFormatting sqref="E25:E27">
    <cfRule type="expression" dxfId="3284" priority="2819" stopIfTrue="1">
      <formula>OR($D25="SI",$D25="T&amp;A")</formula>
    </cfRule>
    <cfRule type="expression" dxfId="3283" priority="2820" stopIfTrue="1">
      <formula>AND($D25&lt;&gt;"SI",$E25&lt;24)</formula>
    </cfRule>
    <cfRule type="expression" dxfId="3282" priority="2821" stopIfTrue="1">
      <formula>OR($D25="SI",$D25="T&amp;A")</formula>
    </cfRule>
  </conditionalFormatting>
  <conditionalFormatting sqref="E25:E27">
    <cfRule type="expression" dxfId="3281" priority="2816" stopIfTrue="1">
      <formula>OR($D25="SI",$D25="T&amp;A")</formula>
    </cfRule>
    <cfRule type="expression" dxfId="3280" priority="2817" stopIfTrue="1">
      <formula>AND($D25&lt;&gt;"SI",$E25&lt;24)</formula>
    </cfRule>
    <cfRule type="expression" dxfId="3279" priority="2818" stopIfTrue="1">
      <formula>OR($D25="SI",$D25="T&amp;A")</formula>
    </cfRule>
  </conditionalFormatting>
  <conditionalFormatting sqref="E25:E27">
    <cfRule type="expression" dxfId="3278" priority="2813" stopIfTrue="1">
      <formula>OR($D25="SI",$D25="T&amp;A")</formula>
    </cfRule>
    <cfRule type="expression" dxfId="3277" priority="2814" stopIfTrue="1">
      <formula>AND($D25&lt;&gt;"SI",$E25&lt;24)</formula>
    </cfRule>
    <cfRule type="expression" dxfId="3276" priority="2815" stopIfTrue="1">
      <formula>OR($D25="SI",$D25="T&amp;A")</formula>
    </cfRule>
  </conditionalFormatting>
  <conditionalFormatting sqref="E25:E27">
    <cfRule type="expression" dxfId="3275" priority="2810" stopIfTrue="1">
      <formula>OR($D25="SI",$D25="T&amp;A")</formula>
    </cfRule>
    <cfRule type="expression" dxfId="3274" priority="2811" stopIfTrue="1">
      <formula>AND($D25&lt;&gt;"SI",$E25&lt;24)</formula>
    </cfRule>
    <cfRule type="expression" dxfId="3273" priority="2812" stopIfTrue="1">
      <formula>OR($D25="SI",$D25="T&amp;A")</formula>
    </cfRule>
  </conditionalFormatting>
  <conditionalFormatting sqref="E25:E27">
    <cfRule type="expression" dxfId="3272" priority="2807" stopIfTrue="1">
      <formula>OR($D25="SI",$D25="T&amp;A")</formula>
    </cfRule>
    <cfRule type="expression" dxfId="3271" priority="2808" stopIfTrue="1">
      <formula>AND($D25&lt;&gt;"SI",$E25&lt;24)</formula>
    </cfRule>
    <cfRule type="expression" dxfId="3270" priority="2809" stopIfTrue="1">
      <formula>OR($D25="SI",$D25="T&amp;A")</formula>
    </cfRule>
  </conditionalFormatting>
  <conditionalFormatting sqref="E25:E27">
    <cfRule type="expression" dxfId="3269" priority="2804" stopIfTrue="1">
      <formula>OR($D25="SI",$D25="T&amp;A")</formula>
    </cfRule>
    <cfRule type="expression" dxfId="3268" priority="2805" stopIfTrue="1">
      <formula>AND($D25&lt;&gt;"SI",$E25&lt;24)</formula>
    </cfRule>
    <cfRule type="expression" dxfId="3267" priority="2806" stopIfTrue="1">
      <formula>OR($D25="SI",$D25="T&amp;A")</formula>
    </cfRule>
  </conditionalFormatting>
  <conditionalFormatting sqref="E31">
    <cfRule type="expression" dxfId="3266" priority="2801" stopIfTrue="1">
      <formula>OR($D31="SI",$D31="T&amp;A")</formula>
    </cfRule>
    <cfRule type="expression" dxfId="3265" priority="2802" stopIfTrue="1">
      <formula>AND($D31&lt;&gt;"SI",$E31&lt;24)</formula>
    </cfRule>
    <cfRule type="expression" dxfId="3264" priority="2803" stopIfTrue="1">
      <formula>OR($D31="SI",$D31="T&amp;A")</formula>
    </cfRule>
  </conditionalFormatting>
  <conditionalFormatting sqref="E31">
    <cfRule type="expression" dxfId="3263" priority="2798" stopIfTrue="1">
      <formula>OR($D31="SI",$D31="T&amp;A")</formula>
    </cfRule>
    <cfRule type="expression" dxfId="3262" priority="2799" stopIfTrue="1">
      <formula>AND($D31&lt;&gt;"SI",$E31&lt;24)</formula>
    </cfRule>
    <cfRule type="expression" dxfId="3261" priority="2800" stopIfTrue="1">
      <formula>OR($D31="SI",$D31="T&amp;A")</formula>
    </cfRule>
  </conditionalFormatting>
  <conditionalFormatting sqref="E31">
    <cfRule type="expression" dxfId="3260" priority="2795" stopIfTrue="1">
      <formula>OR($D31="SI",$D31="T&amp;A")</formula>
    </cfRule>
    <cfRule type="expression" dxfId="3259" priority="2796" stopIfTrue="1">
      <formula>AND($D31&lt;&gt;"SI",$E31&lt;24)</formula>
    </cfRule>
    <cfRule type="expression" dxfId="3258" priority="2797" stopIfTrue="1">
      <formula>OR($D31="SI",$D31="T&amp;A")</formula>
    </cfRule>
  </conditionalFormatting>
  <conditionalFormatting sqref="E31">
    <cfRule type="expression" dxfId="3257" priority="2792" stopIfTrue="1">
      <formula>OR($D31="SI",$D31="T&amp;A")</formula>
    </cfRule>
    <cfRule type="expression" dxfId="3256" priority="2793" stopIfTrue="1">
      <formula>AND($D31&lt;&gt;"SI",$E31&lt;24)</formula>
    </cfRule>
    <cfRule type="expression" dxfId="3255" priority="2794" stopIfTrue="1">
      <formula>OR($D31="SI",$D31="T&amp;A")</formula>
    </cfRule>
  </conditionalFormatting>
  <conditionalFormatting sqref="E31">
    <cfRule type="expression" dxfId="3254" priority="2789" stopIfTrue="1">
      <formula>OR($D31="SI",$D31="T&amp;A")</formula>
    </cfRule>
    <cfRule type="expression" dxfId="3253" priority="2790" stopIfTrue="1">
      <formula>AND($D31&lt;&gt;"SI",$E31&lt;24)</formula>
    </cfRule>
    <cfRule type="expression" dxfId="3252" priority="2791" stopIfTrue="1">
      <formula>OR($D31="SI",$D31="T&amp;A")</formula>
    </cfRule>
  </conditionalFormatting>
  <conditionalFormatting sqref="E31">
    <cfRule type="expression" dxfId="3251" priority="2786" stopIfTrue="1">
      <formula>OR($D31="SI",$D31="T&amp;A")</formula>
    </cfRule>
    <cfRule type="expression" dxfId="3250" priority="2787" stopIfTrue="1">
      <formula>AND($D31&lt;&gt;"SI",$E31&lt;24)</formula>
    </cfRule>
    <cfRule type="expression" dxfId="3249" priority="2788" stopIfTrue="1">
      <formula>OR($D31="SI",$D31="T&amp;A")</formula>
    </cfRule>
  </conditionalFormatting>
  <conditionalFormatting sqref="E31">
    <cfRule type="expression" dxfId="3248" priority="2783" stopIfTrue="1">
      <formula>OR($D31="SI",$D31="T&amp;A")</formula>
    </cfRule>
    <cfRule type="expression" dxfId="3247" priority="2784" stopIfTrue="1">
      <formula>AND($D31&lt;&gt;"SI",$E31&lt;24)</formula>
    </cfRule>
    <cfRule type="expression" dxfId="3246" priority="2785" stopIfTrue="1">
      <formula>OR($D31="SI",$D31="T&amp;A")</formula>
    </cfRule>
  </conditionalFormatting>
  <conditionalFormatting sqref="E31">
    <cfRule type="expression" dxfId="3245" priority="2780" stopIfTrue="1">
      <formula>OR($D31="SI",$D31="T&amp;A")</formula>
    </cfRule>
    <cfRule type="expression" dxfId="3244" priority="2781" stopIfTrue="1">
      <formula>AND($D31&lt;&gt;"SI",$E31&lt;24)</formula>
    </cfRule>
    <cfRule type="expression" dxfId="3243" priority="2782" stopIfTrue="1">
      <formula>OR($D31="SI",$D31="T&amp;A")</formula>
    </cfRule>
  </conditionalFormatting>
  <conditionalFormatting sqref="E31">
    <cfRule type="expression" dxfId="3242" priority="2777" stopIfTrue="1">
      <formula>OR($D31="SI",$D31="T&amp;A")</formula>
    </cfRule>
    <cfRule type="expression" dxfId="3241" priority="2778" stopIfTrue="1">
      <formula>AND($D31&lt;&gt;"SI",$E31&lt;24)</formula>
    </cfRule>
    <cfRule type="expression" dxfId="3240" priority="2779" stopIfTrue="1">
      <formula>OR($D31="SI",$D31="T&amp;A")</formula>
    </cfRule>
  </conditionalFormatting>
  <conditionalFormatting sqref="E31">
    <cfRule type="expression" dxfId="3239" priority="2774" stopIfTrue="1">
      <formula>OR($D31="SI",$D31="T&amp;A")</formula>
    </cfRule>
    <cfRule type="expression" dxfId="3238" priority="2775" stopIfTrue="1">
      <formula>AND($D31&lt;&gt;"SI",$E31&lt;24)</formula>
    </cfRule>
    <cfRule type="expression" dxfId="3237" priority="2776" stopIfTrue="1">
      <formula>OR($D31="SI",$D31="T&amp;A")</formula>
    </cfRule>
  </conditionalFormatting>
  <conditionalFormatting sqref="E31">
    <cfRule type="expression" dxfId="3236" priority="2771" stopIfTrue="1">
      <formula>OR($D31="SI",$D31="T&amp;A")</formula>
    </cfRule>
    <cfRule type="expression" dxfId="3235" priority="2772" stopIfTrue="1">
      <formula>AND($D31&lt;&gt;"SI",$E31&lt;24)</formula>
    </cfRule>
    <cfRule type="expression" dxfId="3234" priority="2773" stopIfTrue="1">
      <formula>OR($D31="SI",$D31="T&amp;A")</formula>
    </cfRule>
  </conditionalFormatting>
  <conditionalFormatting sqref="E31">
    <cfRule type="expression" dxfId="3233" priority="2768" stopIfTrue="1">
      <formula>OR($D31="SI",$D31="T&amp;A")</formula>
    </cfRule>
    <cfRule type="expression" dxfId="3232" priority="2769" stopIfTrue="1">
      <formula>AND($D31&lt;&gt;"SI",$E31&lt;24)</formula>
    </cfRule>
    <cfRule type="expression" dxfId="3231" priority="2770" stopIfTrue="1">
      <formula>OR($D31="SI",$D31="T&amp;A")</formula>
    </cfRule>
  </conditionalFormatting>
  <conditionalFormatting sqref="E31">
    <cfRule type="expression" dxfId="3230" priority="2765" stopIfTrue="1">
      <formula>OR($D31="SI",$D31="T&amp;A")</formula>
    </cfRule>
    <cfRule type="expression" dxfId="3229" priority="2766" stopIfTrue="1">
      <formula>AND($D31&lt;&gt;"SI",$E31&lt;24)</formula>
    </cfRule>
    <cfRule type="expression" dxfId="3228" priority="2767" stopIfTrue="1">
      <formula>OR($D31="SI",$D31="T&amp;A")</formula>
    </cfRule>
  </conditionalFormatting>
  <conditionalFormatting sqref="E31">
    <cfRule type="expression" dxfId="3227" priority="2762" stopIfTrue="1">
      <formula>OR($D31="SI",$D31="T&amp;A")</formula>
    </cfRule>
    <cfRule type="expression" dxfId="3226" priority="2763" stopIfTrue="1">
      <formula>AND($D31&lt;&gt;"SI",$E31&lt;24)</formula>
    </cfRule>
    <cfRule type="expression" dxfId="3225" priority="2764" stopIfTrue="1">
      <formula>OR($D31="SI",$D31="T&amp;A")</formula>
    </cfRule>
  </conditionalFormatting>
  <conditionalFormatting sqref="E31">
    <cfRule type="expression" dxfId="3224" priority="2759" stopIfTrue="1">
      <formula>OR($D31="SI",$D31="T&amp;A")</formula>
    </cfRule>
    <cfRule type="expression" dxfId="3223" priority="2760" stopIfTrue="1">
      <formula>AND($D31&lt;&gt;"SI",$E31&lt;24)</formula>
    </cfRule>
    <cfRule type="expression" dxfId="3222" priority="2761" stopIfTrue="1">
      <formula>OR($D31="SI",$D31="T&amp;A")</formula>
    </cfRule>
  </conditionalFormatting>
  <conditionalFormatting sqref="E31">
    <cfRule type="expression" dxfId="3221" priority="2756" stopIfTrue="1">
      <formula>OR($D31="SI",$D31="T&amp;A")</formula>
    </cfRule>
    <cfRule type="expression" dxfId="3220" priority="2757" stopIfTrue="1">
      <formula>AND($D31&lt;&gt;"SI",$E31&lt;24)</formula>
    </cfRule>
    <cfRule type="expression" dxfId="3219" priority="2758" stopIfTrue="1">
      <formula>OR($D31="SI",$D31="T&amp;A")</formula>
    </cfRule>
  </conditionalFormatting>
  <conditionalFormatting sqref="E31">
    <cfRule type="expression" dxfId="3218" priority="2753" stopIfTrue="1">
      <formula>OR($D31="SI",$D31="T&amp;A")</formula>
    </cfRule>
    <cfRule type="expression" dxfId="3217" priority="2754" stopIfTrue="1">
      <formula>AND($D31&lt;&gt;"SI",$E31&lt;24)</formula>
    </cfRule>
    <cfRule type="expression" dxfId="3216" priority="2755" stopIfTrue="1">
      <formula>OR($D31="SI",$D31="T&amp;A")</formula>
    </cfRule>
  </conditionalFormatting>
  <conditionalFormatting sqref="E31">
    <cfRule type="expression" dxfId="3215" priority="2750" stopIfTrue="1">
      <formula>OR($D31="SI",$D31="T&amp;A")</formula>
    </cfRule>
    <cfRule type="expression" dxfId="3214" priority="2751" stopIfTrue="1">
      <formula>AND($D31&lt;&gt;"SI",$E31&lt;24)</formula>
    </cfRule>
    <cfRule type="expression" dxfId="3213" priority="2752" stopIfTrue="1">
      <formula>OR($D31="SI",$D31="T&amp;A")</formula>
    </cfRule>
  </conditionalFormatting>
  <conditionalFormatting sqref="E31">
    <cfRule type="expression" dxfId="3212" priority="2747" stopIfTrue="1">
      <formula>OR($D31="SI",$D31="T&amp;A")</formula>
    </cfRule>
    <cfRule type="expression" dxfId="3211" priority="2748" stopIfTrue="1">
      <formula>AND($D31&lt;&gt;"SI",$E31&lt;24)</formula>
    </cfRule>
    <cfRule type="expression" dxfId="3210" priority="2749" stopIfTrue="1">
      <formula>OR($D31="SI",$D31="T&amp;A")</formula>
    </cfRule>
  </conditionalFormatting>
  <conditionalFormatting sqref="E31">
    <cfRule type="expression" dxfId="3209" priority="2744" stopIfTrue="1">
      <formula>OR($D31="SI",$D31="T&amp;A")</formula>
    </cfRule>
    <cfRule type="expression" dxfId="3208" priority="2745" stopIfTrue="1">
      <formula>AND($D31&lt;&gt;"SI",$E31&lt;24)</formula>
    </cfRule>
    <cfRule type="expression" dxfId="3207" priority="2746" stopIfTrue="1">
      <formula>OR($D31="SI",$D31="T&amp;A")</formula>
    </cfRule>
  </conditionalFormatting>
  <conditionalFormatting sqref="E31">
    <cfRule type="expression" dxfId="3206" priority="2741" stopIfTrue="1">
      <formula>OR($D31="SI",$D31="T&amp;A")</formula>
    </cfRule>
    <cfRule type="expression" dxfId="3205" priority="2742" stopIfTrue="1">
      <formula>AND($D31&lt;&gt;"SI",$E31&lt;24)</formula>
    </cfRule>
    <cfRule type="expression" dxfId="3204" priority="2743" stopIfTrue="1">
      <formula>OR($D31="SI",$D31="T&amp;A")</formula>
    </cfRule>
  </conditionalFormatting>
  <conditionalFormatting sqref="E31">
    <cfRule type="expression" dxfId="3203" priority="2738" stopIfTrue="1">
      <formula>OR($D31="SI",$D31="T&amp;A")</formula>
    </cfRule>
    <cfRule type="expression" dxfId="3202" priority="2739" stopIfTrue="1">
      <formula>AND($D31&lt;&gt;"SI",$E31&lt;24)</formula>
    </cfRule>
    <cfRule type="expression" dxfId="3201" priority="2740" stopIfTrue="1">
      <formula>OR($D31="SI",$D31="T&amp;A")</formula>
    </cfRule>
  </conditionalFormatting>
  <conditionalFormatting sqref="E31">
    <cfRule type="expression" dxfId="3200" priority="2735" stopIfTrue="1">
      <formula>OR($D31="SI",$D31="T&amp;A")</formula>
    </cfRule>
    <cfRule type="expression" dxfId="3199" priority="2736" stopIfTrue="1">
      <formula>AND($D31&lt;&gt;"SI",$E31&lt;24)</formula>
    </cfRule>
    <cfRule type="expression" dxfId="3198" priority="2737" stopIfTrue="1">
      <formula>OR($D31="SI",$D31="T&amp;A")</formula>
    </cfRule>
  </conditionalFormatting>
  <conditionalFormatting sqref="E31">
    <cfRule type="expression" dxfId="3197" priority="2732" stopIfTrue="1">
      <formula>OR($D31="SI",$D31="T&amp;A")</formula>
    </cfRule>
    <cfRule type="expression" dxfId="3196" priority="2733" stopIfTrue="1">
      <formula>AND($D31&lt;&gt;"SI",$E31&lt;24)</formula>
    </cfRule>
    <cfRule type="expression" dxfId="3195" priority="2734" stopIfTrue="1">
      <formula>OR($D31="SI",$D31="T&amp;A")</formula>
    </cfRule>
  </conditionalFormatting>
  <conditionalFormatting sqref="E31">
    <cfRule type="expression" dxfId="3194" priority="2729" stopIfTrue="1">
      <formula>OR($D31="SI",$D31="T&amp;A")</formula>
    </cfRule>
    <cfRule type="expression" dxfId="3193" priority="2730" stopIfTrue="1">
      <formula>AND($D31&lt;&gt;"SI",$E31&lt;24)</formula>
    </cfRule>
    <cfRule type="expression" dxfId="3192" priority="2731" stopIfTrue="1">
      <formula>OR($D31="SI",$D31="T&amp;A")</formula>
    </cfRule>
  </conditionalFormatting>
  <conditionalFormatting sqref="E31">
    <cfRule type="expression" dxfId="3191" priority="2726" stopIfTrue="1">
      <formula>OR($D31="SI",$D31="T&amp;A")</formula>
    </cfRule>
    <cfRule type="expression" dxfId="3190" priority="2727" stopIfTrue="1">
      <formula>AND($D31&lt;&gt;"SI",$E31&lt;24)</formula>
    </cfRule>
    <cfRule type="expression" dxfId="3189" priority="2728" stopIfTrue="1">
      <formula>OR($D31="SI",$D31="T&amp;A")</formula>
    </cfRule>
  </conditionalFormatting>
  <conditionalFormatting sqref="E31">
    <cfRule type="expression" dxfId="3188" priority="2723" stopIfTrue="1">
      <formula>OR($D31="SI",$D31="T&amp;A")</formula>
    </cfRule>
    <cfRule type="expression" dxfId="3187" priority="2724" stopIfTrue="1">
      <formula>AND($D31&lt;&gt;"SI",$E31&lt;24)</formula>
    </cfRule>
    <cfRule type="expression" dxfId="3186" priority="2725" stopIfTrue="1">
      <formula>OR($D31="SI",$D31="T&amp;A")</formula>
    </cfRule>
  </conditionalFormatting>
  <conditionalFormatting sqref="E31">
    <cfRule type="expression" dxfId="3185" priority="2720" stopIfTrue="1">
      <formula>OR($D31="SI",$D31="T&amp;A")</formula>
    </cfRule>
    <cfRule type="expression" dxfId="3184" priority="2721" stopIfTrue="1">
      <formula>AND($D31&lt;&gt;"SI",$E31&lt;24)</formula>
    </cfRule>
    <cfRule type="expression" dxfId="3183" priority="2722" stopIfTrue="1">
      <formula>OR($D31="SI",$D31="T&amp;A")</formula>
    </cfRule>
  </conditionalFormatting>
  <conditionalFormatting sqref="E31">
    <cfRule type="expression" dxfId="3182" priority="2717" stopIfTrue="1">
      <formula>OR($D31="SI",$D31="T&amp;A")</formula>
    </cfRule>
    <cfRule type="expression" dxfId="3181" priority="2718" stopIfTrue="1">
      <formula>AND($D31&lt;&gt;"SI",$E31&lt;24)</formula>
    </cfRule>
    <cfRule type="expression" dxfId="3180" priority="2719" stopIfTrue="1">
      <formula>OR($D31="SI",$D31="T&amp;A")</formula>
    </cfRule>
  </conditionalFormatting>
  <conditionalFormatting sqref="E31">
    <cfRule type="expression" dxfId="3179" priority="2714" stopIfTrue="1">
      <formula>OR($D31="SI",$D31="T&amp;A")</formula>
    </cfRule>
    <cfRule type="expression" dxfId="3178" priority="2715" stopIfTrue="1">
      <formula>AND($D31&lt;&gt;"SI",$E31&lt;24)</formula>
    </cfRule>
    <cfRule type="expression" dxfId="3177" priority="2716" stopIfTrue="1">
      <formula>OR($D31="SI",$D31="T&amp;A")</formula>
    </cfRule>
  </conditionalFormatting>
  <conditionalFormatting sqref="E31">
    <cfRule type="expression" dxfId="3176" priority="2711" stopIfTrue="1">
      <formula>OR($D31="SI",$D31="T&amp;A")</formula>
    </cfRule>
    <cfRule type="expression" dxfId="3175" priority="2712" stopIfTrue="1">
      <formula>AND($D31&lt;&gt;"SI",$E31&lt;24)</formula>
    </cfRule>
    <cfRule type="expression" dxfId="3174" priority="2713" stopIfTrue="1">
      <formula>OR($D31="SI",$D31="T&amp;A")</formula>
    </cfRule>
  </conditionalFormatting>
  <conditionalFormatting sqref="E31">
    <cfRule type="expression" dxfId="3173" priority="2708" stopIfTrue="1">
      <formula>OR($D31="SI",$D31="T&amp;A")</formula>
    </cfRule>
    <cfRule type="expression" dxfId="3172" priority="2709" stopIfTrue="1">
      <formula>AND($D31&lt;&gt;"SI",$E31&lt;24)</formula>
    </cfRule>
    <cfRule type="expression" dxfId="3171" priority="2710" stopIfTrue="1">
      <formula>OR($D31="SI",$D31="T&amp;A")</formula>
    </cfRule>
  </conditionalFormatting>
  <conditionalFormatting sqref="E31">
    <cfRule type="expression" dxfId="3170" priority="2705" stopIfTrue="1">
      <formula>OR($D31="SI",$D31="T&amp;A")</formula>
    </cfRule>
    <cfRule type="expression" dxfId="3169" priority="2706" stopIfTrue="1">
      <formula>AND($D31&lt;&gt;"SI",$E31&lt;24)</formula>
    </cfRule>
    <cfRule type="expression" dxfId="3168" priority="2707" stopIfTrue="1">
      <formula>OR($D31="SI",$D31="T&amp;A")</formula>
    </cfRule>
  </conditionalFormatting>
  <conditionalFormatting sqref="E31">
    <cfRule type="expression" dxfId="3167" priority="2702" stopIfTrue="1">
      <formula>OR($D31="SI",$D31="T&amp;A")</formula>
    </cfRule>
    <cfRule type="expression" dxfId="3166" priority="2703" stopIfTrue="1">
      <formula>AND($D31&lt;&gt;"SI",$E31&lt;24)</formula>
    </cfRule>
    <cfRule type="expression" dxfId="3165" priority="2704" stopIfTrue="1">
      <formula>OR($D31="SI",$D31="T&amp;A")</formula>
    </cfRule>
  </conditionalFormatting>
  <conditionalFormatting sqref="E31">
    <cfRule type="expression" dxfId="3164" priority="2699" stopIfTrue="1">
      <formula>OR($D31="SI",$D31="T&amp;A")</formula>
    </cfRule>
    <cfRule type="expression" dxfId="3163" priority="2700" stopIfTrue="1">
      <formula>AND($D31&lt;&gt;"SI",$E31&lt;24)</formula>
    </cfRule>
    <cfRule type="expression" dxfId="3162" priority="2701" stopIfTrue="1">
      <formula>OR($D31="SI",$D31="T&amp;A")</formula>
    </cfRule>
  </conditionalFormatting>
  <conditionalFormatting sqref="E31">
    <cfRule type="expression" dxfId="3161" priority="2696" stopIfTrue="1">
      <formula>OR($D31="SI",$D31="T&amp;A")</formula>
    </cfRule>
    <cfRule type="expression" dxfId="3160" priority="2697" stopIfTrue="1">
      <formula>AND($D31&lt;&gt;"SI",$E31&lt;24)</formula>
    </cfRule>
    <cfRule type="expression" dxfId="3159" priority="2698" stopIfTrue="1">
      <formula>OR($D31="SI",$D31="T&amp;A")</formula>
    </cfRule>
  </conditionalFormatting>
  <conditionalFormatting sqref="E31">
    <cfRule type="expression" dxfId="3158" priority="2693" stopIfTrue="1">
      <formula>OR($D31="SI",$D31="T&amp;A")</formula>
    </cfRule>
    <cfRule type="expression" dxfId="3157" priority="2694" stopIfTrue="1">
      <formula>AND($D31&lt;&gt;"SI",$E31&lt;24)</formula>
    </cfRule>
    <cfRule type="expression" dxfId="3156" priority="2695" stopIfTrue="1">
      <formula>OR($D31="SI",$D31="T&amp;A")</formula>
    </cfRule>
  </conditionalFormatting>
  <conditionalFormatting sqref="E31">
    <cfRule type="expression" dxfId="3155" priority="2690" stopIfTrue="1">
      <formula>OR($D31="SI",$D31="T&amp;A")</formula>
    </cfRule>
    <cfRule type="expression" dxfId="3154" priority="2691" stopIfTrue="1">
      <formula>AND($D31&lt;&gt;"SI",$E31&lt;24)</formula>
    </cfRule>
    <cfRule type="expression" dxfId="3153" priority="2692" stopIfTrue="1">
      <formula>OR($D31="SI",$D31="T&amp;A")</formula>
    </cfRule>
  </conditionalFormatting>
  <conditionalFormatting sqref="E31">
    <cfRule type="expression" dxfId="3152" priority="2687" stopIfTrue="1">
      <formula>OR($D31="SI",$D31="T&amp;A")</formula>
    </cfRule>
    <cfRule type="expression" dxfId="3151" priority="2688" stopIfTrue="1">
      <formula>AND($D31&lt;&gt;"SI",$E31&lt;24)</formula>
    </cfRule>
    <cfRule type="expression" dxfId="3150" priority="2689" stopIfTrue="1">
      <formula>OR($D31="SI",$D31="T&amp;A")</formula>
    </cfRule>
  </conditionalFormatting>
  <conditionalFormatting sqref="E31">
    <cfRule type="expression" dxfId="3149" priority="2684" stopIfTrue="1">
      <formula>OR($D31="SI",$D31="T&amp;A")</formula>
    </cfRule>
    <cfRule type="expression" dxfId="3148" priority="2685" stopIfTrue="1">
      <formula>AND($D31&lt;&gt;"SI",$E31&lt;24)</formula>
    </cfRule>
    <cfRule type="expression" dxfId="3147" priority="2686" stopIfTrue="1">
      <formula>OR($D31="SI",$D31="T&amp;A")</formula>
    </cfRule>
  </conditionalFormatting>
  <conditionalFormatting sqref="E31">
    <cfRule type="expression" dxfId="3146" priority="2681" stopIfTrue="1">
      <formula>OR($D31="SI",$D31="T&amp;A")</formula>
    </cfRule>
    <cfRule type="expression" dxfId="3145" priority="2682" stopIfTrue="1">
      <formula>AND($D31&lt;&gt;"SI",$E31&lt;24)</formula>
    </cfRule>
    <cfRule type="expression" dxfId="3144" priority="2683" stopIfTrue="1">
      <formula>OR($D31="SI",$D31="T&amp;A")</formula>
    </cfRule>
  </conditionalFormatting>
  <conditionalFormatting sqref="E31">
    <cfRule type="expression" dxfId="3143" priority="2678" stopIfTrue="1">
      <formula>OR($D31="SI",$D31="T&amp;A")</formula>
    </cfRule>
    <cfRule type="expression" dxfId="3142" priority="2679" stopIfTrue="1">
      <formula>AND($D31&lt;&gt;"SI",$E31&lt;24)</formula>
    </cfRule>
    <cfRule type="expression" dxfId="3141" priority="2680" stopIfTrue="1">
      <formula>OR($D31="SI",$D31="T&amp;A")</formula>
    </cfRule>
  </conditionalFormatting>
  <conditionalFormatting sqref="E31">
    <cfRule type="expression" dxfId="3140" priority="2675" stopIfTrue="1">
      <formula>OR($D31="SI",$D31="T&amp;A")</formula>
    </cfRule>
    <cfRule type="expression" dxfId="3139" priority="2676" stopIfTrue="1">
      <formula>AND($D31&lt;&gt;"SI",$E31&lt;24)</formula>
    </cfRule>
    <cfRule type="expression" dxfId="3138" priority="2677" stopIfTrue="1">
      <formula>OR($D31="SI",$D31="T&amp;A")</formula>
    </cfRule>
  </conditionalFormatting>
  <conditionalFormatting sqref="E31">
    <cfRule type="expression" dxfId="3137" priority="2672" stopIfTrue="1">
      <formula>OR($D31="SI",$D31="T&amp;A")</formula>
    </cfRule>
    <cfRule type="expression" dxfId="3136" priority="2673" stopIfTrue="1">
      <formula>AND($D31&lt;&gt;"SI",$E31&lt;24)</formula>
    </cfRule>
    <cfRule type="expression" dxfId="3135" priority="2674" stopIfTrue="1">
      <formula>OR($D31="SI",$D31="T&amp;A")</formula>
    </cfRule>
  </conditionalFormatting>
  <conditionalFormatting sqref="E31">
    <cfRule type="expression" dxfId="3134" priority="2669" stopIfTrue="1">
      <formula>OR($D31="SI",$D31="T&amp;A")</formula>
    </cfRule>
    <cfRule type="expression" dxfId="3133" priority="2670" stopIfTrue="1">
      <formula>AND($D31&lt;&gt;"SI",$E31&lt;24)</formula>
    </cfRule>
    <cfRule type="expression" dxfId="3132" priority="2671" stopIfTrue="1">
      <formula>OR($D31="SI",$D31="T&amp;A")</formula>
    </cfRule>
  </conditionalFormatting>
  <conditionalFormatting sqref="E31">
    <cfRule type="expression" dxfId="3131" priority="2666" stopIfTrue="1">
      <formula>OR($D31="SI",$D31="T&amp;A")</formula>
    </cfRule>
    <cfRule type="expression" dxfId="3130" priority="2667" stopIfTrue="1">
      <formula>AND($D31&lt;&gt;"SI",$E31&lt;24)</formula>
    </cfRule>
    <cfRule type="expression" dxfId="3129" priority="2668" stopIfTrue="1">
      <formula>OR($D31="SI",$D31="T&amp;A")</formula>
    </cfRule>
  </conditionalFormatting>
  <conditionalFormatting sqref="E31">
    <cfRule type="expression" dxfId="3128" priority="2663" stopIfTrue="1">
      <formula>OR($D31="SI",$D31="T&amp;A")</formula>
    </cfRule>
    <cfRule type="expression" dxfId="3127" priority="2664" stopIfTrue="1">
      <formula>AND($D31&lt;&gt;"SI",$E31&lt;24)</formula>
    </cfRule>
    <cfRule type="expression" dxfId="3126" priority="2665" stopIfTrue="1">
      <formula>OR($D31="SI",$D31="T&amp;A")</formula>
    </cfRule>
  </conditionalFormatting>
  <conditionalFormatting sqref="E31">
    <cfRule type="expression" dxfId="3125" priority="2660" stopIfTrue="1">
      <formula>OR($D31="SI",$D31="T&amp;A")</formula>
    </cfRule>
    <cfRule type="expression" dxfId="3124" priority="2661" stopIfTrue="1">
      <formula>AND($D31&lt;&gt;"SI",$E31&lt;24)</formula>
    </cfRule>
    <cfRule type="expression" dxfId="3123" priority="2662" stopIfTrue="1">
      <formula>OR($D31="SI",$D31="T&amp;A")</formula>
    </cfRule>
  </conditionalFormatting>
  <conditionalFormatting sqref="E31">
    <cfRule type="expression" dxfId="3122" priority="2657" stopIfTrue="1">
      <formula>OR($D31="SI",$D31="T&amp;A")</formula>
    </cfRule>
    <cfRule type="expression" dxfId="3121" priority="2658" stopIfTrue="1">
      <formula>AND($D31&lt;&gt;"SI",$E31&lt;24)</formula>
    </cfRule>
    <cfRule type="expression" dxfId="3120" priority="2659" stopIfTrue="1">
      <formula>OR($D31="SI",$D31="T&amp;A")</formula>
    </cfRule>
  </conditionalFormatting>
  <conditionalFormatting sqref="E31">
    <cfRule type="expression" dxfId="3119" priority="2654" stopIfTrue="1">
      <formula>OR($D31="SI",$D31="T&amp;A")</formula>
    </cfRule>
    <cfRule type="expression" dxfId="3118" priority="2655" stopIfTrue="1">
      <formula>AND($D31&lt;&gt;"SI",$E31&lt;24)</formula>
    </cfRule>
    <cfRule type="expression" dxfId="3117" priority="2656" stopIfTrue="1">
      <formula>OR($D31="SI",$D31="T&amp;A")</formula>
    </cfRule>
  </conditionalFormatting>
  <conditionalFormatting sqref="E31">
    <cfRule type="expression" dxfId="3116" priority="2651" stopIfTrue="1">
      <formula>OR($D31="SI",$D31="T&amp;A")</formula>
    </cfRule>
    <cfRule type="expression" dxfId="3115" priority="2652" stopIfTrue="1">
      <formula>AND($D31&lt;&gt;"SI",$E31&lt;24)</formula>
    </cfRule>
    <cfRule type="expression" dxfId="3114" priority="2653" stopIfTrue="1">
      <formula>OR($D31="SI",$D31="T&amp;A")</formula>
    </cfRule>
  </conditionalFormatting>
  <conditionalFormatting sqref="E31">
    <cfRule type="expression" dxfId="3113" priority="2648" stopIfTrue="1">
      <formula>OR($D31="SI",$D31="T&amp;A")</formula>
    </cfRule>
    <cfRule type="expression" dxfId="3112" priority="2649" stopIfTrue="1">
      <formula>AND($D31&lt;&gt;"SI",$E31&lt;24)</formula>
    </cfRule>
    <cfRule type="expression" dxfId="3111" priority="2650" stopIfTrue="1">
      <formula>OR($D31="SI",$D31="T&amp;A")</formula>
    </cfRule>
  </conditionalFormatting>
  <conditionalFormatting sqref="E31">
    <cfRule type="expression" dxfId="3110" priority="2645" stopIfTrue="1">
      <formula>OR($D31="SI",$D31="T&amp;A")</formula>
    </cfRule>
    <cfRule type="expression" dxfId="3109" priority="2646" stopIfTrue="1">
      <formula>AND($D31&lt;&gt;"SI",$E31&lt;24)</formula>
    </cfRule>
    <cfRule type="expression" dxfId="3108" priority="2647" stopIfTrue="1">
      <formula>OR($D31="SI",$D31="T&amp;A")</formula>
    </cfRule>
  </conditionalFormatting>
  <conditionalFormatting sqref="E31">
    <cfRule type="expression" dxfId="3107" priority="2642" stopIfTrue="1">
      <formula>OR($D31="SI",$D31="T&amp;A")</formula>
    </cfRule>
    <cfRule type="expression" dxfId="3106" priority="2643" stopIfTrue="1">
      <formula>AND($D31&lt;&gt;"SI",$E31&lt;24)</formula>
    </cfRule>
    <cfRule type="expression" dxfId="3105" priority="2644" stopIfTrue="1">
      <formula>OR($D31="SI",$D31="T&amp;A")</formula>
    </cfRule>
  </conditionalFormatting>
  <conditionalFormatting sqref="E31">
    <cfRule type="expression" dxfId="3104" priority="2639" stopIfTrue="1">
      <formula>OR($D31="SI",$D31="T&amp;A")</formula>
    </cfRule>
    <cfRule type="expression" dxfId="3103" priority="2640" stopIfTrue="1">
      <formula>AND($D31&lt;&gt;"SI",$E31&lt;24)</formula>
    </cfRule>
    <cfRule type="expression" dxfId="3102" priority="2641" stopIfTrue="1">
      <formula>OR($D31="SI",$D31="T&amp;A")</formula>
    </cfRule>
  </conditionalFormatting>
  <conditionalFormatting sqref="E31">
    <cfRule type="expression" dxfId="3101" priority="2636" stopIfTrue="1">
      <formula>OR($D31="SI",$D31="T&amp;A")</formula>
    </cfRule>
    <cfRule type="expression" dxfId="3100" priority="2637" stopIfTrue="1">
      <formula>AND($D31&lt;&gt;"SI",$E31&lt;24)</formula>
    </cfRule>
    <cfRule type="expression" dxfId="3099" priority="2638" stopIfTrue="1">
      <formula>OR($D31="SI",$D31="T&amp;A")</formula>
    </cfRule>
  </conditionalFormatting>
  <conditionalFormatting sqref="E31">
    <cfRule type="expression" dxfId="3098" priority="2633" stopIfTrue="1">
      <formula>OR($D31="SI",$D31="T&amp;A")</formula>
    </cfRule>
    <cfRule type="expression" dxfId="3097" priority="2634" stopIfTrue="1">
      <formula>AND($D31&lt;&gt;"SI",$E31&lt;24)</formula>
    </cfRule>
    <cfRule type="expression" dxfId="3096" priority="2635" stopIfTrue="1">
      <formula>OR($D31="SI",$D31="T&amp;A")</formula>
    </cfRule>
  </conditionalFormatting>
  <conditionalFormatting sqref="E63">
    <cfRule type="expression" dxfId="3095" priority="2630" stopIfTrue="1">
      <formula>OR($D63="SI",$D63="T&amp;A")</formula>
    </cfRule>
    <cfRule type="expression" dxfId="3094" priority="2631" stopIfTrue="1">
      <formula>AND($D63&lt;&gt;"SI",$E63&lt;24)</formula>
    </cfRule>
    <cfRule type="expression" dxfId="3093" priority="2632" stopIfTrue="1">
      <formula>OR($D63="SI",$D63="T&amp;A")</formula>
    </cfRule>
  </conditionalFormatting>
  <conditionalFormatting sqref="E63">
    <cfRule type="expression" dxfId="3092" priority="2627" stopIfTrue="1">
      <formula>OR($D63="SI",$D63="T&amp;A")</formula>
    </cfRule>
    <cfRule type="expression" dxfId="3091" priority="2628" stopIfTrue="1">
      <formula>AND($D63&lt;&gt;"SI",$E63&lt;24)</formula>
    </cfRule>
    <cfRule type="expression" dxfId="3090" priority="2629" stopIfTrue="1">
      <formula>OR($D63="SI",$D63="T&amp;A")</formula>
    </cfRule>
  </conditionalFormatting>
  <conditionalFormatting sqref="E63">
    <cfRule type="expression" dxfId="3089" priority="2624" stopIfTrue="1">
      <formula>OR($D63="SI",$D63="T&amp;A")</formula>
    </cfRule>
    <cfRule type="expression" dxfId="3088" priority="2625" stopIfTrue="1">
      <formula>AND($D63&lt;&gt;"SI",$E63&lt;24)</formula>
    </cfRule>
    <cfRule type="expression" dxfId="3087" priority="2626" stopIfTrue="1">
      <formula>OR($D63="SI",$D63="T&amp;A")</formula>
    </cfRule>
  </conditionalFormatting>
  <conditionalFormatting sqref="E63">
    <cfRule type="expression" dxfId="3086" priority="2621" stopIfTrue="1">
      <formula>OR($D63="SI",$D63="T&amp;A")</formula>
    </cfRule>
    <cfRule type="expression" dxfId="3085" priority="2622" stopIfTrue="1">
      <formula>AND($D63&lt;&gt;"SI",$E63&lt;24)</formula>
    </cfRule>
    <cfRule type="expression" dxfId="3084" priority="2623" stopIfTrue="1">
      <formula>OR($D63="SI",$D63="T&amp;A")</formula>
    </cfRule>
  </conditionalFormatting>
  <conditionalFormatting sqref="E63">
    <cfRule type="expression" dxfId="3083" priority="2618" stopIfTrue="1">
      <formula>OR($D63="SI",$D63="T&amp;A")</formula>
    </cfRule>
    <cfRule type="expression" dxfId="3082" priority="2619" stopIfTrue="1">
      <formula>AND($D63&lt;&gt;"SI",$E63&lt;24)</formula>
    </cfRule>
    <cfRule type="expression" dxfId="3081" priority="2620" stopIfTrue="1">
      <formula>OR($D63="SI",$D63="T&amp;A")</formula>
    </cfRule>
  </conditionalFormatting>
  <conditionalFormatting sqref="E63">
    <cfRule type="expression" dxfId="3080" priority="2615" stopIfTrue="1">
      <formula>OR($D63="SI",$D63="T&amp;A")</formula>
    </cfRule>
    <cfRule type="expression" dxfId="3079" priority="2616" stopIfTrue="1">
      <formula>AND($D63&lt;&gt;"SI",$E63&lt;24)</formula>
    </cfRule>
    <cfRule type="expression" dxfId="3078" priority="2617" stopIfTrue="1">
      <formula>OR($D63="SI",$D63="T&amp;A")</formula>
    </cfRule>
  </conditionalFormatting>
  <conditionalFormatting sqref="E63">
    <cfRule type="expression" dxfId="3077" priority="2612" stopIfTrue="1">
      <formula>OR($D63="SI",$D63="T&amp;A")</formula>
    </cfRule>
    <cfRule type="expression" dxfId="3076" priority="2613" stopIfTrue="1">
      <formula>AND($D63&lt;&gt;"SI",$E63&lt;24)</formula>
    </cfRule>
    <cfRule type="expression" dxfId="3075" priority="2614" stopIfTrue="1">
      <formula>OR($D63="SI",$D63="T&amp;A")</formula>
    </cfRule>
  </conditionalFormatting>
  <conditionalFormatting sqref="E63">
    <cfRule type="expression" dxfId="3074" priority="2609" stopIfTrue="1">
      <formula>OR($D63="SI",$D63="T&amp;A")</formula>
    </cfRule>
    <cfRule type="expression" dxfId="3073" priority="2610" stopIfTrue="1">
      <formula>AND($D63&lt;&gt;"SI",$E63&lt;24)</formula>
    </cfRule>
    <cfRule type="expression" dxfId="3072" priority="2611" stopIfTrue="1">
      <formula>OR($D63="SI",$D63="T&amp;A")</formula>
    </cfRule>
  </conditionalFormatting>
  <conditionalFormatting sqref="E63">
    <cfRule type="expression" dxfId="3071" priority="2606" stopIfTrue="1">
      <formula>OR($D63="SI",$D63="T&amp;A")</formula>
    </cfRule>
    <cfRule type="expression" dxfId="3070" priority="2607" stopIfTrue="1">
      <formula>AND($D63&lt;&gt;"SI",$E63&lt;24)</formula>
    </cfRule>
    <cfRule type="expression" dxfId="3069" priority="2608" stopIfTrue="1">
      <formula>OR($D63="SI",$D63="T&amp;A")</formula>
    </cfRule>
  </conditionalFormatting>
  <conditionalFormatting sqref="E63">
    <cfRule type="expression" dxfId="3068" priority="2603" stopIfTrue="1">
      <formula>OR($D63="SI",$D63="T&amp;A")</formula>
    </cfRule>
    <cfRule type="expression" dxfId="3067" priority="2604" stopIfTrue="1">
      <formula>AND($D63&lt;&gt;"SI",$E63&lt;24)</formula>
    </cfRule>
    <cfRule type="expression" dxfId="3066" priority="2605" stopIfTrue="1">
      <formula>OR($D63="SI",$D63="T&amp;A")</formula>
    </cfRule>
  </conditionalFormatting>
  <conditionalFormatting sqref="E63">
    <cfRule type="expression" dxfId="3065" priority="2600" stopIfTrue="1">
      <formula>OR($D63="SI",$D63="T&amp;A")</formula>
    </cfRule>
    <cfRule type="expression" dxfId="3064" priority="2601" stopIfTrue="1">
      <formula>AND($D63&lt;&gt;"SI",$E63&lt;24)</formula>
    </cfRule>
    <cfRule type="expression" dxfId="3063" priority="2602" stopIfTrue="1">
      <formula>OR($D63="SI",$D63="T&amp;A")</formula>
    </cfRule>
  </conditionalFormatting>
  <conditionalFormatting sqref="E63">
    <cfRule type="expression" dxfId="3062" priority="2597" stopIfTrue="1">
      <formula>OR($D63="SI",$D63="T&amp;A")</formula>
    </cfRule>
    <cfRule type="expression" dxfId="3061" priority="2598" stopIfTrue="1">
      <formula>AND($D63&lt;&gt;"SI",$E63&lt;24)</formula>
    </cfRule>
    <cfRule type="expression" dxfId="3060" priority="2599" stopIfTrue="1">
      <formula>OR($D63="SI",$D63="T&amp;A")</formula>
    </cfRule>
  </conditionalFormatting>
  <conditionalFormatting sqref="E63">
    <cfRule type="expression" dxfId="3059" priority="2594" stopIfTrue="1">
      <formula>OR($D63="SI",$D63="T&amp;A")</formula>
    </cfRule>
    <cfRule type="expression" dxfId="3058" priority="2595" stopIfTrue="1">
      <formula>AND($D63&lt;&gt;"SI",$E63&lt;24)</formula>
    </cfRule>
    <cfRule type="expression" dxfId="3057" priority="2596" stopIfTrue="1">
      <formula>OR($D63="SI",$D63="T&amp;A")</formula>
    </cfRule>
  </conditionalFormatting>
  <conditionalFormatting sqref="E63">
    <cfRule type="expression" dxfId="3056" priority="2591" stopIfTrue="1">
      <formula>OR($D63="SI",$D63="T&amp;A")</formula>
    </cfRule>
    <cfRule type="expression" dxfId="3055" priority="2592" stopIfTrue="1">
      <formula>AND($D63&lt;&gt;"SI",$E63&lt;24)</formula>
    </cfRule>
    <cfRule type="expression" dxfId="3054" priority="2593" stopIfTrue="1">
      <formula>OR($D63="SI",$D63="T&amp;A")</formula>
    </cfRule>
  </conditionalFormatting>
  <conditionalFormatting sqref="E63">
    <cfRule type="expression" dxfId="3053" priority="2588" stopIfTrue="1">
      <formula>OR($D63="SI",$D63="T&amp;A")</formula>
    </cfRule>
    <cfRule type="expression" dxfId="3052" priority="2589" stopIfTrue="1">
      <formula>AND($D63&lt;&gt;"SI",$E63&lt;24)</formula>
    </cfRule>
    <cfRule type="expression" dxfId="3051" priority="2590" stopIfTrue="1">
      <formula>OR($D63="SI",$D63="T&amp;A")</formula>
    </cfRule>
  </conditionalFormatting>
  <conditionalFormatting sqref="E63">
    <cfRule type="expression" dxfId="3050" priority="2585" stopIfTrue="1">
      <formula>OR($D63="SI",$D63="T&amp;A")</formula>
    </cfRule>
    <cfRule type="expression" dxfId="3049" priority="2586" stopIfTrue="1">
      <formula>AND($D63&lt;&gt;"SI",$E63&lt;24)</formula>
    </cfRule>
    <cfRule type="expression" dxfId="3048" priority="2587" stopIfTrue="1">
      <formula>OR($D63="SI",$D63="T&amp;A")</formula>
    </cfRule>
  </conditionalFormatting>
  <conditionalFormatting sqref="E63">
    <cfRule type="expression" dxfId="3047" priority="2582" stopIfTrue="1">
      <formula>OR($D63="SI",$D63="T&amp;A")</formula>
    </cfRule>
    <cfRule type="expression" dxfId="3046" priority="2583" stopIfTrue="1">
      <formula>AND($D63&lt;&gt;"SI",$E63&lt;24)</formula>
    </cfRule>
    <cfRule type="expression" dxfId="3045" priority="2584" stopIfTrue="1">
      <formula>OR($D63="SI",$D63="T&amp;A")</formula>
    </cfRule>
  </conditionalFormatting>
  <conditionalFormatting sqref="E63">
    <cfRule type="expression" dxfId="3044" priority="2579" stopIfTrue="1">
      <formula>OR($D63="SI",$D63="T&amp;A")</formula>
    </cfRule>
    <cfRule type="expression" dxfId="3043" priority="2580" stopIfTrue="1">
      <formula>AND($D63&lt;&gt;"SI",$E63&lt;24)</formula>
    </cfRule>
    <cfRule type="expression" dxfId="3042" priority="2581" stopIfTrue="1">
      <formula>OR($D63="SI",$D63="T&amp;A")</formula>
    </cfRule>
  </conditionalFormatting>
  <conditionalFormatting sqref="E63">
    <cfRule type="expression" dxfId="3041" priority="2576" stopIfTrue="1">
      <formula>OR($D63="SI",$D63="T&amp;A")</formula>
    </cfRule>
    <cfRule type="expression" dxfId="3040" priority="2577" stopIfTrue="1">
      <formula>AND($D63&lt;&gt;"SI",$E63&lt;24)</formula>
    </cfRule>
    <cfRule type="expression" dxfId="3039" priority="2578" stopIfTrue="1">
      <formula>OR($D63="SI",$D63="T&amp;A")</formula>
    </cfRule>
  </conditionalFormatting>
  <conditionalFormatting sqref="E63">
    <cfRule type="expression" dxfId="3038" priority="2573" stopIfTrue="1">
      <formula>OR($D63="SI",$D63="T&amp;A")</formula>
    </cfRule>
    <cfRule type="expression" dxfId="3037" priority="2574" stopIfTrue="1">
      <formula>AND($D63&lt;&gt;"SI",$E63&lt;24)</formula>
    </cfRule>
    <cfRule type="expression" dxfId="3036" priority="2575" stopIfTrue="1">
      <formula>OR($D63="SI",$D63="T&amp;A")</formula>
    </cfRule>
  </conditionalFormatting>
  <conditionalFormatting sqref="E63">
    <cfRule type="expression" dxfId="3035" priority="2570" stopIfTrue="1">
      <formula>OR($D63="SI",$D63="T&amp;A")</formula>
    </cfRule>
    <cfRule type="expression" dxfId="3034" priority="2571" stopIfTrue="1">
      <formula>AND($D63&lt;&gt;"SI",$E63&lt;24)</formula>
    </cfRule>
    <cfRule type="expression" dxfId="3033" priority="2572" stopIfTrue="1">
      <formula>OR($D63="SI",$D63="T&amp;A")</formula>
    </cfRule>
  </conditionalFormatting>
  <conditionalFormatting sqref="E63">
    <cfRule type="expression" dxfId="3032" priority="2567" stopIfTrue="1">
      <formula>OR($D63="SI",$D63="T&amp;A")</formula>
    </cfRule>
    <cfRule type="expression" dxfId="3031" priority="2568" stopIfTrue="1">
      <formula>AND($D63&lt;&gt;"SI",$E63&lt;24)</formula>
    </cfRule>
    <cfRule type="expression" dxfId="3030" priority="2569" stopIfTrue="1">
      <formula>OR($D63="SI",$D63="T&amp;A")</formula>
    </cfRule>
  </conditionalFormatting>
  <conditionalFormatting sqref="E63">
    <cfRule type="expression" dxfId="3029" priority="2564" stopIfTrue="1">
      <formula>OR($D63="SI",$D63="T&amp;A")</formula>
    </cfRule>
    <cfRule type="expression" dxfId="3028" priority="2565" stopIfTrue="1">
      <formula>AND($D63&lt;&gt;"SI",$E63&lt;24)</formula>
    </cfRule>
    <cfRule type="expression" dxfId="3027" priority="2566" stopIfTrue="1">
      <formula>OR($D63="SI",$D63="T&amp;A")</formula>
    </cfRule>
  </conditionalFormatting>
  <conditionalFormatting sqref="E63">
    <cfRule type="expression" dxfId="3026" priority="2561" stopIfTrue="1">
      <formula>OR($D63="SI",$D63="T&amp;A")</formula>
    </cfRule>
    <cfRule type="expression" dxfId="3025" priority="2562" stopIfTrue="1">
      <formula>AND($D63&lt;&gt;"SI",$E63&lt;24)</formula>
    </cfRule>
    <cfRule type="expression" dxfId="3024" priority="2563" stopIfTrue="1">
      <formula>OR($D63="SI",$D63="T&amp;A")</formula>
    </cfRule>
  </conditionalFormatting>
  <conditionalFormatting sqref="E63">
    <cfRule type="expression" dxfId="3023" priority="2558" stopIfTrue="1">
      <formula>OR($D63="SI",$D63="T&amp;A")</formula>
    </cfRule>
    <cfRule type="expression" dxfId="3022" priority="2559" stopIfTrue="1">
      <formula>AND($D63&lt;&gt;"SI",$E63&lt;24)</formula>
    </cfRule>
    <cfRule type="expression" dxfId="3021" priority="2560" stopIfTrue="1">
      <formula>OR($D63="SI",$D63="T&amp;A")</formula>
    </cfRule>
  </conditionalFormatting>
  <conditionalFormatting sqref="E63">
    <cfRule type="expression" dxfId="3020" priority="2555" stopIfTrue="1">
      <formula>OR($D63="SI",$D63="T&amp;A")</formula>
    </cfRule>
    <cfRule type="expression" dxfId="3019" priority="2556" stopIfTrue="1">
      <formula>AND($D63&lt;&gt;"SI",$E63&lt;24)</formula>
    </cfRule>
    <cfRule type="expression" dxfId="3018" priority="2557" stopIfTrue="1">
      <formula>OR($D63="SI",$D63="T&amp;A")</formula>
    </cfRule>
  </conditionalFormatting>
  <conditionalFormatting sqref="E63">
    <cfRule type="expression" dxfId="3017" priority="2552" stopIfTrue="1">
      <formula>OR($D63="SI",$D63="T&amp;A")</formula>
    </cfRule>
    <cfRule type="expression" dxfId="3016" priority="2553" stopIfTrue="1">
      <formula>AND($D63&lt;&gt;"SI",$E63&lt;24)</formula>
    </cfRule>
    <cfRule type="expression" dxfId="3015" priority="2554" stopIfTrue="1">
      <formula>OR($D63="SI",$D63="T&amp;A")</formula>
    </cfRule>
  </conditionalFormatting>
  <conditionalFormatting sqref="E63">
    <cfRule type="expression" dxfId="3014" priority="2549" stopIfTrue="1">
      <formula>OR($D63="SI",$D63="T&amp;A")</formula>
    </cfRule>
    <cfRule type="expression" dxfId="3013" priority="2550" stopIfTrue="1">
      <formula>AND($D63&lt;&gt;"SI",$E63&lt;24)</formula>
    </cfRule>
    <cfRule type="expression" dxfId="3012" priority="2551" stopIfTrue="1">
      <formula>OR($D63="SI",$D63="T&amp;A")</formula>
    </cfRule>
  </conditionalFormatting>
  <conditionalFormatting sqref="E63">
    <cfRule type="expression" dxfId="3011" priority="2546" stopIfTrue="1">
      <formula>OR($D63="SI",$D63="T&amp;A")</formula>
    </cfRule>
    <cfRule type="expression" dxfId="3010" priority="2547" stopIfTrue="1">
      <formula>AND($D63&lt;&gt;"SI",$E63&lt;24)</formula>
    </cfRule>
    <cfRule type="expression" dxfId="3009" priority="2548" stopIfTrue="1">
      <formula>OR($D63="SI",$D63="T&amp;A")</formula>
    </cfRule>
  </conditionalFormatting>
  <conditionalFormatting sqref="E63">
    <cfRule type="expression" dxfId="3008" priority="2543" stopIfTrue="1">
      <formula>OR($D63="SI",$D63="T&amp;A")</formula>
    </cfRule>
    <cfRule type="expression" dxfId="3007" priority="2544" stopIfTrue="1">
      <formula>AND($D63&lt;&gt;"SI",$E63&lt;24)</formula>
    </cfRule>
    <cfRule type="expression" dxfId="3006" priority="2545" stopIfTrue="1">
      <formula>OR($D63="SI",$D63="T&amp;A")</formula>
    </cfRule>
  </conditionalFormatting>
  <conditionalFormatting sqref="E63">
    <cfRule type="expression" dxfId="3005" priority="2540" stopIfTrue="1">
      <formula>OR($D63="SI",$D63="T&amp;A")</formula>
    </cfRule>
    <cfRule type="expression" dxfId="3004" priority="2541" stopIfTrue="1">
      <formula>AND($D63&lt;&gt;"SI",$E63&lt;24)</formula>
    </cfRule>
    <cfRule type="expression" dxfId="3003" priority="2542" stopIfTrue="1">
      <formula>OR($D63="SI",$D63="T&amp;A")</formula>
    </cfRule>
  </conditionalFormatting>
  <conditionalFormatting sqref="E63">
    <cfRule type="expression" dxfId="3002" priority="2537" stopIfTrue="1">
      <formula>OR($D63="SI",$D63="T&amp;A")</formula>
    </cfRule>
    <cfRule type="expression" dxfId="3001" priority="2538" stopIfTrue="1">
      <formula>AND($D63&lt;&gt;"SI",$E63&lt;24)</formula>
    </cfRule>
    <cfRule type="expression" dxfId="3000" priority="2539" stopIfTrue="1">
      <formula>OR($D63="SI",$D63="T&amp;A")</formula>
    </cfRule>
  </conditionalFormatting>
  <conditionalFormatting sqref="E63">
    <cfRule type="expression" dxfId="2999" priority="2534" stopIfTrue="1">
      <formula>OR($D63="SI",$D63="T&amp;A")</formula>
    </cfRule>
    <cfRule type="expression" dxfId="2998" priority="2535" stopIfTrue="1">
      <formula>AND($D63&lt;&gt;"SI",$E63&lt;24)</formula>
    </cfRule>
    <cfRule type="expression" dxfId="2997" priority="2536" stopIfTrue="1">
      <formula>OR($D63="SI",$D63="T&amp;A")</formula>
    </cfRule>
  </conditionalFormatting>
  <conditionalFormatting sqref="E63">
    <cfRule type="expression" dxfId="2996" priority="2531" stopIfTrue="1">
      <formula>OR($D63="SI",$D63="T&amp;A")</formula>
    </cfRule>
    <cfRule type="expression" dxfId="2995" priority="2532" stopIfTrue="1">
      <formula>AND($D63&lt;&gt;"SI",$E63&lt;24)</formula>
    </cfRule>
    <cfRule type="expression" dxfId="2994" priority="2533" stopIfTrue="1">
      <formula>OR($D63="SI",$D63="T&amp;A")</formula>
    </cfRule>
  </conditionalFormatting>
  <conditionalFormatting sqref="E63">
    <cfRule type="expression" dxfId="2993" priority="2528" stopIfTrue="1">
      <formula>OR($D63="SI",$D63="T&amp;A")</formula>
    </cfRule>
    <cfRule type="expression" dxfId="2992" priority="2529" stopIfTrue="1">
      <formula>AND($D63&lt;&gt;"SI",$E63&lt;24)</formula>
    </cfRule>
    <cfRule type="expression" dxfId="2991" priority="2530" stopIfTrue="1">
      <formula>OR($D63="SI",$D63="T&amp;A")</formula>
    </cfRule>
  </conditionalFormatting>
  <conditionalFormatting sqref="E63">
    <cfRule type="expression" dxfId="2990" priority="2525" stopIfTrue="1">
      <formula>OR($D63="SI",$D63="T&amp;A")</formula>
    </cfRule>
    <cfRule type="expression" dxfId="2989" priority="2526" stopIfTrue="1">
      <formula>AND($D63&lt;&gt;"SI",$E63&lt;24)</formula>
    </cfRule>
    <cfRule type="expression" dxfId="2988" priority="2527" stopIfTrue="1">
      <formula>OR($D63="SI",$D63="T&amp;A")</formula>
    </cfRule>
  </conditionalFormatting>
  <conditionalFormatting sqref="E63">
    <cfRule type="expression" dxfId="2987" priority="2522" stopIfTrue="1">
      <formula>OR($D63="SI",$D63="T&amp;A")</formula>
    </cfRule>
    <cfRule type="expression" dxfId="2986" priority="2523" stopIfTrue="1">
      <formula>AND($D63&lt;&gt;"SI",$E63&lt;24)</formula>
    </cfRule>
    <cfRule type="expression" dxfId="2985" priority="2524" stopIfTrue="1">
      <formula>OR($D63="SI",$D63="T&amp;A")</formula>
    </cfRule>
  </conditionalFormatting>
  <conditionalFormatting sqref="E63">
    <cfRule type="expression" dxfId="2984" priority="2519" stopIfTrue="1">
      <formula>OR($D63="SI",$D63="T&amp;A")</formula>
    </cfRule>
    <cfRule type="expression" dxfId="2983" priority="2520" stopIfTrue="1">
      <formula>AND($D63&lt;&gt;"SI",$E63&lt;24)</formula>
    </cfRule>
    <cfRule type="expression" dxfId="2982" priority="2521" stopIfTrue="1">
      <formula>OR($D63="SI",$D63="T&amp;A")</formula>
    </cfRule>
  </conditionalFormatting>
  <conditionalFormatting sqref="E63">
    <cfRule type="expression" dxfId="2981" priority="2516" stopIfTrue="1">
      <formula>OR($D63="SI",$D63="T&amp;A")</formula>
    </cfRule>
    <cfRule type="expression" dxfId="2980" priority="2517" stopIfTrue="1">
      <formula>AND($D63&lt;&gt;"SI",$E63&lt;24)</formula>
    </cfRule>
    <cfRule type="expression" dxfId="2979" priority="2518" stopIfTrue="1">
      <formula>OR($D63="SI",$D63="T&amp;A")</formula>
    </cfRule>
  </conditionalFormatting>
  <conditionalFormatting sqref="E63">
    <cfRule type="expression" dxfId="2978" priority="2513" stopIfTrue="1">
      <formula>OR($D63="SI",$D63="T&amp;A")</formula>
    </cfRule>
    <cfRule type="expression" dxfId="2977" priority="2514" stopIfTrue="1">
      <formula>AND($D63&lt;&gt;"SI",$E63&lt;24)</formula>
    </cfRule>
    <cfRule type="expression" dxfId="2976" priority="2515" stopIfTrue="1">
      <formula>OR($D63="SI",$D63="T&amp;A")</formula>
    </cfRule>
  </conditionalFormatting>
  <conditionalFormatting sqref="E63">
    <cfRule type="expression" dxfId="2975" priority="2510" stopIfTrue="1">
      <formula>OR($D63="SI",$D63="T&amp;A")</formula>
    </cfRule>
    <cfRule type="expression" dxfId="2974" priority="2511" stopIfTrue="1">
      <formula>AND($D63&lt;&gt;"SI",$E63&lt;24)</formula>
    </cfRule>
    <cfRule type="expression" dxfId="2973" priority="2512" stopIfTrue="1">
      <formula>OR($D63="SI",$D63="T&amp;A")</formula>
    </cfRule>
  </conditionalFormatting>
  <conditionalFormatting sqref="E63">
    <cfRule type="expression" dxfId="2972" priority="2507" stopIfTrue="1">
      <formula>OR($D63="SI",$D63="T&amp;A")</formula>
    </cfRule>
    <cfRule type="expression" dxfId="2971" priority="2508" stopIfTrue="1">
      <formula>AND($D63&lt;&gt;"SI",$E63&lt;24)</formula>
    </cfRule>
    <cfRule type="expression" dxfId="2970" priority="2509" stopIfTrue="1">
      <formula>OR($D63="SI",$D63="T&amp;A")</formula>
    </cfRule>
  </conditionalFormatting>
  <conditionalFormatting sqref="E63">
    <cfRule type="expression" dxfId="2969" priority="2504" stopIfTrue="1">
      <formula>OR($D63="SI",$D63="T&amp;A")</formula>
    </cfRule>
    <cfRule type="expression" dxfId="2968" priority="2505" stopIfTrue="1">
      <formula>AND($D63&lt;&gt;"SI",$E63&lt;24)</formula>
    </cfRule>
    <cfRule type="expression" dxfId="2967" priority="2506" stopIfTrue="1">
      <formula>OR($D63="SI",$D63="T&amp;A")</formula>
    </cfRule>
  </conditionalFormatting>
  <conditionalFormatting sqref="E63">
    <cfRule type="expression" dxfId="2966" priority="2501" stopIfTrue="1">
      <formula>OR($D63="SI",$D63="T&amp;A")</formula>
    </cfRule>
    <cfRule type="expression" dxfId="2965" priority="2502" stopIfTrue="1">
      <formula>AND($D63&lt;&gt;"SI",$E63&lt;24)</formula>
    </cfRule>
    <cfRule type="expression" dxfId="2964" priority="2503" stopIfTrue="1">
      <formula>OR($D63="SI",$D63="T&amp;A")</formula>
    </cfRule>
  </conditionalFormatting>
  <conditionalFormatting sqref="E63">
    <cfRule type="expression" dxfId="2963" priority="2498" stopIfTrue="1">
      <formula>OR($D63="SI",$D63="T&amp;A")</formula>
    </cfRule>
    <cfRule type="expression" dxfId="2962" priority="2499" stopIfTrue="1">
      <formula>AND($D63&lt;&gt;"SI",$E63&lt;24)</formula>
    </cfRule>
    <cfRule type="expression" dxfId="2961" priority="2500" stopIfTrue="1">
      <formula>OR($D63="SI",$D63="T&amp;A")</formula>
    </cfRule>
  </conditionalFormatting>
  <conditionalFormatting sqref="E63">
    <cfRule type="expression" dxfId="2960" priority="2495" stopIfTrue="1">
      <formula>OR($D63="SI",$D63="T&amp;A")</formula>
    </cfRule>
    <cfRule type="expression" dxfId="2959" priority="2496" stopIfTrue="1">
      <formula>AND($D63&lt;&gt;"SI",$E63&lt;24)</formula>
    </cfRule>
    <cfRule type="expression" dxfId="2958" priority="2497" stopIfTrue="1">
      <formula>OR($D63="SI",$D63="T&amp;A")</formula>
    </cfRule>
  </conditionalFormatting>
  <conditionalFormatting sqref="E63">
    <cfRule type="expression" dxfId="2957" priority="2492" stopIfTrue="1">
      <formula>OR($D63="SI",$D63="T&amp;A")</formula>
    </cfRule>
    <cfRule type="expression" dxfId="2956" priority="2493" stopIfTrue="1">
      <formula>AND($D63&lt;&gt;"SI",$E63&lt;24)</formula>
    </cfRule>
    <cfRule type="expression" dxfId="2955" priority="2494" stopIfTrue="1">
      <formula>OR($D63="SI",$D63="T&amp;A")</formula>
    </cfRule>
  </conditionalFormatting>
  <conditionalFormatting sqref="E63">
    <cfRule type="expression" dxfId="2954" priority="2489" stopIfTrue="1">
      <formula>OR($D63="SI",$D63="T&amp;A")</formula>
    </cfRule>
    <cfRule type="expression" dxfId="2953" priority="2490" stopIfTrue="1">
      <formula>AND($D63&lt;&gt;"SI",$E63&lt;24)</formula>
    </cfRule>
    <cfRule type="expression" dxfId="2952" priority="2491" stopIfTrue="1">
      <formula>OR($D63="SI",$D63="T&amp;A")</formula>
    </cfRule>
  </conditionalFormatting>
  <conditionalFormatting sqref="E63">
    <cfRule type="expression" dxfId="2951" priority="2486" stopIfTrue="1">
      <formula>OR($D63="SI",$D63="T&amp;A")</formula>
    </cfRule>
    <cfRule type="expression" dxfId="2950" priority="2487" stopIfTrue="1">
      <formula>AND($D63&lt;&gt;"SI",$E63&lt;24)</formula>
    </cfRule>
    <cfRule type="expression" dxfId="2949" priority="2488" stopIfTrue="1">
      <formula>OR($D63="SI",$D63="T&amp;A")</formula>
    </cfRule>
  </conditionalFormatting>
  <conditionalFormatting sqref="E63">
    <cfRule type="expression" dxfId="2948" priority="2483" stopIfTrue="1">
      <formula>OR($D63="SI",$D63="T&amp;A")</formula>
    </cfRule>
    <cfRule type="expression" dxfId="2947" priority="2484" stopIfTrue="1">
      <formula>AND($D63&lt;&gt;"SI",$E63&lt;24)</formula>
    </cfRule>
    <cfRule type="expression" dxfId="2946" priority="2485" stopIfTrue="1">
      <formula>OR($D63="SI",$D63="T&amp;A")</formula>
    </cfRule>
  </conditionalFormatting>
  <conditionalFormatting sqref="E63">
    <cfRule type="expression" dxfId="2945" priority="2480" stopIfTrue="1">
      <formula>OR($D63="SI",$D63="T&amp;A")</formula>
    </cfRule>
    <cfRule type="expression" dxfId="2944" priority="2481" stopIfTrue="1">
      <formula>AND($D63&lt;&gt;"SI",$E63&lt;24)</formula>
    </cfRule>
    <cfRule type="expression" dxfId="2943" priority="2482" stopIfTrue="1">
      <formula>OR($D63="SI",$D63="T&amp;A")</formula>
    </cfRule>
  </conditionalFormatting>
  <conditionalFormatting sqref="E63">
    <cfRule type="expression" dxfId="2942" priority="2477" stopIfTrue="1">
      <formula>OR($D63="SI",$D63="T&amp;A")</formula>
    </cfRule>
    <cfRule type="expression" dxfId="2941" priority="2478" stopIfTrue="1">
      <formula>AND($D63&lt;&gt;"SI",$E63&lt;24)</formula>
    </cfRule>
    <cfRule type="expression" dxfId="2940" priority="2479" stopIfTrue="1">
      <formula>OR($D63="SI",$D63="T&amp;A")</formula>
    </cfRule>
  </conditionalFormatting>
  <conditionalFormatting sqref="E63">
    <cfRule type="expression" dxfId="2939" priority="2474" stopIfTrue="1">
      <formula>OR($D63="SI",$D63="T&amp;A")</formula>
    </cfRule>
    <cfRule type="expression" dxfId="2938" priority="2475" stopIfTrue="1">
      <formula>AND($D63&lt;&gt;"SI",$E63&lt;24)</formula>
    </cfRule>
    <cfRule type="expression" dxfId="2937" priority="2476" stopIfTrue="1">
      <formula>OR($D63="SI",$D63="T&amp;A")</formula>
    </cfRule>
  </conditionalFormatting>
  <conditionalFormatting sqref="E63">
    <cfRule type="expression" dxfId="2936" priority="2471" stopIfTrue="1">
      <formula>OR($D63="SI",$D63="T&amp;A")</formula>
    </cfRule>
    <cfRule type="expression" dxfId="2935" priority="2472" stopIfTrue="1">
      <formula>AND($D63&lt;&gt;"SI",$E63&lt;24)</formula>
    </cfRule>
    <cfRule type="expression" dxfId="2934" priority="2473" stopIfTrue="1">
      <formula>OR($D63="SI",$D63="T&amp;A")</formula>
    </cfRule>
  </conditionalFormatting>
  <conditionalFormatting sqref="E63">
    <cfRule type="expression" dxfId="2933" priority="2468" stopIfTrue="1">
      <formula>OR($D63="SI",$D63="T&amp;A")</formula>
    </cfRule>
    <cfRule type="expression" dxfId="2932" priority="2469" stopIfTrue="1">
      <formula>AND($D63&lt;&gt;"SI",$E63&lt;24)</formula>
    </cfRule>
    <cfRule type="expression" dxfId="2931" priority="2470" stopIfTrue="1">
      <formula>OR($D63="SI",$D63="T&amp;A")</formula>
    </cfRule>
  </conditionalFormatting>
  <conditionalFormatting sqref="E63">
    <cfRule type="expression" dxfId="2930" priority="2465" stopIfTrue="1">
      <formula>OR($D63="SI",$D63="T&amp;A")</formula>
    </cfRule>
    <cfRule type="expression" dxfId="2929" priority="2466" stopIfTrue="1">
      <formula>AND($D63&lt;&gt;"SI",$E63&lt;24)</formula>
    </cfRule>
    <cfRule type="expression" dxfId="2928" priority="2467" stopIfTrue="1">
      <formula>OR($D63="SI",$D63="T&amp;A")</formula>
    </cfRule>
  </conditionalFormatting>
  <conditionalFormatting sqref="E63">
    <cfRule type="expression" dxfId="2927" priority="2462" stopIfTrue="1">
      <formula>OR($D63="SI",$D63="T&amp;A")</formula>
    </cfRule>
    <cfRule type="expression" dxfId="2926" priority="2463" stopIfTrue="1">
      <formula>AND($D63&lt;&gt;"SI",$E63&lt;24)</formula>
    </cfRule>
    <cfRule type="expression" dxfId="2925" priority="2464" stopIfTrue="1">
      <formula>OR($D63="SI",$D63="T&amp;A")</formula>
    </cfRule>
  </conditionalFormatting>
  <conditionalFormatting sqref="E63">
    <cfRule type="expression" dxfId="2924" priority="2459" stopIfTrue="1">
      <formula>OR($D63="SI",$D63="T&amp;A")</formula>
    </cfRule>
    <cfRule type="expression" dxfId="2923" priority="2460" stopIfTrue="1">
      <formula>AND($D63&lt;&gt;"SI",$E63&lt;24)</formula>
    </cfRule>
    <cfRule type="expression" dxfId="2922" priority="2461" stopIfTrue="1">
      <formula>OR($D63="SI",$D63="T&amp;A")</formula>
    </cfRule>
  </conditionalFormatting>
  <conditionalFormatting sqref="E63">
    <cfRule type="expression" dxfId="2921" priority="2456" stopIfTrue="1">
      <formula>OR($D63="SI",$D63="T&amp;A")</formula>
    </cfRule>
    <cfRule type="expression" dxfId="2920" priority="2457" stopIfTrue="1">
      <formula>AND($D63&lt;&gt;"SI",$E63&lt;24)</formula>
    </cfRule>
    <cfRule type="expression" dxfId="2919" priority="2458" stopIfTrue="1">
      <formula>OR($D63="SI",$D63="T&amp;A")</formula>
    </cfRule>
  </conditionalFormatting>
  <conditionalFormatting sqref="E63">
    <cfRule type="expression" dxfId="2918" priority="2453" stopIfTrue="1">
      <formula>OR($D63="SI",$D63="T&amp;A")</formula>
    </cfRule>
    <cfRule type="expression" dxfId="2917" priority="2454" stopIfTrue="1">
      <formula>AND($D63&lt;&gt;"SI",$E63&lt;24)</formula>
    </cfRule>
    <cfRule type="expression" dxfId="2916" priority="2455" stopIfTrue="1">
      <formula>OR($D63="SI",$D63="T&amp;A")</formula>
    </cfRule>
  </conditionalFormatting>
  <conditionalFormatting sqref="E63">
    <cfRule type="expression" dxfId="2915" priority="2450" stopIfTrue="1">
      <formula>OR($D63="SI",$D63="T&amp;A")</formula>
    </cfRule>
    <cfRule type="expression" dxfId="2914" priority="2451" stopIfTrue="1">
      <formula>AND($D63&lt;&gt;"SI",$E63&lt;24)</formula>
    </cfRule>
    <cfRule type="expression" dxfId="2913" priority="2452" stopIfTrue="1">
      <formula>OR($D63="SI",$D63="T&amp;A")</formula>
    </cfRule>
  </conditionalFormatting>
  <conditionalFormatting sqref="E63">
    <cfRule type="expression" dxfId="2912" priority="2447" stopIfTrue="1">
      <formula>OR($D63="SI",$D63="T&amp;A")</formula>
    </cfRule>
    <cfRule type="expression" dxfId="2911" priority="2448" stopIfTrue="1">
      <formula>AND($D63&lt;&gt;"SI",$E63&lt;24)</formula>
    </cfRule>
    <cfRule type="expression" dxfId="2910" priority="2449" stopIfTrue="1">
      <formula>OR($D63="SI",$D63="T&amp;A")</formula>
    </cfRule>
  </conditionalFormatting>
  <conditionalFormatting sqref="E63">
    <cfRule type="expression" dxfId="2909" priority="2444" stopIfTrue="1">
      <formula>OR($D63="SI",$D63="T&amp;A")</formula>
    </cfRule>
    <cfRule type="expression" dxfId="2908" priority="2445" stopIfTrue="1">
      <formula>AND($D63&lt;&gt;"SI",$E63&lt;24)</formula>
    </cfRule>
    <cfRule type="expression" dxfId="2907" priority="2446" stopIfTrue="1">
      <formula>OR($D63="SI",$D63="T&amp;A")</formula>
    </cfRule>
  </conditionalFormatting>
  <conditionalFormatting sqref="E63">
    <cfRule type="expression" dxfId="2906" priority="2441" stopIfTrue="1">
      <formula>OR($D63="SI",$D63="T&amp;A")</formula>
    </cfRule>
    <cfRule type="expression" dxfId="2905" priority="2442" stopIfTrue="1">
      <formula>AND($D63&lt;&gt;"SI",$E63&lt;24)</formula>
    </cfRule>
    <cfRule type="expression" dxfId="2904" priority="2443" stopIfTrue="1">
      <formula>OR($D63="SI",$D63="T&amp;A")</formula>
    </cfRule>
  </conditionalFormatting>
  <conditionalFormatting sqref="E63">
    <cfRule type="expression" dxfId="2903" priority="2438" stopIfTrue="1">
      <formula>OR($D63="SI",$D63="T&amp;A")</formula>
    </cfRule>
    <cfRule type="expression" dxfId="2902" priority="2439" stopIfTrue="1">
      <formula>AND($D63&lt;&gt;"SI",$E63&lt;24)</formula>
    </cfRule>
    <cfRule type="expression" dxfId="2901" priority="2440" stopIfTrue="1">
      <formula>OR($D63="SI",$D63="T&amp;A")</formula>
    </cfRule>
  </conditionalFormatting>
  <conditionalFormatting sqref="E63">
    <cfRule type="expression" dxfId="2900" priority="2435" stopIfTrue="1">
      <formula>OR($D63="SI",$D63="T&amp;A")</formula>
    </cfRule>
    <cfRule type="expression" dxfId="2899" priority="2436" stopIfTrue="1">
      <formula>AND($D63&lt;&gt;"SI",$E63&lt;24)</formula>
    </cfRule>
    <cfRule type="expression" dxfId="2898" priority="2437" stopIfTrue="1">
      <formula>OR($D63="SI",$D63="T&amp;A")</formula>
    </cfRule>
  </conditionalFormatting>
  <conditionalFormatting sqref="E63">
    <cfRule type="expression" dxfId="2897" priority="2432" stopIfTrue="1">
      <formula>OR($D63="SI",$D63="T&amp;A")</formula>
    </cfRule>
    <cfRule type="expression" dxfId="2896" priority="2433" stopIfTrue="1">
      <formula>AND($D63&lt;&gt;"SI",$E63&lt;24)</formula>
    </cfRule>
    <cfRule type="expression" dxfId="2895" priority="2434" stopIfTrue="1">
      <formula>OR($D63="SI",$D63="T&amp;A")</formula>
    </cfRule>
  </conditionalFormatting>
  <conditionalFormatting sqref="E63">
    <cfRule type="expression" dxfId="2894" priority="2429" stopIfTrue="1">
      <formula>OR($D63="SI",$D63="T&amp;A")</formula>
    </cfRule>
    <cfRule type="expression" dxfId="2893" priority="2430" stopIfTrue="1">
      <formula>AND($D63&lt;&gt;"SI",$E63&lt;24)</formula>
    </cfRule>
    <cfRule type="expression" dxfId="2892" priority="2431" stopIfTrue="1">
      <formula>OR($D63="SI",$D63="T&amp;A")</formula>
    </cfRule>
  </conditionalFormatting>
  <conditionalFormatting sqref="E63">
    <cfRule type="expression" dxfId="2891" priority="2426" stopIfTrue="1">
      <formula>OR($D63="SI",$D63="T&amp;A")</formula>
    </cfRule>
    <cfRule type="expression" dxfId="2890" priority="2427" stopIfTrue="1">
      <formula>AND($D63&lt;&gt;"SI",$E63&lt;24)</formula>
    </cfRule>
    <cfRule type="expression" dxfId="2889" priority="2428" stopIfTrue="1">
      <formula>OR($D63="SI",$D63="T&amp;A")</formula>
    </cfRule>
  </conditionalFormatting>
  <conditionalFormatting sqref="E63">
    <cfRule type="expression" dxfId="2888" priority="2423" stopIfTrue="1">
      <formula>OR($D63="SI",$D63="T&amp;A")</formula>
    </cfRule>
    <cfRule type="expression" dxfId="2887" priority="2424" stopIfTrue="1">
      <formula>AND($D63&lt;&gt;"SI",$E63&lt;24)</formula>
    </cfRule>
    <cfRule type="expression" dxfId="2886" priority="2425" stopIfTrue="1">
      <formula>OR($D63="SI",$D63="T&amp;A")</formula>
    </cfRule>
  </conditionalFormatting>
  <conditionalFormatting sqref="E63">
    <cfRule type="expression" dxfId="2885" priority="2420" stopIfTrue="1">
      <formula>OR($D63="SI",$D63="T&amp;A")</formula>
    </cfRule>
    <cfRule type="expression" dxfId="2884" priority="2421" stopIfTrue="1">
      <formula>AND($D63&lt;&gt;"SI",$E63&lt;24)</formula>
    </cfRule>
    <cfRule type="expression" dxfId="2883" priority="2422" stopIfTrue="1">
      <formula>OR($D63="SI",$D63="T&amp;A")</formula>
    </cfRule>
  </conditionalFormatting>
  <conditionalFormatting sqref="E63">
    <cfRule type="expression" dxfId="2882" priority="2417" stopIfTrue="1">
      <formula>OR($D63="SI",$D63="T&amp;A")</formula>
    </cfRule>
    <cfRule type="expression" dxfId="2881" priority="2418" stopIfTrue="1">
      <formula>AND($D63&lt;&gt;"SI",$E63&lt;24)</formula>
    </cfRule>
    <cfRule type="expression" dxfId="2880" priority="2419" stopIfTrue="1">
      <formula>OR($D63="SI",$D63="T&amp;A")</formula>
    </cfRule>
  </conditionalFormatting>
  <conditionalFormatting sqref="E63">
    <cfRule type="expression" dxfId="2879" priority="2414" stopIfTrue="1">
      <formula>OR($D63="SI",$D63="T&amp;A")</formula>
    </cfRule>
    <cfRule type="expression" dxfId="2878" priority="2415" stopIfTrue="1">
      <formula>AND($D63&lt;&gt;"SI",$E63&lt;24)</formula>
    </cfRule>
    <cfRule type="expression" dxfId="2877" priority="2416" stopIfTrue="1">
      <formula>OR($D63="SI",$D63="T&amp;A")</formula>
    </cfRule>
  </conditionalFormatting>
  <conditionalFormatting sqref="E63">
    <cfRule type="expression" dxfId="2876" priority="2411" stopIfTrue="1">
      <formula>OR($D63="SI",$D63="T&amp;A")</formula>
    </cfRule>
    <cfRule type="expression" dxfId="2875" priority="2412" stopIfTrue="1">
      <formula>AND($D63&lt;&gt;"SI",$E63&lt;24)</formula>
    </cfRule>
    <cfRule type="expression" dxfId="2874" priority="2413" stopIfTrue="1">
      <formula>OR($D63="SI",$D63="T&amp;A")</formula>
    </cfRule>
  </conditionalFormatting>
  <conditionalFormatting sqref="E63">
    <cfRule type="expression" dxfId="2873" priority="2408" stopIfTrue="1">
      <formula>OR($D63="SI",$D63="T&amp;A")</formula>
    </cfRule>
    <cfRule type="expression" dxfId="2872" priority="2409" stopIfTrue="1">
      <formula>AND($D63&lt;&gt;"SI",$E63&lt;24)</formula>
    </cfRule>
    <cfRule type="expression" dxfId="2871" priority="2410" stopIfTrue="1">
      <formula>OR($D63="SI",$D63="T&amp;A")</formula>
    </cfRule>
  </conditionalFormatting>
  <conditionalFormatting sqref="E63">
    <cfRule type="expression" dxfId="2870" priority="2405" stopIfTrue="1">
      <formula>OR($D63="SI",$D63="T&amp;A")</formula>
    </cfRule>
    <cfRule type="expression" dxfId="2869" priority="2406" stopIfTrue="1">
      <formula>AND($D63&lt;&gt;"SI",$E63&lt;24)</formula>
    </cfRule>
    <cfRule type="expression" dxfId="2868" priority="2407" stopIfTrue="1">
      <formula>OR($D63="SI",$D63="T&amp;A")</formula>
    </cfRule>
  </conditionalFormatting>
  <conditionalFormatting sqref="E63">
    <cfRule type="expression" dxfId="2867" priority="2402" stopIfTrue="1">
      <formula>OR($D63="SI",$D63="T&amp;A")</formula>
    </cfRule>
    <cfRule type="expression" dxfId="2866" priority="2403" stopIfTrue="1">
      <formula>AND($D63&lt;&gt;"SI",$E63&lt;24)</formula>
    </cfRule>
    <cfRule type="expression" dxfId="2865" priority="2404" stopIfTrue="1">
      <formula>OR($D63="SI",$D63="T&amp;A")</formula>
    </cfRule>
  </conditionalFormatting>
  <conditionalFormatting sqref="E63">
    <cfRule type="expression" dxfId="2864" priority="2399" stopIfTrue="1">
      <formula>OR($D63="SI",$D63="T&amp;A")</formula>
    </cfRule>
    <cfRule type="expression" dxfId="2863" priority="2400" stopIfTrue="1">
      <formula>AND($D63&lt;&gt;"SI",$E63&lt;24)</formula>
    </cfRule>
    <cfRule type="expression" dxfId="2862" priority="2401" stopIfTrue="1">
      <formula>OR($D63="SI",$D63="T&amp;A")</formula>
    </cfRule>
  </conditionalFormatting>
  <conditionalFormatting sqref="E63">
    <cfRule type="expression" dxfId="2861" priority="2396" stopIfTrue="1">
      <formula>OR($D63="SI",$D63="T&amp;A")</formula>
    </cfRule>
    <cfRule type="expression" dxfId="2860" priority="2397" stopIfTrue="1">
      <formula>AND($D63&lt;&gt;"SI",$E63&lt;24)</formula>
    </cfRule>
    <cfRule type="expression" dxfId="2859" priority="2398" stopIfTrue="1">
      <formula>OR($D63="SI",$D63="T&amp;A")</formula>
    </cfRule>
  </conditionalFormatting>
  <conditionalFormatting sqref="E63">
    <cfRule type="expression" dxfId="2858" priority="2393" stopIfTrue="1">
      <formula>OR($D63="SI",$D63="T&amp;A")</formula>
    </cfRule>
    <cfRule type="expression" dxfId="2857" priority="2394" stopIfTrue="1">
      <formula>AND($D63&lt;&gt;"SI",$E63&lt;24)</formula>
    </cfRule>
    <cfRule type="expression" dxfId="2856" priority="2395" stopIfTrue="1">
      <formula>OR($D63="SI",$D63="T&amp;A")</formula>
    </cfRule>
  </conditionalFormatting>
  <conditionalFormatting sqref="E63">
    <cfRule type="expression" dxfId="2855" priority="2390" stopIfTrue="1">
      <formula>OR($D63="SI",$D63="T&amp;A")</formula>
    </cfRule>
    <cfRule type="expression" dxfId="2854" priority="2391" stopIfTrue="1">
      <formula>AND($D63&lt;&gt;"SI",$E63&lt;24)</formula>
    </cfRule>
    <cfRule type="expression" dxfId="2853" priority="2392" stopIfTrue="1">
      <formula>OR($D63="SI",$D63="T&amp;A")</formula>
    </cfRule>
  </conditionalFormatting>
  <conditionalFormatting sqref="E63">
    <cfRule type="expression" dxfId="2852" priority="2387" stopIfTrue="1">
      <formula>OR($D63="SI",$D63="T&amp;A")</formula>
    </cfRule>
    <cfRule type="expression" dxfId="2851" priority="2388" stopIfTrue="1">
      <formula>AND($D63&lt;&gt;"SI",$E63&lt;24)</formula>
    </cfRule>
    <cfRule type="expression" dxfId="2850" priority="2389" stopIfTrue="1">
      <formula>OR($D63="SI",$D63="T&amp;A")</formula>
    </cfRule>
  </conditionalFormatting>
  <conditionalFormatting sqref="E63">
    <cfRule type="expression" dxfId="2849" priority="2384" stopIfTrue="1">
      <formula>OR($D63="SI",$D63="T&amp;A")</formula>
    </cfRule>
    <cfRule type="expression" dxfId="2848" priority="2385" stopIfTrue="1">
      <formula>AND($D63&lt;&gt;"SI",$E63&lt;24)</formula>
    </cfRule>
    <cfRule type="expression" dxfId="2847" priority="2386" stopIfTrue="1">
      <formula>OR($D63="SI",$D63="T&amp;A")</formula>
    </cfRule>
  </conditionalFormatting>
  <conditionalFormatting sqref="E63">
    <cfRule type="expression" dxfId="2846" priority="2381" stopIfTrue="1">
      <formula>OR($D63="SI",$D63="T&amp;A")</formula>
    </cfRule>
    <cfRule type="expression" dxfId="2845" priority="2382" stopIfTrue="1">
      <formula>AND($D63&lt;&gt;"SI",$E63&lt;24)</formula>
    </cfRule>
    <cfRule type="expression" dxfId="2844" priority="2383" stopIfTrue="1">
      <formula>OR($D63="SI",$D63="T&amp;A")</formula>
    </cfRule>
  </conditionalFormatting>
  <conditionalFormatting sqref="E63">
    <cfRule type="expression" dxfId="2843" priority="2378" stopIfTrue="1">
      <formula>OR($D63="SI",$D63="T&amp;A")</formula>
    </cfRule>
    <cfRule type="expression" dxfId="2842" priority="2379" stopIfTrue="1">
      <formula>AND($D63&lt;&gt;"SI",$E63&lt;24)</formula>
    </cfRule>
    <cfRule type="expression" dxfId="2841" priority="2380" stopIfTrue="1">
      <formula>OR($D63="SI",$D63="T&amp;A")</formula>
    </cfRule>
  </conditionalFormatting>
  <conditionalFormatting sqref="E63">
    <cfRule type="expression" dxfId="2840" priority="2375" stopIfTrue="1">
      <formula>OR($D63="SI",$D63="T&amp;A")</formula>
    </cfRule>
    <cfRule type="expression" dxfId="2839" priority="2376" stopIfTrue="1">
      <formula>AND($D63&lt;&gt;"SI",$E63&lt;24)</formula>
    </cfRule>
    <cfRule type="expression" dxfId="2838" priority="2377" stopIfTrue="1">
      <formula>OR($D63="SI",$D63="T&amp;A")</formula>
    </cfRule>
  </conditionalFormatting>
  <conditionalFormatting sqref="E63">
    <cfRule type="expression" dxfId="2837" priority="2372" stopIfTrue="1">
      <formula>OR($D63="SI",$D63="T&amp;A")</formula>
    </cfRule>
    <cfRule type="expression" dxfId="2836" priority="2373" stopIfTrue="1">
      <formula>AND($D63&lt;&gt;"SI",$E63&lt;24)</formula>
    </cfRule>
    <cfRule type="expression" dxfId="2835" priority="2374" stopIfTrue="1">
      <formula>OR($D63="SI",$D63="T&amp;A")</formula>
    </cfRule>
  </conditionalFormatting>
  <conditionalFormatting sqref="E63">
    <cfRule type="expression" dxfId="2834" priority="2369" stopIfTrue="1">
      <formula>OR($D63="SI",$D63="T&amp;A")</formula>
    </cfRule>
    <cfRule type="expression" dxfId="2833" priority="2370" stopIfTrue="1">
      <formula>AND($D63&lt;&gt;"SI",$E63&lt;24)</formula>
    </cfRule>
    <cfRule type="expression" dxfId="2832" priority="2371" stopIfTrue="1">
      <formula>OR($D63="SI",$D63="T&amp;A")</formula>
    </cfRule>
  </conditionalFormatting>
  <conditionalFormatting sqref="E63">
    <cfRule type="expression" dxfId="2831" priority="2366" stopIfTrue="1">
      <formula>OR($D63="SI",$D63="T&amp;A")</formula>
    </cfRule>
    <cfRule type="expression" dxfId="2830" priority="2367" stopIfTrue="1">
      <formula>AND($D63&lt;&gt;"SI",$E63&lt;24)</formula>
    </cfRule>
    <cfRule type="expression" dxfId="2829" priority="2368" stopIfTrue="1">
      <formula>OR($D63="SI",$D63="T&amp;A")</formula>
    </cfRule>
  </conditionalFormatting>
  <conditionalFormatting sqref="E63">
    <cfRule type="expression" dxfId="2828" priority="2363" stopIfTrue="1">
      <formula>OR($D63="SI",$D63="T&amp;A")</formula>
    </cfRule>
    <cfRule type="expression" dxfId="2827" priority="2364" stopIfTrue="1">
      <formula>AND($D63&lt;&gt;"SI",$E63&lt;24)</formula>
    </cfRule>
    <cfRule type="expression" dxfId="2826" priority="2365" stopIfTrue="1">
      <formula>OR($D63="SI",$D63="T&amp;A")</formula>
    </cfRule>
  </conditionalFormatting>
  <conditionalFormatting sqref="E63">
    <cfRule type="expression" dxfId="2825" priority="2360" stopIfTrue="1">
      <formula>OR($D63="SI",$D63="T&amp;A")</formula>
    </cfRule>
    <cfRule type="expression" dxfId="2824" priority="2361" stopIfTrue="1">
      <formula>AND($D63&lt;&gt;"SI",$E63&lt;24)</formula>
    </cfRule>
    <cfRule type="expression" dxfId="2823" priority="2362" stopIfTrue="1">
      <formula>OR($D63="SI",$D63="T&amp;A")</formula>
    </cfRule>
  </conditionalFormatting>
  <conditionalFormatting sqref="E63">
    <cfRule type="expression" dxfId="2822" priority="2357" stopIfTrue="1">
      <formula>OR($D63="SI",$D63="T&amp;A")</formula>
    </cfRule>
    <cfRule type="expression" dxfId="2821" priority="2358" stopIfTrue="1">
      <formula>AND($D63&lt;&gt;"SI",$E63&lt;24)</formula>
    </cfRule>
    <cfRule type="expression" dxfId="2820" priority="2359" stopIfTrue="1">
      <formula>OR($D63="SI",$D63="T&amp;A")</formula>
    </cfRule>
  </conditionalFormatting>
  <conditionalFormatting sqref="E63">
    <cfRule type="expression" dxfId="2819" priority="2354" stopIfTrue="1">
      <formula>OR($D63="SI",$D63="T&amp;A")</formula>
    </cfRule>
    <cfRule type="expression" dxfId="2818" priority="2355" stopIfTrue="1">
      <formula>AND($D63&lt;&gt;"SI",$E63&lt;24)</formula>
    </cfRule>
    <cfRule type="expression" dxfId="2817" priority="2356" stopIfTrue="1">
      <formula>OR($D63="SI",$D63="T&amp;A")</formula>
    </cfRule>
  </conditionalFormatting>
  <conditionalFormatting sqref="E63">
    <cfRule type="expression" dxfId="2816" priority="2351" stopIfTrue="1">
      <formula>OR($D63="SI",$D63="T&amp;A")</formula>
    </cfRule>
    <cfRule type="expression" dxfId="2815" priority="2352" stopIfTrue="1">
      <formula>AND($D63&lt;&gt;"SI",$E63&lt;24)</formula>
    </cfRule>
    <cfRule type="expression" dxfId="2814" priority="2353" stopIfTrue="1">
      <formula>OR($D63="SI",$D63="T&amp;A")</formula>
    </cfRule>
  </conditionalFormatting>
  <conditionalFormatting sqref="E63">
    <cfRule type="expression" dxfId="2813" priority="2348" stopIfTrue="1">
      <formula>OR($D63="SI",$D63="T&amp;A")</formula>
    </cfRule>
    <cfRule type="expression" dxfId="2812" priority="2349" stopIfTrue="1">
      <formula>AND($D63&lt;&gt;"SI",$E63&lt;24)</formula>
    </cfRule>
    <cfRule type="expression" dxfId="2811" priority="2350" stopIfTrue="1">
      <formula>OR($D63="SI",$D63="T&amp;A")</formula>
    </cfRule>
  </conditionalFormatting>
  <conditionalFormatting sqref="E63">
    <cfRule type="expression" dxfId="2810" priority="2345" stopIfTrue="1">
      <formula>OR($D63="SI",$D63="T&amp;A")</formula>
    </cfRule>
    <cfRule type="expression" dxfId="2809" priority="2346" stopIfTrue="1">
      <formula>AND($D63&lt;&gt;"SI",$E63&lt;24)</formula>
    </cfRule>
    <cfRule type="expression" dxfId="2808" priority="2347" stopIfTrue="1">
      <formula>OR($D63="SI",$D63="T&amp;A")</formula>
    </cfRule>
  </conditionalFormatting>
  <conditionalFormatting sqref="E63">
    <cfRule type="expression" dxfId="2807" priority="2342" stopIfTrue="1">
      <formula>OR($D63="SI",$D63="T&amp;A")</formula>
    </cfRule>
    <cfRule type="expression" dxfId="2806" priority="2343" stopIfTrue="1">
      <formula>AND($D63&lt;&gt;"SI",$E63&lt;24)</formula>
    </cfRule>
    <cfRule type="expression" dxfId="2805" priority="2344" stopIfTrue="1">
      <formula>OR($D63="SI",$D63="T&amp;A")</formula>
    </cfRule>
  </conditionalFormatting>
  <conditionalFormatting sqref="E63">
    <cfRule type="expression" dxfId="2804" priority="2339" stopIfTrue="1">
      <formula>OR($D63="SI",$D63="T&amp;A")</formula>
    </cfRule>
    <cfRule type="expression" dxfId="2803" priority="2340" stopIfTrue="1">
      <formula>AND($D63&lt;&gt;"SI",$E63&lt;24)</formula>
    </cfRule>
    <cfRule type="expression" dxfId="2802" priority="2341" stopIfTrue="1">
      <formula>OR($D63="SI",$D63="T&amp;A")</formula>
    </cfRule>
  </conditionalFormatting>
  <conditionalFormatting sqref="E63">
    <cfRule type="expression" dxfId="2801" priority="2336" stopIfTrue="1">
      <formula>OR($D63="SI",$D63="T&amp;A")</formula>
    </cfRule>
    <cfRule type="expression" dxfId="2800" priority="2337" stopIfTrue="1">
      <formula>AND($D63&lt;&gt;"SI",$E63&lt;24)</formula>
    </cfRule>
    <cfRule type="expression" dxfId="2799" priority="2338" stopIfTrue="1">
      <formula>OR($D63="SI",$D63="T&amp;A")</formula>
    </cfRule>
  </conditionalFormatting>
  <conditionalFormatting sqref="E63">
    <cfRule type="expression" dxfId="2798" priority="2333" stopIfTrue="1">
      <formula>OR($D63="SI",$D63="T&amp;A")</formula>
    </cfRule>
    <cfRule type="expression" dxfId="2797" priority="2334" stopIfTrue="1">
      <formula>AND($D63&lt;&gt;"SI",$E63&lt;24)</formula>
    </cfRule>
    <cfRule type="expression" dxfId="2796" priority="2335" stopIfTrue="1">
      <formula>OR($D63="SI",$D63="T&amp;A")</formula>
    </cfRule>
  </conditionalFormatting>
  <conditionalFormatting sqref="E63">
    <cfRule type="expression" dxfId="2795" priority="2330" stopIfTrue="1">
      <formula>OR($D63="SI",$D63="T&amp;A")</formula>
    </cfRule>
    <cfRule type="expression" dxfId="2794" priority="2331" stopIfTrue="1">
      <formula>AND($D63&lt;&gt;"SI",$E63&lt;24)</formula>
    </cfRule>
    <cfRule type="expression" dxfId="2793" priority="2332" stopIfTrue="1">
      <formula>OR($D63="SI",$D63="T&amp;A")</formula>
    </cfRule>
  </conditionalFormatting>
  <conditionalFormatting sqref="E63">
    <cfRule type="expression" dxfId="2792" priority="2327" stopIfTrue="1">
      <formula>OR($D63="SI",$D63="T&amp;A")</formula>
    </cfRule>
    <cfRule type="expression" dxfId="2791" priority="2328" stopIfTrue="1">
      <formula>AND($D63&lt;&gt;"SI",$E63&lt;24)</formula>
    </cfRule>
    <cfRule type="expression" dxfId="2790" priority="2329" stopIfTrue="1">
      <formula>OR($D63="SI",$D63="T&amp;A")</formula>
    </cfRule>
  </conditionalFormatting>
  <conditionalFormatting sqref="E63">
    <cfRule type="expression" dxfId="2789" priority="2324" stopIfTrue="1">
      <formula>OR($D63="SI",$D63="T&amp;A")</formula>
    </cfRule>
    <cfRule type="expression" dxfId="2788" priority="2325" stopIfTrue="1">
      <formula>AND($D63&lt;&gt;"SI",$E63&lt;24)</formula>
    </cfRule>
    <cfRule type="expression" dxfId="2787" priority="2326" stopIfTrue="1">
      <formula>OR($D63="SI",$D63="T&amp;A")</formula>
    </cfRule>
  </conditionalFormatting>
  <conditionalFormatting sqref="E63">
    <cfRule type="expression" dxfId="2786" priority="2321" stopIfTrue="1">
      <formula>OR($D63="SI",$D63="T&amp;A")</formula>
    </cfRule>
    <cfRule type="expression" dxfId="2785" priority="2322" stopIfTrue="1">
      <formula>AND($D63&lt;&gt;"SI",$E63&lt;24)</formula>
    </cfRule>
    <cfRule type="expression" dxfId="2784" priority="2323" stopIfTrue="1">
      <formula>OR($D63="SI",$D63="T&amp;A")</formula>
    </cfRule>
  </conditionalFormatting>
  <conditionalFormatting sqref="E63">
    <cfRule type="expression" dxfId="2783" priority="2318" stopIfTrue="1">
      <formula>OR($D63="SI",$D63="T&amp;A")</formula>
    </cfRule>
    <cfRule type="expression" dxfId="2782" priority="2319" stopIfTrue="1">
      <formula>AND($D63&lt;&gt;"SI",$E63&lt;24)</formula>
    </cfRule>
    <cfRule type="expression" dxfId="2781" priority="2320" stopIfTrue="1">
      <formula>OR($D63="SI",$D63="T&amp;A")</formula>
    </cfRule>
  </conditionalFormatting>
  <conditionalFormatting sqref="E63">
    <cfRule type="expression" dxfId="2780" priority="2315" stopIfTrue="1">
      <formula>OR($D63="SI",$D63="T&amp;A")</formula>
    </cfRule>
    <cfRule type="expression" dxfId="2779" priority="2316" stopIfTrue="1">
      <formula>AND($D63&lt;&gt;"SI",$E63&lt;24)</formula>
    </cfRule>
    <cfRule type="expression" dxfId="2778" priority="2317" stopIfTrue="1">
      <formula>OR($D63="SI",$D63="T&amp;A")</formula>
    </cfRule>
  </conditionalFormatting>
  <conditionalFormatting sqref="E63">
    <cfRule type="expression" dxfId="2777" priority="2312" stopIfTrue="1">
      <formula>OR($D63="SI",$D63="T&amp;A")</formula>
    </cfRule>
    <cfRule type="expression" dxfId="2776" priority="2313" stopIfTrue="1">
      <formula>AND($D63&lt;&gt;"SI",$E63&lt;24)</formula>
    </cfRule>
    <cfRule type="expression" dxfId="2775" priority="2314" stopIfTrue="1">
      <formula>OR($D63="SI",$D63="T&amp;A")</formula>
    </cfRule>
  </conditionalFormatting>
  <conditionalFormatting sqref="E63">
    <cfRule type="expression" dxfId="2774" priority="2309" stopIfTrue="1">
      <formula>OR($D63="SI",$D63="T&amp;A")</formula>
    </cfRule>
    <cfRule type="expression" dxfId="2773" priority="2310" stopIfTrue="1">
      <formula>AND($D63&lt;&gt;"SI",$E63&lt;24)</formula>
    </cfRule>
    <cfRule type="expression" dxfId="2772" priority="2311" stopIfTrue="1">
      <formula>OR($D63="SI",$D63="T&amp;A")</formula>
    </cfRule>
  </conditionalFormatting>
  <conditionalFormatting sqref="E63">
    <cfRule type="expression" dxfId="2771" priority="2306" stopIfTrue="1">
      <formula>OR($D63="SI",$D63="T&amp;A")</formula>
    </cfRule>
    <cfRule type="expression" dxfId="2770" priority="2307" stopIfTrue="1">
      <formula>AND($D63&lt;&gt;"SI",$E63&lt;24)</formula>
    </cfRule>
    <cfRule type="expression" dxfId="2769" priority="2308" stopIfTrue="1">
      <formula>OR($D63="SI",$D63="T&amp;A")</formula>
    </cfRule>
  </conditionalFormatting>
  <conditionalFormatting sqref="E63">
    <cfRule type="expression" dxfId="2768" priority="2303" stopIfTrue="1">
      <formula>OR($D63="SI",$D63="T&amp;A")</formula>
    </cfRule>
    <cfRule type="expression" dxfId="2767" priority="2304" stopIfTrue="1">
      <formula>AND($D63&lt;&gt;"SI",$E63&lt;24)</formula>
    </cfRule>
    <cfRule type="expression" dxfId="2766" priority="2305" stopIfTrue="1">
      <formula>OR($D63="SI",$D63="T&amp;A")</formula>
    </cfRule>
  </conditionalFormatting>
  <conditionalFormatting sqref="E63">
    <cfRule type="expression" dxfId="2765" priority="2300" stopIfTrue="1">
      <formula>OR($D63="SI",$D63="T&amp;A")</formula>
    </cfRule>
    <cfRule type="expression" dxfId="2764" priority="2301" stopIfTrue="1">
      <formula>AND($D63&lt;&gt;"SI",$E63&lt;24)</formula>
    </cfRule>
    <cfRule type="expression" dxfId="2763" priority="2302" stopIfTrue="1">
      <formula>OR($D63="SI",$D63="T&amp;A")</formula>
    </cfRule>
  </conditionalFormatting>
  <conditionalFormatting sqref="E63">
    <cfRule type="expression" dxfId="2762" priority="2297" stopIfTrue="1">
      <formula>OR($D63="SI",$D63="T&amp;A")</formula>
    </cfRule>
    <cfRule type="expression" dxfId="2761" priority="2298" stopIfTrue="1">
      <formula>AND($D63&lt;&gt;"SI",$E63&lt;24)</formula>
    </cfRule>
    <cfRule type="expression" dxfId="2760" priority="2299" stopIfTrue="1">
      <formula>OR($D63="SI",$D63="T&amp;A")</formula>
    </cfRule>
  </conditionalFormatting>
  <conditionalFormatting sqref="E63">
    <cfRule type="expression" dxfId="2759" priority="2294" stopIfTrue="1">
      <formula>OR($D63="SI",$D63="T&amp;A")</formula>
    </cfRule>
    <cfRule type="expression" dxfId="2758" priority="2295" stopIfTrue="1">
      <formula>AND($D63&lt;&gt;"SI",$E63&lt;24)</formula>
    </cfRule>
    <cfRule type="expression" dxfId="2757" priority="2296" stopIfTrue="1">
      <formula>OR($D63="SI",$D63="T&amp;A")</formula>
    </cfRule>
  </conditionalFormatting>
  <conditionalFormatting sqref="E63">
    <cfRule type="expression" dxfId="2756" priority="2291" stopIfTrue="1">
      <formula>OR($D63="SI",$D63="T&amp;A")</formula>
    </cfRule>
    <cfRule type="expression" dxfId="2755" priority="2292" stopIfTrue="1">
      <formula>AND($D63&lt;&gt;"SI",$E63&lt;24)</formula>
    </cfRule>
    <cfRule type="expression" dxfId="2754" priority="2293" stopIfTrue="1">
      <formula>OR($D63="SI",$D63="T&amp;A")</formula>
    </cfRule>
  </conditionalFormatting>
  <conditionalFormatting sqref="E63">
    <cfRule type="expression" dxfId="2753" priority="2288" stopIfTrue="1">
      <formula>OR($D63="SI",$D63="T&amp;A")</formula>
    </cfRule>
    <cfRule type="expression" dxfId="2752" priority="2289" stopIfTrue="1">
      <formula>AND($D63&lt;&gt;"SI",$E63&lt;24)</formula>
    </cfRule>
    <cfRule type="expression" dxfId="2751" priority="2290" stopIfTrue="1">
      <formula>OR($D63="SI",$D63="T&amp;A")</formula>
    </cfRule>
  </conditionalFormatting>
  <conditionalFormatting sqref="E63">
    <cfRule type="expression" dxfId="2750" priority="2285" stopIfTrue="1">
      <formula>OR($D63="SI",$D63="T&amp;A")</formula>
    </cfRule>
    <cfRule type="expression" dxfId="2749" priority="2286" stopIfTrue="1">
      <formula>AND($D63&lt;&gt;"SI",$E63&lt;24)</formula>
    </cfRule>
    <cfRule type="expression" dxfId="2748" priority="2287" stopIfTrue="1">
      <formula>OR($D63="SI",$D63="T&amp;A")</formula>
    </cfRule>
  </conditionalFormatting>
  <conditionalFormatting sqref="E63">
    <cfRule type="expression" dxfId="2747" priority="2282" stopIfTrue="1">
      <formula>OR($D63="SI",$D63="T&amp;A")</formula>
    </cfRule>
    <cfRule type="expression" dxfId="2746" priority="2283" stopIfTrue="1">
      <formula>AND($D63&lt;&gt;"SI",$E63&lt;24)</formula>
    </cfRule>
    <cfRule type="expression" dxfId="2745" priority="2284" stopIfTrue="1">
      <formula>OR($D63="SI",$D63="T&amp;A")</formula>
    </cfRule>
  </conditionalFormatting>
  <conditionalFormatting sqref="E63">
    <cfRule type="expression" dxfId="2744" priority="2279" stopIfTrue="1">
      <formula>OR($D63="SI",$D63="T&amp;A")</formula>
    </cfRule>
    <cfRule type="expression" dxfId="2743" priority="2280" stopIfTrue="1">
      <formula>AND($D63&lt;&gt;"SI",$E63&lt;24)</formula>
    </cfRule>
    <cfRule type="expression" dxfId="2742" priority="2281" stopIfTrue="1">
      <formula>OR($D63="SI",$D63="T&amp;A")</formula>
    </cfRule>
  </conditionalFormatting>
  <conditionalFormatting sqref="E63">
    <cfRule type="expression" dxfId="2741" priority="2276" stopIfTrue="1">
      <formula>OR($D63="SI",$D63="T&amp;A")</formula>
    </cfRule>
    <cfRule type="expression" dxfId="2740" priority="2277" stopIfTrue="1">
      <formula>AND($D63&lt;&gt;"SI",$E63&lt;24)</formula>
    </cfRule>
    <cfRule type="expression" dxfId="2739" priority="2278" stopIfTrue="1">
      <formula>OR($D63="SI",$D63="T&amp;A")</formula>
    </cfRule>
  </conditionalFormatting>
  <conditionalFormatting sqref="E63">
    <cfRule type="expression" dxfId="2738" priority="2273" stopIfTrue="1">
      <formula>OR($D63="SI",$D63="T&amp;A")</formula>
    </cfRule>
    <cfRule type="expression" dxfId="2737" priority="2274" stopIfTrue="1">
      <formula>AND($D63&lt;&gt;"SI",$E63&lt;24)</formula>
    </cfRule>
    <cfRule type="expression" dxfId="2736" priority="2275" stopIfTrue="1">
      <formula>OR($D63="SI",$D63="T&amp;A")</formula>
    </cfRule>
  </conditionalFormatting>
  <conditionalFormatting sqref="E63">
    <cfRule type="expression" dxfId="2735" priority="2270" stopIfTrue="1">
      <formula>OR($D63="SI",$D63="T&amp;A")</formula>
    </cfRule>
    <cfRule type="expression" dxfId="2734" priority="2271" stopIfTrue="1">
      <formula>AND($D63&lt;&gt;"SI",$E63&lt;24)</formula>
    </cfRule>
    <cfRule type="expression" dxfId="2733" priority="2272" stopIfTrue="1">
      <formula>OR($D63="SI",$D63="T&amp;A")</formula>
    </cfRule>
  </conditionalFormatting>
  <conditionalFormatting sqref="E63">
    <cfRule type="expression" dxfId="2732" priority="2267" stopIfTrue="1">
      <formula>OR($D63="SI",$D63="T&amp;A")</formula>
    </cfRule>
    <cfRule type="expression" dxfId="2731" priority="2268" stopIfTrue="1">
      <formula>AND($D63&lt;&gt;"SI",$E63&lt;24)</formula>
    </cfRule>
    <cfRule type="expression" dxfId="2730" priority="2269" stopIfTrue="1">
      <formula>OR($D63="SI",$D63="T&amp;A")</formula>
    </cfRule>
  </conditionalFormatting>
  <conditionalFormatting sqref="E63">
    <cfRule type="expression" dxfId="2729" priority="2264" stopIfTrue="1">
      <formula>OR($D63="SI",$D63="T&amp;A")</formula>
    </cfRule>
    <cfRule type="expression" dxfId="2728" priority="2265" stopIfTrue="1">
      <formula>AND($D63&lt;&gt;"SI",$E63&lt;24)</formula>
    </cfRule>
    <cfRule type="expression" dxfId="2727" priority="2266" stopIfTrue="1">
      <formula>OR($D63="SI",$D63="T&amp;A")</formula>
    </cfRule>
  </conditionalFormatting>
  <conditionalFormatting sqref="E63">
    <cfRule type="expression" dxfId="2726" priority="2261" stopIfTrue="1">
      <formula>OR($D63="SI",$D63="T&amp;A")</formula>
    </cfRule>
    <cfRule type="expression" dxfId="2725" priority="2262" stopIfTrue="1">
      <formula>AND($D63&lt;&gt;"SI",$E63&lt;24)</formula>
    </cfRule>
    <cfRule type="expression" dxfId="2724" priority="2263" stopIfTrue="1">
      <formula>OR($D63="SI",$D63="T&amp;A")</formula>
    </cfRule>
  </conditionalFormatting>
  <conditionalFormatting sqref="E63">
    <cfRule type="expression" dxfId="2723" priority="2258" stopIfTrue="1">
      <formula>OR($D63="SI",$D63="T&amp;A")</formula>
    </cfRule>
    <cfRule type="expression" dxfId="2722" priority="2259" stopIfTrue="1">
      <formula>AND($D63&lt;&gt;"SI",$E63&lt;24)</formula>
    </cfRule>
    <cfRule type="expression" dxfId="2721" priority="2260" stopIfTrue="1">
      <formula>OR($D63="SI",$D63="T&amp;A")</formula>
    </cfRule>
  </conditionalFormatting>
  <conditionalFormatting sqref="E63">
    <cfRule type="expression" dxfId="2720" priority="2255" stopIfTrue="1">
      <formula>OR($D63="SI",$D63="T&amp;A")</formula>
    </cfRule>
    <cfRule type="expression" dxfId="2719" priority="2256" stopIfTrue="1">
      <formula>AND($D63&lt;&gt;"SI",$E63&lt;24)</formula>
    </cfRule>
    <cfRule type="expression" dxfId="2718" priority="2257" stopIfTrue="1">
      <formula>OR($D63="SI",$D63="T&amp;A")</formula>
    </cfRule>
  </conditionalFormatting>
  <conditionalFormatting sqref="E63">
    <cfRule type="expression" dxfId="2717" priority="2252" stopIfTrue="1">
      <formula>OR($D63="SI",$D63="T&amp;A")</formula>
    </cfRule>
    <cfRule type="expression" dxfId="2716" priority="2253" stopIfTrue="1">
      <formula>AND($D63&lt;&gt;"SI",$E63&lt;24)</formula>
    </cfRule>
    <cfRule type="expression" dxfId="2715" priority="2254" stopIfTrue="1">
      <formula>OR($D63="SI",$D63="T&amp;A")</formula>
    </cfRule>
  </conditionalFormatting>
  <conditionalFormatting sqref="E63">
    <cfRule type="expression" dxfId="2714" priority="2249" stopIfTrue="1">
      <formula>OR($D63="SI",$D63="T&amp;A")</formula>
    </cfRule>
    <cfRule type="expression" dxfId="2713" priority="2250" stopIfTrue="1">
      <formula>AND($D63&lt;&gt;"SI",$E63&lt;24)</formula>
    </cfRule>
    <cfRule type="expression" dxfId="2712" priority="2251" stopIfTrue="1">
      <formula>OR($D63="SI",$D63="T&amp;A")</formula>
    </cfRule>
  </conditionalFormatting>
  <conditionalFormatting sqref="E63">
    <cfRule type="expression" dxfId="2711" priority="2246" stopIfTrue="1">
      <formula>OR($D63="SI",$D63="T&amp;A")</formula>
    </cfRule>
    <cfRule type="expression" dxfId="2710" priority="2247" stopIfTrue="1">
      <formula>AND($D63&lt;&gt;"SI",$E63&lt;24)</formula>
    </cfRule>
    <cfRule type="expression" dxfId="2709" priority="2248" stopIfTrue="1">
      <formula>OR($D63="SI",$D63="T&amp;A")</formula>
    </cfRule>
  </conditionalFormatting>
  <conditionalFormatting sqref="E63">
    <cfRule type="expression" dxfId="2708" priority="2243" stopIfTrue="1">
      <formula>OR($D63="SI",$D63="T&amp;A")</formula>
    </cfRule>
    <cfRule type="expression" dxfId="2707" priority="2244" stopIfTrue="1">
      <formula>AND($D63&lt;&gt;"SI",$E63&lt;24)</formula>
    </cfRule>
    <cfRule type="expression" dxfId="2706" priority="2245" stopIfTrue="1">
      <formula>OR($D63="SI",$D63="T&amp;A")</formula>
    </cfRule>
  </conditionalFormatting>
  <conditionalFormatting sqref="E63">
    <cfRule type="expression" dxfId="2705" priority="2240" stopIfTrue="1">
      <formula>OR($D63="SI",$D63="T&amp;A")</formula>
    </cfRule>
    <cfRule type="expression" dxfId="2704" priority="2241" stopIfTrue="1">
      <formula>AND($D63&lt;&gt;"SI",$E63&lt;24)</formula>
    </cfRule>
    <cfRule type="expression" dxfId="2703" priority="2242" stopIfTrue="1">
      <formula>OR($D63="SI",$D63="T&amp;A")</formula>
    </cfRule>
  </conditionalFormatting>
  <conditionalFormatting sqref="E63">
    <cfRule type="expression" dxfId="2702" priority="2237" stopIfTrue="1">
      <formula>OR($D63="SI",$D63="T&amp;A")</formula>
    </cfRule>
    <cfRule type="expression" dxfId="2701" priority="2238" stopIfTrue="1">
      <formula>AND($D63&lt;&gt;"SI",$E63&lt;24)</formula>
    </cfRule>
    <cfRule type="expression" dxfId="2700" priority="2239" stopIfTrue="1">
      <formula>OR($D63="SI",$D63="T&amp;A")</formula>
    </cfRule>
  </conditionalFormatting>
  <conditionalFormatting sqref="E63">
    <cfRule type="expression" dxfId="2699" priority="2234" stopIfTrue="1">
      <formula>OR($D63="SI",$D63="T&amp;A")</formula>
    </cfRule>
    <cfRule type="expression" dxfId="2698" priority="2235" stopIfTrue="1">
      <formula>AND($D63&lt;&gt;"SI",$E63&lt;24)</formula>
    </cfRule>
    <cfRule type="expression" dxfId="2697" priority="2236" stopIfTrue="1">
      <formula>OR($D63="SI",$D63="T&amp;A")</formula>
    </cfRule>
  </conditionalFormatting>
  <conditionalFormatting sqref="E63">
    <cfRule type="expression" dxfId="2696" priority="2231" stopIfTrue="1">
      <formula>OR($D63="SI",$D63="T&amp;A")</formula>
    </cfRule>
    <cfRule type="expression" dxfId="2695" priority="2232" stopIfTrue="1">
      <formula>AND($D63&lt;&gt;"SI",$E63&lt;24)</formula>
    </cfRule>
    <cfRule type="expression" dxfId="2694" priority="2233" stopIfTrue="1">
      <formula>OR($D63="SI",$D63="T&amp;A")</formula>
    </cfRule>
  </conditionalFormatting>
  <conditionalFormatting sqref="E63">
    <cfRule type="expression" dxfId="2693" priority="2228" stopIfTrue="1">
      <formula>OR($D63="SI",$D63="T&amp;A")</formula>
    </cfRule>
    <cfRule type="expression" dxfId="2692" priority="2229" stopIfTrue="1">
      <formula>AND($D63&lt;&gt;"SI",$E63&lt;24)</formula>
    </cfRule>
    <cfRule type="expression" dxfId="2691" priority="2230" stopIfTrue="1">
      <formula>OR($D63="SI",$D63="T&amp;A")</formula>
    </cfRule>
  </conditionalFormatting>
  <conditionalFormatting sqref="E63">
    <cfRule type="expression" dxfId="2690" priority="2225" stopIfTrue="1">
      <formula>OR($D63="SI",$D63="T&amp;A")</formula>
    </cfRule>
    <cfRule type="expression" dxfId="2689" priority="2226" stopIfTrue="1">
      <formula>AND($D63&lt;&gt;"SI",$E63&lt;24)</formula>
    </cfRule>
    <cfRule type="expression" dxfId="2688" priority="2227" stopIfTrue="1">
      <formula>OR($D63="SI",$D63="T&amp;A")</formula>
    </cfRule>
  </conditionalFormatting>
  <conditionalFormatting sqref="E63">
    <cfRule type="expression" dxfId="2687" priority="2222" stopIfTrue="1">
      <formula>OR($D63="SI",$D63="T&amp;A")</formula>
    </cfRule>
    <cfRule type="expression" dxfId="2686" priority="2223" stopIfTrue="1">
      <formula>AND($D63&lt;&gt;"SI",$E63&lt;24)</formula>
    </cfRule>
    <cfRule type="expression" dxfId="2685" priority="2224" stopIfTrue="1">
      <formula>OR($D63="SI",$D63="T&amp;A")</formula>
    </cfRule>
  </conditionalFormatting>
  <conditionalFormatting sqref="E63">
    <cfRule type="expression" dxfId="2684" priority="2219" stopIfTrue="1">
      <formula>OR($D63="SI",$D63="T&amp;A")</formula>
    </cfRule>
    <cfRule type="expression" dxfId="2683" priority="2220" stopIfTrue="1">
      <formula>AND($D63&lt;&gt;"SI",$E63&lt;24)</formula>
    </cfRule>
    <cfRule type="expression" dxfId="2682" priority="2221" stopIfTrue="1">
      <formula>OR($D63="SI",$D63="T&amp;A")</formula>
    </cfRule>
  </conditionalFormatting>
  <conditionalFormatting sqref="E63">
    <cfRule type="expression" dxfId="2681" priority="2216" stopIfTrue="1">
      <formula>OR($D63="SI",$D63="T&amp;A")</formula>
    </cfRule>
    <cfRule type="expression" dxfId="2680" priority="2217" stopIfTrue="1">
      <formula>AND($D63&lt;&gt;"SI",$E63&lt;24)</formula>
    </cfRule>
    <cfRule type="expression" dxfId="2679" priority="2218" stopIfTrue="1">
      <formula>OR($D63="SI",$D63="T&amp;A")</formula>
    </cfRule>
  </conditionalFormatting>
  <conditionalFormatting sqref="E63">
    <cfRule type="expression" dxfId="2678" priority="2213" stopIfTrue="1">
      <formula>OR($D63="SI",$D63="T&amp;A")</formula>
    </cfRule>
    <cfRule type="expression" dxfId="2677" priority="2214" stopIfTrue="1">
      <formula>AND($D63&lt;&gt;"SI",$E63&lt;24)</formula>
    </cfRule>
    <cfRule type="expression" dxfId="2676" priority="2215" stopIfTrue="1">
      <formula>OR($D63="SI",$D63="T&amp;A")</formula>
    </cfRule>
  </conditionalFormatting>
  <conditionalFormatting sqref="E63">
    <cfRule type="expression" dxfId="2675" priority="2210" stopIfTrue="1">
      <formula>OR($D63="SI",$D63="T&amp;A")</formula>
    </cfRule>
    <cfRule type="expression" dxfId="2674" priority="2211" stopIfTrue="1">
      <formula>AND($D63&lt;&gt;"SI",$E63&lt;24)</formula>
    </cfRule>
    <cfRule type="expression" dxfId="2673" priority="2212" stopIfTrue="1">
      <formula>OR($D63="SI",$D63="T&amp;A")</formula>
    </cfRule>
  </conditionalFormatting>
  <conditionalFormatting sqref="E63">
    <cfRule type="expression" dxfId="2672" priority="2207" stopIfTrue="1">
      <formula>OR($D63="SI",$D63="T&amp;A")</formula>
    </cfRule>
    <cfRule type="expression" dxfId="2671" priority="2208" stopIfTrue="1">
      <formula>AND($D63&lt;&gt;"SI",$E63&lt;24)</formula>
    </cfRule>
    <cfRule type="expression" dxfId="2670" priority="2209" stopIfTrue="1">
      <formula>OR($D63="SI",$D63="T&amp;A")</formula>
    </cfRule>
  </conditionalFormatting>
  <conditionalFormatting sqref="E63">
    <cfRule type="expression" dxfId="2669" priority="2204" stopIfTrue="1">
      <formula>OR($D63="SI",$D63="T&amp;A")</formula>
    </cfRule>
    <cfRule type="expression" dxfId="2668" priority="2205" stopIfTrue="1">
      <formula>AND($D63&lt;&gt;"SI",$E63&lt;24)</formula>
    </cfRule>
    <cfRule type="expression" dxfId="2667" priority="2206" stopIfTrue="1">
      <formula>OR($D63="SI",$D63="T&amp;A")</formula>
    </cfRule>
  </conditionalFormatting>
  <conditionalFormatting sqref="E63">
    <cfRule type="expression" dxfId="2666" priority="2201" stopIfTrue="1">
      <formula>OR($D63="SI",$D63="T&amp;A")</formula>
    </cfRule>
    <cfRule type="expression" dxfId="2665" priority="2202" stopIfTrue="1">
      <formula>AND($D63&lt;&gt;"SI",$E63&lt;24)</formula>
    </cfRule>
    <cfRule type="expression" dxfId="2664" priority="2203" stopIfTrue="1">
      <formula>OR($D63="SI",$D63="T&amp;A")</formula>
    </cfRule>
  </conditionalFormatting>
  <conditionalFormatting sqref="E63">
    <cfRule type="expression" dxfId="2663" priority="2198" stopIfTrue="1">
      <formula>OR($D63="SI",$D63="T&amp;A")</formula>
    </cfRule>
    <cfRule type="expression" dxfId="2662" priority="2199" stopIfTrue="1">
      <formula>AND($D63&lt;&gt;"SI",$E63&lt;24)</formula>
    </cfRule>
    <cfRule type="expression" dxfId="2661" priority="2200" stopIfTrue="1">
      <formula>OR($D63="SI",$D63="T&amp;A")</formula>
    </cfRule>
  </conditionalFormatting>
  <conditionalFormatting sqref="E63">
    <cfRule type="expression" dxfId="2660" priority="2195" stopIfTrue="1">
      <formula>OR($D63="SI",$D63="T&amp;A")</formula>
    </cfRule>
    <cfRule type="expression" dxfId="2659" priority="2196" stopIfTrue="1">
      <formula>AND($D63&lt;&gt;"SI",$E63&lt;24)</formula>
    </cfRule>
    <cfRule type="expression" dxfId="2658" priority="2197" stopIfTrue="1">
      <formula>OR($D63="SI",$D63="T&amp;A")</formula>
    </cfRule>
  </conditionalFormatting>
  <conditionalFormatting sqref="E63">
    <cfRule type="expression" dxfId="2657" priority="2192" stopIfTrue="1">
      <formula>OR($D63="SI",$D63="T&amp;A")</formula>
    </cfRule>
    <cfRule type="expression" dxfId="2656" priority="2193" stopIfTrue="1">
      <formula>AND($D63&lt;&gt;"SI",$E63&lt;24)</formula>
    </cfRule>
    <cfRule type="expression" dxfId="2655" priority="2194" stopIfTrue="1">
      <formula>OR($D63="SI",$D63="T&amp;A")</formula>
    </cfRule>
  </conditionalFormatting>
  <conditionalFormatting sqref="E63">
    <cfRule type="expression" dxfId="2654" priority="2189" stopIfTrue="1">
      <formula>OR($D63="SI",$D63="T&amp;A")</formula>
    </cfRule>
    <cfRule type="expression" dxfId="2653" priority="2190" stopIfTrue="1">
      <formula>AND($D63&lt;&gt;"SI",$E63&lt;24)</formula>
    </cfRule>
    <cfRule type="expression" dxfId="2652" priority="2191" stopIfTrue="1">
      <formula>OR($D63="SI",$D63="T&amp;A")</formula>
    </cfRule>
  </conditionalFormatting>
  <conditionalFormatting sqref="E63">
    <cfRule type="expression" dxfId="2651" priority="2186" stopIfTrue="1">
      <formula>OR($D63="SI",$D63="T&amp;A")</formula>
    </cfRule>
    <cfRule type="expression" dxfId="2650" priority="2187" stopIfTrue="1">
      <formula>AND($D63&lt;&gt;"SI",$E63&lt;24)</formula>
    </cfRule>
    <cfRule type="expression" dxfId="2649" priority="2188" stopIfTrue="1">
      <formula>OR($D63="SI",$D63="T&amp;A")</formula>
    </cfRule>
  </conditionalFormatting>
  <conditionalFormatting sqref="E63">
    <cfRule type="expression" dxfId="2648" priority="2183" stopIfTrue="1">
      <formula>OR($D63="SI",$D63="T&amp;A")</formula>
    </cfRule>
    <cfRule type="expression" dxfId="2647" priority="2184" stopIfTrue="1">
      <formula>AND($D63&lt;&gt;"SI",$E63&lt;24)</formula>
    </cfRule>
    <cfRule type="expression" dxfId="2646" priority="2185" stopIfTrue="1">
      <formula>OR($D63="SI",$D63="T&amp;A")</formula>
    </cfRule>
  </conditionalFormatting>
  <conditionalFormatting sqref="E63">
    <cfRule type="expression" dxfId="2645" priority="2180" stopIfTrue="1">
      <formula>OR($D63="SI",$D63="T&amp;A")</formula>
    </cfRule>
    <cfRule type="expression" dxfId="2644" priority="2181" stopIfTrue="1">
      <formula>AND($D63&lt;&gt;"SI",$E63&lt;24)</formula>
    </cfRule>
    <cfRule type="expression" dxfId="2643" priority="2182" stopIfTrue="1">
      <formula>OR($D63="SI",$D63="T&amp;A")</formula>
    </cfRule>
  </conditionalFormatting>
  <conditionalFormatting sqref="E63">
    <cfRule type="expression" dxfId="2642" priority="2177" stopIfTrue="1">
      <formula>OR($D63="SI",$D63="T&amp;A")</formula>
    </cfRule>
    <cfRule type="expression" dxfId="2641" priority="2178" stopIfTrue="1">
      <formula>AND($D63&lt;&gt;"SI",$E63&lt;24)</formula>
    </cfRule>
    <cfRule type="expression" dxfId="2640" priority="2179" stopIfTrue="1">
      <formula>OR($D63="SI",$D63="T&amp;A")</formula>
    </cfRule>
  </conditionalFormatting>
  <conditionalFormatting sqref="E63">
    <cfRule type="expression" dxfId="2639" priority="2174" stopIfTrue="1">
      <formula>OR($D63="SI",$D63="T&amp;A")</formula>
    </cfRule>
    <cfRule type="expression" dxfId="2638" priority="2175" stopIfTrue="1">
      <formula>AND($D63&lt;&gt;"SI",$E63&lt;24)</formula>
    </cfRule>
    <cfRule type="expression" dxfId="2637" priority="2176" stopIfTrue="1">
      <formula>OR($D63="SI",$D63="T&amp;A")</formula>
    </cfRule>
  </conditionalFormatting>
  <conditionalFormatting sqref="E63">
    <cfRule type="expression" dxfId="2636" priority="2171" stopIfTrue="1">
      <formula>OR($D63="SI",$D63="T&amp;A")</formula>
    </cfRule>
    <cfRule type="expression" dxfId="2635" priority="2172" stopIfTrue="1">
      <formula>AND($D63&lt;&gt;"SI",$E63&lt;24)</formula>
    </cfRule>
    <cfRule type="expression" dxfId="2634" priority="2173" stopIfTrue="1">
      <formula>OR($D63="SI",$D63="T&amp;A")</formula>
    </cfRule>
  </conditionalFormatting>
  <conditionalFormatting sqref="E63">
    <cfRule type="expression" dxfId="2633" priority="2168" stopIfTrue="1">
      <formula>OR($D63="SI",$D63="T&amp;A")</formula>
    </cfRule>
    <cfRule type="expression" dxfId="2632" priority="2169" stopIfTrue="1">
      <formula>AND($D63&lt;&gt;"SI",$E63&lt;24)</formula>
    </cfRule>
    <cfRule type="expression" dxfId="2631" priority="2170" stopIfTrue="1">
      <formula>OR($D63="SI",$D63="T&amp;A")</formula>
    </cfRule>
  </conditionalFormatting>
  <conditionalFormatting sqref="E63">
    <cfRule type="expression" dxfId="2630" priority="2165" stopIfTrue="1">
      <formula>OR($D63="SI",$D63="T&amp;A")</formula>
    </cfRule>
    <cfRule type="expression" dxfId="2629" priority="2166" stopIfTrue="1">
      <formula>AND($D63&lt;&gt;"SI",$E63&lt;24)</formula>
    </cfRule>
    <cfRule type="expression" dxfId="2628" priority="2167" stopIfTrue="1">
      <formula>OR($D63="SI",$D63="T&amp;A")</formula>
    </cfRule>
  </conditionalFormatting>
  <conditionalFormatting sqref="E63">
    <cfRule type="expression" dxfId="2627" priority="2162" stopIfTrue="1">
      <formula>OR($D63="SI",$D63="T&amp;A")</formula>
    </cfRule>
    <cfRule type="expression" dxfId="2626" priority="2163" stopIfTrue="1">
      <formula>AND($D63&lt;&gt;"SI",$E63&lt;24)</formula>
    </cfRule>
    <cfRule type="expression" dxfId="2625" priority="2164" stopIfTrue="1">
      <formula>OR($D63="SI",$D63="T&amp;A")</formula>
    </cfRule>
  </conditionalFormatting>
  <conditionalFormatting sqref="E63">
    <cfRule type="expression" dxfId="2624" priority="2159" stopIfTrue="1">
      <formula>OR($D63="SI",$D63="T&amp;A")</formula>
    </cfRule>
    <cfRule type="expression" dxfId="2623" priority="2160" stopIfTrue="1">
      <formula>AND($D63&lt;&gt;"SI",$E63&lt;24)</formula>
    </cfRule>
    <cfRule type="expression" dxfId="2622" priority="2161" stopIfTrue="1">
      <formula>OR($D63="SI",$D63="T&amp;A")</formula>
    </cfRule>
  </conditionalFormatting>
  <conditionalFormatting sqref="E63">
    <cfRule type="expression" dxfId="2621" priority="2156" stopIfTrue="1">
      <formula>OR($D63="SI",$D63="T&amp;A")</formula>
    </cfRule>
    <cfRule type="expression" dxfId="2620" priority="2157" stopIfTrue="1">
      <formula>AND($D63&lt;&gt;"SI",$E63&lt;24)</formula>
    </cfRule>
    <cfRule type="expression" dxfId="2619" priority="2158" stopIfTrue="1">
      <formula>OR($D63="SI",$D63="T&amp;A")</formula>
    </cfRule>
  </conditionalFormatting>
  <conditionalFormatting sqref="E63">
    <cfRule type="expression" dxfId="2618" priority="2153" stopIfTrue="1">
      <formula>OR($D63="SI",$D63="T&amp;A")</formula>
    </cfRule>
    <cfRule type="expression" dxfId="2617" priority="2154" stopIfTrue="1">
      <formula>AND($D63&lt;&gt;"SI",$E63&lt;24)</formula>
    </cfRule>
    <cfRule type="expression" dxfId="2616" priority="2155" stopIfTrue="1">
      <formula>OR($D63="SI",$D63="T&amp;A")</formula>
    </cfRule>
  </conditionalFormatting>
  <conditionalFormatting sqref="E63">
    <cfRule type="expression" dxfId="2615" priority="2150" stopIfTrue="1">
      <formula>OR($D63="SI",$D63="T&amp;A")</formula>
    </cfRule>
    <cfRule type="expression" dxfId="2614" priority="2151" stopIfTrue="1">
      <formula>AND($D63&lt;&gt;"SI",$E63&lt;24)</formula>
    </cfRule>
    <cfRule type="expression" dxfId="2613" priority="2152" stopIfTrue="1">
      <formula>OR($D63="SI",$D63="T&amp;A")</formula>
    </cfRule>
  </conditionalFormatting>
  <conditionalFormatting sqref="E63">
    <cfRule type="expression" dxfId="2612" priority="2147" stopIfTrue="1">
      <formula>OR($D63="SI",$D63="T&amp;A")</formula>
    </cfRule>
    <cfRule type="expression" dxfId="2611" priority="2148" stopIfTrue="1">
      <formula>AND($D63&lt;&gt;"SI",$E63&lt;24)</formula>
    </cfRule>
    <cfRule type="expression" dxfId="2610" priority="2149" stopIfTrue="1">
      <formula>OR($D63="SI",$D63="T&amp;A")</formula>
    </cfRule>
  </conditionalFormatting>
  <conditionalFormatting sqref="E63">
    <cfRule type="expression" dxfId="2609" priority="2144" stopIfTrue="1">
      <formula>OR($D63="SI",$D63="T&amp;A")</formula>
    </cfRule>
    <cfRule type="expression" dxfId="2608" priority="2145" stopIfTrue="1">
      <formula>AND($D63&lt;&gt;"SI",$E63&lt;24)</formula>
    </cfRule>
    <cfRule type="expression" dxfId="2607" priority="2146" stopIfTrue="1">
      <formula>OR($D63="SI",$D63="T&amp;A")</formula>
    </cfRule>
  </conditionalFormatting>
  <conditionalFormatting sqref="E63">
    <cfRule type="expression" dxfId="2606" priority="2141" stopIfTrue="1">
      <formula>OR($D63="SI",$D63="T&amp;A")</formula>
    </cfRule>
    <cfRule type="expression" dxfId="2605" priority="2142" stopIfTrue="1">
      <formula>AND($D63&lt;&gt;"SI",$E63&lt;24)</formula>
    </cfRule>
    <cfRule type="expression" dxfId="2604" priority="2143" stopIfTrue="1">
      <formula>OR($D63="SI",$D63="T&amp;A")</formula>
    </cfRule>
  </conditionalFormatting>
  <conditionalFormatting sqref="E63">
    <cfRule type="expression" dxfId="2603" priority="2138" stopIfTrue="1">
      <formula>OR($D63="SI",$D63="T&amp;A")</formula>
    </cfRule>
    <cfRule type="expression" dxfId="2602" priority="2139" stopIfTrue="1">
      <formula>AND($D63&lt;&gt;"SI",$E63&lt;24)</formula>
    </cfRule>
    <cfRule type="expression" dxfId="2601" priority="2140" stopIfTrue="1">
      <formula>OR($D63="SI",$D63="T&amp;A")</formula>
    </cfRule>
  </conditionalFormatting>
  <conditionalFormatting sqref="E63">
    <cfRule type="expression" dxfId="2600" priority="2135" stopIfTrue="1">
      <formula>OR($D63="SI",$D63="T&amp;A")</formula>
    </cfRule>
    <cfRule type="expression" dxfId="2599" priority="2136" stopIfTrue="1">
      <formula>AND($D63&lt;&gt;"SI",$E63&lt;24)</formula>
    </cfRule>
    <cfRule type="expression" dxfId="2598" priority="2137" stopIfTrue="1">
      <formula>OR($D63="SI",$D63="T&amp;A")</formula>
    </cfRule>
  </conditionalFormatting>
  <conditionalFormatting sqref="E63">
    <cfRule type="expression" dxfId="2597" priority="2132" stopIfTrue="1">
      <formula>OR($D63="SI",$D63="T&amp;A")</formula>
    </cfRule>
    <cfRule type="expression" dxfId="2596" priority="2133" stopIfTrue="1">
      <formula>AND($D63&lt;&gt;"SI",$E63&lt;24)</formula>
    </cfRule>
    <cfRule type="expression" dxfId="2595" priority="2134" stopIfTrue="1">
      <formula>OR($D63="SI",$D63="T&amp;A")</formula>
    </cfRule>
  </conditionalFormatting>
  <conditionalFormatting sqref="E63">
    <cfRule type="expression" dxfId="2594" priority="2129" stopIfTrue="1">
      <formula>OR($D63="SI",$D63="T&amp;A")</formula>
    </cfRule>
    <cfRule type="expression" dxfId="2593" priority="2130" stopIfTrue="1">
      <formula>AND($D63&lt;&gt;"SI",$E63&lt;24)</formula>
    </cfRule>
    <cfRule type="expression" dxfId="2592" priority="2131" stopIfTrue="1">
      <formula>OR($D63="SI",$D63="T&amp;A")</formula>
    </cfRule>
  </conditionalFormatting>
  <conditionalFormatting sqref="E63">
    <cfRule type="expression" dxfId="2591" priority="2126" stopIfTrue="1">
      <formula>OR($D63="SI",$D63="T&amp;A")</formula>
    </cfRule>
    <cfRule type="expression" dxfId="2590" priority="2127" stopIfTrue="1">
      <formula>AND($D63&lt;&gt;"SI",$E63&lt;24)</formula>
    </cfRule>
    <cfRule type="expression" dxfId="2589" priority="2128" stopIfTrue="1">
      <formula>OR($D63="SI",$D63="T&amp;A")</formula>
    </cfRule>
  </conditionalFormatting>
  <conditionalFormatting sqref="E63">
    <cfRule type="expression" dxfId="2588" priority="2123" stopIfTrue="1">
      <formula>OR($D63="SI",$D63="T&amp;A")</formula>
    </cfRule>
    <cfRule type="expression" dxfId="2587" priority="2124" stopIfTrue="1">
      <formula>AND($D63&lt;&gt;"SI",$E63&lt;24)</formula>
    </cfRule>
    <cfRule type="expression" dxfId="2586" priority="2125" stopIfTrue="1">
      <formula>OR($D63="SI",$D63="T&amp;A")</formula>
    </cfRule>
  </conditionalFormatting>
  <conditionalFormatting sqref="E63">
    <cfRule type="expression" dxfId="2585" priority="2120" stopIfTrue="1">
      <formula>OR($D63="SI",$D63="T&amp;A")</formula>
    </cfRule>
    <cfRule type="expression" dxfId="2584" priority="2121" stopIfTrue="1">
      <formula>AND($D63&lt;&gt;"SI",$E63&lt;24)</formula>
    </cfRule>
    <cfRule type="expression" dxfId="2583" priority="2122" stopIfTrue="1">
      <formula>OR($D63="SI",$D63="T&amp;A")</formula>
    </cfRule>
  </conditionalFormatting>
  <conditionalFormatting sqref="E63">
    <cfRule type="expression" dxfId="2582" priority="2117" stopIfTrue="1">
      <formula>OR($D63="SI",$D63="T&amp;A")</formula>
    </cfRule>
    <cfRule type="expression" dxfId="2581" priority="2118" stopIfTrue="1">
      <formula>AND($D63&lt;&gt;"SI",$E63&lt;24)</formula>
    </cfRule>
    <cfRule type="expression" dxfId="2580" priority="2119" stopIfTrue="1">
      <formula>OR($D63="SI",$D63="T&amp;A")</formula>
    </cfRule>
  </conditionalFormatting>
  <conditionalFormatting sqref="E63">
    <cfRule type="expression" dxfId="2579" priority="2114" stopIfTrue="1">
      <formula>OR($D63="SI",$D63="T&amp;A")</formula>
    </cfRule>
    <cfRule type="expression" dxfId="2578" priority="2115" stopIfTrue="1">
      <formula>AND($D63&lt;&gt;"SI",$E63&lt;24)</formula>
    </cfRule>
    <cfRule type="expression" dxfId="2577" priority="2116" stopIfTrue="1">
      <formula>OR($D63="SI",$D63="T&amp;A")</formula>
    </cfRule>
  </conditionalFormatting>
  <conditionalFormatting sqref="E63">
    <cfRule type="expression" dxfId="2576" priority="2111" stopIfTrue="1">
      <formula>OR($D63="SI",$D63="T&amp;A")</formula>
    </cfRule>
    <cfRule type="expression" dxfId="2575" priority="2112" stopIfTrue="1">
      <formula>AND($D63&lt;&gt;"SI",$E63&lt;24)</formula>
    </cfRule>
    <cfRule type="expression" dxfId="2574" priority="2113" stopIfTrue="1">
      <formula>OR($D63="SI",$D63="T&amp;A")</formula>
    </cfRule>
  </conditionalFormatting>
  <conditionalFormatting sqref="E63">
    <cfRule type="expression" dxfId="2573" priority="2108" stopIfTrue="1">
      <formula>OR($D63="SI",$D63="T&amp;A")</formula>
    </cfRule>
    <cfRule type="expression" dxfId="2572" priority="2109" stopIfTrue="1">
      <formula>AND($D63&lt;&gt;"SI",$E63&lt;24)</formula>
    </cfRule>
    <cfRule type="expression" dxfId="2571" priority="2110" stopIfTrue="1">
      <formula>OR($D63="SI",$D63="T&amp;A")</formula>
    </cfRule>
  </conditionalFormatting>
  <conditionalFormatting sqref="E63">
    <cfRule type="expression" dxfId="2570" priority="2105" stopIfTrue="1">
      <formula>OR($D63="SI",$D63="T&amp;A")</formula>
    </cfRule>
    <cfRule type="expression" dxfId="2569" priority="2106" stopIfTrue="1">
      <formula>AND($D63&lt;&gt;"SI",$E63&lt;24)</formula>
    </cfRule>
    <cfRule type="expression" dxfId="2568" priority="2107" stopIfTrue="1">
      <formula>OR($D63="SI",$D63="T&amp;A")</formula>
    </cfRule>
  </conditionalFormatting>
  <conditionalFormatting sqref="E63">
    <cfRule type="expression" dxfId="2567" priority="2102" stopIfTrue="1">
      <formula>OR($D63="SI",$D63="T&amp;A")</formula>
    </cfRule>
    <cfRule type="expression" dxfId="2566" priority="2103" stopIfTrue="1">
      <formula>AND($D63&lt;&gt;"SI",$E63&lt;24)</formula>
    </cfRule>
    <cfRule type="expression" dxfId="2565" priority="2104" stopIfTrue="1">
      <formula>OR($D63="SI",$D63="T&amp;A")</formula>
    </cfRule>
  </conditionalFormatting>
  <conditionalFormatting sqref="E63">
    <cfRule type="expression" dxfId="2564" priority="2099" stopIfTrue="1">
      <formula>OR($D63="SI",$D63="T&amp;A")</formula>
    </cfRule>
    <cfRule type="expression" dxfId="2563" priority="2100" stopIfTrue="1">
      <formula>AND($D63&lt;&gt;"SI",$E63&lt;24)</formula>
    </cfRule>
    <cfRule type="expression" dxfId="2562" priority="2101" stopIfTrue="1">
      <formula>OR($D63="SI",$D63="T&amp;A")</formula>
    </cfRule>
  </conditionalFormatting>
  <conditionalFormatting sqref="E63">
    <cfRule type="expression" dxfId="2561" priority="2096" stopIfTrue="1">
      <formula>OR($D63="SI",$D63="T&amp;A")</formula>
    </cfRule>
    <cfRule type="expression" dxfId="2560" priority="2097" stopIfTrue="1">
      <formula>AND($D63&lt;&gt;"SI",$E63&lt;24)</formula>
    </cfRule>
    <cfRule type="expression" dxfId="2559" priority="2098" stopIfTrue="1">
      <formula>OR($D63="SI",$D63="T&amp;A")</formula>
    </cfRule>
  </conditionalFormatting>
  <conditionalFormatting sqref="E63">
    <cfRule type="expression" dxfId="2558" priority="2093" stopIfTrue="1">
      <formula>OR($D63="SI",$D63="T&amp;A")</formula>
    </cfRule>
    <cfRule type="expression" dxfId="2557" priority="2094" stopIfTrue="1">
      <formula>AND($D63&lt;&gt;"SI",$E63&lt;24)</formula>
    </cfRule>
    <cfRule type="expression" dxfId="2556" priority="2095" stopIfTrue="1">
      <formula>OR($D63="SI",$D63="T&amp;A")</formula>
    </cfRule>
  </conditionalFormatting>
  <conditionalFormatting sqref="E63">
    <cfRule type="expression" dxfId="2555" priority="2090" stopIfTrue="1">
      <formula>OR($D63="SI",$D63="T&amp;A")</formula>
    </cfRule>
    <cfRule type="expression" dxfId="2554" priority="2091" stopIfTrue="1">
      <formula>AND($D63&lt;&gt;"SI",$E63&lt;24)</formula>
    </cfRule>
    <cfRule type="expression" dxfId="2553" priority="2092" stopIfTrue="1">
      <formula>OR($D63="SI",$D63="T&amp;A")</formula>
    </cfRule>
  </conditionalFormatting>
  <conditionalFormatting sqref="E63">
    <cfRule type="expression" dxfId="2552" priority="2087" stopIfTrue="1">
      <formula>OR($D63="SI",$D63="T&amp;A")</formula>
    </cfRule>
    <cfRule type="expression" dxfId="2551" priority="2088" stopIfTrue="1">
      <formula>AND($D63&lt;&gt;"SI",$E63&lt;24)</formula>
    </cfRule>
    <cfRule type="expression" dxfId="2550" priority="2089" stopIfTrue="1">
      <formula>OR($D63="SI",$D63="T&amp;A")</formula>
    </cfRule>
  </conditionalFormatting>
  <conditionalFormatting sqref="E63">
    <cfRule type="expression" dxfId="2549" priority="2084" stopIfTrue="1">
      <formula>OR($D63="SI",$D63="T&amp;A")</formula>
    </cfRule>
    <cfRule type="expression" dxfId="2548" priority="2085" stopIfTrue="1">
      <formula>AND($D63&lt;&gt;"SI",$E63&lt;24)</formula>
    </cfRule>
    <cfRule type="expression" dxfId="2547" priority="2086" stopIfTrue="1">
      <formula>OR($D63="SI",$D63="T&amp;A")</formula>
    </cfRule>
  </conditionalFormatting>
  <conditionalFormatting sqref="E63">
    <cfRule type="expression" dxfId="2546" priority="2081" stopIfTrue="1">
      <formula>OR($D63="SI",$D63="T&amp;A")</formula>
    </cfRule>
    <cfRule type="expression" dxfId="2545" priority="2082" stopIfTrue="1">
      <formula>AND($D63&lt;&gt;"SI",$E63&lt;24)</formula>
    </cfRule>
    <cfRule type="expression" dxfId="2544" priority="2083" stopIfTrue="1">
      <formula>OR($D63="SI",$D63="T&amp;A")</formula>
    </cfRule>
  </conditionalFormatting>
  <conditionalFormatting sqref="E63">
    <cfRule type="expression" dxfId="2543" priority="2078" stopIfTrue="1">
      <formula>OR($D63="SI",$D63="T&amp;A")</formula>
    </cfRule>
    <cfRule type="expression" dxfId="2542" priority="2079" stopIfTrue="1">
      <formula>AND($D63&lt;&gt;"SI",$E63&lt;24)</formula>
    </cfRule>
    <cfRule type="expression" dxfId="2541" priority="2080" stopIfTrue="1">
      <formula>OR($D63="SI",$D63="T&amp;A")</formula>
    </cfRule>
  </conditionalFormatting>
  <conditionalFormatting sqref="E63">
    <cfRule type="expression" dxfId="2540" priority="2075" stopIfTrue="1">
      <formula>OR($D63="SI",$D63="T&amp;A")</formula>
    </cfRule>
    <cfRule type="expression" dxfId="2539" priority="2076" stopIfTrue="1">
      <formula>AND($D63&lt;&gt;"SI",$E63&lt;24)</formula>
    </cfRule>
    <cfRule type="expression" dxfId="2538" priority="2077" stopIfTrue="1">
      <formula>OR($D63="SI",$D63="T&amp;A")</formula>
    </cfRule>
  </conditionalFormatting>
  <conditionalFormatting sqref="E63">
    <cfRule type="expression" dxfId="2537" priority="2072" stopIfTrue="1">
      <formula>OR($D63="SI",$D63="T&amp;A")</formula>
    </cfRule>
    <cfRule type="expression" dxfId="2536" priority="2073" stopIfTrue="1">
      <formula>AND($D63&lt;&gt;"SI",$E63&lt;24)</formula>
    </cfRule>
    <cfRule type="expression" dxfId="2535" priority="2074" stopIfTrue="1">
      <formula>OR($D63="SI",$D63="T&amp;A")</formula>
    </cfRule>
  </conditionalFormatting>
  <conditionalFormatting sqref="E63">
    <cfRule type="expression" dxfId="2534" priority="2069" stopIfTrue="1">
      <formula>OR($D63="SI",$D63="T&amp;A")</formula>
    </cfRule>
    <cfRule type="expression" dxfId="2533" priority="2070" stopIfTrue="1">
      <formula>AND($D63&lt;&gt;"SI",$E63&lt;24)</formula>
    </cfRule>
    <cfRule type="expression" dxfId="2532" priority="2071" stopIfTrue="1">
      <formula>OR($D63="SI",$D63="T&amp;A")</formula>
    </cfRule>
  </conditionalFormatting>
  <conditionalFormatting sqref="E63">
    <cfRule type="expression" dxfId="2531" priority="2066" stopIfTrue="1">
      <formula>OR($D63="SI",$D63="T&amp;A")</formula>
    </cfRule>
    <cfRule type="expression" dxfId="2530" priority="2067" stopIfTrue="1">
      <formula>AND($D63&lt;&gt;"SI",$E63&lt;24)</formula>
    </cfRule>
    <cfRule type="expression" dxfId="2529" priority="2068" stopIfTrue="1">
      <formula>OR($D63="SI",$D63="T&amp;A")</formula>
    </cfRule>
  </conditionalFormatting>
  <conditionalFormatting sqref="E63">
    <cfRule type="expression" dxfId="2528" priority="2063" stopIfTrue="1">
      <formula>OR($D63="SI",$D63="T&amp;A")</formula>
    </cfRule>
    <cfRule type="expression" dxfId="2527" priority="2064" stopIfTrue="1">
      <formula>AND($D63&lt;&gt;"SI",$E63&lt;24)</formula>
    </cfRule>
    <cfRule type="expression" dxfId="2526" priority="2065" stopIfTrue="1">
      <formula>OR($D63="SI",$D63="T&amp;A")</formula>
    </cfRule>
  </conditionalFormatting>
  <conditionalFormatting sqref="E63">
    <cfRule type="expression" dxfId="2525" priority="2060" stopIfTrue="1">
      <formula>OR($D63="SI",$D63="T&amp;A")</formula>
    </cfRule>
    <cfRule type="expression" dxfId="2524" priority="2061" stopIfTrue="1">
      <formula>AND($D63&lt;&gt;"SI",$E63&lt;24)</formula>
    </cfRule>
    <cfRule type="expression" dxfId="2523" priority="2062" stopIfTrue="1">
      <formula>OR($D63="SI",$D63="T&amp;A")</formula>
    </cfRule>
  </conditionalFormatting>
  <conditionalFormatting sqref="E63">
    <cfRule type="expression" dxfId="2522" priority="2057" stopIfTrue="1">
      <formula>OR($D63="SI",$D63="T&amp;A")</formula>
    </cfRule>
    <cfRule type="expression" dxfId="2521" priority="2058" stopIfTrue="1">
      <formula>AND($D63&lt;&gt;"SI",$E63&lt;24)</formula>
    </cfRule>
    <cfRule type="expression" dxfId="2520" priority="2059" stopIfTrue="1">
      <formula>OR($D63="SI",$D63="T&amp;A")</formula>
    </cfRule>
  </conditionalFormatting>
  <conditionalFormatting sqref="E63">
    <cfRule type="expression" dxfId="2519" priority="2054" stopIfTrue="1">
      <formula>OR($D63="SI",$D63="T&amp;A")</formula>
    </cfRule>
    <cfRule type="expression" dxfId="2518" priority="2055" stopIfTrue="1">
      <formula>AND($D63&lt;&gt;"SI",$E63&lt;24)</formula>
    </cfRule>
    <cfRule type="expression" dxfId="2517" priority="2056" stopIfTrue="1">
      <formula>OR($D63="SI",$D63="T&amp;A")</formula>
    </cfRule>
  </conditionalFormatting>
  <conditionalFormatting sqref="E63">
    <cfRule type="expression" dxfId="2516" priority="2051" stopIfTrue="1">
      <formula>OR($D63="SI",$D63="T&amp;A")</formula>
    </cfRule>
    <cfRule type="expression" dxfId="2515" priority="2052" stopIfTrue="1">
      <formula>AND($D63&lt;&gt;"SI",$E63&lt;24)</formula>
    </cfRule>
    <cfRule type="expression" dxfId="2514" priority="2053" stopIfTrue="1">
      <formula>OR($D63="SI",$D63="T&amp;A")</formula>
    </cfRule>
  </conditionalFormatting>
  <conditionalFormatting sqref="E63">
    <cfRule type="expression" dxfId="2513" priority="2048" stopIfTrue="1">
      <formula>OR($D63="SI",$D63="T&amp;A")</formula>
    </cfRule>
    <cfRule type="expression" dxfId="2512" priority="2049" stopIfTrue="1">
      <formula>AND($D63&lt;&gt;"SI",$E63&lt;24)</formula>
    </cfRule>
    <cfRule type="expression" dxfId="2511" priority="2050" stopIfTrue="1">
      <formula>OR($D63="SI",$D63="T&amp;A")</formula>
    </cfRule>
  </conditionalFormatting>
  <conditionalFormatting sqref="E63">
    <cfRule type="expression" dxfId="2510" priority="2045" stopIfTrue="1">
      <formula>OR($D63="SI",$D63="T&amp;A")</formula>
    </cfRule>
    <cfRule type="expression" dxfId="2509" priority="2046" stopIfTrue="1">
      <formula>AND($D63&lt;&gt;"SI",$E63&lt;24)</formula>
    </cfRule>
    <cfRule type="expression" dxfId="2508" priority="2047" stopIfTrue="1">
      <formula>OR($D63="SI",$D63="T&amp;A")</formula>
    </cfRule>
  </conditionalFormatting>
  <conditionalFormatting sqref="E63">
    <cfRule type="expression" dxfId="2507" priority="2042" stopIfTrue="1">
      <formula>OR($D63="SI",$D63="T&amp;A")</formula>
    </cfRule>
    <cfRule type="expression" dxfId="2506" priority="2043" stopIfTrue="1">
      <formula>AND($D63&lt;&gt;"SI",$E63&lt;24)</formula>
    </cfRule>
    <cfRule type="expression" dxfId="2505" priority="2044" stopIfTrue="1">
      <formula>OR($D63="SI",$D63="T&amp;A")</formula>
    </cfRule>
  </conditionalFormatting>
  <conditionalFormatting sqref="E63">
    <cfRule type="expression" dxfId="2504" priority="2039" stopIfTrue="1">
      <formula>OR($D63="SI",$D63="T&amp;A")</formula>
    </cfRule>
    <cfRule type="expression" dxfId="2503" priority="2040" stopIfTrue="1">
      <formula>AND($D63&lt;&gt;"SI",$E63&lt;24)</formula>
    </cfRule>
    <cfRule type="expression" dxfId="2502" priority="2041" stopIfTrue="1">
      <formula>OR($D63="SI",$D63="T&amp;A")</formula>
    </cfRule>
  </conditionalFormatting>
  <conditionalFormatting sqref="E63">
    <cfRule type="expression" dxfId="2501" priority="2036" stopIfTrue="1">
      <formula>OR($D63="SI",$D63="T&amp;A")</formula>
    </cfRule>
    <cfRule type="expression" dxfId="2500" priority="2037" stopIfTrue="1">
      <formula>AND($D63&lt;&gt;"SI",$E63&lt;24)</formula>
    </cfRule>
    <cfRule type="expression" dxfId="2499" priority="2038" stopIfTrue="1">
      <formula>OR($D63="SI",$D63="T&amp;A")</formula>
    </cfRule>
  </conditionalFormatting>
  <conditionalFormatting sqref="E63">
    <cfRule type="expression" dxfId="2498" priority="2033" stopIfTrue="1">
      <formula>OR($D63="SI",$D63="T&amp;A")</formula>
    </cfRule>
    <cfRule type="expression" dxfId="2497" priority="2034" stopIfTrue="1">
      <formula>AND($D63&lt;&gt;"SI",$E63&lt;24)</formula>
    </cfRule>
    <cfRule type="expression" dxfId="2496" priority="2035" stopIfTrue="1">
      <formula>OR($D63="SI",$D63="T&amp;A")</formula>
    </cfRule>
  </conditionalFormatting>
  <conditionalFormatting sqref="E63">
    <cfRule type="expression" dxfId="2495" priority="2030" stopIfTrue="1">
      <formula>OR($D63="SI",$D63="T&amp;A")</formula>
    </cfRule>
    <cfRule type="expression" dxfId="2494" priority="2031" stopIfTrue="1">
      <formula>AND($D63&lt;&gt;"SI",$E63&lt;24)</formula>
    </cfRule>
    <cfRule type="expression" dxfId="2493" priority="2032" stopIfTrue="1">
      <formula>OR($D63="SI",$D63="T&amp;A")</formula>
    </cfRule>
  </conditionalFormatting>
  <conditionalFormatting sqref="E63">
    <cfRule type="expression" dxfId="2492" priority="2027" stopIfTrue="1">
      <formula>OR($D63="SI",$D63="T&amp;A")</formula>
    </cfRule>
    <cfRule type="expression" dxfId="2491" priority="2028" stopIfTrue="1">
      <formula>AND($D63&lt;&gt;"SI",$E63&lt;24)</formula>
    </cfRule>
    <cfRule type="expression" dxfId="2490" priority="2029" stopIfTrue="1">
      <formula>OR($D63="SI",$D63="T&amp;A")</formula>
    </cfRule>
  </conditionalFormatting>
  <conditionalFormatting sqref="E63">
    <cfRule type="expression" dxfId="2489" priority="2024" stopIfTrue="1">
      <formula>OR($D63="SI",$D63="T&amp;A")</formula>
    </cfRule>
    <cfRule type="expression" dxfId="2488" priority="2025" stopIfTrue="1">
      <formula>AND($D63&lt;&gt;"SI",$E63&lt;24)</formula>
    </cfRule>
    <cfRule type="expression" dxfId="2487" priority="2026" stopIfTrue="1">
      <formula>OR($D63="SI",$D63="T&amp;A")</formula>
    </cfRule>
  </conditionalFormatting>
  <conditionalFormatting sqref="E63">
    <cfRule type="expression" dxfId="2486" priority="2021" stopIfTrue="1">
      <formula>OR($D63="SI",$D63="T&amp;A")</formula>
    </cfRule>
    <cfRule type="expression" dxfId="2485" priority="2022" stopIfTrue="1">
      <formula>AND($D63&lt;&gt;"SI",$E63&lt;24)</formula>
    </cfRule>
    <cfRule type="expression" dxfId="2484" priority="2023" stopIfTrue="1">
      <formula>OR($D63="SI",$D63="T&amp;A")</formula>
    </cfRule>
  </conditionalFormatting>
  <conditionalFormatting sqref="E63">
    <cfRule type="expression" dxfId="2483" priority="2018" stopIfTrue="1">
      <formula>OR($D63="SI",$D63="T&amp;A")</formula>
    </cfRule>
    <cfRule type="expression" dxfId="2482" priority="2019" stopIfTrue="1">
      <formula>AND($D63&lt;&gt;"SI",$E63&lt;24)</formula>
    </cfRule>
    <cfRule type="expression" dxfId="2481" priority="2020" stopIfTrue="1">
      <formula>OR($D63="SI",$D63="T&amp;A")</formula>
    </cfRule>
  </conditionalFormatting>
  <conditionalFormatting sqref="E63">
    <cfRule type="expression" dxfId="2480" priority="2015" stopIfTrue="1">
      <formula>OR($D63="SI",$D63="T&amp;A")</formula>
    </cfRule>
    <cfRule type="expression" dxfId="2479" priority="2016" stopIfTrue="1">
      <formula>AND($D63&lt;&gt;"SI",$E63&lt;24)</formula>
    </cfRule>
    <cfRule type="expression" dxfId="2478" priority="2017" stopIfTrue="1">
      <formula>OR($D63="SI",$D63="T&amp;A")</formula>
    </cfRule>
  </conditionalFormatting>
  <conditionalFormatting sqref="E63">
    <cfRule type="expression" dxfId="2477" priority="2012" stopIfTrue="1">
      <formula>OR($D63="SI",$D63="T&amp;A")</formula>
    </cfRule>
    <cfRule type="expression" dxfId="2476" priority="2013" stopIfTrue="1">
      <formula>AND($D63&lt;&gt;"SI",$E63&lt;24)</formula>
    </cfRule>
    <cfRule type="expression" dxfId="2475" priority="2014" stopIfTrue="1">
      <formula>OR($D63="SI",$D63="T&amp;A")</formula>
    </cfRule>
  </conditionalFormatting>
  <conditionalFormatting sqref="E63">
    <cfRule type="expression" dxfId="2474" priority="2009" stopIfTrue="1">
      <formula>OR($D63="SI",$D63="T&amp;A")</formula>
    </cfRule>
    <cfRule type="expression" dxfId="2473" priority="2010" stopIfTrue="1">
      <formula>AND($D63&lt;&gt;"SI",$E63&lt;24)</formula>
    </cfRule>
    <cfRule type="expression" dxfId="2472" priority="2011" stopIfTrue="1">
      <formula>OR($D63="SI",$D63="T&amp;A")</formula>
    </cfRule>
  </conditionalFormatting>
  <conditionalFormatting sqref="E63">
    <cfRule type="expression" dxfId="2471" priority="2006" stopIfTrue="1">
      <formula>OR($D63="SI",$D63="T&amp;A")</formula>
    </cfRule>
    <cfRule type="expression" dxfId="2470" priority="2007" stopIfTrue="1">
      <formula>AND($D63&lt;&gt;"SI",$E63&lt;24)</formula>
    </cfRule>
    <cfRule type="expression" dxfId="2469" priority="2008" stopIfTrue="1">
      <formula>OR($D63="SI",$D63="T&amp;A")</formula>
    </cfRule>
  </conditionalFormatting>
  <conditionalFormatting sqref="E63">
    <cfRule type="expression" dxfId="2468" priority="2003" stopIfTrue="1">
      <formula>OR($D63="SI",$D63="T&amp;A")</formula>
    </cfRule>
    <cfRule type="expression" dxfId="2467" priority="2004" stopIfTrue="1">
      <formula>AND($D63&lt;&gt;"SI",$E63&lt;24)</formula>
    </cfRule>
    <cfRule type="expression" dxfId="2466" priority="2005" stopIfTrue="1">
      <formula>OR($D63="SI",$D63="T&amp;A")</formula>
    </cfRule>
  </conditionalFormatting>
  <conditionalFormatting sqref="E63">
    <cfRule type="expression" dxfId="2465" priority="2000" stopIfTrue="1">
      <formula>OR($D63="SI",$D63="T&amp;A")</formula>
    </cfRule>
    <cfRule type="expression" dxfId="2464" priority="2001" stopIfTrue="1">
      <formula>AND($D63&lt;&gt;"SI",$E63&lt;24)</formula>
    </cfRule>
    <cfRule type="expression" dxfId="2463" priority="2002" stopIfTrue="1">
      <formula>OR($D63="SI",$D63="T&amp;A")</formula>
    </cfRule>
  </conditionalFormatting>
  <conditionalFormatting sqref="E63">
    <cfRule type="expression" dxfId="2462" priority="1997" stopIfTrue="1">
      <formula>OR($D63="SI",$D63="T&amp;A")</formula>
    </cfRule>
    <cfRule type="expression" dxfId="2461" priority="1998" stopIfTrue="1">
      <formula>AND($D63&lt;&gt;"SI",$E63&lt;24)</formula>
    </cfRule>
    <cfRule type="expression" dxfId="2460" priority="1999" stopIfTrue="1">
      <formula>OR($D63="SI",$D63="T&amp;A")</formula>
    </cfRule>
  </conditionalFormatting>
  <conditionalFormatting sqref="E63">
    <cfRule type="expression" dxfId="2459" priority="1994" stopIfTrue="1">
      <formula>OR($D63="SI",$D63="T&amp;A")</formula>
    </cfRule>
    <cfRule type="expression" dxfId="2458" priority="1995" stopIfTrue="1">
      <formula>AND($D63&lt;&gt;"SI",$E63&lt;24)</formula>
    </cfRule>
    <cfRule type="expression" dxfId="2457" priority="1996" stopIfTrue="1">
      <formula>OR($D63="SI",$D63="T&amp;A")</formula>
    </cfRule>
  </conditionalFormatting>
  <conditionalFormatting sqref="E63">
    <cfRule type="expression" dxfId="2456" priority="1991" stopIfTrue="1">
      <formula>OR($D63="SI",$D63="T&amp;A")</formula>
    </cfRule>
    <cfRule type="expression" dxfId="2455" priority="1992" stopIfTrue="1">
      <formula>AND($D63&lt;&gt;"SI",$E63&lt;24)</formula>
    </cfRule>
    <cfRule type="expression" dxfId="2454" priority="1993" stopIfTrue="1">
      <formula>OR($D63="SI",$D63="T&amp;A")</formula>
    </cfRule>
  </conditionalFormatting>
  <conditionalFormatting sqref="E63">
    <cfRule type="expression" dxfId="2453" priority="1988" stopIfTrue="1">
      <formula>OR($D63="SI",$D63="T&amp;A")</formula>
    </cfRule>
    <cfRule type="expression" dxfId="2452" priority="1989" stopIfTrue="1">
      <formula>AND($D63&lt;&gt;"SI",$E63&lt;24)</formula>
    </cfRule>
    <cfRule type="expression" dxfId="2451" priority="1990" stopIfTrue="1">
      <formula>OR($D63="SI",$D63="T&amp;A")</formula>
    </cfRule>
  </conditionalFormatting>
  <conditionalFormatting sqref="E63">
    <cfRule type="expression" dxfId="2450" priority="1985" stopIfTrue="1">
      <formula>OR($D63="SI",$D63="T&amp;A")</formula>
    </cfRule>
    <cfRule type="expression" dxfId="2449" priority="1986" stopIfTrue="1">
      <formula>AND($D63&lt;&gt;"SI",$E63&lt;24)</formula>
    </cfRule>
    <cfRule type="expression" dxfId="2448" priority="1987" stopIfTrue="1">
      <formula>OR($D63="SI",$D63="T&amp;A")</formula>
    </cfRule>
  </conditionalFormatting>
  <conditionalFormatting sqref="E63">
    <cfRule type="expression" dxfId="2447" priority="1982" stopIfTrue="1">
      <formula>OR($D63="SI",$D63="T&amp;A")</formula>
    </cfRule>
    <cfRule type="expression" dxfId="2446" priority="1983" stopIfTrue="1">
      <formula>AND($D63&lt;&gt;"SI",$E63&lt;24)</formula>
    </cfRule>
    <cfRule type="expression" dxfId="2445" priority="1984" stopIfTrue="1">
      <formula>OR($D63="SI",$D63="T&amp;A")</formula>
    </cfRule>
  </conditionalFormatting>
  <conditionalFormatting sqref="E63">
    <cfRule type="expression" dxfId="2444" priority="1979" stopIfTrue="1">
      <formula>OR($D63="SI",$D63="T&amp;A")</formula>
    </cfRule>
    <cfRule type="expression" dxfId="2443" priority="1980" stopIfTrue="1">
      <formula>AND($D63&lt;&gt;"SI",$E63&lt;24)</formula>
    </cfRule>
    <cfRule type="expression" dxfId="2442" priority="1981" stopIfTrue="1">
      <formula>OR($D63="SI",$D63="T&amp;A")</formula>
    </cfRule>
  </conditionalFormatting>
  <conditionalFormatting sqref="E63">
    <cfRule type="expression" dxfId="2441" priority="1976" stopIfTrue="1">
      <formula>OR($D63="SI",$D63="T&amp;A")</formula>
    </cfRule>
    <cfRule type="expression" dxfId="2440" priority="1977" stopIfTrue="1">
      <formula>AND($D63&lt;&gt;"SI",$E63&lt;24)</formula>
    </cfRule>
    <cfRule type="expression" dxfId="2439" priority="1978" stopIfTrue="1">
      <formula>OR($D63="SI",$D63="T&amp;A")</formula>
    </cfRule>
  </conditionalFormatting>
  <conditionalFormatting sqref="E63">
    <cfRule type="expression" dxfId="2438" priority="1973" stopIfTrue="1">
      <formula>OR($D63="SI",$D63="T&amp;A")</formula>
    </cfRule>
    <cfRule type="expression" dxfId="2437" priority="1974" stopIfTrue="1">
      <formula>AND($D63&lt;&gt;"SI",$E63&lt;24)</formula>
    </cfRule>
    <cfRule type="expression" dxfId="2436" priority="1975" stopIfTrue="1">
      <formula>OR($D63="SI",$D63="T&amp;A")</formula>
    </cfRule>
  </conditionalFormatting>
  <conditionalFormatting sqref="E63">
    <cfRule type="expression" dxfId="2435" priority="1970" stopIfTrue="1">
      <formula>OR($D63="SI",$D63="T&amp;A")</formula>
    </cfRule>
    <cfRule type="expression" dxfId="2434" priority="1971" stopIfTrue="1">
      <formula>AND($D63&lt;&gt;"SI",$E63&lt;24)</formula>
    </cfRule>
    <cfRule type="expression" dxfId="2433" priority="1972" stopIfTrue="1">
      <formula>OR($D63="SI",$D63="T&amp;A")</formula>
    </cfRule>
  </conditionalFormatting>
  <conditionalFormatting sqref="E63">
    <cfRule type="expression" dxfId="2432" priority="1967" stopIfTrue="1">
      <formula>OR($D63="SI",$D63="T&amp;A")</formula>
    </cfRule>
    <cfRule type="expression" dxfId="2431" priority="1968" stopIfTrue="1">
      <formula>AND($D63&lt;&gt;"SI",$E63&lt;24)</formula>
    </cfRule>
    <cfRule type="expression" dxfId="2430" priority="1969" stopIfTrue="1">
      <formula>OR($D63="SI",$D63="T&amp;A")</formula>
    </cfRule>
  </conditionalFormatting>
  <conditionalFormatting sqref="E63">
    <cfRule type="expression" dxfId="2429" priority="1964" stopIfTrue="1">
      <formula>OR($D63="SI",$D63="T&amp;A")</formula>
    </cfRule>
    <cfRule type="expression" dxfId="2428" priority="1965" stopIfTrue="1">
      <formula>AND($D63&lt;&gt;"SI",$E63&lt;24)</formula>
    </cfRule>
    <cfRule type="expression" dxfId="2427" priority="1966" stopIfTrue="1">
      <formula>OR($D63="SI",$D63="T&amp;A")</formula>
    </cfRule>
  </conditionalFormatting>
  <conditionalFormatting sqref="E63">
    <cfRule type="expression" dxfId="2426" priority="1961" stopIfTrue="1">
      <formula>OR($D63="SI",$D63="T&amp;A")</formula>
    </cfRule>
    <cfRule type="expression" dxfId="2425" priority="1962" stopIfTrue="1">
      <formula>AND($D63&lt;&gt;"SI",$E63&lt;24)</formula>
    </cfRule>
    <cfRule type="expression" dxfId="2424" priority="1963" stopIfTrue="1">
      <formula>OR($D63="SI",$D63="T&amp;A")</formula>
    </cfRule>
  </conditionalFormatting>
  <conditionalFormatting sqref="E63">
    <cfRule type="expression" dxfId="2423" priority="1958" stopIfTrue="1">
      <formula>OR($D63="SI",$D63="T&amp;A")</formula>
    </cfRule>
    <cfRule type="expression" dxfId="2422" priority="1959" stopIfTrue="1">
      <formula>AND($D63&lt;&gt;"SI",$E63&lt;24)</formula>
    </cfRule>
    <cfRule type="expression" dxfId="2421" priority="1960" stopIfTrue="1">
      <formula>OR($D63="SI",$D63="T&amp;A")</formula>
    </cfRule>
  </conditionalFormatting>
  <conditionalFormatting sqref="E63">
    <cfRule type="expression" dxfId="2420" priority="1955" stopIfTrue="1">
      <formula>OR($D63="SI",$D63="T&amp;A")</formula>
    </cfRule>
    <cfRule type="expression" dxfId="2419" priority="1956" stopIfTrue="1">
      <formula>AND($D63&lt;&gt;"SI",$E63&lt;24)</formula>
    </cfRule>
    <cfRule type="expression" dxfId="2418" priority="1957" stopIfTrue="1">
      <formula>OR($D63="SI",$D63="T&amp;A")</formula>
    </cfRule>
  </conditionalFormatting>
  <conditionalFormatting sqref="E63">
    <cfRule type="expression" dxfId="2417" priority="1952" stopIfTrue="1">
      <formula>OR($D63="SI",$D63="T&amp;A")</formula>
    </cfRule>
    <cfRule type="expression" dxfId="2416" priority="1953" stopIfTrue="1">
      <formula>AND($D63&lt;&gt;"SI",$E63&lt;24)</formula>
    </cfRule>
    <cfRule type="expression" dxfId="2415" priority="1954" stopIfTrue="1">
      <formula>OR($D63="SI",$D63="T&amp;A")</formula>
    </cfRule>
  </conditionalFormatting>
  <conditionalFormatting sqref="E63">
    <cfRule type="expression" dxfId="2414" priority="1949" stopIfTrue="1">
      <formula>OR($D63="SI",$D63="T&amp;A")</formula>
    </cfRule>
    <cfRule type="expression" dxfId="2413" priority="1950" stopIfTrue="1">
      <formula>AND($D63&lt;&gt;"SI",$E63&lt;24)</formula>
    </cfRule>
    <cfRule type="expression" dxfId="2412" priority="1951" stopIfTrue="1">
      <formula>OR($D63="SI",$D63="T&amp;A")</formula>
    </cfRule>
  </conditionalFormatting>
  <conditionalFormatting sqref="E63">
    <cfRule type="expression" dxfId="2411" priority="1946" stopIfTrue="1">
      <formula>OR($D63="SI",$D63="T&amp;A")</formula>
    </cfRule>
    <cfRule type="expression" dxfId="2410" priority="1947" stopIfTrue="1">
      <formula>AND($D63&lt;&gt;"SI",$E63&lt;24)</formula>
    </cfRule>
    <cfRule type="expression" dxfId="2409" priority="1948" stopIfTrue="1">
      <formula>OR($D63="SI",$D63="T&amp;A")</formula>
    </cfRule>
  </conditionalFormatting>
  <conditionalFormatting sqref="E63">
    <cfRule type="expression" dxfId="2408" priority="1943" stopIfTrue="1">
      <formula>OR($D63="SI",$D63="T&amp;A")</formula>
    </cfRule>
    <cfRule type="expression" dxfId="2407" priority="1944" stopIfTrue="1">
      <formula>AND($D63&lt;&gt;"SI",$E63&lt;24)</formula>
    </cfRule>
    <cfRule type="expression" dxfId="2406" priority="1945" stopIfTrue="1">
      <formula>OR($D63="SI",$D63="T&amp;A")</formula>
    </cfRule>
  </conditionalFormatting>
  <conditionalFormatting sqref="E63">
    <cfRule type="expression" dxfId="2405" priority="1940" stopIfTrue="1">
      <formula>OR($D63="SI",$D63="T&amp;A")</formula>
    </cfRule>
    <cfRule type="expression" dxfId="2404" priority="1941" stopIfTrue="1">
      <formula>AND($D63&lt;&gt;"SI",$E63&lt;24)</formula>
    </cfRule>
    <cfRule type="expression" dxfId="2403" priority="1942" stopIfTrue="1">
      <formula>OR($D63="SI",$D63="T&amp;A")</formula>
    </cfRule>
  </conditionalFormatting>
  <conditionalFormatting sqref="E63">
    <cfRule type="expression" dxfId="2402" priority="1937" stopIfTrue="1">
      <formula>OR($D63="SI",$D63="T&amp;A")</formula>
    </cfRule>
    <cfRule type="expression" dxfId="2401" priority="1938" stopIfTrue="1">
      <formula>AND($D63&lt;&gt;"SI",$E63&lt;24)</formula>
    </cfRule>
    <cfRule type="expression" dxfId="2400" priority="1939" stopIfTrue="1">
      <formula>OR($D63="SI",$D63="T&amp;A")</formula>
    </cfRule>
  </conditionalFormatting>
  <conditionalFormatting sqref="E63">
    <cfRule type="expression" dxfId="2399" priority="1934" stopIfTrue="1">
      <formula>OR($D63="SI",$D63="T&amp;A")</formula>
    </cfRule>
    <cfRule type="expression" dxfId="2398" priority="1935" stopIfTrue="1">
      <formula>AND($D63&lt;&gt;"SI",$E63&lt;24)</formula>
    </cfRule>
    <cfRule type="expression" dxfId="2397" priority="1936" stopIfTrue="1">
      <formula>OR($D63="SI",$D63="T&amp;A")</formula>
    </cfRule>
  </conditionalFormatting>
  <conditionalFormatting sqref="E63">
    <cfRule type="expression" dxfId="2396" priority="1931" stopIfTrue="1">
      <formula>OR($D63="SI",$D63="T&amp;A")</formula>
    </cfRule>
    <cfRule type="expression" dxfId="2395" priority="1932" stopIfTrue="1">
      <formula>AND($D63&lt;&gt;"SI",$E63&lt;24)</formula>
    </cfRule>
    <cfRule type="expression" dxfId="2394" priority="1933" stopIfTrue="1">
      <formula>OR($D63="SI",$D63="T&amp;A")</formula>
    </cfRule>
  </conditionalFormatting>
  <conditionalFormatting sqref="E63">
    <cfRule type="expression" dxfId="2393" priority="1928" stopIfTrue="1">
      <formula>OR($D63="SI",$D63="T&amp;A")</formula>
    </cfRule>
    <cfRule type="expression" dxfId="2392" priority="1929" stopIfTrue="1">
      <formula>AND($D63&lt;&gt;"SI",$E63&lt;24)</formula>
    </cfRule>
    <cfRule type="expression" dxfId="2391" priority="1930" stopIfTrue="1">
      <formula>OR($D63="SI",$D63="T&amp;A")</formula>
    </cfRule>
  </conditionalFormatting>
  <conditionalFormatting sqref="E63">
    <cfRule type="expression" dxfId="2390" priority="1925" stopIfTrue="1">
      <formula>OR($D63="SI",$D63="T&amp;A")</formula>
    </cfRule>
    <cfRule type="expression" dxfId="2389" priority="1926" stopIfTrue="1">
      <formula>AND($D63&lt;&gt;"SI",$E63&lt;24)</formula>
    </cfRule>
    <cfRule type="expression" dxfId="2388" priority="1927" stopIfTrue="1">
      <formula>OR($D63="SI",$D63="T&amp;A")</formula>
    </cfRule>
  </conditionalFormatting>
  <conditionalFormatting sqref="E63">
    <cfRule type="expression" dxfId="2387" priority="1922" stopIfTrue="1">
      <formula>OR($D63="SI",$D63="T&amp;A")</formula>
    </cfRule>
    <cfRule type="expression" dxfId="2386" priority="1923" stopIfTrue="1">
      <formula>AND($D63&lt;&gt;"SI",$E63&lt;24)</formula>
    </cfRule>
    <cfRule type="expression" dxfId="2385" priority="1924" stopIfTrue="1">
      <formula>OR($D63="SI",$D63="T&amp;A")</formula>
    </cfRule>
  </conditionalFormatting>
  <conditionalFormatting sqref="E63">
    <cfRule type="expression" dxfId="2384" priority="1919" stopIfTrue="1">
      <formula>OR($D63="SI",$D63="T&amp;A")</formula>
    </cfRule>
    <cfRule type="expression" dxfId="2383" priority="1920" stopIfTrue="1">
      <formula>AND($D63&lt;&gt;"SI",$E63&lt;24)</formula>
    </cfRule>
    <cfRule type="expression" dxfId="2382" priority="1921" stopIfTrue="1">
      <formula>OR($D63="SI",$D63="T&amp;A")</formula>
    </cfRule>
  </conditionalFormatting>
  <conditionalFormatting sqref="E63">
    <cfRule type="expression" dxfId="2381" priority="1916" stopIfTrue="1">
      <formula>OR($D63="SI",$D63="T&amp;A")</formula>
    </cfRule>
    <cfRule type="expression" dxfId="2380" priority="1917" stopIfTrue="1">
      <formula>AND($D63&lt;&gt;"SI",$E63&lt;24)</formula>
    </cfRule>
    <cfRule type="expression" dxfId="2379" priority="1918" stopIfTrue="1">
      <formula>OR($D63="SI",$D63="T&amp;A")</formula>
    </cfRule>
  </conditionalFormatting>
  <conditionalFormatting sqref="E63">
    <cfRule type="expression" dxfId="2378" priority="1913" stopIfTrue="1">
      <formula>OR($D63="SI",$D63="T&amp;A")</formula>
    </cfRule>
    <cfRule type="expression" dxfId="2377" priority="1914" stopIfTrue="1">
      <formula>AND($D63&lt;&gt;"SI",$E63&lt;24)</formula>
    </cfRule>
    <cfRule type="expression" dxfId="2376" priority="1915" stopIfTrue="1">
      <formula>OR($D63="SI",$D63="T&amp;A")</formula>
    </cfRule>
  </conditionalFormatting>
  <conditionalFormatting sqref="E63">
    <cfRule type="expression" dxfId="2375" priority="1910" stopIfTrue="1">
      <formula>OR($D63="SI",$D63="T&amp;A")</formula>
    </cfRule>
    <cfRule type="expression" dxfId="2374" priority="1911" stopIfTrue="1">
      <formula>AND($D63&lt;&gt;"SI",$E63&lt;24)</formula>
    </cfRule>
    <cfRule type="expression" dxfId="2373" priority="1912" stopIfTrue="1">
      <formula>OR($D63="SI",$D63="T&amp;A")</formula>
    </cfRule>
  </conditionalFormatting>
  <conditionalFormatting sqref="E63">
    <cfRule type="expression" dxfId="2372" priority="1907" stopIfTrue="1">
      <formula>OR($D63="SI",$D63="T&amp;A")</formula>
    </cfRule>
    <cfRule type="expression" dxfId="2371" priority="1908" stopIfTrue="1">
      <formula>AND($D63&lt;&gt;"SI",$E63&lt;24)</formula>
    </cfRule>
    <cfRule type="expression" dxfId="2370" priority="1909" stopIfTrue="1">
      <formula>OR($D63="SI",$D63="T&amp;A")</formula>
    </cfRule>
  </conditionalFormatting>
  <conditionalFormatting sqref="E63">
    <cfRule type="expression" dxfId="2369" priority="1904" stopIfTrue="1">
      <formula>OR($D63="SI",$D63="T&amp;A")</formula>
    </cfRule>
    <cfRule type="expression" dxfId="2368" priority="1905" stopIfTrue="1">
      <formula>AND($D63&lt;&gt;"SI",$E63&lt;24)</formula>
    </cfRule>
    <cfRule type="expression" dxfId="2367" priority="1906" stopIfTrue="1">
      <formula>OR($D63="SI",$D63="T&amp;A")</formula>
    </cfRule>
  </conditionalFormatting>
  <conditionalFormatting sqref="E63">
    <cfRule type="expression" dxfId="2366" priority="1901" stopIfTrue="1">
      <formula>OR($D63="SI",$D63="T&amp;A")</formula>
    </cfRule>
    <cfRule type="expression" dxfId="2365" priority="1902" stopIfTrue="1">
      <formula>AND($D63&lt;&gt;"SI",$E63&lt;24)</formula>
    </cfRule>
    <cfRule type="expression" dxfId="2364" priority="1903" stopIfTrue="1">
      <formula>OR($D63="SI",$D63="T&amp;A")</formula>
    </cfRule>
  </conditionalFormatting>
  <conditionalFormatting sqref="E63">
    <cfRule type="expression" dxfId="2363" priority="1898" stopIfTrue="1">
      <formula>OR($D63="SI",$D63="T&amp;A")</formula>
    </cfRule>
    <cfRule type="expression" dxfId="2362" priority="1899" stopIfTrue="1">
      <formula>AND($D63&lt;&gt;"SI",$E63&lt;24)</formula>
    </cfRule>
    <cfRule type="expression" dxfId="2361" priority="1900" stopIfTrue="1">
      <formula>OR($D63="SI",$D63="T&amp;A")</formula>
    </cfRule>
  </conditionalFormatting>
  <conditionalFormatting sqref="E63">
    <cfRule type="expression" dxfId="2360" priority="1895" stopIfTrue="1">
      <formula>OR($D63="SI",$D63="T&amp;A")</formula>
    </cfRule>
    <cfRule type="expression" dxfId="2359" priority="1896" stopIfTrue="1">
      <formula>AND($D63&lt;&gt;"SI",$E63&lt;24)</formula>
    </cfRule>
    <cfRule type="expression" dxfId="2358" priority="1897" stopIfTrue="1">
      <formula>OR($D63="SI",$D63="T&amp;A")</formula>
    </cfRule>
  </conditionalFormatting>
  <conditionalFormatting sqref="E63">
    <cfRule type="expression" dxfId="2357" priority="1892" stopIfTrue="1">
      <formula>OR($D63="SI",$D63="T&amp;A")</formula>
    </cfRule>
    <cfRule type="expression" dxfId="2356" priority="1893" stopIfTrue="1">
      <formula>AND($D63&lt;&gt;"SI",$E63&lt;24)</formula>
    </cfRule>
    <cfRule type="expression" dxfId="2355" priority="1894" stopIfTrue="1">
      <formula>OR($D63="SI",$D63="T&amp;A")</formula>
    </cfRule>
  </conditionalFormatting>
  <conditionalFormatting sqref="E63">
    <cfRule type="expression" dxfId="2354" priority="1889" stopIfTrue="1">
      <formula>OR($D63="SI",$D63="T&amp;A")</formula>
    </cfRule>
    <cfRule type="expression" dxfId="2353" priority="1890" stopIfTrue="1">
      <formula>AND($D63&lt;&gt;"SI",$E63&lt;24)</formula>
    </cfRule>
    <cfRule type="expression" dxfId="2352" priority="1891" stopIfTrue="1">
      <formula>OR($D63="SI",$D63="T&amp;A")</formula>
    </cfRule>
  </conditionalFormatting>
  <conditionalFormatting sqref="E63">
    <cfRule type="expression" dxfId="2351" priority="1886" stopIfTrue="1">
      <formula>OR($D63="SI",$D63="T&amp;A")</formula>
    </cfRule>
    <cfRule type="expression" dxfId="2350" priority="1887" stopIfTrue="1">
      <formula>AND($D63&lt;&gt;"SI",$E63&lt;24)</formula>
    </cfRule>
    <cfRule type="expression" dxfId="2349" priority="1888" stopIfTrue="1">
      <formula>OR($D63="SI",$D63="T&amp;A")</formula>
    </cfRule>
  </conditionalFormatting>
  <conditionalFormatting sqref="E63">
    <cfRule type="expression" dxfId="2348" priority="1883" stopIfTrue="1">
      <formula>OR($D63="SI",$D63="T&amp;A")</formula>
    </cfRule>
    <cfRule type="expression" dxfId="2347" priority="1884" stopIfTrue="1">
      <formula>AND($D63&lt;&gt;"SI",$E63&lt;24)</formula>
    </cfRule>
    <cfRule type="expression" dxfId="2346" priority="1885" stopIfTrue="1">
      <formula>OR($D63="SI",$D63="T&amp;A")</formula>
    </cfRule>
  </conditionalFormatting>
  <conditionalFormatting sqref="E63">
    <cfRule type="expression" dxfId="2345" priority="1880" stopIfTrue="1">
      <formula>OR($D63="SI",$D63="T&amp;A")</formula>
    </cfRule>
    <cfRule type="expression" dxfId="2344" priority="1881" stopIfTrue="1">
      <formula>AND($D63&lt;&gt;"SI",$E63&lt;24)</formula>
    </cfRule>
    <cfRule type="expression" dxfId="2343" priority="1882" stopIfTrue="1">
      <formula>OR($D63="SI",$D63="T&amp;A")</formula>
    </cfRule>
  </conditionalFormatting>
  <conditionalFormatting sqref="E63">
    <cfRule type="expression" dxfId="2342" priority="1877" stopIfTrue="1">
      <formula>OR($D63="SI",$D63="T&amp;A")</formula>
    </cfRule>
    <cfRule type="expression" dxfId="2341" priority="1878" stopIfTrue="1">
      <formula>AND($D63&lt;&gt;"SI",$E63&lt;24)</formula>
    </cfRule>
    <cfRule type="expression" dxfId="2340" priority="1879" stopIfTrue="1">
      <formula>OR($D63="SI",$D63="T&amp;A")</formula>
    </cfRule>
  </conditionalFormatting>
  <conditionalFormatting sqref="E63">
    <cfRule type="expression" dxfId="2339" priority="1874" stopIfTrue="1">
      <formula>OR($D63="SI",$D63="T&amp;A")</formula>
    </cfRule>
    <cfRule type="expression" dxfId="2338" priority="1875" stopIfTrue="1">
      <formula>AND($D63&lt;&gt;"SI",$E63&lt;24)</formula>
    </cfRule>
    <cfRule type="expression" dxfId="2337" priority="1876" stopIfTrue="1">
      <formula>OR($D63="SI",$D63="T&amp;A")</formula>
    </cfRule>
  </conditionalFormatting>
  <conditionalFormatting sqref="E63">
    <cfRule type="expression" dxfId="2336" priority="1871" stopIfTrue="1">
      <formula>OR($D63="SI",$D63="T&amp;A")</formula>
    </cfRule>
    <cfRule type="expression" dxfId="2335" priority="1872" stopIfTrue="1">
      <formula>AND($D63&lt;&gt;"SI",$E63&lt;24)</formula>
    </cfRule>
    <cfRule type="expression" dxfId="2334" priority="1873" stopIfTrue="1">
      <formula>OR($D63="SI",$D63="T&amp;A")</formula>
    </cfRule>
  </conditionalFormatting>
  <conditionalFormatting sqref="E63">
    <cfRule type="expression" dxfId="2333" priority="1868" stopIfTrue="1">
      <formula>OR($D63="SI",$D63="T&amp;A")</formula>
    </cfRule>
    <cfRule type="expression" dxfId="2332" priority="1869" stopIfTrue="1">
      <formula>AND($D63&lt;&gt;"SI",$E63&lt;24)</formula>
    </cfRule>
    <cfRule type="expression" dxfId="2331" priority="1870" stopIfTrue="1">
      <formula>OR($D63="SI",$D63="T&amp;A")</formula>
    </cfRule>
  </conditionalFormatting>
  <conditionalFormatting sqref="E63">
    <cfRule type="expression" dxfId="2330" priority="1865" stopIfTrue="1">
      <formula>OR($D63="SI",$D63="T&amp;A")</formula>
    </cfRule>
    <cfRule type="expression" dxfId="2329" priority="1866" stopIfTrue="1">
      <formula>AND($D63&lt;&gt;"SI",$E63&lt;24)</formula>
    </cfRule>
    <cfRule type="expression" dxfId="2328" priority="1867" stopIfTrue="1">
      <formula>OR($D63="SI",$D63="T&amp;A")</formula>
    </cfRule>
  </conditionalFormatting>
  <conditionalFormatting sqref="E63">
    <cfRule type="expression" dxfId="2327" priority="1862" stopIfTrue="1">
      <formula>OR($D63="SI",$D63="T&amp;A")</formula>
    </cfRule>
    <cfRule type="expression" dxfId="2326" priority="1863" stopIfTrue="1">
      <formula>AND($D63&lt;&gt;"SI",$E63&lt;24)</formula>
    </cfRule>
    <cfRule type="expression" dxfId="2325" priority="1864" stopIfTrue="1">
      <formula>OR($D63="SI",$D63="T&amp;A")</formula>
    </cfRule>
  </conditionalFormatting>
  <conditionalFormatting sqref="E63">
    <cfRule type="expression" dxfId="2324" priority="1859" stopIfTrue="1">
      <formula>OR($D63="SI",$D63="T&amp;A")</formula>
    </cfRule>
    <cfRule type="expression" dxfId="2323" priority="1860" stopIfTrue="1">
      <formula>AND($D63&lt;&gt;"SI",$E63&lt;24)</formula>
    </cfRule>
    <cfRule type="expression" dxfId="2322" priority="1861" stopIfTrue="1">
      <formula>OR($D63="SI",$D63="T&amp;A")</formula>
    </cfRule>
  </conditionalFormatting>
  <conditionalFormatting sqref="E63">
    <cfRule type="expression" dxfId="2321" priority="1856" stopIfTrue="1">
      <formula>OR($D63="SI",$D63="T&amp;A")</formula>
    </cfRule>
    <cfRule type="expression" dxfId="2320" priority="1857" stopIfTrue="1">
      <formula>AND($D63&lt;&gt;"SI",$E63&lt;24)</formula>
    </cfRule>
    <cfRule type="expression" dxfId="2319" priority="1858" stopIfTrue="1">
      <formula>OR($D63="SI",$D63="T&amp;A")</formula>
    </cfRule>
  </conditionalFormatting>
  <conditionalFormatting sqref="E63">
    <cfRule type="expression" dxfId="2318" priority="1853" stopIfTrue="1">
      <formula>OR($D63="SI",$D63="T&amp;A")</formula>
    </cfRule>
    <cfRule type="expression" dxfId="2317" priority="1854" stopIfTrue="1">
      <formula>AND($D63&lt;&gt;"SI",$E63&lt;24)</formula>
    </cfRule>
    <cfRule type="expression" dxfId="2316" priority="1855" stopIfTrue="1">
      <formula>OR($D63="SI",$D63="T&amp;A")</formula>
    </cfRule>
  </conditionalFormatting>
  <conditionalFormatting sqref="E63">
    <cfRule type="expression" dxfId="2315" priority="1850" stopIfTrue="1">
      <formula>OR($D63="SI",$D63="T&amp;A")</formula>
    </cfRule>
    <cfRule type="expression" dxfId="2314" priority="1851" stopIfTrue="1">
      <formula>AND($D63&lt;&gt;"SI",$E63&lt;24)</formula>
    </cfRule>
    <cfRule type="expression" dxfId="2313" priority="1852" stopIfTrue="1">
      <formula>OR($D63="SI",$D63="T&amp;A")</formula>
    </cfRule>
  </conditionalFormatting>
  <conditionalFormatting sqref="E63">
    <cfRule type="expression" dxfId="2312" priority="1847" stopIfTrue="1">
      <formula>OR($D63="SI",$D63="T&amp;A")</formula>
    </cfRule>
    <cfRule type="expression" dxfId="2311" priority="1848" stopIfTrue="1">
      <formula>AND($D63&lt;&gt;"SI",$E63&lt;24)</formula>
    </cfRule>
    <cfRule type="expression" dxfId="2310" priority="1849" stopIfTrue="1">
      <formula>OR($D63="SI",$D63="T&amp;A")</formula>
    </cfRule>
  </conditionalFormatting>
  <conditionalFormatting sqref="E63">
    <cfRule type="expression" dxfId="2309" priority="1844" stopIfTrue="1">
      <formula>OR($D63="SI",$D63="T&amp;A")</formula>
    </cfRule>
    <cfRule type="expression" dxfId="2308" priority="1845" stopIfTrue="1">
      <formula>AND($D63&lt;&gt;"SI",$E63&lt;24)</formula>
    </cfRule>
    <cfRule type="expression" dxfId="2307" priority="1846" stopIfTrue="1">
      <formula>OR($D63="SI",$D63="T&amp;A")</formula>
    </cfRule>
  </conditionalFormatting>
  <conditionalFormatting sqref="E63">
    <cfRule type="expression" dxfId="2306" priority="1841" stopIfTrue="1">
      <formula>OR($D63="SI",$D63="T&amp;A")</formula>
    </cfRule>
    <cfRule type="expression" dxfId="2305" priority="1842" stopIfTrue="1">
      <formula>AND($D63&lt;&gt;"SI",$E63&lt;24)</formula>
    </cfRule>
    <cfRule type="expression" dxfId="2304" priority="1843" stopIfTrue="1">
      <formula>OR($D63="SI",$D63="T&amp;A")</formula>
    </cfRule>
  </conditionalFormatting>
  <conditionalFormatting sqref="E63">
    <cfRule type="expression" dxfId="2303" priority="1838" stopIfTrue="1">
      <formula>OR($D63="SI",$D63="T&amp;A")</formula>
    </cfRule>
    <cfRule type="expression" dxfId="2302" priority="1839" stopIfTrue="1">
      <formula>AND($D63&lt;&gt;"SI",$E63&lt;24)</formula>
    </cfRule>
    <cfRule type="expression" dxfId="2301" priority="1840" stopIfTrue="1">
      <formula>OR($D63="SI",$D63="T&amp;A")</formula>
    </cfRule>
  </conditionalFormatting>
  <conditionalFormatting sqref="E63">
    <cfRule type="expression" dxfId="2300" priority="1835" stopIfTrue="1">
      <formula>OR($D63="SI",$D63="T&amp;A")</formula>
    </cfRule>
    <cfRule type="expression" dxfId="2299" priority="1836" stopIfTrue="1">
      <formula>AND($D63&lt;&gt;"SI",$E63&lt;24)</formula>
    </cfRule>
    <cfRule type="expression" dxfId="2298" priority="1837" stopIfTrue="1">
      <formula>OR($D63="SI",$D63="T&amp;A")</formula>
    </cfRule>
  </conditionalFormatting>
  <conditionalFormatting sqref="E63">
    <cfRule type="expression" dxfId="2297" priority="1832" stopIfTrue="1">
      <formula>OR($D63="SI",$D63="T&amp;A")</formula>
    </cfRule>
    <cfRule type="expression" dxfId="2296" priority="1833" stopIfTrue="1">
      <formula>AND($D63&lt;&gt;"SI",$E63&lt;24)</formula>
    </cfRule>
    <cfRule type="expression" dxfId="2295" priority="1834" stopIfTrue="1">
      <formula>OR($D63="SI",$D63="T&amp;A")</formula>
    </cfRule>
  </conditionalFormatting>
  <conditionalFormatting sqref="E63">
    <cfRule type="expression" dxfId="2294" priority="1829" stopIfTrue="1">
      <formula>OR($D63="SI",$D63="T&amp;A")</formula>
    </cfRule>
    <cfRule type="expression" dxfId="2293" priority="1830" stopIfTrue="1">
      <formula>AND($D63&lt;&gt;"SI",$E63&lt;24)</formula>
    </cfRule>
    <cfRule type="expression" dxfId="2292" priority="1831" stopIfTrue="1">
      <formula>OR($D63="SI",$D63="T&amp;A")</formula>
    </cfRule>
  </conditionalFormatting>
  <conditionalFormatting sqref="E63">
    <cfRule type="expression" dxfId="2291" priority="1826" stopIfTrue="1">
      <formula>OR($D63="SI",$D63="T&amp;A")</formula>
    </cfRule>
    <cfRule type="expression" dxfId="2290" priority="1827" stopIfTrue="1">
      <formula>AND($D63&lt;&gt;"SI",$E63&lt;24)</formula>
    </cfRule>
    <cfRule type="expression" dxfId="2289" priority="1828" stopIfTrue="1">
      <formula>OR($D63="SI",$D63="T&amp;A")</formula>
    </cfRule>
  </conditionalFormatting>
  <conditionalFormatting sqref="E63">
    <cfRule type="expression" dxfId="2288" priority="1823" stopIfTrue="1">
      <formula>OR($D63="SI",$D63="T&amp;A")</formula>
    </cfRule>
    <cfRule type="expression" dxfId="2287" priority="1824" stopIfTrue="1">
      <formula>AND($D63&lt;&gt;"SI",$E63&lt;24)</formula>
    </cfRule>
    <cfRule type="expression" dxfId="2286" priority="1825" stopIfTrue="1">
      <formula>OR($D63="SI",$D63="T&amp;A")</formula>
    </cfRule>
  </conditionalFormatting>
  <conditionalFormatting sqref="E63">
    <cfRule type="expression" dxfId="2285" priority="1820" stopIfTrue="1">
      <formula>OR($D63="SI",$D63="T&amp;A")</formula>
    </cfRule>
    <cfRule type="expression" dxfId="2284" priority="1821" stopIfTrue="1">
      <formula>AND($D63&lt;&gt;"SI",$E63&lt;24)</formula>
    </cfRule>
    <cfRule type="expression" dxfId="2283" priority="1822" stopIfTrue="1">
      <formula>OR($D63="SI",$D63="T&amp;A")</formula>
    </cfRule>
  </conditionalFormatting>
  <conditionalFormatting sqref="E63">
    <cfRule type="expression" dxfId="2282" priority="1817" stopIfTrue="1">
      <formula>OR($D63="SI",$D63="T&amp;A")</formula>
    </cfRule>
    <cfRule type="expression" dxfId="2281" priority="1818" stopIfTrue="1">
      <formula>AND($D63&lt;&gt;"SI",$E63&lt;24)</formula>
    </cfRule>
    <cfRule type="expression" dxfId="2280" priority="1819" stopIfTrue="1">
      <formula>OR($D63="SI",$D63="T&amp;A")</formula>
    </cfRule>
  </conditionalFormatting>
  <conditionalFormatting sqref="E63">
    <cfRule type="expression" dxfId="2279" priority="1814" stopIfTrue="1">
      <formula>OR($D63="SI",$D63="T&amp;A")</formula>
    </cfRule>
    <cfRule type="expression" dxfId="2278" priority="1815" stopIfTrue="1">
      <formula>AND($D63&lt;&gt;"SI",$E63&lt;24)</formula>
    </cfRule>
    <cfRule type="expression" dxfId="2277" priority="1816" stopIfTrue="1">
      <formula>OR($D63="SI",$D63="T&amp;A")</formula>
    </cfRule>
  </conditionalFormatting>
  <conditionalFormatting sqref="E63">
    <cfRule type="expression" dxfId="2276" priority="1811" stopIfTrue="1">
      <formula>OR($D63="SI",$D63="T&amp;A")</formula>
    </cfRule>
    <cfRule type="expression" dxfId="2275" priority="1812" stopIfTrue="1">
      <formula>AND($D63&lt;&gt;"SI",$E63&lt;24)</formula>
    </cfRule>
    <cfRule type="expression" dxfId="2274" priority="1813" stopIfTrue="1">
      <formula>OR($D63="SI",$D63="T&amp;A")</formula>
    </cfRule>
  </conditionalFormatting>
  <conditionalFormatting sqref="E63">
    <cfRule type="expression" dxfId="2273" priority="1808" stopIfTrue="1">
      <formula>OR($D63="SI",$D63="T&amp;A")</formula>
    </cfRule>
    <cfRule type="expression" dxfId="2272" priority="1809" stopIfTrue="1">
      <formula>AND($D63&lt;&gt;"SI",$E63&lt;24)</formula>
    </cfRule>
    <cfRule type="expression" dxfId="2271" priority="1810" stopIfTrue="1">
      <formula>OR($D63="SI",$D63="T&amp;A")</formula>
    </cfRule>
  </conditionalFormatting>
  <conditionalFormatting sqref="E63">
    <cfRule type="expression" dxfId="2270" priority="1805" stopIfTrue="1">
      <formula>OR($D63="SI",$D63="T&amp;A")</formula>
    </cfRule>
    <cfRule type="expression" dxfId="2269" priority="1806" stopIfTrue="1">
      <formula>AND($D63&lt;&gt;"SI",$E63&lt;24)</formula>
    </cfRule>
    <cfRule type="expression" dxfId="2268" priority="1807" stopIfTrue="1">
      <formula>OR($D63="SI",$D63="T&amp;A")</formula>
    </cfRule>
  </conditionalFormatting>
  <conditionalFormatting sqref="E63">
    <cfRule type="expression" dxfId="2267" priority="1802" stopIfTrue="1">
      <formula>OR($D63="SI",$D63="T&amp;A")</formula>
    </cfRule>
    <cfRule type="expression" dxfId="2266" priority="1803" stopIfTrue="1">
      <formula>AND($D63&lt;&gt;"SI",$E63&lt;24)</formula>
    </cfRule>
    <cfRule type="expression" dxfId="2265" priority="1804" stopIfTrue="1">
      <formula>OR($D63="SI",$D63="T&amp;A")</formula>
    </cfRule>
  </conditionalFormatting>
  <conditionalFormatting sqref="E63">
    <cfRule type="expression" dxfId="2264" priority="1799" stopIfTrue="1">
      <formula>OR($D63="SI",$D63="T&amp;A")</formula>
    </cfRule>
    <cfRule type="expression" dxfId="2263" priority="1800" stopIfTrue="1">
      <formula>AND($D63&lt;&gt;"SI",$E63&lt;24)</formula>
    </cfRule>
    <cfRule type="expression" dxfId="2262" priority="1801" stopIfTrue="1">
      <formula>OR($D63="SI",$D63="T&amp;A")</formula>
    </cfRule>
  </conditionalFormatting>
  <conditionalFormatting sqref="E63">
    <cfRule type="expression" dxfId="2261" priority="1796" stopIfTrue="1">
      <formula>OR($D63="SI",$D63="T&amp;A")</formula>
    </cfRule>
    <cfRule type="expression" dxfId="2260" priority="1797" stopIfTrue="1">
      <formula>AND($D63&lt;&gt;"SI",$E63&lt;24)</formula>
    </cfRule>
    <cfRule type="expression" dxfId="2259" priority="1798" stopIfTrue="1">
      <formula>OR($D63="SI",$D63="T&amp;A")</formula>
    </cfRule>
  </conditionalFormatting>
  <conditionalFormatting sqref="E63">
    <cfRule type="expression" dxfId="2258" priority="1793" stopIfTrue="1">
      <formula>OR($D63="SI",$D63="T&amp;A")</formula>
    </cfRule>
    <cfRule type="expression" dxfId="2257" priority="1794" stopIfTrue="1">
      <formula>AND($D63&lt;&gt;"SI",$E63&lt;24)</formula>
    </cfRule>
    <cfRule type="expression" dxfId="2256" priority="1795" stopIfTrue="1">
      <formula>OR($D63="SI",$D63="T&amp;A")</formula>
    </cfRule>
  </conditionalFormatting>
  <conditionalFormatting sqref="E63">
    <cfRule type="expression" dxfId="2255" priority="1790" stopIfTrue="1">
      <formula>OR($D63="SI",$D63="T&amp;A")</formula>
    </cfRule>
    <cfRule type="expression" dxfId="2254" priority="1791" stopIfTrue="1">
      <formula>AND($D63&lt;&gt;"SI",$E63&lt;24)</formula>
    </cfRule>
    <cfRule type="expression" dxfId="2253" priority="1792" stopIfTrue="1">
      <formula>OR($D63="SI",$D63="T&amp;A")</formula>
    </cfRule>
  </conditionalFormatting>
  <conditionalFormatting sqref="E63">
    <cfRule type="expression" dxfId="2252" priority="1787" stopIfTrue="1">
      <formula>OR($D63="SI",$D63="T&amp;A")</formula>
    </cfRule>
    <cfRule type="expression" dxfId="2251" priority="1788" stopIfTrue="1">
      <formula>AND($D63&lt;&gt;"SI",$E63&lt;24)</formula>
    </cfRule>
    <cfRule type="expression" dxfId="2250" priority="1789" stopIfTrue="1">
      <formula>OR($D63="SI",$D63="T&amp;A")</formula>
    </cfRule>
  </conditionalFormatting>
  <conditionalFormatting sqref="E63">
    <cfRule type="expression" dxfId="2249" priority="1784" stopIfTrue="1">
      <formula>OR($D63="SI",$D63="T&amp;A")</formula>
    </cfRule>
    <cfRule type="expression" dxfId="2248" priority="1785" stopIfTrue="1">
      <formula>AND($D63&lt;&gt;"SI",$E63&lt;24)</formula>
    </cfRule>
    <cfRule type="expression" dxfId="2247" priority="1786" stopIfTrue="1">
      <formula>OR($D63="SI",$D63="T&amp;A")</formula>
    </cfRule>
  </conditionalFormatting>
  <conditionalFormatting sqref="E63">
    <cfRule type="expression" dxfId="2246" priority="1781" stopIfTrue="1">
      <formula>OR($D63="SI",$D63="T&amp;A")</formula>
    </cfRule>
    <cfRule type="expression" dxfId="2245" priority="1782" stopIfTrue="1">
      <formula>AND($D63&lt;&gt;"SI",$E63&lt;24)</formula>
    </cfRule>
    <cfRule type="expression" dxfId="2244" priority="1783" stopIfTrue="1">
      <formula>OR($D63="SI",$D63="T&amp;A")</formula>
    </cfRule>
  </conditionalFormatting>
  <conditionalFormatting sqref="E63">
    <cfRule type="expression" dxfId="2243" priority="1778" stopIfTrue="1">
      <formula>OR($D63="SI",$D63="T&amp;A")</formula>
    </cfRule>
    <cfRule type="expression" dxfId="2242" priority="1779" stopIfTrue="1">
      <formula>AND($D63&lt;&gt;"SI",$E63&lt;24)</formula>
    </cfRule>
    <cfRule type="expression" dxfId="2241" priority="1780" stopIfTrue="1">
      <formula>OR($D63="SI",$D63="T&amp;A")</formula>
    </cfRule>
  </conditionalFormatting>
  <conditionalFormatting sqref="E63">
    <cfRule type="expression" dxfId="2240" priority="1775" stopIfTrue="1">
      <formula>OR($D63="SI",$D63="T&amp;A")</formula>
    </cfRule>
    <cfRule type="expression" dxfId="2239" priority="1776" stopIfTrue="1">
      <formula>AND($D63&lt;&gt;"SI",$E63&lt;24)</formula>
    </cfRule>
    <cfRule type="expression" dxfId="2238" priority="1777" stopIfTrue="1">
      <formula>OR($D63="SI",$D63="T&amp;A")</formula>
    </cfRule>
  </conditionalFormatting>
  <conditionalFormatting sqref="E63">
    <cfRule type="expression" dxfId="2237" priority="1772" stopIfTrue="1">
      <formula>OR($D63="SI",$D63="T&amp;A")</formula>
    </cfRule>
    <cfRule type="expression" dxfId="2236" priority="1773" stopIfTrue="1">
      <formula>AND($D63&lt;&gt;"SI",$E63&lt;24)</formula>
    </cfRule>
    <cfRule type="expression" dxfId="2235" priority="1774" stopIfTrue="1">
      <formula>OR($D63="SI",$D63="T&amp;A")</formula>
    </cfRule>
  </conditionalFormatting>
  <conditionalFormatting sqref="E63">
    <cfRule type="expression" dxfId="2234" priority="1769" stopIfTrue="1">
      <formula>OR($D63="SI",$D63="T&amp;A")</formula>
    </cfRule>
    <cfRule type="expression" dxfId="2233" priority="1770" stopIfTrue="1">
      <formula>AND($D63&lt;&gt;"SI",$E63&lt;24)</formula>
    </cfRule>
    <cfRule type="expression" dxfId="2232" priority="1771" stopIfTrue="1">
      <formula>OR($D63="SI",$D63="T&amp;A")</formula>
    </cfRule>
  </conditionalFormatting>
  <conditionalFormatting sqref="E63">
    <cfRule type="expression" dxfId="2231" priority="1766" stopIfTrue="1">
      <formula>OR($D63="SI",$D63="T&amp;A")</formula>
    </cfRule>
    <cfRule type="expression" dxfId="2230" priority="1767" stopIfTrue="1">
      <formula>AND($D63&lt;&gt;"SI",$E63&lt;24)</formula>
    </cfRule>
    <cfRule type="expression" dxfId="2229" priority="1768" stopIfTrue="1">
      <formula>OR($D63="SI",$D63="T&amp;A")</formula>
    </cfRule>
  </conditionalFormatting>
  <conditionalFormatting sqref="E63">
    <cfRule type="expression" dxfId="2228" priority="1763" stopIfTrue="1">
      <formula>OR($D63="SI",$D63="T&amp;A")</formula>
    </cfRule>
    <cfRule type="expression" dxfId="2227" priority="1764" stopIfTrue="1">
      <formula>AND($D63&lt;&gt;"SI",$E63&lt;24)</formula>
    </cfRule>
    <cfRule type="expression" dxfId="2226" priority="1765" stopIfTrue="1">
      <formula>OR($D63="SI",$D63="T&amp;A")</formula>
    </cfRule>
  </conditionalFormatting>
  <conditionalFormatting sqref="E63">
    <cfRule type="expression" dxfId="2225" priority="1760" stopIfTrue="1">
      <formula>OR($D63="SI",$D63="T&amp;A")</formula>
    </cfRule>
    <cfRule type="expression" dxfId="2224" priority="1761" stopIfTrue="1">
      <formula>AND($D63&lt;&gt;"SI",$E63&lt;24)</formula>
    </cfRule>
    <cfRule type="expression" dxfId="2223" priority="1762" stopIfTrue="1">
      <formula>OR($D63="SI",$D63="T&amp;A")</formula>
    </cfRule>
  </conditionalFormatting>
  <conditionalFormatting sqref="E63">
    <cfRule type="expression" dxfId="2222" priority="1757" stopIfTrue="1">
      <formula>OR($D63="SI",$D63="T&amp;A")</formula>
    </cfRule>
    <cfRule type="expression" dxfId="2221" priority="1758" stopIfTrue="1">
      <formula>AND($D63&lt;&gt;"SI",$E63&lt;24)</formula>
    </cfRule>
    <cfRule type="expression" dxfId="2220" priority="1759" stopIfTrue="1">
      <formula>OR($D63="SI",$D63="T&amp;A")</formula>
    </cfRule>
  </conditionalFormatting>
  <conditionalFormatting sqref="E63">
    <cfRule type="expression" dxfId="2219" priority="1754" stopIfTrue="1">
      <formula>OR($D63="SI",$D63="T&amp;A")</formula>
    </cfRule>
    <cfRule type="expression" dxfId="2218" priority="1755" stopIfTrue="1">
      <formula>AND($D63&lt;&gt;"SI",$E63&lt;24)</formula>
    </cfRule>
    <cfRule type="expression" dxfId="2217" priority="1756" stopIfTrue="1">
      <formula>OR($D63="SI",$D63="T&amp;A")</formula>
    </cfRule>
  </conditionalFormatting>
  <conditionalFormatting sqref="E63">
    <cfRule type="expression" dxfId="2216" priority="1751" stopIfTrue="1">
      <formula>OR($D63="SI",$D63="T&amp;A")</formula>
    </cfRule>
    <cfRule type="expression" dxfId="2215" priority="1752" stopIfTrue="1">
      <formula>AND($D63&lt;&gt;"SI",$E63&lt;24)</formula>
    </cfRule>
    <cfRule type="expression" dxfId="2214" priority="1753" stopIfTrue="1">
      <formula>OR($D63="SI",$D63="T&amp;A")</formula>
    </cfRule>
  </conditionalFormatting>
  <conditionalFormatting sqref="G7">
    <cfRule type="expression" dxfId="2213" priority="1748" stopIfTrue="1">
      <formula>OR($D7="SI",$D7="T&amp;A")</formula>
    </cfRule>
    <cfRule type="expression" dxfId="2212" priority="1749" stopIfTrue="1">
      <formula>AND($F7&gt;0,$G7="")</formula>
    </cfRule>
    <cfRule type="expression" dxfId="2211" priority="1750" stopIfTrue="1">
      <formula>AND($F7=0,$G7&lt;&gt;"",$G7&lt;&gt;"PUMP OFF MODE",G7&lt;&gt;"UNDER LOAD")</formula>
    </cfRule>
  </conditionalFormatting>
  <conditionalFormatting sqref="G7">
    <cfRule type="expression" dxfId="2210" priority="1745" stopIfTrue="1">
      <formula>OR($D7="SI",$D7="T&amp;A")</formula>
    </cfRule>
    <cfRule type="expression" dxfId="2209" priority="1746" stopIfTrue="1">
      <formula>AND($F7&gt;0,$G7="")</formula>
    </cfRule>
    <cfRule type="expression" dxfId="2208" priority="1747" stopIfTrue="1">
      <formula>AND($F7=0,$G7&lt;&gt;"",$G7&lt;&gt;"PUMP OFF MODE",G7&lt;&gt;"UNDER LOAD")</formula>
    </cfRule>
  </conditionalFormatting>
  <conditionalFormatting sqref="G7">
    <cfRule type="expression" dxfId="2207" priority="1742" stopIfTrue="1">
      <formula>OR($D7="SI",$D7="T&amp;A")</formula>
    </cfRule>
    <cfRule type="expression" dxfId="2206" priority="1743" stopIfTrue="1">
      <formula>AND($F7&gt;0,$G7="")</formula>
    </cfRule>
    <cfRule type="expression" dxfId="2205" priority="1744" stopIfTrue="1">
      <formula>AND($F7=0,$G7&lt;&gt;"",$G7&lt;&gt;"PUMP OFF MODE",G7&lt;&gt;"UNDER LOAD")</formula>
    </cfRule>
  </conditionalFormatting>
  <conditionalFormatting sqref="G10">
    <cfRule type="expression" dxfId="2204" priority="1739" stopIfTrue="1">
      <formula>OR($D10="SI",$D10="T&amp;A")</formula>
    </cfRule>
    <cfRule type="expression" dxfId="2203" priority="1740" stopIfTrue="1">
      <formula>AND($F10&gt;0,$G10="")</formula>
    </cfRule>
    <cfRule type="expression" dxfId="2202" priority="1741" stopIfTrue="1">
      <formula>AND($F10=0,$G10&lt;&gt;"",$G10&lt;&gt;"PUMP OFF MODE",G10&lt;&gt;"UNDER LOAD")</formula>
    </cfRule>
  </conditionalFormatting>
  <conditionalFormatting sqref="G10">
    <cfRule type="expression" dxfId="2201" priority="1736" stopIfTrue="1">
      <formula>OR($D10="SI",$D10="T&amp;A")</formula>
    </cfRule>
    <cfRule type="expression" dxfId="2200" priority="1737" stopIfTrue="1">
      <formula>AND($F10&gt;0,$G10="")</formula>
    </cfRule>
    <cfRule type="expression" dxfId="2199" priority="1738" stopIfTrue="1">
      <formula>AND($F10=0,$G10&lt;&gt;"",$G10&lt;&gt;"PUMP OFF MODE",G10&lt;&gt;"UNDER LOAD")</formula>
    </cfRule>
  </conditionalFormatting>
  <conditionalFormatting sqref="G10">
    <cfRule type="expression" dxfId="2198" priority="1733" stopIfTrue="1">
      <formula>OR($D10="SI",$D10="T&amp;A")</formula>
    </cfRule>
    <cfRule type="expression" dxfId="2197" priority="1734" stopIfTrue="1">
      <formula>AND($F10&gt;0,$G10="")</formula>
    </cfRule>
    <cfRule type="expression" dxfId="2196" priority="1735" stopIfTrue="1">
      <formula>AND($F10=0,$G10&lt;&gt;"",$G10&lt;&gt;"PUMP OFF MODE",G10&lt;&gt;"UNDER LOAD")</formula>
    </cfRule>
  </conditionalFormatting>
  <conditionalFormatting sqref="G10">
    <cfRule type="expression" dxfId="2195" priority="1730" stopIfTrue="1">
      <formula>OR($D10="SI",$D10="T&amp;A")</formula>
    </cfRule>
    <cfRule type="expression" dxfId="2194" priority="1731" stopIfTrue="1">
      <formula>AND($F10&gt;0,$G10="")</formula>
    </cfRule>
    <cfRule type="expression" dxfId="2193" priority="1732" stopIfTrue="1">
      <formula>AND($F10=0,$G10&lt;&gt;"",$G10&lt;&gt;"PUMP OFF MODE",G10&lt;&gt;"UNDER LOAD")</formula>
    </cfRule>
  </conditionalFormatting>
  <conditionalFormatting sqref="G10">
    <cfRule type="expression" dxfId="2192" priority="1727" stopIfTrue="1">
      <formula>OR($D10="SI",$D10="T&amp;A")</formula>
    </cfRule>
    <cfRule type="expression" dxfId="2191" priority="1728" stopIfTrue="1">
      <formula>AND($F10&gt;0,$G10="")</formula>
    </cfRule>
    <cfRule type="expression" dxfId="2190" priority="1729" stopIfTrue="1">
      <formula>AND($F10=0,$G10&lt;&gt;"",$G10&lt;&gt;"PUMP OFF MODE",G10&lt;&gt;"UNDER LOAD")</formula>
    </cfRule>
  </conditionalFormatting>
  <conditionalFormatting sqref="G12">
    <cfRule type="expression" dxfId="2189" priority="1724" stopIfTrue="1">
      <formula>OR($D12="SI",$D12="T&amp;A")</formula>
    </cfRule>
    <cfRule type="expression" dxfId="2188" priority="1725" stopIfTrue="1">
      <formula>AND($F12&gt;0,$G12="")</formula>
    </cfRule>
    <cfRule type="expression" dxfId="2187" priority="1726" stopIfTrue="1">
      <formula>AND($F12=0,$G12&lt;&gt;"",$G12&lt;&gt;"PUMP OFF MODE",G12&lt;&gt;"UNDER LOAD")</formula>
    </cfRule>
  </conditionalFormatting>
  <conditionalFormatting sqref="G12">
    <cfRule type="expression" dxfId="2186" priority="1721" stopIfTrue="1">
      <formula>OR($D12="SI",$D12="T&amp;A")</formula>
    </cfRule>
    <cfRule type="expression" dxfId="2185" priority="1722" stopIfTrue="1">
      <formula>AND($F12&gt;0,$G12="")</formula>
    </cfRule>
    <cfRule type="expression" dxfId="2184" priority="1723" stopIfTrue="1">
      <formula>AND($F12=0,$G12&lt;&gt;"",$G12&lt;&gt;"PUMP OFF MODE",G12&lt;&gt;"UNDER LOAD")</formula>
    </cfRule>
  </conditionalFormatting>
  <conditionalFormatting sqref="G12">
    <cfRule type="expression" dxfId="2183" priority="1718" stopIfTrue="1">
      <formula>OR($D12="SI",$D12="T&amp;A")</formula>
    </cfRule>
    <cfRule type="expression" dxfId="2182" priority="1719" stopIfTrue="1">
      <formula>AND($F12&gt;0,$G12="")</formula>
    </cfRule>
    <cfRule type="expression" dxfId="2181" priority="1720" stopIfTrue="1">
      <formula>AND($F12=0,$G12&lt;&gt;"",$G12&lt;&gt;"PUMP OFF MODE",G12&lt;&gt;"UNDER LOAD")</formula>
    </cfRule>
  </conditionalFormatting>
  <conditionalFormatting sqref="G12">
    <cfRule type="expression" dxfId="2180" priority="1715" stopIfTrue="1">
      <formula>OR($D12="SI",$D12="T&amp;A")</formula>
    </cfRule>
    <cfRule type="expression" dxfId="2179" priority="1716" stopIfTrue="1">
      <formula>AND($F12&gt;0,$G12="")</formula>
    </cfRule>
    <cfRule type="expression" dxfId="2178" priority="1717" stopIfTrue="1">
      <formula>AND($F12=0,$G12&lt;&gt;"",$G12&lt;&gt;"PUMP OFF MODE",G12&lt;&gt;"UNDER LOAD")</formula>
    </cfRule>
  </conditionalFormatting>
  <conditionalFormatting sqref="G12">
    <cfRule type="expression" dxfId="2177" priority="1712" stopIfTrue="1">
      <formula>OR($D12="SI",$D12="T&amp;A")</formula>
    </cfRule>
    <cfRule type="expression" dxfId="2176" priority="1713" stopIfTrue="1">
      <formula>AND($F12&gt;0,$G12="")</formula>
    </cfRule>
    <cfRule type="expression" dxfId="2175" priority="1714" stopIfTrue="1">
      <formula>AND($F12=0,$G12&lt;&gt;"",$G12&lt;&gt;"PUMP OFF MODE",G12&lt;&gt;"UNDER LOAD")</formula>
    </cfRule>
  </conditionalFormatting>
  <conditionalFormatting sqref="G12">
    <cfRule type="expression" dxfId="2174" priority="1709" stopIfTrue="1">
      <formula>OR($D12="SI",$D12="T&amp;A")</formula>
    </cfRule>
    <cfRule type="expression" dxfId="2173" priority="1710" stopIfTrue="1">
      <formula>AND($F12&gt;0,$G12="")</formula>
    </cfRule>
    <cfRule type="expression" dxfId="2172" priority="1711" stopIfTrue="1">
      <formula>AND($F12=0,$G12&lt;&gt;"",$G12&lt;&gt;"PUMP OFF MODE",G12&lt;&gt;"UNDER LOAD")</formula>
    </cfRule>
  </conditionalFormatting>
  <conditionalFormatting sqref="G12">
    <cfRule type="expression" dxfId="2171" priority="1706" stopIfTrue="1">
      <formula>OR($D12="SI",$D12="T&amp;A")</formula>
    </cfRule>
    <cfRule type="expression" dxfId="2170" priority="1707" stopIfTrue="1">
      <formula>AND($F12&gt;0,$G12="")</formula>
    </cfRule>
    <cfRule type="expression" dxfId="2169" priority="1708" stopIfTrue="1">
      <formula>AND($F12=0,$G12&lt;&gt;"",$G12&lt;&gt;"PUMP OFF MODE",G12&lt;&gt;"UNDER LOAD")</formula>
    </cfRule>
  </conditionalFormatting>
  <conditionalFormatting sqref="G12">
    <cfRule type="expression" dxfId="2168" priority="1703" stopIfTrue="1">
      <formula>OR($D12="SI",$D12="T&amp;A")</formula>
    </cfRule>
    <cfRule type="expression" dxfId="2167" priority="1704" stopIfTrue="1">
      <formula>AND($F12&gt;0,$G12="")</formula>
    </cfRule>
    <cfRule type="expression" dxfId="2166" priority="1705" stopIfTrue="1">
      <formula>AND($F12=0,$G12&lt;&gt;"",$G12&lt;&gt;"PUMP OFF MODE",G12&lt;&gt;"UNDER LOAD")</formula>
    </cfRule>
  </conditionalFormatting>
  <conditionalFormatting sqref="G12">
    <cfRule type="expression" dxfId="2165" priority="1700" stopIfTrue="1">
      <formula>OR($D12="SI",$D12="T&amp;A")</formula>
    </cfRule>
    <cfRule type="expression" dxfId="2164" priority="1701" stopIfTrue="1">
      <formula>AND($F12&gt;0,$G12="")</formula>
    </cfRule>
    <cfRule type="expression" dxfId="2163" priority="1702" stopIfTrue="1">
      <formula>AND($F12=0,$G12&lt;&gt;"",$G12&lt;&gt;"PUMP OFF MODE",G12&lt;&gt;"UNDER LOAD")</formula>
    </cfRule>
  </conditionalFormatting>
  <conditionalFormatting sqref="G12">
    <cfRule type="expression" dxfId="2162" priority="1697" stopIfTrue="1">
      <formula>OR($D12="SI",$D12="T&amp;A")</formula>
    </cfRule>
    <cfRule type="expression" dxfId="2161" priority="1698" stopIfTrue="1">
      <formula>AND($F12&gt;0,$G12="")</formula>
    </cfRule>
    <cfRule type="expression" dxfId="2160" priority="1699" stopIfTrue="1">
      <formula>AND($F12=0,$G12&lt;&gt;"",$G12&lt;&gt;"PUMP OFF MODE",G12&lt;&gt;"UNDER LOAD")</formula>
    </cfRule>
  </conditionalFormatting>
  <conditionalFormatting sqref="G12">
    <cfRule type="expression" dxfId="2159" priority="1694" stopIfTrue="1">
      <formula>OR($D12="SI",$D12="T&amp;A")</formula>
    </cfRule>
    <cfRule type="expression" dxfId="2158" priority="1695" stopIfTrue="1">
      <formula>AND($F12&gt;0,$G12="")</formula>
    </cfRule>
    <cfRule type="expression" dxfId="2157" priority="1696" stopIfTrue="1">
      <formula>AND($F12=0,$G12&lt;&gt;"",$G12&lt;&gt;"PUMP OFF MODE",G12&lt;&gt;"UNDER LOAD")</formula>
    </cfRule>
  </conditionalFormatting>
  <conditionalFormatting sqref="G12">
    <cfRule type="expression" dxfId="2156" priority="1691" stopIfTrue="1">
      <formula>OR($D12="SI",$D12="T&amp;A")</formula>
    </cfRule>
    <cfRule type="expression" dxfId="2155" priority="1692" stopIfTrue="1">
      <formula>AND($F12&gt;0,$G12="")</formula>
    </cfRule>
    <cfRule type="expression" dxfId="2154" priority="1693" stopIfTrue="1">
      <formula>AND($F12=0,$G12&lt;&gt;"",$G12&lt;&gt;"PUMP OFF MODE",G12&lt;&gt;"UNDER LOAD")</formula>
    </cfRule>
  </conditionalFormatting>
  <conditionalFormatting sqref="G12">
    <cfRule type="expression" dxfId="2153" priority="1688" stopIfTrue="1">
      <formula>OR($D12="SI",$D12="T&amp;A")</formula>
    </cfRule>
    <cfRule type="expression" dxfId="2152" priority="1689" stopIfTrue="1">
      <formula>AND($F12&gt;0,$G12="")</formula>
    </cfRule>
    <cfRule type="expression" dxfId="2151" priority="1690" stopIfTrue="1">
      <formula>AND($F12=0,$G12&lt;&gt;"",$G12&lt;&gt;"PUMP OFF MODE",G12&lt;&gt;"UNDER LOAD")</formula>
    </cfRule>
  </conditionalFormatting>
  <conditionalFormatting sqref="G12">
    <cfRule type="expression" dxfId="2150" priority="1685" stopIfTrue="1">
      <formula>OR($D12="SI",$D12="T&amp;A")</formula>
    </cfRule>
    <cfRule type="expression" dxfId="2149" priority="1686" stopIfTrue="1">
      <formula>AND($F12&gt;0,$G12="")</formula>
    </cfRule>
    <cfRule type="expression" dxfId="2148" priority="1687" stopIfTrue="1">
      <formula>AND($F12=0,$G12&lt;&gt;"",$G12&lt;&gt;"PUMP OFF MODE",G12&lt;&gt;"UNDER LOAD")</formula>
    </cfRule>
  </conditionalFormatting>
  <conditionalFormatting sqref="G12">
    <cfRule type="expression" dxfId="2147" priority="1682" stopIfTrue="1">
      <formula>OR($D12="SI",$D12="T&amp;A")</formula>
    </cfRule>
    <cfRule type="expression" dxfId="2146" priority="1683" stopIfTrue="1">
      <formula>AND($F12&gt;0,$G12="")</formula>
    </cfRule>
    <cfRule type="expression" dxfId="2145" priority="1684" stopIfTrue="1">
      <formula>AND($F12=0,$G12&lt;&gt;"",$G12&lt;&gt;"PUMP OFF MODE",G12&lt;&gt;"UNDER LOAD")</formula>
    </cfRule>
  </conditionalFormatting>
  <conditionalFormatting sqref="G12">
    <cfRule type="expression" dxfId="2144" priority="1679" stopIfTrue="1">
      <formula>OR($D12="SI",$D12="T&amp;A")</formula>
    </cfRule>
    <cfRule type="expression" dxfId="2143" priority="1680" stopIfTrue="1">
      <formula>AND($F12&gt;0,$G12="")</formula>
    </cfRule>
    <cfRule type="expression" dxfId="2142" priority="1681" stopIfTrue="1">
      <formula>AND($F12=0,$G12&lt;&gt;"",$G12&lt;&gt;"PUMP OFF MODE",G12&lt;&gt;"UNDER LOAD")</formula>
    </cfRule>
  </conditionalFormatting>
  <conditionalFormatting sqref="G12">
    <cfRule type="expression" dxfId="2141" priority="1676" stopIfTrue="1">
      <formula>OR($D12="SI",$D12="T&amp;A")</formula>
    </cfRule>
    <cfRule type="expression" dxfId="2140" priority="1677" stopIfTrue="1">
      <formula>AND($F12&gt;0,$G12="")</formula>
    </cfRule>
    <cfRule type="expression" dxfId="2139" priority="1678" stopIfTrue="1">
      <formula>AND($F12=0,$G12&lt;&gt;"",$G12&lt;&gt;"PUMP OFF MODE",G12&lt;&gt;"UNDER LOAD")</formula>
    </cfRule>
  </conditionalFormatting>
  <conditionalFormatting sqref="G15">
    <cfRule type="expression" dxfId="2138" priority="1673" stopIfTrue="1">
      <formula>OR($D15="SI",$D15="T&amp;A")</formula>
    </cfRule>
    <cfRule type="expression" dxfId="2137" priority="1674" stopIfTrue="1">
      <formula>AND($F15&gt;0,$G15="")</formula>
    </cfRule>
    <cfRule type="expression" dxfId="2136" priority="1675" stopIfTrue="1">
      <formula>AND($F15=0,$G15&lt;&gt;"",$G15&lt;&gt;"PUMP OFF MODE",G15&lt;&gt;"UNDER LOAD")</formula>
    </cfRule>
  </conditionalFormatting>
  <conditionalFormatting sqref="G15">
    <cfRule type="expression" dxfId="2135" priority="1670" stopIfTrue="1">
      <formula>OR($D15="SI",$D15="T&amp;A")</formula>
    </cfRule>
    <cfRule type="expression" dxfId="2134" priority="1671" stopIfTrue="1">
      <formula>AND($F15&gt;0,$G15="")</formula>
    </cfRule>
    <cfRule type="expression" dxfId="2133" priority="1672" stopIfTrue="1">
      <formula>AND($F15=0,$G15&lt;&gt;"",$G15&lt;&gt;"PUMP OFF MODE",G15&lt;&gt;"UNDER LOAD")</formula>
    </cfRule>
  </conditionalFormatting>
  <conditionalFormatting sqref="G15">
    <cfRule type="expression" dxfId="2132" priority="1667" stopIfTrue="1">
      <formula>OR($D15="SI",$D15="T&amp;A")</formula>
    </cfRule>
    <cfRule type="expression" dxfId="2131" priority="1668" stopIfTrue="1">
      <formula>AND($F15&gt;0,$G15="")</formula>
    </cfRule>
    <cfRule type="expression" dxfId="2130" priority="1669" stopIfTrue="1">
      <formula>AND($F15=0,$G15&lt;&gt;"",$G15&lt;&gt;"PUMP OFF MODE",G15&lt;&gt;"UNDER LOAD")</formula>
    </cfRule>
  </conditionalFormatting>
  <conditionalFormatting sqref="G15">
    <cfRule type="expression" dxfId="2129" priority="1664" stopIfTrue="1">
      <formula>OR($D15="SI",$D15="T&amp;A")</formula>
    </cfRule>
    <cfRule type="expression" dxfId="2128" priority="1665" stopIfTrue="1">
      <formula>AND($F15&gt;0,$G15="")</formula>
    </cfRule>
    <cfRule type="expression" dxfId="2127" priority="1666" stopIfTrue="1">
      <formula>AND($F15=0,$G15&lt;&gt;"",$G15&lt;&gt;"PUMP OFF MODE",G15&lt;&gt;"UNDER LOAD")</formula>
    </cfRule>
  </conditionalFormatting>
  <conditionalFormatting sqref="G15">
    <cfRule type="expression" dxfId="2126" priority="1661" stopIfTrue="1">
      <formula>OR($D15="SI",$D15="T&amp;A")</formula>
    </cfRule>
    <cfRule type="expression" dxfId="2125" priority="1662" stopIfTrue="1">
      <formula>AND($F15&gt;0,$G15="")</formula>
    </cfRule>
    <cfRule type="expression" dxfId="2124" priority="1663" stopIfTrue="1">
      <formula>AND($F15=0,$G15&lt;&gt;"",$G15&lt;&gt;"PUMP OFF MODE",G15&lt;&gt;"UNDER LOAD")</formula>
    </cfRule>
  </conditionalFormatting>
  <conditionalFormatting sqref="G18:G20">
    <cfRule type="expression" dxfId="2123" priority="1660" stopIfTrue="1">
      <formula>OR($D18="SI",$D18="T&amp;A")</formula>
    </cfRule>
  </conditionalFormatting>
  <conditionalFormatting sqref="G18:G20">
    <cfRule type="expression" dxfId="2122" priority="1657" stopIfTrue="1">
      <formula>OR($D18="SI",$D18="T&amp;A")</formula>
    </cfRule>
    <cfRule type="expression" dxfId="2121" priority="1658" stopIfTrue="1">
      <formula>AND($F18&gt;0,$G18="")</formula>
    </cfRule>
    <cfRule type="expression" dxfId="2120" priority="1659" stopIfTrue="1">
      <formula>AND($F18=0,$G18&lt;&gt;"",$G18&lt;&gt;"PUMP OFF MODE",G18&lt;&gt;"UNDER LOAD")</formula>
    </cfRule>
  </conditionalFormatting>
  <conditionalFormatting sqref="G18:G20">
    <cfRule type="expression" dxfId="2119" priority="1654" stopIfTrue="1">
      <formula>OR($D18="SI",$D18="T&amp;A")</formula>
    </cfRule>
    <cfRule type="expression" dxfId="2118" priority="1655" stopIfTrue="1">
      <formula>AND($F18&gt;0,$G18="")</formula>
    </cfRule>
    <cfRule type="expression" dxfId="2117" priority="1656" stopIfTrue="1">
      <formula>AND($F18=0,$G18&lt;&gt;"",$G18&lt;&gt;"PUMP OFF MODE",G18&lt;&gt;"UNDER LOAD")</formula>
    </cfRule>
  </conditionalFormatting>
  <conditionalFormatting sqref="G18:G20">
    <cfRule type="expression" dxfId="2116" priority="1651" stopIfTrue="1">
      <formula>OR($D18="SI",$D18="T&amp;A")</formula>
    </cfRule>
    <cfRule type="expression" dxfId="2115" priority="1652" stopIfTrue="1">
      <formula>AND($F18&gt;0,$G18="")</formula>
    </cfRule>
    <cfRule type="expression" dxfId="2114" priority="1653" stopIfTrue="1">
      <formula>AND($F18=0,$G18&lt;&gt;"",$G18&lt;&gt;"PUMP OFF MODE",G18&lt;&gt;"UNDER LOAD")</formula>
    </cfRule>
  </conditionalFormatting>
  <conditionalFormatting sqref="G18:G20">
    <cfRule type="expression" dxfId="2113" priority="1648" stopIfTrue="1">
      <formula>OR($D18="SI",$D18="T&amp;A")</formula>
    </cfRule>
    <cfRule type="expression" dxfId="2112" priority="1649" stopIfTrue="1">
      <formula>AND($F18&gt;0,$G18="")</formula>
    </cfRule>
    <cfRule type="expression" dxfId="2111" priority="1650" stopIfTrue="1">
      <formula>AND($F18=0,$G18&lt;&gt;"",$G18&lt;&gt;"PUMP OFF MODE",G18&lt;&gt;"UNDER LOAD")</formula>
    </cfRule>
  </conditionalFormatting>
  <conditionalFormatting sqref="G23">
    <cfRule type="expression" dxfId="2110" priority="1645" stopIfTrue="1">
      <formula>OR($D23="SI",$D23="T&amp;A")</formula>
    </cfRule>
    <cfRule type="expression" dxfId="2109" priority="1646" stopIfTrue="1">
      <formula>AND($F23&gt;0,$G23="")</formula>
    </cfRule>
    <cfRule type="expression" dxfId="2108" priority="1647" stopIfTrue="1">
      <formula>AND($F23=0,$G23&lt;&gt;"",$G23&lt;&gt;"PUMP OFF MODE",G23&lt;&gt;"UNDER LOAD")</formula>
    </cfRule>
  </conditionalFormatting>
  <conditionalFormatting sqref="G23">
    <cfRule type="expression" dxfId="2107" priority="1642" stopIfTrue="1">
      <formula>OR($D23="SI",$D23="T&amp;A")</formula>
    </cfRule>
    <cfRule type="expression" dxfId="2106" priority="1643" stopIfTrue="1">
      <formula>AND($F23&gt;0,$G23="")</formula>
    </cfRule>
    <cfRule type="expression" dxfId="2105" priority="1644" stopIfTrue="1">
      <formula>AND($F23=0,$G23&lt;&gt;"",$G23&lt;&gt;"PUMP OFF MODE",G23&lt;&gt;"UNDER LOAD")</formula>
    </cfRule>
  </conditionalFormatting>
  <conditionalFormatting sqref="G23">
    <cfRule type="expression" dxfId="2104" priority="1639" stopIfTrue="1">
      <formula>OR($D23="SI",$D23="T&amp;A")</formula>
    </cfRule>
    <cfRule type="expression" dxfId="2103" priority="1640" stopIfTrue="1">
      <formula>AND($F23&gt;0,$G23="")</formula>
    </cfRule>
    <cfRule type="expression" dxfId="2102" priority="1641" stopIfTrue="1">
      <formula>AND($F23=0,$G23&lt;&gt;"",$G23&lt;&gt;"PUMP OFF MODE",G23&lt;&gt;"UNDER LOAD")</formula>
    </cfRule>
  </conditionalFormatting>
  <conditionalFormatting sqref="G23">
    <cfRule type="expression" dxfId="2101" priority="1636" stopIfTrue="1">
      <formula>OR($D23="SI",$D23="T&amp;A")</formula>
    </cfRule>
    <cfRule type="expression" dxfId="2100" priority="1637" stopIfTrue="1">
      <formula>AND($F23&gt;0,$G23="")</formula>
    </cfRule>
    <cfRule type="expression" dxfId="2099" priority="1638" stopIfTrue="1">
      <formula>AND($F23=0,$G23&lt;&gt;"",$G23&lt;&gt;"PUMP OFF MODE",G23&lt;&gt;"UNDER LOAD")</formula>
    </cfRule>
  </conditionalFormatting>
  <conditionalFormatting sqref="G23">
    <cfRule type="expression" dxfId="2098" priority="1633" stopIfTrue="1">
      <formula>OR($D23="SI",$D23="T&amp;A")</formula>
    </cfRule>
    <cfRule type="expression" dxfId="2097" priority="1634" stopIfTrue="1">
      <formula>AND($F23&gt;0,$G23="")</formula>
    </cfRule>
    <cfRule type="expression" dxfId="2096" priority="1635" stopIfTrue="1">
      <formula>AND($F23=0,$G23&lt;&gt;"",$G23&lt;&gt;"PUMP OFF MODE",G23&lt;&gt;"UNDER LOAD")</formula>
    </cfRule>
  </conditionalFormatting>
  <conditionalFormatting sqref="G23">
    <cfRule type="expression" dxfId="2095" priority="1630" stopIfTrue="1">
      <formula>OR($D23="SI",$D23="T&amp;A")</formula>
    </cfRule>
    <cfRule type="expression" dxfId="2094" priority="1631" stopIfTrue="1">
      <formula>AND($F23&gt;0,$G23="")</formula>
    </cfRule>
    <cfRule type="expression" dxfId="2093" priority="1632" stopIfTrue="1">
      <formula>AND($F23=0,$G23&lt;&gt;"",$G23&lt;&gt;"PUMP OFF MODE",G23&lt;&gt;"UNDER LOAD")</formula>
    </cfRule>
  </conditionalFormatting>
  <conditionalFormatting sqref="G23">
    <cfRule type="expression" dxfId="2092" priority="1627" stopIfTrue="1">
      <formula>OR($D23="SI",$D23="T&amp;A")</formula>
    </cfRule>
    <cfRule type="expression" dxfId="2091" priority="1628" stopIfTrue="1">
      <formula>AND($F23&gt;0,$G23="")</formula>
    </cfRule>
    <cfRule type="expression" dxfId="2090" priority="1629" stopIfTrue="1">
      <formula>AND($F23=0,$G23&lt;&gt;"",$G23&lt;&gt;"PUMP OFF MODE",G23&lt;&gt;"UNDER LOAD")</formula>
    </cfRule>
  </conditionalFormatting>
  <conditionalFormatting sqref="G23">
    <cfRule type="expression" dxfId="2089" priority="1624" stopIfTrue="1">
      <formula>OR($D23="SI",$D23="T&amp;A")</formula>
    </cfRule>
    <cfRule type="expression" dxfId="2088" priority="1625" stopIfTrue="1">
      <formula>AND($F23&gt;0,$G23="")</formula>
    </cfRule>
    <cfRule type="expression" dxfId="2087" priority="1626" stopIfTrue="1">
      <formula>AND($F23=0,$G23&lt;&gt;"",$G23&lt;&gt;"PUMP OFF MODE",G23&lt;&gt;"UNDER LOAD")</formula>
    </cfRule>
  </conditionalFormatting>
  <conditionalFormatting sqref="G23">
    <cfRule type="expression" dxfId="2086" priority="1621" stopIfTrue="1">
      <formula>OR($D23="SI",$D23="T&amp;A")</formula>
    </cfRule>
    <cfRule type="expression" dxfId="2085" priority="1622" stopIfTrue="1">
      <formula>AND($F23&gt;0,$G23="")</formula>
    </cfRule>
    <cfRule type="expression" dxfId="2084" priority="1623" stopIfTrue="1">
      <formula>AND($F23=0,$G23&lt;&gt;"",$G23&lt;&gt;"PUMP OFF MODE",G23&lt;&gt;"UNDER LOAD")</formula>
    </cfRule>
  </conditionalFormatting>
  <conditionalFormatting sqref="G23">
    <cfRule type="expression" dxfId="2083" priority="1618" stopIfTrue="1">
      <formula>OR($D23="SI",$D23="T&amp;A")</formula>
    </cfRule>
    <cfRule type="expression" dxfId="2082" priority="1619" stopIfTrue="1">
      <formula>AND($F23&gt;0,$G23="")</formula>
    </cfRule>
    <cfRule type="expression" dxfId="2081" priority="1620" stopIfTrue="1">
      <formula>AND($F23=0,$G23&lt;&gt;"",$G23&lt;&gt;"PUMP OFF MODE",G23&lt;&gt;"UNDER LOAD")</formula>
    </cfRule>
  </conditionalFormatting>
  <conditionalFormatting sqref="G23">
    <cfRule type="expression" dxfId="2080" priority="1615" stopIfTrue="1">
      <formula>OR($D23="SI",$D23="T&amp;A")</formula>
    </cfRule>
    <cfRule type="expression" dxfId="2079" priority="1616" stopIfTrue="1">
      <formula>AND($F23&gt;0,$G23="")</formula>
    </cfRule>
    <cfRule type="expression" dxfId="2078" priority="1617" stopIfTrue="1">
      <formula>AND($F23=0,$G23&lt;&gt;"",$G23&lt;&gt;"PUMP OFF MODE",G23&lt;&gt;"UNDER LOAD")</formula>
    </cfRule>
  </conditionalFormatting>
  <conditionalFormatting sqref="G23">
    <cfRule type="expression" dxfId="2077" priority="1612" stopIfTrue="1">
      <formula>OR($D23="SI",$D23="T&amp;A")</formula>
    </cfRule>
    <cfRule type="expression" dxfId="2076" priority="1613" stopIfTrue="1">
      <formula>AND($F23&gt;0,$G23="")</formula>
    </cfRule>
    <cfRule type="expression" dxfId="2075" priority="1614" stopIfTrue="1">
      <formula>AND($F23=0,$G23&lt;&gt;"",$G23&lt;&gt;"PUMP OFF MODE",G23&lt;&gt;"UNDER LOAD")</formula>
    </cfRule>
  </conditionalFormatting>
  <conditionalFormatting sqref="G23">
    <cfRule type="expression" dxfId="2074" priority="1609" stopIfTrue="1">
      <formula>OR($D23="SI",$D23="T&amp;A")</formula>
    </cfRule>
    <cfRule type="expression" dxfId="2073" priority="1610" stopIfTrue="1">
      <formula>AND($F23&gt;0,$G23="")</formula>
    </cfRule>
    <cfRule type="expression" dxfId="2072" priority="1611" stopIfTrue="1">
      <formula>AND($F23=0,$G23&lt;&gt;"",$G23&lt;&gt;"PUMP OFF MODE",G23&lt;&gt;"UNDER LOAD")</formula>
    </cfRule>
  </conditionalFormatting>
  <conditionalFormatting sqref="G23">
    <cfRule type="expression" dxfId="2071" priority="1606" stopIfTrue="1">
      <formula>OR($D23="SI",$D23="T&amp;A")</formula>
    </cfRule>
    <cfRule type="expression" dxfId="2070" priority="1607" stopIfTrue="1">
      <formula>AND($F23&gt;0,$G23="")</formula>
    </cfRule>
    <cfRule type="expression" dxfId="2069" priority="1608" stopIfTrue="1">
      <formula>AND($F23=0,$G23&lt;&gt;"",$G23&lt;&gt;"PUMP OFF MODE",G23&lt;&gt;"UNDER LOAD")</formula>
    </cfRule>
  </conditionalFormatting>
  <conditionalFormatting sqref="G23">
    <cfRule type="expression" dxfId="2068" priority="1603" stopIfTrue="1">
      <formula>OR($D23="SI",$D23="T&amp;A")</formula>
    </cfRule>
    <cfRule type="expression" dxfId="2067" priority="1604" stopIfTrue="1">
      <formula>AND($F23&gt;0,$G23="")</formula>
    </cfRule>
    <cfRule type="expression" dxfId="2066" priority="1605" stopIfTrue="1">
      <formula>AND($F23=0,$G23&lt;&gt;"",$G23&lt;&gt;"PUMP OFF MODE",G23&lt;&gt;"UNDER LOAD")</formula>
    </cfRule>
  </conditionalFormatting>
  <conditionalFormatting sqref="G23">
    <cfRule type="expression" dxfId="2065" priority="1600" stopIfTrue="1">
      <formula>OR($D23="SI",$D23="T&amp;A")</formula>
    </cfRule>
    <cfRule type="expression" dxfId="2064" priority="1601" stopIfTrue="1">
      <formula>AND($F23&gt;0,$G23="")</formula>
    </cfRule>
    <cfRule type="expression" dxfId="2063" priority="1602" stopIfTrue="1">
      <formula>AND($F23=0,$G23&lt;&gt;"",$G23&lt;&gt;"PUMP OFF MODE",G23&lt;&gt;"UNDER LOAD")</formula>
    </cfRule>
  </conditionalFormatting>
  <conditionalFormatting sqref="G23">
    <cfRule type="expression" dxfId="2062" priority="1597" stopIfTrue="1">
      <formula>OR($D23="SI",$D23="T&amp;A")</formula>
    </cfRule>
    <cfRule type="expression" dxfId="2061" priority="1598" stopIfTrue="1">
      <formula>AND($F23&gt;0,$G23="")</formula>
    </cfRule>
    <cfRule type="expression" dxfId="2060" priority="1599" stopIfTrue="1">
      <formula>AND($F23=0,$G23&lt;&gt;"",$G23&lt;&gt;"PUMP OFF MODE",G23&lt;&gt;"UNDER LOAD")</formula>
    </cfRule>
  </conditionalFormatting>
  <conditionalFormatting sqref="G25:G27">
    <cfRule type="expression" dxfId="2059" priority="1594" stopIfTrue="1">
      <formula>OR($D25="SI",$D25="T&amp;A")</formula>
    </cfRule>
    <cfRule type="expression" dxfId="2058" priority="1595" stopIfTrue="1">
      <formula>AND($F25&gt;0,$G25="")</formula>
    </cfRule>
    <cfRule type="expression" dxfId="2057" priority="1596" stopIfTrue="1">
      <formula>AND($F25=0,$G25&lt;&gt;"",$G25&lt;&gt;"PUMP OFF MODE",G25&lt;&gt;"UNDER LOAD")</formula>
    </cfRule>
  </conditionalFormatting>
  <conditionalFormatting sqref="G25:G27">
    <cfRule type="expression" dxfId="2056" priority="1591" stopIfTrue="1">
      <formula>OR($D25="SI",$D25="T&amp;A")</formula>
    </cfRule>
    <cfRule type="expression" dxfId="2055" priority="1592" stopIfTrue="1">
      <formula>AND($F25&gt;0,$G25="")</formula>
    </cfRule>
    <cfRule type="expression" dxfId="2054" priority="1593" stopIfTrue="1">
      <formula>AND($F25=0,$G25&lt;&gt;"",$G25&lt;&gt;"PUMP OFF MODE",G25&lt;&gt;"UNDER LOAD")</formula>
    </cfRule>
  </conditionalFormatting>
  <conditionalFormatting sqref="G25:G27">
    <cfRule type="expression" dxfId="2053" priority="1588" stopIfTrue="1">
      <formula>OR($D25="SI",$D25="T&amp;A")</formula>
    </cfRule>
    <cfRule type="expression" dxfId="2052" priority="1589" stopIfTrue="1">
      <formula>AND($F25&gt;0,$G25="")</formula>
    </cfRule>
    <cfRule type="expression" dxfId="2051" priority="1590" stopIfTrue="1">
      <formula>AND($F25=0,$G25&lt;&gt;"",$G25&lt;&gt;"PUMP OFF MODE",G25&lt;&gt;"UNDER LOAD")</formula>
    </cfRule>
  </conditionalFormatting>
  <conditionalFormatting sqref="G25:G27">
    <cfRule type="expression" dxfId="2050" priority="1585" stopIfTrue="1">
      <formula>OR($D25="SI",$D25="T&amp;A")</formula>
    </cfRule>
    <cfRule type="expression" dxfId="2049" priority="1586" stopIfTrue="1">
      <formula>AND($F25&gt;0,$G25="")</formula>
    </cfRule>
    <cfRule type="expression" dxfId="2048" priority="1587" stopIfTrue="1">
      <formula>AND($F25=0,$G25&lt;&gt;"",$G25&lt;&gt;"PUMP OFF MODE",G25&lt;&gt;"UNDER LOAD")</formula>
    </cfRule>
  </conditionalFormatting>
  <conditionalFormatting sqref="G31">
    <cfRule type="expression" dxfId="2047" priority="1582" stopIfTrue="1">
      <formula>OR($D31="SI",$D31="T&amp;A")</formula>
    </cfRule>
    <cfRule type="expression" dxfId="2046" priority="1583" stopIfTrue="1">
      <formula>AND($F31&gt;0,$G31="")</formula>
    </cfRule>
    <cfRule type="expression" dxfId="2045" priority="1584" stopIfTrue="1">
      <formula>AND($F31=0,$G31&lt;&gt;"",$G31&lt;&gt;"PUMP OFF MODE",G31&lt;&gt;"UNDER LOAD")</formula>
    </cfRule>
  </conditionalFormatting>
  <conditionalFormatting sqref="G31">
    <cfRule type="expression" dxfId="2044" priority="1579" stopIfTrue="1">
      <formula>OR($D31="SI",$D31="T&amp;A")</formula>
    </cfRule>
    <cfRule type="expression" dxfId="2043" priority="1580" stopIfTrue="1">
      <formula>AND($F31&gt;0,$G31="")</formula>
    </cfRule>
    <cfRule type="expression" dxfId="2042" priority="1581" stopIfTrue="1">
      <formula>AND($F31=0,$G31&lt;&gt;"",$G31&lt;&gt;"PUMP OFF MODE",G31&lt;&gt;"UNDER LOAD")</formula>
    </cfRule>
  </conditionalFormatting>
  <conditionalFormatting sqref="G31">
    <cfRule type="expression" dxfId="2041" priority="1576" stopIfTrue="1">
      <formula>OR($D31="SI",$D31="T&amp;A")</formula>
    </cfRule>
    <cfRule type="expression" dxfId="2040" priority="1577" stopIfTrue="1">
      <formula>AND($F31&gt;0,$G31="")</formula>
    </cfRule>
    <cfRule type="expression" dxfId="2039" priority="1578" stopIfTrue="1">
      <formula>AND($F31=0,$G31&lt;&gt;"",$G31&lt;&gt;"PUMP OFF MODE",G31&lt;&gt;"UNDER LOAD")</formula>
    </cfRule>
  </conditionalFormatting>
  <conditionalFormatting sqref="G31">
    <cfRule type="expression" dxfId="2038" priority="1573" stopIfTrue="1">
      <formula>OR($D31="SI",$D31="T&amp;A")</formula>
    </cfRule>
    <cfRule type="expression" dxfId="2037" priority="1574" stopIfTrue="1">
      <formula>AND($F31&gt;0,$G31="")</formula>
    </cfRule>
    <cfRule type="expression" dxfId="2036" priority="1575" stopIfTrue="1">
      <formula>AND($F31=0,$G31&lt;&gt;"",$G31&lt;&gt;"PUMP OFF MODE",G31&lt;&gt;"UNDER LOAD")</formula>
    </cfRule>
  </conditionalFormatting>
  <conditionalFormatting sqref="G31">
    <cfRule type="expression" dxfId="2035" priority="1570" stopIfTrue="1">
      <formula>OR($D31="SI",$D31="T&amp;A")</formula>
    </cfRule>
    <cfRule type="expression" dxfId="2034" priority="1571" stopIfTrue="1">
      <formula>AND($F31&gt;0,$G31="")</formula>
    </cfRule>
    <cfRule type="expression" dxfId="2033" priority="1572" stopIfTrue="1">
      <formula>AND($F31=0,$G31&lt;&gt;"",$G31&lt;&gt;"PUMP OFF MODE",G31&lt;&gt;"UNDER LOAD")</formula>
    </cfRule>
  </conditionalFormatting>
  <conditionalFormatting sqref="G31">
    <cfRule type="expression" dxfId="2032" priority="1567" stopIfTrue="1">
      <formula>OR($D31="SI",$D31="T&amp;A")</formula>
    </cfRule>
    <cfRule type="expression" dxfId="2031" priority="1568" stopIfTrue="1">
      <formula>AND($F31&gt;0,$G31="")</formula>
    </cfRule>
    <cfRule type="expression" dxfId="2030" priority="1569" stopIfTrue="1">
      <formula>AND($F31=0,$G31&lt;&gt;"",$G31&lt;&gt;"PUMP OFF MODE",G31&lt;&gt;"UNDER LOAD")</formula>
    </cfRule>
  </conditionalFormatting>
  <conditionalFormatting sqref="G31">
    <cfRule type="expression" dxfId="2029" priority="1564" stopIfTrue="1">
      <formula>OR($D31="SI",$D31="T&amp;A")</formula>
    </cfRule>
    <cfRule type="expression" dxfId="2028" priority="1565" stopIfTrue="1">
      <formula>AND($F31&gt;0,$G31="")</formula>
    </cfRule>
    <cfRule type="expression" dxfId="2027" priority="1566" stopIfTrue="1">
      <formula>AND($F31=0,$G31&lt;&gt;"",$G31&lt;&gt;"PUMP OFF MODE",G31&lt;&gt;"UNDER LOAD")</formula>
    </cfRule>
  </conditionalFormatting>
  <conditionalFormatting sqref="G31">
    <cfRule type="expression" dxfId="2026" priority="1561" stopIfTrue="1">
      <formula>OR($D31="SI",$D31="T&amp;A")</formula>
    </cfRule>
    <cfRule type="expression" dxfId="2025" priority="1562" stopIfTrue="1">
      <formula>AND($F31&gt;0,$G31="")</formula>
    </cfRule>
    <cfRule type="expression" dxfId="2024" priority="1563" stopIfTrue="1">
      <formula>AND($F31=0,$G31&lt;&gt;"",$G31&lt;&gt;"PUMP OFF MODE",G31&lt;&gt;"UNDER LOAD")</formula>
    </cfRule>
  </conditionalFormatting>
  <conditionalFormatting sqref="G31">
    <cfRule type="expression" dxfId="2023" priority="1558" stopIfTrue="1">
      <formula>OR($D31="SI",$D31="T&amp;A")</formula>
    </cfRule>
    <cfRule type="expression" dxfId="2022" priority="1559" stopIfTrue="1">
      <formula>AND($F31&gt;0,$G31="")</formula>
    </cfRule>
    <cfRule type="expression" dxfId="2021" priority="1560" stopIfTrue="1">
      <formula>AND($F31=0,$G31&lt;&gt;"",$G31&lt;&gt;"PUMP OFF MODE",G31&lt;&gt;"UNDER LOAD")</formula>
    </cfRule>
  </conditionalFormatting>
  <conditionalFormatting sqref="G31">
    <cfRule type="expression" dxfId="2020" priority="1555" stopIfTrue="1">
      <formula>OR($D31="SI",$D31="T&amp;A")</formula>
    </cfRule>
    <cfRule type="expression" dxfId="2019" priority="1556" stopIfTrue="1">
      <formula>AND($F31&gt;0,$G31="")</formula>
    </cfRule>
    <cfRule type="expression" dxfId="2018" priority="1557" stopIfTrue="1">
      <formula>AND($F31=0,$G31&lt;&gt;"",$G31&lt;&gt;"PUMP OFF MODE",G31&lt;&gt;"UNDER LOAD")</formula>
    </cfRule>
  </conditionalFormatting>
  <conditionalFormatting sqref="G31">
    <cfRule type="expression" dxfId="2017" priority="1552" stopIfTrue="1">
      <formula>OR($D31="SI",$D31="T&amp;A")</formula>
    </cfRule>
    <cfRule type="expression" dxfId="2016" priority="1553" stopIfTrue="1">
      <formula>AND($F31&gt;0,$G31="")</formula>
    </cfRule>
    <cfRule type="expression" dxfId="2015" priority="1554" stopIfTrue="1">
      <formula>AND($F31=0,$G31&lt;&gt;"",$G31&lt;&gt;"PUMP OFF MODE",G31&lt;&gt;"UNDER LOAD")</formula>
    </cfRule>
  </conditionalFormatting>
  <conditionalFormatting sqref="G31">
    <cfRule type="expression" dxfId="2014" priority="1549" stopIfTrue="1">
      <formula>OR($D31="SI",$D31="T&amp;A")</formula>
    </cfRule>
    <cfRule type="expression" dxfId="2013" priority="1550" stopIfTrue="1">
      <formula>AND($F31&gt;0,$G31="")</formula>
    </cfRule>
    <cfRule type="expression" dxfId="2012" priority="1551" stopIfTrue="1">
      <formula>AND($F31=0,$G31&lt;&gt;"",$G31&lt;&gt;"PUMP OFF MODE",G31&lt;&gt;"UNDER LOAD")</formula>
    </cfRule>
  </conditionalFormatting>
  <conditionalFormatting sqref="G31">
    <cfRule type="expression" dxfId="2011" priority="1546" stopIfTrue="1">
      <formula>OR($D31="SI",$D31="T&amp;A")</formula>
    </cfRule>
    <cfRule type="expression" dxfId="2010" priority="1547" stopIfTrue="1">
      <formula>AND($F31&gt;0,$G31="")</formula>
    </cfRule>
    <cfRule type="expression" dxfId="2009" priority="1548" stopIfTrue="1">
      <formula>AND($F31=0,$G31&lt;&gt;"",$G31&lt;&gt;"PUMP OFF MODE",G31&lt;&gt;"UNDER LOAD")</formula>
    </cfRule>
  </conditionalFormatting>
  <conditionalFormatting sqref="G31">
    <cfRule type="expression" dxfId="2008" priority="1543" stopIfTrue="1">
      <formula>OR($D31="SI",$D31="T&amp;A")</formula>
    </cfRule>
    <cfRule type="expression" dxfId="2007" priority="1544" stopIfTrue="1">
      <formula>AND($F31&gt;0,$G31="")</formula>
    </cfRule>
    <cfRule type="expression" dxfId="2006" priority="1545" stopIfTrue="1">
      <formula>AND($F31=0,$G31&lt;&gt;"",$G31&lt;&gt;"PUMP OFF MODE",G31&lt;&gt;"UNDER LOAD")</formula>
    </cfRule>
  </conditionalFormatting>
  <conditionalFormatting sqref="G31">
    <cfRule type="expression" dxfId="2005" priority="1540" stopIfTrue="1">
      <formula>OR($D31="SI",$D31="T&amp;A")</formula>
    </cfRule>
    <cfRule type="expression" dxfId="2004" priority="1541" stopIfTrue="1">
      <formula>AND($F31&gt;0,$G31="")</formula>
    </cfRule>
    <cfRule type="expression" dxfId="2003" priority="1542" stopIfTrue="1">
      <formula>AND($F31=0,$G31&lt;&gt;"",$G31&lt;&gt;"PUMP OFF MODE",G31&lt;&gt;"UNDER LOAD")</formula>
    </cfRule>
  </conditionalFormatting>
  <conditionalFormatting sqref="G31">
    <cfRule type="expression" dxfId="2002" priority="1537" stopIfTrue="1">
      <formula>OR($D31="SI",$D31="T&amp;A")</formula>
    </cfRule>
    <cfRule type="expression" dxfId="2001" priority="1538" stopIfTrue="1">
      <formula>AND($F31&gt;0,$G31="")</formula>
    </cfRule>
    <cfRule type="expression" dxfId="2000" priority="1539" stopIfTrue="1">
      <formula>AND($F31=0,$G31&lt;&gt;"",$G31&lt;&gt;"PUMP OFF MODE",G31&lt;&gt;"UNDER LOAD")</formula>
    </cfRule>
  </conditionalFormatting>
  <conditionalFormatting sqref="G31">
    <cfRule type="expression" dxfId="1999" priority="1534" stopIfTrue="1">
      <formula>OR($D31="SI",$D31="T&amp;A")</formula>
    </cfRule>
    <cfRule type="expression" dxfId="1998" priority="1535" stopIfTrue="1">
      <formula>AND($F31&gt;0,$G31="")</formula>
    </cfRule>
    <cfRule type="expression" dxfId="1997" priority="1536" stopIfTrue="1">
      <formula>AND($F31=0,$G31&lt;&gt;"",$G31&lt;&gt;"PUMP OFF MODE",G31&lt;&gt;"UNDER LOAD")</formula>
    </cfRule>
  </conditionalFormatting>
  <conditionalFormatting sqref="G33">
    <cfRule type="expression" dxfId="1996" priority="1531" stopIfTrue="1">
      <formula>OR($D33="SI",$D33="T&amp;A")</formula>
    </cfRule>
    <cfRule type="expression" dxfId="1995" priority="1532" stopIfTrue="1">
      <formula>AND($F33&gt;0,$G33="")</formula>
    </cfRule>
    <cfRule type="expression" dxfId="1994" priority="1533" stopIfTrue="1">
      <formula>AND($F33=0,$G33&lt;&gt;"",$G33&lt;&gt;"PUMP OFF MODE",G33&lt;&gt;"UNDER LOAD")</formula>
    </cfRule>
  </conditionalFormatting>
  <conditionalFormatting sqref="G33">
    <cfRule type="expression" dxfId="1993" priority="1528" stopIfTrue="1">
      <formula>OR($D33="SI",$D33="T&amp;A")</formula>
    </cfRule>
    <cfRule type="expression" dxfId="1992" priority="1529" stopIfTrue="1">
      <formula>AND($F33&gt;0,$G33="")</formula>
    </cfRule>
    <cfRule type="expression" dxfId="1991" priority="1530" stopIfTrue="1">
      <formula>AND($F33=0,$G33&lt;&gt;"",$G33&lt;&gt;"PUMP OFF MODE",G33&lt;&gt;"UNDER LOAD")</formula>
    </cfRule>
  </conditionalFormatting>
  <conditionalFormatting sqref="G33">
    <cfRule type="expression" dxfId="1990" priority="1525" stopIfTrue="1">
      <formula>OR($D33="SI",$D33="T&amp;A")</formula>
    </cfRule>
    <cfRule type="expression" dxfId="1989" priority="1526" stopIfTrue="1">
      <formula>AND($F33&gt;0,$G33="")</formula>
    </cfRule>
    <cfRule type="expression" dxfId="1988" priority="1527" stopIfTrue="1">
      <formula>AND($F33=0,$G33&lt;&gt;"",$G33&lt;&gt;"PUMP OFF MODE",G33&lt;&gt;"UNDER LOAD")</formula>
    </cfRule>
  </conditionalFormatting>
  <conditionalFormatting sqref="G33">
    <cfRule type="expression" dxfId="1987" priority="1522" stopIfTrue="1">
      <formula>OR($D33="SI",$D33="T&amp;A")</formula>
    </cfRule>
    <cfRule type="expression" dxfId="1986" priority="1523" stopIfTrue="1">
      <formula>AND($F33&gt;0,$G33="")</formula>
    </cfRule>
    <cfRule type="expression" dxfId="1985" priority="1524" stopIfTrue="1">
      <formula>AND($F33=0,$G33&lt;&gt;"",$G33&lt;&gt;"PUMP OFF MODE",G33&lt;&gt;"UNDER LOAD")</formula>
    </cfRule>
  </conditionalFormatting>
  <conditionalFormatting sqref="G33">
    <cfRule type="expression" dxfId="1984" priority="1519" stopIfTrue="1">
      <formula>OR($D33="SI",$D33="T&amp;A")</formula>
    </cfRule>
    <cfRule type="expression" dxfId="1983" priority="1520" stopIfTrue="1">
      <formula>AND($F33&gt;0,$G33="")</formula>
    </cfRule>
    <cfRule type="expression" dxfId="1982" priority="1521" stopIfTrue="1">
      <formula>AND($F33=0,$G33&lt;&gt;"",$G33&lt;&gt;"PUMP OFF MODE",G33&lt;&gt;"UNDER LOAD")</formula>
    </cfRule>
  </conditionalFormatting>
  <conditionalFormatting sqref="G45">
    <cfRule type="expression" dxfId="1981" priority="1516" stopIfTrue="1">
      <formula>OR($D45="SI",$D45="T&amp;A")</formula>
    </cfRule>
    <cfRule type="expression" dxfId="1980" priority="1517" stopIfTrue="1">
      <formula>AND($F45&gt;0,$G45="")</formula>
    </cfRule>
    <cfRule type="expression" dxfId="1979" priority="1518" stopIfTrue="1">
      <formula>AND($F45=0,$G45&lt;&gt;"",$G45&lt;&gt;"PUMP OFF MODE",G45&lt;&gt;"UNDER LOAD")</formula>
    </cfRule>
  </conditionalFormatting>
  <conditionalFormatting sqref="G45">
    <cfRule type="expression" dxfId="1978" priority="1513" stopIfTrue="1">
      <formula>OR($D45="SI",$D45="T&amp;A")</formula>
    </cfRule>
    <cfRule type="expression" dxfId="1977" priority="1514" stopIfTrue="1">
      <formula>AND($F45&gt;0,$G45="")</formula>
    </cfRule>
    <cfRule type="expression" dxfId="1976" priority="1515" stopIfTrue="1">
      <formula>AND($F45=0,$G45&lt;&gt;"",$G45&lt;&gt;"PUMP OFF MODE",G45&lt;&gt;"UNDER LOAD")</formula>
    </cfRule>
  </conditionalFormatting>
  <conditionalFormatting sqref="G45">
    <cfRule type="expression" dxfId="1975" priority="1510" stopIfTrue="1">
      <formula>OR($D45="SI",$D45="T&amp;A")</formula>
    </cfRule>
    <cfRule type="expression" dxfId="1974" priority="1511" stopIfTrue="1">
      <formula>AND($F45&gt;0,$G45="")</formula>
    </cfRule>
    <cfRule type="expression" dxfId="1973" priority="1512" stopIfTrue="1">
      <formula>AND($F45=0,$G45&lt;&gt;"",$G45&lt;&gt;"PUMP OFF MODE",G45&lt;&gt;"UNDER LOAD")</formula>
    </cfRule>
  </conditionalFormatting>
  <conditionalFormatting sqref="G45">
    <cfRule type="expression" dxfId="1972" priority="1507" stopIfTrue="1">
      <formula>OR($D45="SI",$D45="T&amp;A")</formula>
    </cfRule>
    <cfRule type="expression" dxfId="1971" priority="1508" stopIfTrue="1">
      <formula>AND($F45&gt;0,$G45="")</formula>
    </cfRule>
    <cfRule type="expression" dxfId="1970" priority="1509" stopIfTrue="1">
      <formula>AND($F45=0,$G45&lt;&gt;"",$G45&lt;&gt;"PUMP OFF MODE",G45&lt;&gt;"UNDER LOAD")</formula>
    </cfRule>
  </conditionalFormatting>
  <conditionalFormatting sqref="G45">
    <cfRule type="expression" dxfId="1969" priority="1504" stopIfTrue="1">
      <formula>OR($D45="SI",$D45="T&amp;A")</formula>
    </cfRule>
    <cfRule type="expression" dxfId="1968" priority="1505" stopIfTrue="1">
      <formula>AND($F45&gt;0,$G45="")</formula>
    </cfRule>
    <cfRule type="expression" dxfId="1967" priority="1506" stopIfTrue="1">
      <formula>AND($F45=0,$G45&lt;&gt;"",$G45&lt;&gt;"PUMP OFF MODE",G45&lt;&gt;"UNDER LOAD")</formula>
    </cfRule>
  </conditionalFormatting>
  <conditionalFormatting sqref="G45">
    <cfRule type="expression" dxfId="1966" priority="1501" stopIfTrue="1">
      <formula>OR($D45="SI",$D45="T&amp;A")</formula>
    </cfRule>
    <cfRule type="expression" dxfId="1965" priority="1502" stopIfTrue="1">
      <formula>AND($F45&gt;0,$G45="")</formula>
    </cfRule>
    <cfRule type="expression" dxfId="1964" priority="1503" stopIfTrue="1">
      <formula>AND($F45=0,$G45&lt;&gt;"",$G45&lt;&gt;"PUMP OFF MODE",G45&lt;&gt;"UNDER LOAD")</formula>
    </cfRule>
  </conditionalFormatting>
  <conditionalFormatting sqref="G45">
    <cfRule type="expression" dxfId="1963" priority="1498" stopIfTrue="1">
      <formula>OR($D45="SI",$D45="T&amp;A")</formula>
    </cfRule>
    <cfRule type="expression" dxfId="1962" priority="1499" stopIfTrue="1">
      <formula>AND($F45&gt;0,$G45="")</formula>
    </cfRule>
    <cfRule type="expression" dxfId="1961" priority="1500" stopIfTrue="1">
      <formula>AND($F45=0,$G45&lt;&gt;"",$G45&lt;&gt;"PUMP OFF MODE",G45&lt;&gt;"UNDER LOAD")</formula>
    </cfRule>
  </conditionalFormatting>
  <conditionalFormatting sqref="G45">
    <cfRule type="expression" dxfId="1960" priority="1495" stopIfTrue="1">
      <formula>OR($D45="SI",$D45="T&amp;A")</formula>
    </cfRule>
    <cfRule type="expression" dxfId="1959" priority="1496" stopIfTrue="1">
      <formula>AND($F45&gt;0,$G45="")</formula>
    </cfRule>
    <cfRule type="expression" dxfId="1958" priority="1497" stopIfTrue="1">
      <formula>AND($F45=0,$G45&lt;&gt;"",$G45&lt;&gt;"PUMP OFF MODE",G45&lt;&gt;"UNDER LOAD")</formula>
    </cfRule>
  </conditionalFormatting>
  <conditionalFormatting sqref="G45">
    <cfRule type="expression" dxfId="1957" priority="1492" stopIfTrue="1">
      <formula>OR($D45="SI",$D45="T&amp;A")</formula>
    </cfRule>
    <cfRule type="expression" dxfId="1956" priority="1493" stopIfTrue="1">
      <formula>AND($F45&gt;0,$G45="")</formula>
    </cfRule>
    <cfRule type="expression" dxfId="1955" priority="1494" stopIfTrue="1">
      <formula>AND($F45=0,$G45&lt;&gt;"",$G45&lt;&gt;"PUMP OFF MODE",G45&lt;&gt;"UNDER LOAD")</formula>
    </cfRule>
  </conditionalFormatting>
  <conditionalFormatting sqref="G45">
    <cfRule type="expression" dxfId="1954" priority="1489" stopIfTrue="1">
      <formula>OR($D45="SI",$D45="T&amp;A")</formula>
    </cfRule>
    <cfRule type="expression" dxfId="1953" priority="1490" stopIfTrue="1">
      <formula>AND($F45&gt;0,$G45="")</formula>
    </cfRule>
    <cfRule type="expression" dxfId="1952" priority="1491" stopIfTrue="1">
      <formula>AND($F45=0,$G45&lt;&gt;"",$G45&lt;&gt;"PUMP OFF MODE",G45&lt;&gt;"UNDER LOAD")</formula>
    </cfRule>
  </conditionalFormatting>
  <conditionalFormatting sqref="G45">
    <cfRule type="expression" dxfId="1951" priority="1486" stopIfTrue="1">
      <formula>OR($D45="SI",$D45="T&amp;A")</formula>
    </cfRule>
    <cfRule type="expression" dxfId="1950" priority="1487" stopIfTrue="1">
      <formula>AND($F45&gt;0,$G45="")</formula>
    </cfRule>
    <cfRule type="expression" dxfId="1949" priority="1488" stopIfTrue="1">
      <formula>AND($F45=0,$G45&lt;&gt;"",$G45&lt;&gt;"PUMP OFF MODE",G45&lt;&gt;"UNDER LOAD")</formula>
    </cfRule>
  </conditionalFormatting>
  <conditionalFormatting sqref="G45">
    <cfRule type="expression" dxfId="1948" priority="1483" stopIfTrue="1">
      <formula>OR($D45="SI",$D45="T&amp;A")</formula>
    </cfRule>
    <cfRule type="expression" dxfId="1947" priority="1484" stopIfTrue="1">
      <formula>AND($F45&gt;0,$G45="")</formula>
    </cfRule>
    <cfRule type="expression" dxfId="1946" priority="1485" stopIfTrue="1">
      <formula>AND($F45=0,$G45&lt;&gt;"",$G45&lt;&gt;"PUMP OFF MODE",G45&lt;&gt;"UNDER LOAD")</formula>
    </cfRule>
  </conditionalFormatting>
  <conditionalFormatting sqref="G45">
    <cfRule type="expression" dxfId="1945" priority="1480" stopIfTrue="1">
      <formula>OR($D45="SI",$D45="T&amp;A")</formula>
    </cfRule>
    <cfRule type="expression" dxfId="1944" priority="1481" stopIfTrue="1">
      <formula>AND($F45&gt;0,$G45="")</formula>
    </cfRule>
    <cfRule type="expression" dxfId="1943" priority="1482" stopIfTrue="1">
      <formula>AND($F45=0,$G45&lt;&gt;"",$G45&lt;&gt;"PUMP OFF MODE",G45&lt;&gt;"UNDER LOAD")</formula>
    </cfRule>
  </conditionalFormatting>
  <conditionalFormatting sqref="G45">
    <cfRule type="expression" dxfId="1942" priority="1477" stopIfTrue="1">
      <formula>OR($D45="SI",$D45="T&amp;A")</formula>
    </cfRule>
    <cfRule type="expression" dxfId="1941" priority="1478" stopIfTrue="1">
      <formula>AND($F45&gt;0,$G45="")</formula>
    </cfRule>
    <cfRule type="expression" dxfId="1940" priority="1479" stopIfTrue="1">
      <formula>AND($F45=0,$G45&lt;&gt;"",$G45&lt;&gt;"PUMP OFF MODE",G45&lt;&gt;"UNDER LOAD")</formula>
    </cfRule>
  </conditionalFormatting>
  <conditionalFormatting sqref="G45">
    <cfRule type="expression" dxfId="1939" priority="1474" stopIfTrue="1">
      <formula>OR($D45="SI",$D45="T&amp;A")</formula>
    </cfRule>
    <cfRule type="expression" dxfId="1938" priority="1475" stopIfTrue="1">
      <formula>AND($F45&gt;0,$G45="")</formula>
    </cfRule>
    <cfRule type="expression" dxfId="1937" priority="1476" stopIfTrue="1">
      <formula>AND($F45=0,$G45&lt;&gt;"",$G45&lt;&gt;"PUMP OFF MODE",G45&lt;&gt;"UNDER LOAD")</formula>
    </cfRule>
  </conditionalFormatting>
  <conditionalFormatting sqref="G45">
    <cfRule type="expression" dxfId="1936" priority="1471" stopIfTrue="1">
      <formula>OR($D45="SI",$D45="T&amp;A")</formula>
    </cfRule>
    <cfRule type="expression" dxfId="1935" priority="1472" stopIfTrue="1">
      <formula>AND($F45&gt;0,$G45="")</formula>
    </cfRule>
    <cfRule type="expression" dxfId="1934" priority="1473" stopIfTrue="1">
      <formula>AND($F45=0,$G45&lt;&gt;"",$G45&lt;&gt;"PUMP OFF MODE",G45&lt;&gt;"UNDER LOAD")</formula>
    </cfRule>
  </conditionalFormatting>
  <conditionalFormatting sqref="G45">
    <cfRule type="expression" dxfId="1933" priority="1468" stopIfTrue="1">
      <formula>OR($D45="SI",$D45="T&amp;A")</formula>
    </cfRule>
    <cfRule type="expression" dxfId="1932" priority="1469" stopIfTrue="1">
      <formula>AND($F45&gt;0,$G45="")</formula>
    </cfRule>
    <cfRule type="expression" dxfId="1931" priority="1470" stopIfTrue="1">
      <formula>AND($F45=0,$G45&lt;&gt;"",$G45&lt;&gt;"PUMP OFF MODE",G45&lt;&gt;"UNDER LOAD")</formula>
    </cfRule>
  </conditionalFormatting>
  <conditionalFormatting sqref="G59:G60">
    <cfRule type="expression" dxfId="1930" priority="1465" stopIfTrue="1">
      <formula>OR($D59="SI",$D59="T&amp;A")</formula>
    </cfRule>
    <cfRule type="expression" dxfId="1929" priority="1466" stopIfTrue="1">
      <formula>AND($F59&gt;0,$G59="")</formula>
    </cfRule>
    <cfRule type="expression" dxfId="1928" priority="1467" stopIfTrue="1">
      <formula>AND($F59=0,$G59&lt;&gt;"",$G59&lt;&gt;"PUMP OFF MODE",G59&lt;&gt;"UNDER LOAD")</formula>
    </cfRule>
  </conditionalFormatting>
  <conditionalFormatting sqref="G59:G60">
    <cfRule type="expression" dxfId="1927" priority="1462" stopIfTrue="1">
      <formula>OR($D59="SI",$D59="T&amp;A")</formula>
    </cfRule>
    <cfRule type="expression" dxfId="1926" priority="1463" stopIfTrue="1">
      <formula>AND($F59&gt;0,$G59="")</formula>
    </cfRule>
    <cfRule type="expression" dxfId="1925" priority="1464" stopIfTrue="1">
      <formula>AND($F59=0,$G59&lt;&gt;"",$G59&lt;&gt;"PUMP OFF MODE",G59&lt;&gt;"UNDER LOAD")</formula>
    </cfRule>
  </conditionalFormatting>
  <conditionalFormatting sqref="G59:G60">
    <cfRule type="expression" dxfId="1924" priority="1459" stopIfTrue="1">
      <formula>OR($D59="SI",$D59="T&amp;A")</formula>
    </cfRule>
    <cfRule type="expression" dxfId="1923" priority="1460" stopIfTrue="1">
      <formula>AND($F59&gt;0,$G59="")</formula>
    </cfRule>
    <cfRule type="expression" dxfId="1922" priority="1461" stopIfTrue="1">
      <formula>AND($F59=0,$G59&lt;&gt;"",$G59&lt;&gt;"PUMP OFF MODE",G59&lt;&gt;"UNDER LOAD")</formula>
    </cfRule>
  </conditionalFormatting>
  <conditionalFormatting sqref="G59:G60">
    <cfRule type="expression" dxfId="1921" priority="1456" stopIfTrue="1">
      <formula>OR($D59="SI",$D59="T&amp;A")</formula>
    </cfRule>
    <cfRule type="expression" dxfId="1920" priority="1457" stopIfTrue="1">
      <formula>AND($F59&gt;0,$G59="")</formula>
    </cfRule>
    <cfRule type="expression" dxfId="1919" priority="1458" stopIfTrue="1">
      <formula>AND($F59=0,$G59&lt;&gt;"",$G59&lt;&gt;"PUMP OFF MODE",G59&lt;&gt;"UNDER LOAD")</formula>
    </cfRule>
  </conditionalFormatting>
  <conditionalFormatting sqref="G59:G60">
    <cfRule type="expression" dxfId="1918" priority="1453" stopIfTrue="1">
      <formula>OR($D59="SI",$D59="T&amp;A")</formula>
    </cfRule>
    <cfRule type="expression" dxfId="1917" priority="1454" stopIfTrue="1">
      <formula>AND($F59&gt;0,$G59="")</formula>
    </cfRule>
    <cfRule type="expression" dxfId="1916" priority="1455" stopIfTrue="1">
      <formula>AND($F59=0,$G59&lt;&gt;"",$G59&lt;&gt;"PUMP OFF MODE",G59&lt;&gt;"UNDER LOAD")</formula>
    </cfRule>
  </conditionalFormatting>
  <conditionalFormatting sqref="G63">
    <cfRule type="expression" dxfId="1915" priority="1450" stopIfTrue="1">
      <formula>OR($D63="SI",$D63="T&amp;A")</formula>
    </cfRule>
    <cfRule type="expression" dxfId="1914" priority="1451" stopIfTrue="1">
      <formula>AND($F63&gt;0,$G63="")</formula>
    </cfRule>
    <cfRule type="expression" dxfId="1913" priority="1452" stopIfTrue="1">
      <formula>AND($F63=0,$G63&lt;&gt;"",$G63&lt;&gt;"PUMP OFF MODE",G63&lt;&gt;"UNDER LOAD")</formula>
    </cfRule>
  </conditionalFormatting>
  <conditionalFormatting sqref="G63">
    <cfRule type="expression" dxfId="1912" priority="1447" stopIfTrue="1">
      <formula>OR($D63="SI",$D63="T&amp;A")</formula>
    </cfRule>
    <cfRule type="expression" dxfId="1911" priority="1448" stopIfTrue="1">
      <formula>AND($F63&gt;0,$G63="")</formula>
    </cfRule>
    <cfRule type="expression" dxfId="1910" priority="1449" stopIfTrue="1">
      <formula>AND($F63=0,$G63&lt;&gt;"",$G63&lt;&gt;"PUMP OFF MODE",G63&lt;&gt;"UNDER LOAD")</formula>
    </cfRule>
  </conditionalFormatting>
  <conditionalFormatting sqref="G63">
    <cfRule type="expression" dxfId="1909" priority="1444" stopIfTrue="1">
      <formula>OR($D63="SI",$D63="T&amp;A")</formula>
    </cfRule>
    <cfRule type="expression" dxfId="1908" priority="1445" stopIfTrue="1">
      <formula>AND($F63&gt;0,$G63="")</formula>
    </cfRule>
    <cfRule type="expression" dxfId="1907" priority="1446" stopIfTrue="1">
      <formula>AND($F63=0,$G63&lt;&gt;"",$G63&lt;&gt;"PUMP OFF MODE",G63&lt;&gt;"UNDER LOAD")</formula>
    </cfRule>
  </conditionalFormatting>
  <conditionalFormatting sqref="G63">
    <cfRule type="expression" dxfId="1906" priority="1441" stopIfTrue="1">
      <formula>OR($D63="SI",$D63="T&amp;A")</formula>
    </cfRule>
    <cfRule type="expression" dxfId="1905" priority="1442" stopIfTrue="1">
      <formula>AND($F63&gt;0,$G63="")</formula>
    </cfRule>
    <cfRule type="expression" dxfId="1904" priority="1443" stopIfTrue="1">
      <formula>AND($F63=0,$G63&lt;&gt;"",$G63&lt;&gt;"PUMP OFF MODE",G63&lt;&gt;"UNDER LOAD")</formula>
    </cfRule>
  </conditionalFormatting>
  <conditionalFormatting sqref="G63">
    <cfRule type="expression" dxfId="1903" priority="1438" stopIfTrue="1">
      <formula>OR($D63="SI",$D63="T&amp;A")</formula>
    </cfRule>
    <cfRule type="expression" dxfId="1902" priority="1439" stopIfTrue="1">
      <formula>AND($F63&gt;0,$G63="")</formula>
    </cfRule>
    <cfRule type="expression" dxfId="1901" priority="1440" stopIfTrue="1">
      <formula>AND($F63=0,$G63&lt;&gt;"",$G63&lt;&gt;"PUMP OFF MODE",G63&lt;&gt;"UNDER LOAD")</formula>
    </cfRule>
  </conditionalFormatting>
  <conditionalFormatting sqref="G63">
    <cfRule type="expression" dxfId="1900" priority="1435" stopIfTrue="1">
      <formula>OR($D63="SI",$D63="T&amp;A")</formula>
    </cfRule>
    <cfRule type="expression" dxfId="1899" priority="1436" stopIfTrue="1">
      <formula>AND($F63&gt;0,$G63="")</formula>
    </cfRule>
    <cfRule type="expression" dxfId="1898" priority="1437" stopIfTrue="1">
      <formula>AND($F63=0,$G63&lt;&gt;"",$G63&lt;&gt;"PUMP OFF MODE",G63&lt;&gt;"UNDER LOAD")</formula>
    </cfRule>
  </conditionalFormatting>
  <conditionalFormatting sqref="G65">
    <cfRule type="expression" dxfId="1897" priority="1434" stopIfTrue="1">
      <formula>OR($D65="SI",$D65="T&amp;A")</formula>
    </cfRule>
  </conditionalFormatting>
  <conditionalFormatting sqref="G65">
    <cfRule type="expression" dxfId="1896" priority="1431" stopIfTrue="1">
      <formula>OR($D65="SI",$D65="T&amp;A")</formula>
    </cfRule>
    <cfRule type="expression" dxfId="1895" priority="1432" stopIfTrue="1">
      <formula>AND($F65&gt;0,$G65="")</formula>
    </cfRule>
    <cfRule type="expression" dxfId="1894" priority="1433" stopIfTrue="1">
      <formula>AND($F65=0,$G65&lt;&gt;"",$G65&lt;&gt;"PUMP OFF MODE",G65&lt;&gt;"UNDER LOAD")</formula>
    </cfRule>
  </conditionalFormatting>
  <conditionalFormatting sqref="G65">
    <cfRule type="expression" dxfId="1893" priority="1428" stopIfTrue="1">
      <formula>OR($D65="SI",$D65="T&amp;A")</formula>
    </cfRule>
    <cfRule type="expression" dxfId="1892" priority="1429" stopIfTrue="1">
      <formula>AND($F65&gt;0,$G65="")</formula>
    </cfRule>
    <cfRule type="expression" dxfId="1891" priority="1430" stopIfTrue="1">
      <formula>AND($F65=0,$G65&lt;&gt;"",$G65&lt;&gt;"PUMP OFF MODE",G65&lt;&gt;"UNDER LOAD")</formula>
    </cfRule>
  </conditionalFormatting>
  <conditionalFormatting sqref="G65">
    <cfRule type="expression" dxfId="1890" priority="1425" stopIfTrue="1">
      <formula>OR($D65="SI",$D65="T&amp;A")</formula>
    </cfRule>
    <cfRule type="expression" dxfId="1889" priority="1426" stopIfTrue="1">
      <formula>AND($F65&gt;0,$G65="")</formula>
    </cfRule>
    <cfRule type="expression" dxfId="1888" priority="1427" stopIfTrue="1">
      <formula>AND($F65=0,$G65&lt;&gt;"",$G65&lt;&gt;"PUMP OFF MODE",G65&lt;&gt;"UNDER LOAD")</formula>
    </cfRule>
  </conditionalFormatting>
  <conditionalFormatting sqref="G65">
    <cfRule type="expression" dxfId="1887" priority="1422" stopIfTrue="1">
      <formula>OR($D65="SI",$D65="T&amp;A")</formula>
    </cfRule>
    <cfRule type="expression" dxfId="1886" priority="1423" stopIfTrue="1">
      <formula>AND($F65&gt;0,$G65="")</formula>
    </cfRule>
    <cfRule type="expression" dxfId="1885" priority="1424" stopIfTrue="1">
      <formula>AND($F65=0,$G65&lt;&gt;"",$G65&lt;&gt;"PUMP OFF MODE",G65&lt;&gt;"UNDER LOAD")</formula>
    </cfRule>
  </conditionalFormatting>
  <conditionalFormatting sqref="G65">
    <cfRule type="expression" dxfId="1884" priority="1419" stopIfTrue="1">
      <formula>OR($D65="SI",$D65="T&amp;A")</formula>
    </cfRule>
    <cfRule type="expression" dxfId="1883" priority="1420" stopIfTrue="1">
      <formula>AND($F65&gt;0,$G65="")</formula>
    </cfRule>
    <cfRule type="expression" dxfId="1882" priority="1421" stopIfTrue="1">
      <formula>AND($F65=0,$G65&lt;&gt;"",$G65&lt;&gt;"PUMP OFF MODE",G65&lt;&gt;"UNDER LOAD")</formula>
    </cfRule>
  </conditionalFormatting>
  <conditionalFormatting sqref="G65">
    <cfRule type="expression" dxfId="1881" priority="1416" stopIfTrue="1">
      <formula>OR($D65="SI",$D65="T&amp;A")</formula>
    </cfRule>
    <cfRule type="expression" dxfId="1880" priority="1417" stopIfTrue="1">
      <formula>AND($F65&gt;0,$G65="")</formula>
    </cfRule>
    <cfRule type="expression" dxfId="1879" priority="1418" stopIfTrue="1">
      <formula>AND($F65=0,$G65&lt;&gt;"",$G65&lt;&gt;"PUMP OFF MODE",G65&lt;&gt;"UNDER LOAD")</formula>
    </cfRule>
  </conditionalFormatting>
  <conditionalFormatting sqref="G65">
    <cfRule type="expression" dxfId="1878" priority="1413" stopIfTrue="1">
      <formula>OR($D65="SI",$D65="T&amp;A")</formula>
    </cfRule>
    <cfRule type="expression" dxfId="1877" priority="1414" stopIfTrue="1">
      <formula>AND($F65&gt;0,$G65="")</formula>
    </cfRule>
    <cfRule type="expression" dxfId="1876" priority="1415" stopIfTrue="1">
      <formula>AND($F65=0,$G65&lt;&gt;"",$G65&lt;&gt;"PUMP OFF MODE",G65&lt;&gt;"UNDER LOAD")</formula>
    </cfRule>
  </conditionalFormatting>
  <conditionalFormatting sqref="G65">
    <cfRule type="expression" dxfId="1875" priority="1410" stopIfTrue="1">
      <formula>OR($D65="SI",$D65="T&amp;A")</formula>
    </cfRule>
    <cfRule type="expression" dxfId="1874" priority="1411" stopIfTrue="1">
      <formula>AND($F65&gt;0,$G65="")</formula>
    </cfRule>
    <cfRule type="expression" dxfId="1873" priority="1412" stopIfTrue="1">
      <formula>AND($F65=0,$G65&lt;&gt;"",$G65&lt;&gt;"PUMP OFF MODE",G65&lt;&gt;"UNDER LOAD")</formula>
    </cfRule>
  </conditionalFormatting>
  <conditionalFormatting sqref="G65">
    <cfRule type="expression" dxfId="1872" priority="1407" stopIfTrue="1">
      <formula>OR($D65="SI",$D65="T&amp;A")</formula>
    </cfRule>
    <cfRule type="expression" dxfId="1871" priority="1408" stopIfTrue="1">
      <formula>AND($F65&gt;0,$G65="")</formula>
    </cfRule>
    <cfRule type="expression" dxfId="1870" priority="1409" stopIfTrue="1">
      <formula>AND($F65=0,$G65&lt;&gt;"",$G65&lt;&gt;"PUMP OFF MODE",G65&lt;&gt;"UNDER LOAD")</formula>
    </cfRule>
  </conditionalFormatting>
  <conditionalFormatting sqref="G65">
    <cfRule type="expression" dxfId="1869" priority="1404" stopIfTrue="1">
      <formula>OR($D65="SI",$D65="T&amp;A")</formula>
    </cfRule>
    <cfRule type="expression" dxfId="1868" priority="1405" stopIfTrue="1">
      <formula>AND($F65&gt;0,$G65="")</formula>
    </cfRule>
    <cfRule type="expression" dxfId="1867" priority="1406" stopIfTrue="1">
      <formula>AND($F65=0,$G65&lt;&gt;"",$G65&lt;&gt;"PUMP OFF MODE",G65&lt;&gt;"UNDER LOAD")</formula>
    </cfRule>
  </conditionalFormatting>
  <conditionalFormatting sqref="G65">
    <cfRule type="expression" dxfId="1866" priority="1401" stopIfTrue="1">
      <formula>OR($D65="SI",$D65="T&amp;A")</formula>
    </cfRule>
    <cfRule type="expression" dxfId="1865" priority="1402" stopIfTrue="1">
      <formula>AND($F65&gt;0,$G65="")</formula>
    </cfRule>
    <cfRule type="expression" dxfId="1864" priority="1403" stopIfTrue="1">
      <formula>AND($F65=0,$G65&lt;&gt;"",$G65&lt;&gt;"PUMP OFF MODE",G65&lt;&gt;"UNDER LOAD")</formula>
    </cfRule>
  </conditionalFormatting>
  <conditionalFormatting sqref="G65">
    <cfRule type="expression" dxfId="1863" priority="1398" stopIfTrue="1">
      <formula>OR($D65="SI",$D65="T&amp;A")</formula>
    </cfRule>
    <cfRule type="expression" dxfId="1862" priority="1399" stopIfTrue="1">
      <formula>AND($F65&gt;0,$G65="")</formula>
    </cfRule>
    <cfRule type="expression" dxfId="1861" priority="1400" stopIfTrue="1">
      <formula>AND($F65=0,$G65&lt;&gt;"",$G65&lt;&gt;"PUMP OFF MODE",G65&lt;&gt;"UNDER LOAD")</formula>
    </cfRule>
  </conditionalFormatting>
  <conditionalFormatting sqref="G65">
    <cfRule type="expression" dxfId="1860" priority="1395" stopIfTrue="1">
      <formula>OR($D65="SI",$D65="T&amp;A")</formula>
    </cfRule>
    <cfRule type="expression" dxfId="1859" priority="1396" stopIfTrue="1">
      <formula>AND($F65&gt;0,$G65="")</formula>
    </cfRule>
    <cfRule type="expression" dxfId="1858" priority="1397" stopIfTrue="1">
      <formula>AND($F65=0,$G65&lt;&gt;"",$G65&lt;&gt;"PUMP OFF MODE",G65&lt;&gt;"UNDER LOAD")</formula>
    </cfRule>
  </conditionalFormatting>
  <conditionalFormatting sqref="G65">
    <cfRule type="expression" dxfId="1857" priority="1392" stopIfTrue="1">
      <formula>OR($D65="SI",$D65="T&amp;A")</formula>
    </cfRule>
    <cfRule type="expression" dxfId="1856" priority="1393" stopIfTrue="1">
      <formula>AND($F65&gt;0,$G65="")</formula>
    </cfRule>
    <cfRule type="expression" dxfId="1855" priority="1394" stopIfTrue="1">
      <formula>AND($F65=0,$G65&lt;&gt;"",$G65&lt;&gt;"PUMP OFF MODE",G65&lt;&gt;"UNDER LOAD")</formula>
    </cfRule>
  </conditionalFormatting>
  <conditionalFormatting sqref="G65">
    <cfRule type="expression" dxfId="1854" priority="1389" stopIfTrue="1">
      <formula>OR($D65="SI",$D65="T&amp;A")</formula>
    </cfRule>
    <cfRule type="expression" dxfId="1853" priority="1390" stopIfTrue="1">
      <formula>AND($F65&gt;0,$G65="")</formula>
    </cfRule>
    <cfRule type="expression" dxfId="1852" priority="1391" stopIfTrue="1">
      <formula>AND($F65=0,$G65&lt;&gt;"",$G65&lt;&gt;"PUMP OFF MODE",G65&lt;&gt;"UNDER LOAD")</formula>
    </cfRule>
  </conditionalFormatting>
  <conditionalFormatting sqref="G65">
    <cfRule type="expression" dxfId="1851" priority="1386" stopIfTrue="1">
      <formula>OR($D65="SI",$D65="T&amp;A")</formula>
    </cfRule>
    <cfRule type="expression" dxfId="1850" priority="1387" stopIfTrue="1">
      <formula>AND($F65&gt;0,$G65="")</formula>
    </cfRule>
    <cfRule type="expression" dxfId="1849" priority="1388" stopIfTrue="1">
      <formula>AND($F65=0,$G65&lt;&gt;"",$G65&lt;&gt;"PUMP OFF MODE",G65&lt;&gt;"UNDER LOAD")</formula>
    </cfRule>
  </conditionalFormatting>
  <conditionalFormatting sqref="G65">
    <cfRule type="expression" dxfId="1848" priority="1383" stopIfTrue="1">
      <formula>OR($D65="SI",$D65="T&amp;A")</formula>
    </cfRule>
    <cfRule type="expression" dxfId="1847" priority="1384" stopIfTrue="1">
      <formula>AND($F65&gt;0,$G65="")</formula>
    </cfRule>
    <cfRule type="expression" dxfId="1846" priority="1385" stopIfTrue="1">
      <formula>AND($F65=0,$G65&lt;&gt;"",$G65&lt;&gt;"PUMP OFF MODE",G65&lt;&gt;"UNDER LOAD")</formula>
    </cfRule>
  </conditionalFormatting>
  <conditionalFormatting sqref="G73">
    <cfRule type="expression" dxfId="1845" priority="1380" stopIfTrue="1">
      <formula>OR($D73="SI",$D73="T&amp;A")</formula>
    </cfRule>
    <cfRule type="expression" dxfId="1844" priority="1381" stopIfTrue="1">
      <formula>AND($F73&gt;0,$G73="")</formula>
    </cfRule>
    <cfRule type="expression" dxfId="1843" priority="1382" stopIfTrue="1">
      <formula>AND($F73=0,$G73&lt;&gt;"",$G73&lt;&gt;"PUMP OFF MODE",G73&lt;&gt;"UNDER LOAD")</formula>
    </cfRule>
  </conditionalFormatting>
  <conditionalFormatting sqref="G73">
    <cfRule type="expression" dxfId="1842" priority="1377" stopIfTrue="1">
      <formula>OR($D73="SI",$D73="T&amp;A")</formula>
    </cfRule>
    <cfRule type="expression" dxfId="1841" priority="1378" stopIfTrue="1">
      <formula>AND($F73&gt;0,$G73="")</formula>
    </cfRule>
    <cfRule type="expression" dxfId="1840" priority="1379" stopIfTrue="1">
      <formula>AND($F73=0,$G73&lt;&gt;"",$G73&lt;&gt;"PUMP OFF MODE",G73&lt;&gt;"UNDER LOAD")</formula>
    </cfRule>
  </conditionalFormatting>
  <conditionalFormatting sqref="G73">
    <cfRule type="expression" dxfId="1839" priority="1374" stopIfTrue="1">
      <formula>OR($D73="SI",$D73="T&amp;A")</formula>
    </cfRule>
    <cfRule type="expression" dxfId="1838" priority="1375" stopIfTrue="1">
      <formula>AND($F73&gt;0,$G73="")</formula>
    </cfRule>
    <cfRule type="expression" dxfId="1837" priority="1376" stopIfTrue="1">
      <formula>AND($F73=0,$G73&lt;&gt;"",$G73&lt;&gt;"PUMP OFF MODE",G73&lt;&gt;"UNDER LOAD")</formula>
    </cfRule>
  </conditionalFormatting>
  <conditionalFormatting sqref="G73">
    <cfRule type="expression" dxfId="1836" priority="1371" stopIfTrue="1">
      <formula>OR($D73="SI",$D73="T&amp;A")</formula>
    </cfRule>
    <cfRule type="expression" dxfId="1835" priority="1372" stopIfTrue="1">
      <formula>AND($F73&gt;0,$G73="")</formula>
    </cfRule>
    <cfRule type="expression" dxfId="1834" priority="1373" stopIfTrue="1">
      <formula>AND($F73=0,$G73&lt;&gt;"",$G73&lt;&gt;"PUMP OFF MODE",G73&lt;&gt;"UNDER LOAD")</formula>
    </cfRule>
  </conditionalFormatting>
  <conditionalFormatting sqref="G73">
    <cfRule type="expression" dxfId="1833" priority="1368" stopIfTrue="1">
      <formula>OR($D73="SI",$D73="T&amp;A")</formula>
    </cfRule>
    <cfRule type="expression" dxfId="1832" priority="1369" stopIfTrue="1">
      <formula>AND($F73&gt;0,$G73="")</formula>
    </cfRule>
    <cfRule type="expression" dxfId="1831" priority="1370" stopIfTrue="1">
      <formula>AND($F73=0,$G73&lt;&gt;"",$G73&lt;&gt;"PUMP OFF MODE",G73&lt;&gt;"UNDER LOAD")</formula>
    </cfRule>
  </conditionalFormatting>
  <conditionalFormatting sqref="G75">
    <cfRule type="expression" dxfId="1830" priority="1365" stopIfTrue="1">
      <formula>OR($D75="SI",$D75="T&amp;A")</formula>
    </cfRule>
    <cfRule type="expression" dxfId="1829" priority="1366" stopIfTrue="1">
      <formula>AND($F75&gt;0,$G75="")</formula>
    </cfRule>
    <cfRule type="expression" dxfId="1828" priority="1367" stopIfTrue="1">
      <formula>AND($F75=0,$G75&lt;&gt;"",$G75&lt;&gt;"PUMP OFF MODE",G75&lt;&gt;"UNDER LOAD")</formula>
    </cfRule>
  </conditionalFormatting>
  <conditionalFormatting sqref="G75">
    <cfRule type="expression" dxfId="1827" priority="1362" stopIfTrue="1">
      <formula>OR($D75="SI",$D75="T&amp;A")</formula>
    </cfRule>
    <cfRule type="expression" dxfId="1826" priority="1363" stopIfTrue="1">
      <formula>AND($F75&gt;0,$G75="")</formula>
    </cfRule>
    <cfRule type="expression" dxfId="1825" priority="1364" stopIfTrue="1">
      <formula>AND($F75=0,$G75&lt;&gt;"",$G75&lt;&gt;"PUMP OFF MODE",G75&lt;&gt;"UNDER LOAD")</formula>
    </cfRule>
  </conditionalFormatting>
  <conditionalFormatting sqref="G75">
    <cfRule type="expression" dxfId="1824" priority="1359" stopIfTrue="1">
      <formula>OR($D75="SI",$D75="T&amp;A")</formula>
    </cfRule>
    <cfRule type="expression" dxfId="1823" priority="1360" stopIfTrue="1">
      <formula>AND($F75&gt;0,$G75="")</formula>
    </cfRule>
    <cfRule type="expression" dxfId="1822" priority="1361" stopIfTrue="1">
      <formula>AND($F75=0,$G75&lt;&gt;"",$G75&lt;&gt;"PUMP OFF MODE",G75&lt;&gt;"UNDER LOAD")</formula>
    </cfRule>
  </conditionalFormatting>
  <conditionalFormatting sqref="G75">
    <cfRule type="expression" dxfId="1821" priority="1356" stopIfTrue="1">
      <formula>OR($D75="SI",$D75="T&amp;A")</formula>
    </cfRule>
    <cfRule type="expression" dxfId="1820" priority="1357" stopIfTrue="1">
      <formula>AND($F75&gt;0,$G75="")</formula>
    </cfRule>
    <cfRule type="expression" dxfId="1819" priority="1358" stopIfTrue="1">
      <formula>AND($F75=0,$G75&lt;&gt;"",$G75&lt;&gt;"PUMP OFF MODE",G75&lt;&gt;"UNDER LOAD")</formula>
    </cfRule>
  </conditionalFormatting>
  <conditionalFormatting sqref="G75">
    <cfRule type="expression" dxfId="1818" priority="1353" stopIfTrue="1">
      <formula>OR($D75="SI",$D75="T&amp;A")</formula>
    </cfRule>
    <cfRule type="expression" dxfId="1817" priority="1354" stopIfTrue="1">
      <formula>AND($F75&gt;0,$G75="")</formula>
    </cfRule>
    <cfRule type="expression" dxfId="1816" priority="1355" stopIfTrue="1">
      <formula>AND($F75=0,$G75&lt;&gt;"",$G75&lt;&gt;"PUMP OFF MODE",G75&lt;&gt;"UNDER LOAD")</formula>
    </cfRule>
  </conditionalFormatting>
  <conditionalFormatting sqref="G89">
    <cfRule type="expression" dxfId="1815" priority="1352" stopIfTrue="1">
      <formula>OR($D89="SI",$D89="T&amp;A")</formula>
    </cfRule>
  </conditionalFormatting>
  <conditionalFormatting sqref="G89">
    <cfRule type="expression" dxfId="1814" priority="1349" stopIfTrue="1">
      <formula>OR($D89="SI",$D89="T&amp;A")</formula>
    </cfRule>
    <cfRule type="expression" dxfId="1813" priority="1350" stopIfTrue="1">
      <formula>AND($F89&gt;0,$G89="")</formula>
    </cfRule>
    <cfRule type="expression" dxfId="1812" priority="1351" stopIfTrue="1">
      <formula>AND($F89=0,$G89&lt;&gt;"",$G89&lt;&gt;"PUMP OFF MODE",G89&lt;&gt;"UNDER LOAD")</formula>
    </cfRule>
  </conditionalFormatting>
  <conditionalFormatting sqref="G89">
    <cfRule type="expression" dxfId="1811" priority="1346" stopIfTrue="1">
      <formula>OR($D89="SI",$D89="T&amp;A")</formula>
    </cfRule>
    <cfRule type="expression" dxfId="1810" priority="1347" stopIfTrue="1">
      <formula>AND($F89&gt;0,$G89="")</formula>
    </cfRule>
    <cfRule type="expression" dxfId="1809" priority="1348" stopIfTrue="1">
      <formula>AND($F89=0,$G89&lt;&gt;"",$G89&lt;&gt;"PUMP OFF MODE",G89&lt;&gt;"UNDER LOAD")</formula>
    </cfRule>
  </conditionalFormatting>
  <conditionalFormatting sqref="G89">
    <cfRule type="expression" dxfId="1808" priority="1343" stopIfTrue="1">
      <formula>OR($D89="SI",$D89="T&amp;A")</formula>
    </cfRule>
    <cfRule type="expression" dxfId="1807" priority="1344" stopIfTrue="1">
      <formula>AND($F89&gt;0,$G89="")</formula>
    </cfRule>
    <cfRule type="expression" dxfId="1806" priority="1345" stopIfTrue="1">
      <formula>AND($F89=0,$G89&lt;&gt;"",$G89&lt;&gt;"PUMP OFF MODE",G89&lt;&gt;"UNDER LOAD")</formula>
    </cfRule>
  </conditionalFormatting>
  <conditionalFormatting sqref="G89">
    <cfRule type="expression" dxfId="1805" priority="1340" stopIfTrue="1">
      <formula>OR($D89="SI",$D89="T&amp;A")</formula>
    </cfRule>
    <cfRule type="expression" dxfId="1804" priority="1341" stopIfTrue="1">
      <formula>AND($F89&gt;0,$G89="")</formula>
    </cfRule>
    <cfRule type="expression" dxfId="1803" priority="1342" stopIfTrue="1">
      <formula>AND($F89=0,$G89&lt;&gt;"",$G89&lt;&gt;"PUMP OFF MODE",G89&lt;&gt;"UNDER LOAD")</formula>
    </cfRule>
  </conditionalFormatting>
  <conditionalFormatting sqref="G89">
    <cfRule type="expression" dxfId="1802" priority="1337" stopIfTrue="1">
      <formula>OR($D89="SI",$D89="T&amp;A")</formula>
    </cfRule>
    <cfRule type="expression" dxfId="1801" priority="1338" stopIfTrue="1">
      <formula>AND($F89&gt;0,$G89="")</formula>
    </cfRule>
    <cfRule type="expression" dxfId="1800" priority="1339" stopIfTrue="1">
      <formula>AND($F89=0,$G89&lt;&gt;"",$G89&lt;&gt;"PUMP OFF MODE",G89&lt;&gt;"UNDER LOAD")</formula>
    </cfRule>
  </conditionalFormatting>
  <conditionalFormatting sqref="G89">
    <cfRule type="expression" dxfId="1799" priority="1334" stopIfTrue="1">
      <formula>OR($D89="SI",$D89="T&amp;A")</formula>
    </cfRule>
    <cfRule type="expression" dxfId="1798" priority="1335" stopIfTrue="1">
      <formula>AND($F89&gt;0,$G89="")</formula>
    </cfRule>
    <cfRule type="expression" dxfId="1797" priority="1336" stopIfTrue="1">
      <formula>AND($F89=0,$G89&lt;&gt;"",$G89&lt;&gt;"PUMP OFF MODE",G89&lt;&gt;"UNDER LOAD")</formula>
    </cfRule>
  </conditionalFormatting>
  <conditionalFormatting sqref="G89">
    <cfRule type="expression" dxfId="1796" priority="1331" stopIfTrue="1">
      <formula>OR($D89="SI",$D89="T&amp;A")</formula>
    </cfRule>
    <cfRule type="expression" dxfId="1795" priority="1332" stopIfTrue="1">
      <formula>AND($F89&gt;0,$G89="")</formula>
    </cfRule>
    <cfRule type="expression" dxfId="1794" priority="1333" stopIfTrue="1">
      <formula>AND($F89=0,$G89&lt;&gt;"",$G89&lt;&gt;"PUMP OFF MODE",G89&lt;&gt;"UNDER LOAD")</formula>
    </cfRule>
  </conditionalFormatting>
  <conditionalFormatting sqref="G89">
    <cfRule type="expression" dxfId="1793" priority="1328" stopIfTrue="1">
      <formula>OR($D89="SI",$D89="T&amp;A")</formula>
    </cfRule>
    <cfRule type="expression" dxfId="1792" priority="1329" stopIfTrue="1">
      <formula>AND($F89&gt;0,$G89="")</formula>
    </cfRule>
    <cfRule type="expression" dxfId="1791" priority="1330" stopIfTrue="1">
      <formula>AND($F89=0,$G89&lt;&gt;"",$G89&lt;&gt;"PUMP OFF MODE",G89&lt;&gt;"UNDER LOAD")</formula>
    </cfRule>
  </conditionalFormatting>
  <conditionalFormatting sqref="G89">
    <cfRule type="expression" dxfId="1790" priority="1325" stopIfTrue="1">
      <formula>OR($D89="SI",$D89="T&amp;A")</formula>
    </cfRule>
    <cfRule type="expression" dxfId="1789" priority="1326" stopIfTrue="1">
      <formula>AND($F89&gt;0,$G89="")</formula>
    </cfRule>
    <cfRule type="expression" dxfId="1788" priority="1327" stopIfTrue="1">
      <formula>AND($F89=0,$G89&lt;&gt;"",$G89&lt;&gt;"PUMP OFF MODE",G89&lt;&gt;"UNDER LOAD")</formula>
    </cfRule>
  </conditionalFormatting>
  <conditionalFormatting sqref="G89">
    <cfRule type="expression" dxfId="1787" priority="1322" stopIfTrue="1">
      <formula>OR($D89="SI",$D89="T&amp;A")</formula>
    </cfRule>
    <cfRule type="expression" dxfId="1786" priority="1323" stopIfTrue="1">
      <formula>AND($F89&gt;0,$G89="")</formula>
    </cfRule>
    <cfRule type="expression" dxfId="1785" priority="1324" stopIfTrue="1">
      <formula>AND($F89=0,$G89&lt;&gt;"",$G89&lt;&gt;"PUMP OFF MODE",G89&lt;&gt;"UNDER LOAD")</formula>
    </cfRule>
  </conditionalFormatting>
  <conditionalFormatting sqref="G89">
    <cfRule type="expression" dxfId="1784" priority="1319" stopIfTrue="1">
      <formula>OR($D89="SI",$D89="T&amp;A")</formula>
    </cfRule>
    <cfRule type="expression" dxfId="1783" priority="1320" stopIfTrue="1">
      <formula>AND($F89&gt;0,$G89="")</formula>
    </cfRule>
    <cfRule type="expression" dxfId="1782" priority="1321" stopIfTrue="1">
      <formula>AND($F89=0,$G89&lt;&gt;"",$G89&lt;&gt;"PUMP OFF MODE",G89&lt;&gt;"UNDER LOAD")</formula>
    </cfRule>
  </conditionalFormatting>
  <conditionalFormatting sqref="G89">
    <cfRule type="expression" dxfId="1781" priority="1316" stopIfTrue="1">
      <formula>OR($D89="SI",$D89="T&amp;A")</formula>
    </cfRule>
    <cfRule type="expression" dxfId="1780" priority="1317" stopIfTrue="1">
      <formula>AND($F89&gt;0,$G89="")</formula>
    </cfRule>
    <cfRule type="expression" dxfId="1779" priority="1318" stopIfTrue="1">
      <formula>AND($F89=0,$G89&lt;&gt;"",$G89&lt;&gt;"PUMP OFF MODE",G89&lt;&gt;"UNDER LOAD")</formula>
    </cfRule>
  </conditionalFormatting>
  <conditionalFormatting sqref="G89">
    <cfRule type="expression" dxfId="1778" priority="1313" stopIfTrue="1">
      <formula>OR($D89="SI",$D89="T&amp;A")</formula>
    </cfRule>
    <cfRule type="expression" dxfId="1777" priority="1314" stopIfTrue="1">
      <formula>AND($F89&gt;0,$G89="")</formula>
    </cfRule>
    <cfRule type="expression" dxfId="1776" priority="1315" stopIfTrue="1">
      <formula>AND($F89=0,$G89&lt;&gt;"",$G89&lt;&gt;"PUMP OFF MODE",G89&lt;&gt;"UNDER LOAD")</formula>
    </cfRule>
  </conditionalFormatting>
  <conditionalFormatting sqref="G89">
    <cfRule type="expression" dxfId="1775" priority="1310" stopIfTrue="1">
      <formula>OR($D89="SI",$D89="T&amp;A")</formula>
    </cfRule>
    <cfRule type="expression" dxfId="1774" priority="1311" stopIfTrue="1">
      <formula>AND($F89&gt;0,$G89="")</formula>
    </cfRule>
    <cfRule type="expression" dxfId="1773" priority="1312" stopIfTrue="1">
      <formula>AND($F89=0,$G89&lt;&gt;"",$G89&lt;&gt;"PUMP OFF MODE",G89&lt;&gt;"UNDER LOAD")</formula>
    </cfRule>
  </conditionalFormatting>
  <conditionalFormatting sqref="G89">
    <cfRule type="expression" dxfId="1772" priority="1307" stopIfTrue="1">
      <formula>OR($D89="SI",$D89="T&amp;A")</formula>
    </cfRule>
    <cfRule type="expression" dxfId="1771" priority="1308" stopIfTrue="1">
      <formula>AND($F89&gt;0,$G89="")</formula>
    </cfRule>
    <cfRule type="expression" dxfId="1770" priority="1309" stopIfTrue="1">
      <formula>AND($F89=0,$G89&lt;&gt;"",$G89&lt;&gt;"PUMP OFF MODE",G89&lt;&gt;"UNDER LOAD")</formula>
    </cfRule>
  </conditionalFormatting>
  <conditionalFormatting sqref="G89">
    <cfRule type="expression" dxfId="1769" priority="1304" stopIfTrue="1">
      <formula>OR($D89="SI",$D89="T&amp;A")</formula>
    </cfRule>
    <cfRule type="expression" dxfId="1768" priority="1305" stopIfTrue="1">
      <formula>AND($F89&gt;0,$G89="")</formula>
    </cfRule>
    <cfRule type="expression" dxfId="1767" priority="1306" stopIfTrue="1">
      <formula>AND($F89=0,$G89&lt;&gt;"",$G89&lt;&gt;"PUMP OFF MODE",G89&lt;&gt;"UNDER LOAD")</formula>
    </cfRule>
  </conditionalFormatting>
  <conditionalFormatting sqref="G89">
    <cfRule type="expression" dxfId="1766" priority="1301" stopIfTrue="1">
      <formula>OR($D89="SI",$D89="T&amp;A")</formula>
    </cfRule>
    <cfRule type="expression" dxfId="1765" priority="1302" stopIfTrue="1">
      <formula>AND($F89&gt;0,$G89="")</formula>
    </cfRule>
    <cfRule type="expression" dxfId="1764" priority="1303" stopIfTrue="1">
      <formula>AND($F89=0,$G89&lt;&gt;"",$G89&lt;&gt;"PUMP OFF MODE",G89&lt;&gt;"UNDER LOAD")</formula>
    </cfRule>
  </conditionalFormatting>
  <conditionalFormatting sqref="G95">
    <cfRule type="expression" dxfId="1763" priority="1300" stopIfTrue="1">
      <formula>OR($D95="SI",$D95="T&amp;A")</formula>
    </cfRule>
  </conditionalFormatting>
  <conditionalFormatting sqref="G95">
    <cfRule type="expression" dxfId="1762" priority="1297" stopIfTrue="1">
      <formula>OR($D95="SI",$D95="T&amp;A")</formula>
    </cfRule>
    <cfRule type="expression" dxfId="1761" priority="1298" stopIfTrue="1">
      <formula>AND($F95&gt;0,$G95="")</formula>
    </cfRule>
    <cfRule type="expression" dxfId="1760" priority="1299" stopIfTrue="1">
      <formula>AND($F95=0,$G95&lt;&gt;"",$G95&lt;&gt;"PUMP OFF MODE",G95&lt;&gt;"UNDER LOAD")</formula>
    </cfRule>
  </conditionalFormatting>
  <conditionalFormatting sqref="G95">
    <cfRule type="expression" dxfId="1759" priority="1294" stopIfTrue="1">
      <formula>OR($D95="SI",$D95="T&amp;A")</formula>
    </cfRule>
    <cfRule type="expression" dxfId="1758" priority="1295" stopIfTrue="1">
      <formula>AND($F95&gt;0,$G95="")</formula>
    </cfRule>
    <cfRule type="expression" dxfId="1757" priority="1296" stopIfTrue="1">
      <formula>AND($F95=0,$G95&lt;&gt;"",$G95&lt;&gt;"PUMP OFF MODE",G95&lt;&gt;"UNDER LOAD")</formula>
    </cfRule>
  </conditionalFormatting>
  <conditionalFormatting sqref="G95">
    <cfRule type="expression" dxfId="1756" priority="1291" stopIfTrue="1">
      <formula>OR($D95="SI",$D95="T&amp;A")</formula>
    </cfRule>
    <cfRule type="expression" dxfId="1755" priority="1292" stopIfTrue="1">
      <formula>AND($F95&gt;0,$G95="")</formula>
    </cfRule>
    <cfRule type="expression" dxfId="1754" priority="1293" stopIfTrue="1">
      <formula>AND($F95=0,$G95&lt;&gt;"",$G95&lt;&gt;"PUMP OFF MODE",G95&lt;&gt;"UNDER LOAD")</formula>
    </cfRule>
  </conditionalFormatting>
  <conditionalFormatting sqref="G95">
    <cfRule type="expression" dxfId="1753" priority="1288" stopIfTrue="1">
      <formula>OR($D95="SI",$D95="T&amp;A")</formula>
    </cfRule>
    <cfRule type="expression" dxfId="1752" priority="1289" stopIfTrue="1">
      <formula>AND($F95&gt;0,$G95="")</formula>
    </cfRule>
    <cfRule type="expression" dxfId="1751" priority="1290" stopIfTrue="1">
      <formula>AND($F95=0,$G95&lt;&gt;"",$G95&lt;&gt;"PUMP OFF MODE",G95&lt;&gt;"UNDER LOAD")</formula>
    </cfRule>
  </conditionalFormatting>
  <conditionalFormatting sqref="G95">
    <cfRule type="expression" dxfId="1750" priority="1285" stopIfTrue="1">
      <formula>OR($D95="SI",$D95="T&amp;A")</formula>
    </cfRule>
    <cfRule type="expression" dxfId="1749" priority="1286" stopIfTrue="1">
      <formula>AND($F95&gt;0,$G95="")</formula>
    </cfRule>
    <cfRule type="expression" dxfId="1748" priority="1287" stopIfTrue="1">
      <formula>AND($F95=0,$G95&lt;&gt;"",$G95&lt;&gt;"PUMP OFF MODE",G95&lt;&gt;"UNDER LOAD")</formula>
    </cfRule>
  </conditionalFormatting>
  <conditionalFormatting sqref="G95">
    <cfRule type="expression" dxfId="1747" priority="1282" stopIfTrue="1">
      <formula>OR($D95="SI",$D95="T&amp;A")</formula>
    </cfRule>
    <cfRule type="expression" dxfId="1746" priority="1283" stopIfTrue="1">
      <formula>AND($F95&gt;0,$G95="")</formula>
    </cfRule>
    <cfRule type="expression" dxfId="1745" priority="1284" stopIfTrue="1">
      <formula>AND($F95=0,$G95&lt;&gt;"",$G95&lt;&gt;"PUMP OFF MODE",G95&lt;&gt;"UNDER LOAD")</formula>
    </cfRule>
  </conditionalFormatting>
  <conditionalFormatting sqref="G95">
    <cfRule type="expression" dxfId="1744" priority="1279" stopIfTrue="1">
      <formula>OR($D95="SI",$D95="T&amp;A")</formula>
    </cfRule>
    <cfRule type="expression" dxfId="1743" priority="1280" stopIfTrue="1">
      <formula>AND($F95&gt;0,$G95="")</formula>
    </cfRule>
    <cfRule type="expression" dxfId="1742" priority="1281" stopIfTrue="1">
      <formula>AND($F95=0,$G95&lt;&gt;"",$G95&lt;&gt;"PUMP OFF MODE",G95&lt;&gt;"UNDER LOAD")</formula>
    </cfRule>
  </conditionalFormatting>
  <conditionalFormatting sqref="G95">
    <cfRule type="expression" dxfId="1741" priority="1276" stopIfTrue="1">
      <formula>OR($D95="SI",$D95="T&amp;A")</formula>
    </cfRule>
    <cfRule type="expression" dxfId="1740" priority="1277" stopIfTrue="1">
      <formula>AND($F95&gt;0,$G95="")</formula>
    </cfRule>
    <cfRule type="expression" dxfId="1739" priority="1278" stopIfTrue="1">
      <formula>AND($F95=0,$G95&lt;&gt;"",$G95&lt;&gt;"PUMP OFF MODE",G95&lt;&gt;"UNDER LOAD")</formula>
    </cfRule>
  </conditionalFormatting>
  <conditionalFormatting sqref="G95">
    <cfRule type="expression" dxfId="1738" priority="1273" stopIfTrue="1">
      <formula>OR($D95="SI",$D95="T&amp;A")</formula>
    </cfRule>
    <cfRule type="expression" dxfId="1737" priority="1274" stopIfTrue="1">
      <formula>AND($F95&gt;0,$G95="")</formula>
    </cfRule>
    <cfRule type="expression" dxfId="1736" priority="1275" stopIfTrue="1">
      <formula>AND($F95=0,$G95&lt;&gt;"",$G95&lt;&gt;"PUMP OFF MODE",G95&lt;&gt;"UNDER LOAD")</formula>
    </cfRule>
  </conditionalFormatting>
  <conditionalFormatting sqref="G95">
    <cfRule type="expression" dxfId="1735" priority="1270" stopIfTrue="1">
      <formula>OR($D95="SI",$D95="T&amp;A")</formula>
    </cfRule>
    <cfRule type="expression" dxfId="1734" priority="1271" stopIfTrue="1">
      <formula>AND($F95&gt;0,$G95="")</formula>
    </cfRule>
    <cfRule type="expression" dxfId="1733" priority="1272" stopIfTrue="1">
      <formula>AND($F95=0,$G95&lt;&gt;"",$G95&lt;&gt;"PUMP OFF MODE",G95&lt;&gt;"UNDER LOAD")</formula>
    </cfRule>
  </conditionalFormatting>
  <conditionalFormatting sqref="G95">
    <cfRule type="expression" dxfId="1732" priority="1267" stopIfTrue="1">
      <formula>OR($D95="SI",$D95="T&amp;A")</formula>
    </cfRule>
    <cfRule type="expression" dxfId="1731" priority="1268" stopIfTrue="1">
      <formula>AND($F95&gt;0,$G95="")</formula>
    </cfRule>
    <cfRule type="expression" dxfId="1730" priority="1269" stopIfTrue="1">
      <formula>AND($F95=0,$G95&lt;&gt;"",$G95&lt;&gt;"PUMP OFF MODE",G95&lt;&gt;"UNDER LOAD")</formula>
    </cfRule>
  </conditionalFormatting>
  <conditionalFormatting sqref="G95">
    <cfRule type="expression" dxfId="1729" priority="1264" stopIfTrue="1">
      <formula>OR($D95="SI",$D95="T&amp;A")</formula>
    </cfRule>
    <cfRule type="expression" dxfId="1728" priority="1265" stopIfTrue="1">
      <formula>AND($F95&gt;0,$G95="")</formula>
    </cfRule>
    <cfRule type="expression" dxfId="1727" priority="1266" stopIfTrue="1">
      <formula>AND($F95=0,$G95&lt;&gt;"",$G95&lt;&gt;"PUMP OFF MODE",G95&lt;&gt;"UNDER LOAD")</formula>
    </cfRule>
  </conditionalFormatting>
  <conditionalFormatting sqref="G95">
    <cfRule type="expression" dxfId="1726" priority="1261" stopIfTrue="1">
      <formula>OR($D95="SI",$D95="T&amp;A")</formula>
    </cfRule>
    <cfRule type="expression" dxfId="1725" priority="1262" stopIfTrue="1">
      <formula>AND($F95&gt;0,$G95="")</formula>
    </cfRule>
    <cfRule type="expression" dxfId="1724" priority="1263" stopIfTrue="1">
      <formula>AND($F95=0,$G95&lt;&gt;"",$G95&lt;&gt;"PUMP OFF MODE",G95&lt;&gt;"UNDER LOAD")</formula>
    </cfRule>
  </conditionalFormatting>
  <conditionalFormatting sqref="G95">
    <cfRule type="expression" dxfId="1723" priority="1258" stopIfTrue="1">
      <formula>OR($D95="SI",$D95="T&amp;A")</formula>
    </cfRule>
    <cfRule type="expression" dxfId="1722" priority="1259" stopIfTrue="1">
      <formula>AND($F95&gt;0,$G95="")</formula>
    </cfRule>
    <cfRule type="expression" dxfId="1721" priority="1260" stopIfTrue="1">
      <formula>AND($F95=0,$G95&lt;&gt;"",$G95&lt;&gt;"PUMP OFF MODE",G95&lt;&gt;"UNDER LOAD")</formula>
    </cfRule>
  </conditionalFormatting>
  <conditionalFormatting sqref="G95">
    <cfRule type="expression" dxfId="1720" priority="1255" stopIfTrue="1">
      <formula>OR($D95="SI",$D95="T&amp;A")</formula>
    </cfRule>
    <cfRule type="expression" dxfId="1719" priority="1256" stopIfTrue="1">
      <formula>AND($F95&gt;0,$G95="")</formula>
    </cfRule>
    <cfRule type="expression" dxfId="1718" priority="1257" stopIfTrue="1">
      <formula>AND($F95=0,$G95&lt;&gt;"",$G95&lt;&gt;"PUMP OFF MODE",G95&lt;&gt;"UNDER LOAD")</formula>
    </cfRule>
  </conditionalFormatting>
  <conditionalFormatting sqref="G95">
    <cfRule type="expression" dxfId="1717" priority="1252" stopIfTrue="1">
      <formula>OR($D95="SI",$D95="T&amp;A")</formula>
    </cfRule>
    <cfRule type="expression" dxfId="1716" priority="1253" stopIfTrue="1">
      <formula>AND($F95&gt;0,$G95="")</formula>
    </cfRule>
    <cfRule type="expression" dxfId="1715" priority="1254" stopIfTrue="1">
      <formula>AND($F95=0,$G95&lt;&gt;"",$G95&lt;&gt;"PUMP OFF MODE",G95&lt;&gt;"UNDER LOAD")</formula>
    </cfRule>
  </conditionalFormatting>
  <conditionalFormatting sqref="G95">
    <cfRule type="expression" dxfId="1714" priority="1249" stopIfTrue="1">
      <formula>OR($D95="SI",$D95="T&amp;A")</formula>
    </cfRule>
    <cfRule type="expression" dxfId="1713" priority="1250" stopIfTrue="1">
      <formula>AND($F95&gt;0,$G95="")</formula>
    </cfRule>
    <cfRule type="expression" dxfId="1712" priority="1251" stopIfTrue="1">
      <formula>AND($F95=0,$G95&lt;&gt;"",$G95&lt;&gt;"PUMP OFF MODE",G95&lt;&gt;"UNDER LOAD")</formula>
    </cfRule>
  </conditionalFormatting>
  <conditionalFormatting sqref="G99">
    <cfRule type="expression" dxfId="1711" priority="1246" stopIfTrue="1">
      <formula>OR($D99="SI",$D99="T&amp;A")</formula>
    </cfRule>
    <cfRule type="expression" dxfId="1710" priority="1247" stopIfTrue="1">
      <formula>AND($F99&gt;0,$G99="")</formula>
    </cfRule>
    <cfRule type="expression" dxfId="1709" priority="1248" stopIfTrue="1">
      <formula>AND($F99=0,$G99&lt;&gt;"",$G99&lt;&gt;"PUMP OFF MODE",G99&lt;&gt;"UNDER LOAD")</formula>
    </cfRule>
  </conditionalFormatting>
  <conditionalFormatting sqref="G99">
    <cfRule type="expression" dxfId="1708" priority="1243" stopIfTrue="1">
      <formula>OR($D99="SI",$D99="T&amp;A")</formula>
    </cfRule>
    <cfRule type="expression" dxfId="1707" priority="1244" stopIfTrue="1">
      <formula>AND($F99&gt;0,$G99="")</formula>
    </cfRule>
    <cfRule type="expression" dxfId="1706" priority="1245" stopIfTrue="1">
      <formula>AND($F99=0,$G99&lt;&gt;"",$G99&lt;&gt;"PUMP OFF MODE",G99&lt;&gt;"UNDER LOAD")</formula>
    </cfRule>
  </conditionalFormatting>
  <conditionalFormatting sqref="G99">
    <cfRule type="expression" dxfId="1705" priority="1240" stopIfTrue="1">
      <formula>OR($D99="SI",$D99="T&amp;A")</formula>
    </cfRule>
    <cfRule type="expression" dxfId="1704" priority="1241" stopIfTrue="1">
      <formula>AND($F99&gt;0,$G99="")</formula>
    </cfRule>
    <cfRule type="expression" dxfId="1703" priority="1242" stopIfTrue="1">
      <formula>AND($F99=0,$G99&lt;&gt;"",$G99&lt;&gt;"PUMP OFF MODE",G99&lt;&gt;"UNDER LOAD")</formula>
    </cfRule>
  </conditionalFormatting>
  <conditionalFormatting sqref="G99">
    <cfRule type="expression" dxfId="1702" priority="1237" stopIfTrue="1">
      <formula>OR($D99="SI",$D99="T&amp;A")</formula>
    </cfRule>
    <cfRule type="expression" dxfId="1701" priority="1238" stopIfTrue="1">
      <formula>AND($F99&gt;0,$G99="")</formula>
    </cfRule>
    <cfRule type="expression" dxfId="1700" priority="1239" stopIfTrue="1">
      <formula>AND($F99=0,$G99&lt;&gt;"",$G99&lt;&gt;"PUMP OFF MODE",G99&lt;&gt;"UNDER LOAD")</formula>
    </cfRule>
  </conditionalFormatting>
  <conditionalFormatting sqref="G99">
    <cfRule type="expression" dxfId="1699" priority="1234" stopIfTrue="1">
      <formula>OR($D99="SI",$D99="T&amp;A")</formula>
    </cfRule>
    <cfRule type="expression" dxfId="1698" priority="1235" stopIfTrue="1">
      <formula>AND($F99&gt;0,$G99="")</formula>
    </cfRule>
    <cfRule type="expression" dxfId="1697" priority="1236" stopIfTrue="1">
      <formula>AND($F99=0,$G99&lt;&gt;"",$G99&lt;&gt;"PUMP OFF MODE",G99&lt;&gt;"UNDER LOAD")</formula>
    </cfRule>
  </conditionalFormatting>
  <conditionalFormatting sqref="G99">
    <cfRule type="expression" dxfId="1696" priority="1231" stopIfTrue="1">
      <formula>OR($D99="SI",$D99="T&amp;A")</formula>
    </cfRule>
    <cfRule type="expression" dxfId="1695" priority="1232" stopIfTrue="1">
      <formula>AND($F99&gt;0,$G99="")</formula>
    </cfRule>
    <cfRule type="expression" dxfId="1694" priority="1233" stopIfTrue="1">
      <formula>AND($F99=0,$G99&lt;&gt;"",$G99&lt;&gt;"PUMP OFF MODE",G99&lt;&gt;"UNDER LOAD")</formula>
    </cfRule>
  </conditionalFormatting>
  <conditionalFormatting sqref="G99">
    <cfRule type="expression" dxfId="1693" priority="1228" stopIfTrue="1">
      <formula>OR($D99="SI",$D99="T&amp;A")</formula>
    </cfRule>
    <cfRule type="expression" dxfId="1692" priority="1229" stopIfTrue="1">
      <formula>AND($F99&gt;0,$G99="")</formula>
    </cfRule>
    <cfRule type="expression" dxfId="1691" priority="1230" stopIfTrue="1">
      <formula>AND($F99=0,$G99&lt;&gt;"",$G99&lt;&gt;"PUMP OFF MODE",G99&lt;&gt;"UNDER LOAD")</formula>
    </cfRule>
  </conditionalFormatting>
  <conditionalFormatting sqref="G99">
    <cfRule type="expression" dxfId="1690" priority="1225" stopIfTrue="1">
      <formula>OR($D99="SI",$D99="T&amp;A")</formula>
    </cfRule>
    <cfRule type="expression" dxfId="1689" priority="1226" stopIfTrue="1">
      <formula>AND($F99&gt;0,$G99="")</formula>
    </cfRule>
    <cfRule type="expression" dxfId="1688" priority="1227" stopIfTrue="1">
      <formula>AND($F99=0,$G99&lt;&gt;"",$G99&lt;&gt;"PUMP OFF MODE",G99&lt;&gt;"UNDER LOAD")</formula>
    </cfRule>
  </conditionalFormatting>
  <conditionalFormatting sqref="G99">
    <cfRule type="expression" dxfId="1687" priority="1222" stopIfTrue="1">
      <formula>OR($D99="SI",$D99="T&amp;A")</formula>
    </cfRule>
    <cfRule type="expression" dxfId="1686" priority="1223" stopIfTrue="1">
      <formula>AND($F99&gt;0,$G99="")</formula>
    </cfRule>
    <cfRule type="expression" dxfId="1685" priority="1224" stopIfTrue="1">
      <formula>AND($F99=0,$G99&lt;&gt;"",$G99&lt;&gt;"PUMP OFF MODE",G99&lt;&gt;"UNDER LOAD")</formula>
    </cfRule>
  </conditionalFormatting>
  <conditionalFormatting sqref="G99">
    <cfRule type="expression" dxfId="1684" priority="1219" stopIfTrue="1">
      <formula>OR($D99="SI",$D99="T&amp;A")</formula>
    </cfRule>
    <cfRule type="expression" dxfId="1683" priority="1220" stopIfTrue="1">
      <formula>AND($F99&gt;0,$G99="")</formula>
    </cfRule>
    <cfRule type="expression" dxfId="1682" priority="1221" stopIfTrue="1">
      <formula>AND($F99=0,$G99&lt;&gt;"",$G99&lt;&gt;"PUMP OFF MODE",G99&lt;&gt;"UNDER LOAD")</formula>
    </cfRule>
  </conditionalFormatting>
  <conditionalFormatting sqref="G99">
    <cfRule type="expression" dxfId="1681" priority="1216" stopIfTrue="1">
      <formula>OR($D99="SI",$D99="T&amp;A")</formula>
    </cfRule>
    <cfRule type="expression" dxfId="1680" priority="1217" stopIfTrue="1">
      <formula>AND($F99&gt;0,$G99="")</formula>
    </cfRule>
    <cfRule type="expression" dxfId="1679" priority="1218" stopIfTrue="1">
      <formula>AND($F99=0,$G99&lt;&gt;"",$G99&lt;&gt;"PUMP OFF MODE",G99&lt;&gt;"UNDER LOAD")</formula>
    </cfRule>
  </conditionalFormatting>
  <conditionalFormatting sqref="G99">
    <cfRule type="expression" dxfId="1678" priority="1213" stopIfTrue="1">
      <formula>OR($D99="SI",$D99="T&amp;A")</formula>
    </cfRule>
    <cfRule type="expression" dxfId="1677" priority="1214" stopIfTrue="1">
      <formula>AND($F99&gt;0,$G99="")</formula>
    </cfRule>
    <cfRule type="expression" dxfId="1676" priority="1215" stopIfTrue="1">
      <formula>AND($F99=0,$G99&lt;&gt;"",$G99&lt;&gt;"PUMP OFF MODE",G99&lt;&gt;"UNDER LOAD")</formula>
    </cfRule>
  </conditionalFormatting>
  <conditionalFormatting sqref="G99">
    <cfRule type="expression" dxfId="1675" priority="1210" stopIfTrue="1">
      <formula>OR($D99="SI",$D99="T&amp;A")</formula>
    </cfRule>
    <cfRule type="expression" dxfId="1674" priority="1211" stopIfTrue="1">
      <formula>AND($F99&gt;0,$G99="")</formula>
    </cfRule>
    <cfRule type="expression" dxfId="1673" priority="1212" stopIfTrue="1">
      <formula>AND($F99=0,$G99&lt;&gt;"",$G99&lt;&gt;"PUMP OFF MODE",G99&lt;&gt;"UNDER LOAD")</formula>
    </cfRule>
  </conditionalFormatting>
  <conditionalFormatting sqref="G99">
    <cfRule type="expression" dxfId="1672" priority="1207" stopIfTrue="1">
      <formula>OR($D99="SI",$D99="T&amp;A")</formula>
    </cfRule>
    <cfRule type="expression" dxfId="1671" priority="1208" stopIfTrue="1">
      <formula>AND($F99&gt;0,$G99="")</formula>
    </cfRule>
    <cfRule type="expression" dxfId="1670" priority="1209" stopIfTrue="1">
      <formula>AND($F99=0,$G99&lt;&gt;"",$G99&lt;&gt;"PUMP OFF MODE",G99&lt;&gt;"UNDER LOAD")</formula>
    </cfRule>
  </conditionalFormatting>
  <conditionalFormatting sqref="G99">
    <cfRule type="expression" dxfId="1669" priority="1204" stopIfTrue="1">
      <formula>OR($D99="SI",$D99="T&amp;A")</formula>
    </cfRule>
    <cfRule type="expression" dxfId="1668" priority="1205" stopIfTrue="1">
      <formula>AND($F99&gt;0,$G99="")</formula>
    </cfRule>
    <cfRule type="expression" dxfId="1667" priority="1206" stopIfTrue="1">
      <formula>AND($F99=0,$G99&lt;&gt;"",$G99&lt;&gt;"PUMP OFF MODE",G99&lt;&gt;"UNDER LOAD")</formula>
    </cfRule>
  </conditionalFormatting>
  <conditionalFormatting sqref="G99">
    <cfRule type="expression" dxfId="1666" priority="1201" stopIfTrue="1">
      <formula>OR($D99="SI",$D99="T&amp;A")</formula>
    </cfRule>
    <cfRule type="expression" dxfId="1665" priority="1202" stopIfTrue="1">
      <formula>AND($F99&gt;0,$G99="")</formula>
    </cfRule>
    <cfRule type="expression" dxfId="1664" priority="1203" stopIfTrue="1">
      <formula>AND($F99=0,$G99&lt;&gt;"",$G99&lt;&gt;"PUMP OFF MODE",G99&lt;&gt;"UNDER LOAD")</formula>
    </cfRule>
  </conditionalFormatting>
  <conditionalFormatting sqref="G99">
    <cfRule type="expression" dxfId="1663" priority="1198" stopIfTrue="1">
      <formula>OR($D99="SI",$D99="T&amp;A")</formula>
    </cfRule>
    <cfRule type="expression" dxfId="1662" priority="1199" stopIfTrue="1">
      <formula>AND($F99&gt;0,$G99="")</formula>
    </cfRule>
    <cfRule type="expression" dxfId="1661" priority="1200" stopIfTrue="1">
      <formula>AND($F99=0,$G99&lt;&gt;"",$G99&lt;&gt;"PUMP OFF MODE",G99&lt;&gt;"UNDER LOAD")</formula>
    </cfRule>
  </conditionalFormatting>
  <conditionalFormatting sqref="E23">
    <cfRule type="expression" dxfId="1660" priority="1195" stopIfTrue="1">
      <formula>OR($D23="SI",$D23="T&amp;A")</formula>
    </cfRule>
    <cfRule type="expression" dxfId="1659" priority="1196" stopIfTrue="1">
      <formula>AND($D23&lt;&gt;"SI",$E23&lt;24)</formula>
    </cfRule>
    <cfRule type="expression" dxfId="1658" priority="1197" stopIfTrue="1">
      <formula>OR($D23="SI",$D23="T&amp;A")</formula>
    </cfRule>
  </conditionalFormatting>
  <conditionalFormatting sqref="E23">
    <cfRule type="expression" dxfId="1657" priority="1192" stopIfTrue="1">
      <formula>OR($D23="SI",$D23="T&amp;A")</formula>
    </cfRule>
    <cfRule type="expression" dxfId="1656" priority="1193" stopIfTrue="1">
      <formula>AND($D23&lt;&gt;"SI",$E23&lt;24)</formula>
    </cfRule>
    <cfRule type="expression" dxfId="1655" priority="1194" stopIfTrue="1">
      <formula>OR($D23="SI",$D23="T&amp;A")</formula>
    </cfRule>
  </conditionalFormatting>
  <conditionalFormatting sqref="E23">
    <cfRule type="expression" dxfId="1654" priority="1189" stopIfTrue="1">
      <formula>OR($D23="SI",$D23="T&amp;A")</formula>
    </cfRule>
    <cfRule type="expression" dxfId="1653" priority="1190" stopIfTrue="1">
      <formula>AND($D23&lt;&gt;"SI",$E23&lt;24)</formula>
    </cfRule>
    <cfRule type="expression" dxfId="1652" priority="1191" stopIfTrue="1">
      <formula>OR($D23="SI",$D23="T&amp;A")</formula>
    </cfRule>
  </conditionalFormatting>
  <conditionalFormatting sqref="E23">
    <cfRule type="expression" dxfId="1651" priority="1186" stopIfTrue="1">
      <formula>OR($D23="SI",$D23="T&amp;A")</formula>
    </cfRule>
    <cfRule type="expression" dxfId="1650" priority="1187" stopIfTrue="1">
      <formula>AND($D23&lt;&gt;"SI",$E23&lt;24)</formula>
    </cfRule>
    <cfRule type="expression" dxfId="1649" priority="1188" stopIfTrue="1">
      <formula>OR($D23="SI",$D23="T&amp;A")</formula>
    </cfRule>
  </conditionalFormatting>
  <conditionalFormatting sqref="E23">
    <cfRule type="expression" dxfId="1648" priority="1183" stopIfTrue="1">
      <formula>OR($D23="SI",$D23="T&amp;A")</formula>
    </cfRule>
    <cfRule type="expression" dxfId="1647" priority="1184" stopIfTrue="1">
      <formula>AND($D23&lt;&gt;"SI",$E23&lt;24)</formula>
    </cfRule>
    <cfRule type="expression" dxfId="1646" priority="1185" stopIfTrue="1">
      <formula>OR($D23="SI",$D23="T&amp;A")</formula>
    </cfRule>
  </conditionalFormatting>
  <conditionalFormatting sqref="E23">
    <cfRule type="expression" dxfId="1645" priority="1180" stopIfTrue="1">
      <formula>OR($D23="SI",$D23="T&amp;A")</formula>
    </cfRule>
    <cfRule type="expression" dxfId="1644" priority="1181" stopIfTrue="1">
      <formula>AND($D23&lt;&gt;"SI",$E23&lt;24)</formula>
    </cfRule>
    <cfRule type="expression" dxfId="1643" priority="1182" stopIfTrue="1">
      <formula>OR($D23="SI",$D23="T&amp;A")</formula>
    </cfRule>
  </conditionalFormatting>
  <conditionalFormatting sqref="E23">
    <cfRule type="expression" dxfId="1642" priority="1177" stopIfTrue="1">
      <formula>OR($D23="SI",$D23="T&amp;A")</formula>
    </cfRule>
    <cfRule type="expression" dxfId="1641" priority="1178" stopIfTrue="1">
      <formula>AND($D23&lt;&gt;"SI",$E23&lt;24)</formula>
    </cfRule>
    <cfRule type="expression" dxfId="1640" priority="1179" stopIfTrue="1">
      <formula>OR($D23="SI",$D23="T&amp;A")</formula>
    </cfRule>
  </conditionalFormatting>
  <conditionalFormatting sqref="E23">
    <cfRule type="expression" dxfId="1639" priority="1174" stopIfTrue="1">
      <formula>OR($D23="SI",$D23="T&amp;A")</formula>
    </cfRule>
    <cfRule type="expression" dxfId="1638" priority="1175" stopIfTrue="1">
      <formula>AND($D23&lt;&gt;"SI",$E23&lt;24)</formula>
    </cfRule>
    <cfRule type="expression" dxfId="1637" priority="1176" stopIfTrue="1">
      <formula>OR($D23="SI",$D23="T&amp;A")</formula>
    </cfRule>
  </conditionalFormatting>
  <conditionalFormatting sqref="E23">
    <cfRule type="expression" dxfId="1636" priority="1171" stopIfTrue="1">
      <formula>OR($D23="SI",$D23="T&amp;A")</formula>
    </cfRule>
    <cfRule type="expression" dxfId="1635" priority="1172" stopIfTrue="1">
      <formula>AND($D23&lt;&gt;"SI",$E23&lt;24)</formula>
    </cfRule>
    <cfRule type="expression" dxfId="1634" priority="1173" stopIfTrue="1">
      <formula>OR($D23="SI",$D23="T&amp;A")</formula>
    </cfRule>
  </conditionalFormatting>
  <conditionalFormatting sqref="E23">
    <cfRule type="expression" dxfId="1633" priority="1168" stopIfTrue="1">
      <formula>OR($D23="SI",$D23="T&amp;A")</formula>
    </cfRule>
    <cfRule type="expression" dxfId="1632" priority="1169" stopIfTrue="1">
      <formula>AND($D23&lt;&gt;"SI",$E23&lt;24)</formula>
    </cfRule>
    <cfRule type="expression" dxfId="1631" priority="1170" stopIfTrue="1">
      <formula>OR($D23="SI",$D23="T&amp;A")</formula>
    </cfRule>
  </conditionalFormatting>
  <conditionalFormatting sqref="E23">
    <cfRule type="expression" dxfId="1630" priority="1165" stopIfTrue="1">
      <formula>OR($D23="SI",$D23="T&amp;A")</formula>
    </cfRule>
    <cfRule type="expression" dxfId="1629" priority="1166" stopIfTrue="1">
      <formula>AND($D23&lt;&gt;"SI",$E23&lt;24)</formula>
    </cfRule>
    <cfRule type="expression" dxfId="1628" priority="1167" stopIfTrue="1">
      <formula>OR($D23="SI",$D23="T&amp;A")</formula>
    </cfRule>
  </conditionalFormatting>
  <conditionalFormatting sqref="E23">
    <cfRule type="expression" dxfId="1627" priority="1162" stopIfTrue="1">
      <formula>OR($D23="SI",$D23="T&amp;A")</formula>
    </cfRule>
    <cfRule type="expression" dxfId="1626" priority="1163" stopIfTrue="1">
      <formula>AND($D23&lt;&gt;"SI",$E23&lt;24)</formula>
    </cfRule>
    <cfRule type="expression" dxfId="1625" priority="1164" stopIfTrue="1">
      <formula>OR($D23="SI",$D23="T&amp;A")</formula>
    </cfRule>
  </conditionalFormatting>
  <conditionalFormatting sqref="E23">
    <cfRule type="expression" dxfId="1624" priority="1159" stopIfTrue="1">
      <formula>OR($D23="SI",$D23="T&amp;A")</formula>
    </cfRule>
    <cfRule type="expression" dxfId="1623" priority="1160" stopIfTrue="1">
      <formula>AND($D23&lt;&gt;"SI",$E23&lt;24)</formula>
    </cfRule>
    <cfRule type="expression" dxfId="1622" priority="1161" stopIfTrue="1">
      <formula>OR($D23="SI",$D23="T&amp;A")</formula>
    </cfRule>
  </conditionalFormatting>
  <conditionalFormatting sqref="E23">
    <cfRule type="expression" dxfId="1621" priority="1156" stopIfTrue="1">
      <formula>OR($D23="SI",$D23="T&amp;A")</formula>
    </cfRule>
    <cfRule type="expression" dxfId="1620" priority="1157" stopIfTrue="1">
      <formula>AND($D23&lt;&gt;"SI",$E23&lt;24)</formula>
    </cfRule>
    <cfRule type="expression" dxfId="1619" priority="1158" stopIfTrue="1">
      <formula>OR($D23="SI",$D23="T&amp;A")</formula>
    </cfRule>
  </conditionalFormatting>
  <conditionalFormatting sqref="E23">
    <cfRule type="expression" dxfId="1618" priority="1153" stopIfTrue="1">
      <formula>OR($D23="SI",$D23="T&amp;A")</formula>
    </cfRule>
    <cfRule type="expression" dxfId="1617" priority="1154" stopIfTrue="1">
      <formula>AND($D23&lt;&gt;"SI",$E23&lt;24)</formula>
    </cfRule>
    <cfRule type="expression" dxfId="1616" priority="1155" stopIfTrue="1">
      <formula>OR($D23="SI",$D23="T&amp;A")</formula>
    </cfRule>
  </conditionalFormatting>
  <conditionalFormatting sqref="E23">
    <cfRule type="expression" dxfId="1615" priority="1150" stopIfTrue="1">
      <formula>OR($D23="SI",$D23="T&amp;A")</formula>
    </cfRule>
    <cfRule type="expression" dxfId="1614" priority="1151" stopIfTrue="1">
      <formula>AND($D23&lt;&gt;"SI",$E23&lt;24)</formula>
    </cfRule>
    <cfRule type="expression" dxfId="1613" priority="1152" stopIfTrue="1">
      <formula>OR($D23="SI",$D23="T&amp;A")</formula>
    </cfRule>
  </conditionalFormatting>
  <conditionalFormatting sqref="E23">
    <cfRule type="expression" dxfId="1612" priority="1147" stopIfTrue="1">
      <formula>OR($D23="SI",$D23="T&amp;A")</formula>
    </cfRule>
    <cfRule type="expression" dxfId="1611" priority="1148" stopIfTrue="1">
      <formula>AND($D23&lt;&gt;"SI",$E23&lt;24)</formula>
    </cfRule>
    <cfRule type="expression" dxfId="1610" priority="1149" stopIfTrue="1">
      <formula>OR($D23="SI",$D23="T&amp;A")</formula>
    </cfRule>
  </conditionalFormatting>
  <conditionalFormatting sqref="E23">
    <cfRule type="expression" dxfId="1609" priority="1144" stopIfTrue="1">
      <formula>OR($D23="SI",$D23="T&amp;A")</formula>
    </cfRule>
    <cfRule type="expression" dxfId="1608" priority="1145" stopIfTrue="1">
      <formula>AND($D23&lt;&gt;"SI",$E23&lt;24)</formula>
    </cfRule>
    <cfRule type="expression" dxfId="1607" priority="1146" stopIfTrue="1">
      <formula>OR($D23="SI",$D23="T&amp;A")</formula>
    </cfRule>
  </conditionalFormatting>
  <conditionalFormatting sqref="E23">
    <cfRule type="expression" dxfId="1606" priority="1141" stopIfTrue="1">
      <formula>OR($D23="SI",$D23="T&amp;A")</formula>
    </cfRule>
    <cfRule type="expression" dxfId="1605" priority="1142" stopIfTrue="1">
      <formula>AND($D23&lt;&gt;"SI",$E23&lt;24)</formula>
    </cfRule>
    <cfRule type="expression" dxfId="1604" priority="1143" stopIfTrue="1">
      <formula>OR($D23="SI",$D23="T&amp;A")</formula>
    </cfRule>
  </conditionalFormatting>
  <conditionalFormatting sqref="E23">
    <cfRule type="expression" dxfId="1603" priority="1138" stopIfTrue="1">
      <formula>OR($D23="SI",$D23="T&amp;A")</formula>
    </cfRule>
    <cfRule type="expression" dxfId="1602" priority="1139" stopIfTrue="1">
      <formula>AND($D23&lt;&gt;"SI",$E23&lt;24)</formula>
    </cfRule>
    <cfRule type="expression" dxfId="1601" priority="1140" stopIfTrue="1">
      <formula>OR($D23="SI",$D23="T&amp;A")</formula>
    </cfRule>
  </conditionalFormatting>
  <conditionalFormatting sqref="E23">
    <cfRule type="expression" dxfId="1600" priority="1135" stopIfTrue="1">
      <formula>OR($D23="SI",$D23="T&amp;A")</formula>
    </cfRule>
    <cfRule type="expression" dxfId="1599" priority="1136" stopIfTrue="1">
      <formula>AND($D23&lt;&gt;"SI",$E23&lt;24)</formula>
    </cfRule>
    <cfRule type="expression" dxfId="1598" priority="1137" stopIfTrue="1">
      <formula>OR($D23="SI",$D23="T&amp;A")</formula>
    </cfRule>
  </conditionalFormatting>
  <conditionalFormatting sqref="E23">
    <cfRule type="expression" dxfId="1597" priority="1132" stopIfTrue="1">
      <formula>OR($D23="SI",$D23="T&amp;A")</formula>
    </cfRule>
    <cfRule type="expression" dxfId="1596" priority="1133" stopIfTrue="1">
      <formula>AND($D23&lt;&gt;"SI",$E23&lt;24)</formula>
    </cfRule>
    <cfRule type="expression" dxfId="1595" priority="1134" stopIfTrue="1">
      <formula>OR($D23="SI",$D23="T&amp;A")</formula>
    </cfRule>
  </conditionalFormatting>
  <conditionalFormatting sqref="E23">
    <cfRule type="expression" dxfId="1594" priority="1129" stopIfTrue="1">
      <formula>OR($D23="SI",$D23="T&amp;A")</formula>
    </cfRule>
    <cfRule type="expression" dxfId="1593" priority="1130" stopIfTrue="1">
      <formula>AND($D23&lt;&gt;"SI",$E23&lt;24)</formula>
    </cfRule>
    <cfRule type="expression" dxfId="1592" priority="1131" stopIfTrue="1">
      <formula>OR($D23="SI",$D23="T&amp;A")</formula>
    </cfRule>
  </conditionalFormatting>
  <conditionalFormatting sqref="E23">
    <cfRule type="expression" dxfId="1591" priority="1126" stopIfTrue="1">
      <formula>OR($D23="SI",$D23="T&amp;A")</formula>
    </cfRule>
    <cfRule type="expression" dxfId="1590" priority="1127" stopIfTrue="1">
      <formula>AND($D23&lt;&gt;"SI",$E23&lt;24)</formula>
    </cfRule>
    <cfRule type="expression" dxfId="1589" priority="1128" stopIfTrue="1">
      <formula>OR($D23="SI",$D23="T&amp;A")</formula>
    </cfRule>
  </conditionalFormatting>
  <conditionalFormatting sqref="E23">
    <cfRule type="expression" dxfId="1588" priority="1123" stopIfTrue="1">
      <formula>OR($D23="SI",$D23="T&amp;A")</formula>
    </cfRule>
    <cfRule type="expression" dxfId="1587" priority="1124" stopIfTrue="1">
      <formula>AND($D23&lt;&gt;"SI",$E23&lt;24)</formula>
    </cfRule>
    <cfRule type="expression" dxfId="1586" priority="1125" stopIfTrue="1">
      <formula>OR($D23="SI",$D23="T&amp;A")</formula>
    </cfRule>
  </conditionalFormatting>
  <conditionalFormatting sqref="E23">
    <cfRule type="expression" dxfId="1585" priority="1120" stopIfTrue="1">
      <formula>OR($D23="SI",$D23="T&amp;A")</formula>
    </cfRule>
    <cfRule type="expression" dxfId="1584" priority="1121" stopIfTrue="1">
      <formula>AND($D23&lt;&gt;"SI",$E23&lt;24)</formula>
    </cfRule>
    <cfRule type="expression" dxfId="1583" priority="1122" stopIfTrue="1">
      <formula>OR($D23="SI",$D23="T&amp;A")</formula>
    </cfRule>
  </conditionalFormatting>
  <conditionalFormatting sqref="E23">
    <cfRule type="expression" dxfId="1582" priority="1117" stopIfTrue="1">
      <formula>OR($D23="SI",$D23="T&amp;A")</formula>
    </cfRule>
    <cfRule type="expression" dxfId="1581" priority="1118" stopIfTrue="1">
      <formula>AND($D23&lt;&gt;"SI",$E23&lt;24)</formula>
    </cfRule>
    <cfRule type="expression" dxfId="1580" priority="1119" stopIfTrue="1">
      <formula>OR($D23="SI",$D23="T&amp;A")</formula>
    </cfRule>
  </conditionalFormatting>
  <conditionalFormatting sqref="E23">
    <cfRule type="expression" dxfId="1579" priority="1114" stopIfTrue="1">
      <formula>OR($D23="SI",$D23="T&amp;A")</formula>
    </cfRule>
    <cfRule type="expression" dxfId="1578" priority="1115" stopIfTrue="1">
      <formula>AND($D23&lt;&gt;"SI",$E23&lt;24)</formula>
    </cfRule>
    <cfRule type="expression" dxfId="1577" priority="1116" stopIfTrue="1">
      <formula>OR($D23="SI",$D23="T&amp;A")</formula>
    </cfRule>
  </conditionalFormatting>
  <conditionalFormatting sqref="E23">
    <cfRule type="expression" dxfId="1576" priority="1111" stopIfTrue="1">
      <formula>OR($D23="SI",$D23="T&amp;A")</formula>
    </cfRule>
    <cfRule type="expression" dxfId="1575" priority="1112" stopIfTrue="1">
      <formula>AND($D23&lt;&gt;"SI",$E23&lt;24)</formula>
    </cfRule>
    <cfRule type="expression" dxfId="1574" priority="1113" stopIfTrue="1">
      <formula>OR($D23="SI",$D23="T&amp;A")</formula>
    </cfRule>
  </conditionalFormatting>
  <conditionalFormatting sqref="E23">
    <cfRule type="expression" dxfId="1573" priority="1108" stopIfTrue="1">
      <formula>OR($D23="SI",$D23="T&amp;A")</formula>
    </cfRule>
    <cfRule type="expression" dxfId="1572" priority="1109" stopIfTrue="1">
      <formula>AND($D23&lt;&gt;"SI",$E23&lt;24)</formula>
    </cfRule>
    <cfRule type="expression" dxfId="1571" priority="1110" stopIfTrue="1">
      <formula>OR($D23="SI",$D23="T&amp;A")</formula>
    </cfRule>
  </conditionalFormatting>
  <conditionalFormatting sqref="E23">
    <cfRule type="expression" dxfId="1570" priority="1105" stopIfTrue="1">
      <formula>OR($D23="SI",$D23="T&amp;A")</formula>
    </cfRule>
    <cfRule type="expression" dxfId="1569" priority="1106" stopIfTrue="1">
      <formula>AND($D23&lt;&gt;"SI",$E23&lt;24)</formula>
    </cfRule>
    <cfRule type="expression" dxfId="1568" priority="1107" stopIfTrue="1">
      <formula>OR($D23="SI",$D23="T&amp;A")</formula>
    </cfRule>
  </conditionalFormatting>
  <conditionalFormatting sqref="E23">
    <cfRule type="expression" dxfId="1567" priority="1102" stopIfTrue="1">
      <formula>OR($D23="SI",$D23="T&amp;A")</formula>
    </cfRule>
    <cfRule type="expression" dxfId="1566" priority="1103" stopIfTrue="1">
      <formula>AND($D23&lt;&gt;"SI",$E23&lt;24)</formula>
    </cfRule>
    <cfRule type="expression" dxfId="1565" priority="1104" stopIfTrue="1">
      <formula>OR($D23="SI",$D23="T&amp;A")</formula>
    </cfRule>
  </conditionalFormatting>
  <conditionalFormatting sqref="E23">
    <cfRule type="expression" dxfId="1564" priority="1099" stopIfTrue="1">
      <formula>OR($D23="SI",$D23="T&amp;A")</formula>
    </cfRule>
    <cfRule type="expression" dxfId="1563" priority="1100" stopIfTrue="1">
      <formula>AND($D23&lt;&gt;"SI",$E23&lt;24)</formula>
    </cfRule>
    <cfRule type="expression" dxfId="1562" priority="1101" stopIfTrue="1">
      <formula>OR($D23="SI",$D23="T&amp;A")</formula>
    </cfRule>
  </conditionalFormatting>
  <conditionalFormatting sqref="E23">
    <cfRule type="expression" dxfId="1561" priority="1096" stopIfTrue="1">
      <formula>OR($D23="SI",$D23="T&amp;A")</formula>
    </cfRule>
    <cfRule type="expression" dxfId="1560" priority="1097" stopIfTrue="1">
      <formula>AND($D23&lt;&gt;"SI",$E23&lt;24)</formula>
    </cfRule>
    <cfRule type="expression" dxfId="1559" priority="1098" stopIfTrue="1">
      <formula>OR($D23="SI",$D23="T&amp;A")</formula>
    </cfRule>
  </conditionalFormatting>
  <conditionalFormatting sqref="E23">
    <cfRule type="expression" dxfId="1558" priority="1093" stopIfTrue="1">
      <formula>OR($D23="SI",$D23="T&amp;A")</formula>
    </cfRule>
    <cfRule type="expression" dxfId="1557" priority="1094" stopIfTrue="1">
      <formula>AND($D23&lt;&gt;"SI",$E23&lt;24)</formula>
    </cfRule>
    <cfRule type="expression" dxfId="1556" priority="1095" stopIfTrue="1">
      <formula>OR($D23="SI",$D23="T&amp;A")</formula>
    </cfRule>
  </conditionalFormatting>
  <conditionalFormatting sqref="E23">
    <cfRule type="expression" dxfId="1555" priority="1090" stopIfTrue="1">
      <formula>OR($D23="SI",$D23="T&amp;A")</formula>
    </cfRule>
    <cfRule type="expression" dxfId="1554" priority="1091" stopIfTrue="1">
      <formula>AND($D23&lt;&gt;"SI",$E23&lt;24)</formula>
    </cfRule>
    <cfRule type="expression" dxfId="1553" priority="1092" stopIfTrue="1">
      <formula>OR($D23="SI",$D23="T&amp;A")</formula>
    </cfRule>
  </conditionalFormatting>
  <conditionalFormatting sqref="E23">
    <cfRule type="expression" dxfId="1552" priority="1087" stopIfTrue="1">
      <formula>OR($D23="SI",$D23="T&amp;A")</formula>
    </cfRule>
    <cfRule type="expression" dxfId="1551" priority="1088" stopIfTrue="1">
      <formula>AND($D23&lt;&gt;"SI",$E23&lt;24)</formula>
    </cfRule>
    <cfRule type="expression" dxfId="1550" priority="1089" stopIfTrue="1">
      <formula>OR($D23="SI",$D23="T&amp;A")</formula>
    </cfRule>
  </conditionalFormatting>
  <conditionalFormatting sqref="E23">
    <cfRule type="expression" dxfId="1549" priority="1084" stopIfTrue="1">
      <formula>OR($D23="SI",$D23="T&amp;A")</formula>
    </cfRule>
    <cfRule type="expression" dxfId="1548" priority="1085" stopIfTrue="1">
      <formula>AND($D23&lt;&gt;"SI",$E23&lt;24)</formula>
    </cfRule>
    <cfRule type="expression" dxfId="1547" priority="1086" stopIfTrue="1">
      <formula>OR($D23="SI",$D23="T&amp;A")</formula>
    </cfRule>
  </conditionalFormatting>
  <conditionalFormatting sqref="E23">
    <cfRule type="expression" dxfId="1546" priority="1081" stopIfTrue="1">
      <formula>OR($D23="SI",$D23="T&amp;A")</formula>
    </cfRule>
    <cfRule type="expression" dxfId="1545" priority="1082" stopIfTrue="1">
      <formula>AND($D23&lt;&gt;"SI",$E23&lt;24)</formula>
    </cfRule>
    <cfRule type="expression" dxfId="1544" priority="1083" stopIfTrue="1">
      <formula>OR($D23="SI",$D23="T&amp;A")</formula>
    </cfRule>
  </conditionalFormatting>
  <conditionalFormatting sqref="E23">
    <cfRule type="expression" dxfId="1543" priority="1078" stopIfTrue="1">
      <formula>OR($D23="SI",$D23="T&amp;A")</formula>
    </cfRule>
    <cfRule type="expression" dxfId="1542" priority="1079" stopIfTrue="1">
      <formula>AND($D23&lt;&gt;"SI",$E23&lt;24)</formula>
    </cfRule>
    <cfRule type="expression" dxfId="1541" priority="1080" stopIfTrue="1">
      <formula>OR($D23="SI",$D23="T&amp;A")</formula>
    </cfRule>
  </conditionalFormatting>
  <conditionalFormatting sqref="E23">
    <cfRule type="expression" dxfId="1540" priority="1075" stopIfTrue="1">
      <formula>OR($D23="SI",$D23="T&amp;A")</formula>
    </cfRule>
    <cfRule type="expression" dxfId="1539" priority="1076" stopIfTrue="1">
      <formula>AND($D23&lt;&gt;"SI",$E23&lt;24)</formula>
    </cfRule>
    <cfRule type="expression" dxfId="1538" priority="1077" stopIfTrue="1">
      <formula>OR($D23="SI",$D23="T&amp;A")</formula>
    </cfRule>
  </conditionalFormatting>
  <conditionalFormatting sqref="E23">
    <cfRule type="expression" dxfId="1537" priority="1072" stopIfTrue="1">
      <formula>OR($D23="SI",$D23="T&amp;A")</formula>
    </cfRule>
    <cfRule type="expression" dxfId="1536" priority="1073" stopIfTrue="1">
      <formula>AND($D23&lt;&gt;"SI",$E23&lt;24)</formula>
    </cfRule>
    <cfRule type="expression" dxfId="1535" priority="1074" stopIfTrue="1">
      <formula>OR($D23="SI",$D23="T&amp;A")</formula>
    </cfRule>
  </conditionalFormatting>
  <conditionalFormatting sqref="E23">
    <cfRule type="expression" dxfId="1534" priority="1069" stopIfTrue="1">
      <formula>OR($D23="SI",$D23="T&amp;A")</formula>
    </cfRule>
    <cfRule type="expression" dxfId="1533" priority="1070" stopIfTrue="1">
      <formula>AND($D23&lt;&gt;"SI",$E23&lt;24)</formula>
    </cfRule>
    <cfRule type="expression" dxfId="1532" priority="1071" stopIfTrue="1">
      <formula>OR($D23="SI",$D23="T&amp;A")</formula>
    </cfRule>
  </conditionalFormatting>
  <conditionalFormatting sqref="E23">
    <cfRule type="expression" dxfId="1531" priority="1066" stopIfTrue="1">
      <formula>OR($D23="SI",$D23="T&amp;A")</formula>
    </cfRule>
    <cfRule type="expression" dxfId="1530" priority="1067" stopIfTrue="1">
      <formula>AND($D23&lt;&gt;"SI",$E23&lt;24)</formula>
    </cfRule>
    <cfRule type="expression" dxfId="1529" priority="1068" stopIfTrue="1">
      <formula>OR($D23="SI",$D23="T&amp;A")</formula>
    </cfRule>
  </conditionalFormatting>
  <conditionalFormatting sqref="E23">
    <cfRule type="expression" dxfId="1528" priority="1063" stopIfTrue="1">
      <formula>OR($D23="SI",$D23="T&amp;A")</formula>
    </cfRule>
    <cfRule type="expression" dxfId="1527" priority="1064" stopIfTrue="1">
      <formula>AND($D23&lt;&gt;"SI",$E23&lt;24)</formula>
    </cfRule>
    <cfRule type="expression" dxfId="1526" priority="1065" stopIfTrue="1">
      <formula>OR($D23="SI",$D23="T&amp;A")</formula>
    </cfRule>
  </conditionalFormatting>
  <conditionalFormatting sqref="E23">
    <cfRule type="expression" dxfId="1525" priority="1060" stopIfTrue="1">
      <formula>OR($D23="SI",$D23="T&amp;A")</formula>
    </cfRule>
    <cfRule type="expression" dxfId="1524" priority="1061" stopIfTrue="1">
      <formula>AND($D23&lt;&gt;"SI",$E23&lt;24)</formula>
    </cfRule>
    <cfRule type="expression" dxfId="1523" priority="1062" stopIfTrue="1">
      <formula>OR($D23="SI",$D23="T&amp;A")</formula>
    </cfRule>
  </conditionalFormatting>
  <conditionalFormatting sqref="E23">
    <cfRule type="expression" dxfId="1522" priority="1057" stopIfTrue="1">
      <formula>OR($D23="SI",$D23="T&amp;A")</formula>
    </cfRule>
    <cfRule type="expression" dxfId="1521" priority="1058" stopIfTrue="1">
      <formula>AND($D23&lt;&gt;"SI",$E23&lt;24)</formula>
    </cfRule>
    <cfRule type="expression" dxfId="1520" priority="1059" stopIfTrue="1">
      <formula>OR($D23="SI",$D23="T&amp;A")</formula>
    </cfRule>
  </conditionalFormatting>
  <conditionalFormatting sqref="E23">
    <cfRule type="expression" dxfId="1519" priority="1054" stopIfTrue="1">
      <formula>OR($D23="SI",$D23="T&amp;A")</formula>
    </cfRule>
    <cfRule type="expression" dxfId="1518" priority="1055" stopIfTrue="1">
      <formula>AND($D23&lt;&gt;"SI",$E23&lt;24)</formula>
    </cfRule>
    <cfRule type="expression" dxfId="1517" priority="1056" stopIfTrue="1">
      <formula>OR($D23="SI",$D23="T&amp;A")</formula>
    </cfRule>
  </conditionalFormatting>
  <conditionalFormatting sqref="E23">
    <cfRule type="expression" dxfId="1516" priority="1051" stopIfTrue="1">
      <formula>OR($D23="SI",$D23="T&amp;A")</formula>
    </cfRule>
    <cfRule type="expression" dxfId="1515" priority="1052" stopIfTrue="1">
      <formula>AND($D23&lt;&gt;"SI",$E23&lt;24)</formula>
    </cfRule>
    <cfRule type="expression" dxfId="1514" priority="1053" stopIfTrue="1">
      <formula>OR($D23="SI",$D23="T&amp;A")</formula>
    </cfRule>
  </conditionalFormatting>
  <conditionalFormatting sqref="E23">
    <cfRule type="expression" dxfId="1513" priority="1048" stopIfTrue="1">
      <formula>OR($D23="SI",$D23="T&amp;A")</formula>
    </cfRule>
    <cfRule type="expression" dxfId="1512" priority="1049" stopIfTrue="1">
      <formula>AND($D23&lt;&gt;"SI",$E23&lt;24)</formula>
    </cfRule>
    <cfRule type="expression" dxfId="1511" priority="1050" stopIfTrue="1">
      <formula>OR($D23="SI",$D23="T&amp;A")</formula>
    </cfRule>
  </conditionalFormatting>
  <conditionalFormatting sqref="E23">
    <cfRule type="expression" dxfId="1510" priority="1045" stopIfTrue="1">
      <formula>OR($D23="SI",$D23="T&amp;A")</formula>
    </cfRule>
    <cfRule type="expression" dxfId="1509" priority="1046" stopIfTrue="1">
      <formula>AND($D23&lt;&gt;"SI",$E23&lt;24)</formula>
    </cfRule>
    <cfRule type="expression" dxfId="1508" priority="1047" stopIfTrue="1">
      <formula>OR($D23="SI",$D23="T&amp;A")</formula>
    </cfRule>
  </conditionalFormatting>
  <conditionalFormatting sqref="E23">
    <cfRule type="expression" dxfId="1507" priority="1042" stopIfTrue="1">
      <formula>OR($D23="SI",$D23="T&amp;A")</formula>
    </cfRule>
    <cfRule type="expression" dxfId="1506" priority="1043" stopIfTrue="1">
      <formula>AND($D23&lt;&gt;"SI",$E23&lt;24)</formula>
    </cfRule>
    <cfRule type="expression" dxfId="1505" priority="1044" stopIfTrue="1">
      <formula>OR($D23="SI",$D23="T&amp;A")</formula>
    </cfRule>
  </conditionalFormatting>
  <conditionalFormatting sqref="E23">
    <cfRule type="expression" dxfId="1504" priority="1039" stopIfTrue="1">
      <formula>OR($D23="SI",$D23="T&amp;A")</formula>
    </cfRule>
    <cfRule type="expression" dxfId="1503" priority="1040" stopIfTrue="1">
      <formula>AND($D23&lt;&gt;"SI",$E23&lt;24)</formula>
    </cfRule>
    <cfRule type="expression" dxfId="1502" priority="1041" stopIfTrue="1">
      <formula>OR($D23="SI",$D23="T&amp;A")</formula>
    </cfRule>
  </conditionalFormatting>
  <conditionalFormatting sqref="E23">
    <cfRule type="expression" dxfId="1501" priority="1036" stopIfTrue="1">
      <formula>OR($D23="SI",$D23="T&amp;A")</formula>
    </cfRule>
    <cfRule type="expression" dxfId="1500" priority="1037" stopIfTrue="1">
      <formula>AND($D23&lt;&gt;"SI",$E23&lt;24)</formula>
    </cfRule>
    <cfRule type="expression" dxfId="1499" priority="1038" stopIfTrue="1">
      <formula>OR($D23="SI",$D23="T&amp;A")</formula>
    </cfRule>
  </conditionalFormatting>
  <conditionalFormatting sqref="E23">
    <cfRule type="expression" dxfId="1498" priority="1033" stopIfTrue="1">
      <formula>OR($D23="SI",$D23="T&amp;A")</formula>
    </cfRule>
    <cfRule type="expression" dxfId="1497" priority="1034" stopIfTrue="1">
      <formula>AND($D23&lt;&gt;"SI",$E23&lt;24)</formula>
    </cfRule>
    <cfRule type="expression" dxfId="1496" priority="1035" stopIfTrue="1">
      <formula>OR($D23="SI",$D23="T&amp;A")</formula>
    </cfRule>
  </conditionalFormatting>
  <conditionalFormatting sqref="E23">
    <cfRule type="expression" dxfId="1495" priority="1030" stopIfTrue="1">
      <formula>OR($D23="SI",$D23="T&amp;A")</formula>
    </cfRule>
    <cfRule type="expression" dxfId="1494" priority="1031" stopIfTrue="1">
      <formula>AND($D23&lt;&gt;"SI",$E23&lt;24)</formula>
    </cfRule>
    <cfRule type="expression" dxfId="1493" priority="1032" stopIfTrue="1">
      <formula>OR($D23="SI",$D23="T&amp;A")</formula>
    </cfRule>
  </conditionalFormatting>
  <conditionalFormatting sqref="E23">
    <cfRule type="expression" dxfId="1492" priority="1027" stopIfTrue="1">
      <formula>OR($D23="SI",$D23="T&amp;A")</formula>
    </cfRule>
    <cfRule type="expression" dxfId="1491" priority="1028" stopIfTrue="1">
      <formula>AND($D23&lt;&gt;"SI",$E23&lt;24)</formula>
    </cfRule>
    <cfRule type="expression" dxfId="1490" priority="1029" stopIfTrue="1">
      <formula>OR($D23="SI",$D23="T&amp;A")</formula>
    </cfRule>
  </conditionalFormatting>
  <conditionalFormatting sqref="E25:E27">
    <cfRule type="expression" dxfId="1489" priority="1024" stopIfTrue="1">
      <formula>OR($D25="SI",$D25="T&amp;A")</formula>
    </cfRule>
    <cfRule type="expression" dxfId="1488" priority="1025" stopIfTrue="1">
      <formula>AND($D25&lt;&gt;"SI",$E25&lt;24)</formula>
    </cfRule>
    <cfRule type="expression" dxfId="1487" priority="1026" stopIfTrue="1">
      <formula>OR($D25="SI",$D25="T&amp;A")</formula>
    </cfRule>
  </conditionalFormatting>
  <conditionalFormatting sqref="E25:E27">
    <cfRule type="expression" dxfId="1486" priority="1021" stopIfTrue="1">
      <formula>OR($D25="SI",$D25="T&amp;A")</formula>
    </cfRule>
    <cfRule type="expression" dxfId="1485" priority="1022" stopIfTrue="1">
      <formula>AND($D25&lt;&gt;"SI",$E25&lt;24)</formula>
    </cfRule>
    <cfRule type="expression" dxfId="1484" priority="1023" stopIfTrue="1">
      <formula>OR($D25="SI",$D25="T&amp;A")</formula>
    </cfRule>
  </conditionalFormatting>
  <conditionalFormatting sqref="E25:E27">
    <cfRule type="expression" dxfId="1483" priority="1018" stopIfTrue="1">
      <formula>OR($D25="SI",$D25="T&amp;A")</formula>
    </cfRule>
    <cfRule type="expression" dxfId="1482" priority="1019" stopIfTrue="1">
      <formula>AND($D25&lt;&gt;"SI",$E25&lt;24)</formula>
    </cfRule>
    <cfRule type="expression" dxfId="1481" priority="1020" stopIfTrue="1">
      <formula>OR($D25="SI",$D25="T&amp;A")</formula>
    </cfRule>
  </conditionalFormatting>
  <conditionalFormatting sqref="E25:E27">
    <cfRule type="expression" dxfId="1480" priority="1015" stopIfTrue="1">
      <formula>OR($D25="SI",$D25="T&amp;A")</formula>
    </cfRule>
    <cfRule type="expression" dxfId="1479" priority="1016" stopIfTrue="1">
      <formula>AND($D25&lt;&gt;"SI",$E25&lt;24)</formula>
    </cfRule>
    <cfRule type="expression" dxfId="1478" priority="1017" stopIfTrue="1">
      <formula>OR($D25="SI",$D25="T&amp;A")</formula>
    </cfRule>
  </conditionalFormatting>
  <conditionalFormatting sqref="E25:E27">
    <cfRule type="expression" dxfId="1477" priority="1012" stopIfTrue="1">
      <formula>OR($D25="SI",$D25="T&amp;A")</formula>
    </cfRule>
    <cfRule type="expression" dxfId="1476" priority="1013" stopIfTrue="1">
      <formula>AND($D25&lt;&gt;"SI",$E25&lt;24)</formula>
    </cfRule>
    <cfRule type="expression" dxfId="1475" priority="1014" stopIfTrue="1">
      <formula>OR($D25="SI",$D25="T&amp;A")</formula>
    </cfRule>
  </conditionalFormatting>
  <conditionalFormatting sqref="E25:E27">
    <cfRule type="expression" dxfId="1474" priority="1009" stopIfTrue="1">
      <formula>OR($D25="SI",$D25="T&amp;A")</formula>
    </cfRule>
    <cfRule type="expression" dxfId="1473" priority="1010" stopIfTrue="1">
      <formula>AND($D25&lt;&gt;"SI",$E25&lt;24)</formula>
    </cfRule>
    <cfRule type="expression" dxfId="1472" priority="1011" stopIfTrue="1">
      <formula>OR($D25="SI",$D25="T&amp;A")</formula>
    </cfRule>
  </conditionalFormatting>
  <conditionalFormatting sqref="E25:E27">
    <cfRule type="expression" dxfId="1471" priority="1006" stopIfTrue="1">
      <formula>OR($D25="SI",$D25="T&amp;A")</formula>
    </cfRule>
    <cfRule type="expression" dxfId="1470" priority="1007" stopIfTrue="1">
      <formula>AND($D25&lt;&gt;"SI",$E25&lt;24)</formula>
    </cfRule>
    <cfRule type="expression" dxfId="1469" priority="1008" stopIfTrue="1">
      <formula>OR($D25="SI",$D25="T&amp;A")</formula>
    </cfRule>
  </conditionalFormatting>
  <conditionalFormatting sqref="E25:E27">
    <cfRule type="expression" dxfId="1468" priority="1003" stopIfTrue="1">
      <formula>OR($D25="SI",$D25="T&amp;A")</formula>
    </cfRule>
    <cfRule type="expression" dxfId="1467" priority="1004" stopIfTrue="1">
      <formula>AND($D25&lt;&gt;"SI",$E25&lt;24)</formula>
    </cfRule>
    <cfRule type="expression" dxfId="1466" priority="1005" stopIfTrue="1">
      <formula>OR($D25="SI",$D25="T&amp;A")</formula>
    </cfRule>
  </conditionalFormatting>
  <conditionalFormatting sqref="E25:E27">
    <cfRule type="expression" dxfId="1465" priority="1000" stopIfTrue="1">
      <formula>OR($D25="SI",$D25="T&amp;A")</formula>
    </cfRule>
    <cfRule type="expression" dxfId="1464" priority="1001" stopIfTrue="1">
      <formula>AND($D25&lt;&gt;"SI",$E25&lt;24)</formula>
    </cfRule>
    <cfRule type="expression" dxfId="1463" priority="1002" stopIfTrue="1">
      <formula>OR($D25="SI",$D25="T&amp;A")</formula>
    </cfRule>
  </conditionalFormatting>
  <conditionalFormatting sqref="E25:E27">
    <cfRule type="expression" dxfId="1462" priority="997" stopIfTrue="1">
      <formula>OR($D25="SI",$D25="T&amp;A")</formula>
    </cfRule>
    <cfRule type="expression" dxfId="1461" priority="998" stopIfTrue="1">
      <formula>AND($D25&lt;&gt;"SI",$E25&lt;24)</formula>
    </cfRule>
    <cfRule type="expression" dxfId="1460" priority="999" stopIfTrue="1">
      <formula>OR($D25="SI",$D25="T&amp;A")</formula>
    </cfRule>
  </conditionalFormatting>
  <conditionalFormatting sqref="E25:E27">
    <cfRule type="expression" dxfId="1459" priority="994" stopIfTrue="1">
      <formula>OR($D25="SI",$D25="T&amp;A")</formula>
    </cfRule>
    <cfRule type="expression" dxfId="1458" priority="995" stopIfTrue="1">
      <formula>AND($D25&lt;&gt;"SI",$E25&lt;24)</formula>
    </cfRule>
    <cfRule type="expression" dxfId="1457" priority="996" stopIfTrue="1">
      <formula>OR($D25="SI",$D25="T&amp;A")</formula>
    </cfRule>
  </conditionalFormatting>
  <conditionalFormatting sqref="E25:E27">
    <cfRule type="expression" dxfId="1456" priority="991" stopIfTrue="1">
      <formula>OR($D25="SI",$D25="T&amp;A")</formula>
    </cfRule>
    <cfRule type="expression" dxfId="1455" priority="992" stopIfTrue="1">
      <formula>AND($D25&lt;&gt;"SI",$E25&lt;24)</formula>
    </cfRule>
    <cfRule type="expression" dxfId="1454" priority="993" stopIfTrue="1">
      <formula>OR($D25="SI",$D25="T&amp;A")</formula>
    </cfRule>
  </conditionalFormatting>
  <conditionalFormatting sqref="E25:E27">
    <cfRule type="expression" dxfId="1453" priority="988" stopIfTrue="1">
      <formula>OR($D25="SI",$D25="T&amp;A")</formula>
    </cfRule>
    <cfRule type="expression" dxfId="1452" priority="989" stopIfTrue="1">
      <formula>AND($D25&lt;&gt;"SI",$E25&lt;24)</formula>
    </cfRule>
    <cfRule type="expression" dxfId="1451" priority="990" stopIfTrue="1">
      <formula>OR($D25="SI",$D25="T&amp;A")</formula>
    </cfRule>
  </conditionalFormatting>
  <conditionalFormatting sqref="E25:E27">
    <cfRule type="expression" dxfId="1450" priority="985" stopIfTrue="1">
      <formula>OR($D25="SI",$D25="T&amp;A")</formula>
    </cfRule>
    <cfRule type="expression" dxfId="1449" priority="986" stopIfTrue="1">
      <formula>AND($D25&lt;&gt;"SI",$E25&lt;24)</formula>
    </cfRule>
    <cfRule type="expression" dxfId="1448" priority="987" stopIfTrue="1">
      <formula>OR($D25="SI",$D25="T&amp;A")</formula>
    </cfRule>
  </conditionalFormatting>
  <conditionalFormatting sqref="E25:E27">
    <cfRule type="expression" dxfId="1447" priority="982" stopIfTrue="1">
      <formula>OR($D25="SI",$D25="T&amp;A")</formula>
    </cfRule>
    <cfRule type="expression" dxfId="1446" priority="983" stopIfTrue="1">
      <formula>AND($D25&lt;&gt;"SI",$E25&lt;24)</formula>
    </cfRule>
    <cfRule type="expression" dxfId="1445" priority="984" stopIfTrue="1">
      <formula>OR($D25="SI",$D25="T&amp;A")</formula>
    </cfRule>
  </conditionalFormatting>
  <conditionalFormatting sqref="E25:E27">
    <cfRule type="expression" dxfId="1444" priority="979" stopIfTrue="1">
      <formula>OR($D25="SI",$D25="T&amp;A")</formula>
    </cfRule>
    <cfRule type="expression" dxfId="1443" priority="980" stopIfTrue="1">
      <formula>AND($D25&lt;&gt;"SI",$E25&lt;24)</formula>
    </cfRule>
    <cfRule type="expression" dxfId="1442" priority="981" stopIfTrue="1">
      <formula>OR($D25="SI",$D25="T&amp;A")</formula>
    </cfRule>
  </conditionalFormatting>
  <conditionalFormatting sqref="E25:E27">
    <cfRule type="expression" dxfId="1441" priority="976" stopIfTrue="1">
      <formula>OR($D25="SI",$D25="T&amp;A")</formula>
    </cfRule>
    <cfRule type="expression" dxfId="1440" priority="977" stopIfTrue="1">
      <formula>AND($D25&lt;&gt;"SI",$E25&lt;24)</formula>
    </cfRule>
    <cfRule type="expression" dxfId="1439" priority="978" stopIfTrue="1">
      <formula>OR($D25="SI",$D25="T&amp;A")</formula>
    </cfRule>
  </conditionalFormatting>
  <conditionalFormatting sqref="E25:E27">
    <cfRule type="expression" dxfId="1438" priority="973" stopIfTrue="1">
      <formula>OR($D25="SI",$D25="T&amp;A")</formula>
    </cfRule>
    <cfRule type="expression" dxfId="1437" priority="974" stopIfTrue="1">
      <formula>AND($D25&lt;&gt;"SI",$E25&lt;24)</formula>
    </cfRule>
    <cfRule type="expression" dxfId="1436" priority="975" stopIfTrue="1">
      <formula>OR($D25="SI",$D25="T&amp;A")</formula>
    </cfRule>
  </conditionalFormatting>
  <conditionalFormatting sqref="E25:E27">
    <cfRule type="expression" dxfId="1435" priority="970" stopIfTrue="1">
      <formula>OR($D25="SI",$D25="T&amp;A")</formula>
    </cfRule>
    <cfRule type="expression" dxfId="1434" priority="971" stopIfTrue="1">
      <formula>AND($D25&lt;&gt;"SI",$E25&lt;24)</formula>
    </cfRule>
    <cfRule type="expression" dxfId="1433" priority="972" stopIfTrue="1">
      <formula>OR($D25="SI",$D25="T&amp;A")</formula>
    </cfRule>
  </conditionalFormatting>
  <conditionalFormatting sqref="E25:E27">
    <cfRule type="expression" dxfId="1432" priority="967" stopIfTrue="1">
      <formula>OR($D25="SI",$D25="T&amp;A")</formula>
    </cfRule>
    <cfRule type="expression" dxfId="1431" priority="968" stopIfTrue="1">
      <formula>AND($D25&lt;&gt;"SI",$E25&lt;24)</formula>
    </cfRule>
    <cfRule type="expression" dxfId="1430" priority="969" stopIfTrue="1">
      <formula>OR($D25="SI",$D25="T&amp;A")</formula>
    </cfRule>
  </conditionalFormatting>
  <conditionalFormatting sqref="E25:E27">
    <cfRule type="expression" dxfId="1429" priority="964" stopIfTrue="1">
      <formula>OR($D25="SI",$D25="T&amp;A")</formula>
    </cfRule>
    <cfRule type="expression" dxfId="1428" priority="965" stopIfTrue="1">
      <formula>AND($D25&lt;&gt;"SI",$E25&lt;24)</formula>
    </cfRule>
    <cfRule type="expression" dxfId="1427" priority="966" stopIfTrue="1">
      <formula>OR($D25="SI",$D25="T&amp;A")</formula>
    </cfRule>
  </conditionalFormatting>
  <conditionalFormatting sqref="E25:E27">
    <cfRule type="expression" dxfId="1426" priority="961" stopIfTrue="1">
      <formula>OR($D25="SI",$D25="T&amp;A")</formula>
    </cfRule>
    <cfRule type="expression" dxfId="1425" priority="962" stopIfTrue="1">
      <formula>AND($D25&lt;&gt;"SI",$E25&lt;24)</formula>
    </cfRule>
    <cfRule type="expression" dxfId="1424" priority="963" stopIfTrue="1">
      <formula>OR($D25="SI",$D25="T&amp;A")</formula>
    </cfRule>
  </conditionalFormatting>
  <conditionalFormatting sqref="E25:E27">
    <cfRule type="expression" dxfId="1423" priority="958" stopIfTrue="1">
      <formula>OR($D25="SI",$D25="T&amp;A")</formula>
    </cfRule>
    <cfRule type="expression" dxfId="1422" priority="959" stopIfTrue="1">
      <formula>AND($D25&lt;&gt;"SI",$E25&lt;24)</formula>
    </cfRule>
    <cfRule type="expression" dxfId="1421" priority="960" stopIfTrue="1">
      <formula>OR($D25="SI",$D25="T&amp;A")</formula>
    </cfRule>
  </conditionalFormatting>
  <conditionalFormatting sqref="E25:E27">
    <cfRule type="expression" dxfId="1420" priority="955" stopIfTrue="1">
      <formula>OR($D25="SI",$D25="T&amp;A")</formula>
    </cfRule>
    <cfRule type="expression" dxfId="1419" priority="956" stopIfTrue="1">
      <formula>AND($D25&lt;&gt;"SI",$E25&lt;24)</formula>
    </cfRule>
    <cfRule type="expression" dxfId="1418" priority="957" stopIfTrue="1">
      <formula>OR($D25="SI",$D25="T&amp;A")</formula>
    </cfRule>
  </conditionalFormatting>
  <conditionalFormatting sqref="E25:E27">
    <cfRule type="expression" dxfId="1417" priority="952" stopIfTrue="1">
      <formula>OR($D25="SI",$D25="T&amp;A")</formula>
    </cfRule>
    <cfRule type="expression" dxfId="1416" priority="953" stopIfTrue="1">
      <formula>AND($D25&lt;&gt;"SI",$E25&lt;24)</formula>
    </cfRule>
    <cfRule type="expression" dxfId="1415" priority="954" stopIfTrue="1">
      <formula>OR($D25="SI",$D25="T&amp;A")</formula>
    </cfRule>
  </conditionalFormatting>
  <conditionalFormatting sqref="E25:E27">
    <cfRule type="expression" dxfId="1414" priority="949" stopIfTrue="1">
      <formula>OR($D25="SI",$D25="T&amp;A")</formula>
    </cfRule>
    <cfRule type="expression" dxfId="1413" priority="950" stopIfTrue="1">
      <formula>AND($D25&lt;&gt;"SI",$E25&lt;24)</formula>
    </cfRule>
    <cfRule type="expression" dxfId="1412" priority="951" stopIfTrue="1">
      <formula>OR($D25="SI",$D25="T&amp;A")</formula>
    </cfRule>
  </conditionalFormatting>
  <conditionalFormatting sqref="E25:E27">
    <cfRule type="expression" dxfId="1411" priority="946" stopIfTrue="1">
      <formula>OR($D25="SI",$D25="T&amp;A")</formula>
    </cfRule>
    <cfRule type="expression" dxfId="1410" priority="947" stopIfTrue="1">
      <formula>AND($D25&lt;&gt;"SI",$E25&lt;24)</formula>
    </cfRule>
    <cfRule type="expression" dxfId="1409" priority="948" stopIfTrue="1">
      <formula>OR($D25="SI",$D25="T&amp;A")</formula>
    </cfRule>
  </conditionalFormatting>
  <conditionalFormatting sqref="E25:E27">
    <cfRule type="expression" dxfId="1408" priority="943" stopIfTrue="1">
      <formula>OR($D25="SI",$D25="T&amp;A")</formula>
    </cfRule>
    <cfRule type="expression" dxfId="1407" priority="944" stopIfTrue="1">
      <formula>AND($D25&lt;&gt;"SI",$E25&lt;24)</formula>
    </cfRule>
    <cfRule type="expression" dxfId="1406" priority="945" stopIfTrue="1">
      <formula>OR($D25="SI",$D25="T&amp;A")</formula>
    </cfRule>
  </conditionalFormatting>
  <conditionalFormatting sqref="E25:E27">
    <cfRule type="expression" dxfId="1405" priority="940" stopIfTrue="1">
      <formula>OR($D25="SI",$D25="T&amp;A")</formula>
    </cfRule>
    <cfRule type="expression" dxfId="1404" priority="941" stopIfTrue="1">
      <formula>AND($D25&lt;&gt;"SI",$E25&lt;24)</formula>
    </cfRule>
    <cfRule type="expression" dxfId="1403" priority="942" stopIfTrue="1">
      <formula>OR($D25="SI",$D25="T&amp;A")</formula>
    </cfRule>
  </conditionalFormatting>
  <conditionalFormatting sqref="E25:E27">
    <cfRule type="expression" dxfId="1402" priority="937" stopIfTrue="1">
      <formula>OR($D25="SI",$D25="T&amp;A")</formula>
    </cfRule>
    <cfRule type="expression" dxfId="1401" priority="938" stopIfTrue="1">
      <formula>AND($D25&lt;&gt;"SI",$E25&lt;24)</formula>
    </cfRule>
    <cfRule type="expression" dxfId="1400" priority="939" stopIfTrue="1">
      <formula>OR($D25="SI",$D25="T&amp;A")</formula>
    </cfRule>
  </conditionalFormatting>
  <conditionalFormatting sqref="E25:E27">
    <cfRule type="expression" dxfId="1399" priority="934" stopIfTrue="1">
      <formula>OR($D25="SI",$D25="T&amp;A")</formula>
    </cfRule>
    <cfRule type="expression" dxfId="1398" priority="935" stopIfTrue="1">
      <formula>AND($D25&lt;&gt;"SI",$E25&lt;24)</formula>
    </cfRule>
    <cfRule type="expression" dxfId="1397" priority="936" stopIfTrue="1">
      <formula>OR($D25="SI",$D25="T&amp;A")</formula>
    </cfRule>
  </conditionalFormatting>
  <conditionalFormatting sqref="E25:E27">
    <cfRule type="expression" dxfId="1396" priority="931" stopIfTrue="1">
      <formula>OR($D25="SI",$D25="T&amp;A")</formula>
    </cfRule>
    <cfRule type="expression" dxfId="1395" priority="932" stopIfTrue="1">
      <formula>AND($D25&lt;&gt;"SI",$E25&lt;24)</formula>
    </cfRule>
    <cfRule type="expression" dxfId="1394" priority="933" stopIfTrue="1">
      <formula>OR($D25="SI",$D25="T&amp;A")</formula>
    </cfRule>
  </conditionalFormatting>
  <conditionalFormatting sqref="E25:E27">
    <cfRule type="expression" dxfId="1393" priority="928" stopIfTrue="1">
      <formula>OR($D25="SI",$D25="T&amp;A")</formula>
    </cfRule>
    <cfRule type="expression" dxfId="1392" priority="929" stopIfTrue="1">
      <formula>AND($D25&lt;&gt;"SI",$E25&lt;24)</formula>
    </cfRule>
    <cfRule type="expression" dxfId="1391" priority="930" stopIfTrue="1">
      <formula>OR($D25="SI",$D25="T&amp;A")</formula>
    </cfRule>
  </conditionalFormatting>
  <conditionalFormatting sqref="E25:E27">
    <cfRule type="expression" dxfId="1390" priority="925" stopIfTrue="1">
      <formula>OR($D25="SI",$D25="T&amp;A")</formula>
    </cfRule>
    <cfRule type="expression" dxfId="1389" priority="926" stopIfTrue="1">
      <formula>AND($D25&lt;&gt;"SI",$E25&lt;24)</formula>
    </cfRule>
    <cfRule type="expression" dxfId="1388" priority="927" stopIfTrue="1">
      <formula>OR($D25="SI",$D25="T&amp;A")</formula>
    </cfRule>
  </conditionalFormatting>
  <conditionalFormatting sqref="E25:E27">
    <cfRule type="expression" dxfId="1387" priority="922" stopIfTrue="1">
      <formula>OR($D25="SI",$D25="T&amp;A")</formula>
    </cfRule>
    <cfRule type="expression" dxfId="1386" priority="923" stopIfTrue="1">
      <formula>AND($D25&lt;&gt;"SI",$E25&lt;24)</formula>
    </cfRule>
    <cfRule type="expression" dxfId="1385" priority="924" stopIfTrue="1">
      <formula>OR($D25="SI",$D25="T&amp;A")</formula>
    </cfRule>
  </conditionalFormatting>
  <conditionalFormatting sqref="E25:E27">
    <cfRule type="expression" dxfId="1384" priority="919" stopIfTrue="1">
      <formula>OR($D25="SI",$D25="T&amp;A")</formula>
    </cfRule>
    <cfRule type="expression" dxfId="1383" priority="920" stopIfTrue="1">
      <formula>AND($D25&lt;&gt;"SI",$E25&lt;24)</formula>
    </cfRule>
    <cfRule type="expression" dxfId="1382" priority="921" stopIfTrue="1">
      <formula>OR($D25="SI",$D25="T&amp;A")</formula>
    </cfRule>
  </conditionalFormatting>
  <conditionalFormatting sqref="E25:E27">
    <cfRule type="expression" dxfId="1381" priority="916" stopIfTrue="1">
      <formula>OR($D25="SI",$D25="T&amp;A")</formula>
    </cfRule>
    <cfRule type="expression" dxfId="1380" priority="917" stopIfTrue="1">
      <formula>AND($D25&lt;&gt;"SI",$E25&lt;24)</formula>
    </cfRule>
    <cfRule type="expression" dxfId="1379" priority="918" stopIfTrue="1">
      <formula>OR($D25="SI",$D25="T&amp;A")</formula>
    </cfRule>
  </conditionalFormatting>
  <conditionalFormatting sqref="E25:E27">
    <cfRule type="expression" dxfId="1378" priority="913" stopIfTrue="1">
      <formula>OR($D25="SI",$D25="T&amp;A")</formula>
    </cfRule>
    <cfRule type="expression" dxfId="1377" priority="914" stopIfTrue="1">
      <formula>AND($D25&lt;&gt;"SI",$E25&lt;24)</formula>
    </cfRule>
    <cfRule type="expression" dxfId="1376" priority="915" stopIfTrue="1">
      <formula>OR($D25="SI",$D25="T&amp;A")</formula>
    </cfRule>
  </conditionalFormatting>
  <conditionalFormatting sqref="E25:E27">
    <cfRule type="expression" dxfId="1375" priority="910" stopIfTrue="1">
      <formula>OR($D25="SI",$D25="T&amp;A")</formula>
    </cfRule>
    <cfRule type="expression" dxfId="1374" priority="911" stopIfTrue="1">
      <formula>AND($D25&lt;&gt;"SI",$E25&lt;24)</formula>
    </cfRule>
    <cfRule type="expression" dxfId="1373" priority="912" stopIfTrue="1">
      <formula>OR($D25="SI",$D25="T&amp;A")</formula>
    </cfRule>
  </conditionalFormatting>
  <conditionalFormatting sqref="E25:E27">
    <cfRule type="expression" dxfId="1372" priority="907" stopIfTrue="1">
      <formula>OR($D25="SI",$D25="T&amp;A")</formula>
    </cfRule>
    <cfRule type="expression" dxfId="1371" priority="908" stopIfTrue="1">
      <formula>AND($D25&lt;&gt;"SI",$E25&lt;24)</formula>
    </cfRule>
    <cfRule type="expression" dxfId="1370" priority="909" stopIfTrue="1">
      <formula>OR($D25="SI",$D25="T&amp;A")</formula>
    </cfRule>
  </conditionalFormatting>
  <conditionalFormatting sqref="E25:E27">
    <cfRule type="expression" dxfId="1369" priority="904" stopIfTrue="1">
      <formula>OR($D25="SI",$D25="T&amp;A")</formula>
    </cfRule>
    <cfRule type="expression" dxfId="1368" priority="905" stopIfTrue="1">
      <formula>AND($D25&lt;&gt;"SI",$E25&lt;24)</formula>
    </cfRule>
    <cfRule type="expression" dxfId="1367" priority="906" stopIfTrue="1">
      <formula>OR($D25="SI",$D25="T&amp;A")</formula>
    </cfRule>
  </conditionalFormatting>
  <conditionalFormatting sqref="E25:E27">
    <cfRule type="expression" dxfId="1366" priority="901" stopIfTrue="1">
      <formula>OR($D25="SI",$D25="T&amp;A")</formula>
    </cfRule>
    <cfRule type="expression" dxfId="1365" priority="902" stopIfTrue="1">
      <formula>AND($D25&lt;&gt;"SI",$E25&lt;24)</formula>
    </cfRule>
    <cfRule type="expression" dxfId="1364" priority="903" stopIfTrue="1">
      <formula>OR($D25="SI",$D25="T&amp;A")</formula>
    </cfRule>
  </conditionalFormatting>
  <conditionalFormatting sqref="E25:E27">
    <cfRule type="expression" dxfId="1363" priority="898" stopIfTrue="1">
      <formula>OR($D25="SI",$D25="T&amp;A")</formula>
    </cfRule>
    <cfRule type="expression" dxfId="1362" priority="899" stopIfTrue="1">
      <formula>AND($D25&lt;&gt;"SI",$E25&lt;24)</formula>
    </cfRule>
    <cfRule type="expression" dxfId="1361" priority="900" stopIfTrue="1">
      <formula>OR($D25="SI",$D25="T&amp;A")</formula>
    </cfRule>
  </conditionalFormatting>
  <conditionalFormatting sqref="E25:E27">
    <cfRule type="expression" dxfId="1360" priority="895" stopIfTrue="1">
      <formula>OR($D25="SI",$D25="T&amp;A")</formula>
    </cfRule>
    <cfRule type="expression" dxfId="1359" priority="896" stopIfTrue="1">
      <formula>AND($D25&lt;&gt;"SI",$E25&lt;24)</formula>
    </cfRule>
    <cfRule type="expression" dxfId="1358" priority="897" stopIfTrue="1">
      <formula>OR($D25="SI",$D25="T&amp;A")</formula>
    </cfRule>
  </conditionalFormatting>
  <conditionalFormatting sqref="E25:E27">
    <cfRule type="expression" dxfId="1357" priority="892" stopIfTrue="1">
      <formula>OR($D25="SI",$D25="T&amp;A")</formula>
    </cfRule>
    <cfRule type="expression" dxfId="1356" priority="893" stopIfTrue="1">
      <formula>AND($D25&lt;&gt;"SI",$E25&lt;24)</formula>
    </cfRule>
    <cfRule type="expression" dxfId="1355" priority="894" stopIfTrue="1">
      <formula>OR($D25="SI",$D25="T&amp;A")</formula>
    </cfRule>
  </conditionalFormatting>
  <conditionalFormatting sqref="E25:E27">
    <cfRule type="expression" dxfId="1354" priority="889" stopIfTrue="1">
      <formula>OR($D25="SI",$D25="T&amp;A")</formula>
    </cfRule>
    <cfRule type="expression" dxfId="1353" priority="890" stopIfTrue="1">
      <formula>AND($D25&lt;&gt;"SI",$E25&lt;24)</formula>
    </cfRule>
    <cfRule type="expression" dxfId="1352" priority="891" stopIfTrue="1">
      <formula>OR($D25="SI",$D25="T&amp;A")</formula>
    </cfRule>
  </conditionalFormatting>
  <conditionalFormatting sqref="E25:E27">
    <cfRule type="expression" dxfId="1351" priority="886" stopIfTrue="1">
      <formula>OR($D25="SI",$D25="T&amp;A")</formula>
    </cfRule>
    <cfRule type="expression" dxfId="1350" priority="887" stopIfTrue="1">
      <formula>AND($D25&lt;&gt;"SI",$E25&lt;24)</formula>
    </cfRule>
    <cfRule type="expression" dxfId="1349" priority="888" stopIfTrue="1">
      <formula>OR($D25="SI",$D25="T&amp;A")</formula>
    </cfRule>
  </conditionalFormatting>
  <conditionalFormatting sqref="E25:E27">
    <cfRule type="expression" dxfId="1348" priority="883" stopIfTrue="1">
      <formula>OR($D25="SI",$D25="T&amp;A")</formula>
    </cfRule>
    <cfRule type="expression" dxfId="1347" priority="884" stopIfTrue="1">
      <formula>AND($D25&lt;&gt;"SI",$E25&lt;24)</formula>
    </cfRule>
    <cfRule type="expression" dxfId="1346" priority="885" stopIfTrue="1">
      <formula>OR($D25="SI",$D25="T&amp;A")</formula>
    </cfRule>
  </conditionalFormatting>
  <conditionalFormatting sqref="E25:E27">
    <cfRule type="expression" dxfId="1345" priority="880" stopIfTrue="1">
      <formula>OR($D25="SI",$D25="T&amp;A")</formula>
    </cfRule>
    <cfRule type="expression" dxfId="1344" priority="881" stopIfTrue="1">
      <formula>AND($D25&lt;&gt;"SI",$E25&lt;24)</formula>
    </cfRule>
    <cfRule type="expression" dxfId="1343" priority="882" stopIfTrue="1">
      <formula>OR($D25="SI",$D25="T&amp;A")</formula>
    </cfRule>
  </conditionalFormatting>
  <conditionalFormatting sqref="E25:E27">
    <cfRule type="expression" dxfId="1342" priority="877" stopIfTrue="1">
      <formula>OR($D25="SI",$D25="T&amp;A")</formula>
    </cfRule>
    <cfRule type="expression" dxfId="1341" priority="878" stopIfTrue="1">
      <formula>AND($D25&lt;&gt;"SI",$E25&lt;24)</formula>
    </cfRule>
    <cfRule type="expression" dxfId="1340" priority="879" stopIfTrue="1">
      <formula>OR($D25="SI",$D25="T&amp;A")</formula>
    </cfRule>
  </conditionalFormatting>
  <conditionalFormatting sqref="E25:E27">
    <cfRule type="expression" dxfId="1339" priority="874" stopIfTrue="1">
      <formula>OR($D25="SI",$D25="T&amp;A")</formula>
    </cfRule>
    <cfRule type="expression" dxfId="1338" priority="875" stopIfTrue="1">
      <formula>AND($D25&lt;&gt;"SI",$E25&lt;24)</formula>
    </cfRule>
    <cfRule type="expression" dxfId="1337" priority="876" stopIfTrue="1">
      <formula>OR($D25="SI",$D25="T&amp;A")</formula>
    </cfRule>
  </conditionalFormatting>
  <conditionalFormatting sqref="E25:E27">
    <cfRule type="expression" dxfId="1336" priority="871" stopIfTrue="1">
      <formula>OR($D25="SI",$D25="T&amp;A")</formula>
    </cfRule>
    <cfRule type="expression" dxfId="1335" priority="872" stopIfTrue="1">
      <formula>AND($D25&lt;&gt;"SI",$E25&lt;24)</formula>
    </cfRule>
    <cfRule type="expression" dxfId="1334" priority="873" stopIfTrue="1">
      <formula>OR($D25="SI",$D25="T&amp;A")</formula>
    </cfRule>
  </conditionalFormatting>
  <conditionalFormatting sqref="E25:E27">
    <cfRule type="expression" dxfId="1333" priority="868" stopIfTrue="1">
      <formula>OR($D25="SI",$D25="T&amp;A")</formula>
    </cfRule>
    <cfRule type="expression" dxfId="1332" priority="869" stopIfTrue="1">
      <formula>AND($D25&lt;&gt;"SI",$E25&lt;24)</formula>
    </cfRule>
    <cfRule type="expression" dxfId="1331" priority="870" stopIfTrue="1">
      <formula>OR($D25="SI",$D25="T&amp;A")</formula>
    </cfRule>
  </conditionalFormatting>
  <conditionalFormatting sqref="E25:E27">
    <cfRule type="expression" dxfId="1330" priority="865" stopIfTrue="1">
      <formula>OR($D25="SI",$D25="T&amp;A")</formula>
    </cfRule>
    <cfRule type="expression" dxfId="1329" priority="866" stopIfTrue="1">
      <formula>AND($D25&lt;&gt;"SI",$E25&lt;24)</formula>
    </cfRule>
    <cfRule type="expression" dxfId="1328" priority="867" stopIfTrue="1">
      <formula>OR($D25="SI",$D25="T&amp;A")</formula>
    </cfRule>
  </conditionalFormatting>
  <conditionalFormatting sqref="E25:E27">
    <cfRule type="expression" dxfId="1327" priority="862" stopIfTrue="1">
      <formula>OR($D25="SI",$D25="T&amp;A")</formula>
    </cfRule>
    <cfRule type="expression" dxfId="1326" priority="863" stopIfTrue="1">
      <formula>AND($D25&lt;&gt;"SI",$E25&lt;24)</formula>
    </cfRule>
    <cfRule type="expression" dxfId="1325" priority="864" stopIfTrue="1">
      <formula>OR($D25="SI",$D25="T&amp;A")</formula>
    </cfRule>
  </conditionalFormatting>
  <conditionalFormatting sqref="E25:E27">
    <cfRule type="expression" dxfId="1324" priority="859" stopIfTrue="1">
      <formula>OR($D25="SI",$D25="T&amp;A")</formula>
    </cfRule>
    <cfRule type="expression" dxfId="1323" priority="860" stopIfTrue="1">
      <formula>AND($D25&lt;&gt;"SI",$E25&lt;24)</formula>
    </cfRule>
    <cfRule type="expression" dxfId="1322" priority="861" stopIfTrue="1">
      <formula>OR($D25="SI",$D25="T&amp;A")</formula>
    </cfRule>
  </conditionalFormatting>
  <conditionalFormatting sqref="E25:E27">
    <cfRule type="expression" dxfId="1321" priority="856" stopIfTrue="1">
      <formula>OR($D25="SI",$D25="T&amp;A")</formula>
    </cfRule>
    <cfRule type="expression" dxfId="1320" priority="857" stopIfTrue="1">
      <formula>AND($D25&lt;&gt;"SI",$E25&lt;24)</formula>
    </cfRule>
    <cfRule type="expression" dxfId="1319" priority="858" stopIfTrue="1">
      <formula>OR($D25="SI",$D25="T&amp;A")</formula>
    </cfRule>
  </conditionalFormatting>
  <conditionalFormatting sqref="E31">
    <cfRule type="expression" dxfId="1318" priority="853" stopIfTrue="1">
      <formula>OR($D31="SI",$D31="T&amp;A")</formula>
    </cfRule>
    <cfRule type="expression" dxfId="1317" priority="854" stopIfTrue="1">
      <formula>AND($D31&lt;&gt;"SI",$E31&lt;24)</formula>
    </cfRule>
    <cfRule type="expression" dxfId="1316" priority="855" stopIfTrue="1">
      <formula>OR($D31="SI",$D31="T&amp;A")</formula>
    </cfRule>
  </conditionalFormatting>
  <conditionalFormatting sqref="E31">
    <cfRule type="expression" dxfId="1315" priority="850" stopIfTrue="1">
      <formula>OR($D31="SI",$D31="T&amp;A")</formula>
    </cfRule>
    <cfRule type="expression" dxfId="1314" priority="851" stopIfTrue="1">
      <formula>AND($D31&lt;&gt;"SI",$E31&lt;24)</formula>
    </cfRule>
    <cfRule type="expression" dxfId="1313" priority="852" stopIfTrue="1">
      <formula>OR($D31="SI",$D31="T&amp;A")</formula>
    </cfRule>
  </conditionalFormatting>
  <conditionalFormatting sqref="E31">
    <cfRule type="expression" dxfId="1312" priority="847" stopIfTrue="1">
      <formula>OR($D31="SI",$D31="T&amp;A")</formula>
    </cfRule>
    <cfRule type="expression" dxfId="1311" priority="848" stopIfTrue="1">
      <formula>AND($D31&lt;&gt;"SI",$E31&lt;24)</formula>
    </cfRule>
    <cfRule type="expression" dxfId="1310" priority="849" stopIfTrue="1">
      <formula>OR($D31="SI",$D31="T&amp;A")</formula>
    </cfRule>
  </conditionalFormatting>
  <conditionalFormatting sqref="E31">
    <cfRule type="expression" dxfId="1309" priority="844" stopIfTrue="1">
      <formula>OR($D31="SI",$D31="T&amp;A")</formula>
    </cfRule>
    <cfRule type="expression" dxfId="1308" priority="845" stopIfTrue="1">
      <formula>AND($D31&lt;&gt;"SI",$E31&lt;24)</formula>
    </cfRule>
    <cfRule type="expression" dxfId="1307" priority="846" stopIfTrue="1">
      <formula>OR($D31="SI",$D31="T&amp;A")</formula>
    </cfRule>
  </conditionalFormatting>
  <conditionalFormatting sqref="E31">
    <cfRule type="expression" dxfId="1306" priority="841" stopIfTrue="1">
      <formula>OR($D31="SI",$D31="T&amp;A")</formula>
    </cfRule>
    <cfRule type="expression" dxfId="1305" priority="842" stopIfTrue="1">
      <formula>AND($D31&lt;&gt;"SI",$E31&lt;24)</formula>
    </cfRule>
    <cfRule type="expression" dxfId="1304" priority="843" stopIfTrue="1">
      <formula>OR($D31="SI",$D31="T&amp;A")</formula>
    </cfRule>
  </conditionalFormatting>
  <conditionalFormatting sqref="E31">
    <cfRule type="expression" dxfId="1303" priority="838" stopIfTrue="1">
      <formula>OR($D31="SI",$D31="T&amp;A")</formula>
    </cfRule>
    <cfRule type="expression" dxfId="1302" priority="839" stopIfTrue="1">
      <formula>AND($D31&lt;&gt;"SI",$E31&lt;24)</formula>
    </cfRule>
    <cfRule type="expression" dxfId="1301" priority="840" stopIfTrue="1">
      <formula>OR($D31="SI",$D31="T&amp;A")</formula>
    </cfRule>
  </conditionalFormatting>
  <conditionalFormatting sqref="E31">
    <cfRule type="expression" dxfId="1300" priority="835" stopIfTrue="1">
      <formula>OR($D31="SI",$D31="T&amp;A")</formula>
    </cfRule>
    <cfRule type="expression" dxfId="1299" priority="836" stopIfTrue="1">
      <formula>AND($D31&lt;&gt;"SI",$E31&lt;24)</formula>
    </cfRule>
    <cfRule type="expression" dxfId="1298" priority="837" stopIfTrue="1">
      <formula>OR($D31="SI",$D31="T&amp;A")</formula>
    </cfRule>
  </conditionalFormatting>
  <conditionalFormatting sqref="E31">
    <cfRule type="expression" dxfId="1297" priority="832" stopIfTrue="1">
      <formula>OR($D31="SI",$D31="T&amp;A")</formula>
    </cfRule>
    <cfRule type="expression" dxfId="1296" priority="833" stopIfTrue="1">
      <formula>AND($D31&lt;&gt;"SI",$E31&lt;24)</formula>
    </cfRule>
    <cfRule type="expression" dxfId="1295" priority="834" stopIfTrue="1">
      <formula>OR($D31="SI",$D31="T&amp;A")</formula>
    </cfRule>
  </conditionalFormatting>
  <conditionalFormatting sqref="E31">
    <cfRule type="expression" dxfId="1294" priority="829" stopIfTrue="1">
      <formula>OR($D31="SI",$D31="T&amp;A")</formula>
    </cfRule>
    <cfRule type="expression" dxfId="1293" priority="830" stopIfTrue="1">
      <formula>AND($D31&lt;&gt;"SI",$E31&lt;24)</formula>
    </cfRule>
    <cfRule type="expression" dxfId="1292" priority="831" stopIfTrue="1">
      <formula>OR($D31="SI",$D31="T&amp;A")</formula>
    </cfRule>
  </conditionalFormatting>
  <conditionalFormatting sqref="E31">
    <cfRule type="expression" dxfId="1291" priority="826" stopIfTrue="1">
      <formula>OR($D31="SI",$D31="T&amp;A")</formula>
    </cfRule>
    <cfRule type="expression" dxfId="1290" priority="827" stopIfTrue="1">
      <formula>AND($D31&lt;&gt;"SI",$E31&lt;24)</formula>
    </cfRule>
    <cfRule type="expression" dxfId="1289" priority="828" stopIfTrue="1">
      <formula>OR($D31="SI",$D31="T&amp;A")</formula>
    </cfRule>
  </conditionalFormatting>
  <conditionalFormatting sqref="E31">
    <cfRule type="expression" dxfId="1288" priority="823" stopIfTrue="1">
      <formula>OR($D31="SI",$D31="T&amp;A")</formula>
    </cfRule>
    <cfRule type="expression" dxfId="1287" priority="824" stopIfTrue="1">
      <formula>AND($D31&lt;&gt;"SI",$E31&lt;24)</formula>
    </cfRule>
    <cfRule type="expression" dxfId="1286" priority="825" stopIfTrue="1">
      <formula>OR($D31="SI",$D31="T&amp;A")</formula>
    </cfRule>
  </conditionalFormatting>
  <conditionalFormatting sqref="E31">
    <cfRule type="expression" dxfId="1285" priority="820" stopIfTrue="1">
      <formula>OR($D31="SI",$D31="T&amp;A")</formula>
    </cfRule>
    <cfRule type="expression" dxfId="1284" priority="821" stopIfTrue="1">
      <formula>AND($D31&lt;&gt;"SI",$E31&lt;24)</formula>
    </cfRule>
    <cfRule type="expression" dxfId="1283" priority="822" stopIfTrue="1">
      <formula>OR($D31="SI",$D31="T&amp;A")</formula>
    </cfRule>
  </conditionalFormatting>
  <conditionalFormatting sqref="E31">
    <cfRule type="expression" dxfId="1282" priority="817" stopIfTrue="1">
      <formula>OR($D31="SI",$D31="T&amp;A")</formula>
    </cfRule>
    <cfRule type="expression" dxfId="1281" priority="818" stopIfTrue="1">
      <formula>AND($D31&lt;&gt;"SI",$E31&lt;24)</formula>
    </cfRule>
    <cfRule type="expression" dxfId="1280" priority="819" stopIfTrue="1">
      <formula>OR($D31="SI",$D31="T&amp;A")</formula>
    </cfRule>
  </conditionalFormatting>
  <conditionalFormatting sqref="E31">
    <cfRule type="expression" dxfId="1279" priority="814" stopIfTrue="1">
      <formula>OR($D31="SI",$D31="T&amp;A")</formula>
    </cfRule>
    <cfRule type="expression" dxfId="1278" priority="815" stopIfTrue="1">
      <formula>AND($D31&lt;&gt;"SI",$E31&lt;24)</formula>
    </cfRule>
    <cfRule type="expression" dxfId="1277" priority="816" stopIfTrue="1">
      <formula>OR($D31="SI",$D31="T&amp;A")</formula>
    </cfRule>
  </conditionalFormatting>
  <conditionalFormatting sqref="E31">
    <cfRule type="expression" dxfId="1276" priority="811" stopIfTrue="1">
      <formula>OR($D31="SI",$D31="T&amp;A")</formula>
    </cfRule>
    <cfRule type="expression" dxfId="1275" priority="812" stopIfTrue="1">
      <formula>AND($D31&lt;&gt;"SI",$E31&lt;24)</formula>
    </cfRule>
    <cfRule type="expression" dxfId="1274" priority="813" stopIfTrue="1">
      <formula>OR($D31="SI",$D31="T&amp;A")</formula>
    </cfRule>
  </conditionalFormatting>
  <conditionalFormatting sqref="E31">
    <cfRule type="expression" dxfId="1273" priority="808" stopIfTrue="1">
      <formula>OR($D31="SI",$D31="T&amp;A")</formula>
    </cfRule>
    <cfRule type="expression" dxfId="1272" priority="809" stopIfTrue="1">
      <formula>AND($D31&lt;&gt;"SI",$E31&lt;24)</formula>
    </cfRule>
    <cfRule type="expression" dxfId="1271" priority="810" stopIfTrue="1">
      <formula>OR($D31="SI",$D31="T&amp;A")</formula>
    </cfRule>
  </conditionalFormatting>
  <conditionalFormatting sqref="E31">
    <cfRule type="expression" dxfId="1270" priority="805" stopIfTrue="1">
      <formula>OR($D31="SI",$D31="T&amp;A")</formula>
    </cfRule>
    <cfRule type="expression" dxfId="1269" priority="806" stopIfTrue="1">
      <formula>AND($D31&lt;&gt;"SI",$E31&lt;24)</formula>
    </cfRule>
    <cfRule type="expression" dxfId="1268" priority="807" stopIfTrue="1">
      <formula>OR($D31="SI",$D31="T&amp;A")</formula>
    </cfRule>
  </conditionalFormatting>
  <conditionalFormatting sqref="E31">
    <cfRule type="expression" dxfId="1267" priority="802" stopIfTrue="1">
      <formula>OR($D31="SI",$D31="T&amp;A")</formula>
    </cfRule>
    <cfRule type="expression" dxfId="1266" priority="803" stopIfTrue="1">
      <formula>AND($D31&lt;&gt;"SI",$E31&lt;24)</formula>
    </cfRule>
    <cfRule type="expression" dxfId="1265" priority="804" stopIfTrue="1">
      <formula>OR($D31="SI",$D31="T&amp;A")</formula>
    </cfRule>
  </conditionalFormatting>
  <conditionalFormatting sqref="E31">
    <cfRule type="expression" dxfId="1264" priority="799" stopIfTrue="1">
      <formula>OR($D31="SI",$D31="T&amp;A")</formula>
    </cfRule>
    <cfRule type="expression" dxfId="1263" priority="800" stopIfTrue="1">
      <formula>AND($D31&lt;&gt;"SI",$E31&lt;24)</formula>
    </cfRule>
    <cfRule type="expression" dxfId="1262" priority="801" stopIfTrue="1">
      <formula>OR($D31="SI",$D31="T&amp;A")</formula>
    </cfRule>
  </conditionalFormatting>
  <conditionalFormatting sqref="E31">
    <cfRule type="expression" dxfId="1261" priority="796" stopIfTrue="1">
      <formula>OR($D31="SI",$D31="T&amp;A")</formula>
    </cfRule>
    <cfRule type="expression" dxfId="1260" priority="797" stopIfTrue="1">
      <formula>AND($D31&lt;&gt;"SI",$E31&lt;24)</formula>
    </cfRule>
    <cfRule type="expression" dxfId="1259" priority="798" stopIfTrue="1">
      <formula>OR($D31="SI",$D31="T&amp;A")</formula>
    </cfRule>
  </conditionalFormatting>
  <conditionalFormatting sqref="E31">
    <cfRule type="expression" dxfId="1258" priority="793" stopIfTrue="1">
      <formula>OR($D31="SI",$D31="T&amp;A")</formula>
    </cfRule>
    <cfRule type="expression" dxfId="1257" priority="794" stopIfTrue="1">
      <formula>AND($D31&lt;&gt;"SI",$E31&lt;24)</formula>
    </cfRule>
    <cfRule type="expression" dxfId="1256" priority="795" stopIfTrue="1">
      <formula>OR($D31="SI",$D31="T&amp;A")</formula>
    </cfRule>
  </conditionalFormatting>
  <conditionalFormatting sqref="E31">
    <cfRule type="expression" dxfId="1255" priority="790" stopIfTrue="1">
      <formula>OR($D31="SI",$D31="T&amp;A")</formula>
    </cfRule>
    <cfRule type="expression" dxfId="1254" priority="791" stopIfTrue="1">
      <formula>AND($D31&lt;&gt;"SI",$E31&lt;24)</formula>
    </cfRule>
    <cfRule type="expression" dxfId="1253" priority="792" stopIfTrue="1">
      <formula>OR($D31="SI",$D31="T&amp;A")</formula>
    </cfRule>
  </conditionalFormatting>
  <conditionalFormatting sqref="E31">
    <cfRule type="expression" dxfId="1252" priority="787" stopIfTrue="1">
      <formula>OR($D31="SI",$D31="T&amp;A")</formula>
    </cfRule>
    <cfRule type="expression" dxfId="1251" priority="788" stopIfTrue="1">
      <formula>AND($D31&lt;&gt;"SI",$E31&lt;24)</formula>
    </cfRule>
    <cfRule type="expression" dxfId="1250" priority="789" stopIfTrue="1">
      <formula>OR($D31="SI",$D31="T&amp;A")</formula>
    </cfRule>
  </conditionalFormatting>
  <conditionalFormatting sqref="E31">
    <cfRule type="expression" dxfId="1249" priority="784" stopIfTrue="1">
      <formula>OR($D31="SI",$D31="T&amp;A")</formula>
    </cfRule>
    <cfRule type="expression" dxfId="1248" priority="785" stopIfTrue="1">
      <formula>AND($D31&lt;&gt;"SI",$E31&lt;24)</formula>
    </cfRule>
    <cfRule type="expression" dxfId="1247" priority="786" stopIfTrue="1">
      <formula>OR($D31="SI",$D31="T&amp;A")</formula>
    </cfRule>
  </conditionalFormatting>
  <conditionalFormatting sqref="E31">
    <cfRule type="expression" dxfId="1246" priority="781" stopIfTrue="1">
      <formula>OR($D31="SI",$D31="T&amp;A")</formula>
    </cfRule>
    <cfRule type="expression" dxfId="1245" priority="782" stopIfTrue="1">
      <formula>AND($D31&lt;&gt;"SI",$E31&lt;24)</formula>
    </cfRule>
    <cfRule type="expression" dxfId="1244" priority="783" stopIfTrue="1">
      <formula>OR($D31="SI",$D31="T&amp;A")</formula>
    </cfRule>
  </conditionalFormatting>
  <conditionalFormatting sqref="E31">
    <cfRule type="expression" dxfId="1243" priority="778" stopIfTrue="1">
      <formula>OR($D31="SI",$D31="T&amp;A")</formula>
    </cfRule>
    <cfRule type="expression" dxfId="1242" priority="779" stopIfTrue="1">
      <formula>AND($D31&lt;&gt;"SI",$E31&lt;24)</formula>
    </cfRule>
    <cfRule type="expression" dxfId="1241" priority="780" stopIfTrue="1">
      <formula>OR($D31="SI",$D31="T&amp;A")</formula>
    </cfRule>
  </conditionalFormatting>
  <conditionalFormatting sqref="E31">
    <cfRule type="expression" dxfId="1240" priority="775" stopIfTrue="1">
      <formula>OR($D31="SI",$D31="T&amp;A")</formula>
    </cfRule>
    <cfRule type="expression" dxfId="1239" priority="776" stopIfTrue="1">
      <formula>AND($D31&lt;&gt;"SI",$E31&lt;24)</formula>
    </cfRule>
    <cfRule type="expression" dxfId="1238" priority="777" stopIfTrue="1">
      <formula>OR($D31="SI",$D31="T&amp;A")</formula>
    </cfRule>
  </conditionalFormatting>
  <conditionalFormatting sqref="E31">
    <cfRule type="expression" dxfId="1237" priority="772" stopIfTrue="1">
      <formula>OR($D31="SI",$D31="T&amp;A")</formula>
    </cfRule>
    <cfRule type="expression" dxfId="1236" priority="773" stopIfTrue="1">
      <formula>AND($D31&lt;&gt;"SI",$E31&lt;24)</formula>
    </cfRule>
    <cfRule type="expression" dxfId="1235" priority="774" stopIfTrue="1">
      <formula>OR($D31="SI",$D31="T&amp;A")</formula>
    </cfRule>
  </conditionalFormatting>
  <conditionalFormatting sqref="E31">
    <cfRule type="expression" dxfId="1234" priority="769" stopIfTrue="1">
      <formula>OR($D31="SI",$D31="T&amp;A")</formula>
    </cfRule>
    <cfRule type="expression" dxfId="1233" priority="770" stopIfTrue="1">
      <formula>AND($D31&lt;&gt;"SI",$E31&lt;24)</formula>
    </cfRule>
    <cfRule type="expression" dxfId="1232" priority="771" stopIfTrue="1">
      <formula>OR($D31="SI",$D31="T&amp;A")</formula>
    </cfRule>
  </conditionalFormatting>
  <conditionalFormatting sqref="E31">
    <cfRule type="expression" dxfId="1231" priority="766" stopIfTrue="1">
      <formula>OR($D31="SI",$D31="T&amp;A")</formula>
    </cfRule>
    <cfRule type="expression" dxfId="1230" priority="767" stopIfTrue="1">
      <formula>AND($D31&lt;&gt;"SI",$E31&lt;24)</formula>
    </cfRule>
    <cfRule type="expression" dxfId="1229" priority="768" stopIfTrue="1">
      <formula>OR($D31="SI",$D31="T&amp;A")</formula>
    </cfRule>
  </conditionalFormatting>
  <conditionalFormatting sqref="E31">
    <cfRule type="expression" dxfId="1228" priority="763" stopIfTrue="1">
      <formula>OR($D31="SI",$D31="T&amp;A")</formula>
    </cfRule>
    <cfRule type="expression" dxfId="1227" priority="764" stopIfTrue="1">
      <formula>AND($D31&lt;&gt;"SI",$E31&lt;24)</formula>
    </cfRule>
    <cfRule type="expression" dxfId="1226" priority="765" stopIfTrue="1">
      <formula>OR($D31="SI",$D31="T&amp;A")</formula>
    </cfRule>
  </conditionalFormatting>
  <conditionalFormatting sqref="E31">
    <cfRule type="expression" dxfId="1225" priority="760" stopIfTrue="1">
      <formula>OR($D31="SI",$D31="T&amp;A")</formula>
    </cfRule>
    <cfRule type="expression" dxfId="1224" priority="761" stopIfTrue="1">
      <formula>AND($D31&lt;&gt;"SI",$E31&lt;24)</formula>
    </cfRule>
    <cfRule type="expression" dxfId="1223" priority="762" stopIfTrue="1">
      <formula>OR($D31="SI",$D31="T&amp;A")</formula>
    </cfRule>
  </conditionalFormatting>
  <conditionalFormatting sqref="E31">
    <cfRule type="expression" dxfId="1222" priority="757" stopIfTrue="1">
      <formula>OR($D31="SI",$D31="T&amp;A")</formula>
    </cfRule>
    <cfRule type="expression" dxfId="1221" priority="758" stopIfTrue="1">
      <formula>AND($D31&lt;&gt;"SI",$E31&lt;24)</formula>
    </cfRule>
    <cfRule type="expression" dxfId="1220" priority="759" stopIfTrue="1">
      <formula>OR($D31="SI",$D31="T&amp;A")</formula>
    </cfRule>
  </conditionalFormatting>
  <conditionalFormatting sqref="E31">
    <cfRule type="expression" dxfId="1219" priority="754" stopIfTrue="1">
      <formula>OR($D31="SI",$D31="T&amp;A")</formula>
    </cfRule>
    <cfRule type="expression" dxfId="1218" priority="755" stopIfTrue="1">
      <formula>AND($D31&lt;&gt;"SI",$E31&lt;24)</formula>
    </cfRule>
    <cfRule type="expression" dxfId="1217" priority="756" stopIfTrue="1">
      <formula>OR($D31="SI",$D31="T&amp;A")</formula>
    </cfRule>
  </conditionalFormatting>
  <conditionalFormatting sqref="E31">
    <cfRule type="expression" dxfId="1216" priority="751" stopIfTrue="1">
      <formula>OR($D31="SI",$D31="T&amp;A")</formula>
    </cfRule>
    <cfRule type="expression" dxfId="1215" priority="752" stopIfTrue="1">
      <formula>AND($D31&lt;&gt;"SI",$E31&lt;24)</formula>
    </cfRule>
    <cfRule type="expression" dxfId="1214" priority="753" stopIfTrue="1">
      <formula>OR($D31="SI",$D31="T&amp;A")</formula>
    </cfRule>
  </conditionalFormatting>
  <conditionalFormatting sqref="E31">
    <cfRule type="expression" dxfId="1213" priority="748" stopIfTrue="1">
      <formula>OR($D31="SI",$D31="T&amp;A")</formula>
    </cfRule>
    <cfRule type="expression" dxfId="1212" priority="749" stopIfTrue="1">
      <formula>AND($D31&lt;&gt;"SI",$E31&lt;24)</formula>
    </cfRule>
    <cfRule type="expression" dxfId="1211" priority="750" stopIfTrue="1">
      <formula>OR($D31="SI",$D31="T&amp;A")</formula>
    </cfRule>
  </conditionalFormatting>
  <conditionalFormatting sqref="E31">
    <cfRule type="expression" dxfId="1210" priority="745" stopIfTrue="1">
      <formula>OR($D31="SI",$D31="T&amp;A")</formula>
    </cfRule>
    <cfRule type="expression" dxfId="1209" priority="746" stopIfTrue="1">
      <formula>AND($D31&lt;&gt;"SI",$E31&lt;24)</formula>
    </cfRule>
    <cfRule type="expression" dxfId="1208" priority="747" stopIfTrue="1">
      <formula>OR($D31="SI",$D31="T&amp;A")</formula>
    </cfRule>
  </conditionalFormatting>
  <conditionalFormatting sqref="E31">
    <cfRule type="expression" dxfId="1207" priority="742" stopIfTrue="1">
      <formula>OR($D31="SI",$D31="T&amp;A")</formula>
    </cfRule>
    <cfRule type="expression" dxfId="1206" priority="743" stopIfTrue="1">
      <formula>AND($D31&lt;&gt;"SI",$E31&lt;24)</formula>
    </cfRule>
    <cfRule type="expression" dxfId="1205" priority="744" stopIfTrue="1">
      <formula>OR($D31="SI",$D31="T&amp;A")</formula>
    </cfRule>
  </conditionalFormatting>
  <conditionalFormatting sqref="E31">
    <cfRule type="expression" dxfId="1204" priority="739" stopIfTrue="1">
      <formula>OR($D31="SI",$D31="T&amp;A")</formula>
    </cfRule>
    <cfRule type="expression" dxfId="1203" priority="740" stopIfTrue="1">
      <formula>AND($D31&lt;&gt;"SI",$E31&lt;24)</formula>
    </cfRule>
    <cfRule type="expression" dxfId="1202" priority="741" stopIfTrue="1">
      <formula>OR($D31="SI",$D31="T&amp;A")</formula>
    </cfRule>
  </conditionalFormatting>
  <conditionalFormatting sqref="E31">
    <cfRule type="expression" dxfId="1201" priority="736" stopIfTrue="1">
      <formula>OR($D31="SI",$D31="T&amp;A")</formula>
    </cfRule>
    <cfRule type="expression" dxfId="1200" priority="737" stopIfTrue="1">
      <formula>AND($D31&lt;&gt;"SI",$E31&lt;24)</formula>
    </cfRule>
    <cfRule type="expression" dxfId="1199" priority="738" stopIfTrue="1">
      <formula>OR($D31="SI",$D31="T&amp;A")</formula>
    </cfRule>
  </conditionalFormatting>
  <conditionalFormatting sqref="E31">
    <cfRule type="expression" dxfId="1198" priority="733" stopIfTrue="1">
      <formula>OR($D31="SI",$D31="T&amp;A")</formula>
    </cfRule>
    <cfRule type="expression" dxfId="1197" priority="734" stopIfTrue="1">
      <formula>AND($D31&lt;&gt;"SI",$E31&lt;24)</formula>
    </cfRule>
    <cfRule type="expression" dxfId="1196" priority="735" stopIfTrue="1">
      <formula>OR($D31="SI",$D31="T&amp;A")</formula>
    </cfRule>
  </conditionalFormatting>
  <conditionalFormatting sqref="E31">
    <cfRule type="expression" dxfId="1195" priority="730" stopIfTrue="1">
      <formula>OR($D31="SI",$D31="T&amp;A")</formula>
    </cfRule>
    <cfRule type="expression" dxfId="1194" priority="731" stopIfTrue="1">
      <formula>AND($D31&lt;&gt;"SI",$E31&lt;24)</formula>
    </cfRule>
    <cfRule type="expression" dxfId="1193" priority="732" stopIfTrue="1">
      <formula>OR($D31="SI",$D31="T&amp;A")</formula>
    </cfRule>
  </conditionalFormatting>
  <conditionalFormatting sqref="E31">
    <cfRule type="expression" dxfId="1192" priority="727" stopIfTrue="1">
      <formula>OR($D31="SI",$D31="T&amp;A")</formula>
    </cfRule>
    <cfRule type="expression" dxfId="1191" priority="728" stopIfTrue="1">
      <formula>AND($D31&lt;&gt;"SI",$E31&lt;24)</formula>
    </cfRule>
    <cfRule type="expression" dxfId="1190" priority="729" stopIfTrue="1">
      <formula>OR($D31="SI",$D31="T&amp;A")</formula>
    </cfRule>
  </conditionalFormatting>
  <conditionalFormatting sqref="E31">
    <cfRule type="expression" dxfId="1189" priority="724" stopIfTrue="1">
      <formula>OR($D31="SI",$D31="T&amp;A")</formula>
    </cfRule>
    <cfRule type="expression" dxfId="1188" priority="725" stopIfTrue="1">
      <formula>AND($D31&lt;&gt;"SI",$E31&lt;24)</formula>
    </cfRule>
    <cfRule type="expression" dxfId="1187" priority="726" stopIfTrue="1">
      <formula>OR($D31="SI",$D31="T&amp;A")</formula>
    </cfRule>
  </conditionalFormatting>
  <conditionalFormatting sqref="E31">
    <cfRule type="expression" dxfId="1186" priority="721" stopIfTrue="1">
      <formula>OR($D31="SI",$D31="T&amp;A")</formula>
    </cfRule>
    <cfRule type="expression" dxfId="1185" priority="722" stopIfTrue="1">
      <formula>AND($D31&lt;&gt;"SI",$E31&lt;24)</formula>
    </cfRule>
    <cfRule type="expression" dxfId="1184" priority="723" stopIfTrue="1">
      <formula>OR($D31="SI",$D31="T&amp;A")</formula>
    </cfRule>
  </conditionalFormatting>
  <conditionalFormatting sqref="E31">
    <cfRule type="expression" dxfId="1183" priority="718" stopIfTrue="1">
      <formula>OR($D31="SI",$D31="T&amp;A")</formula>
    </cfRule>
    <cfRule type="expression" dxfId="1182" priority="719" stopIfTrue="1">
      <formula>AND($D31&lt;&gt;"SI",$E31&lt;24)</formula>
    </cfRule>
    <cfRule type="expression" dxfId="1181" priority="720" stopIfTrue="1">
      <formula>OR($D31="SI",$D31="T&amp;A")</formula>
    </cfRule>
  </conditionalFormatting>
  <conditionalFormatting sqref="E31">
    <cfRule type="expression" dxfId="1180" priority="715" stopIfTrue="1">
      <formula>OR($D31="SI",$D31="T&amp;A")</formula>
    </cfRule>
    <cfRule type="expression" dxfId="1179" priority="716" stopIfTrue="1">
      <formula>AND($D31&lt;&gt;"SI",$E31&lt;24)</formula>
    </cfRule>
    <cfRule type="expression" dxfId="1178" priority="717" stopIfTrue="1">
      <formula>OR($D31="SI",$D31="T&amp;A")</formula>
    </cfRule>
  </conditionalFormatting>
  <conditionalFormatting sqref="E31">
    <cfRule type="expression" dxfId="1177" priority="712" stopIfTrue="1">
      <formula>OR($D31="SI",$D31="T&amp;A")</formula>
    </cfRule>
    <cfRule type="expression" dxfId="1176" priority="713" stopIfTrue="1">
      <formula>AND($D31&lt;&gt;"SI",$E31&lt;24)</formula>
    </cfRule>
    <cfRule type="expression" dxfId="1175" priority="714" stopIfTrue="1">
      <formula>OR($D31="SI",$D31="T&amp;A")</formula>
    </cfRule>
  </conditionalFormatting>
  <conditionalFormatting sqref="E31">
    <cfRule type="expression" dxfId="1174" priority="709" stopIfTrue="1">
      <formula>OR($D31="SI",$D31="T&amp;A")</formula>
    </cfRule>
    <cfRule type="expression" dxfId="1173" priority="710" stopIfTrue="1">
      <formula>AND($D31&lt;&gt;"SI",$E31&lt;24)</formula>
    </cfRule>
    <cfRule type="expression" dxfId="1172" priority="711" stopIfTrue="1">
      <formula>OR($D31="SI",$D31="T&amp;A")</formula>
    </cfRule>
  </conditionalFormatting>
  <conditionalFormatting sqref="E31">
    <cfRule type="expression" dxfId="1171" priority="706" stopIfTrue="1">
      <formula>OR($D31="SI",$D31="T&amp;A")</formula>
    </cfRule>
    <cfRule type="expression" dxfId="1170" priority="707" stopIfTrue="1">
      <formula>AND($D31&lt;&gt;"SI",$E31&lt;24)</formula>
    </cfRule>
    <cfRule type="expression" dxfId="1169" priority="708" stopIfTrue="1">
      <formula>OR($D31="SI",$D31="T&amp;A")</formula>
    </cfRule>
  </conditionalFormatting>
  <conditionalFormatting sqref="E31">
    <cfRule type="expression" dxfId="1168" priority="703" stopIfTrue="1">
      <formula>OR($D31="SI",$D31="T&amp;A")</formula>
    </cfRule>
    <cfRule type="expression" dxfId="1167" priority="704" stopIfTrue="1">
      <formula>AND($D31&lt;&gt;"SI",$E31&lt;24)</formula>
    </cfRule>
    <cfRule type="expression" dxfId="1166" priority="705" stopIfTrue="1">
      <formula>OR($D31="SI",$D31="T&amp;A")</formula>
    </cfRule>
  </conditionalFormatting>
  <conditionalFormatting sqref="E31">
    <cfRule type="expression" dxfId="1165" priority="700" stopIfTrue="1">
      <formula>OR($D31="SI",$D31="T&amp;A")</formula>
    </cfRule>
    <cfRule type="expression" dxfId="1164" priority="701" stopIfTrue="1">
      <formula>AND($D31&lt;&gt;"SI",$E31&lt;24)</formula>
    </cfRule>
    <cfRule type="expression" dxfId="1163" priority="702" stopIfTrue="1">
      <formula>OR($D31="SI",$D31="T&amp;A")</formula>
    </cfRule>
  </conditionalFormatting>
  <conditionalFormatting sqref="E31">
    <cfRule type="expression" dxfId="1162" priority="697" stopIfTrue="1">
      <formula>OR($D31="SI",$D31="T&amp;A")</formula>
    </cfRule>
    <cfRule type="expression" dxfId="1161" priority="698" stopIfTrue="1">
      <formula>AND($D31&lt;&gt;"SI",$E31&lt;24)</formula>
    </cfRule>
    <cfRule type="expression" dxfId="1160" priority="699" stopIfTrue="1">
      <formula>OR($D31="SI",$D31="T&amp;A")</formula>
    </cfRule>
  </conditionalFormatting>
  <conditionalFormatting sqref="E31">
    <cfRule type="expression" dxfId="1159" priority="694" stopIfTrue="1">
      <formula>OR($D31="SI",$D31="T&amp;A")</formula>
    </cfRule>
    <cfRule type="expression" dxfId="1158" priority="695" stopIfTrue="1">
      <formula>AND($D31&lt;&gt;"SI",$E31&lt;24)</formula>
    </cfRule>
    <cfRule type="expression" dxfId="1157" priority="696" stopIfTrue="1">
      <formula>OR($D31="SI",$D31="T&amp;A")</formula>
    </cfRule>
  </conditionalFormatting>
  <conditionalFormatting sqref="E31">
    <cfRule type="expression" dxfId="1156" priority="691" stopIfTrue="1">
      <formula>OR($D31="SI",$D31="T&amp;A")</formula>
    </cfRule>
    <cfRule type="expression" dxfId="1155" priority="692" stopIfTrue="1">
      <formula>AND($D31&lt;&gt;"SI",$E31&lt;24)</formula>
    </cfRule>
    <cfRule type="expression" dxfId="1154" priority="693" stopIfTrue="1">
      <formula>OR($D31="SI",$D31="T&amp;A")</formula>
    </cfRule>
  </conditionalFormatting>
  <conditionalFormatting sqref="E31">
    <cfRule type="expression" dxfId="1153" priority="688" stopIfTrue="1">
      <formula>OR($D31="SI",$D31="T&amp;A")</formula>
    </cfRule>
    <cfRule type="expression" dxfId="1152" priority="689" stopIfTrue="1">
      <formula>AND($D31&lt;&gt;"SI",$E31&lt;24)</formula>
    </cfRule>
    <cfRule type="expression" dxfId="1151" priority="690" stopIfTrue="1">
      <formula>OR($D31="SI",$D31="T&amp;A")</formula>
    </cfRule>
  </conditionalFormatting>
  <conditionalFormatting sqref="E31">
    <cfRule type="expression" dxfId="1150" priority="685" stopIfTrue="1">
      <formula>OR($D31="SI",$D31="T&amp;A")</formula>
    </cfRule>
    <cfRule type="expression" dxfId="1149" priority="686" stopIfTrue="1">
      <formula>AND($D31&lt;&gt;"SI",$E31&lt;24)</formula>
    </cfRule>
    <cfRule type="expression" dxfId="1148" priority="687" stopIfTrue="1">
      <formula>OR($D31="SI",$D31="T&amp;A")</formula>
    </cfRule>
  </conditionalFormatting>
  <conditionalFormatting sqref="E33">
    <cfRule type="expression" dxfId="1147" priority="682" stopIfTrue="1">
      <formula>OR($D33="SI",$D33="T&amp;A")</formula>
    </cfRule>
    <cfRule type="expression" dxfId="1146" priority="683" stopIfTrue="1">
      <formula>AND($D33&lt;&gt;"SI",$E33&lt;24)</formula>
    </cfRule>
    <cfRule type="expression" dxfId="1145" priority="684" stopIfTrue="1">
      <formula>OR($D33="SI",$D33="T&amp;A")</formula>
    </cfRule>
  </conditionalFormatting>
  <conditionalFormatting sqref="E33">
    <cfRule type="expression" dxfId="1144" priority="679" stopIfTrue="1">
      <formula>OR($D33="SI",$D33="T&amp;A")</formula>
    </cfRule>
    <cfRule type="expression" dxfId="1143" priority="680" stopIfTrue="1">
      <formula>AND($D33&lt;&gt;"SI",$E33&lt;24)</formula>
    </cfRule>
    <cfRule type="expression" dxfId="1142" priority="681" stopIfTrue="1">
      <formula>OR($D33="SI",$D33="T&amp;A")</formula>
    </cfRule>
  </conditionalFormatting>
  <conditionalFormatting sqref="E33">
    <cfRule type="expression" dxfId="1141" priority="676" stopIfTrue="1">
      <formula>OR($D33="SI",$D33="T&amp;A")</formula>
    </cfRule>
    <cfRule type="expression" dxfId="1140" priority="677" stopIfTrue="1">
      <formula>AND($D33&lt;&gt;"SI",$E33&lt;24)</formula>
    </cfRule>
    <cfRule type="expression" dxfId="1139" priority="678" stopIfTrue="1">
      <formula>OR($D33="SI",$D33="T&amp;A")</formula>
    </cfRule>
  </conditionalFormatting>
  <conditionalFormatting sqref="E33">
    <cfRule type="expression" dxfId="1138" priority="673" stopIfTrue="1">
      <formula>OR($D33="SI",$D33="T&amp;A")</formula>
    </cfRule>
    <cfRule type="expression" dxfId="1137" priority="674" stopIfTrue="1">
      <formula>AND($D33&lt;&gt;"SI",$E33&lt;24)</formula>
    </cfRule>
    <cfRule type="expression" dxfId="1136" priority="675" stopIfTrue="1">
      <formula>OR($D33="SI",$D33="T&amp;A")</formula>
    </cfRule>
  </conditionalFormatting>
  <conditionalFormatting sqref="E33">
    <cfRule type="expression" dxfId="1135" priority="670" stopIfTrue="1">
      <formula>OR($D33="SI",$D33="T&amp;A")</formula>
    </cfRule>
    <cfRule type="expression" dxfId="1134" priority="671" stopIfTrue="1">
      <formula>AND($D33&lt;&gt;"SI",$E33&lt;24)</formula>
    </cfRule>
    <cfRule type="expression" dxfId="1133" priority="672" stopIfTrue="1">
      <formula>OR($D33="SI",$D33="T&amp;A")</formula>
    </cfRule>
  </conditionalFormatting>
  <conditionalFormatting sqref="E33">
    <cfRule type="expression" dxfId="1132" priority="667" stopIfTrue="1">
      <formula>OR($D33="SI",$D33="T&amp;A")</formula>
    </cfRule>
    <cfRule type="expression" dxfId="1131" priority="668" stopIfTrue="1">
      <formula>AND($D33&lt;&gt;"SI",$E33&lt;24)</formula>
    </cfRule>
    <cfRule type="expression" dxfId="1130" priority="669" stopIfTrue="1">
      <formula>OR($D33="SI",$D33="T&amp;A")</formula>
    </cfRule>
  </conditionalFormatting>
  <conditionalFormatting sqref="E33">
    <cfRule type="expression" dxfId="1129" priority="664" stopIfTrue="1">
      <formula>OR($D33="SI",$D33="T&amp;A")</formula>
    </cfRule>
    <cfRule type="expression" dxfId="1128" priority="665" stopIfTrue="1">
      <formula>AND($D33&lt;&gt;"SI",$E33&lt;24)</formula>
    </cfRule>
    <cfRule type="expression" dxfId="1127" priority="666" stopIfTrue="1">
      <formula>OR($D33="SI",$D33="T&amp;A")</formula>
    </cfRule>
  </conditionalFormatting>
  <conditionalFormatting sqref="E33">
    <cfRule type="expression" dxfId="1126" priority="661" stopIfTrue="1">
      <formula>OR($D33="SI",$D33="T&amp;A")</formula>
    </cfRule>
    <cfRule type="expression" dxfId="1125" priority="662" stopIfTrue="1">
      <formula>AND($D33&lt;&gt;"SI",$E33&lt;24)</formula>
    </cfRule>
    <cfRule type="expression" dxfId="1124" priority="663" stopIfTrue="1">
      <formula>OR($D33="SI",$D33="T&amp;A")</formula>
    </cfRule>
  </conditionalFormatting>
  <conditionalFormatting sqref="E33">
    <cfRule type="expression" dxfId="1123" priority="658" stopIfTrue="1">
      <formula>OR($D33="SI",$D33="T&amp;A")</formula>
    </cfRule>
    <cfRule type="expression" dxfId="1122" priority="659" stopIfTrue="1">
      <formula>AND($D33&lt;&gt;"SI",$E33&lt;24)</formula>
    </cfRule>
    <cfRule type="expression" dxfId="1121" priority="660" stopIfTrue="1">
      <formula>OR($D33="SI",$D33="T&amp;A")</formula>
    </cfRule>
  </conditionalFormatting>
  <conditionalFormatting sqref="E33">
    <cfRule type="expression" dxfId="1120" priority="655" stopIfTrue="1">
      <formula>OR($D33="SI",$D33="T&amp;A")</formula>
    </cfRule>
    <cfRule type="expression" dxfId="1119" priority="656" stopIfTrue="1">
      <formula>AND($D33&lt;&gt;"SI",$E33&lt;24)</formula>
    </cfRule>
    <cfRule type="expression" dxfId="1118" priority="657" stopIfTrue="1">
      <formula>OR($D33="SI",$D33="T&amp;A")</formula>
    </cfRule>
  </conditionalFormatting>
  <conditionalFormatting sqref="E33">
    <cfRule type="expression" dxfId="1117" priority="652" stopIfTrue="1">
      <formula>OR($D33="SI",$D33="T&amp;A")</formula>
    </cfRule>
    <cfRule type="expression" dxfId="1116" priority="653" stopIfTrue="1">
      <formula>AND($D33&lt;&gt;"SI",$E33&lt;24)</formula>
    </cfRule>
    <cfRule type="expression" dxfId="1115" priority="654" stopIfTrue="1">
      <formula>OR($D33="SI",$D33="T&amp;A")</formula>
    </cfRule>
  </conditionalFormatting>
  <conditionalFormatting sqref="E33">
    <cfRule type="expression" dxfId="1114" priority="649" stopIfTrue="1">
      <formula>OR($D33="SI",$D33="T&amp;A")</formula>
    </cfRule>
    <cfRule type="expression" dxfId="1113" priority="650" stopIfTrue="1">
      <formula>AND($D33&lt;&gt;"SI",$E33&lt;24)</formula>
    </cfRule>
    <cfRule type="expression" dxfId="1112" priority="651" stopIfTrue="1">
      <formula>OR($D33="SI",$D33="T&amp;A")</formula>
    </cfRule>
  </conditionalFormatting>
  <conditionalFormatting sqref="E33">
    <cfRule type="expression" dxfId="1111" priority="646" stopIfTrue="1">
      <formula>OR($D33="SI",$D33="T&amp;A")</formula>
    </cfRule>
    <cfRule type="expression" dxfId="1110" priority="647" stopIfTrue="1">
      <formula>AND($D33&lt;&gt;"SI",$E33&lt;24)</formula>
    </cfRule>
    <cfRule type="expression" dxfId="1109" priority="648" stopIfTrue="1">
      <formula>OR($D33="SI",$D33="T&amp;A")</formula>
    </cfRule>
  </conditionalFormatting>
  <conditionalFormatting sqref="E33">
    <cfRule type="expression" dxfId="1108" priority="643" stopIfTrue="1">
      <formula>OR($D33="SI",$D33="T&amp;A")</formula>
    </cfRule>
    <cfRule type="expression" dxfId="1107" priority="644" stopIfTrue="1">
      <formula>AND($D33&lt;&gt;"SI",$E33&lt;24)</formula>
    </cfRule>
    <cfRule type="expression" dxfId="1106" priority="645" stopIfTrue="1">
      <formula>OR($D33="SI",$D33="T&amp;A")</formula>
    </cfRule>
  </conditionalFormatting>
  <conditionalFormatting sqref="E33">
    <cfRule type="expression" dxfId="1105" priority="640" stopIfTrue="1">
      <formula>OR($D33="SI",$D33="T&amp;A")</formula>
    </cfRule>
    <cfRule type="expression" dxfId="1104" priority="641" stopIfTrue="1">
      <formula>AND($D33&lt;&gt;"SI",$E33&lt;24)</formula>
    </cfRule>
    <cfRule type="expression" dxfId="1103" priority="642" stopIfTrue="1">
      <formula>OR($D33="SI",$D33="T&amp;A")</formula>
    </cfRule>
  </conditionalFormatting>
  <conditionalFormatting sqref="E33">
    <cfRule type="expression" dxfId="1102" priority="637" stopIfTrue="1">
      <formula>OR($D33="SI",$D33="T&amp;A")</formula>
    </cfRule>
    <cfRule type="expression" dxfId="1101" priority="638" stopIfTrue="1">
      <formula>AND($D33&lt;&gt;"SI",$E33&lt;24)</formula>
    </cfRule>
    <cfRule type="expression" dxfId="1100" priority="639" stopIfTrue="1">
      <formula>OR($D33="SI",$D33="T&amp;A")</formula>
    </cfRule>
  </conditionalFormatting>
  <conditionalFormatting sqref="E33">
    <cfRule type="expression" dxfId="1099" priority="634" stopIfTrue="1">
      <formula>OR($D33="SI",$D33="T&amp;A")</formula>
    </cfRule>
    <cfRule type="expression" dxfId="1098" priority="635" stopIfTrue="1">
      <formula>AND($D33&lt;&gt;"SI",$E33&lt;24)</formula>
    </cfRule>
    <cfRule type="expression" dxfId="1097" priority="636" stopIfTrue="1">
      <formula>OR($D33="SI",$D33="T&amp;A")</formula>
    </cfRule>
  </conditionalFormatting>
  <conditionalFormatting sqref="E33">
    <cfRule type="expression" dxfId="1096" priority="631" stopIfTrue="1">
      <formula>OR($D33="SI",$D33="T&amp;A")</formula>
    </cfRule>
    <cfRule type="expression" dxfId="1095" priority="632" stopIfTrue="1">
      <formula>AND($D33&lt;&gt;"SI",$E33&lt;24)</formula>
    </cfRule>
    <cfRule type="expression" dxfId="1094" priority="633" stopIfTrue="1">
      <formula>OR($D33="SI",$D33="T&amp;A")</formula>
    </cfRule>
  </conditionalFormatting>
  <conditionalFormatting sqref="E33">
    <cfRule type="expression" dxfId="1093" priority="628" stopIfTrue="1">
      <formula>OR($D33="SI",$D33="T&amp;A")</formula>
    </cfRule>
    <cfRule type="expression" dxfId="1092" priority="629" stopIfTrue="1">
      <formula>AND($D33&lt;&gt;"SI",$E33&lt;24)</formula>
    </cfRule>
    <cfRule type="expression" dxfId="1091" priority="630" stopIfTrue="1">
      <formula>OR($D33="SI",$D33="T&amp;A")</formula>
    </cfRule>
  </conditionalFormatting>
  <conditionalFormatting sqref="E33">
    <cfRule type="expression" dxfId="1090" priority="625" stopIfTrue="1">
      <formula>OR($D33="SI",$D33="T&amp;A")</formula>
    </cfRule>
    <cfRule type="expression" dxfId="1089" priority="626" stopIfTrue="1">
      <formula>AND($D33&lt;&gt;"SI",$E33&lt;24)</formula>
    </cfRule>
    <cfRule type="expression" dxfId="1088" priority="627" stopIfTrue="1">
      <formula>OR($D33="SI",$D33="T&amp;A")</formula>
    </cfRule>
  </conditionalFormatting>
  <conditionalFormatting sqref="E33">
    <cfRule type="expression" dxfId="1087" priority="622" stopIfTrue="1">
      <formula>OR($D33="SI",$D33="T&amp;A")</formula>
    </cfRule>
    <cfRule type="expression" dxfId="1086" priority="623" stopIfTrue="1">
      <formula>AND($D33&lt;&gt;"SI",$E33&lt;24)</formula>
    </cfRule>
    <cfRule type="expression" dxfId="1085" priority="624" stopIfTrue="1">
      <formula>OR($D33="SI",$D33="T&amp;A")</formula>
    </cfRule>
  </conditionalFormatting>
  <conditionalFormatting sqref="E33">
    <cfRule type="expression" dxfId="1084" priority="619" stopIfTrue="1">
      <formula>OR($D33="SI",$D33="T&amp;A")</formula>
    </cfRule>
    <cfRule type="expression" dxfId="1083" priority="620" stopIfTrue="1">
      <formula>AND($D33&lt;&gt;"SI",$E33&lt;24)</formula>
    </cfRule>
    <cfRule type="expression" dxfId="1082" priority="621" stopIfTrue="1">
      <formula>OR($D33="SI",$D33="T&amp;A")</formula>
    </cfRule>
  </conditionalFormatting>
  <conditionalFormatting sqref="E33">
    <cfRule type="expression" dxfId="1081" priority="616" stopIfTrue="1">
      <formula>OR($D33="SI",$D33="T&amp;A")</formula>
    </cfRule>
    <cfRule type="expression" dxfId="1080" priority="617" stopIfTrue="1">
      <formula>AND($D33&lt;&gt;"SI",$E33&lt;24)</formula>
    </cfRule>
    <cfRule type="expression" dxfId="1079" priority="618" stopIfTrue="1">
      <formula>OR($D33="SI",$D33="T&amp;A")</formula>
    </cfRule>
  </conditionalFormatting>
  <conditionalFormatting sqref="E33">
    <cfRule type="expression" dxfId="1078" priority="613" stopIfTrue="1">
      <formula>OR($D33="SI",$D33="T&amp;A")</formula>
    </cfRule>
    <cfRule type="expression" dxfId="1077" priority="614" stopIfTrue="1">
      <formula>AND($D33&lt;&gt;"SI",$E33&lt;24)</formula>
    </cfRule>
    <cfRule type="expression" dxfId="1076" priority="615" stopIfTrue="1">
      <formula>OR($D33="SI",$D33="T&amp;A")</formula>
    </cfRule>
  </conditionalFormatting>
  <conditionalFormatting sqref="E33">
    <cfRule type="expression" dxfId="1075" priority="610" stopIfTrue="1">
      <formula>OR($D33="SI",$D33="T&amp;A")</formula>
    </cfRule>
    <cfRule type="expression" dxfId="1074" priority="611" stopIfTrue="1">
      <formula>AND($D33&lt;&gt;"SI",$E33&lt;24)</formula>
    </cfRule>
    <cfRule type="expression" dxfId="1073" priority="612" stopIfTrue="1">
      <formula>OR($D33="SI",$D33="T&amp;A")</formula>
    </cfRule>
  </conditionalFormatting>
  <conditionalFormatting sqref="E33">
    <cfRule type="expression" dxfId="1072" priority="607" stopIfTrue="1">
      <formula>OR($D33="SI",$D33="T&amp;A")</formula>
    </cfRule>
    <cfRule type="expression" dxfId="1071" priority="608" stopIfTrue="1">
      <formula>AND($D33&lt;&gt;"SI",$E33&lt;24)</formula>
    </cfRule>
    <cfRule type="expression" dxfId="1070" priority="609" stopIfTrue="1">
      <formula>OR($D33="SI",$D33="T&amp;A")</formula>
    </cfRule>
  </conditionalFormatting>
  <conditionalFormatting sqref="E33">
    <cfRule type="expression" dxfId="1069" priority="604" stopIfTrue="1">
      <formula>OR($D33="SI",$D33="T&amp;A")</formula>
    </cfRule>
    <cfRule type="expression" dxfId="1068" priority="605" stopIfTrue="1">
      <formula>AND($D33&lt;&gt;"SI",$E33&lt;24)</formula>
    </cfRule>
    <cfRule type="expression" dxfId="1067" priority="606" stopIfTrue="1">
      <formula>OR($D33="SI",$D33="T&amp;A")</formula>
    </cfRule>
  </conditionalFormatting>
  <conditionalFormatting sqref="E33">
    <cfRule type="expression" dxfId="1066" priority="601" stopIfTrue="1">
      <formula>OR($D33="SI",$D33="T&amp;A")</formula>
    </cfRule>
    <cfRule type="expression" dxfId="1065" priority="602" stopIfTrue="1">
      <formula>AND($D33&lt;&gt;"SI",$E33&lt;24)</formula>
    </cfRule>
    <cfRule type="expression" dxfId="1064" priority="603" stopIfTrue="1">
      <formula>OR($D33="SI",$D33="T&amp;A")</formula>
    </cfRule>
  </conditionalFormatting>
  <conditionalFormatting sqref="E33">
    <cfRule type="expression" dxfId="1063" priority="598" stopIfTrue="1">
      <formula>OR($D33="SI",$D33="T&amp;A")</formula>
    </cfRule>
    <cfRule type="expression" dxfId="1062" priority="599" stopIfTrue="1">
      <formula>AND($D33&lt;&gt;"SI",$E33&lt;24)</formula>
    </cfRule>
    <cfRule type="expression" dxfId="1061" priority="600" stopIfTrue="1">
      <formula>OR($D33="SI",$D33="T&amp;A")</formula>
    </cfRule>
  </conditionalFormatting>
  <conditionalFormatting sqref="E33">
    <cfRule type="expression" dxfId="1060" priority="595" stopIfTrue="1">
      <formula>OR($D33="SI",$D33="T&amp;A")</formula>
    </cfRule>
    <cfRule type="expression" dxfId="1059" priority="596" stopIfTrue="1">
      <formula>AND($D33&lt;&gt;"SI",$E33&lt;24)</formula>
    </cfRule>
    <cfRule type="expression" dxfId="1058" priority="597" stopIfTrue="1">
      <formula>OR($D33="SI",$D33="T&amp;A")</formula>
    </cfRule>
  </conditionalFormatting>
  <conditionalFormatting sqref="E33">
    <cfRule type="expression" dxfId="1057" priority="592" stopIfTrue="1">
      <formula>OR($D33="SI",$D33="T&amp;A")</formula>
    </cfRule>
    <cfRule type="expression" dxfId="1056" priority="593" stopIfTrue="1">
      <formula>AND($D33&lt;&gt;"SI",$E33&lt;24)</formula>
    </cfRule>
    <cfRule type="expression" dxfId="1055" priority="594" stopIfTrue="1">
      <formula>OR($D33="SI",$D33="T&amp;A")</formula>
    </cfRule>
  </conditionalFormatting>
  <conditionalFormatting sqref="E33">
    <cfRule type="expression" dxfId="1054" priority="589" stopIfTrue="1">
      <formula>OR($D33="SI",$D33="T&amp;A")</formula>
    </cfRule>
    <cfRule type="expression" dxfId="1053" priority="590" stopIfTrue="1">
      <formula>AND($D33&lt;&gt;"SI",$E33&lt;24)</formula>
    </cfRule>
    <cfRule type="expression" dxfId="1052" priority="591" stopIfTrue="1">
      <formula>OR($D33="SI",$D33="T&amp;A")</formula>
    </cfRule>
  </conditionalFormatting>
  <conditionalFormatting sqref="E33">
    <cfRule type="expression" dxfId="1051" priority="586" stopIfTrue="1">
      <formula>OR($D33="SI",$D33="T&amp;A")</formula>
    </cfRule>
    <cfRule type="expression" dxfId="1050" priority="587" stopIfTrue="1">
      <formula>AND($D33&lt;&gt;"SI",$E33&lt;24)</formula>
    </cfRule>
    <cfRule type="expression" dxfId="1049" priority="588" stopIfTrue="1">
      <formula>OR($D33="SI",$D33="T&amp;A")</formula>
    </cfRule>
  </conditionalFormatting>
  <conditionalFormatting sqref="E33">
    <cfRule type="expression" dxfId="1048" priority="583" stopIfTrue="1">
      <formula>OR($D33="SI",$D33="T&amp;A")</formula>
    </cfRule>
    <cfRule type="expression" dxfId="1047" priority="584" stopIfTrue="1">
      <formula>AND($D33&lt;&gt;"SI",$E33&lt;24)</formula>
    </cfRule>
    <cfRule type="expression" dxfId="1046" priority="585" stopIfTrue="1">
      <formula>OR($D33="SI",$D33="T&amp;A")</formula>
    </cfRule>
  </conditionalFormatting>
  <conditionalFormatting sqref="E33">
    <cfRule type="expression" dxfId="1045" priority="580" stopIfTrue="1">
      <formula>OR($D33="SI",$D33="T&amp;A")</formula>
    </cfRule>
    <cfRule type="expression" dxfId="1044" priority="581" stopIfTrue="1">
      <formula>AND($D33&lt;&gt;"SI",$E33&lt;24)</formula>
    </cfRule>
    <cfRule type="expression" dxfId="1043" priority="582" stopIfTrue="1">
      <formula>OR($D33="SI",$D33="T&amp;A")</formula>
    </cfRule>
  </conditionalFormatting>
  <conditionalFormatting sqref="E33">
    <cfRule type="expression" dxfId="1042" priority="577" stopIfTrue="1">
      <formula>OR($D33="SI",$D33="T&amp;A")</formula>
    </cfRule>
    <cfRule type="expression" dxfId="1041" priority="578" stopIfTrue="1">
      <formula>AND($D33&lt;&gt;"SI",$E33&lt;24)</formula>
    </cfRule>
    <cfRule type="expression" dxfId="1040" priority="579" stopIfTrue="1">
      <formula>OR($D33="SI",$D33="T&amp;A")</formula>
    </cfRule>
  </conditionalFormatting>
  <conditionalFormatting sqref="E33">
    <cfRule type="expression" dxfId="1039" priority="574" stopIfTrue="1">
      <formula>OR($D33="SI",$D33="T&amp;A")</formula>
    </cfRule>
    <cfRule type="expression" dxfId="1038" priority="575" stopIfTrue="1">
      <formula>AND($D33&lt;&gt;"SI",$E33&lt;24)</formula>
    </cfRule>
    <cfRule type="expression" dxfId="1037" priority="576" stopIfTrue="1">
      <formula>OR($D33="SI",$D33="T&amp;A")</formula>
    </cfRule>
  </conditionalFormatting>
  <conditionalFormatting sqref="E33">
    <cfRule type="expression" dxfId="1036" priority="571" stopIfTrue="1">
      <formula>OR($D33="SI",$D33="T&amp;A")</formula>
    </cfRule>
    <cfRule type="expression" dxfId="1035" priority="572" stopIfTrue="1">
      <formula>AND($D33&lt;&gt;"SI",$E33&lt;24)</formula>
    </cfRule>
    <cfRule type="expression" dxfId="1034" priority="573" stopIfTrue="1">
      <formula>OR($D33="SI",$D33="T&amp;A")</formula>
    </cfRule>
  </conditionalFormatting>
  <conditionalFormatting sqref="E33">
    <cfRule type="expression" dxfId="1033" priority="568" stopIfTrue="1">
      <formula>OR($D33="SI",$D33="T&amp;A")</formula>
    </cfRule>
    <cfRule type="expression" dxfId="1032" priority="569" stopIfTrue="1">
      <formula>AND($D33&lt;&gt;"SI",$E33&lt;24)</formula>
    </cfRule>
    <cfRule type="expression" dxfId="1031" priority="570" stopIfTrue="1">
      <formula>OR($D33="SI",$D33="T&amp;A")</formula>
    </cfRule>
  </conditionalFormatting>
  <conditionalFormatting sqref="E33">
    <cfRule type="expression" dxfId="1030" priority="565" stopIfTrue="1">
      <formula>OR($D33="SI",$D33="T&amp;A")</formula>
    </cfRule>
    <cfRule type="expression" dxfId="1029" priority="566" stopIfTrue="1">
      <formula>AND($D33&lt;&gt;"SI",$E33&lt;24)</formula>
    </cfRule>
    <cfRule type="expression" dxfId="1028" priority="567" stopIfTrue="1">
      <formula>OR($D33="SI",$D33="T&amp;A")</formula>
    </cfRule>
  </conditionalFormatting>
  <conditionalFormatting sqref="E33">
    <cfRule type="expression" dxfId="1027" priority="562" stopIfTrue="1">
      <formula>OR($D33="SI",$D33="T&amp;A")</formula>
    </cfRule>
    <cfRule type="expression" dxfId="1026" priority="563" stopIfTrue="1">
      <formula>AND($D33&lt;&gt;"SI",$E33&lt;24)</formula>
    </cfRule>
    <cfRule type="expression" dxfId="1025" priority="564" stopIfTrue="1">
      <formula>OR($D33="SI",$D33="T&amp;A")</formula>
    </cfRule>
  </conditionalFormatting>
  <conditionalFormatting sqref="E33">
    <cfRule type="expression" dxfId="1024" priority="559" stopIfTrue="1">
      <formula>OR($D33="SI",$D33="T&amp;A")</formula>
    </cfRule>
    <cfRule type="expression" dxfId="1023" priority="560" stopIfTrue="1">
      <formula>AND($D33&lt;&gt;"SI",$E33&lt;24)</formula>
    </cfRule>
    <cfRule type="expression" dxfId="1022" priority="561" stopIfTrue="1">
      <formula>OR($D33="SI",$D33="T&amp;A")</formula>
    </cfRule>
  </conditionalFormatting>
  <conditionalFormatting sqref="E33">
    <cfRule type="expression" dxfId="1021" priority="556" stopIfTrue="1">
      <formula>OR($D33="SI",$D33="T&amp;A")</formula>
    </cfRule>
    <cfRule type="expression" dxfId="1020" priority="557" stopIfTrue="1">
      <formula>AND($D33&lt;&gt;"SI",$E33&lt;24)</formula>
    </cfRule>
    <cfRule type="expression" dxfId="1019" priority="558" stopIfTrue="1">
      <formula>OR($D33="SI",$D33="T&amp;A")</formula>
    </cfRule>
  </conditionalFormatting>
  <conditionalFormatting sqref="E33">
    <cfRule type="expression" dxfId="1018" priority="553" stopIfTrue="1">
      <formula>OR($D33="SI",$D33="T&amp;A")</formula>
    </cfRule>
    <cfRule type="expression" dxfId="1017" priority="554" stopIfTrue="1">
      <formula>AND($D33&lt;&gt;"SI",$E33&lt;24)</formula>
    </cfRule>
    <cfRule type="expression" dxfId="1016" priority="555" stopIfTrue="1">
      <formula>OR($D33="SI",$D33="T&amp;A")</formula>
    </cfRule>
  </conditionalFormatting>
  <conditionalFormatting sqref="E33">
    <cfRule type="expression" dxfId="1015" priority="550" stopIfTrue="1">
      <formula>OR($D33="SI",$D33="T&amp;A")</formula>
    </cfRule>
    <cfRule type="expression" dxfId="1014" priority="551" stopIfTrue="1">
      <formula>AND($D33&lt;&gt;"SI",$E33&lt;24)</formula>
    </cfRule>
    <cfRule type="expression" dxfId="1013" priority="552" stopIfTrue="1">
      <formula>OR($D33="SI",$D33="T&amp;A")</formula>
    </cfRule>
  </conditionalFormatting>
  <conditionalFormatting sqref="E33">
    <cfRule type="expression" dxfId="1012" priority="547" stopIfTrue="1">
      <formula>OR($D33="SI",$D33="T&amp;A")</formula>
    </cfRule>
    <cfRule type="expression" dxfId="1011" priority="548" stopIfTrue="1">
      <formula>AND($D33&lt;&gt;"SI",$E33&lt;24)</formula>
    </cfRule>
    <cfRule type="expression" dxfId="1010" priority="549" stopIfTrue="1">
      <formula>OR($D33="SI",$D33="T&amp;A")</formula>
    </cfRule>
  </conditionalFormatting>
  <conditionalFormatting sqref="E33">
    <cfRule type="expression" dxfId="1009" priority="544" stopIfTrue="1">
      <formula>OR($D33="SI",$D33="T&amp;A")</formula>
    </cfRule>
    <cfRule type="expression" dxfId="1008" priority="545" stopIfTrue="1">
      <formula>AND($D33&lt;&gt;"SI",$E33&lt;24)</formula>
    </cfRule>
    <cfRule type="expression" dxfId="1007" priority="546" stopIfTrue="1">
      <formula>OR($D33="SI",$D33="T&amp;A")</formula>
    </cfRule>
  </conditionalFormatting>
  <conditionalFormatting sqref="E33">
    <cfRule type="expression" dxfId="1006" priority="541" stopIfTrue="1">
      <formula>OR($D33="SI",$D33="T&amp;A")</formula>
    </cfRule>
    <cfRule type="expression" dxfId="1005" priority="542" stopIfTrue="1">
      <formula>AND($D33&lt;&gt;"SI",$E33&lt;24)</formula>
    </cfRule>
    <cfRule type="expression" dxfId="1004" priority="543" stopIfTrue="1">
      <formula>OR($D33="SI",$D33="T&amp;A")</formula>
    </cfRule>
  </conditionalFormatting>
  <conditionalFormatting sqref="E33">
    <cfRule type="expression" dxfId="1003" priority="538" stopIfTrue="1">
      <formula>OR($D33="SI",$D33="T&amp;A")</formula>
    </cfRule>
    <cfRule type="expression" dxfId="1002" priority="539" stopIfTrue="1">
      <formula>AND($D33&lt;&gt;"SI",$E33&lt;24)</formula>
    </cfRule>
    <cfRule type="expression" dxfId="1001" priority="540" stopIfTrue="1">
      <formula>OR($D33="SI",$D33="T&amp;A")</formula>
    </cfRule>
  </conditionalFormatting>
  <conditionalFormatting sqref="E33">
    <cfRule type="expression" dxfId="1000" priority="535" stopIfTrue="1">
      <formula>OR($D33="SI",$D33="T&amp;A")</formula>
    </cfRule>
    <cfRule type="expression" dxfId="999" priority="536" stopIfTrue="1">
      <formula>AND($D33&lt;&gt;"SI",$E33&lt;24)</formula>
    </cfRule>
    <cfRule type="expression" dxfId="998" priority="537" stopIfTrue="1">
      <formula>OR($D33="SI",$D33="T&amp;A")</formula>
    </cfRule>
  </conditionalFormatting>
  <conditionalFormatting sqref="E33">
    <cfRule type="expression" dxfId="997" priority="532" stopIfTrue="1">
      <formula>OR($D33="SI",$D33="T&amp;A")</formula>
    </cfRule>
    <cfRule type="expression" dxfId="996" priority="533" stopIfTrue="1">
      <formula>AND($D33&lt;&gt;"SI",$E33&lt;24)</formula>
    </cfRule>
    <cfRule type="expression" dxfId="995" priority="534" stopIfTrue="1">
      <formula>OR($D33="SI",$D33="T&amp;A")</formula>
    </cfRule>
  </conditionalFormatting>
  <conditionalFormatting sqref="E33">
    <cfRule type="expression" dxfId="994" priority="529" stopIfTrue="1">
      <formula>OR($D33="SI",$D33="T&amp;A")</formula>
    </cfRule>
    <cfRule type="expression" dxfId="993" priority="530" stopIfTrue="1">
      <formula>AND($D33&lt;&gt;"SI",$E33&lt;24)</formula>
    </cfRule>
    <cfRule type="expression" dxfId="992" priority="531" stopIfTrue="1">
      <formula>OR($D33="SI",$D33="T&amp;A")</formula>
    </cfRule>
  </conditionalFormatting>
  <conditionalFormatting sqref="E33">
    <cfRule type="expression" dxfId="991" priority="526" stopIfTrue="1">
      <formula>OR($D33="SI",$D33="T&amp;A")</formula>
    </cfRule>
    <cfRule type="expression" dxfId="990" priority="527" stopIfTrue="1">
      <formula>AND($D33&lt;&gt;"SI",$E33&lt;24)</formula>
    </cfRule>
    <cfRule type="expression" dxfId="989" priority="528" stopIfTrue="1">
      <formula>OR($D33="SI",$D33="T&amp;A")</formula>
    </cfRule>
  </conditionalFormatting>
  <conditionalFormatting sqref="E33">
    <cfRule type="expression" dxfId="988" priority="523" stopIfTrue="1">
      <formula>OR($D33="SI",$D33="T&amp;A")</formula>
    </cfRule>
    <cfRule type="expression" dxfId="987" priority="524" stopIfTrue="1">
      <formula>AND($D33&lt;&gt;"SI",$E33&lt;24)</formula>
    </cfRule>
    <cfRule type="expression" dxfId="986" priority="525" stopIfTrue="1">
      <formula>OR($D33="SI",$D33="T&amp;A")</formula>
    </cfRule>
  </conditionalFormatting>
  <conditionalFormatting sqref="E33">
    <cfRule type="expression" dxfId="985" priority="520" stopIfTrue="1">
      <formula>OR($D33="SI",$D33="T&amp;A")</formula>
    </cfRule>
    <cfRule type="expression" dxfId="984" priority="521" stopIfTrue="1">
      <formula>AND($D33&lt;&gt;"SI",$E33&lt;24)</formula>
    </cfRule>
    <cfRule type="expression" dxfId="983" priority="522" stopIfTrue="1">
      <formula>OR($D33="SI",$D33="T&amp;A")</formula>
    </cfRule>
  </conditionalFormatting>
  <conditionalFormatting sqref="E33">
    <cfRule type="expression" dxfId="982" priority="517" stopIfTrue="1">
      <formula>OR($D33="SI",$D33="T&amp;A")</formula>
    </cfRule>
    <cfRule type="expression" dxfId="981" priority="518" stopIfTrue="1">
      <formula>AND($D33&lt;&gt;"SI",$E33&lt;24)</formula>
    </cfRule>
    <cfRule type="expression" dxfId="980" priority="519" stopIfTrue="1">
      <formula>OR($D33="SI",$D33="T&amp;A")</formula>
    </cfRule>
  </conditionalFormatting>
  <conditionalFormatting sqref="E33">
    <cfRule type="expression" dxfId="979" priority="514" stopIfTrue="1">
      <formula>OR($D33="SI",$D33="T&amp;A")</formula>
    </cfRule>
    <cfRule type="expression" dxfId="978" priority="515" stopIfTrue="1">
      <formula>AND($D33&lt;&gt;"SI",$E33&lt;24)</formula>
    </cfRule>
    <cfRule type="expression" dxfId="977" priority="516" stopIfTrue="1">
      <formula>OR($D33="SI",$D33="T&amp;A")</formula>
    </cfRule>
  </conditionalFormatting>
  <conditionalFormatting sqref="E45">
    <cfRule type="expression" dxfId="976" priority="511" stopIfTrue="1">
      <formula>OR($D45="SI",$D45="T&amp;A")</formula>
    </cfRule>
    <cfRule type="expression" dxfId="975" priority="512" stopIfTrue="1">
      <formula>AND($D45&lt;&gt;"SI",$E45&lt;24)</formula>
    </cfRule>
    <cfRule type="expression" dxfId="974" priority="513" stopIfTrue="1">
      <formula>OR($D45="SI",$D45="T&amp;A")</formula>
    </cfRule>
  </conditionalFormatting>
  <conditionalFormatting sqref="E45">
    <cfRule type="expression" dxfId="973" priority="508" stopIfTrue="1">
      <formula>OR($D45="SI",$D45="T&amp;A")</formula>
    </cfRule>
    <cfRule type="expression" dxfId="972" priority="509" stopIfTrue="1">
      <formula>AND($D45&lt;&gt;"SI",$E45&lt;24)</formula>
    </cfRule>
    <cfRule type="expression" dxfId="971" priority="510" stopIfTrue="1">
      <formula>OR($D45="SI",$D45="T&amp;A")</formula>
    </cfRule>
  </conditionalFormatting>
  <conditionalFormatting sqref="E45">
    <cfRule type="expression" dxfId="970" priority="505" stopIfTrue="1">
      <formula>OR($D45="SI",$D45="T&amp;A")</formula>
    </cfRule>
    <cfRule type="expression" dxfId="969" priority="506" stopIfTrue="1">
      <formula>AND($D45&lt;&gt;"SI",$E45&lt;24)</formula>
    </cfRule>
    <cfRule type="expression" dxfId="968" priority="507" stopIfTrue="1">
      <formula>OR($D45="SI",$D45="T&amp;A")</formula>
    </cfRule>
  </conditionalFormatting>
  <conditionalFormatting sqref="E45">
    <cfRule type="expression" dxfId="967" priority="502" stopIfTrue="1">
      <formula>OR($D45="SI",$D45="T&amp;A")</formula>
    </cfRule>
    <cfRule type="expression" dxfId="966" priority="503" stopIfTrue="1">
      <formula>AND($D45&lt;&gt;"SI",$E45&lt;24)</formula>
    </cfRule>
    <cfRule type="expression" dxfId="965" priority="504" stopIfTrue="1">
      <formula>OR($D45="SI",$D45="T&amp;A")</formula>
    </cfRule>
  </conditionalFormatting>
  <conditionalFormatting sqref="E45">
    <cfRule type="expression" dxfId="964" priority="499" stopIfTrue="1">
      <formula>OR($D45="SI",$D45="T&amp;A")</formula>
    </cfRule>
    <cfRule type="expression" dxfId="963" priority="500" stopIfTrue="1">
      <formula>AND($D45&lt;&gt;"SI",$E45&lt;24)</formula>
    </cfRule>
    <cfRule type="expression" dxfId="962" priority="501" stopIfTrue="1">
      <formula>OR($D45="SI",$D45="T&amp;A")</formula>
    </cfRule>
  </conditionalFormatting>
  <conditionalFormatting sqref="E45">
    <cfRule type="expression" dxfId="961" priority="496" stopIfTrue="1">
      <formula>OR($D45="SI",$D45="T&amp;A")</formula>
    </cfRule>
    <cfRule type="expression" dxfId="960" priority="497" stopIfTrue="1">
      <formula>AND($D45&lt;&gt;"SI",$E45&lt;24)</formula>
    </cfRule>
    <cfRule type="expression" dxfId="959" priority="498" stopIfTrue="1">
      <formula>OR($D45="SI",$D45="T&amp;A")</formula>
    </cfRule>
  </conditionalFormatting>
  <conditionalFormatting sqref="E45">
    <cfRule type="expression" dxfId="958" priority="493" stopIfTrue="1">
      <formula>OR($D45="SI",$D45="T&amp;A")</formula>
    </cfRule>
    <cfRule type="expression" dxfId="957" priority="494" stopIfTrue="1">
      <formula>AND($D45&lt;&gt;"SI",$E45&lt;24)</formula>
    </cfRule>
    <cfRule type="expression" dxfId="956" priority="495" stopIfTrue="1">
      <formula>OR($D45="SI",$D45="T&amp;A")</formula>
    </cfRule>
  </conditionalFormatting>
  <conditionalFormatting sqref="E45">
    <cfRule type="expression" dxfId="955" priority="490" stopIfTrue="1">
      <formula>OR($D45="SI",$D45="T&amp;A")</formula>
    </cfRule>
    <cfRule type="expression" dxfId="954" priority="491" stopIfTrue="1">
      <formula>AND($D45&lt;&gt;"SI",$E45&lt;24)</formula>
    </cfRule>
    <cfRule type="expression" dxfId="953" priority="492" stopIfTrue="1">
      <formula>OR($D45="SI",$D45="T&amp;A")</formula>
    </cfRule>
  </conditionalFormatting>
  <conditionalFormatting sqref="E45">
    <cfRule type="expression" dxfId="952" priority="487" stopIfTrue="1">
      <formula>OR($D45="SI",$D45="T&amp;A")</formula>
    </cfRule>
    <cfRule type="expression" dxfId="951" priority="488" stopIfTrue="1">
      <formula>AND($D45&lt;&gt;"SI",$E45&lt;24)</formula>
    </cfRule>
    <cfRule type="expression" dxfId="950" priority="489" stopIfTrue="1">
      <formula>OR($D45="SI",$D45="T&amp;A")</formula>
    </cfRule>
  </conditionalFormatting>
  <conditionalFormatting sqref="E45">
    <cfRule type="expression" dxfId="949" priority="484" stopIfTrue="1">
      <formula>OR($D45="SI",$D45="T&amp;A")</formula>
    </cfRule>
    <cfRule type="expression" dxfId="948" priority="485" stopIfTrue="1">
      <formula>AND($D45&lt;&gt;"SI",$E45&lt;24)</formula>
    </cfRule>
    <cfRule type="expression" dxfId="947" priority="486" stopIfTrue="1">
      <formula>OR($D45="SI",$D45="T&amp;A")</formula>
    </cfRule>
  </conditionalFormatting>
  <conditionalFormatting sqref="E45">
    <cfRule type="expression" dxfId="946" priority="481" stopIfTrue="1">
      <formula>OR($D45="SI",$D45="T&amp;A")</formula>
    </cfRule>
    <cfRule type="expression" dxfId="945" priority="482" stopIfTrue="1">
      <formula>AND($D45&lt;&gt;"SI",$E45&lt;24)</formula>
    </cfRule>
    <cfRule type="expression" dxfId="944" priority="483" stopIfTrue="1">
      <formula>OR($D45="SI",$D45="T&amp;A")</formula>
    </cfRule>
  </conditionalFormatting>
  <conditionalFormatting sqref="E45">
    <cfRule type="expression" dxfId="943" priority="478" stopIfTrue="1">
      <formula>OR($D45="SI",$D45="T&amp;A")</formula>
    </cfRule>
    <cfRule type="expression" dxfId="942" priority="479" stopIfTrue="1">
      <formula>AND($D45&lt;&gt;"SI",$E45&lt;24)</formula>
    </cfRule>
    <cfRule type="expression" dxfId="941" priority="480" stopIfTrue="1">
      <formula>OR($D45="SI",$D45="T&amp;A")</formula>
    </cfRule>
  </conditionalFormatting>
  <conditionalFormatting sqref="E45">
    <cfRule type="expression" dxfId="940" priority="475" stopIfTrue="1">
      <formula>OR($D45="SI",$D45="T&amp;A")</formula>
    </cfRule>
    <cfRule type="expression" dxfId="939" priority="476" stopIfTrue="1">
      <formula>AND($D45&lt;&gt;"SI",$E45&lt;24)</formula>
    </cfRule>
    <cfRule type="expression" dxfId="938" priority="477" stopIfTrue="1">
      <formula>OR($D45="SI",$D45="T&amp;A")</formula>
    </cfRule>
  </conditionalFormatting>
  <conditionalFormatting sqref="E45">
    <cfRule type="expression" dxfId="937" priority="472" stopIfTrue="1">
      <formula>OR($D45="SI",$D45="T&amp;A")</formula>
    </cfRule>
    <cfRule type="expression" dxfId="936" priority="473" stopIfTrue="1">
      <formula>AND($D45&lt;&gt;"SI",$E45&lt;24)</formula>
    </cfRule>
    <cfRule type="expression" dxfId="935" priority="474" stopIfTrue="1">
      <formula>OR($D45="SI",$D45="T&amp;A")</formula>
    </cfRule>
  </conditionalFormatting>
  <conditionalFormatting sqref="E45">
    <cfRule type="expression" dxfId="934" priority="469" stopIfTrue="1">
      <formula>OR($D45="SI",$D45="T&amp;A")</formula>
    </cfRule>
    <cfRule type="expression" dxfId="933" priority="470" stopIfTrue="1">
      <formula>AND($D45&lt;&gt;"SI",$E45&lt;24)</formula>
    </cfRule>
    <cfRule type="expression" dxfId="932" priority="471" stopIfTrue="1">
      <formula>OR($D45="SI",$D45="T&amp;A")</formula>
    </cfRule>
  </conditionalFormatting>
  <conditionalFormatting sqref="E45">
    <cfRule type="expression" dxfId="931" priority="466" stopIfTrue="1">
      <formula>OR($D45="SI",$D45="T&amp;A")</formula>
    </cfRule>
    <cfRule type="expression" dxfId="930" priority="467" stopIfTrue="1">
      <formula>AND($D45&lt;&gt;"SI",$E45&lt;24)</formula>
    </cfRule>
    <cfRule type="expression" dxfId="929" priority="468" stopIfTrue="1">
      <formula>OR($D45="SI",$D45="T&amp;A")</formula>
    </cfRule>
  </conditionalFormatting>
  <conditionalFormatting sqref="E45">
    <cfRule type="expression" dxfId="928" priority="463" stopIfTrue="1">
      <formula>OR($D45="SI",$D45="T&amp;A")</formula>
    </cfRule>
    <cfRule type="expression" dxfId="927" priority="464" stopIfTrue="1">
      <formula>AND($D45&lt;&gt;"SI",$E45&lt;24)</formula>
    </cfRule>
    <cfRule type="expression" dxfId="926" priority="465" stopIfTrue="1">
      <formula>OR($D45="SI",$D45="T&amp;A")</formula>
    </cfRule>
  </conditionalFormatting>
  <conditionalFormatting sqref="E45">
    <cfRule type="expression" dxfId="925" priority="460" stopIfTrue="1">
      <formula>OR($D45="SI",$D45="T&amp;A")</formula>
    </cfRule>
    <cfRule type="expression" dxfId="924" priority="461" stopIfTrue="1">
      <formula>AND($D45&lt;&gt;"SI",$E45&lt;24)</formula>
    </cfRule>
    <cfRule type="expression" dxfId="923" priority="462" stopIfTrue="1">
      <formula>OR($D45="SI",$D45="T&amp;A")</formula>
    </cfRule>
  </conditionalFormatting>
  <conditionalFormatting sqref="E45">
    <cfRule type="expression" dxfId="922" priority="457" stopIfTrue="1">
      <formula>OR($D45="SI",$D45="T&amp;A")</formula>
    </cfRule>
    <cfRule type="expression" dxfId="921" priority="458" stopIfTrue="1">
      <formula>AND($D45&lt;&gt;"SI",$E45&lt;24)</formula>
    </cfRule>
    <cfRule type="expression" dxfId="920" priority="459" stopIfTrue="1">
      <formula>OR($D45="SI",$D45="T&amp;A")</formula>
    </cfRule>
  </conditionalFormatting>
  <conditionalFormatting sqref="E45">
    <cfRule type="expression" dxfId="919" priority="454" stopIfTrue="1">
      <formula>OR($D45="SI",$D45="T&amp;A")</formula>
    </cfRule>
    <cfRule type="expression" dxfId="918" priority="455" stopIfTrue="1">
      <formula>AND($D45&lt;&gt;"SI",$E45&lt;24)</formula>
    </cfRule>
    <cfRule type="expression" dxfId="917" priority="456" stopIfTrue="1">
      <formula>OR($D45="SI",$D45="T&amp;A")</formula>
    </cfRule>
  </conditionalFormatting>
  <conditionalFormatting sqref="E45">
    <cfRule type="expression" dxfId="916" priority="451" stopIfTrue="1">
      <formula>OR($D45="SI",$D45="T&amp;A")</formula>
    </cfRule>
    <cfRule type="expression" dxfId="915" priority="452" stopIfTrue="1">
      <formula>AND($D45&lt;&gt;"SI",$E45&lt;24)</formula>
    </cfRule>
    <cfRule type="expression" dxfId="914" priority="453" stopIfTrue="1">
      <formula>OR($D45="SI",$D45="T&amp;A")</formula>
    </cfRule>
  </conditionalFormatting>
  <conditionalFormatting sqref="E45">
    <cfRule type="expression" dxfId="913" priority="448" stopIfTrue="1">
      <formula>OR($D45="SI",$D45="T&amp;A")</formula>
    </cfRule>
    <cfRule type="expression" dxfId="912" priority="449" stopIfTrue="1">
      <formula>AND($D45&lt;&gt;"SI",$E45&lt;24)</formula>
    </cfRule>
    <cfRule type="expression" dxfId="911" priority="450" stopIfTrue="1">
      <formula>OR($D45="SI",$D45="T&amp;A")</formula>
    </cfRule>
  </conditionalFormatting>
  <conditionalFormatting sqref="E45">
    <cfRule type="expression" dxfId="910" priority="445" stopIfTrue="1">
      <formula>OR($D45="SI",$D45="T&amp;A")</formula>
    </cfRule>
    <cfRule type="expression" dxfId="909" priority="446" stopIfTrue="1">
      <formula>AND($D45&lt;&gt;"SI",$E45&lt;24)</formula>
    </cfRule>
    <cfRule type="expression" dxfId="908" priority="447" stopIfTrue="1">
      <formula>OR($D45="SI",$D45="T&amp;A")</formula>
    </cfRule>
  </conditionalFormatting>
  <conditionalFormatting sqref="E45">
    <cfRule type="expression" dxfId="907" priority="442" stopIfTrue="1">
      <formula>OR($D45="SI",$D45="T&amp;A")</formula>
    </cfRule>
    <cfRule type="expression" dxfId="906" priority="443" stopIfTrue="1">
      <formula>AND($D45&lt;&gt;"SI",$E45&lt;24)</formula>
    </cfRule>
    <cfRule type="expression" dxfId="905" priority="444" stopIfTrue="1">
      <formula>OR($D45="SI",$D45="T&amp;A")</formula>
    </cfRule>
  </conditionalFormatting>
  <conditionalFormatting sqref="E45">
    <cfRule type="expression" dxfId="904" priority="439" stopIfTrue="1">
      <formula>OR($D45="SI",$D45="T&amp;A")</formula>
    </cfRule>
    <cfRule type="expression" dxfId="903" priority="440" stopIfTrue="1">
      <formula>AND($D45&lt;&gt;"SI",$E45&lt;24)</formula>
    </cfRule>
    <cfRule type="expression" dxfId="902" priority="441" stopIfTrue="1">
      <formula>OR($D45="SI",$D45="T&amp;A")</formula>
    </cfRule>
  </conditionalFormatting>
  <conditionalFormatting sqref="E45">
    <cfRule type="expression" dxfId="901" priority="436" stopIfTrue="1">
      <formula>OR($D45="SI",$D45="T&amp;A")</formula>
    </cfRule>
    <cfRule type="expression" dxfId="900" priority="437" stopIfTrue="1">
      <formula>AND($D45&lt;&gt;"SI",$E45&lt;24)</formula>
    </cfRule>
    <cfRule type="expression" dxfId="899" priority="438" stopIfTrue="1">
      <formula>OR($D45="SI",$D45="T&amp;A")</formula>
    </cfRule>
  </conditionalFormatting>
  <conditionalFormatting sqref="E45">
    <cfRule type="expression" dxfId="898" priority="433" stopIfTrue="1">
      <formula>OR($D45="SI",$D45="T&amp;A")</formula>
    </cfRule>
    <cfRule type="expression" dxfId="897" priority="434" stopIfTrue="1">
      <formula>AND($D45&lt;&gt;"SI",$E45&lt;24)</formula>
    </cfRule>
    <cfRule type="expression" dxfId="896" priority="435" stopIfTrue="1">
      <formula>OR($D45="SI",$D45="T&amp;A")</formula>
    </cfRule>
  </conditionalFormatting>
  <conditionalFormatting sqref="E45">
    <cfRule type="expression" dxfId="895" priority="430" stopIfTrue="1">
      <formula>OR($D45="SI",$D45="T&amp;A")</formula>
    </cfRule>
    <cfRule type="expression" dxfId="894" priority="431" stopIfTrue="1">
      <formula>AND($D45&lt;&gt;"SI",$E45&lt;24)</formula>
    </cfRule>
    <cfRule type="expression" dxfId="893" priority="432" stopIfTrue="1">
      <formula>OR($D45="SI",$D45="T&amp;A")</formula>
    </cfRule>
  </conditionalFormatting>
  <conditionalFormatting sqref="E45">
    <cfRule type="expression" dxfId="892" priority="427" stopIfTrue="1">
      <formula>OR($D45="SI",$D45="T&amp;A")</formula>
    </cfRule>
    <cfRule type="expression" dxfId="891" priority="428" stopIfTrue="1">
      <formula>AND($D45&lt;&gt;"SI",$E45&lt;24)</formula>
    </cfRule>
    <cfRule type="expression" dxfId="890" priority="429" stopIfTrue="1">
      <formula>OR($D45="SI",$D45="T&amp;A")</formula>
    </cfRule>
  </conditionalFormatting>
  <conditionalFormatting sqref="E45">
    <cfRule type="expression" dxfId="889" priority="424" stopIfTrue="1">
      <formula>OR($D45="SI",$D45="T&amp;A")</formula>
    </cfRule>
    <cfRule type="expression" dxfId="888" priority="425" stopIfTrue="1">
      <formula>AND($D45&lt;&gt;"SI",$E45&lt;24)</formula>
    </cfRule>
    <cfRule type="expression" dxfId="887" priority="426" stopIfTrue="1">
      <formula>OR($D45="SI",$D45="T&amp;A")</formula>
    </cfRule>
  </conditionalFormatting>
  <conditionalFormatting sqref="E45">
    <cfRule type="expression" dxfId="886" priority="421" stopIfTrue="1">
      <formula>OR($D45="SI",$D45="T&amp;A")</formula>
    </cfRule>
    <cfRule type="expression" dxfId="885" priority="422" stopIfTrue="1">
      <formula>AND($D45&lt;&gt;"SI",$E45&lt;24)</formula>
    </cfRule>
    <cfRule type="expression" dxfId="884" priority="423" stopIfTrue="1">
      <formula>OR($D45="SI",$D45="T&amp;A")</formula>
    </cfRule>
  </conditionalFormatting>
  <conditionalFormatting sqref="E45">
    <cfRule type="expression" dxfId="883" priority="418" stopIfTrue="1">
      <formula>OR($D45="SI",$D45="T&amp;A")</formula>
    </cfRule>
    <cfRule type="expression" dxfId="882" priority="419" stopIfTrue="1">
      <formula>AND($D45&lt;&gt;"SI",$E45&lt;24)</formula>
    </cfRule>
    <cfRule type="expression" dxfId="881" priority="420" stopIfTrue="1">
      <formula>OR($D45="SI",$D45="T&amp;A")</formula>
    </cfRule>
  </conditionalFormatting>
  <conditionalFormatting sqref="E45">
    <cfRule type="expression" dxfId="880" priority="415" stopIfTrue="1">
      <formula>OR($D45="SI",$D45="T&amp;A")</formula>
    </cfRule>
    <cfRule type="expression" dxfId="879" priority="416" stopIfTrue="1">
      <formula>AND($D45&lt;&gt;"SI",$E45&lt;24)</formula>
    </cfRule>
    <cfRule type="expression" dxfId="878" priority="417" stopIfTrue="1">
      <formula>OR($D45="SI",$D45="T&amp;A")</formula>
    </cfRule>
  </conditionalFormatting>
  <conditionalFormatting sqref="E45">
    <cfRule type="expression" dxfId="877" priority="412" stopIfTrue="1">
      <formula>OR($D45="SI",$D45="T&amp;A")</formula>
    </cfRule>
    <cfRule type="expression" dxfId="876" priority="413" stopIfTrue="1">
      <formula>AND($D45&lt;&gt;"SI",$E45&lt;24)</formula>
    </cfRule>
    <cfRule type="expression" dxfId="875" priority="414" stopIfTrue="1">
      <formula>OR($D45="SI",$D45="T&amp;A")</formula>
    </cfRule>
  </conditionalFormatting>
  <conditionalFormatting sqref="E45">
    <cfRule type="expression" dxfId="874" priority="409" stopIfTrue="1">
      <formula>OR($D45="SI",$D45="T&amp;A")</formula>
    </cfRule>
    <cfRule type="expression" dxfId="873" priority="410" stopIfTrue="1">
      <formula>AND($D45&lt;&gt;"SI",$E45&lt;24)</formula>
    </cfRule>
    <cfRule type="expression" dxfId="872" priority="411" stopIfTrue="1">
      <formula>OR($D45="SI",$D45="T&amp;A")</formula>
    </cfRule>
  </conditionalFormatting>
  <conditionalFormatting sqref="E45">
    <cfRule type="expression" dxfId="871" priority="406" stopIfTrue="1">
      <formula>OR($D45="SI",$D45="T&amp;A")</formula>
    </cfRule>
    <cfRule type="expression" dxfId="870" priority="407" stopIfTrue="1">
      <formula>AND($D45&lt;&gt;"SI",$E45&lt;24)</formula>
    </cfRule>
    <cfRule type="expression" dxfId="869" priority="408" stopIfTrue="1">
      <formula>OR($D45="SI",$D45="T&amp;A")</formula>
    </cfRule>
  </conditionalFormatting>
  <conditionalFormatting sqref="E45">
    <cfRule type="expression" dxfId="868" priority="403" stopIfTrue="1">
      <formula>OR($D45="SI",$D45="T&amp;A")</formula>
    </cfRule>
    <cfRule type="expression" dxfId="867" priority="404" stopIfTrue="1">
      <formula>AND($D45&lt;&gt;"SI",$E45&lt;24)</formula>
    </cfRule>
    <cfRule type="expression" dxfId="866" priority="405" stopIfTrue="1">
      <formula>OR($D45="SI",$D45="T&amp;A")</formula>
    </cfRule>
  </conditionalFormatting>
  <conditionalFormatting sqref="E45">
    <cfRule type="expression" dxfId="865" priority="400" stopIfTrue="1">
      <formula>OR($D45="SI",$D45="T&amp;A")</formula>
    </cfRule>
    <cfRule type="expression" dxfId="864" priority="401" stopIfTrue="1">
      <formula>AND($D45&lt;&gt;"SI",$E45&lt;24)</formula>
    </cfRule>
    <cfRule type="expression" dxfId="863" priority="402" stopIfTrue="1">
      <formula>OR($D45="SI",$D45="T&amp;A")</formula>
    </cfRule>
  </conditionalFormatting>
  <conditionalFormatting sqref="E45">
    <cfRule type="expression" dxfId="862" priority="397" stopIfTrue="1">
      <formula>OR($D45="SI",$D45="T&amp;A")</formula>
    </cfRule>
    <cfRule type="expression" dxfId="861" priority="398" stopIfTrue="1">
      <formula>AND($D45&lt;&gt;"SI",$E45&lt;24)</formula>
    </cfRule>
    <cfRule type="expression" dxfId="860" priority="399" stopIfTrue="1">
      <formula>OR($D45="SI",$D45="T&amp;A")</formula>
    </cfRule>
  </conditionalFormatting>
  <conditionalFormatting sqref="E45">
    <cfRule type="expression" dxfId="859" priority="394" stopIfTrue="1">
      <formula>OR($D45="SI",$D45="T&amp;A")</formula>
    </cfRule>
    <cfRule type="expression" dxfId="858" priority="395" stopIfTrue="1">
      <formula>AND($D45&lt;&gt;"SI",$E45&lt;24)</formula>
    </cfRule>
    <cfRule type="expression" dxfId="857" priority="396" stopIfTrue="1">
      <formula>OR($D45="SI",$D45="T&amp;A")</formula>
    </cfRule>
  </conditionalFormatting>
  <conditionalFormatting sqref="E45">
    <cfRule type="expression" dxfId="856" priority="391" stopIfTrue="1">
      <formula>OR($D45="SI",$D45="T&amp;A")</formula>
    </cfRule>
    <cfRule type="expression" dxfId="855" priority="392" stopIfTrue="1">
      <formula>AND($D45&lt;&gt;"SI",$E45&lt;24)</formula>
    </cfRule>
    <cfRule type="expression" dxfId="854" priority="393" stopIfTrue="1">
      <formula>OR($D45="SI",$D45="T&amp;A")</formula>
    </cfRule>
  </conditionalFormatting>
  <conditionalFormatting sqref="E45">
    <cfRule type="expression" dxfId="853" priority="388" stopIfTrue="1">
      <formula>OR($D45="SI",$D45="T&amp;A")</formula>
    </cfRule>
    <cfRule type="expression" dxfId="852" priority="389" stopIfTrue="1">
      <formula>AND($D45&lt;&gt;"SI",$E45&lt;24)</formula>
    </cfRule>
    <cfRule type="expression" dxfId="851" priority="390" stopIfTrue="1">
      <formula>OR($D45="SI",$D45="T&amp;A")</formula>
    </cfRule>
  </conditionalFormatting>
  <conditionalFormatting sqref="E45">
    <cfRule type="expression" dxfId="850" priority="385" stopIfTrue="1">
      <formula>OR($D45="SI",$D45="T&amp;A")</formula>
    </cfRule>
    <cfRule type="expression" dxfId="849" priority="386" stopIfTrue="1">
      <formula>AND($D45&lt;&gt;"SI",$E45&lt;24)</formula>
    </cfRule>
    <cfRule type="expression" dxfId="848" priority="387" stopIfTrue="1">
      <formula>OR($D45="SI",$D45="T&amp;A")</formula>
    </cfRule>
  </conditionalFormatting>
  <conditionalFormatting sqref="E45">
    <cfRule type="expression" dxfId="847" priority="382" stopIfTrue="1">
      <formula>OR($D45="SI",$D45="T&amp;A")</formula>
    </cfRule>
    <cfRule type="expression" dxfId="846" priority="383" stopIfTrue="1">
      <formula>AND($D45&lt;&gt;"SI",$E45&lt;24)</formula>
    </cfRule>
    <cfRule type="expression" dxfId="845" priority="384" stopIfTrue="1">
      <formula>OR($D45="SI",$D45="T&amp;A")</formula>
    </cfRule>
  </conditionalFormatting>
  <conditionalFormatting sqref="E45">
    <cfRule type="expression" dxfId="844" priority="379" stopIfTrue="1">
      <formula>OR($D45="SI",$D45="T&amp;A")</formula>
    </cfRule>
    <cfRule type="expression" dxfId="843" priority="380" stopIfTrue="1">
      <formula>AND($D45&lt;&gt;"SI",$E45&lt;24)</formula>
    </cfRule>
    <cfRule type="expression" dxfId="842" priority="381" stopIfTrue="1">
      <formula>OR($D45="SI",$D45="T&amp;A")</formula>
    </cfRule>
  </conditionalFormatting>
  <conditionalFormatting sqref="E45">
    <cfRule type="expression" dxfId="841" priority="376" stopIfTrue="1">
      <formula>OR($D45="SI",$D45="T&amp;A")</formula>
    </cfRule>
    <cfRule type="expression" dxfId="840" priority="377" stopIfTrue="1">
      <formula>AND($D45&lt;&gt;"SI",$E45&lt;24)</formula>
    </cfRule>
    <cfRule type="expression" dxfId="839" priority="378" stopIfTrue="1">
      <formula>OR($D45="SI",$D45="T&amp;A")</formula>
    </cfRule>
  </conditionalFormatting>
  <conditionalFormatting sqref="E45">
    <cfRule type="expression" dxfId="838" priority="373" stopIfTrue="1">
      <formula>OR($D45="SI",$D45="T&amp;A")</formula>
    </cfRule>
    <cfRule type="expression" dxfId="837" priority="374" stopIfTrue="1">
      <formula>AND($D45&lt;&gt;"SI",$E45&lt;24)</formula>
    </cfRule>
    <cfRule type="expression" dxfId="836" priority="375" stopIfTrue="1">
      <formula>OR($D45="SI",$D45="T&amp;A")</formula>
    </cfRule>
  </conditionalFormatting>
  <conditionalFormatting sqref="E45">
    <cfRule type="expression" dxfId="835" priority="370" stopIfTrue="1">
      <formula>OR($D45="SI",$D45="T&amp;A")</formula>
    </cfRule>
    <cfRule type="expression" dxfId="834" priority="371" stopIfTrue="1">
      <formula>AND($D45&lt;&gt;"SI",$E45&lt;24)</formula>
    </cfRule>
    <cfRule type="expression" dxfId="833" priority="372" stopIfTrue="1">
      <formula>OR($D45="SI",$D45="T&amp;A")</formula>
    </cfRule>
  </conditionalFormatting>
  <conditionalFormatting sqref="E45">
    <cfRule type="expression" dxfId="832" priority="367" stopIfTrue="1">
      <formula>OR($D45="SI",$D45="T&amp;A")</formula>
    </cfRule>
    <cfRule type="expression" dxfId="831" priority="368" stopIfTrue="1">
      <formula>AND($D45&lt;&gt;"SI",$E45&lt;24)</formula>
    </cfRule>
    <cfRule type="expression" dxfId="830" priority="369" stopIfTrue="1">
      <formula>OR($D45="SI",$D45="T&amp;A")</formula>
    </cfRule>
  </conditionalFormatting>
  <conditionalFormatting sqref="E45">
    <cfRule type="expression" dxfId="829" priority="364" stopIfTrue="1">
      <formula>OR($D45="SI",$D45="T&amp;A")</formula>
    </cfRule>
    <cfRule type="expression" dxfId="828" priority="365" stopIfTrue="1">
      <formula>AND($D45&lt;&gt;"SI",$E45&lt;24)</formula>
    </cfRule>
    <cfRule type="expression" dxfId="827" priority="366" stopIfTrue="1">
      <formula>OR($D45="SI",$D45="T&amp;A")</formula>
    </cfRule>
  </conditionalFormatting>
  <conditionalFormatting sqref="E45">
    <cfRule type="expression" dxfId="826" priority="361" stopIfTrue="1">
      <formula>OR($D45="SI",$D45="T&amp;A")</formula>
    </cfRule>
    <cfRule type="expression" dxfId="825" priority="362" stopIfTrue="1">
      <formula>AND($D45&lt;&gt;"SI",$E45&lt;24)</formula>
    </cfRule>
    <cfRule type="expression" dxfId="824" priority="363" stopIfTrue="1">
      <formula>OR($D45="SI",$D45="T&amp;A")</formula>
    </cfRule>
  </conditionalFormatting>
  <conditionalFormatting sqref="E45">
    <cfRule type="expression" dxfId="823" priority="358" stopIfTrue="1">
      <formula>OR($D45="SI",$D45="T&amp;A")</formula>
    </cfRule>
    <cfRule type="expression" dxfId="822" priority="359" stopIfTrue="1">
      <formula>AND($D45&lt;&gt;"SI",$E45&lt;24)</formula>
    </cfRule>
    <cfRule type="expression" dxfId="821" priority="360" stopIfTrue="1">
      <formula>OR($D45="SI",$D45="T&amp;A")</formula>
    </cfRule>
  </conditionalFormatting>
  <conditionalFormatting sqref="E45">
    <cfRule type="expression" dxfId="820" priority="355" stopIfTrue="1">
      <formula>OR($D45="SI",$D45="T&amp;A")</formula>
    </cfRule>
    <cfRule type="expression" dxfId="819" priority="356" stopIfTrue="1">
      <formula>AND($D45&lt;&gt;"SI",$E45&lt;24)</formula>
    </cfRule>
    <cfRule type="expression" dxfId="818" priority="357" stopIfTrue="1">
      <formula>OR($D45="SI",$D45="T&amp;A")</formula>
    </cfRule>
  </conditionalFormatting>
  <conditionalFormatting sqref="E45">
    <cfRule type="expression" dxfId="817" priority="352" stopIfTrue="1">
      <formula>OR($D45="SI",$D45="T&amp;A")</formula>
    </cfRule>
    <cfRule type="expression" dxfId="816" priority="353" stopIfTrue="1">
      <formula>AND($D45&lt;&gt;"SI",$E45&lt;24)</formula>
    </cfRule>
    <cfRule type="expression" dxfId="815" priority="354" stopIfTrue="1">
      <formula>OR($D45="SI",$D45="T&amp;A")</formula>
    </cfRule>
  </conditionalFormatting>
  <conditionalFormatting sqref="E45">
    <cfRule type="expression" dxfId="814" priority="349" stopIfTrue="1">
      <formula>OR($D45="SI",$D45="T&amp;A")</formula>
    </cfRule>
    <cfRule type="expression" dxfId="813" priority="350" stopIfTrue="1">
      <formula>AND($D45&lt;&gt;"SI",$E45&lt;24)</formula>
    </cfRule>
    <cfRule type="expression" dxfId="812" priority="351" stopIfTrue="1">
      <formula>OR($D45="SI",$D45="T&amp;A")</formula>
    </cfRule>
  </conditionalFormatting>
  <conditionalFormatting sqref="E45">
    <cfRule type="expression" dxfId="811" priority="346" stopIfTrue="1">
      <formula>OR($D45="SI",$D45="T&amp;A")</formula>
    </cfRule>
    <cfRule type="expression" dxfId="810" priority="347" stopIfTrue="1">
      <formula>AND($D45&lt;&gt;"SI",$E45&lt;24)</formula>
    </cfRule>
    <cfRule type="expression" dxfId="809" priority="348" stopIfTrue="1">
      <formula>OR($D45="SI",$D45="T&amp;A")</formula>
    </cfRule>
  </conditionalFormatting>
  <conditionalFormatting sqref="E45">
    <cfRule type="expression" dxfId="808" priority="343" stopIfTrue="1">
      <formula>OR($D45="SI",$D45="T&amp;A")</formula>
    </cfRule>
    <cfRule type="expression" dxfId="807" priority="344" stopIfTrue="1">
      <formula>AND($D45&lt;&gt;"SI",$E45&lt;24)</formula>
    </cfRule>
    <cfRule type="expression" dxfId="806" priority="345" stopIfTrue="1">
      <formula>OR($D45="SI",$D45="T&amp;A")</formula>
    </cfRule>
  </conditionalFormatting>
  <conditionalFormatting sqref="E59:E60">
    <cfRule type="expression" dxfId="805" priority="340" stopIfTrue="1">
      <formula>OR($D59="SI",$D59="T&amp;A")</formula>
    </cfRule>
    <cfRule type="expression" dxfId="804" priority="341" stopIfTrue="1">
      <formula>AND($D59&lt;&gt;"SI",$E59&lt;24)</formula>
    </cfRule>
    <cfRule type="expression" dxfId="803" priority="342" stopIfTrue="1">
      <formula>OR($D59="SI",$D59="T&amp;A")</formula>
    </cfRule>
  </conditionalFormatting>
  <conditionalFormatting sqref="E59:E60">
    <cfRule type="expression" dxfId="802" priority="337" stopIfTrue="1">
      <formula>OR($D59="SI",$D59="T&amp;A")</formula>
    </cfRule>
    <cfRule type="expression" dxfId="801" priority="338" stopIfTrue="1">
      <formula>AND($D59&lt;&gt;"SI",$E59&lt;24)</formula>
    </cfRule>
    <cfRule type="expression" dxfId="800" priority="339" stopIfTrue="1">
      <formula>OR($D59="SI",$D59="T&amp;A")</formula>
    </cfRule>
  </conditionalFormatting>
  <conditionalFormatting sqref="E59:E60">
    <cfRule type="expression" dxfId="799" priority="334" stopIfTrue="1">
      <formula>OR($D59="SI",$D59="T&amp;A")</formula>
    </cfRule>
    <cfRule type="expression" dxfId="798" priority="335" stopIfTrue="1">
      <formula>AND($D59&lt;&gt;"SI",$E59&lt;24)</formula>
    </cfRule>
    <cfRule type="expression" dxfId="797" priority="336" stopIfTrue="1">
      <formula>OR($D59="SI",$D59="T&amp;A")</formula>
    </cfRule>
  </conditionalFormatting>
  <conditionalFormatting sqref="E59:E60">
    <cfRule type="expression" dxfId="796" priority="331" stopIfTrue="1">
      <formula>OR($D59="SI",$D59="T&amp;A")</formula>
    </cfRule>
    <cfRule type="expression" dxfId="795" priority="332" stopIfTrue="1">
      <formula>AND($D59&lt;&gt;"SI",$E59&lt;24)</formula>
    </cfRule>
    <cfRule type="expression" dxfId="794" priority="333" stopIfTrue="1">
      <formula>OR($D59="SI",$D59="T&amp;A")</formula>
    </cfRule>
  </conditionalFormatting>
  <conditionalFormatting sqref="E59:E60">
    <cfRule type="expression" dxfId="793" priority="328" stopIfTrue="1">
      <formula>OR($D59="SI",$D59="T&amp;A")</formula>
    </cfRule>
    <cfRule type="expression" dxfId="792" priority="329" stopIfTrue="1">
      <formula>AND($D59&lt;&gt;"SI",$E59&lt;24)</formula>
    </cfRule>
    <cfRule type="expression" dxfId="791" priority="330" stopIfTrue="1">
      <formula>OR($D59="SI",$D59="T&amp;A")</formula>
    </cfRule>
  </conditionalFormatting>
  <conditionalFormatting sqref="E59:E60">
    <cfRule type="expression" dxfId="790" priority="325" stopIfTrue="1">
      <formula>OR($D59="SI",$D59="T&amp;A")</formula>
    </cfRule>
    <cfRule type="expression" dxfId="789" priority="326" stopIfTrue="1">
      <formula>AND($D59&lt;&gt;"SI",$E59&lt;24)</formula>
    </cfRule>
    <cfRule type="expression" dxfId="788" priority="327" stopIfTrue="1">
      <formula>OR($D59="SI",$D59="T&amp;A")</formula>
    </cfRule>
  </conditionalFormatting>
  <conditionalFormatting sqref="E59:E60">
    <cfRule type="expression" dxfId="787" priority="322" stopIfTrue="1">
      <formula>OR($D59="SI",$D59="T&amp;A")</formula>
    </cfRule>
    <cfRule type="expression" dxfId="786" priority="323" stopIfTrue="1">
      <formula>AND($D59&lt;&gt;"SI",$E59&lt;24)</formula>
    </cfRule>
    <cfRule type="expression" dxfId="785" priority="324" stopIfTrue="1">
      <formula>OR($D59="SI",$D59="T&amp;A")</formula>
    </cfRule>
  </conditionalFormatting>
  <conditionalFormatting sqref="E59:E60">
    <cfRule type="expression" dxfId="784" priority="319" stopIfTrue="1">
      <formula>OR($D59="SI",$D59="T&amp;A")</formula>
    </cfRule>
    <cfRule type="expression" dxfId="783" priority="320" stopIfTrue="1">
      <formula>AND($D59&lt;&gt;"SI",$E59&lt;24)</formula>
    </cfRule>
    <cfRule type="expression" dxfId="782" priority="321" stopIfTrue="1">
      <formula>OR($D59="SI",$D59="T&amp;A")</formula>
    </cfRule>
  </conditionalFormatting>
  <conditionalFormatting sqref="E59:E60">
    <cfRule type="expression" dxfId="781" priority="316" stopIfTrue="1">
      <formula>OR($D59="SI",$D59="T&amp;A")</formula>
    </cfRule>
    <cfRule type="expression" dxfId="780" priority="317" stopIfTrue="1">
      <formula>AND($D59&lt;&gt;"SI",$E59&lt;24)</formula>
    </cfRule>
    <cfRule type="expression" dxfId="779" priority="318" stopIfTrue="1">
      <formula>OR($D59="SI",$D59="T&amp;A")</formula>
    </cfRule>
  </conditionalFormatting>
  <conditionalFormatting sqref="E59:E60">
    <cfRule type="expression" dxfId="778" priority="313" stopIfTrue="1">
      <formula>OR($D59="SI",$D59="T&amp;A")</formula>
    </cfRule>
    <cfRule type="expression" dxfId="777" priority="314" stopIfTrue="1">
      <formula>AND($D59&lt;&gt;"SI",$E59&lt;24)</formula>
    </cfRule>
    <cfRule type="expression" dxfId="776" priority="315" stopIfTrue="1">
      <formula>OR($D59="SI",$D59="T&amp;A")</formula>
    </cfRule>
  </conditionalFormatting>
  <conditionalFormatting sqref="E59:E60">
    <cfRule type="expression" dxfId="775" priority="310" stopIfTrue="1">
      <formula>OR($D59="SI",$D59="T&amp;A")</formula>
    </cfRule>
    <cfRule type="expression" dxfId="774" priority="311" stopIfTrue="1">
      <formula>AND($D59&lt;&gt;"SI",$E59&lt;24)</formula>
    </cfRule>
    <cfRule type="expression" dxfId="773" priority="312" stopIfTrue="1">
      <formula>OR($D59="SI",$D59="T&amp;A")</formula>
    </cfRule>
  </conditionalFormatting>
  <conditionalFormatting sqref="E59:E60">
    <cfRule type="expression" dxfId="772" priority="307" stopIfTrue="1">
      <formula>OR($D59="SI",$D59="T&amp;A")</formula>
    </cfRule>
    <cfRule type="expression" dxfId="771" priority="308" stopIfTrue="1">
      <formula>AND($D59&lt;&gt;"SI",$E59&lt;24)</formula>
    </cfRule>
    <cfRule type="expression" dxfId="770" priority="309" stopIfTrue="1">
      <formula>OR($D59="SI",$D59="T&amp;A")</formula>
    </cfRule>
  </conditionalFormatting>
  <conditionalFormatting sqref="E59:E60">
    <cfRule type="expression" dxfId="769" priority="304" stopIfTrue="1">
      <formula>OR($D59="SI",$D59="T&amp;A")</formula>
    </cfRule>
    <cfRule type="expression" dxfId="768" priority="305" stopIfTrue="1">
      <formula>AND($D59&lt;&gt;"SI",$E59&lt;24)</formula>
    </cfRule>
    <cfRule type="expression" dxfId="767" priority="306" stopIfTrue="1">
      <formula>OR($D59="SI",$D59="T&amp;A")</formula>
    </cfRule>
  </conditionalFormatting>
  <conditionalFormatting sqref="E59:E60">
    <cfRule type="expression" dxfId="766" priority="301" stopIfTrue="1">
      <formula>OR($D59="SI",$D59="T&amp;A")</formula>
    </cfRule>
    <cfRule type="expression" dxfId="765" priority="302" stopIfTrue="1">
      <formula>AND($D59&lt;&gt;"SI",$E59&lt;24)</formula>
    </cfRule>
    <cfRule type="expression" dxfId="764" priority="303" stopIfTrue="1">
      <formula>OR($D59="SI",$D59="T&amp;A")</formula>
    </cfRule>
  </conditionalFormatting>
  <conditionalFormatting sqref="E59:E60">
    <cfRule type="expression" dxfId="763" priority="298" stopIfTrue="1">
      <formula>OR($D59="SI",$D59="T&amp;A")</formula>
    </cfRule>
    <cfRule type="expression" dxfId="762" priority="299" stopIfTrue="1">
      <formula>AND($D59&lt;&gt;"SI",$E59&lt;24)</formula>
    </cfRule>
    <cfRule type="expression" dxfId="761" priority="300" stopIfTrue="1">
      <formula>OR($D59="SI",$D59="T&amp;A")</formula>
    </cfRule>
  </conditionalFormatting>
  <conditionalFormatting sqref="E59:E60">
    <cfRule type="expression" dxfId="760" priority="295" stopIfTrue="1">
      <formula>OR($D59="SI",$D59="T&amp;A")</formula>
    </cfRule>
    <cfRule type="expression" dxfId="759" priority="296" stopIfTrue="1">
      <formula>AND($D59&lt;&gt;"SI",$E59&lt;24)</formula>
    </cfRule>
    <cfRule type="expression" dxfId="758" priority="297" stopIfTrue="1">
      <formula>OR($D59="SI",$D59="T&amp;A")</formula>
    </cfRule>
  </conditionalFormatting>
  <conditionalFormatting sqref="E59:E60">
    <cfRule type="expression" dxfId="757" priority="292" stopIfTrue="1">
      <formula>OR($D59="SI",$D59="T&amp;A")</formula>
    </cfRule>
    <cfRule type="expression" dxfId="756" priority="293" stopIfTrue="1">
      <formula>AND($D59&lt;&gt;"SI",$E59&lt;24)</formula>
    </cfRule>
    <cfRule type="expression" dxfId="755" priority="294" stopIfTrue="1">
      <formula>OR($D59="SI",$D59="T&amp;A")</formula>
    </cfRule>
  </conditionalFormatting>
  <conditionalFormatting sqref="E59:E60">
    <cfRule type="expression" dxfId="754" priority="289" stopIfTrue="1">
      <formula>OR($D59="SI",$D59="T&amp;A")</formula>
    </cfRule>
    <cfRule type="expression" dxfId="753" priority="290" stopIfTrue="1">
      <formula>AND($D59&lt;&gt;"SI",$E59&lt;24)</formula>
    </cfRule>
    <cfRule type="expression" dxfId="752" priority="291" stopIfTrue="1">
      <formula>OR($D59="SI",$D59="T&amp;A")</formula>
    </cfRule>
  </conditionalFormatting>
  <conditionalFormatting sqref="E59:E60">
    <cfRule type="expression" dxfId="751" priority="286" stopIfTrue="1">
      <formula>OR($D59="SI",$D59="T&amp;A")</formula>
    </cfRule>
    <cfRule type="expression" dxfId="750" priority="287" stopIfTrue="1">
      <formula>AND($D59&lt;&gt;"SI",$E59&lt;24)</formula>
    </cfRule>
    <cfRule type="expression" dxfId="749" priority="288" stopIfTrue="1">
      <formula>OR($D59="SI",$D59="T&amp;A")</formula>
    </cfRule>
  </conditionalFormatting>
  <conditionalFormatting sqref="E59:E60">
    <cfRule type="expression" dxfId="748" priority="283" stopIfTrue="1">
      <formula>OR($D59="SI",$D59="T&amp;A")</formula>
    </cfRule>
    <cfRule type="expression" dxfId="747" priority="284" stopIfTrue="1">
      <formula>AND($D59&lt;&gt;"SI",$E59&lt;24)</formula>
    </cfRule>
    <cfRule type="expression" dxfId="746" priority="285" stopIfTrue="1">
      <formula>OR($D59="SI",$D59="T&amp;A")</formula>
    </cfRule>
  </conditionalFormatting>
  <conditionalFormatting sqref="E59:E60">
    <cfRule type="expression" dxfId="745" priority="280" stopIfTrue="1">
      <formula>OR($D59="SI",$D59="T&amp;A")</formula>
    </cfRule>
    <cfRule type="expression" dxfId="744" priority="281" stopIfTrue="1">
      <formula>AND($D59&lt;&gt;"SI",$E59&lt;24)</formula>
    </cfRule>
    <cfRule type="expression" dxfId="743" priority="282" stopIfTrue="1">
      <formula>OR($D59="SI",$D59="T&amp;A")</formula>
    </cfRule>
  </conditionalFormatting>
  <conditionalFormatting sqref="E59:E60">
    <cfRule type="expression" dxfId="742" priority="277" stopIfTrue="1">
      <formula>OR($D59="SI",$D59="T&amp;A")</formula>
    </cfRule>
    <cfRule type="expression" dxfId="741" priority="278" stopIfTrue="1">
      <formula>AND($D59&lt;&gt;"SI",$E59&lt;24)</formula>
    </cfRule>
    <cfRule type="expression" dxfId="740" priority="279" stopIfTrue="1">
      <formula>OR($D59="SI",$D59="T&amp;A")</formula>
    </cfRule>
  </conditionalFormatting>
  <conditionalFormatting sqref="E59:E60">
    <cfRule type="expression" dxfId="739" priority="274" stopIfTrue="1">
      <formula>OR($D59="SI",$D59="T&amp;A")</formula>
    </cfRule>
    <cfRule type="expression" dxfId="738" priority="275" stopIfTrue="1">
      <formula>AND($D59&lt;&gt;"SI",$E59&lt;24)</formula>
    </cfRule>
    <cfRule type="expression" dxfId="737" priority="276" stopIfTrue="1">
      <formula>OR($D59="SI",$D59="T&amp;A")</formula>
    </cfRule>
  </conditionalFormatting>
  <conditionalFormatting sqref="E59:E60">
    <cfRule type="expression" dxfId="736" priority="271" stopIfTrue="1">
      <formula>OR($D59="SI",$D59="T&amp;A")</formula>
    </cfRule>
    <cfRule type="expression" dxfId="735" priority="272" stopIfTrue="1">
      <formula>AND($D59&lt;&gt;"SI",$E59&lt;24)</formula>
    </cfRule>
    <cfRule type="expression" dxfId="734" priority="273" stopIfTrue="1">
      <formula>OR($D59="SI",$D59="T&amp;A")</formula>
    </cfRule>
  </conditionalFormatting>
  <conditionalFormatting sqref="E59:E60">
    <cfRule type="expression" dxfId="733" priority="268" stopIfTrue="1">
      <formula>OR($D59="SI",$D59="T&amp;A")</formula>
    </cfRule>
    <cfRule type="expression" dxfId="732" priority="269" stopIfTrue="1">
      <formula>AND($D59&lt;&gt;"SI",$E59&lt;24)</formula>
    </cfRule>
    <cfRule type="expression" dxfId="731" priority="270" stopIfTrue="1">
      <formula>OR($D59="SI",$D59="T&amp;A")</formula>
    </cfRule>
  </conditionalFormatting>
  <conditionalFormatting sqref="E59:E60">
    <cfRule type="expression" dxfId="730" priority="265" stopIfTrue="1">
      <formula>OR($D59="SI",$D59="T&amp;A")</formula>
    </cfRule>
    <cfRule type="expression" dxfId="729" priority="266" stopIfTrue="1">
      <formula>AND($D59&lt;&gt;"SI",$E59&lt;24)</formula>
    </cfRule>
    <cfRule type="expression" dxfId="728" priority="267" stopIfTrue="1">
      <formula>OR($D59="SI",$D59="T&amp;A")</formula>
    </cfRule>
  </conditionalFormatting>
  <conditionalFormatting sqref="E59:E60">
    <cfRule type="expression" dxfId="727" priority="262" stopIfTrue="1">
      <formula>OR($D59="SI",$D59="T&amp;A")</formula>
    </cfRule>
    <cfRule type="expression" dxfId="726" priority="263" stopIfTrue="1">
      <formula>AND($D59&lt;&gt;"SI",$E59&lt;24)</formula>
    </cfRule>
    <cfRule type="expression" dxfId="725" priority="264" stopIfTrue="1">
      <formula>OR($D59="SI",$D59="T&amp;A")</formula>
    </cfRule>
  </conditionalFormatting>
  <conditionalFormatting sqref="E59:E60">
    <cfRule type="expression" dxfId="724" priority="259" stopIfTrue="1">
      <formula>OR($D59="SI",$D59="T&amp;A")</formula>
    </cfRule>
    <cfRule type="expression" dxfId="723" priority="260" stopIfTrue="1">
      <formula>AND($D59&lt;&gt;"SI",$E59&lt;24)</formula>
    </cfRule>
    <cfRule type="expression" dxfId="722" priority="261" stopIfTrue="1">
      <formula>OR($D59="SI",$D59="T&amp;A")</formula>
    </cfRule>
  </conditionalFormatting>
  <conditionalFormatting sqref="E59:E60">
    <cfRule type="expression" dxfId="721" priority="256" stopIfTrue="1">
      <formula>OR($D59="SI",$D59="T&amp;A")</formula>
    </cfRule>
    <cfRule type="expression" dxfId="720" priority="257" stopIfTrue="1">
      <formula>AND($D59&lt;&gt;"SI",$E59&lt;24)</formula>
    </cfRule>
    <cfRule type="expression" dxfId="719" priority="258" stopIfTrue="1">
      <formula>OR($D59="SI",$D59="T&amp;A")</formula>
    </cfRule>
  </conditionalFormatting>
  <conditionalFormatting sqref="E59:E60">
    <cfRule type="expression" dxfId="718" priority="253" stopIfTrue="1">
      <formula>OR($D59="SI",$D59="T&amp;A")</formula>
    </cfRule>
    <cfRule type="expression" dxfId="717" priority="254" stopIfTrue="1">
      <formula>AND($D59&lt;&gt;"SI",$E59&lt;24)</formula>
    </cfRule>
    <cfRule type="expression" dxfId="716" priority="255" stopIfTrue="1">
      <formula>OR($D59="SI",$D59="T&amp;A")</formula>
    </cfRule>
  </conditionalFormatting>
  <conditionalFormatting sqref="E59:E60">
    <cfRule type="expression" dxfId="715" priority="250" stopIfTrue="1">
      <formula>OR($D59="SI",$D59="T&amp;A")</formula>
    </cfRule>
    <cfRule type="expression" dxfId="714" priority="251" stopIfTrue="1">
      <formula>AND($D59&lt;&gt;"SI",$E59&lt;24)</formula>
    </cfRule>
    <cfRule type="expression" dxfId="713" priority="252" stopIfTrue="1">
      <formula>OR($D59="SI",$D59="T&amp;A")</formula>
    </cfRule>
  </conditionalFormatting>
  <conditionalFormatting sqref="E59:E60">
    <cfRule type="expression" dxfId="712" priority="247" stopIfTrue="1">
      <formula>OR($D59="SI",$D59="T&amp;A")</formula>
    </cfRule>
    <cfRule type="expression" dxfId="711" priority="248" stopIfTrue="1">
      <formula>AND($D59&lt;&gt;"SI",$E59&lt;24)</formula>
    </cfRule>
    <cfRule type="expression" dxfId="710" priority="249" stopIfTrue="1">
      <formula>OR($D59="SI",$D59="T&amp;A")</formula>
    </cfRule>
  </conditionalFormatting>
  <conditionalFormatting sqref="E59:E60">
    <cfRule type="expression" dxfId="709" priority="244" stopIfTrue="1">
      <formula>OR($D59="SI",$D59="T&amp;A")</formula>
    </cfRule>
    <cfRule type="expression" dxfId="708" priority="245" stopIfTrue="1">
      <formula>AND($D59&lt;&gt;"SI",$E59&lt;24)</formula>
    </cfRule>
    <cfRule type="expression" dxfId="707" priority="246" stopIfTrue="1">
      <formula>OR($D59="SI",$D59="T&amp;A")</formula>
    </cfRule>
  </conditionalFormatting>
  <conditionalFormatting sqref="E59:E60">
    <cfRule type="expression" dxfId="706" priority="241" stopIfTrue="1">
      <formula>OR($D59="SI",$D59="T&amp;A")</formula>
    </cfRule>
    <cfRule type="expression" dxfId="705" priority="242" stopIfTrue="1">
      <formula>AND($D59&lt;&gt;"SI",$E59&lt;24)</formula>
    </cfRule>
    <cfRule type="expression" dxfId="704" priority="243" stopIfTrue="1">
      <formula>OR($D59="SI",$D59="T&amp;A")</formula>
    </cfRule>
  </conditionalFormatting>
  <conditionalFormatting sqref="E59:E60">
    <cfRule type="expression" dxfId="703" priority="238" stopIfTrue="1">
      <formula>OR($D59="SI",$D59="T&amp;A")</formula>
    </cfRule>
    <cfRule type="expression" dxfId="702" priority="239" stopIfTrue="1">
      <formula>AND($D59&lt;&gt;"SI",$E59&lt;24)</formula>
    </cfRule>
    <cfRule type="expression" dxfId="701" priority="240" stopIfTrue="1">
      <formula>OR($D59="SI",$D59="T&amp;A")</formula>
    </cfRule>
  </conditionalFormatting>
  <conditionalFormatting sqref="E59:E60">
    <cfRule type="expression" dxfId="700" priority="235" stopIfTrue="1">
      <formula>OR($D59="SI",$D59="T&amp;A")</formula>
    </cfRule>
    <cfRule type="expression" dxfId="699" priority="236" stopIfTrue="1">
      <formula>AND($D59&lt;&gt;"SI",$E59&lt;24)</formula>
    </cfRule>
    <cfRule type="expression" dxfId="698" priority="237" stopIfTrue="1">
      <formula>OR($D59="SI",$D59="T&amp;A")</formula>
    </cfRule>
  </conditionalFormatting>
  <conditionalFormatting sqref="E59:E60">
    <cfRule type="expression" dxfId="697" priority="232" stopIfTrue="1">
      <formula>OR($D59="SI",$D59="T&amp;A")</formula>
    </cfRule>
    <cfRule type="expression" dxfId="696" priority="233" stopIfTrue="1">
      <formula>AND($D59&lt;&gt;"SI",$E59&lt;24)</formula>
    </cfRule>
    <cfRule type="expression" dxfId="695" priority="234" stopIfTrue="1">
      <formula>OR($D59="SI",$D59="T&amp;A")</formula>
    </cfRule>
  </conditionalFormatting>
  <conditionalFormatting sqref="E59:E60">
    <cfRule type="expression" dxfId="694" priority="229" stopIfTrue="1">
      <formula>OR($D59="SI",$D59="T&amp;A")</formula>
    </cfRule>
    <cfRule type="expression" dxfId="693" priority="230" stopIfTrue="1">
      <formula>AND($D59&lt;&gt;"SI",$E59&lt;24)</formula>
    </cfRule>
    <cfRule type="expression" dxfId="692" priority="231" stopIfTrue="1">
      <formula>OR($D59="SI",$D59="T&amp;A")</formula>
    </cfRule>
  </conditionalFormatting>
  <conditionalFormatting sqref="E59:E60">
    <cfRule type="expression" dxfId="691" priority="226" stopIfTrue="1">
      <formula>OR($D59="SI",$D59="T&amp;A")</formula>
    </cfRule>
    <cfRule type="expression" dxfId="690" priority="227" stopIfTrue="1">
      <formula>AND($D59&lt;&gt;"SI",$E59&lt;24)</formula>
    </cfRule>
    <cfRule type="expression" dxfId="689" priority="228" stopIfTrue="1">
      <formula>OR($D59="SI",$D59="T&amp;A")</formula>
    </cfRule>
  </conditionalFormatting>
  <conditionalFormatting sqref="E59:E60">
    <cfRule type="expression" dxfId="688" priority="223" stopIfTrue="1">
      <formula>OR($D59="SI",$D59="T&amp;A")</formula>
    </cfRule>
    <cfRule type="expression" dxfId="687" priority="224" stopIfTrue="1">
      <formula>AND($D59&lt;&gt;"SI",$E59&lt;24)</formula>
    </cfRule>
    <cfRule type="expression" dxfId="686" priority="225" stopIfTrue="1">
      <formula>OR($D59="SI",$D59="T&amp;A")</formula>
    </cfRule>
  </conditionalFormatting>
  <conditionalFormatting sqref="E59:E60">
    <cfRule type="expression" dxfId="685" priority="220" stopIfTrue="1">
      <formula>OR($D59="SI",$D59="T&amp;A")</formula>
    </cfRule>
    <cfRule type="expression" dxfId="684" priority="221" stopIfTrue="1">
      <formula>AND($D59&lt;&gt;"SI",$E59&lt;24)</formula>
    </cfRule>
    <cfRule type="expression" dxfId="683" priority="222" stopIfTrue="1">
      <formula>OR($D59="SI",$D59="T&amp;A")</formula>
    </cfRule>
  </conditionalFormatting>
  <conditionalFormatting sqref="E59:E60">
    <cfRule type="expression" dxfId="682" priority="217" stopIfTrue="1">
      <formula>OR($D59="SI",$D59="T&amp;A")</formula>
    </cfRule>
    <cfRule type="expression" dxfId="681" priority="218" stopIfTrue="1">
      <formula>AND($D59&lt;&gt;"SI",$E59&lt;24)</formula>
    </cfRule>
    <cfRule type="expression" dxfId="680" priority="219" stopIfTrue="1">
      <formula>OR($D59="SI",$D59="T&amp;A")</formula>
    </cfRule>
  </conditionalFormatting>
  <conditionalFormatting sqref="E59:E60">
    <cfRule type="expression" dxfId="679" priority="214" stopIfTrue="1">
      <formula>OR($D59="SI",$D59="T&amp;A")</formula>
    </cfRule>
    <cfRule type="expression" dxfId="678" priority="215" stopIfTrue="1">
      <formula>AND($D59&lt;&gt;"SI",$E59&lt;24)</formula>
    </cfRule>
    <cfRule type="expression" dxfId="677" priority="216" stopIfTrue="1">
      <formula>OR($D59="SI",$D59="T&amp;A")</formula>
    </cfRule>
  </conditionalFormatting>
  <conditionalFormatting sqref="E59:E60">
    <cfRule type="expression" dxfId="676" priority="211" stopIfTrue="1">
      <formula>OR($D59="SI",$D59="T&amp;A")</formula>
    </cfRule>
    <cfRule type="expression" dxfId="675" priority="212" stopIfTrue="1">
      <formula>AND($D59&lt;&gt;"SI",$E59&lt;24)</formula>
    </cfRule>
    <cfRule type="expression" dxfId="674" priority="213" stopIfTrue="1">
      <formula>OR($D59="SI",$D59="T&amp;A")</formula>
    </cfRule>
  </conditionalFormatting>
  <conditionalFormatting sqref="E59:E60">
    <cfRule type="expression" dxfId="673" priority="208" stopIfTrue="1">
      <formula>OR($D59="SI",$D59="T&amp;A")</formula>
    </cfRule>
    <cfRule type="expression" dxfId="672" priority="209" stopIfTrue="1">
      <formula>AND($D59&lt;&gt;"SI",$E59&lt;24)</formula>
    </cfRule>
    <cfRule type="expression" dxfId="671" priority="210" stopIfTrue="1">
      <formula>OR($D59="SI",$D59="T&amp;A")</formula>
    </cfRule>
  </conditionalFormatting>
  <conditionalFormatting sqref="E59:E60">
    <cfRule type="expression" dxfId="670" priority="205" stopIfTrue="1">
      <formula>OR($D59="SI",$D59="T&amp;A")</formula>
    </cfRule>
    <cfRule type="expression" dxfId="669" priority="206" stopIfTrue="1">
      <formula>AND($D59&lt;&gt;"SI",$E59&lt;24)</formula>
    </cfRule>
    <cfRule type="expression" dxfId="668" priority="207" stopIfTrue="1">
      <formula>OR($D59="SI",$D59="T&amp;A")</formula>
    </cfRule>
  </conditionalFormatting>
  <conditionalFormatting sqref="E59:E60">
    <cfRule type="expression" dxfId="667" priority="202" stopIfTrue="1">
      <formula>OR($D59="SI",$D59="T&amp;A")</formula>
    </cfRule>
    <cfRule type="expression" dxfId="666" priority="203" stopIfTrue="1">
      <formula>AND($D59&lt;&gt;"SI",$E59&lt;24)</formula>
    </cfRule>
    <cfRule type="expression" dxfId="665" priority="204" stopIfTrue="1">
      <formula>OR($D59="SI",$D59="T&amp;A")</formula>
    </cfRule>
  </conditionalFormatting>
  <conditionalFormatting sqref="E59:E60">
    <cfRule type="expression" dxfId="664" priority="199" stopIfTrue="1">
      <formula>OR($D59="SI",$D59="T&amp;A")</formula>
    </cfRule>
    <cfRule type="expression" dxfId="663" priority="200" stopIfTrue="1">
      <formula>AND($D59&lt;&gt;"SI",$E59&lt;24)</formula>
    </cfRule>
    <cfRule type="expression" dxfId="662" priority="201" stopIfTrue="1">
      <formula>OR($D59="SI",$D59="T&amp;A")</formula>
    </cfRule>
  </conditionalFormatting>
  <conditionalFormatting sqref="E59:E60">
    <cfRule type="expression" dxfId="661" priority="196" stopIfTrue="1">
      <formula>OR($D59="SI",$D59="T&amp;A")</formula>
    </cfRule>
    <cfRule type="expression" dxfId="660" priority="197" stopIfTrue="1">
      <formula>AND($D59&lt;&gt;"SI",$E59&lt;24)</formula>
    </cfRule>
    <cfRule type="expression" dxfId="659" priority="198" stopIfTrue="1">
      <formula>OR($D59="SI",$D59="T&amp;A")</formula>
    </cfRule>
  </conditionalFormatting>
  <conditionalFormatting sqref="E59:E60">
    <cfRule type="expression" dxfId="658" priority="193" stopIfTrue="1">
      <formula>OR($D59="SI",$D59="T&amp;A")</formula>
    </cfRule>
    <cfRule type="expression" dxfId="657" priority="194" stopIfTrue="1">
      <formula>AND($D59&lt;&gt;"SI",$E59&lt;24)</formula>
    </cfRule>
    <cfRule type="expression" dxfId="656" priority="195" stopIfTrue="1">
      <formula>OR($D59="SI",$D59="T&amp;A")</formula>
    </cfRule>
  </conditionalFormatting>
  <conditionalFormatting sqref="E59:E60">
    <cfRule type="expression" dxfId="655" priority="190" stopIfTrue="1">
      <formula>OR($D59="SI",$D59="T&amp;A")</formula>
    </cfRule>
    <cfRule type="expression" dxfId="654" priority="191" stopIfTrue="1">
      <formula>AND($D59&lt;&gt;"SI",$E59&lt;24)</formula>
    </cfRule>
    <cfRule type="expression" dxfId="653" priority="192" stopIfTrue="1">
      <formula>OR($D59="SI",$D59="T&amp;A")</formula>
    </cfRule>
  </conditionalFormatting>
  <conditionalFormatting sqref="E59:E60">
    <cfRule type="expression" dxfId="652" priority="187" stopIfTrue="1">
      <formula>OR($D59="SI",$D59="T&amp;A")</formula>
    </cfRule>
    <cfRule type="expression" dxfId="651" priority="188" stopIfTrue="1">
      <formula>AND($D59&lt;&gt;"SI",$E59&lt;24)</formula>
    </cfRule>
    <cfRule type="expression" dxfId="650" priority="189" stopIfTrue="1">
      <formula>OR($D59="SI",$D59="T&amp;A")</formula>
    </cfRule>
  </conditionalFormatting>
  <conditionalFormatting sqref="E59:E60">
    <cfRule type="expression" dxfId="649" priority="184" stopIfTrue="1">
      <formula>OR($D59="SI",$D59="T&amp;A")</formula>
    </cfRule>
    <cfRule type="expression" dxfId="648" priority="185" stopIfTrue="1">
      <formula>AND($D59&lt;&gt;"SI",$E59&lt;24)</formula>
    </cfRule>
    <cfRule type="expression" dxfId="647" priority="186" stopIfTrue="1">
      <formula>OR($D59="SI",$D59="T&amp;A")</formula>
    </cfRule>
  </conditionalFormatting>
  <conditionalFormatting sqref="E59:E60">
    <cfRule type="expression" dxfId="646" priority="181" stopIfTrue="1">
      <formula>OR($D59="SI",$D59="T&amp;A")</formula>
    </cfRule>
    <cfRule type="expression" dxfId="645" priority="182" stopIfTrue="1">
      <formula>AND($D59&lt;&gt;"SI",$E59&lt;24)</formula>
    </cfRule>
    <cfRule type="expression" dxfId="644" priority="183" stopIfTrue="1">
      <formula>OR($D59="SI",$D59="T&amp;A")</formula>
    </cfRule>
  </conditionalFormatting>
  <conditionalFormatting sqref="E59:E60">
    <cfRule type="expression" dxfId="643" priority="178" stopIfTrue="1">
      <formula>OR($D59="SI",$D59="T&amp;A")</formula>
    </cfRule>
    <cfRule type="expression" dxfId="642" priority="179" stopIfTrue="1">
      <formula>AND($D59&lt;&gt;"SI",$E59&lt;24)</formula>
    </cfRule>
    <cfRule type="expression" dxfId="641" priority="180" stopIfTrue="1">
      <formula>OR($D59="SI",$D59="T&amp;A")</formula>
    </cfRule>
  </conditionalFormatting>
  <conditionalFormatting sqref="E59:E60">
    <cfRule type="expression" dxfId="640" priority="175" stopIfTrue="1">
      <formula>OR($D59="SI",$D59="T&amp;A")</formula>
    </cfRule>
    <cfRule type="expression" dxfId="639" priority="176" stopIfTrue="1">
      <formula>AND($D59&lt;&gt;"SI",$E59&lt;24)</formula>
    </cfRule>
    <cfRule type="expression" dxfId="638" priority="177" stopIfTrue="1">
      <formula>OR($D59="SI",$D59="T&amp;A")</formula>
    </cfRule>
  </conditionalFormatting>
  <conditionalFormatting sqref="E59:E60">
    <cfRule type="expression" dxfId="637" priority="172" stopIfTrue="1">
      <formula>OR($D59="SI",$D59="T&amp;A")</formula>
    </cfRule>
    <cfRule type="expression" dxfId="636" priority="173" stopIfTrue="1">
      <formula>AND($D59&lt;&gt;"SI",$E59&lt;24)</formula>
    </cfRule>
    <cfRule type="expression" dxfId="635" priority="174" stopIfTrue="1">
      <formula>OR($D59="SI",$D59="T&amp;A")</formula>
    </cfRule>
  </conditionalFormatting>
  <conditionalFormatting sqref="E63">
    <cfRule type="expression" dxfId="634" priority="169" stopIfTrue="1">
      <formula>OR($D63="SI",$D63="T&amp;A")</formula>
    </cfRule>
    <cfRule type="expression" dxfId="633" priority="170" stopIfTrue="1">
      <formula>AND($D63&lt;&gt;"SI",$E63&lt;24)</formula>
    </cfRule>
    <cfRule type="expression" dxfId="632" priority="171" stopIfTrue="1">
      <formula>OR($D63="SI",$D63="T&amp;A")</formula>
    </cfRule>
  </conditionalFormatting>
  <conditionalFormatting sqref="E63">
    <cfRule type="expression" dxfId="631" priority="166" stopIfTrue="1">
      <formula>OR($D63="SI",$D63="T&amp;A")</formula>
    </cfRule>
    <cfRule type="expression" dxfId="630" priority="167" stopIfTrue="1">
      <formula>AND($D63&lt;&gt;"SI",$E63&lt;24)</formula>
    </cfRule>
    <cfRule type="expression" dxfId="629" priority="168" stopIfTrue="1">
      <formula>OR($D63="SI",$D63="T&amp;A")</formula>
    </cfRule>
  </conditionalFormatting>
  <conditionalFormatting sqref="E63">
    <cfRule type="expression" dxfId="628" priority="163" stopIfTrue="1">
      <formula>OR($D63="SI",$D63="T&amp;A")</formula>
    </cfRule>
    <cfRule type="expression" dxfId="627" priority="164" stopIfTrue="1">
      <formula>AND($D63&lt;&gt;"SI",$E63&lt;24)</formula>
    </cfRule>
    <cfRule type="expression" dxfId="626" priority="165" stopIfTrue="1">
      <formula>OR($D63="SI",$D63="T&amp;A")</formula>
    </cfRule>
  </conditionalFormatting>
  <conditionalFormatting sqref="E63">
    <cfRule type="expression" dxfId="625" priority="160" stopIfTrue="1">
      <formula>OR($D63="SI",$D63="T&amp;A")</formula>
    </cfRule>
    <cfRule type="expression" dxfId="624" priority="161" stopIfTrue="1">
      <formula>AND($D63&lt;&gt;"SI",$E63&lt;24)</formula>
    </cfRule>
    <cfRule type="expression" dxfId="623" priority="162" stopIfTrue="1">
      <formula>OR($D63="SI",$D63="T&amp;A")</formula>
    </cfRule>
  </conditionalFormatting>
  <conditionalFormatting sqref="E63">
    <cfRule type="expression" dxfId="622" priority="157" stopIfTrue="1">
      <formula>OR($D63="SI",$D63="T&amp;A")</formula>
    </cfRule>
    <cfRule type="expression" dxfId="621" priority="158" stopIfTrue="1">
      <formula>AND($D63&lt;&gt;"SI",$E63&lt;24)</formula>
    </cfRule>
    <cfRule type="expression" dxfId="620" priority="159" stopIfTrue="1">
      <formula>OR($D63="SI",$D63="T&amp;A")</formula>
    </cfRule>
  </conditionalFormatting>
  <conditionalFormatting sqref="E63">
    <cfRule type="expression" dxfId="619" priority="154" stopIfTrue="1">
      <formula>OR($D63="SI",$D63="T&amp;A")</formula>
    </cfRule>
    <cfRule type="expression" dxfId="618" priority="155" stopIfTrue="1">
      <formula>AND($D63&lt;&gt;"SI",$E63&lt;24)</formula>
    </cfRule>
    <cfRule type="expression" dxfId="617" priority="156" stopIfTrue="1">
      <formula>OR($D63="SI",$D63="T&amp;A")</formula>
    </cfRule>
  </conditionalFormatting>
  <conditionalFormatting sqref="E63">
    <cfRule type="expression" dxfId="616" priority="151" stopIfTrue="1">
      <formula>OR($D63="SI",$D63="T&amp;A")</formula>
    </cfRule>
    <cfRule type="expression" dxfId="615" priority="152" stopIfTrue="1">
      <formula>AND($D63&lt;&gt;"SI",$E63&lt;24)</formula>
    </cfRule>
    <cfRule type="expression" dxfId="614" priority="153" stopIfTrue="1">
      <formula>OR($D63="SI",$D63="T&amp;A")</formula>
    </cfRule>
  </conditionalFormatting>
  <conditionalFormatting sqref="E63">
    <cfRule type="expression" dxfId="613" priority="148" stopIfTrue="1">
      <formula>OR($D63="SI",$D63="T&amp;A")</formula>
    </cfRule>
    <cfRule type="expression" dxfId="612" priority="149" stopIfTrue="1">
      <formula>AND($D63&lt;&gt;"SI",$E63&lt;24)</formula>
    </cfRule>
    <cfRule type="expression" dxfId="611" priority="150" stopIfTrue="1">
      <formula>OR($D63="SI",$D63="T&amp;A")</formula>
    </cfRule>
  </conditionalFormatting>
  <conditionalFormatting sqref="E63">
    <cfRule type="expression" dxfId="610" priority="145" stopIfTrue="1">
      <formula>OR($D63="SI",$D63="T&amp;A")</formula>
    </cfRule>
    <cfRule type="expression" dxfId="609" priority="146" stopIfTrue="1">
      <formula>AND($D63&lt;&gt;"SI",$E63&lt;24)</formula>
    </cfRule>
    <cfRule type="expression" dxfId="608" priority="147" stopIfTrue="1">
      <formula>OR($D63="SI",$D63="T&amp;A")</formula>
    </cfRule>
  </conditionalFormatting>
  <conditionalFormatting sqref="E63">
    <cfRule type="expression" dxfId="607" priority="142" stopIfTrue="1">
      <formula>OR($D63="SI",$D63="T&amp;A")</formula>
    </cfRule>
    <cfRule type="expression" dxfId="606" priority="143" stopIfTrue="1">
      <formula>AND($D63&lt;&gt;"SI",$E63&lt;24)</formula>
    </cfRule>
    <cfRule type="expression" dxfId="605" priority="144" stopIfTrue="1">
      <formula>OR($D63="SI",$D63="T&amp;A")</formula>
    </cfRule>
  </conditionalFormatting>
  <conditionalFormatting sqref="E63">
    <cfRule type="expression" dxfId="604" priority="139" stopIfTrue="1">
      <formula>OR($D63="SI",$D63="T&amp;A")</formula>
    </cfRule>
    <cfRule type="expression" dxfId="603" priority="140" stopIfTrue="1">
      <formula>AND($D63&lt;&gt;"SI",$E63&lt;24)</formula>
    </cfRule>
    <cfRule type="expression" dxfId="602" priority="141" stopIfTrue="1">
      <formula>OR($D63="SI",$D63="T&amp;A")</formula>
    </cfRule>
  </conditionalFormatting>
  <conditionalFormatting sqref="E63">
    <cfRule type="expression" dxfId="601" priority="136" stopIfTrue="1">
      <formula>OR($D63="SI",$D63="T&amp;A")</formula>
    </cfRule>
    <cfRule type="expression" dxfId="600" priority="137" stopIfTrue="1">
      <formula>AND($D63&lt;&gt;"SI",$E63&lt;24)</formula>
    </cfRule>
    <cfRule type="expression" dxfId="599" priority="138" stopIfTrue="1">
      <formula>OR($D63="SI",$D63="T&amp;A")</formula>
    </cfRule>
  </conditionalFormatting>
  <conditionalFormatting sqref="E63">
    <cfRule type="expression" dxfId="598" priority="133" stopIfTrue="1">
      <formula>OR($D63="SI",$D63="T&amp;A")</formula>
    </cfRule>
    <cfRule type="expression" dxfId="597" priority="134" stopIfTrue="1">
      <formula>AND($D63&lt;&gt;"SI",$E63&lt;24)</formula>
    </cfRule>
    <cfRule type="expression" dxfId="596" priority="135" stopIfTrue="1">
      <formula>OR($D63="SI",$D63="T&amp;A")</formula>
    </cfRule>
  </conditionalFormatting>
  <conditionalFormatting sqref="E63">
    <cfRule type="expression" dxfId="595" priority="130" stopIfTrue="1">
      <formula>OR($D63="SI",$D63="T&amp;A")</formula>
    </cfRule>
    <cfRule type="expression" dxfId="594" priority="131" stopIfTrue="1">
      <formula>AND($D63&lt;&gt;"SI",$E63&lt;24)</formula>
    </cfRule>
    <cfRule type="expression" dxfId="593" priority="132" stopIfTrue="1">
      <formula>OR($D63="SI",$D63="T&amp;A")</formula>
    </cfRule>
  </conditionalFormatting>
  <conditionalFormatting sqref="E63">
    <cfRule type="expression" dxfId="592" priority="127" stopIfTrue="1">
      <formula>OR($D63="SI",$D63="T&amp;A")</formula>
    </cfRule>
    <cfRule type="expression" dxfId="591" priority="128" stopIfTrue="1">
      <formula>AND($D63&lt;&gt;"SI",$E63&lt;24)</formula>
    </cfRule>
    <cfRule type="expression" dxfId="590" priority="129" stopIfTrue="1">
      <formula>OR($D63="SI",$D63="T&amp;A")</formula>
    </cfRule>
  </conditionalFormatting>
  <conditionalFormatting sqref="E63">
    <cfRule type="expression" dxfId="589" priority="124" stopIfTrue="1">
      <formula>OR($D63="SI",$D63="T&amp;A")</formula>
    </cfRule>
    <cfRule type="expression" dxfId="588" priority="125" stopIfTrue="1">
      <formula>AND($D63&lt;&gt;"SI",$E63&lt;24)</formula>
    </cfRule>
    <cfRule type="expression" dxfId="587" priority="126" stopIfTrue="1">
      <formula>OR($D63="SI",$D63="T&amp;A")</formula>
    </cfRule>
  </conditionalFormatting>
  <conditionalFormatting sqref="E63">
    <cfRule type="expression" dxfId="586" priority="121" stopIfTrue="1">
      <formula>OR($D63="SI",$D63="T&amp;A")</formula>
    </cfRule>
    <cfRule type="expression" dxfId="585" priority="122" stopIfTrue="1">
      <formula>AND($D63&lt;&gt;"SI",$E63&lt;24)</formula>
    </cfRule>
    <cfRule type="expression" dxfId="584" priority="123" stopIfTrue="1">
      <formula>OR($D63="SI",$D63="T&amp;A")</formula>
    </cfRule>
  </conditionalFormatting>
  <conditionalFormatting sqref="E63">
    <cfRule type="expression" dxfId="583" priority="118" stopIfTrue="1">
      <formula>OR($D63="SI",$D63="T&amp;A")</formula>
    </cfRule>
    <cfRule type="expression" dxfId="582" priority="119" stopIfTrue="1">
      <formula>AND($D63&lt;&gt;"SI",$E63&lt;24)</formula>
    </cfRule>
    <cfRule type="expression" dxfId="581" priority="120" stopIfTrue="1">
      <formula>OR($D63="SI",$D63="T&amp;A")</formula>
    </cfRule>
  </conditionalFormatting>
  <conditionalFormatting sqref="E63">
    <cfRule type="expression" dxfId="580" priority="115" stopIfTrue="1">
      <formula>OR($D63="SI",$D63="T&amp;A")</formula>
    </cfRule>
    <cfRule type="expression" dxfId="579" priority="116" stopIfTrue="1">
      <formula>AND($D63&lt;&gt;"SI",$E63&lt;24)</formula>
    </cfRule>
    <cfRule type="expression" dxfId="578" priority="117" stopIfTrue="1">
      <formula>OR($D63="SI",$D63="T&amp;A")</formula>
    </cfRule>
  </conditionalFormatting>
  <conditionalFormatting sqref="E63">
    <cfRule type="expression" dxfId="577" priority="112" stopIfTrue="1">
      <formula>OR($D63="SI",$D63="T&amp;A")</formula>
    </cfRule>
    <cfRule type="expression" dxfId="576" priority="113" stopIfTrue="1">
      <formula>AND($D63&lt;&gt;"SI",$E63&lt;24)</formula>
    </cfRule>
    <cfRule type="expression" dxfId="575" priority="114" stopIfTrue="1">
      <formula>OR($D63="SI",$D63="T&amp;A")</formula>
    </cfRule>
  </conditionalFormatting>
  <conditionalFormatting sqref="E63">
    <cfRule type="expression" dxfId="574" priority="109" stopIfTrue="1">
      <formula>OR($D63="SI",$D63="T&amp;A")</formula>
    </cfRule>
    <cfRule type="expression" dxfId="573" priority="110" stopIfTrue="1">
      <formula>AND($D63&lt;&gt;"SI",$E63&lt;24)</formula>
    </cfRule>
    <cfRule type="expression" dxfId="572" priority="111" stopIfTrue="1">
      <formula>OR($D63="SI",$D63="T&amp;A")</formula>
    </cfRule>
  </conditionalFormatting>
  <conditionalFormatting sqref="E63">
    <cfRule type="expression" dxfId="571" priority="106" stopIfTrue="1">
      <formula>OR($D63="SI",$D63="T&amp;A")</formula>
    </cfRule>
    <cfRule type="expression" dxfId="570" priority="107" stopIfTrue="1">
      <formula>AND($D63&lt;&gt;"SI",$E63&lt;24)</formula>
    </cfRule>
    <cfRule type="expression" dxfId="569" priority="108" stopIfTrue="1">
      <formula>OR($D63="SI",$D63="T&amp;A")</formula>
    </cfRule>
  </conditionalFormatting>
  <conditionalFormatting sqref="E63">
    <cfRule type="expression" dxfId="568" priority="103" stopIfTrue="1">
      <formula>OR($D63="SI",$D63="T&amp;A")</formula>
    </cfRule>
    <cfRule type="expression" dxfId="567" priority="104" stopIfTrue="1">
      <formula>AND($D63&lt;&gt;"SI",$E63&lt;24)</formula>
    </cfRule>
    <cfRule type="expression" dxfId="566" priority="105" stopIfTrue="1">
      <formula>OR($D63="SI",$D63="T&amp;A")</formula>
    </cfRule>
  </conditionalFormatting>
  <conditionalFormatting sqref="E63">
    <cfRule type="expression" dxfId="565" priority="100" stopIfTrue="1">
      <formula>OR($D63="SI",$D63="T&amp;A")</formula>
    </cfRule>
    <cfRule type="expression" dxfId="564" priority="101" stopIfTrue="1">
      <formula>AND($D63&lt;&gt;"SI",$E63&lt;24)</formula>
    </cfRule>
    <cfRule type="expression" dxfId="563" priority="102" stopIfTrue="1">
      <formula>OR($D63="SI",$D63="T&amp;A")</formula>
    </cfRule>
  </conditionalFormatting>
  <conditionalFormatting sqref="E63">
    <cfRule type="expression" dxfId="562" priority="97" stopIfTrue="1">
      <formula>OR($D63="SI",$D63="T&amp;A")</formula>
    </cfRule>
    <cfRule type="expression" dxfId="561" priority="98" stopIfTrue="1">
      <formula>AND($D63&lt;&gt;"SI",$E63&lt;24)</formula>
    </cfRule>
    <cfRule type="expression" dxfId="560" priority="99" stopIfTrue="1">
      <formula>OR($D63="SI",$D63="T&amp;A")</formula>
    </cfRule>
  </conditionalFormatting>
  <conditionalFormatting sqref="E63">
    <cfRule type="expression" dxfId="559" priority="94" stopIfTrue="1">
      <formula>OR($D63="SI",$D63="T&amp;A")</formula>
    </cfRule>
    <cfRule type="expression" dxfId="558" priority="95" stopIfTrue="1">
      <formula>AND($D63&lt;&gt;"SI",$E63&lt;24)</formula>
    </cfRule>
    <cfRule type="expression" dxfId="557" priority="96" stopIfTrue="1">
      <formula>OR($D63="SI",$D63="T&amp;A")</formula>
    </cfRule>
  </conditionalFormatting>
  <conditionalFormatting sqref="E63">
    <cfRule type="expression" dxfId="556" priority="91" stopIfTrue="1">
      <formula>OR($D63="SI",$D63="T&amp;A")</formula>
    </cfRule>
    <cfRule type="expression" dxfId="555" priority="92" stopIfTrue="1">
      <formula>AND($D63&lt;&gt;"SI",$E63&lt;24)</formula>
    </cfRule>
    <cfRule type="expression" dxfId="554" priority="93" stopIfTrue="1">
      <formula>OR($D63="SI",$D63="T&amp;A")</formula>
    </cfRule>
  </conditionalFormatting>
  <conditionalFormatting sqref="E63">
    <cfRule type="expression" dxfId="553" priority="88" stopIfTrue="1">
      <formula>OR($D63="SI",$D63="T&amp;A")</formula>
    </cfRule>
    <cfRule type="expression" dxfId="552" priority="89" stopIfTrue="1">
      <formula>AND($D63&lt;&gt;"SI",$E63&lt;24)</formula>
    </cfRule>
    <cfRule type="expression" dxfId="551" priority="90" stopIfTrue="1">
      <formula>OR($D63="SI",$D63="T&amp;A")</formula>
    </cfRule>
  </conditionalFormatting>
  <conditionalFormatting sqref="E63">
    <cfRule type="expression" dxfId="550" priority="85" stopIfTrue="1">
      <formula>OR($D63="SI",$D63="T&amp;A")</formula>
    </cfRule>
    <cfRule type="expression" dxfId="549" priority="86" stopIfTrue="1">
      <formula>AND($D63&lt;&gt;"SI",$E63&lt;24)</formula>
    </cfRule>
    <cfRule type="expression" dxfId="548" priority="87" stopIfTrue="1">
      <formula>OR($D63="SI",$D63="T&amp;A")</formula>
    </cfRule>
  </conditionalFormatting>
  <conditionalFormatting sqref="E63">
    <cfRule type="expression" dxfId="547" priority="82" stopIfTrue="1">
      <formula>OR($D63="SI",$D63="T&amp;A")</formula>
    </cfRule>
    <cfRule type="expression" dxfId="546" priority="83" stopIfTrue="1">
      <formula>AND($D63&lt;&gt;"SI",$E63&lt;24)</formula>
    </cfRule>
    <cfRule type="expression" dxfId="545" priority="84" stopIfTrue="1">
      <formula>OR($D63="SI",$D63="T&amp;A")</formula>
    </cfRule>
  </conditionalFormatting>
  <conditionalFormatting sqref="E63">
    <cfRule type="expression" dxfId="544" priority="79" stopIfTrue="1">
      <formula>OR($D63="SI",$D63="T&amp;A")</formula>
    </cfRule>
    <cfRule type="expression" dxfId="543" priority="80" stopIfTrue="1">
      <formula>AND($D63&lt;&gt;"SI",$E63&lt;24)</formula>
    </cfRule>
    <cfRule type="expression" dxfId="542" priority="81" stopIfTrue="1">
      <formula>OR($D63="SI",$D63="T&amp;A")</formula>
    </cfRule>
  </conditionalFormatting>
  <conditionalFormatting sqref="E63">
    <cfRule type="expression" dxfId="541" priority="76" stopIfTrue="1">
      <formula>OR($D63="SI",$D63="T&amp;A")</formula>
    </cfRule>
    <cfRule type="expression" dxfId="540" priority="77" stopIfTrue="1">
      <formula>AND($D63&lt;&gt;"SI",$E63&lt;24)</formula>
    </cfRule>
    <cfRule type="expression" dxfId="539" priority="78" stopIfTrue="1">
      <formula>OR($D63="SI",$D63="T&amp;A")</formula>
    </cfRule>
  </conditionalFormatting>
  <conditionalFormatting sqref="E63">
    <cfRule type="expression" dxfId="538" priority="73" stopIfTrue="1">
      <formula>OR($D63="SI",$D63="T&amp;A")</formula>
    </cfRule>
    <cfRule type="expression" dxfId="537" priority="74" stopIfTrue="1">
      <formula>AND($D63&lt;&gt;"SI",$E63&lt;24)</formula>
    </cfRule>
    <cfRule type="expression" dxfId="536" priority="75" stopIfTrue="1">
      <formula>OR($D63="SI",$D63="T&amp;A")</formula>
    </cfRule>
  </conditionalFormatting>
  <conditionalFormatting sqref="E63">
    <cfRule type="expression" dxfId="535" priority="70" stopIfTrue="1">
      <formula>OR($D63="SI",$D63="T&amp;A")</formula>
    </cfRule>
    <cfRule type="expression" dxfId="534" priority="71" stopIfTrue="1">
      <formula>AND($D63&lt;&gt;"SI",$E63&lt;24)</formula>
    </cfRule>
    <cfRule type="expression" dxfId="533" priority="72" stopIfTrue="1">
      <formula>OR($D63="SI",$D63="T&amp;A")</formula>
    </cfRule>
  </conditionalFormatting>
  <conditionalFormatting sqref="E63">
    <cfRule type="expression" dxfId="532" priority="67" stopIfTrue="1">
      <formula>OR($D63="SI",$D63="T&amp;A")</formula>
    </cfRule>
    <cfRule type="expression" dxfId="531" priority="68" stopIfTrue="1">
      <formula>AND($D63&lt;&gt;"SI",$E63&lt;24)</formula>
    </cfRule>
    <cfRule type="expression" dxfId="530" priority="69" stopIfTrue="1">
      <formula>OR($D63="SI",$D63="T&amp;A")</formula>
    </cfRule>
  </conditionalFormatting>
  <conditionalFormatting sqref="E63">
    <cfRule type="expression" dxfId="529" priority="64" stopIfTrue="1">
      <formula>OR($D63="SI",$D63="T&amp;A")</formula>
    </cfRule>
    <cfRule type="expression" dxfId="528" priority="65" stopIfTrue="1">
      <formula>AND($D63&lt;&gt;"SI",$E63&lt;24)</formula>
    </cfRule>
    <cfRule type="expression" dxfId="527" priority="66" stopIfTrue="1">
      <formula>OR($D63="SI",$D63="T&amp;A")</formula>
    </cfRule>
  </conditionalFormatting>
  <conditionalFormatting sqref="E63">
    <cfRule type="expression" dxfId="526" priority="61" stopIfTrue="1">
      <formula>OR($D63="SI",$D63="T&amp;A")</formula>
    </cfRule>
    <cfRule type="expression" dxfId="525" priority="62" stopIfTrue="1">
      <formula>AND($D63&lt;&gt;"SI",$E63&lt;24)</formula>
    </cfRule>
    <cfRule type="expression" dxfId="524" priority="63" stopIfTrue="1">
      <formula>OR($D63="SI",$D63="T&amp;A")</formula>
    </cfRule>
  </conditionalFormatting>
  <conditionalFormatting sqref="E63">
    <cfRule type="expression" dxfId="523" priority="58" stopIfTrue="1">
      <formula>OR($D63="SI",$D63="T&amp;A")</formula>
    </cfRule>
    <cfRule type="expression" dxfId="522" priority="59" stopIfTrue="1">
      <formula>AND($D63&lt;&gt;"SI",$E63&lt;24)</formula>
    </cfRule>
    <cfRule type="expression" dxfId="521" priority="60" stopIfTrue="1">
      <formula>OR($D63="SI",$D63="T&amp;A")</formula>
    </cfRule>
  </conditionalFormatting>
  <conditionalFormatting sqref="E63">
    <cfRule type="expression" dxfId="520" priority="55" stopIfTrue="1">
      <formula>OR($D63="SI",$D63="T&amp;A")</formula>
    </cfRule>
    <cfRule type="expression" dxfId="519" priority="56" stopIfTrue="1">
      <formula>AND($D63&lt;&gt;"SI",$E63&lt;24)</formula>
    </cfRule>
    <cfRule type="expression" dxfId="518" priority="57" stopIfTrue="1">
      <formula>OR($D63="SI",$D63="T&amp;A")</formula>
    </cfRule>
  </conditionalFormatting>
  <conditionalFormatting sqref="E63">
    <cfRule type="expression" dxfId="517" priority="52" stopIfTrue="1">
      <formula>OR($D63="SI",$D63="T&amp;A")</formula>
    </cfRule>
    <cfRule type="expression" dxfId="516" priority="53" stopIfTrue="1">
      <formula>AND($D63&lt;&gt;"SI",$E63&lt;24)</formula>
    </cfRule>
    <cfRule type="expression" dxfId="515" priority="54" stopIfTrue="1">
      <formula>OR($D63="SI",$D63="T&amp;A")</formula>
    </cfRule>
  </conditionalFormatting>
  <conditionalFormatting sqref="E63">
    <cfRule type="expression" dxfId="514" priority="49" stopIfTrue="1">
      <formula>OR($D63="SI",$D63="T&amp;A")</formula>
    </cfRule>
    <cfRule type="expression" dxfId="513" priority="50" stopIfTrue="1">
      <formula>AND($D63&lt;&gt;"SI",$E63&lt;24)</formula>
    </cfRule>
    <cfRule type="expression" dxfId="512" priority="51" stopIfTrue="1">
      <formula>OR($D63="SI",$D63="T&amp;A")</formula>
    </cfRule>
  </conditionalFormatting>
  <conditionalFormatting sqref="E63">
    <cfRule type="expression" dxfId="511" priority="46" stopIfTrue="1">
      <formula>OR($D63="SI",$D63="T&amp;A")</formula>
    </cfRule>
    <cfRule type="expression" dxfId="510" priority="47" stopIfTrue="1">
      <formula>AND($D63&lt;&gt;"SI",$E63&lt;24)</formula>
    </cfRule>
    <cfRule type="expression" dxfId="509" priority="48" stopIfTrue="1">
      <formula>OR($D63="SI",$D63="T&amp;A")</formula>
    </cfRule>
  </conditionalFormatting>
  <conditionalFormatting sqref="E63">
    <cfRule type="expression" dxfId="508" priority="43" stopIfTrue="1">
      <formula>OR($D63="SI",$D63="T&amp;A")</formula>
    </cfRule>
    <cfRule type="expression" dxfId="507" priority="44" stopIfTrue="1">
      <formula>AND($D63&lt;&gt;"SI",$E63&lt;24)</formula>
    </cfRule>
    <cfRule type="expression" dxfId="506" priority="45" stopIfTrue="1">
      <formula>OR($D63="SI",$D63="T&amp;A")</formula>
    </cfRule>
  </conditionalFormatting>
  <conditionalFormatting sqref="E63">
    <cfRule type="expression" dxfId="505" priority="40" stopIfTrue="1">
      <formula>OR($D63="SI",$D63="T&amp;A")</formula>
    </cfRule>
    <cfRule type="expression" dxfId="504" priority="41" stopIfTrue="1">
      <formula>AND($D63&lt;&gt;"SI",$E63&lt;24)</formula>
    </cfRule>
    <cfRule type="expression" dxfId="503" priority="42" stopIfTrue="1">
      <formula>OR($D63="SI",$D63="T&amp;A")</formula>
    </cfRule>
  </conditionalFormatting>
  <conditionalFormatting sqref="E63">
    <cfRule type="expression" dxfId="502" priority="37" stopIfTrue="1">
      <formula>OR($D63="SI",$D63="T&amp;A")</formula>
    </cfRule>
    <cfRule type="expression" dxfId="501" priority="38" stopIfTrue="1">
      <formula>AND($D63&lt;&gt;"SI",$E63&lt;24)</formula>
    </cfRule>
    <cfRule type="expression" dxfId="500" priority="39" stopIfTrue="1">
      <formula>OR($D63="SI",$D63="T&amp;A")</formula>
    </cfRule>
  </conditionalFormatting>
  <conditionalFormatting sqref="E63">
    <cfRule type="expression" dxfId="499" priority="34" stopIfTrue="1">
      <formula>OR($D63="SI",$D63="T&amp;A")</formula>
    </cfRule>
    <cfRule type="expression" dxfId="498" priority="35" stopIfTrue="1">
      <formula>AND($D63&lt;&gt;"SI",$E63&lt;24)</formula>
    </cfRule>
    <cfRule type="expression" dxfId="497" priority="36" stopIfTrue="1">
      <formula>OR($D63="SI",$D63="T&amp;A")</formula>
    </cfRule>
  </conditionalFormatting>
  <conditionalFormatting sqref="E63">
    <cfRule type="expression" dxfId="496" priority="31" stopIfTrue="1">
      <formula>OR($D63="SI",$D63="T&amp;A")</formula>
    </cfRule>
    <cfRule type="expression" dxfId="495" priority="32" stopIfTrue="1">
      <formula>AND($D63&lt;&gt;"SI",$E63&lt;24)</formula>
    </cfRule>
    <cfRule type="expression" dxfId="494" priority="33" stopIfTrue="1">
      <formula>OR($D63="SI",$D63="T&amp;A")</formula>
    </cfRule>
  </conditionalFormatting>
  <conditionalFormatting sqref="E63">
    <cfRule type="expression" dxfId="493" priority="28" stopIfTrue="1">
      <formula>OR($D63="SI",$D63="T&amp;A")</formula>
    </cfRule>
    <cfRule type="expression" dxfId="492" priority="29" stopIfTrue="1">
      <formula>AND($D63&lt;&gt;"SI",$E63&lt;24)</formula>
    </cfRule>
    <cfRule type="expression" dxfId="491" priority="30" stopIfTrue="1">
      <formula>OR($D63="SI",$D63="T&amp;A")</formula>
    </cfRule>
  </conditionalFormatting>
  <conditionalFormatting sqref="E63">
    <cfRule type="expression" dxfId="490" priority="25" stopIfTrue="1">
      <formula>OR($D63="SI",$D63="T&amp;A")</formula>
    </cfRule>
    <cfRule type="expression" dxfId="489" priority="26" stopIfTrue="1">
      <formula>AND($D63&lt;&gt;"SI",$E63&lt;24)</formula>
    </cfRule>
    <cfRule type="expression" dxfId="488" priority="27" stopIfTrue="1">
      <formula>OR($D63="SI",$D63="T&amp;A")</formula>
    </cfRule>
  </conditionalFormatting>
  <conditionalFormatting sqref="E63">
    <cfRule type="expression" dxfId="487" priority="22" stopIfTrue="1">
      <formula>OR($D63="SI",$D63="T&amp;A")</formula>
    </cfRule>
    <cfRule type="expression" dxfId="486" priority="23" stopIfTrue="1">
      <formula>AND($D63&lt;&gt;"SI",$E63&lt;24)</formula>
    </cfRule>
    <cfRule type="expression" dxfId="485" priority="24" stopIfTrue="1">
      <formula>OR($D63="SI",$D63="T&amp;A")</formula>
    </cfRule>
  </conditionalFormatting>
  <conditionalFormatting sqref="E63">
    <cfRule type="expression" dxfId="484" priority="19" stopIfTrue="1">
      <formula>OR($D63="SI",$D63="T&amp;A")</formula>
    </cfRule>
    <cfRule type="expression" dxfId="483" priority="20" stopIfTrue="1">
      <formula>AND($D63&lt;&gt;"SI",$E63&lt;24)</formula>
    </cfRule>
    <cfRule type="expression" dxfId="482" priority="21" stopIfTrue="1">
      <formula>OR($D63="SI",$D63="T&amp;A")</formula>
    </cfRule>
  </conditionalFormatting>
  <conditionalFormatting sqref="E63">
    <cfRule type="expression" dxfId="481" priority="16" stopIfTrue="1">
      <formula>OR($D63="SI",$D63="T&amp;A")</formula>
    </cfRule>
    <cfRule type="expression" dxfId="480" priority="17" stopIfTrue="1">
      <formula>AND($D63&lt;&gt;"SI",$E63&lt;24)</formula>
    </cfRule>
    <cfRule type="expression" dxfId="479" priority="18" stopIfTrue="1">
      <formula>OR($D63="SI",$D63="T&amp;A")</formula>
    </cfRule>
  </conditionalFormatting>
  <conditionalFormatting sqref="E63">
    <cfRule type="expression" dxfId="478" priority="13" stopIfTrue="1">
      <formula>OR($D63="SI",$D63="T&amp;A")</formula>
    </cfRule>
    <cfRule type="expression" dxfId="477" priority="14" stopIfTrue="1">
      <formula>AND($D63&lt;&gt;"SI",$E63&lt;24)</formula>
    </cfRule>
    <cfRule type="expression" dxfId="476" priority="15" stopIfTrue="1">
      <formula>OR($D63="SI",$D63="T&amp;A")</formula>
    </cfRule>
  </conditionalFormatting>
  <conditionalFormatting sqref="E63">
    <cfRule type="expression" dxfId="475" priority="10" stopIfTrue="1">
      <formula>OR($D63="SI",$D63="T&amp;A")</formula>
    </cfRule>
    <cfRule type="expression" dxfId="474" priority="11" stopIfTrue="1">
      <formula>AND($D63&lt;&gt;"SI",$E63&lt;24)</formula>
    </cfRule>
    <cfRule type="expression" dxfId="473" priority="12" stopIfTrue="1">
      <formula>OR($D63="SI",$D63="T&amp;A")</formula>
    </cfRule>
  </conditionalFormatting>
  <conditionalFormatting sqref="E63">
    <cfRule type="expression" dxfId="472" priority="7" stopIfTrue="1">
      <formula>OR($D63="SI",$D63="T&amp;A")</formula>
    </cfRule>
    <cfRule type="expression" dxfId="471" priority="8" stopIfTrue="1">
      <formula>AND($D63&lt;&gt;"SI",$E63&lt;24)</formula>
    </cfRule>
    <cfRule type="expression" dxfId="470" priority="9" stopIfTrue="1">
      <formula>OR($D63="SI",$D63="T&amp;A")</formula>
    </cfRule>
  </conditionalFormatting>
  <conditionalFormatting sqref="E63">
    <cfRule type="expression" dxfId="469" priority="4" stopIfTrue="1">
      <formula>OR($D63="SI",$D63="T&amp;A")</formula>
    </cfRule>
    <cfRule type="expression" dxfId="468" priority="5" stopIfTrue="1">
      <formula>AND($D63&lt;&gt;"SI",$E63&lt;24)</formula>
    </cfRule>
    <cfRule type="expression" dxfId="467" priority="6" stopIfTrue="1">
      <formula>OR($D63="SI",$D63="T&amp;A")</formula>
    </cfRule>
  </conditionalFormatting>
  <conditionalFormatting sqref="E63">
    <cfRule type="expression" dxfId="466" priority="1" stopIfTrue="1">
      <formula>OR($D63="SI",$D63="T&amp;A")</formula>
    </cfRule>
    <cfRule type="expression" dxfId="465" priority="2" stopIfTrue="1">
      <formula>AND($D63&lt;&gt;"SI",$E63&lt;24)</formula>
    </cfRule>
    <cfRule type="expression" dxfId="464" priority="3" stopIfTrue="1">
      <formula>OR($D63="SI",$D63="T&amp;A")</formula>
    </cfRule>
  </conditionalFormatting>
  <dataValidations count="25">
    <dataValidation type="decimal" allowBlank="1" showInputMessage="1" showErrorMessage="1" errorTitle="WELL DATA" error="This value must be between 0 and 100" sqref="AL5 AK5:AK116 AH6:AH116" xr:uid="{00000000-0002-0000-0200-000000000000}">
      <formula1>0</formula1>
      <formula2>100</formula2>
    </dataValidation>
    <dataValidation type="whole" allowBlank="1" showInputMessage="1" showErrorMessage="1" sqref="P6:Q34 P35:P41 P43:P116 Q35:Q116" xr:uid="{00000000-0002-0000-0200-000001000000}">
      <formula1>0</formula1>
      <formula2>100000</formula2>
    </dataValidation>
    <dataValidation type="whole" allowBlank="1" showInputMessage="1" showErrorMessage="1" errorTitle="Hz Data" error="Value must be &gt;=0" sqref="AA35:AE116 AA5:AA34 AB6:AE34 AB5:AG5" xr:uid="{00000000-0002-0000-0200-000002000000}">
      <formula1>0</formula1>
      <formula2>10000</formula2>
    </dataValidation>
    <dataValidation type="list" allowBlank="1" showErrorMessage="1" errorTitle="WELL NAME" error="You have entered a well that is not on the master well list.  Please select the well name from the dropdown." sqref="B5" xr:uid="{00000000-0002-0000-0200-000003000000}">
      <formula1>WELL_NAME</formula1>
    </dataValidation>
    <dataValidation type="decimal" allowBlank="1" showInputMessage="1" showErrorMessage="1" errorTitle="WELL DATA" error="This value must be between 0 and 100" sqref="P42 N6:N41 N43:N116" xr:uid="{00000000-0002-0000-0200-000004000000}">
      <formula1>0</formula1>
      <formula2>10000</formula2>
    </dataValidation>
    <dataValidation type="list" allowBlank="1" showInputMessage="1" showErrorMessage="1" errorTitle="WELL NAME" error="You have entered a well that is not on the master well list.  Please select the well name from the dropdown." sqref="B6:B116" xr:uid="{00000000-0002-0000-0200-000005000000}">
      <formula1>WELL_NAME</formula1>
    </dataValidation>
    <dataValidation type="whole" allowBlank="1" showInputMessage="1" showErrorMessage="1" errorTitle="WELL DATA" error="This value must be a whole number &gt;=0" sqref="W6:W116 I6:J116" xr:uid="{00000000-0002-0000-0200-000006000000}">
      <formula1>0</formula1>
      <formula2>100000</formula2>
    </dataValidation>
    <dataValidation type="whole" allowBlank="1" showInputMessage="1" showErrorMessage="1" errorTitle="WELL DATA" error="This value must be a whole number &gt;=0" sqref="AJ6:AJ116" xr:uid="{00000000-0002-0000-0200-000007000000}">
      <formula1>0</formula1>
      <formula2>1000000</formula2>
    </dataValidation>
    <dataValidation type="date" allowBlank="1" showInputMessage="1" showErrorMessage="1" errorTitle="WELL DATA" sqref="AI6:AI116" xr:uid="{00000000-0002-0000-0200-000008000000}">
      <formula1>29221</formula1>
      <formula2>54789</formula2>
    </dataValidation>
    <dataValidation type="decimal" allowBlank="1" showInputMessage="1" showErrorMessage="1" errorTitle="WELL DATA" error="This value must be a decimal number &gt;=0" sqref="AN6:AN116" xr:uid="{00000000-0002-0000-0200-000009000000}">
      <formula1>0</formula1>
      <formula2>1000000</formula2>
    </dataValidation>
    <dataValidation type="decimal" allowBlank="1" showInputMessage="1" showErrorMessage="1" errorTitle="WELL DATA" error="This value must be between 0 and 24" sqref="E6:E116" xr:uid="{00000000-0002-0000-0200-00000A000000}">
      <formula1>0</formula1>
      <formula2>24</formula2>
    </dataValidation>
    <dataValidation type="whole" allowBlank="1" showInputMessage="1" showErrorMessage="1" sqref="K6:K116" xr:uid="{00000000-0002-0000-0200-00000B000000}">
      <formula1>0</formula1>
      <formula2>500</formula2>
    </dataValidation>
    <dataValidation type="list" allowBlank="1" showInputMessage="1" showErrorMessage="1" errorTitle="CHOKE SIZE" error="Please select the choke size from the dropdown." sqref="H5:H116" xr:uid="{00000000-0002-0000-0200-00000C000000}">
      <formula1>CHOKE</formula1>
    </dataValidation>
    <dataValidation type="list" allowBlank="1" showInputMessage="1" showErrorMessage="1" sqref="S5:S116" xr:uid="{00000000-0002-0000-0200-00000D000000}">
      <formula1>PUMP_SIZE</formula1>
    </dataValidation>
    <dataValidation type="decimal" allowBlank="1" showInputMessage="1" showErrorMessage="1" errorTitle="STROKE RATE" error="Value must be between 0 and 100" sqref="T5:T116" xr:uid="{00000000-0002-0000-0200-00000E000000}">
      <formula1>0</formula1>
      <formula2>100</formula2>
    </dataValidation>
    <dataValidation type="whole" allowBlank="1" showInputMessage="1" showErrorMessage="1" errorTitle="STROKE  LENGTH" error="Value must be between 0 and 500" sqref="U5:U116" xr:uid="{00000000-0002-0000-0200-00000F000000}">
      <formula1>0</formula1>
      <formula2>500</formula2>
    </dataValidation>
    <dataValidation type="whole" allowBlank="1" showInputMessage="1" showErrorMessage="1" errorTitle="PUMP RPM" error="Value must be between 0 and 1500" sqref="V5:V116" xr:uid="{00000000-0002-0000-0200-000010000000}">
      <formula1>0</formula1>
      <formula2>1500</formula2>
    </dataValidation>
    <dataValidation type="whole" allowBlank="1" showInputMessage="1" showErrorMessage="1" sqref="X5:Z116" xr:uid="{00000000-0002-0000-0200-000011000000}">
      <formula1>0</formula1>
      <formula2>150</formula2>
    </dataValidation>
    <dataValidation type="list" allowBlank="1" showInputMessage="1" showErrorMessage="1" sqref="D5:D116" xr:uid="{00000000-0002-0000-0200-000012000000}">
      <formula1>WELL_STATUS</formula1>
    </dataValidation>
    <dataValidation type="list" allowBlank="1" showInputMessage="1" showErrorMessage="1" sqref="C5:C116" xr:uid="{00000000-0002-0000-0200-000013000000}">
      <formula1>ZONE</formula1>
    </dataValidation>
    <dataValidation type="list" allowBlank="1" showInputMessage="1" showErrorMessage="1" errorTitle="Downtime Cause" error="Please select a downtime cause from the dropdown." sqref="G5:G116" xr:uid="{00000000-0002-0000-0200-000014000000}">
      <formula1>WELL_DTCAUSE</formula1>
    </dataValidation>
    <dataValidation type="whole" allowBlank="1" showInputMessage="1" showErrorMessage="1" errorTitle="WELL DATA" error="This value must be between 0 and 100" sqref="AL6:AL116" xr:uid="{00000000-0002-0000-0200-000015000000}">
      <formula1>0</formula1>
      <formula2>1000000</formula2>
    </dataValidation>
    <dataValidation type="date" allowBlank="1" showInputMessage="1" showErrorMessage="1" sqref="M6:M116" xr:uid="{00000000-0002-0000-0200-000016000000}">
      <formula1>30317</formula1>
      <formula2>55153</formula2>
    </dataValidation>
    <dataValidation allowBlank="1" showInputMessage="1" showErrorMessage="1" errorTitle="Hz Data" error="Value must be &gt;=0" sqref="AF6:AF116" xr:uid="{00000000-0002-0000-0200-000017000000}"/>
    <dataValidation allowBlank="1" sqref="R1:R1048576" xr:uid="{00000000-0002-0000-0200-000018000000}"/>
  </dataValidations>
  <printOptions horizontalCentered="1"/>
  <pageMargins left="0.19" right="0.19" top="0.43307086614173229" bottom="0.41" header="0.23622047244094491" footer="0.23622047244094491"/>
  <pageSetup paperSize="9" scale="40" fitToHeight="9" orientation="landscape" horizontalDpi="4294967293" r:id="rId1"/>
  <headerFooter alignWithMargins="0">
    <oddHeader>&amp;C&amp;"Verdana,Bold"&amp;12DAILY PRODUCTION REPORT - QARUN FIELDS</oddHeader>
    <oddFooter>&amp;CPage &amp;P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autoPageBreaks="0" fitToPage="1"/>
  </sheetPr>
  <dimension ref="A1:EP367"/>
  <sheetViews>
    <sheetView showGridLines="0" zoomScaleNormal="100" zoomScaleSheetLayoutView="55" workbookViewId="0">
      <pane xSplit="2" ySplit="3" topLeftCell="C4" activePane="bottomRight" state="frozen"/>
      <selection activeCell="F45" sqref="F45"/>
      <selection pane="topRight" activeCell="F45" sqref="F45"/>
      <selection pane="bottomLeft" activeCell="F45" sqref="F45"/>
      <selection pane="bottomRight" activeCell="F45" sqref="F45"/>
    </sheetView>
  </sheetViews>
  <sheetFormatPr defaultRowHeight="12.95" customHeight="1" x14ac:dyDescent="0.2"/>
  <cols>
    <col min="1" max="1" width="2.7109375" customWidth="1"/>
    <col min="2" max="2" width="29.5703125" customWidth="1"/>
    <col min="3" max="3" width="13" customWidth="1"/>
    <col min="4" max="4" width="13.42578125" customWidth="1"/>
    <col min="5" max="5" width="14.42578125" customWidth="1"/>
    <col min="6" max="6" width="32.28515625" customWidth="1"/>
    <col min="7" max="9" width="10.7109375" customWidth="1"/>
    <col min="10" max="10" width="10.85546875" customWidth="1"/>
    <col min="11" max="11" width="11" customWidth="1"/>
    <col min="12" max="12" width="17.7109375" customWidth="1"/>
    <col min="13" max="13" width="18.85546875" customWidth="1"/>
    <col min="14" max="14" width="13.42578125" customWidth="1"/>
    <col min="15" max="15" width="39.7109375" customWidth="1"/>
    <col min="16" max="16" width="41.28515625" customWidth="1"/>
    <col min="17" max="17" width="11.5703125" customWidth="1"/>
    <col min="18" max="18" width="15.140625" customWidth="1"/>
    <col min="19" max="19" width="11.5703125" customWidth="1"/>
    <col min="20" max="20" width="14.7109375" customWidth="1"/>
    <col min="21" max="43" width="11.5703125" customWidth="1"/>
    <col min="45" max="45" width="14.5703125" style="42" bestFit="1" customWidth="1"/>
    <col min="46" max="46" width="12.28515625" style="42" bestFit="1" customWidth="1"/>
    <col min="47" max="47" width="15" style="42" bestFit="1" customWidth="1"/>
    <col min="48" max="48" width="14.5703125" style="42" bestFit="1" customWidth="1"/>
    <col min="49" max="49" width="9.140625" style="42" customWidth="1"/>
    <col min="50" max="50" width="8.42578125" style="42" bestFit="1" customWidth="1"/>
    <col min="51" max="51" width="9.140625" style="42" customWidth="1"/>
    <col min="52" max="52" width="11.140625" style="42" customWidth="1"/>
    <col min="53" max="53" width="39.85546875" style="42" customWidth="1"/>
    <col min="54" max="54" width="36.5703125" style="42" customWidth="1"/>
    <col min="55" max="55" width="8.85546875" style="268" customWidth="1"/>
    <col min="57" max="57" width="11.5703125" customWidth="1"/>
  </cols>
  <sheetData>
    <row r="1" spans="1:146" s="6" customFormat="1" ht="30.2" customHeight="1" x14ac:dyDescent="0.2">
      <c r="A1" s="29"/>
      <c r="B1" s="4" t="s">
        <v>258</v>
      </c>
      <c r="C1" s="4"/>
      <c r="D1" s="5"/>
      <c r="E1" s="5"/>
      <c r="F1" s="5"/>
      <c r="G1" s="5"/>
      <c r="H1" s="223"/>
      <c r="I1" s="223"/>
      <c r="J1" s="223"/>
      <c r="K1" s="223"/>
      <c r="L1" s="223"/>
      <c r="M1" s="279">
        <f>REPDATE</f>
        <v>46278</v>
      </c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  <c r="AL1" s="223"/>
      <c r="AM1" s="223"/>
      <c r="AN1" s="223"/>
      <c r="AO1" s="223"/>
      <c r="AP1" s="223"/>
      <c r="AQ1" s="223"/>
      <c r="AR1" s="223"/>
      <c r="AS1" s="224"/>
      <c r="AT1" s="224"/>
      <c r="AU1" s="224"/>
      <c r="AV1" s="224"/>
      <c r="AW1" s="224"/>
      <c r="AX1" s="224"/>
      <c r="AY1" s="224"/>
      <c r="AZ1" s="224"/>
      <c r="BA1" s="224"/>
      <c r="BB1" s="224"/>
      <c r="BC1" s="225"/>
      <c r="BD1" s="10"/>
      <c r="BE1" s="226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223"/>
      <c r="BU1" s="223"/>
      <c r="BV1" s="223"/>
      <c r="BW1" s="223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</row>
    <row r="2" spans="1:146" s="232" customFormat="1" ht="45.2" customHeight="1" x14ac:dyDescent="0.2">
      <c r="A2" s="227"/>
      <c r="B2" s="107" t="s">
        <v>6</v>
      </c>
      <c r="C2" s="105" t="s">
        <v>5</v>
      </c>
      <c r="D2" s="105" t="s">
        <v>12</v>
      </c>
      <c r="E2" s="108" t="s">
        <v>17</v>
      </c>
      <c r="F2" s="105" t="s">
        <v>117</v>
      </c>
      <c r="G2" s="525" t="s">
        <v>635</v>
      </c>
      <c r="H2" s="108" t="s">
        <v>281</v>
      </c>
      <c r="I2" s="105" t="s">
        <v>299</v>
      </c>
      <c r="J2" s="108" t="s">
        <v>259</v>
      </c>
      <c r="K2" s="108" t="s">
        <v>260</v>
      </c>
      <c r="L2" s="506" t="s">
        <v>668</v>
      </c>
      <c r="M2" s="506" t="s">
        <v>18</v>
      </c>
      <c r="N2" s="105" t="s">
        <v>261</v>
      </c>
      <c r="O2" s="105" t="s">
        <v>262</v>
      </c>
      <c r="P2" s="109" t="s">
        <v>34</v>
      </c>
      <c r="Q2" s="227"/>
      <c r="R2" s="227"/>
      <c r="S2" s="227"/>
      <c r="T2" s="228" t="s">
        <v>261</v>
      </c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7"/>
      <c r="AF2" s="227"/>
      <c r="AG2" s="227"/>
      <c r="AH2" s="227"/>
      <c r="AI2" s="227"/>
      <c r="AJ2" s="227"/>
      <c r="AK2" s="227"/>
      <c r="AL2" s="227"/>
      <c r="AM2" s="227"/>
      <c r="AN2" s="227"/>
      <c r="AO2" s="227"/>
      <c r="AP2" s="227"/>
      <c r="AQ2" s="227"/>
      <c r="AR2" s="227"/>
      <c r="AS2" s="227"/>
      <c r="AT2" s="227">
        <v>9</v>
      </c>
      <c r="AU2" s="94" t="s">
        <v>60</v>
      </c>
      <c r="AV2" s="95" t="s">
        <v>18</v>
      </c>
      <c r="AW2" s="229" t="s">
        <v>8</v>
      </c>
      <c r="AX2" s="229" t="s">
        <v>263</v>
      </c>
      <c r="AY2" s="229" t="s">
        <v>264</v>
      </c>
      <c r="AZ2" s="229" t="s">
        <v>38</v>
      </c>
      <c r="BA2" s="105" t="s">
        <v>12</v>
      </c>
      <c r="BB2" s="105" t="s">
        <v>265</v>
      </c>
      <c r="BC2" s="105" t="s">
        <v>266</v>
      </c>
      <c r="BD2" s="230" t="s">
        <v>267</v>
      </c>
      <c r="BE2" s="1132" t="s">
        <v>7</v>
      </c>
      <c r="BF2" s="1133"/>
      <c r="BG2" s="2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227"/>
      <c r="CD2" s="227"/>
      <c r="CE2" s="227"/>
      <c r="CF2" s="227"/>
      <c r="CG2" s="227"/>
      <c r="CH2" s="227"/>
      <c r="CI2" s="227"/>
      <c r="CJ2" s="227"/>
      <c r="CK2" s="227"/>
      <c r="CL2" s="227"/>
      <c r="CM2" s="227"/>
      <c r="CN2" s="227"/>
      <c r="CO2" s="227"/>
      <c r="CP2" s="227"/>
      <c r="CQ2" s="227"/>
      <c r="CR2" s="227"/>
      <c r="CS2" s="227"/>
      <c r="CT2" s="227"/>
      <c r="CU2" s="227"/>
      <c r="CV2" s="227"/>
      <c r="CW2" s="227"/>
      <c r="CX2" s="227"/>
      <c r="CY2" s="227"/>
      <c r="CZ2" s="227"/>
      <c r="DA2" s="227"/>
      <c r="DB2" s="227"/>
      <c r="DC2" s="227"/>
      <c r="DD2" s="227"/>
      <c r="DE2" s="227"/>
      <c r="DF2" s="227"/>
      <c r="DG2" s="227"/>
      <c r="DH2" s="227"/>
      <c r="DI2" s="227"/>
      <c r="DJ2" s="227"/>
      <c r="DK2" s="227"/>
      <c r="DL2" s="227"/>
      <c r="DM2" s="227"/>
      <c r="DN2" s="227"/>
      <c r="DO2" s="227"/>
      <c r="DP2" s="227"/>
      <c r="DQ2" s="227"/>
      <c r="DR2" s="227"/>
      <c r="DS2" s="227"/>
      <c r="DT2" s="227"/>
      <c r="DU2" s="227"/>
      <c r="DV2" s="227"/>
      <c r="DW2" s="227"/>
      <c r="DX2" s="227"/>
      <c r="DY2" s="227"/>
      <c r="DZ2" s="227"/>
      <c r="EA2" s="227"/>
      <c r="EB2" s="227"/>
      <c r="EC2" s="227"/>
      <c r="ED2" s="227"/>
      <c r="EE2" s="227"/>
      <c r="EF2" s="227"/>
      <c r="EG2" s="227"/>
      <c r="EH2" s="227"/>
      <c r="EI2" s="227"/>
      <c r="EJ2" s="227"/>
      <c r="EK2" s="227"/>
      <c r="EL2" s="227"/>
      <c r="EM2" s="227"/>
      <c r="EN2" s="227"/>
      <c r="EO2" s="227"/>
      <c r="EP2" s="227"/>
    </row>
    <row r="3" spans="1:146" s="32" customFormat="1" ht="16.7" hidden="1" customHeight="1" x14ac:dyDescent="0.2">
      <c r="A3" s="31"/>
      <c r="B3" s="21"/>
      <c r="C3" s="233"/>
      <c r="D3" s="233"/>
      <c r="E3" s="234"/>
      <c r="F3" s="97"/>
      <c r="G3" s="526"/>
      <c r="H3" s="137">
        <v>10</v>
      </c>
      <c r="I3" s="12"/>
      <c r="J3" s="12"/>
      <c r="K3" s="12"/>
      <c r="L3" s="469"/>
      <c r="M3" s="475"/>
      <c r="N3" s="235">
        <f t="shared" ref="N3:N62" si="0">YSTCUM+I3</f>
        <v>0</v>
      </c>
      <c r="O3" s="236"/>
      <c r="P3" s="237"/>
      <c r="Q3" s="31"/>
      <c r="R3" s="31"/>
      <c r="S3" s="238"/>
      <c r="T3" s="12">
        <v>0</v>
      </c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239" t="str">
        <f>IF(B3="","","QARUN_INJ")</f>
        <v/>
      </c>
      <c r="AV3" s="240" t="str">
        <f t="shared" ref="AV3" si="1">IF(AU3="","",REPORTDATE-1)</f>
        <v/>
      </c>
      <c r="AW3" s="241" t="str">
        <f>IF(B3="","",$AT$2&amp;B3)</f>
        <v/>
      </c>
      <c r="AX3" s="241" t="str">
        <f>IF(B3="","",IF(AZ3=0,0,I3))</f>
        <v/>
      </c>
      <c r="AY3" s="241" t="str">
        <f>IF(B3="","",K3)</f>
        <v/>
      </c>
      <c r="AZ3" s="242" t="str">
        <f>IF(B3="","",E3)</f>
        <v/>
      </c>
      <c r="BA3" s="242" t="str">
        <f>IF(B3="","",D3)</f>
        <v/>
      </c>
      <c r="BB3" s="241" t="str">
        <f>IF(B3="","",J3)</f>
        <v/>
      </c>
      <c r="BC3" s="243" t="str">
        <f>IF(O3="","",O3)</f>
        <v/>
      </c>
      <c r="BD3" s="243" t="str">
        <f>IF(F3="","",F3)</f>
        <v/>
      </c>
      <c r="BE3" s="244" t="str">
        <f>IF(D3="SI","",LEFT(B3,3))</f>
        <v/>
      </c>
      <c r="BF3" s="244" t="str">
        <f>LEFT(B3,3)</f>
        <v/>
      </c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</row>
    <row r="4" spans="1:146" s="32" customFormat="1" ht="16.7" customHeight="1" x14ac:dyDescent="0.2">
      <c r="A4" s="31"/>
      <c r="B4" s="21" t="s">
        <v>242</v>
      </c>
      <c r="C4" s="233"/>
      <c r="D4" s="233" t="s">
        <v>26</v>
      </c>
      <c r="E4" s="234">
        <v>24</v>
      </c>
      <c r="F4" s="277"/>
      <c r="G4" s="527" t="s">
        <v>626</v>
      </c>
      <c r="H4" s="137" t="s">
        <v>629</v>
      </c>
      <c r="I4" s="725">
        <v>3050</v>
      </c>
      <c r="J4" s="725">
        <v>3200</v>
      </c>
      <c r="K4" s="725">
        <v>2000</v>
      </c>
      <c r="L4" s="813" t="s">
        <v>663</v>
      </c>
      <c r="M4" s="718">
        <v>45679</v>
      </c>
      <c r="N4" s="235">
        <f t="shared" si="0"/>
        <v>2030090</v>
      </c>
      <c r="O4" s="236" t="s">
        <v>342</v>
      </c>
      <c r="P4" s="237" t="s">
        <v>399</v>
      </c>
      <c r="Q4" s="31"/>
      <c r="R4" s="31"/>
      <c r="S4" s="238"/>
      <c r="T4" s="12">
        <v>2027040</v>
      </c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239" t="str">
        <f t="shared" ref="AU4:AU62" si="2">IF(B4="","","QARUN_INJ")</f>
        <v>QARUN_INJ</v>
      </c>
      <c r="AV4" s="240">
        <f t="shared" ref="AV4:AV62" si="3">IF(AU4="","",REPORTDATE-1)</f>
        <v>46277</v>
      </c>
      <c r="AW4" s="241" t="str">
        <f t="shared" ref="AW4:AW62" si="4">IF(B4="","",$AT$2&amp;B4)</f>
        <v>9EBAH-C-01</v>
      </c>
      <c r="AX4" s="241">
        <f t="shared" ref="AX4:AX62" si="5">IF(B4="","",IF(AZ4=0,0,I4))</f>
        <v>3050</v>
      </c>
      <c r="AY4" s="241">
        <f t="shared" ref="AY4:AY62" si="6">IF(B4="","",K4)</f>
        <v>2000</v>
      </c>
      <c r="AZ4" s="242">
        <f t="shared" ref="AZ4:AZ62" si="7">IF(B4="","",E4)</f>
        <v>24</v>
      </c>
      <c r="BA4" s="242" t="str">
        <f t="shared" ref="BA4:BA62" si="8">IF(B4="","",D4)</f>
        <v>INJ</v>
      </c>
      <c r="BB4" s="241">
        <f t="shared" ref="BB4:BB62" si="9">IF(B4="","",J4)</f>
        <v>3200</v>
      </c>
      <c r="BC4" s="243" t="str">
        <f t="shared" ref="BC4:BC62" si="10">IF(O4="","",O4)</f>
        <v>C-10, C-6, C-5, C-8</v>
      </c>
      <c r="BD4" s="243" t="str">
        <f t="shared" ref="BD4:BD62" si="11">IF(F4="","",F4)</f>
        <v/>
      </c>
      <c r="BE4" s="244" t="str">
        <f t="shared" ref="BE4:BE62" si="12">IF(D4="SI","",LEFT(B4,3))</f>
        <v>EBA</v>
      </c>
      <c r="BF4" s="244" t="str">
        <f t="shared" ref="BF4:BF62" si="13">LEFT(B4,3)</f>
        <v>EBA</v>
      </c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  <c r="DE4" s="31"/>
      <c r="DF4" s="31"/>
      <c r="DG4" s="31"/>
      <c r="DH4" s="31"/>
      <c r="DI4" s="31"/>
      <c r="DJ4" s="31"/>
      <c r="DK4" s="31"/>
      <c r="DL4" s="31"/>
      <c r="DM4" s="31"/>
      <c r="DN4" s="31"/>
      <c r="DO4" s="31"/>
      <c r="DP4" s="31"/>
      <c r="DQ4" s="31"/>
      <c r="DR4" s="31"/>
      <c r="DS4" s="31"/>
      <c r="DT4" s="31"/>
      <c r="DU4" s="31"/>
      <c r="DV4" s="31"/>
      <c r="DW4" s="31"/>
      <c r="DX4" s="31"/>
      <c r="DY4" s="31"/>
      <c r="DZ4" s="31"/>
      <c r="EA4" s="31"/>
      <c r="EB4" s="31"/>
      <c r="EC4" s="31"/>
      <c r="ED4" s="31"/>
      <c r="EE4" s="31"/>
      <c r="EF4" s="31"/>
      <c r="EG4" s="31"/>
      <c r="EH4" s="31"/>
      <c r="EI4" s="31"/>
      <c r="EJ4" s="31"/>
      <c r="EK4" s="31"/>
      <c r="EL4" s="31"/>
      <c r="EM4" s="31"/>
      <c r="EN4" s="31"/>
      <c r="EO4" s="31"/>
      <c r="EP4" s="31"/>
    </row>
    <row r="5" spans="1:146" s="32" customFormat="1" ht="16.7" customHeight="1" x14ac:dyDescent="0.2">
      <c r="A5" s="31"/>
      <c r="B5" s="21" t="s">
        <v>290</v>
      </c>
      <c r="C5" s="233"/>
      <c r="D5" s="233" t="s">
        <v>26</v>
      </c>
      <c r="E5" s="234">
        <v>0</v>
      </c>
      <c r="F5" s="277" t="s">
        <v>195</v>
      </c>
      <c r="G5" s="527" t="s">
        <v>625</v>
      </c>
      <c r="H5" s="137" t="s">
        <v>629</v>
      </c>
      <c r="I5" s="725">
        <v>0</v>
      </c>
      <c r="J5" s="725">
        <v>1500</v>
      </c>
      <c r="K5" s="725">
        <v>2000</v>
      </c>
      <c r="L5" s="813" t="s">
        <v>663</v>
      </c>
      <c r="M5" s="718">
        <v>45679</v>
      </c>
      <c r="N5" s="235">
        <f t="shared" si="0"/>
        <v>350347</v>
      </c>
      <c r="O5" s="236" t="s">
        <v>294</v>
      </c>
      <c r="P5" s="237" t="s">
        <v>399</v>
      </c>
      <c r="Q5" s="31"/>
      <c r="R5" s="31"/>
      <c r="S5" s="238"/>
      <c r="T5" s="12">
        <v>350347</v>
      </c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239" t="str">
        <f t="shared" si="2"/>
        <v>QARUN_INJ</v>
      </c>
      <c r="AV5" s="240">
        <f t="shared" si="3"/>
        <v>46277</v>
      </c>
      <c r="AW5" s="241" t="str">
        <f t="shared" si="4"/>
        <v xml:space="preserve">9EBAH-C-03 </v>
      </c>
      <c r="AX5" s="241">
        <f t="shared" si="5"/>
        <v>0</v>
      </c>
      <c r="AY5" s="241">
        <f t="shared" si="6"/>
        <v>2000</v>
      </c>
      <c r="AZ5" s="242">
        <f t="shared" si="7"/>
        <v>0</v>
      </c>
      <c r="BA5" s="242" t="str">
        <f t="shared" si="8"/>
        <v>INJ</v>
      </c>
      <c r="BB5" s="241">
        <f t="shared" si="9"/>
        <v>1500</v>
      </c>
      <c r="BC5" s="243" t="str">
        <f t="shared" si="10"/>
        <v>C-5, C-7, C-16, C-17</v>
      </c>
      <c r="BD5" s="243" t="str">
        <f t="shared" si="11"/>
        <v>OTHER</v>
      </c>
      <c r="BE5" s="244" t="str">
        <f t="shared" si="12"/>
        <v>EBA</v>
      </c>
      <c r="BF5" s="244" t="str">
        <f t="shared" si="13"/>
        <v>EBA</v>
      </c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</row>
    <row r="6" spans="1:146" s="32" customFormat="1" ht="16.7" customHeight="1" x14ac:dyDescent="0.2">
      <c r="A6" s="31"/>
      <c r="B6" s="21" t="s">
        <v>289</v>
      </c>
      <c r="C6" s="233"/>
      <c r="D6" s="233" t="s">
        <v>21</v>
      </c>
      <c r="E6" s="234">
        <v>0</v>
      </c>
      <c r="F6" s="277" t="s">
        <v>269</v>
      </c>
      <c r="G6" s="527" t="s">
        <v>625</v>
      </c>
      <c r="H6" s="137" t="s">
        <v>629</v>
      </c>
      <c r="I6" s="725">
        <v>0</v>
      </c>
      <c r="J6" s="725">
        <v>2500</v>
      </c>
      <c r="K6" s="725">
        <v>0</v>
      </c>
      <c r="L6" s="813" t="s">
        <v>663</v>
      </c>
      <c r="M6" s="718">
        <v>45679</v>
      </c>
      <c r="N6" s="235">
        <f t="shared" si="0"/>
        <v>970564</v>
      </c>
      <c r="O6" s="236" t="s">
        <v>712</v>
      </c>
      <c r="P6" s="237" t="s">
        <v>399</v>
      </c>
      <c r="Q6" s="31"/>
      <c r="R6" s="31"/>
      <c r="S6" s="238"/>
      <c r="T6" s="12">
        <v>970564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239" t="str">
        <f t="shared" si="2"/>
        <v>QARUN_INJ</v>
      </c>
      <c r="AV6" s="240">
        <f t="shared" si="3"/>
        <v>46277</v>
      </c>
      <c r="AW6" s="241" t="str">
        <f t="shared" si="4"/>
        <v xml:space="preserve">9EBAH-C-09 </v>
      </c>
      <c r="AX6" s="241">
        <f t="shared" si="5"/>
        <v>0</v>
      </c>
      <c r="AY6" s="241">
        <f t="shared" si="6"/>
        <v>0</v>
      </c>
      <c r="AZ6" s="242">
        <f t="shared" si="7"/>
        <v>0</v>
      </c>
      <c r="BA6" s="242" t="str">
        <f t="shared" si="8"/>
        <v>SI</v>
      </c>
      <c r="BB6" s="241">
        <f t="shared" si="9"/>
        <v>2500</v>
      </c>
      <c r="BC6" s="243" t="str">
        <f t="shared" si="10"/>
        <v>C-32, C-40,C-16, C-20, C-43</v>
      </c>
      <c r="BD6" s="243" t="str">
        <f t="shared" si="11"/>
        <v>WELL NOT TAKING WATER</v>
      </c>
      <c r="BE6" s="244" t="str">
        <f t="shared" si="12"/>
        <v/>
      </c>
      <c r="BF6" s="244" t="str">
        <f t="shared" si="13"/>
        <v>EBA</v>
      </c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</row>
    <row r="7" spans="1:146" s="32" customFormat="1" ht="16.7" customHeight="1" x14ac:dyDescent="0.2">
      <c r="A7" s="31"/>
      <c r="B7" s="21" t="s">
        <v>287</v>
      </c>
      <c r="C7" s="233"/>
      <c r="D7" s="233" t="s">
        <v>26</v>
      </c>
      <c r="E7" s="234">
        <v>24</v>
      </c>
      <c r="F7" s="277"/>
      <c r="G7" s="527" t="s">
        <v>625</v>
      </c>
      <c r="H7" s="137" t="s">
        <v>629</v>
      </c>
      <c r="I7" s="725">
        <v>310</v>
      </c>
      <c r="J7" s="725">
        <v>2000</v>
      </c>
      <c r="K7" s="725">
        <v>2000</v>
      </c>
      <c r="L7" s="813" t="s">
        <v>663</v>
      </c>
      <c r="M7" s="718">
        <v>45679</v>
      </c>
      <c r="N7" s="235">
        <f t="shared" si="0"/>
        <v>575710</v>
      </c>
      <c r="O7" s="236" t="s">
        <v>295</v>
      </c>
      <c r="P7" s="237"/>
      <c r="Q7" s="31"/>
      <c r="R7" s="31"/>
      <c r="S7" s="238"/>
      <c r="T7" s="12">
        <v>575400</v>
      </c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239" t="str">
        <f t="shared" si="2"/>
        <v>QARUN_INJ</v>
      </c>
      <c r="AV7" s="240">
        <f t="shared" si="3"/>
        <v>46277</v>
      </c>
      <c r="AW7" s="241" t="str">
        <f t="shared" si="4"/>
        <v xml:space="preserve">9EBAH-C-15 </v>
      </c>
      <c r="AX7" s="241">
        <f t="shared" si="5"/>
        <v>310</v>
      </c>
      <c r="AY7" s="241">
        <f t="shared" si="6"/>
        <v>2000</v>
      </c>
      <c r="AZ7" s="242">
        <f t="shared" si="7"/>
        <v>24</v>
      </c>
      <c r="BA7" s="242" t="str">
        <f t="shared" si="8"/>
        <v>INJ</v>
      </c>
      <c r="BB7" s="241">
        <f t="shared" si="9"/>
        <v>2000</v>
      </c>
      <c r="BC7" s="243" t="str">
        <f t="shared" si="10"/>
        <v>C-2, C-8, C6, C-11, C14</v>
      </c>
      <c r="BD7" s="243" t="str">
        <f t="shared" si="11"/>
        <v/>
      </c>
      <c r="BE7" s="244" t="str">
        <f t="shared" si="12"/>
        <v>EBA</v>
      </c>
      <c r="BF7" s="244" t="str">
        <f t="shared" si="13"/>
        <v>EBA</v>
      </c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</row>
    <row r="8" spans="1:146" s="32" customFormat="1" ht="16.7" customHeight="1" x14ac:dyDescent="0.2">
      <c r="A8" s="31"/>
      <c r="B8" s="21" t="s">
        <v>335</v>
      </c>
      <c r="C8" s="233"/>
      <c r="D8" s="233" t="s">
        <v>26</v>
      </c>
      <c r="E8" s="234">
        <v>24</v>
      </c>
      <c r="F8" s="277"/>
      <c r="G8" s="527" t="s">
        <v>625</v>
      </c>
      <c r="H8" s="137">
        <v>40</v>
      </c>
      <c r="I8" s="725">
        <v>2150</v>
      </c>
      <c r="J8" s="725">
        <v>2000</v>
      </c>
      <c r="K8" s="725">
        <v>2000</v>
      </c>
      <c r="L8" s="813" t="s">
        <v>663</v>
      </c>
      <c r="M8" s="718">
        <v>45967</v>
      </c>
      <c r="N8" s="235">
        <f t="shared" si="0"/>
        <v>1527606</v>
      </c>
      <c r="O8" s="236" t="s">
        <v>343</v>
      </c>
      <c r="P8" s="237" t="s">
        <v>399</v>
      </c>
      <c r="Q8" s="31"/>
      <c r="R8" s="31"/>
      <c r="S8" s="238"/>
      <c r="T8" s="12">
        <v>1525456</v>
      </c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239" t="str">
        <f t="shared" si="2"/>
        <v>QARUN_INJ</v>
      </c>
      <c r="AV8" s="240">
        <f t="shared" si="3"/>
        <v>46277</v>
      </c>
      <c r="AW8" s="241" t="str">
        <f t="shared" si="4"/>
        <v>9EBAH-C-18</v>
      </c>
      <c r="AX8" s="241">
        <f t="shared" si="5"/>
        <v>2150</v>
      </c>
      <c r="AY8" s="241">
        <f t="shared" si="6"/>
        <v>2000</v>
      </c>
      <c r="AZ8" s="242">
        <f t="shared" si="7"/>
        <v>24</v>
      </c>
      <c r="BA8" s="242" t="str">
        <f t="shared" si="8"/>
        <v>INJ</v>
      </c>
      <c r="BB8" s="241">
        <f t="shared" si="9"/>
        <v>2000</v>
      </c>
      <c r="BC8" s="243" t="str">
        <f t="shared" si="10"/>
        <v>C-7, C-17</v>
      </c>
      <c r="BD8" s="243" t="str">
        <f t="shared" si="11"/>
        <v/>
      </c>
      <c r="BE8" s="244" t="str">
        <f t="shared" si="12"/>
        <v>EBA</v>
      </c>
      <c r="BF8" s="244" t="str">
        <f t="shared" si="13"/>
        <v>EBA</v>
      </c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</row>
    <row r="9" spans="1:146" s="32" customFormat="1" ht="16.7" customHeight="1" x14ac:dyDescent="0.2">
      <c r="A9" s="31"/>
      <c r="B9" s="21" t="s">
        <v>395</v>
      </c>
      <c r="C9" s="233"/>
      <c r="D9" s="233" t="s">
        <v>26</v>
      </c>
      <c r="E9" s="234">
        <v>24</v>
      </c>
      <c r="F9" s="277"/>
      <c r="G9" s="527" t="s">
        <v>625</v>
      </c>
      <c r="H9" s="137" t="s">
        <v>629</v>
      </c>
      <c r="I9" s="725">
        <v>2400</v>
      </c>
      <c r="J9" s="725">
        <v>700</v>
      </c>
      <c r="K9" s="725">
        <v>2000</v>
      </c>
      <c r="L9" s="813" t="s">
        <v>663</v>
      </c>
      <c r="M9" s="718">
        <v>46118</v>
      </c>
      <c r="N9" s="235">
        <f t="shared" si="0"/>
        <v>961131</v>
      </c>
      <c r="O9" s="236" t="s">
        <v>400</v>
      </c>
      <c r="P9" s="237" t="s">
        <v>399</v>
      </c>
      <c r="Q9" s="31"/>
      <c r="R9" s="31"/>
      <c r="S9" s="238"/>
      <c r="T9" s="12">
        <v>958731</v>
      </c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239" t="str">
        <f t="shared" si="2"/>
        <v>QARUN_INJ</v>
      </c>
      <c r="AV9" s="240">
        <f t="shared" si="3"/>
        <v>46277</v>
      </c>
      <c r="AW9" s="241" t="str">
        <f t="shared" si="4"/>
        <v>9EBAH-C-19</v>
      </c>
      <c r="AX9" s="241">
        <f t="shared" si="5"/>
        <v>2400</v>
      </c>
      <c r="AY9" s="241">
        <f t="shared" si="6"/>
        <v>2000</v>
      </c>
      <c r="AZ9" s="242">
        <f t="shared" si="7"/>
        <v>24</v>
      </c>
      <c r="BA9" s="242" t="str">
        <f t="shared" si="8"/>
        <v>INJ</v>
      </c>
      <c r="BB9" s="241">
        <f t="shared" si="9"/>
        <v>700</v>
      </c>
      <c r="BC9" s="243" t="str">
        <f t="shared" si="10"/>
        <v xml:space="preserve">C-08, C-10 </v>
      </c>
      <c r="BD9" s="243" t="str">
        <f t="shared" si="11"/>
        <v/>
      </c>
      <c r="BE9" s="244" t="str">
        <f t="shared" si="12"/>
        <v>EBA</v>
      </c>
      <c r="BF9" s="244" t="str">
        <f t="shared" si="13"/>
        <v>EBA</v>
      </c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</row>
    <row r="10" spans="1:146" s="32" customFormat="1" ht="16.7" customHeight="1" x14ac:dyDescent="0.2">
      <c r="A10" s="31"/>
      <c r="B10" s="478" t="s">
        <v>366</v>
      </c>
      <c r="C10" s="473"/>
      <c r="D10" s="473" t="s">
        <v>26</v>
      </c>
      <c r="E10" s="234">
        <v>24</v>
      </c>
      <c r="F10" s="277"/>
      <c r="G10" s="527" t="s">
        <v>624</v>
      </c>
      <c r="H10" s="474">
        <v>64</v>
      </c>
      <c r="I10" s="725">
        <v>0</v>
      </c>
      <c r="J10" s="725">
        <v>0</v>
      </c>
      <c r="K10" s="725">
        <v>0</v>
      </c>
      <c r="L10" s="813" t="s">
        <v>663</v>
      </c>
      <c r="M10" s="718">
        <v>45679</v>
      </c>
      <c r="N10" s="235">
        <f t="shared" si="0"/>
        <v>0</v>
      </c>
      <c r="O10" s="476" t="s">
        <v>802</v>
      </c>
      <c r="P10" s="453"/>
      <c r="Q10" s="31"/>
      <c r="R10" s="31"/>
      <c r="S10" s="238"/>
      <c r="T10" s="475">
        <v>0</v>
      </c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239" t="str">
        <f t="shared" si="2"/>
        <v>QARUN_INJ</v>
      </c>
      <c r="AV10" s="240">
        <f t="shared" si="3"/>
        <v>46277</v>
      </c>
      <c r="AW10" s="241" t="str">
        <f t="shared" si="4"/>
        <v>9EBAH-C-21</v>
      </c>
      <c r="AX10" s="241">
        <f t="shared" si="5"/>
        <v>0</v>
      </c>
      <c r="AY10" s="241">
        <f t="shared" si="6"/>
        <v>0</v>
      </c>
      <c r="AZ10" s="242">
        <f t="shared" si="7"/>
        <v>24</v>
      </c>
      <c r="BA10" s="242" t="str">
        <f t="shared" si="8"/>
        <v>INJ</v>
      </c>
      <c r="BB10" s="241">
        <f t="shared" si="9"/>
        <v>0</v>
      </c>
      <c r="BC10" s="243" t="str">
        <f t="shared" si="10"/>
        <v>C-30</v>
      </c>
      <c r="BD10" s="243" t="str">
        <f t="shared" si="11"/>
        <v/>
      </c>
      <c r="BE10" s="244" t="str">
        <f t="shared" si="12"/>
        <v>EBA</v>
      </c>
      <c r="BF10" s="244" t="str">
        <f t="shared" si="13"/>
        <v>EBA</v>
      </c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</row>
    <row r="11" spans="1:146" s="32" customFormat="1" ht="16.7" customHeight="1" x14ac:dyDescent="0.2">
      <c r="A11" s="31"/>
      <c r="B11" s="21" t="s">
        <v>384</v>
      </c>
      <c r="C11" s="233"/>
      <c r="D11" s="233" t="s">
        <v>21</v>
      </c>
      <c r="E11" s="234">
        <v>0</v>
      </c>
      <c r="F11" s="277" t="s">
        <v>760</v>
      </c>
      <c r="G11" s="527" t="s">
        <v>624</v>
      </c>
      <c r="H11" s="137">
        <v>64</v>
      </c>
      <c r="I11" s="725">
        <v>0</v>
      </c>
      <c r="J11" s="725">
        <v>300</v>
      </c>
      <c r="K11" s="725">
        <v>0</v>
      </c>
      <c r="L11" s="813" t="s">
        <v>663</v>
      </c>
      <c r="M11" s="718">
        <v>45679</v>
      </c>
      <c r="N11" s="235">
        <f t="shared" si="0"/>
        <v>17513</v>
      </c>
      <c r="O11" s="236" t="s">
        <v>638</v>
      </c>
      <c r="P11" s="237"/>
      <c r="Q11" s="31"/>
      <c r="R11" s="31"/>
      <c r="S11" s="238"/>
      <c r="T11" s="12">
        <v>17513</v>
      </c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239" t="str">
        <f t="shared" si="2"/>
        <v>QARUN_INJ</v>
      </c>
      <c r="AV11" s="240">
        <f t="shared" si="3"/>
        <v>46277</v>
      </c>
      <c r="AW11" s="241" t="str">
        <f t="shared" si="4"/>
        <v>9EBAH-C-22</v>
      </c>
      <c r="AX11" s="241">
        <f t="shared" si="5"/>
        <v>0</v>
      </c>
      <c r="AY11" s="241">
        <f t="shared" si="6"/>
        <v>0</v>
      </c>
      <c r="AZ11" s="242">
        <f t="shared" si="7"/>
        <v>0</v>
      </c>
      <c r="BA11" s="242" t="str">
        <f t="shared" si="8"/>
        <v>SI</v>
      </c>
      <c r="BB11" s="241">
        <f t="shared" si="9"/>
        <v>300</v>
      </c>
      <c r="BC11" s="243" t="str">
        <f t="shared" si="10"/>
        <v>C-16, C-17 , C-44</v>
      </c>
      <c r="BD11" s="243" t="str">
        <f t="shared" si="11"/>
        <v>Flowline Failure</v>
      </c>
      <c r="BE11" s="244" t="str">
        <f t="shared" si="12"/>
        <v/>
      </c>
      <c r="BF11" s="244" t="str">
        <f t="shared" si="13"/>
        <v>EBA</v>
      </c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</row>
    <row r="12" spans="1:146" s="32" customFormat="1" ht="16.7" customHeight="1" x14ac:dyDescent="0.2">
      <c r="A12" s="31"/>
      <c r="B12" s="21" t="s">
        <v>396</v>
      </c>
      <c r="C12" s="233"/>
      <c r="D12" s="233" t="s">
        <v>26</v>
      </c>
      <c r="E12" s="234">
        <v>24</v>
      </c>
      <c r="F12" s="277"/>
      <c r="G12" s="527" t="s">
        <v>625</v>
      </c>
      <c r="H12" s="137">
        <v>60</v>
      </c>
      <c r="I12" s="725">
        <v>910</v>
      </c>
      <c r="J12" s="725">
        <v>0</v>
      </c>
      <c r="K12" s="725">
        <v>2000</v>
      </c>
      <c r="L12" s="813" t="s">
        <v>663</v>
      </c>
      <c r="M12" s="718">
        <v>45679</v>
      </c>
      <c r="N12" s="235">
        <f t="shared" si="0"/>
        <v>782756</v>
      </c>
      <c r="O12" s="236" t="s">
        <v>401</v>
      </c>
      <c r="P12" s="237"/>
      <c r="Q12" s="31"/>
      <c r="R12" s="31"/>
      <c r="S12" s="238"/>
      <c r="T12" s="12">
        <v>781846</v>
      </c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239" t="str">
        <f t="shared" si="2"/>
        <v>QARUN_INJ</v>
      </c>
      <c r="AV12" s="240">
        <f t="shared" si="3"/>
        <v>46277</v>
      </c>
      <c r="AW12" s="241" t="str">
        <f t="shared" si="4"/>
        <v>9EBAH-C-24</v>
      </c>
      <c r="AX12" s="241">
        <f t="shared" si="5"/>
        <v>910</v>
      </c>
      <c r="AY12" s="241">
        <f t="shared" si="6"/>
        <v>2000</v>
      </c>
      <c r="AZ12" s="242">
        <f t="shared" si="7"/>
        <v>24</v>
      </c>
      <c r="BA12" s="242" t="str">
        <f t="shared" si="8"/>
        <v>INJ</v>
      </c>
      <c r="BB12" s="241">
        <f t="shared" si="9"/>
        <v>0</v>
      </c>
      <c r="BC12" s="243" t="str">
        <f t="shared" si="10"/>
        <v>C-17 , flank support for the field in general</v>
      </c>
      <c r="BD12" s="243" t="str">
        <f t="shared" si="11"/>
        <v/>
      </c>
      <c r="BE12" s="244" t="str">
        <f t="shared" si="12"/>
        <v>EBA</v>
      </c>
      <c r="BF12" s="244" t="str">
        <f t="shared" si="13"/>
        <v>EBA</v>
      </c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</row>
    <row r="13" spans="1:146" s="32" customFormat="1" ht="16.7" customHeight="1" x14ac:dyDescent="0.2">
      <c r="A13" s="31"/>
      <c r="B13" s="21" t="s">
        <v>476</v>
      </c>
      <c r="C13" s="233"/>
      <c r="D13" s="233" t="s">
        <v>26</v>
      </c>
      <c r="E13" s="234">
        <v>24</v>
      </c>
      <c r="F13" s="277"/>
      <c r="G13" s="527" t="s">
        <v>624</v>
      </c>
      <c r="H13" s="137">
        <v>64</v>
      </c>
      <c r="I13" s="725">
        <v>0</v>
      </c>
      <c r="J13" s="725">
        <v>500</v>
      </c>
      <c r="K13" s="725">
        <v>0</v>
      </c>
      <c r="L13" s="813" t="s">
        <v>663</v>
      </c>
      <c r="M13" s="718">
        <v>45679</v>
      </c>
      <c r="N13" s="235">
        <f t="shared" si="0"/>
        <v>23575</v>
      </c>
      <c r="O13" s="236" t="s">
        <v>637</v>
      </c>
      <c r="P13" s="237"/>
      <c r="Q13" s="31"/>
      <c r="R13" s="31"/>
      <c r="S13" s="238"/>
      <c r="T13" s="12">
        <v>23575</v>
      </c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239" t="str">
        <f t="shared" si="2"/>
        <v>QARUN_INJ</v>
      </c>
      <c r="AV13" s="240">
        <f t="shared" si="3"/>
        <v>46277</v>
      </c>
      <c r="AW13" s="241" t="str">
        <f t="shared" si="4"/>
        <v>9EBAH-C-29</v>
      </c>
      <c r="AX13" s="241">
        <f t="shared" si="5"/>
        <v>0</v>
      </c>
      <c r="AY13" s="241">
        <f t="shared" si="6"/>
        <v>0</v>
      </c>
      <c r="AZ13" s="242">
        <f t="shared" si="7"/>
        <v>24</v>
      </c>
      <c r="BA13" s="242" t="str">
        <f t="shared" si="8"/>
        <v>INJ</v>
      </c>
      <c r="BB13" s="241">
        <f t="shared" si="9"/>
        <v>500</v>
      </c>
      <c r="BC13" s="243" t="str">
        <f t="shared" si="10"/>
        <v>C-14 , C-13</v>
      </c>
      <c r="BD13" s="243" t="str">
        <f t="shared" si="11"/>
        <v/>
      </c>
      <c r="BE13" s="244" t="str">
        <f t="shared" si="12"/>
        <v>EBA</v>
      </c>
      <c r="BF13" s="244" t="str">
        <f t="shared" si="13"/>
        <v>EBA</v>
      </c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</row>
    <row r="14" spans="1:146" s="32" customFormat="1" ht="16.7" customHeight="1" x14ac:dyDescent="0.2">
      <c r="A14" s="31"/>
      <c r="B14" s="21" t="s">
        <v>365</v>
      </c>
      <c r="C14" s="233"/>
      <c r="D14" s="233" t="s">
        <v>26</v>
      </c>
      <c r="E14" s="234">
        <v>24</v>
      </c>
      <c r="F14" s="277"/>
      <c r="G14" s="527" t="s">
        <v>625</v>
      </c>
      <c r="H14" s="137" t="s">
        <v>629</v>
      </c>
      <c r="I14" s="725">
        <v>2000</v>
      </c>
      <c r="J14" s="725">
        <v>0</v>
      </c>
      <c r="K14" s="725">
        <v>2000</v>
      </c>
      <c r="L14" s="813" t="s">
        <v>665</v>
      </c>
      <c r="M14" s="718">
        <v>45679</v>
      </c>
      <c r="N14" s="235">
        <f t="shared" si="0"/>
        <v>55954</v>
      </c>
      <c r="O14" s="236" t="s">
        <v>595</v>
      </c>
      <c r="P14" s="237" t="s">
        <v>937</v>
      </c>
      <c r="Q14" s="31"/>
      <c r="R14" s="31"/>
      <c r="S14" s="238"/>
      <c r="T14" s="12">
        <v>53954</v>
      </c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239" t="str">
        <f t="shared" si="2"/>
        <v>QARUN_INJ</v>
      </c>
      <c r="AV14" s="240">
        <f t="shared" si="3"/>
        <v>46277</v>
      </c>
      <c r="AW14" s="241" t="str">
        <f t="shared" si="4"/>
        <v>9EBAH-C-31</v>
      </c>
      <c r="AX14" s="241">
        <f t="shared" si="5"/>
        <v>2000</v>
      </c>
      <c r="AY14" s="241">
        <f t="shared" si="6"/>
        <v>2000</v>
      </c>
      <c r="AZ14" s="242">
        <f t="shared" si="7"/>
        <v>24</v>
      </c>
      <c r="BA14" s="242" t="str">
        <f t="shared" si="8"/>
        <v>INJ</v>
      </c>
      <c r="BB14" s="241">
        <f t="shared" si="9"/>
        <v>0</v>
      </c>
      <c r="BC14" s="243" t="str">
        <f t="shared" si="10"/>
        <v xml:space="preserve"> C-14, C-6, C-20</v>
      </c>
      <c r="BD14" s="243" t="str">
        <f t="shared" si="11"/>
        <v/>
      </c>
      <c r="BE14" s="244" t="str">
        <f t="shared" si="12"/>
        <v>EBA</v>
      </c>
      <c r="BF14" s="244" t="str">
        <f t="shared" si="13"/>
        <v>EBA</v>
      </c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</row>
    <row r="15" spans="1:146" s="32" customFormat="1" ht="16.7" customHeight="1" x14ac:dyDescent="0.2">
      <c r="A15" s="31"/>
      <c r="B15" s="21" t="s">
        <v>336</v>
      </c>
      <c r="C15" s="233"/>
      <c r="D15" s="233" t="s">
        <v>26</v>
      </c>
      <c r="E15" s="234">
        <v>24</v>
      </c>
      <c r="F15" s="277"/>
      <c r="G15" s="527" t="s">
        <v>624</v>
      </c>
      <c r="H15" s="137">
        <v>64</v>
      </c>
      <c r="I15" s="725">
        <v>0</v>
      </c>
      <c r="J15" s="725">
        <v>0</v>
      </c>
      <c r="K15" s="725">
        <v>0</v>
      </c>
      <c r="L15" s="813" t="s">
        <v>663</v>
      </c>
      <c r="M15" s="718">
        <v>45679</v>
      </c>
      <c r="N15" s="235">
        <f t="shared" si="0"/>
        <v>0</v>
      </c>
      <c r="O15" s="236" t="s">
        <v>640</v>
      </c>
      <c r="P15" s="237"/>
      <c r="Q15" s="31"/>
      <c r="R15" s="31"/>
      <c r="S15" s="238"/>
      <c r="T15" s="12">
        <v>0</v>
      </c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239" t="str">
        <f t="shared" si="2"/>
        <v>QARUN_INJ</v>
      </c>
      <c r="AV15" s="240">
        <f t="shared" si="3"/>
        <v>46277</v>
      </c>
      <c r="AW15" s="241" t="str">
        <f t="shared" si="4"/>
        <v>9EBAH-C-33</v>
      </c>
      <c r="AX15" s="241">
        <f t="shared" si="5"/>
        <v>0</v>
      </c>
      <c r="AY15" s="241">
        <f t="shared" si="6"/>
        <v>0</v>
      </c>
      <c r="AZ15" s="242">
        <f t="shared" si="7"/>
        <v>24</v>
      </c>
      <c r="BA15" s="242" t="str">
        <f t="shared" si="8"/>
        <v>INJ</v>
      </c>
      <c r="BB15" s="241">
        <f t="shared" si="9"/>
        <v>0</v>
      </c>
      <c r="BC15" s="243" t="str">
        <f t="shared" si="10"/>
        <v>C-14, C-13, C-12</v>
      </c>
      <c r="BD15" s="243" t="str">
        <f t="shared" si="11"/>
        <v/>
      </c>
      <c r="BE15" s="244" t="str">
        <f t="shared" si="12"/>
        <v>EBA</v>
      </c>
      <c r="BF15" s="244" t="str">
        <f t="shared" si="13"/>
        <v>EBA</v>
      </c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</row>
    <row r="16" spans="1:146" s="32" customFormat="1" ht="16.7" customHeight="1" x14ac:dyDescent="0.2">
      <c r="A16" s="31"/>
      <c r="B16" s="21" t="s">
        <v>332</v>
      </c>
      <c r="C16" s="233"/>
      <c r="D16" s="233" t="s">
        <v>21</v>
      </c>
      <c r="E16" s="234">
        <v>0</v>
      </c>
      <c r="F16" s="723" t="s">
        <v>268</v>
      </c>
      <c r="G16" s="527" t="s">
        <v>624</v>
      </c>
      <c r="H16" s="137" t="s">
        <v>629</v>
      </c>
      <c r="I16" s="725">
        <v>0</v>
      </c>
      <c r="J16" s="725">
        <v>0</v>
      </c>
      <c r="K16" s="725">
        <v>0</v>
      </c>
      <c r="L16" s="813" t="s">
        <v>665</v>
      </c>
      <c r="M16" s="718">
        <v>45679</v>
      </c>
      <c r="N16" s="235">
        <f t="shared" si="0"/>
        <v>5139</v>
      </c>
      <c r="O16" s="236" t="s">
        <v>373</v>
      </c>
      <c r="P16" s="237" t="s">
        <v>937</v>
      </c>
      <c r="Q16" s="31"/>
      <c r="R16" s="31"/>
      <c r="S16" s="238"/>
      <c r="T16" s="12">
        <v>5139</v>
      </c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239" t="str">
        <f t="shared" si="2"/>
        <v>QARUN_INJ</v>
      </c>
      <c r="AV16" s="240">
        <f t="shared" si="3"/>
        <v>46277</v>
      </c>
      <c r="AW16" s="241" t="str">
        <f t="shared" si="4"/>
        <v>9EBAH-C-36</v>
      </c>
      <c r="AX16" s="241">
        <f t="shared" si="5"/>
        <v>0</v>
      </c>
      <c r="AY16" s="241">
        <f t="shared" si="6"/>
        <v>0</v>
      </c>
      <c r="AZ16" s="242">
        <f t="shared" si="7"/>
        <v>0</v>
      </c>
      <c r="BA16" s="242" t="str">
        <f t="shared" si="8"/>
        <v>SI</v>
      </c>
      <c r="BB16" s="241">
        <f t="shared" si="9"/>
        <v>0</v>
      </c>
      <c r="BC16" s="243" t="str">
        <f t="shared" si="10"/>
        <v>C-12, C-34</v>
      </c>
      <c r="BD16" s="243" t="str">
        <f t="shared" si="11"/>
        <v>NOT REQUIRED</v>
      </c>
      <c r="BE16" s="244" t="str">
        <f t="shared" si="12"/>
        <v/>
      </c>
      <c r="BF16" s="244" t="str">
        <f t="shared" si="13"/>
        <v>EBA</v>
      </c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</row>
    <row r="17" spans="1:146" s="32" customFormat="1" ht="16.7" customHeight="1" x14ac:dyDescent="0.2">
      <c r="A17" s="31"/>
      <c r="B17" s="21" t="s">
        <v>333</v>
      </c>
      <c r="C17" s="233"/>
      <c r="D17" s="233" t="s">
        <v>21</v>
      </c>
      <c r="E17" s="234">
        <v>0</v>
      </c>
      <c r="F17" s="277"/>
      <c r="G17" s="527" t="s">
        <v>624</v>
      </c>
      <c r="H17" s="137">
        <v>64</v>
      </c>
      <c r="I17" s="725">
        <v>0</v>
      </c>
      <c r="J17" s="725">
        <v>0</v>
      </c>
      <c r="K17" s="725">
        <v>0</v>
      </c>
      <c r="L17" s="813" t="s">
        <v>665</v>
      </c>
      <c r="M17" s="718">
        <v>45679</v>
      </c>
      <c r="N17" s="235">
        <f t="shared" si="0"/>
        <v>0</v>
      </c>
      <c r="O17" s="236" t="s">
        <v>373</v>
      </c>
      <c r="P17" s="237" t="s">
        <v>937</v>
      </c>
      <c r="Q17" s="31"/>
      <c r="R17" s="31"/>
      <c r="S17" s="238"/>
      <c r="T17" s="12">
        <v>0</v>
      </c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239" t="str">
        <f t="shared" si="2"/>
        <v>QARUN_INJ</v>
      </c>
      <c r="AV17" s="240">
        <f t="shared" si="3"/>
        <v>46277</v>
      </c>
      <c r="AW17" s="241" t="str">
        <f t="shared" si="4"/>
        <v>9EBAH-C-39</v>
      </c>
      <c r="AX17" s="241">
        <f t="shared" si="5"/>
        <v>0</v>
      </c>
      <c r="AY17" s="241">
        <f t="shared" si="6"/>
        <v>0</v>
      </c>
      <c r="AZ17" s="242">
        <f t="shared" si="7"/>
        <v>0</v>
      </c>
      <c r="BA17" s="242" t="str">
        <f t="shared" si="8"/>
        <v>SI</v>
      </c>
      <c r="BB17" s="241">
        <f t="shared" si="9"/>
        <v>0</v>
      </c>
      <c r="BC17" s="243" t="str">
        <f t="shared" si="10"/>
        <v>C-12, C-34</v>
      </c>
      <c r="BD17" s="243" t="str">
        <f t="shared" si="11"/>
        <v/>
      </c>
      <c r="BE17" s="244" t="str">
        <f t="shared" si="12"/>
        <v/>
      </c>
      <c r="BF17" s="244" t="str">
        <f t="shared" si="13"/>
        <v>EBA</v>
      </c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</row>
    <row r="18" spans="1:146" s="32" customFormat="1" ht="16.7" customHeight="1" x14ac:dyDescent="0.2">
      <c r="A18" s="31"/>
      <c r="B18" s="21" t="s">
        <v>441</v>
      </c>
      <c r="C18" s="233"/>
      <c r="D18" s="233" t="s">
        <v>21</v>
      </c>
      <c r="E18" s="234">
        <v>0</v>
      </c>
      <c r="F18" s="277" t="s">
        <v>760</v>
      </c>
      <c r="G18" s="527" t="s">
        <v>625</v>
      </c>
      <c r="H18" s="137" t="s">
        <v>629</v>
      </c>
      <c r="I18" s="725">
        <v>0</v>
      </c>
      <c r="J18" s="725">
        <v>400</v>
      </c>
      <c r="K18" s="725">
        <v>0</v>
      </c>
      <c r="L18" s="813" t="s">
        <v>663</v>
      </c>
      <c r="M18" s="718">
        <v>45679</v>
      </c>
      <c r="N18" s="235">
        <f t="shared" si="0"/>
        <v>68311</v>
      </c>
      <c r="O18" s="236" t="s">
        <v>636</v>
      </c>
      <c r="P18" s="237" t="s">
        <v>667</v>
      </c>
      <c r="Q18" s="31"/>
      <c r="R18" s="31"/>
      <c r="S18" s="238"/>
      <c r="T18" s="12">
        <v>68311</v>
      </c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239" t="str">
        <f t="shared" si="2"/>
        <v>QARUN_INJ</v>
      </c>
      <c r="AV18" s="240">
        <f t="shared" si="3"/>
        <v>46277</v>
      </c>
      <c r="AW18" s="241" t="str">
        <f t="shared" si="4"/>
        <v>9EBAH-C-42</v>
      </c>
      <c r="AX18" s="241">
        <f t="shared" si="5"/>
        <v>0</v>
      </c>
      <c r="AY18" s="241">
        <f t="shared" si="6"/>
        <v>0</v>
      </c>
      <c r="AZ18" s="242">
        <f t="shared" si="7"/>
        <v>0</v>
      </c>
      <c r="BA18" s="242" t="str">
        <f t="shared" si="8"/>
        <v>SI</v>
      </c>
      <c r="BB18" s="241">
        <f t="shared" si="9"/>
        <v>400</v>
      </c>
      <c r="BC18" s="243" t="str">
        <f t="shared" si="10"/>
        <v>C-41 , C-34</v>
      </c>
      <c r="BD18" s="243" t="str">
        <f t="shared" si="11"/>
        <v>Flowline Failure</v>
      </c>
      <c r="BE18" s="244" t="str">
        <f t="shared" si="12"/>
        <v/>
      </c>
      <c r="BF18" s="244" t="str">
        <f t="shared" si="13"/>
        <v>EBA</v>
      </c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</row>
    <row r="19" spans="1:146" s="32" customFormat="1" ht="16.7" customHeight="1" x14ac:dyDescent="0.2">
      <c r="A19" s="31"/>
      <c r="B19" s="21" t="s">
        <v>436</v>
      </c>
      <c r="C19" s="233"/>
      <c r="D19" s="233" t="s">
        <v>21</v>
      </c>
      <c r="E19" s="234">
        <v>0</v>
      </c>
      <c r="F19" s="277"/>
      <c r="G19" s="527" t="s">
        <v>625</v>
      </c>
      <c r="H19" s="137">
        <v>64</v>
      </c>
      <c r="I19" s="725">
        <v>0</v>
      </c>
      <c r="J19" s="725">
        <v>0</v>
      </c>
      <c r="K19" s="725">
        <v>0</v>
      </c>
      <c r="L19" s="813" t="s">
        <v>665</v>
      </c>
      <c r="M19" s="718">
        <v>45679</v>
      </c>
      <c r="N19" s="235">
        <f t="shared" si="0"/>
        <v>0</v>
      </c>
      <c r="O19" s="236" t="s">
        <v>451</v>
      </c>
      <c r="P19" s="237" t="s">
        <v>269</v>
      </c>
      <c r="Q19" s="31"/>
      <c r="R19" s="31"/>
      <c r="S19" s="238"/>
      <c r="T19" s="12">
        <v>0</v>
      </c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239" t="str">
        <f t="shared" si="2"/>
        <v>QARUN_INJ</v>
      </c>
      <c r="AV19" s="240">
        <f t="shared" si="3"/>
        <v>46277</v>
      </c>
      <c r="AW19" s="241" t="str">
        <f t="shared" si="4"/>
        <v>9EBAH-G-06</v>
      </c>
      <c r="AX19" s="241">
        <f t="shared" si="5"/>
        <v>0</v>
      </c>
      <c r="AY19" s="241">
        <f t="shared" si="6"/>
        <v>0</v>
      </c>
      <c r="AZ19" s="242">
        <f t="shared" si="7"/>
        <v>0</v>
      </c>
      <c r="BA19" s="242" t="str">
        <f t="shared" si="8"/>
        <v>SI</v>
      </c>
      <c r="BB19" s="241">
        <f t="shared" si="9"/>
        <v>0</v>
      </c>
      <c r="BC19" s="243" t="str">
        <f t="shared" si="10"/>
        <v>G-01, G-03 &amp; G-04</v>
      </c>
      <c r="BD19" s="243" t="str">
        <f t="shared" si="11"/>
        <v/>
      </c>
      <c r="BE19" s="244" t="str">
        <f t="shared" si="12"/>
        <v/>
      </c>
      <c r="BF19" s="244" t="str">
        <f t="shared" si="13"/>
        <v>EBA</v>
      </c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</row>
    <row r="20" spans="1:146" s="32" customFormat="1" ht="16.7" customHeight="1" x14ac:dyDescent="0.2">
      <c r="A20" s="31"/>
      <c r="B20" s="21" t="s">
        <v>449</v>
      </c>
      <c r="C20" s="233"/>
      <c r="D20" s="233" t="s">
        <v>21</v>
      </c>
      <c r="E20" s="234">
        <v>0</v>
      </c>
      <c r="F20" s="277" t="s">
        <v>269</v>
      </c>
      <c r="G20" s="527" t="s">
        <v>625</v>
      </c>
      <c r="H20" s="137">
        <v>64</v>
      </c>
      <c r="I20" s="725">
        <v>0</v>
      </c>
      <c r="J20" s="725">
        <v>0</v>
      </c>
      <c r="K20" s="725">
        <v>0</v>
      </c>
      <c r="L20" s="813" t="s">
        <v>663</v>
      </c>
      <c r="M20" s="718">
        <v>45679</v>
      </c>
      <c r="N20" s="235">
        <f t="shared" si="0"/>
        <v>0</v>
      </c>
      <c r="O20" s="236" t="s">
        <v>451</v>
      </c>
      <c r="P20" s="237" t="s">
        <v>937</v>
      </c>
      <c r="Q20" s="31"/>
      <c r="R20" s="31"/>
      <c r="S20" s="238"/>
      <c r="T20" s="12">
        <v>0</v>
      </c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239" t="str">
        <f t="shared" si="2"/>
        <v>QARUN_INJ</v>
      </c>
      <c r="AV20" s="240">
        <f t="shared" si="3"/>
        <v>46277</v>
      </c>
      <c r="AW20" s="241" t="str">
        <f t="shared" si="4"/>
        <v>9EBAH-G-07</v>
      </c>
      <c r="AX20" s="241">
        <f t="shared" si="5"/>
        <v>0</v>
      </c>
      <c r="AY20" s="241">
        <f t="shared" si="6"/>
        <v>0</v>
      </c>
      <c r="AZ20" s="242">
        <f t="shared" si="7"/>
        <v>0</v>
      </c>
      <c r="BA20" s="242" t="str">
        <f t="shared" si="8"/>
        <v>SI</v>
      </c>
      <c r="BB20" s="241">
        <f t="shared" si="9"/>
        <v>0</v>
      </c>
      <c r="BC20" s="243" t="str">
        <f t="shared" si="10"/>
        <v>G-01, G-03 &amp; G-04</v>
      </c>
      <c r="BD20" s="243" t="str">
        <f t="shared" si="11"/>
        <v>WELL NOT TAKING WATER</v>
      </c>
      <c r="BE20" s="244" t="str">
        <f t="shared" si="12"/>
        <v/>
      </c>
      <c r="BF20" s="244" t="str">
        <f t="shared" si="13"/>
        <v>EBA</v>
      </c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</row>
    <row r="21" spans="1:146" s="32" customFormat="1" ht="16.7" customHeight="1" x14ac:dyDescent="0.2">
      <c r="A21" s="31"/>
      <c r="B21" s="21" t="s">
        <v>310</v>
      </c>
      <c r="C21" s="233"/>
      <c r="D21" s="233" t="s">
        <v>21</v>
      </c>
      <c r="E21" s="234">
        <v>0</v>
      </c>
      <c r="F21" s="723"/>
      <c r="G21" s="527" t="s">
        <v>625</v>
      </c>
      <c r="H21" s="137">
        <v>64</v>
      </c>
      <c r="I21" s="725">
        <v>0</v>
      </c>
      <c r="J21" s="725">
        <v>0</v>
      </c>
      <c r="K21" s="725">
        <v>0</v>
      </c>
      <c r="L21" s="813" t="s">
        <v>665</v>
      </c>
      <c r="M21" s="718">
        <v>43454</v>
      </c>
      <c r="N21" s="235">
        <f t="shared" si="0"/>
        <v>0</v>
      </c>
      <c r="O21" s="236"/>
      <c r="P21" s="237" t="s">
        <v>776</v>
      </c>
      <c r="Q21" s="31"/>
      <c r="R21" s="31"/>
      <c r="S21" s="238"/>
      <c r="T21" s="12">
        <v>0</v>
      </c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239" t="str">
        <f t="shared" si="2"/>
        <v>QARUN_INJ</v>
      </c>
      <c r="AV21" s="240">
        <f t="shared" si="3"/>
        <v>46277</v>
      </c>
      <c r="AW21" s="241" t="str">
        <f t="shared" si="4"/>
        <v>9HEBA-102</v>
      </c>
      <c r="AX21" s="241">
        <f t="shared" si="5"/>
        <v>0</v>
      </c>
      <c r="AY21" s="241">
        <f t="shared" si="6"/>
        <v>0</v>
      </c>
      <c r="AZ21" s="242">
        <f t="shared" si="7"/>
        <v>0</v>
      </c>
      <c r="BA21" s="242" t="str">
        <f t="shared" si="8"/>
        <v>SI</v>
      </c>
      <c r="BB21" s="241">
        <f t="shared" si="9"/>
        <v>0</v>
      </c>
      <c r="BC21" s="243" t="str">
        <f t="shared" si="10"/>
        <v/>
      </c>
      <c r="BD21" s="243" t="str">
        <f t="shared" si="11"/>
        <v/>
      </c>
      <c r="BE21" s="244" t="str">
        <f t="shared" si="12"/>
        <v/>
      </c>
      <c r="BF21" s="244" t="str">
        <f t="shared" si="13"/>
        <v>HEB</v>
      </c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</row>
    <row r="22" spans="1:146" s="32" customFormat="1" ht="16.7" customHeight="1" x14ac:dyDescent="0.2">
      <c r="A22" s="31"/>
      <c r="B22" s="21" t="s">
        <v>322</v>
      </c>
      <c r="C22" s="233"/>
      <c r="D22" s="233" t="s">
        <v>26</v>
      </c>
      <c r="E22" s="234">
        <v>24</v>
      </c>
      <c r="F22" s="277"/>
      <c r="G22" s="527" t="s">
        <v>625</v>
      </c>
      <c r="H22" s="137" t="s">
        <v>629</v>
      </c>
      <c r="I22" s="725">
        <v>0</v>
      </c>
      <c r="J22" s="725">
        <v>150</v>
      </c>
      <c r="K22" s="725">
        <v>0</v>
      </c>
      <c r="L22" s="813" t="s">
        <v>663</v>
      </c>
      <c r="M22" s="718">
        <v>45680</v>
      </c>
      <c r="N22" s="235">
        <f t="shared" si="0"/>
        <v>118100</v>
      </c>
      <c r="O22" s="236" t="s">
        <v>803</v>
      </c>
      <c r="P22" s="237"/>
      <c r="Q22" s="31"/>
      <c r="R22" s="31"/>
      <c r="S22" s="238"/>
      <c r="T22" s="12">
        <v>118100</v>
      </c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239" t="str">
        <f t="shared" si="2"/>
        <v>QARUN_INJ</v>
      </c>
      <c r="AV22" s="240">
        <f t="shared" si="3"/>
        <v>46277</v>
      </c>
      <c r="AW22" s="241" t="str">
        <f t="shared" si="4"/>
        <v>9HEBA-103</v>
      </c>
      <c r="AX22" s="241">
        <f t="shared" si="5"/>
        <v>0</v>
      </c>
      <c r="AY22" s="241">
        <f t="shared" si="6"/>
        <v>0</v>
      </c>
      <c r="AZ22" s="242">
        <f t="shared" si="7"/>
        <v>24</v>
      </c>
      <c r="BA22" s="242" t="str">
        <f t="shared" si="8"/>
        <v>INJ</v>
      </c>
      <c r="BB22" s="241">
        <f t="shared" si="9"/>
        <v>150</v>
      </c>
      <c r="BC22" s="243" t="str">
        <f t="shared" si="10"/>
        <v>H-100, H-132</v>
      </c>
      <c r="BD22" s="243" t="str">
        <f t="shared" si="11"/>
        <v/>
      </c>
      <c r="BE22" s="244" t="str">
        <f t="shared" si="12"/>
        <v>HEB</v>
      </c>
      <c r="BF22" s="244" t="str">
        <f t="shared" si="13"/>
        <v>HEB</v>
      </c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</row>
    <row r="23" spans="1:146" s="32" customFormat="1" ht="16.7" customHeight="1" x14ac:dyDescent="0.2">
      <c r="A23" s="31"/>
      <c r="B23" s="21" t="s">
        <v>324</v>
      </c>
      <c r="C23" s="233"/>
      <c r="D23" s="233" t="s">
        <v>21</v>
      </c>
      <c r="E23" s="234">
        <v>0</v>
      </c>
      <c r="F23" s="277"/>
      <c r="G23" s="527" t="s">
        <v>624</v>
      </c>
      <c r="H23" s="137">
        <v>64</v>
      </c>
      <c r="I23" s="725">
        <v>0</v>
      </c>
      <c r="J23" s="725">
        <v>0</v>
      </c>
      <c r="K23" s="725">
        <v>0</v>
      </c>
      <c r="L23" s="813" t="s">
        <v>663</v>
      </c>
      <c r="M23" s="718">
        <v>44430</v>
      </c>
      <c r="N23" s="235">
        <f t="shared" si="0"/>
        <v>0</v>
      </c>
      <c r="O23" s="236" t="s">
        <v>641</v>
      </c>
      <c r="P23" s="237" t="s">
        <v>776</v>
      </c>
      <c r="Q23" s="31"/>
      <c r="R23" s="31"/>
      <c r="S23" s="238"/>
      <c r="T23" s="12">
        <v>0</v>
      </c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239" t="str">
        <f t="shared" si="2"/>
        <v>QARUN_INJ</v>
      </c>
      <c r="AV23" s="240">
        <f t="shared" si="3"/>
        <v>46277</v>
      </c>
      <c r="AW23" s="241" t="str">
        <f t="shared" si="4"/>
        <v>9HEBA-105</v>
      </c>
      <c r="AX23" s="241">
        <f t="shared" si="5"/>
        <v>0</v>
      </c>
      <c r="AY23" s="241">
        <f t="shared" si="6"/>
        <v>0</v>
      </c>
      <c r="AZ23" s="242">
        <f t="shared" si="7"/>
        <v>0</v>
      </c>
      <c r="BA23" s="242" t="str">
        <f t="shared" si="8"/>
        <v>SI</v>
      </c>
      <c r="BB23" s="241">
        <f t="shared" si="9"/>
        <v>0</v>
      </c>
      <c r="BC23" s="243" t="str">
        <f t="shared" si="10"/>
        <v>100, 104, 109</v>
      </c>
      <c r="BD23" s="243" t="str">
        <f t="shared" si="11"/>
        <v/>
      </c>
      <c r="BE23" s="244" t="str">
        <f t="shared" si="12"/>
        <v/>
      </c>
      <c r="BF23" s="244" t="str">
        <f t="shared" si="13"/>
        <v>HEB</v>
      </c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</row>
    <row r="24" spans="1:146" s="32" customFormat="1" ht="16.7" customHeight="1" x14ac:dyDescent="0.2">
      <c r="A24" s="31"/>
      <c r="B24" s="21" t="s">
        <v>363</v>
      </c>
      <c r="C24" s="233"/>
      <c r="D24" s="233" t="s">
        <v>26</v>
      </c>
      <c r="E24" s="234">
        <v>24</v>
      </c>
      <c r="F24" s="277"/>
      <c r="G24" s="527" t="s">
        <v>624</v>
      </c>
      <c r="H24" s="137" t="s">
        <v>629</v>
      </c>
      <c r="I24" s="725">
        <v>0</v>
      </c>
      <c r="J24" s="725">
        <v>250</v>
      </c>
      <c r="K24" s="725">
        <v>0</v>
      </c>
      <c r="L24" s="813" t="s">
        <v>663</v>
      </c>
      <c r="M24" s="718">
        <v>45680</v>
      </c>
      <c r="N24" s="235">
        <f t="shared" si="0"/>
        <v>65597</v>
      </c>
      <c r="O24" s="236" t="s">
        <v>804</v>
      </c>
      <c r="P24" s="237" t="s">
        <v>782</v>
      </c>
      <c r="Q24" s="31"/>
      <c r="R24" s="31"/>
      <c r="S24" s="238"/>
      <c r="T24" s="12">
        <v>65597</v>
      </c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239" t="str">
        <f t="shared" si="2"/>
        <v>QARUN_INJ</v>
      </c>
      <c r="AV24" s="240">
        <f t="shared" si="3"/>
        <v>46277</v>
      </c>
      <c r="AW24" s="241" t="str">
        <f t="shared" si="4"/>
        <v>9HEBA-106</v>
      </c>
      <c r="AX24" s="241">
        <f t="shared" si="5"/>
        <v>0</v>
      </c>
      <c r="AY24" s="241">
        <f t="shared" si="6"/>
        <v>0</v>
      </c>
      <c r="AZ24" s="242">
        <f t="shared" si="7"/>
        <v>24</v>
      </c>
      <c r="BA24" s="242" t="str">
        <f t="shared" si="8"/>
        <v>INJ</v>
      </c>
      <c r="BB24" s="241">
        <f t="shared" si="9"/>
        <v>250</v>
      </c>
      <c r="BC24" s="243" t="str">
        <f t="shared" si="10"/>
        <v>H-133</v>
      </c>
      <c r="BD24" s="243" t="str">
        <f t="shared" si="11"/>
        <v/>
      </c>
      <c r="BE24" s="244" t="str">
        <f t="shared" si="12"/>
        <v>HEB</v>
      </c>
      <c r="BF24" s="244" t="str">
        <f t="shared" si="13"/>
        <v>HEB</v>
      </c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31"/>
      <c r="DX24" s="31"/>
      <c r="DY24" s="31"/>
      <c r="DZ24" s="31"/>
      <c r="EA24" s="31"/>
      <c r="EB24" s="31"/>
      <c r="EC24" s="31"/>
      <c r="ED24" s="31"/>
      <c r="EE24" s="31"/>
      <c r="EF24" s="31"/>
      <c r="EG24" s="31"/>
      <c r="EH24" s="31"/>
      <c r="EI24" s="31"/>
      <c r="EJ24" s="31"/>
      <c r="EK24" s="31"/>
      <c r="EL24" s="31"/>
      <c r="EM24" s="31"/>
      <c r="EN24" s="31"/>
      <c r="EO24" s="31"/>
      <c r="EP24" s="31"/>
    </row>
    <row r="25" spans="1:146" s="32" customFormat="1" ht="16.7" customHeight="1" x14ac:dyDescent="0.2">
      <c r="A25" s="31"/>
      <c r="B25" s="21" t="s">
        <v>370</v>
      </c>
      <c r="C25" s="473"/>
      <c r="D25" s="233" t="s">
        <v>21</v>
      </c>
      <c r="E25" s="234">
        <v>0</v>
      </c>
      <c r="F25" s="277"/>
      <c r="G25" s="527" t="s">
        <v>625</v>
      </c>
      <c r="H25" s="474" t="s">
        <v>629</v>
      </c>
      <c r="I25" s="725">
        <v>0</v>
      </c>
      <c r="J25" s="725">
        <v>0</v>
      </c>
      <c r="K25" s="725">
        <v>0</v>
      </c>
      <c r="L25" s="813" t="s">
        <v>665</v>
      </c>
      <c r="M25" s="718">
        <v>44433</v>
      </c>
      <c r="N25" s="235">
        <f t="shared" si="0"/>
        <v>0</v>
      </c>
      <c r="O25" s="476" t="s">
        <v>374</v>
      </c>
      <c r="P25" s="237" t="s">
        <v>776</v>
      </c>
      <c r="Q25" s="31"/>
      <c r="R25" s="31"/>
      <c r="S25" s="238"/>
      <c r="T25" s="475">
        <v>0</v>
      </c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239" t="str">
        <f t="shared" si="2"/>
        <v>QARUN_INJ</v>
      </c>
      <c r="AV25" s="240">
        <f t="shared" si="3"/>
        <v>46277</v>
      </c>
      <c r="AW25" s="241" t="str">
        <f t="shared" si="4"/>
        <v>9HEBA-108</v>
      </c>
      <c r="AX25" s="241">
        <f t="shared" si="5"/>
        <v>0</v>
      </c>
      <c r="AY25" s="241">
        <f t="shared" si="6"/>
        <v>0</v>
      </c>
      <c r="AZ25" s="242">
        <f t="shared" si="7"/>
        <v>0</v>
      </c>
      <c r="BA25" s="242" t="str">
        <f t="shared" si="8"/>
        <v>SI</v>
      </c>
      <c r="BB25" s="241">
        <f t="shared" si="9"/>
        <v>0</v>
      </c>
      <c r="BC25" s="243" t="str">
        <f t="shared" si="10"/>
        <v>100, 107</v>
      </c>
      <c r="BD25" s="243" t="str">
        <f t="shared" si="11"/>
        <v/>
      </c>
      <c r="BE25" s="244" t="str">
        <f t="shared" si="12"/>
        <v/>
      </c>
      <c r="BF25" s="244" t="str">
        <f t="shared" si="13"/>
        <v>HEB</v>
      </c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</row>
    <row r="26" spans="1:146" s="32" customFormat="1" ht="16.7" customHeight="1" x14ac:dyDescent="0.2">
      <c r="A26" s="31"/>
      <c r="B26" s="20" t="s">
        <v>338</v>
      </c>
      <c r="C26" s="233"/>
      <c r="D26" s="233" t="s">
        <v>21</v>
      </c>
      <c r="E26" s="234">
        <v>0</v>
      </c>
      <c r="F26" s="277" t="s">
        <v>195</v>
      </c>
      <c r="G26" s="527" t="s">
        <v>624</v>
      </c>
      <c r="H26" s="137" t="s">
        <v>629</v>
      </c>
      <c r="I26" s="725">
        <v>0</v>
      </c>
      <c r="J26" s="725">
        <v>0</v>
      </c>
      <c r="K26" s="725">
        <v>1900</v>
      </c>
      <c r="L26" s="813" t="s">
        <v>663</v>
      </c>
      <c r="M26" s="718">
        <v>43634</v>
      </c>
      <c r="N26" s="235">
        <f t="shared" si="0"/>
        <v>0</v>
      </c>
      <c r="O26" s="236" t="s">
        <v>375</v>
      </c>
      <c r="P26" s="237" t="s">
        <v>776</v>
      </c>
      <c r="Q26" s="31"/>
      <c r="R26" s="31"/>
      <c r="S26" s="238"/>
      <c r="T26" s="12">
        <v>0</v>
      </c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239" t="str">
        <f t="shared" si="2"/>
        <v>QARUN_INJ</v>
      </c>
      <c r="AV26" s="240">
        <f t="shared" si="3"/>
        <v>46277</v>
      </c>
      <c r="AW26" s="241" t="str">
        <f t="shared" si="4"/>
        <v>9HEBA-110</v>
      </c>
      <c r="AX26" s="241">
        <f t="shared" si="5"/>
        <v>0</v>
      </c>
      <c r="AY26" s="241">
        <f t="shared" si="6"/>
        <v>1900</v>
      </c>
      <c r="AZ26" s="242">
        <f t="shared" si="7"/>
        <v>0</v>
      </c>
      <c r="BA26" s="242" t="str">
        <f t="shared" si="8"/>
        <v>SI</v>
      </c>
      <c r="BB26" s="241">
        <f t="shared" si="9"/>
        <v>0</v>
      </c>
      <c r="BC26" s="243" t="str">
        <f t="shared" si="10"/>
        <v>102, 104, 101, 122</v>
      </c>
      <c r="BD26" s="243" t="str">
        <f t="shared" si="11"/>
        <v>OTHER</v>
      </c>
      <c r="BE26" s="244" t="str">
        <f t="shared" si="12"/>
        <v/>
      </c>
      <c r="BF26" s="244" t="str">
        <f t="shared" si="13"/>
        <v>HEB</v>
      </c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</row>
    <row r="27" spans="1:146" s="32" customFormat="1" ht="16.7" customHeight="1" x14ac:dyDescent="0.2">
      <c r="A27" s="31"/>
      <c r="B27" s="20" t="s">
        <v>405</v>
      </c>
      <c r="C27" s="233"/>
      <c r="D27" s="233" t="s">
        <v>21</v>
      </c>
      <c r="E27" s="234">
        <v>0</v>
      </c>
      <c r="F27" s="277" t="s">
        <v>269</v>
      </c>
      <c r="G27" s="527"/>
      <c r="H27" s="137"/>
      <c r="I27" s="725">
        <v>0</v>
      </c>
      <c r="J27" s="725">
        <v>0</v>
      </c>
      <c r="K27" s="725">
        <v>0</v>
      </c>
      <c r="L27" s="813" t="s">
        <v>665</v>
      </c>
      <c r="M27" s="718">
        <v>43454</v>
      </c>
      <c r="N27" s="235">
        <f t="shared" si="0"/>
        <v>0</v>
      </c>
      <c r="O27" s="236"/>
      <c r="P27" s="727" t="s">
        <v>777</v>
      </c>
      <c r="Q27" s="31"/>
      <c r="R27" s="31"/>
      <c r="S27" s="238"/>
      <c r="T27" s="12">
        <v>0</v>
      </c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239" t="str">
        <f t="shared" si="2"/>
        <v>QARUN_INJ</v>
      </c>
      <c r="AV27" s="240">
        <f t="shared" si="3"/>
        <v>46277</v>
      </c>
      <c r="AW27" s="241" t="str">
        <f t="shared" si="4"/>
        <v>9HEBA-111</v>
      </c>
      <c r="AX27" s="241">
        <f t="shared" si="5"/>
        <v>0</v>
      </c>
      <c r="AY27" s="241">
        <f t="shared" si="6"/>
        <v>0</v>
      </c>
      <c r="AZ27" s="242">
        <f t="shared" si="7"/>
        <v>0</v>
      </c>
      <c r="BA27" s="242" t="str">
        <f t="shared" si="8"/>
        <v>SI</v>
      </c>
      <c r="BB27" s="241">
        <f t="shared" si="9"/>
        <v>0</v>
      </c>
      <c r="BC27" s="243" t="str">
        <f t="shared" si="10"/>
        <v/>
      </c>
      <c r="BD27" s="243" t="str">
        <f t="shared" si="11"/>
        <v>WELL NOT TAKING WATER</v>
      </c>
      <c r="BE27" s="244" t="str">
        <f t="shared" si="12"/>
        <v/>
      </c>
      <c r="BF27" s="244" t="str">
        <f t="shared" si="13"/>
        <v>HEB</v>
      </c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</row>
    <row r="28" spans="1:146" s="32" customFormat="1" ht="16.7" customHeight="1" x14ac:dyDescent="0.2">
      <c r="A28" s="31"/>
      <c r="B28" s="21" t="s">
        <v>360</v>
      </c>
      <c r="C28" s="233"/>
      <c r="D28" s="233" t="s">
        <v>21</v>
      </c>
      <c r="E28" s="234">
        <v>0</v>
      </c>
      <c r="F28" s="277" t="s">
        <v>269</v>
      </c>
      <c r="G28" s="527"/>
      <c r="H28" s="137"/>
      <c r="I28" s="725">
        <v>0</v>
      </c>
      <c r="J28" s="725">
        <v>0</v>
      </c>
      <c r="K28" s="725">
        <v>0</v>
      </c>
      <c r="L28" s="813" t="s">
        <v>665</v>
      </c>
      <c r="M28" s="718">
        <v>43454</v>
      </c>
      <c r="N28" s="235">
        <f t="shared" si="0"/>
        <v>0</v>
      </c>
      <c r="O28" s="236"/>
      <c r="P28" s="727" t="s">
        <v>777</v>
      </c>
      <c r="Q28" s="31"/>
      <c r="R28" s="31"/>
      <c r="S28" s="238"/>
      <c r="T28" s="12">
        <v>0</v>
      </c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239" t="str">
        <f t="shared" si="2"/>
        <v>QARUN_INJ</v>
      </c>
      <c r="AV28" s="240">
        <f t="shared" si="3"/>
        <v>46277</v>
      </c>
      <c r="AW28" s="241" t="str">
        <f t="shared" si="4"/>
        <v>9HEBA-112</v>
      </c>
      <c r="AX28" s="241">
        <f t="shared" si="5"/>
        <v>0</v>
      </c>
      <c r="AY28" s="241">
        <f t="shared" si="6"/>
        <v>0</v>
      </c>
      <c r="AZ28" s="242">
        <f t="shared" si="7"/>
        <v>0</v>
      </c>
      <c r="BA28" s="242" t="str">
        <f t="shared" si="8"/>
        <v>SI</v>
      </c>
      <c r="BB28" s="241">
        <f t="shared" si="9"/>
        <v>0</v>
      </c>
      <c r="BC28" s="243" t="str">
        <f t="shared" si="10"/>
        <v/>
      </c>
      <c r="BD28" s="243" t="str">
        <f t="shared" si="11"/>
        <v>WELL NOT TAKING WATER</v>
      </c>
      <c r="BE28" s="244" t="str">
        <f t="shared" si="12"/>
        <v/>
      </c>
      <c r="BF28" s="244" t="str">
        <f t="shared" si="13"/>
        <v>HEB</v>
      </c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</row>
    <row r="29" spans="1:146" s="32" customFormat="1" ht="16.7" customHeight="1" x14ac:dyDescent="0.2">
      <c r="A29" s="31"/>
      <c r="B29" s="20" t="s">
        <v>371</v>
      </c>
      <c r="C29" s="233"/>
      <c r="D29" s="233" t="s">
        <v>21</v>
      </c>
      <c r="E29" s="234">
        <v>0</v>
      </c>
      <c r="F29" s="277" t="s">
        <v>268</v>
      </c>
      <c r="G29" s="527" t="s">
        <v>624</v>
      </c>
      <c r="H29" s="137">
        <v>56</v>
      </c>
      <c r="I29" s="725">
        <v>0</v>
      </c>
      <c r="J29" s="725">
        <v>0</v>
      </c>
      <c r="K29" s="725">
        <v>0</v>
      </c>
      <c r="L29" s="813" t="s">
        <v>665</v>
      </c>
      <c r="M29" s="718">
        <v>44052</v>
      </c>
      <c r="N29" s="235">
        <f t="shared" si="0"/>
        <v>0</v>
      </c>
      <c r="O29" s="236"/>
      <c r="P29" s="237" t="s">
        <v>776</v>
      </c>
      <c r="Q29" s="31"/>
      <c r="R29" s="31"/>
      <c r="S29" s="238"/>
      <c r="T29" s="12">
        <v>0</v>
      </c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239" t="str">
        <f t="shared" si="2"/>
        <v>QARUN_INJ</v>
      </c>
      <c r="AV29" s="240">
        <f t="shared" si="3"/>
        <v>46277</v>
      </c>
      <c r="AW29" s="241" t="str">
        <f t="shared" si="4"/>
        <v>9HEBA-115</v>
      </c>
      <c r="AX29" s="241">
        <f t="shared" si="5"/>
        <v>0</v>
      </c>
      <c r="AY29" s="241">
        <f t="shared" si="6"/>
        <v>0</v>
      </c>
      <c r="AZ29" s="242">
        <f t="shared" si="7"/>
        <v>0</v>
      </c>
      <c r="BA29" s="242" t="str">
        <f t="shared" si="8"/>
        <v>SI</v>
      </c>
      <c r="BB29" s="241">
        <f t="shared" si="9"/>
        <v>0</v>
      </c>
      <c r="BC29" s="243" t="str">
        <f t="shared" si="10"/>
        <v/>
      </c>
      <c r="BD29" s="243" t="str">
        <f t="shared" si="11"/>
        <v>NOT REQUIRED</v>
      </c>
      <c r="BE29" s="244" t="str">
        <f t="shared" si="12"/>
        <v/>
      </c>
      <c r="BF29" s="244" t="str">
        <f t="shared" si="13"/>
        <v>HEB</v>
      </c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</row>
    <row r="30" spans="1:146" s="32" customFormat="1" ht="16.7" customHeight="1" x14ac:dyDescent="0.2">
      <c r="A30" s="31"/>
      <c r="B30" s="21" t="s">
        <v>340</v>
      </c>
      <c r="C30" s="233"/>
      <c r="D30" s="233" t="s">
        <v>21</v>
      </c>
      <c r="E30" s="234">
        <v>0</v>
      </c>
      <c r="F30" s="277" t="s">
        <v>269</v>
      </c>
      <c r="G30" s="527"/>
      <c r="H30" s="137"/>
      <c r="I30" s="725">
        <v>0</v>
      </c>
      <c r="J30" s="725">
        <v>0</v>
      </c>
      <c r="K30" s="725">
        <v>0</v>
      </c>
      <c r="L30" s="813" t="s">
        <v>663</v>
      </c>
      <c r="M30" s="718">
        <v>43454</v>
      </c>
      <c r="N30" s="235">
        <f t="shared" si="0"/>
        <v>0</v>
      </c>
      <c r="O30" s="236"/>
      <c r="P30" s="727" t="s">
        <v>777</v>
      </c>
      <c r="Q30" s="31"/>
      <c r="R30" s="31"/>
      <c r="S30" s="238"/>
      <c r="T30" s="12">
        <v>0</v>
      </c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239" t="str">
        <f t="shared" si="2"/>
        <v>QARUN_INJ</v>
      </c>
      <c r="AV30" s="240">
        <f t="shared" si="3"/>
        <v>46277</v>
      </c>
      <c r="AW30" s="241" t="str">
        <f t="shared" si="4"/>
        <v>9HEBA-122</v>
      </c>
      <c r="AX30" s="241">
        <f t="shared" si="5"/>
        <v>0</v>
      </c>
      <c r="AY30" s="241">
        <f t="shared" si="6"/>
        <v>0</v>
      </c>
      <c r="AZ30" s="242">
        <f t="shared" si="7"/>
        <v>0</v>
      </c>
      <c r="BA30" s="242" t="str">
        <f t="shared" si="8"/>
        <v>SI</v>
      </c>
      <c r="BB30" s="241">
        <f t="shared" si="9"/>
        <v>0</v>
      </c>
      <c r="BC30" s="243" t="str">
        <f t="shared" si="10"/>
        <v/>
      </c>
      <c r="BD30" s="243" t="str">
        <f t="shared" si="11"/>
        <v>WELL NOT TAKING WATER</v>
      </c>
      <c r="BE30" s="244" t="str">
        <f t="shared" si="12"/>
        <v/>
      </c>
      <c r="BF30" s="244" t="str">
        <f t="shared" si="13"/>
        <v>HEB</v>
      </c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</row>
    <row r="31" spans="1:146" s="32" customFormat="1" ht="16.7" customHeight="1" x14ac:dyDescent="0.2">
      <c r="A31" s="31"/>
      <c r="B31" s="720" t="s">
        <v>461</v>
      </c>
      <c r="C31" s="721"/>
      <c r="D31" s="721" t="s">
        <v>26</v>
      </c>
      <c r="E31" s="234">
        <v>24</v>
      </c>
      <c r="F31" s="277"/>
      <c r="G31" s="723" t="s">
        <v>625</v>
      </c>
      <c r="H31" s="724">
        <v>64</v>
      </c>
      <c r="I31" s="725">
        <v>0</v>
      </c>
      <c r="J31" s="725">
        <v>1500</v>
      </c>
      <c r="K31" s="725">
        <v>0</v>
      </c>
      <c r="L31" s="813" t="s">
        <v>663</v>
      </c>
      <c r="M31" s="718">
        <v>45680</v>
      </c>
      <c r="N31" s="235">
        <f t="shared" si="0"/>
        <v>86402</v>
      </c>
      <c r="O31" s="726" t="s">
        <v>805</v>
      </c>
      <c r="P31" s="727"/>
      <c r="Q31" s="31"/>
      <c r="R31" s="31"/>
      <c r="S31" s="238"/>
      <c r="T31" s="725">
        <v>86402</v>
      </c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239" t="str">
        <f t="shared" si="2"/>
        <v>QARUN_INJ</v>
      </c>
      <c r="AV31" s="240">
        <f t="shared" si="3"/>
        <v>46277</v>
      </c>
      <c r="AW31" s="241" t="str">
        <f t="shared" si="4"/>
        <v>9HEBA-127</v>
      </c>
      <c r="AX31" s="241">
        <f t="shared" si="5"/>
        <v>0</v>
      </c>
      <c r="AY31" s="241">
        <f t="shared" si="6"/>
        <v>0</v>
      </c>
      <c r="AZ31" s="242">
        <f t="shared" si="7"/>
        <v>24</v>
      </c>
      <c r="BA31" s="242" t="str">
        <f t="shared" si="8"/>
        <v>INJ</v>
      </c>
      <c r="BB31" s="241">
        <f t="shared" si="9"/>
        <v>1500</v>
      </c>
      <c r="BC31" s="243" t="str">
        <f t="shared" si="10"/>
        <v>H-100, H-104</v>
      </c>
      <c r="BD31" s="243" t="str">
        <f t="shared" si="11"/>
        <v/>
      </c>
      <c r="BE31" s="244" t="str">
        <f t="shared" si="12"/>
        <v>HEB</v>
      </c>
      <c r="BF31" s="244" t="str">
        <f t="shared" si="13"/>
        <v>HEB</v>
      </c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</row>
    <row r="32" spans="1:146" s="32" customFormat="1" ht="16.7" customHeight="1" x14ac:dyDescent="0.2">
      <c r="A32" s="31"/>
      <c r="B32" s="21" t="s">
        <v>486</v>
      </c>
      <c r="C32" s="233"/>
      <c r="D32" s="233" t="s">
        <v>26</v>
      </c>
      <c r="E32" s="234">
        <v>24</v>
      </c>
      <c r="F32" s="277"/>
      <c r="G32" s="527" t="s">
        <v>624</v>
      </c>
      <c r="H32" s="137">
        <v>64</v>
      </c>
      <c r="I32" s="725">
        <v>0</v>
      </c>
      <c r="J32" s="725">
        <v>500</v>
      </c>
      <c r="K32" s="725">
        <v>0</v>
      </c>
      <c r="L32" s="813" t="s">
        <v>663</v>
      </c>
      <c r="M32" s="718">
        <v>45927</v>
      </c>
      <c r="N32" s="235">
        <f t="shared" si="0"/>
        <v>113327</v>
      </c>
      <c r="O32" s="236" t="s">
        <v>806</v>
      </c>
      <c r="P32" s="237"/>
      <c r="Q32" s="31"/>
      <c r="R32" s="31"/>
      <c r="S32" s="238"/>
      <c r="T32" s="12">
        <v>113327</v>
      </c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239" t="str">
        <f t="shared" si="2"/>
        <v>QARUN_INJ</v>
      </c>
      <c r="AV32" s="240">
        <f t="shared" si="3"/>
        <v>46277</v>
      </c>
      <c r="AW32" s="241" t="str">
        <f t="shared" si="4"/>
        <v>9HEBA-18</v>
      </c>
      <c r="AX32" s="241">
        <f t="shared" si="5"/>
        <v>0</v>
      </c>
      <c r="AY32" s="241">
        <f t="shared" si="6"/>
        <v>0</v>
      </c>
      <c r="AZ32" s="242">
        <f t="shared" si="7"/>
        <v>24</v>
      </c>
      <c r="BA32" s="242" t="str">
        <f t="shared" si="8"/>
        <v>INJ</v>
      </c>
      <c r="BB32" s="241">
        <f t="shared" si="9"/>
        <v>500</v>
      </c>
      <c r="BC32" s="243" t="str">
        <f t="shared" si="10"/>
        <v>H-10, H-14</v>
      </c>
      <c r="BD32" s="243" t="str">
        <f t="shared" si="11"/>
        <v/>
      </c>
      <c r="BE32" s="244" t="str">
        <f t="shared" si="12"/>
        <v>HEB</v>
      </c>
      <c r="BF32" s="244" t="str">
        <f t="shared" si="13"/>
        <v>HEB</v>
      </c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</row>
    <row r="33" spans="1:146" s="32" customFormat="1" ht="16.7" customHeight="1" x14ac:dyDescent="0.2">
      <c r="A33" s="31"/>
      <c r="B33" s="21" t="s">
        <v>311</v>
      </c>
      <c r="C33" s="233"/>
      <c r="D33" s="233" t="s">
        <v>26</v>
      </c>
      <c r="E33" s="234">
        <v>24</v>
      </c>
      <c r="F33" s="277"/>
      <c r="G33" s="527" t="s">
        <v>625</v>
      </c>
      <c r="H33" s="137" t="s">
        <v>629</v>
      </c>
      <c r="I33" s="725">
        <v>136</v>
      </c>
      <c r="J33" s="725">
        <v>1000</v>
      </c>
      <c r="K33" s="725">
        <v>2000</v>
      </c>
      <c r="L33" s="813" t="s">
        <v>663</v>
      </c>
      <c r="M33" s="718">
        <v>45680</v>
      </c>
      <c r="N33" s="235">
        <f t="shared" si="0"/>
        <v>246816</v>
      </c>
      <c r="O33" s="236" t="s">
        <v>807</v>
      </c>
      <c r="P33" s="237" t="s">
        <v>570</v>
      </c>
      <c r="Q33" s="31"/>
      <c r="R33" s="31"/>
      <c r="S33" s="238"/>
      <c r="T33" s="12">
        <v>246680</v>
      </c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239" t="str">
        <f t="shared" si="2"/>
        <v>QARUN_INJ</v>
      </c>
      <c r="AV33" s="240">
        <f t="shared" si="3"/>
        <v>46277</v>
      </c>
      <c r="AW33" s="241" t="str">
        <f t="shared" si="4"/>
        <v>9HEBA-205</v>
      </c>
      <c r="AX33" s="241">
        <f t="shared" si="5"/>
        <v>136</v>
      </c>
      <c r="AY33" s="241">
        <f t="shared" si="6"/>
        <v>2000</v>
      </c>
      <c r="AZ33" s="242">
        <f t="shared" si="7"/>
        <v>24</v>
      </c>
      <c r="BA33" s="242" t="str">
        <f t="shared" si="8"/>
        <v>INJ</v>
      </c>
      <c r="BB33" s="241">
        <f t="shared" si="9"/>
        <v>1000</v>
      </c>
      <c r="BC33" s="243" t="str">
        <f t="shared" si="10"/>
        <v>H-237, H-247ST, H-246,</v>
      </c>
      <c r="BD33" s="243" t="str">
        <f t="shared" si="11"/>
        <v/>
      </c>
      <c r="BE33" s="244" t="str">
        <f t="shared" si="12"/>
        <v>HEB</v>
      </c>
      <c r="BF33" s="244" t="str">
        <f t="shared" si="13"/>
        <v>HEB</v>
      </c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</row>
    <row r="34" spans="1:146" s="32" customFormat="1" ht="16.7" customHeight="1" x14ac:dyDescent="0.2">
      <c r="A34" s="31"/>
      <c r="B34" s="21" t="s">
        <v>407</v>
      </c>
      <c r="C34" s="233"/>
      <c r="D34" s="233" t="s">
        <v>26</v>
      </c>
      <c r="E34" s="234">
        <v>24</v>
      </c>
      <c r="F34" s="277"/>
      <c r="G34" s="527" t="s">
        <v>624</v>
      </c>
      <c r="H34" s="137" t="s">
        <v>629</v>
      </c>
      <c r="I34" s="725">
        <v>0</v>
      </c>
      <c r="J34" s="725">
        <v>0</v>
      </c>
      <c r="K34" s="725">
        <v>0</v>
      </c>
      <c r="L34" s="813" t="s">
        <v>663</v>
      </c>
      <c r="M34" s="718">
        <v>45680</v>
      </c>
      <c r="N34" s="235">
        <f t="shared" si="0"/>
        <v>0</v>
      </c>
      <c r="O34" s="236" t="s">
        <v>808</v>
      </c>
      <c r="P34" s="237" t="s">
        <v>570</v>
      </c>
      <c r="Q34" s="31"/>
      <c r="R34" s="31"/>
      <c r="S34" s="238"/>
      <c r="T34" s="12">
        <v>0</v>
      </c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239" t="str">
        <f t="shared" si="2"/>
        <v>QARUN_INJ</v>
      </c>
      <c r="AV34" s="240">
        <f t="shared" si="3"/>
        <v>46277</v>
      </c>
      <c r="AW34" s="241" t="str">
        <f t="shared" si="4"/>
        <v>9HEBA-209</v>
      </c>
      <c r="AX34" s="241">
        <f t="shared" si="5"/>
        <v>0</v>
      </c>
      <c r="AY34" s="241">
        <f t="shared" si="6"/>
        <v>0</v>
      </c>
      <c r="AZ34" s="242">
        <f t="shared" si="7"/>
        <v>24</v>
      </c>
      <c r="BA34" s="242" t="str">
        <f t="shared" si="8"/>
        <v>INJ</v>
      </c>
      <c r="BB34" s="241">
        <f t="shared" si="9"/>
        <v>0</v>
      </c>
      <c r="BC34" s="243" t="str">
        <f t="shared" si="10"/>
        <v>H-206, H-217, H-239, H-237ST</v>
      </c>
      <c r="BD34" s="243" t="str">
        <f t="shared" si="11"/>
        <v/>
      </c>
      <c r="BE34" s="244" t="str">
        <f t="shared" si="12"/>
        <v>HEB</v>
      </c>
      <c r="BF34" s="244" t="str">
        <f t="shared" si="13"/>
        <v>HEB</v>
      </c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</row>
    <row r="35" spans="1:146" s="32" customFormat="1" ht="16.7" customHeight="1" x14ac:dyDescent="0.2">
      <c r="A35" s="31"/>
      <c r="B35" s="21" t="s">
        <v>372</v>
      </c>
      <c r="C35" s="233"/>
      <c r="D35" s="233" t="s">
        <v>26</v>
      </c>
      <c r="E35" s="234">
        <v>24</v>
      </c>
      <c r="F35" s="277"/>
      <c r="G35" s="527" t="s">
        <v>625</v>
      </c>
      <c r="H35" s="137">
        <v>64</v>
      </c>
      <c r="I35" s="725">
        <v>386</v>
      </c>
      <c r="J35" s="725">
        <v>1400</v>
      </c>
      <c r="K35" s="725">
        <v>2020</v>
      </c>
      <c r="L35" s="813" t="s">
        <v>663</v>
      </c>
      <c r="M35" s="718">
        <v>45680</v>
      </c>
      <c r="N35" s="235">
        <f t="shared" si="0"/>
        <v>599202</v>
      </c>
      <c r="O35" s="236" t="s">
        <v>809</v>
      </c>
      <c r="P35" s="237"/>
      <c r="Q35" s="31"/>
      <c r="R35" s="31"/>
      <c r="S35" s="238"/>
      <c r="T35" s="12">
        <v>598816</v>
      </c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239" t="str">
        <f t="shared" si="2"/>
        <v>QARUN_INJ</v>
      </c>
      <c r="AV35" s="240">
        <f t="shared" si="3"/>
        <v>46277</v>
      </c>
      <c r="AW35" s="241" t="str">
        <f t="shared" si="4"/>
        <v>9HEBA-210</v>
      </c>
      <c r="AX35" s="241">
        <f t="shared" si="5"/>
        <v>386</v>
      </c>
      <c r="AY35" s="241">
        <f t="shared" si="6"/>
        <v>2020</v>
      </c>
      <c r="AZ35" s="242">
        <f t="shared" si="7"/>
        <v>24</v>
      </c>
      <c r="BA35" s="242" t="str">
        <f t="shared" si="8"/>
        <v>INJ</v>
      </c>
      <c r="BB35" s="241">
        <f t="shared" si="9"/>
        <v>1400</v>
      </c>
      <c r="BC35" s="243" t="str">
        <f t="shared" si="10"/>
        <v>H-205, H-206</v>
      </c>
      <c r="BD35" s="243" t="str">
        <f t="shared" si="11"/>
        <v/>
      </c>
      <c r="BE35" s="244" t="str">
        <f t="shared" si="12"/>
        <v>HEB</v>
      </c>
      <c r="BF35" s="244" t="str">
        <f t="shared" si="13"/>
        <v>HEB</v>
      </c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</row>
    <row r="36" spans="1:146" s="32" customFormat="1" ht="16.7" customHeight="1" x14ac:dyDescent="0.2">
      <c r="A36" s="31"/>
      <c r="B36" s="21" t="s">
        <v>330</v>
      </c>
      <c r="C36" s="233"/>
      <c r="D36" s="233" t="s">
        <v>26</v>
      </c>
      <c r="E36" s="234">
        <v>24</v>
      </c>
      <c r="F36" s="277"/>
      <c r="G36" s="527" t="s">
        <v>625</v>
      </c>
      <c r="H36" s="137" t="s">
        <v>629</v>
      </c>
      <c r="I36" s="725">
        <v>175</v>
      </c>
      <c r="J36" s="725">
        <v>0</v>
      </c>
      <c r="K36" s="725">
        <v>1820</v>
      </c>
      <c r="L36" s="813" t="s">
        <v>663</v>
      </c>
      <c r="M36" s="718">
        <v>45350</v>
      </c>
      <c r="N36" s="235">
        <f t="shared" si="0"/>
        <v>102557</v>
      </c>
      <c r="O36" s="236" t="s">
        <v>810</v>
      </c>
      <c r="P36" s="237"/>
      <c r="Q36" s="31"/>
      <c r="R36" s="31"/>
      <c r="S36" s="238"/>
      <c r="T36" s="12">
        <v>102382</v>
      </c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239" t="str">
        <f t="shared" si="2"/>
        <v>QARUN_INJ</v>
      </c>
      <c r="AV36" s="240">
        <f t="shared" si="3"/>
        <v>46277</v>
      </c>
      <c r="AW36" s="241" t="str">
        <f t="shared" si="4"/>
        <v>9HEBA-211</v>
      </c>
      <c r="AX36" s="241">
        <f t="shared" si="5"/>
        <v>175</v>
      </c>
      <c r="AY36" s="241">
        <f t="shared" si="6"/>
        <v>1820</v>
      </c>
      <c r="AZ36" s="242">
        <f t="shared" si="7"/>
        <v>24</v>
      </c>
      <c r="BA36" s="242" t="str">
        <f t="shared" si="8"/>
        <v>INJ</v>
      </c>
      <c r="BB36" s="241">
        <f t="shared" si="9"/>
        <v>0</v>
      </c>
      <c r="BC36" s="243" t="str">
        <f t="shared" si="10"/>
        <v>H-202, H-205A, H-212, H-237</v>
      </c>
      <c r="BD36" s="243" t="str">
        <f t="shared" si="11"/>
        <v/>
      </c>
      <c r="BE36" s="244" t="str">
        <f t="shared" si="12"/>
        <v>HEB</v>
      </c>
      <c r="BF36" s="244" t="str">
        <f t="shared" si="13"/>
        <v>HEB</v>
      </c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</row>
    <row r="37" spans="1:146" s="32" customFormat="1" ht="16.7" customHeight="1" x14ac:dyDescent="0.2">
      <c r="A37" s="31"/>
      <c r="B37" s="21" t="s">
        <v>412</v>
      </c>
      <c r="C37" s="233"/>
      <c r="D37" s="233" t="s">
        <v>21</v>
      </c>
      <c r="E37" s="722">
        <v>0</v>
      </c>
      <c r="F37" s="723" t="s">
        <v>268</v>
      </c>
      <c r="G37" s="527" t="s">
        <v>624</v>
      </c>
      <c r="H37" s="137" t="s">
        <v>629</v>
      </c>
      <c r="I37" s="725">
        <v>0</v>
      </c>
      <c r="J37" s="725">
        <v>0</v>
      </c>
      <c r="K37" s="725">
        <v>0</v>
      </c>
      <c r="L37" s="813" t="s">
        <v>665</v>
      </c>
      <c r="M37" s="718">
        <v>43454</v>
      </c>
      <c r="N37" s="235">
        <f t="shared" si="0"/>
        <v>0</v>
      </c>
      <c r="O37" s="236"/>
      <c r="P37" s="237" t="s">
        <v>776</v>
      </c>
      <c r="Q37" s="31"/>
      <c r="R37" s="31"/>
      <c r="S37" s="238"/>
      <c r="T37" s="12">
        <v>0</v>
      </c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239" t="str">
        <f t="shared" si="2"/>
        <v>QARUN_INJ</v>
      </c>
      <c r="AV37" s="240">
        <f t="shared" si="3"/>
        <v>46277</v>
      </c>
      <c r="AW37" s="241" t="str">
        <f t="shared" si="4"/>
        <v>9HEBA-213</v>
      </c>
      <c r="AX37" s="241">
        <f t="shared" si="5"/>
        <v>0</v>
      </c>
      <c r="AY37" s="241">
        <f t="shared" si="6"/>
        <v>0</v>
      </c>
      <c r="AZ37" s="242">
        <f t="shared" si="7"/>
        <v>0</v>
      </c>
      <c r="BA37" s="242" t="str">
        <f t="shared" si="8"/>
        <v>SI</v>
      </c>
      <c r="BB37" s="241">
        <f t="shared" si="9"/>
        <v>0</v>
      </c>
      <c r="BC37" s="243" t="str">
        <f t="shared" si="10"/>
        <v/>
      </c>
      <c r="BD37" s="243" t="str">
        <f t="shared" si="11"/>
        <v>NOT REQUIRED</v>
      </c>
      <c r="BE37" s="244" t="str">
        <f t="shared" si="12"/>
        <v/>
      </c>
      <c r="BF37" s="244" t="str">
        <f t="shared" si="13"/>
        <v>HEB</v>
      </c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</row>
    <row r="38" spans="1:146" s="32" customFormat="1" ht="16.7" customHeight="1" x14ac:dyDescent="0.2">
      <c r="A38" s="31"/>
      <c r="B38" s="720" t="s">
        <v>394</v>
      </c>
      <c r="C38" s="721"/>
      <c r="D38" s="721" t="s">
        <v>26</v>
      </c>
      <c r="E38" s="234">
        <v>24</v>
      </c>
      <c r="F38" s="277"/>
      <c r="G38" s="723" t="s">
        <v>624</v>
      </c>
      <c r="H38" s="724">
        <v>64</v>
      </c>
      <c r="I38" s="725">
        <v>447</v>
      </c>
      <c r="J38" s="725">
        <v>150</v>
      </c>
      <c r="K38" s="725">
        <v>2000</v>
      </c>
      <c r="L38" s="813" t="s">
        <v>663</v>
      </c>
      <c r="M38" s="718">
        <v>45350</v>
      </c>
      <c r="N38" s="235">
        <f t="shared" si="0"/>
        <v>75331</v>
      </c>
      <c r="O38" s="726" t="s">
        <v>811</v>
      </c>
      <c r="P38" s="727"/>
      <c r="Q38" s="31"/>
      <c r="R38" s="31"/>
      <c r="S38" s="238"/>
      <c r="T38" s="725">
        <v>74884</v>
      </c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239" t="str">
        <f t="shared" si="2"/>
        <v>QARUN_INJ</v>
      </c>
      <c r="AV38" s="240">
        <f t="shared" si="3"/>
        <v>46277</v>
      </c>
      <c r="AW38" s="241" t="str">
        <f t="shared" si="4"/>
        <v>9HEBA-216</v>
      </c>
      <c r="AX38" s="241">
        <f t="shared" si="5"/>
        <v>447</v>
      </c>
      <c r="AY38" s="241">
        <f t="shared" si="6"/>
        <v>2000</v>
      </c>
      <c r="AZ38" s="242">
        <f t="shared" si="7"/>
        <v>24</v>
      </c>
      <c r="BA38" s="242" t="str">
        <f t="shared" si="8"/>
        <v>INJ</v>
      </c>
      <c r="BB38" s="241">
        <f t="shared" si="9"/>
        <v>150</v>
      </c>
      <c r="BC38" s="243" t="str">
        <f t="shared" si="10"/>
        <v>H-217</v>
      </c>
      <c r="BD38" s="243" t="str">
        <f t="shared" si="11"/>
        <v/>
      </c>
      <c r="BE38" s="244" t="str">
        <f t="shared" si="12"/>
        <v>HEB</v>
      </c>
      <c r="BF38" s="244" t="str">
        <f t="shared" si="13"/>
        <v>HEB</v>
      </c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</row>
    <row r="39" spans="1:146" s="32" customFormat="1" ht="16.7" customHeight="1" x14ac:dyDescent="0.2">
      <c r="A39" s="31"/>
      <c r="B39" s="21" t="s">
        <v>403</v>
      </c>
      <c r="C39" s="233"/>
      <c r="D39" s="233" t="s">
        <v>26</v>
      </c>
      <c r="E39" s="234">
        <v>24</v>
      </c>
      <c r="F39" s="277"/>
      <c r="G39" s="527" t="s">
        <v>625</v>
      </c>
      <c r="H39" s="137" t="s">
        <v>629</v>
      </c>
      <c r="I39" s="725">
        <v>0</v>
      </c>
      <c r="J39" s="725">
        <v>0</v>
      </c>
      <c r="K39" s="725">
        <v>0</v>
      </c>
      <c r="L39" s="813" t="s">
        <v>663</v>
      </c>
      <c r="M39" s="718">
        <v>45681</v>
      </c>
      <c r="N39" s="235">
        <f t="shared" si="0"/>
        <v>-1</v>
      </c>
      <c r="O39" s="236" t="s">
        <v>812</v>
      </c>
      <c r="P39" s="237" t="s">
        <v>399</v>
      </c>
      <c r="Q39" s="31"/>
      <c r="R39" s="31"/>
      <c r="S39" s="238"/>
      <c r="T39" s="12">
        <v>-1</v>
      </c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239" t="str">
        <f t="shared" si="2"/>
        <v>QARUN_INJ</v>
      </c>
      <c r="AV39" s="240">
        <f t="shared" si="3"/>
        <v>46277</v>
      </c>
      <c r="AW39" s="241" t="str">
        <f t="shared" si="4"/>
        <v>9HEBA-220</v>
      </c>
      <c r="AX39" s="241">
        <f t="shared" si="5"/>
        <v>0</v>
      </c>
      <c r="AY39" s="241">
        <f t="shared" si="6"/>
        <v>0</v>
      </c>
      <c r="AZ39" s="242">
        <f t="shared" si="7"/>
        <v>24</v>
      </c>
      <c r="BA39" s="242" t="str">
        <f t="shared" si="8"/>
        <v>INJ</v>
      </c>
      <c r="BB39" s="241">
        <f t="shared" si="9"/>
        <v>0</v>
      </c>
      <c r="BC39" s="243" t="str">
        <f t="shared" si="10"/>
        <v>H-251</v>
      </c>
      <c r="BD39" s="243" t="str">
        <f t="shared" si="11"/>
        <v/>
      </c>
      <c r="BE39" s="244" t="str">
        <f t="shared" si="12"/>
        <v>HEB</v>
      </c>
      <c r="BF39" s="244" t="str">
        <f t="shared" si="13"/>
        <v>HEB</v>
      </c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</row>
    <row r="40" spans="1:146" s="32" customFormat="1" ht="16.7" customHeight="1" x14ac:dyDescent="0.2">
      <c r="A40" s="31"/>
      <c r="B40" s="21" t="s">
        <v>378</v>
      </c>
      <c r="C40" s="233"/>
      <c r="D40" s="233" t="s">
        <v>26</v>
      </c>
      <c r="E40" s="234">
        <v>24</v>
      </c>
      <c r="F40" s="277"/>
      <c r="G40" s="527" t="s">
        <v>624</v>
      </c>
      <c r="H40" s="137">
        <v>64</v>
      </c>
      <c r="I40" s="725">
        <v>0</v>
      </c>
      <c r="J40" s="725">
        <v>0</v>
      </c>
      <c r="K40" s="725">
        <v>0</v>
      </c>
      <c r="L40" s="813" t="s">
        <v>750</v>
      </c>
      <c r="M40" s="718">
        <v>44424</v>
      </c>
      <c r="N40" s="235">
        <f t="shared" si="0"/>
        <v>0</v>
      </c>
      <c r="O40" s="236" t="s">
        <v>376</v>
      </c>
      <c r="P40" s="237" t="s">
        <v>776</v>
      </c>
      <c r="Q40" s="31"/>
      <c r="R40" s="31"/>
      <c r="S40" s="238"/>
      <c r="T40" s="12">
        <v>0</v>
      </c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239" t="str">
        <f t="shared" si="2"/>
        <v>QARUN_INJ</v>
      </c>
      <c r="AV40" s="240">
        <f t="shared" si="3"/>
        <v>46277</v>
      </c>
      <c r="AW40" s="241" t="str">
        <f t="shared" si="4"/>
        <v>9HEBA-221</v>
      </c>
      <c r="AX40" s="241">
        <f t="shared" si="5"/>
        <v>0</v>
      </c>
      <c r="AY40" s="241">
        <f t="shared" si="6"/>
        <v>0</v>
      </c>
      <c r="AZ40" s="242">
        <f t="shared" si="7"/>
        <v>24</v>
      </c>
      <c r="BA40" s="242" t="str">
        <f t="shared" si="8"/>
        <v>INJ</v>
      </c>
      <c r="BB40" s="241">
        <f t="shared" si="9"/>
        <v>0</v>
      </c>
      <c r="BC40" s="243" t="str">
        <f t="shared" si="10"/>
        <v>202, 205A, 237, 212</v>
      </c>
      <c r="BD40" s="243" t="str">
        <f t="shared" si="11"/>
        <v/>
      </c>
      <c r="BE40" s="244" t="str">
        <f t="shared" si="12"/>
        <v>HEB</v>
      </c>
      <c r="BF40" s="244" t="str">
        <f t="shared" si="13"/>
        <v>HEB</v>
      </c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</row>
    <row r="41" spans="1:146" s="32" customFormat="1" ht="16.7" customHeight="1" x14ac:dyDescent="0.2">
      <c r="A41" s="31"/>
      <c r="B41" s="21" t="s">
        <v>379</v>
      </c>
      <c r="C41" s="233"/>
      <c r="D41" s="233" t="s">
        <v>26</v>
      </c>
      <c r="E41" s="234">
        <v>24</v>
      </c>
      <c r="F41" s="277"/>
      <c r="G41" s="527" t="s">
        <v>625</v>
      </c>
      <c r="H41" s="137" t="s">
        <v>629</v>
      </c>
      <c r="I41" s="725">
        <v>389</v>
      </c>
      <c r="J41" s="725">
        <v>700</v>
      </c>
      <c r="K41" s="725">
        <v>2000</v>
      </c>
      <c r="L41" s="813" t="s">
        <v>663</v>
      </c>
      <c r="M41" s="718">
        <v>45680</v>
      </c>
      <c r="N41" s="235">
        <f t="shared" si="0"/>
        <v>486118</v>
      </c>
      <c r="O41" s="236" t="s">
        <v>813</v>
      </c>
      <c r="P41" s="237"/>
      <c r="Q41" s="31"/>
      <c r="R41" s="31"/>
      <c r="S41" s="238"/>
      <c r="T41" s="12">
        <v>485729</v>
      </c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239" t="str">
        <f t="shared" si="2"/>
        <v>QARUN_INJ</v>
      </c>
      <c r="AV41" s="240">
        <f t="shared" si="3"/>
        <v>46277</v>
      </c>
      <c r="AW41" s="241" t="str">
        <f t="shared" si="4"/>
        <v>9HEBA-222</v>
      </c>
      <c r="AX41" s="241">
        <f t="shared" si="5"/>
        <v>389</v>
      </c>
      <c r="AY41" s="241">
        <f t="shared" si="6"/>
        <v>2000</v>
      </c>
      <c r="AZ41" s="242">
        <f t="shared" si="7"/>
        <v>24</v>
      </c>
      <c r="BA41" s="242" t="str">
        <f t="shared" si="8"/>
        <v>INJ</v>
      </c>
      <c r="BB41" s="241">
        <f t="shared" si="9"/>
        <v>700</v>
      </c>
      <c r="BC41" s="243" t="str">
        <f t="shared" si="10"/>
        <v>H-202, H-203, H-226, H-227</v>
      </c>
      <c r="BD41" s="243" t="str">
        <f t="shared" si="11"/>
        <v/>
      </c>
      <c r="BE41" s="244" t="str">
        <f t="shared" si="12"/>
        <v>HEB</v>
      </c>
      <c r="BF41" s="244" t="str">
        <f t="shared" si="13"/>
        <v>HEB</v>
      </c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</row>
    <row r="42" spans="1:146" s="32" customFormat="1" ht="16.7" customHeight="1" x14ac:dyDescent="0.2">
      <c r="A42" s="31"/>
      <c r="B42" s="21" t="s">
        <v>447</v>
      </c>
      <c r="C42" s="233"/>
      <c r="D42" s="233" t="s">
        <v>21</v>
      </c>
      <c r="E42" s="722">
        <v>0</v>
      </c>
      <c r="F42" s="723" t="s">
        <v>268</v>
      </c>
      <c r="G42" s="527" t="s">
        <v>624</v>
      </c>
      <c r="H42" s="137">
        <v>64</v>
      </c>
      <c r="I42" s="725">
        <v>0</v>
      </c>
      <c r="J42" s="725">
        <v>0</v>
      </c>
      <c r="K42" s="725">
        <v>0</v>
      </c>
      <c r="L42" s="813" t="s">
        <v>663</v>
      </c>
      <c r="M42" s="718">
        <v>44255</v>
      </c>
      <c r="N42" s="235">
        <f t="shared" si="0"/>
        <v>0</v>
      </c>
      <c r="O42" s="236"/>
      <c r="P42" s="237" t="s">
        <v>776</v>
      </c>
      <c r="Q42" s="31"/>
      <c r="R42" s="31"/>
      <c r="S42" s="238"/>
      <c r="T42" s="12">
        <v>0</v>
      </c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239" t="str">
        <f t="shared" si="2"/>
        <v>QARUN_INJ</v>
      </c>
      <c r="AV42" s="240">
        <f t="shared" si="3"/>
        <v>46277</v>
      </c>
      <c r="AW42" s="241" t="str">
        <f t="shared" si="4"/>
        <v>9HEBA-224</v>
      </c>
      <c r="AX42" s="241">
        <f t="shared" si="5"/>
        <v>0</v>
      </c>
      <c r="AY42" s="241">
        <f t="shared" si="6"/>
        <v>0</v>
      </c>
      <c r="AZ42" s="242">
        <f t="shared" si="7"/>
        <v>0</v>
      </c>
      <c r="BA42" s="242" t="str">
        <f t="shared" si="8"/>
        <v>SI</v>
      </c>
      <c r="BB42" s="241">
        <f t="shared" si="9"/>
        <v>0</v>
      </c>
      <c r="BC42" s="243" t="str">
        <f t="shared" si="10"/>
        <v/>
      </c>
      <c r="BD42" s="243" t="str">
        <f t="shared" si="11"/>
        <v>NOT REQUIRED</v>
      </c>
      <c r="BE42" s="244" t="str">
        <f t="shared" si="12"/>
        <v/>
      </c>
      <c r="BF42" s="244" t="str">
        <f t="shared" si="13"/>
        <v>HEB</v>
      </c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</row>
    <row r="43" spans="1:146" s="32" customFormat="1" ht="16.7" customHeight="1" x14ac:dyDescent="0.2">
      <c r="A43" s="31"/>
      <c r="B43" s="21" t="s">
        <v>390</v>
      </c>
      <c r="C43" s="233"/>
      <c r="D43" s="233" t="s">
        <v>26</v>
      </c>
      <c r="E43" s="234">
        <v>24</v>
      </c>
      <c r="F43" s="277" t="s">
        <v>866</v>
      </c>
      <c r="G43" s="527" t="s">
        <v>625</v>
      </c>
      <c r="H43" s="137" t="s">
        <v>629</v>
      </c>
      <c r="I43" s="725">
        <v>350</v>
      </c>
      <c r="J43" s="725">
        <v>2200</v>
      </c>
      <c r="K43" s="725">
        <v>2000</v>
      </c>
      <c r="L43" s="813" t="s">
        <v>663</v>
      </c>
      <c r="M43" s="718">
        <v>46038</v>
      </c>
      <c r="N43" s="235">
        <f t="shared" si="0"/>
        <v>605487</v>
      </c>
      <c r="O43" s="236" t="s">
        <v>814</v>
      </c>
      <c r="P43" s="237" t="s">
        <v>399</v>
      </c>
      <c r="Q43" s="31"/>
      <c r="R43" s="31"/>
      <c r="S43" s="238"/>
      <c r="T43" s="12">
        <v>605137</v>
      </c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239" t="str">
        <f t="shared" si="2"/>
        <v>QARUN_INJ</v>
      </c>
      <c r="AV43" s="240">
        <f t="shared" si="3"/>
        <v>46277</v>
      </c>
      <c r="AW43" s="241" t="str">
        <f t="shared" si="4"/>
        <v>9HEBA-225</v>
      </c>
      <c r="AX43" s="241">
        <f t="shared" si="5"/>
        <v>350</v>
      </c>
      <c r="AY43" s="241">
        <f t="shared" si="6"/>
        <v>2000</v>
      </c>
      <c r="AZ43" s="242">
        <f t="shared" si="7"/>
        <v>24</v>
      </c>
      <c r="BA43" s="242" t="str">
        <f t="shared" si="8"/>
        <v>INJ</v>
      </c>
      <c r="BB43" s="241">
        <f t="shared" si="9"/>
        <v>2200</v>
      </c>
      <c r="BC43" s="243" t="str">
        <f t="shared" si="10"/>
        <v>H-200, H-203, H-232</v>
      </c>
      <c r="BD43" s="243" t="str">
        <f t="shared" si="11"/>
        <v>Manual Stop</v>
      </c>
      <c r="BE43" s="244" t="str">
        <f t="shared" si="12"/>
        <v>HEB</v>
      </c>
      <c r="BF43" s="244" t="str">
        <f t="shared" si="13"/>
        <v>HEB</v>
      </c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</row>
    <row r="44" spans="1:146" s="32" customFormat="1" ht="16.7" customHeight="1" x14ac:dyDescent="0.2">
      <c r="A44" s="31"/>
      <c r="B44" s="21" t="s">
        <v>444</v>
      </c>
      <c r="C44" s="233"/>
      <c r="D44" s="233" t="s">
        <v>21</v>
      </c>
      <c r="E44" s="234">
        <v>0</v>
      </c>
      <c r="F44" s="723" t="s">
        <v>268</v>
      </c>
      <c r="G44" s="527"/>
      <c r="H44" s="137"/>
      <c r="I44" s="725">
        <v>0</v>
      </c>
      <c r="J44" s="725">
        <v>0</v>
      </c>
      <c r="K44" s="725">
        <v>0</v>
      </c>
      <c r="L44" s="813" t="s">
        <v>663</v>
      </c>
      <c r="M44" s="718">
        <v>43454</v>
      </c>
      <c r="N44" s="235">
        <f t="shared" si="0"/>
        <v>-1</v>
      </c>
      <c r="O44" s="236"/>
      <c r="P44" s="237" t="s">
        <v>776</v>
      </c>
      <c r="Q44" s="31"/>
      <c r="R44" s="31"/>
      <c r="S44" s="238"/>
      <c r="T44" s="12">
        <v>-1</v>
      </c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239" t="str">
        <f t="shared" si="2"/>
        <v>QARUN_INJ</v>
      </c>
      <c r="AV44" s="240">
        <f t="shared" si="3"/>
        <v>46277</v>
      </c>
      <c r="AW44" s="241" t="str">
        <f t="shared" si="4"/>
        <v>9HEBA-229</v>
      </c>
      <c r="AX44" s="241">
        <f t="shared" si="5"/>
        <v>0</v>
      </c>
      <c r="AY44" s="241">
        <f t="shared" si="6"/>
        <v>0</v>
      </c>
      <c r="AZ44" s="242">
        <f t="shared" si="7"/>
        <v>0</v>
      </c>
      <c r="BA44" s="242" t="str">
        <f t="shared" si="8"/>
        <v>SI</v>
      </c>
      <c r="BB44" s="241">
        <f t="shared" si="9"/>
        <v>0</v>
      </c>
      <c r="BC44" s="243" t="str">
        <f t="shared" si="10"/>
        <v/>
      </c>
      <c r="BD44" s="243" t="str">
        <f t="shared" si="11"/>
        <v>NOT REQUIRED</v>
      </c>
      <c r="BE44" s="244" t="str">
        <f t="shared" si="12"/>
        <v/>
      </c>
      <c r="BF44" s="244" t="str">
        <f t="shared" si="13"/>
        <v>HEB</v>
      </c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</row>
    <row r="45" spans="1:146" s="32" customFormat="1" ht="16.7" customHeight="1" x14ac:dyDescent="0.2">
      <c r="A45" s="31"/>
      <c r="B45" s="21" t="s">
        <v>435</v>
      </c>
      <c r="C45" s="233"/>
      <c r="D45" s="233" t="s">
        <v>21</v>
      </c>
      <c r="E45" s="722">
        <v>0</v>
      </c>
      <c r="F45" s="723" t="s">
        <v>268</v>
      </c>
      <c r="G45" s="527" t="s">
        <v>624</v>
      </c>
      <c r="H45" s="137" t="s">
        <v>629</v>
      </c>
      <c r="I45" s="725">
        <v>0</v>
      </c>
      <c r="J45" s="725">
        <v>0</v>
      </c>
      <c r="K45" s="725">
        <v>0</v>
      </c>
      <c r="L45" s="813" t="s">
        <v>665</v>
      </c>
      <c r="M45" s="718">
        <v>43454</v>
      </c>
      <c r="N45" s="235">
        <f t="shared" si="0"/>
        <v>0</v>
      </c>
      <c r="O45" s="236"/>
      <c r="P45" s="237" t="s">
        <v>268</v>
      </c>
      <c r="Q45" s="31"/>
      <c r="R45" s="31"/>
      <c r="S45" s="238"/>
      <c r="T45" s="12">
        <v>0</v>
      </c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239" t="str">
        <f t="shared" si="2"/>
        <v>QARUN_INJ</v>
      </c>
      <c r="AV45" s="240">
        <f t="shared" si="3"/>
        <v>46277</v>
      </c>
      <c r="AW45" s="241" t="str">
        <f t="shared" si="4"/>
        <v>9HEBA-230</v>
      </c>
      <c r="AX45" s="241">
        <f t="shared" si="5"/>
        <v>0</v>
      </c>
      <c r="AY45" s="241">
        <f t="shared" si="6"/>
        <v>0</v>
      </c>
      <c r="AZ45" s="242">
        <f t="shared" si="7"/>
        <v>0</v>
      </c>
      <c r="BA45" s="242" t="str">
        <f t="shared" si="8"/>
        <v>SI</v>
      </c>
      <c r="BB45" s="241">
        <f t="shared" si="9"/>
        <v>0</v>
      </c>
      <c r="BC45" s="243" t="str">
        <f t="shared" si="10"/>
        <v/>
      </c>
      <c r="BD45" s="243" t="str">
        <f t="shared" si="11"/>
        <v>NOT REQUIRED</v>
      </c>
      <c r="BE45" s="244" t="str">
        <f t="shared" si="12"/>
        <v/>
      </c>
      <c r="BF45" s="244" t="str">
        <f t="shared" si="13"/>
        <v>HEB</v>
      </c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</row>
    <row r="46" spans="1:146" s="32" customFormat="1" ht="16.7" customHeight="1" x14ac:dyDescent="0.2">
      <c r="A46" s="31"/>
      <c r="B46" s="20" t="s">
        <v>406</v>
      </c>
      <c r="C46" s="233"/>
      <c r="D46" s="233" t="s">
        <v>21</v>
      </c>
      <c r="E46" s="722">
        <v>0</v>
      </c>
      <c r="F46" s="723" t="s">
        <v>268</v>
      </c>
      <c r="G46" s="527" t="s">
        <v>625</v>
      </c>
      <c r="H46" s="137" t="s">
        <v>629</v>
      </c>
      <c r="I46" s="725">
        <v>0</v>
      </c>
      <c r="J46" s="725">
        <v>0</v>
      </c>
      <c r="K46" s="725">
        <v>2530</v>
      </c>
      <c r="L46" s="813" t="s">
        <v>665</v>
      </c>
      <c r="M46" s="718">
        <v>43454</v>
      </c>
      <c r="N46" s="235">
        <f t="shared" si="0"/>
        <v>-1</v>
      </c>
      <c r="O46" s="236"/>
      <c r="P46" s="237" t="s">
        <v>776</v>
      </c>
      <c r="Q46" s="31"/>
      <c r="R46" s="31"/>
      <c r="S46" s="238"/>
      <c r="T46" s="12">
        <v>-1</v>
      </c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239" t="str">
        <f t="shared" si="2"/>
        <v>QARUN_INJ</v>
      </c>
      <c r="AV46" s="240">
        <f t="shared" si="3"/>
        <v>46277</v>
      </c>
      <c r="AW46" s="241" t="str">
        <f t="shared" si="4"/>
        <v>9HEBA-231</v>
      </c>
      <c r="AX46" s="241">
        <f t="shared" si="5"/>
        <v>0</v>
      </c>
      <c r="AY46" s="241">
        <f t="shared" si="6"/>
        <v>2530</v>
      </c>
      <c r="AZ46" s="242">
        <f t="shared" si="7"/>
        <v>0</v>
      </c>
      <c r="BA46" s="242" t="str">
        <f t="shared" si="8"/>
        <v>SI</v>
      </c>
      <c r="BB46" s="241">
        <f t="shared" si="9"/>
        <v>0</v>
      </c>
      <c r="BC46" s="243" t="str">
        <f t="shared" si="10"/>
        <v/>
      </c>
      <c r="BD46" s="243" t="str">
        <f t="shared" si="11"/>
        <v>NOT REQUIRED</v>
      </c>
      <c r="BE46" s="244" t="str">
        <f t="shared" si="12"/>
        <v/>
      </c>
      <c r="BF46" s="244" t="str">
        <f t="shared" si="13"/>
        <v>HEB</v>
      </c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</row>
    <row r="47" spans="1:146" s="32" customFormat="1" ht="16.7" customHeight="1" x14ac:dyDescent="0.2">
      <c r="A47" s="31"/>
      <c r="B47" s="20" t="s">
        <v>497</v>
      </c>
      <c r="C47" s="233"/>
      <c r="D47" s="233" t="s">
        <v>21</v>
      </c>
      <c r="E47" s="234">
        <v>0</v>
      </c>
      <c r="F47" s="277" t="s">
        <v>758</v>
      </c>
      <c r="G47" s="527" t="s">
        <v>669</v>
      </c>
      <c r="H47" s="137">
        <v>64</v>
      </c>
      <c r="I47" s="725">
        <v>0</v>
      </c>
      <c r="J47" s="725">
        <v>0</v>
      </c>
      <c r="K47" s="725">
        <v>0</v>
      </c>
      <c r="L47" s="813" t="s">
        <v>665</v>
      </c>
      <c r="M47" s="718">
        <v>43454</v>
      </c>
      <c r="N47" s="235">
        <f t="shared" si="0"/>
        <v>0</v>
      </c>
      <c r="O47" s="236">
        <v>219</v>
      </c>
      <c r="P47" s="727" t="s">
        <v>778</v>
      </c>
      <c r="Q47" s="31"/>
      <c r="R47" s="31"/>
      <c r="S47" s="238"/>
      <c r="T47" s="12">
        <v>0</v>
      </c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239" t="str">
        <f t="shared" si="2"/>
        <v>QARUN_INJ</v>
      </c>
      <c r="AV47" s="240">
        <f t="shared" si="3"/>
        <v>46277</v>
      </c>
      <c r="AW47" s="241" t="str">
        <f t="shared" si="4"/>
        <v>9HEBA-249</v>
      </c>
      <c r="AX47" s="241">
        <f t="shared" si="5"/>
        <v>0</v>
      </c>
      <c r="AY47" s="241">
        <f t="shared" si="6"/>
        <v>0</v>
      </c>
      <c r="AZ47" s="242">
        <f t="shared" si="7"/>
        <v>0</v>
      </c>
      <c r="BA47" s="242" t="str">
        <f t="shared" si="8"/>
        <v>SI</v>
      </c>
      <c r="BB47" s="241">
        <f t="shared" si="9"/>
        <v>0</v>
      </c>
      <c r="BC47" s="243">
        <f t="shared" si="10"/>
        <v>219</v>
      </c>
      <c r="BD47" s="243" t="str">
        <f t="shared" si="11"/>
        <v>Ohtl Problem</v>
      </c>
      <c r="BE47" s="244" t="str">
        <f t="shared" si="12"/>
        <v/>
      </c>
      <c r="BF47" s="244" t="str">
        <f t="shared" si="13"/>
        <v>HEB</v>
      </c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</row>
    <row r="48" spans="1:146" s="32" customFormat="1" ht="16.7" customHeight="1" x14ac:dyDescent="0.2">
      <c r="A48" s="31"/>
      <c r="B48" s="20" t="s">
        <v>487</v>
      </c>
      <c r="C48" s="233"/>
      <c r="D48" s="233" t="s">
        <v>26</v>
      </c>
      <c r="E48" s="234">
        <v>24</v>
      </c>
      <c r="F48" s="277"/>
      <c r="G48" s="527" t="s">
        <v>625</v>
      </c>
      <c r="H48" s="137" t="s">
        <v>629</v>
      </c>
      <c r="I48" s="725">
        <v>396</v>
      </c>
      <c r="J48" s="725">
        <v>1200</v>
      </c>
      <c r="K48" s="725">
        <v>1760</v>
      </c>
      <c r="L48" s="813" t="s">
        <v>663</v>
      </c>
      <c r="M48" s="718">
        <v>46001</v>
      </c>
      <c r="N48" s="235">
        <f t="shared" si="0"/>
        <v>407662</v>
      </c>
      <c r="O48" s="236" t="s">
        <v>662</v>
      </c>
      <c r="P48" s="237"/>
      <c r="Q48" s="31"/>
      <c r="R48" s="31"/>
      <c r="S48" s="238"/>
      <c r="T48" s="12">
        <v>407266</v>
      </c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239" t="str">
        <f t="shared" si="2"/>
        <v>QARUN_INJ</v>
      </c>
      <c r="AV48" s="240">
        <f t="shared" si="3"/>
        <v>46277</v>
      </c>
      <c r="AW48" s="241" t="str">
        <f t="shared" si="4"/>
        <v>9HEBA-305</v>
      </c>
      <c r="AX48" s="241">
        <f t="shared" si="5"/>
        <v>396</v>
      </c>
      <c r="AY48" s="241">
        <f t="shared" si="6"/>
        <v>1760</v>
      </c>
      <c r="AZ48" s="242">
        <f t="shared" si="7"/>
        <v>24</v>
      </c>
      <c r="BA48" s="242" t="str">
        <f t="shared" si="8"/>
        <v>INJ</v>
      </c>
      <c r="BB48" s="241">
        <f t="shared" si="9"/>
        <v>1200</v>
      </c>
      <c r="BC48" s="243" t="str">
        <f t="shared" si="10"/>
        <v>H-300</v>
      </c>
      <c r="BD48" s="243" t="str">
        <f t="shared" si="11"/>
        <v/>
      </c>
      <c r="BE48" s="244" t="str">
        <f t="shared" si="12"/>
        <v>HEB</v>
      </c>
      <c r="BF48" s="244" t="str">
        <f t="shared" si="13"/>
        <v>HEB</v>
      </c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</row>
    <row r="49" spans="1:146" s="32" customFormat="1" ht="16.7" customHeight="1" x14ac:dyDescent="0.2">
      <c r="A49" s="31"/>
      <c r="B49" s="448" t="s">
        <v>571</v>
      </c>
      <c r="C49" s="449"/>
      <c r="D49" s="449" t="s">
        <v>21</v>
      </c>
      <c r="E49" s="234">
        <v>0</v>
      </c>
      <c r="F49" s="723" t="s">
        <v>268</v>
      </c>
      <c r="G49" s="527" t="s">
        <v>625</v>
      </c>
      <c r="H49" s="450">
        <v>64</v>
      </c>
      <c r="I49" s="725">
        <v>0</v>
      </c>
      <c r="J49" s="725">
        <v>0</v>
      </c>
      <c r="K49" s="725">
        <v>0</v>
      </c>
      <c r="L49" s="813" t="s">
        <v>663</v>
      </c>
      <c r="M49" s="718">
        <v>43454</v>
      </c>
      <c r="N49" s="235">
        <f t="shared" si="0"/>
        <v>0</v>
      </c>
      <c r="O49" s="452"/>
      <c r="P49" s="727" t="s">
        <v>779</v>
      </c>
      <c r="Q49" s="31"/>
      <c r="R49" s="31"/>
      <c r="S49" s="238"/>
      <c r="T49" s="451">
        <v>0</v>
      </c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239" t="str">
        <f t="shared" si="2"/>
        <v>QARUN_INJ</v>
      </c>
      <c r="AV49" s="240">
        <f t="shared" si="3"/>
        <v>46277</v>
      </c>
      <c r="AW49" s="241" t="str">
        <f t="shared" si="4"/>
        <v>9HEBA-356</v>
      </c>
      <c r="AX49" s="241">
        <f t="shared" si="5"/>
        <v>0</v>
      </c>
      <c r="AY49" s="241">
        <f t="shared" si="6"/>
        <v>0</v>
      </c>
      <c r="AZ49" s="242">
        <f t="shared" si="7"/>
        <v>0</v>
      </c>
      <c r="BA49" s="242" t="str">
        <f t="shared" si="8"/>
        <v>SI</v>
      </c>
      <c r="BB49" s="241">
        <f t="shared" si="9"/>
        <v>0</v>
      </c>
      <c r="BC49" s="243" t="str">
        <f t="shared" si="10"/>
        <v/>
      </c>
      <c r="BD49" s="243" t="str">
        <f t="shared" si="11"/>
        <v>NOT REQUIRED</v>
      </c>
      <c r="BE49" s="244" t="str">
        <f t="shared" si="12"/>
        <v/>
      </c>
      <c r="BF49" s="244" t="str">
        <f t="shared" si="13"/>
        <v>HEB</v>
      </c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</row>
    <row r="50" spans="1:146" s="32" customFormat="1" ht="16.7" customHeight="1" x14ac:dyDescent="0.2">
      <c r="A50" s="31"/>
      <c r="B50" s="21" t="s">
        <v>251</v>
      </c>
      <c r="C50" s="233"/>
      <c r="D50" s="233" t="s">
        <v>21</v>
      </c>
      <c r="E50" s="234">
        <v>0</v>
      </c>
      <c r="F50" s="723" t="s">
        <v>268</v>
      </c>
      <c r="G50" s="527" t="s">
        <v>624</v>
      </c>
      <c r="H50" s="137">
        <v>64</v>
      </c>
      <c r="I50" s="725">
        <v>0</v>
      </c>
      <c r="J50" s="725">
        <v>0</v>
      </c>
      <c r="K50" s="725">
        <v>0</v>
      </c>
      <c r="L50" s="813" t="s">
        <v>665</v>
      </c>
      <c r="M50" s="718">
        <v>43981</v>
      </c>
      <c r="N50" s="235">
        <f t="shared" si="0"/>
        <v>0</v>
      </c>
      <c r="O50" s="236" t="s">
        <v>815</v>
      </c>
      <c r="P50" s="237" t="s">
        <v>779</v>
      </c>
      <c r="Q50" s="31"/>
      <c r="R50" s="31"/>
      <c r="S50" s="238"/>
      <c r="T50" s="12">
        <v>0</v>
      </c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239" t="str">
        <f t="shared" si="2"/>
        <v>QARUN_INJ</v>
      </c>
      <c r="AV50" s="240">
        <f t="shared" si="3"/>
        <v>46277</v>
      </c>
      <c r="AW50" s="241" t="str">
        <f t="shared" si="4"/>
        <v>9HEBA-400</v>
      </c>
      <c r="AX50" s="241">
        <f t="shared" si="5"/>
        <v>0</v>
      </c>
      <c r="AY50" s="241">
        <f t="shared" si="6"/>
        <v>0</v>
      </c>
      <c r="AZ50" s="242">
        <f t="shared" si="7"/>
        <v>0</v>
      </c>
      <c r="BA50" s="242" t="str">
        <f t="shared" si="8"/>
        <v>SI</v>
      </c>
      <c r="BB50" s="241">
        <f t="shared" si="9"/>
        <v>0</v>
      </c>
      <c r="BC50" s="243" t="str">
        <f t="shared" si="10"/>
        <v>H-401,H-403</v>
      </c>
      <c r="BD50" s="243" t="str">
        <f t="shared" si="11"/>
        <v>NOT REQUIRED</v>
      </c>
      <c r="BE50" s="244" t="str">
        <f t="shared" si="12"/>
        <v/>
      </c>
      <c r="BF50" s="244" t="str">
        <f t="shared" si="13"/>
        <v>HEB</v>
      </c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</row>
    <row r="51" spans="1:146" s="32" customFormat="1" ht="16.7" customHeight="1" x14ac:dyDescent="0.2">
      <c r="A51" s="31"/>
      <c r="B51" s="21" t="s">
        <v>391</v>
      </c>
      <c r="C51" s="233"/>
      <c r="D51" s="233" t="s">
        <v>26</v>
      </c>
      <c r="E51" s="234">
        <v>24</v>
      </c>
      <c r="F51" s="277"/>
      <c r="G51" s="527" t="s">
        <v>625</v>
      </c>
      <c r="H51" s="137" t="s">
        <v>629</v>
      </c>
      <c r="I51" s="725">
        <v>0</v>
      </c>
      <c r="J51" s="725">
        <v>600</v>
      </c>
      <c r="K51" s="725">
        <v>0</v>
      </c>
      <c r="L51" s="813" t="s">
        <v>663</v>
      </c>
      <c r="M51" s="718">
        <v>46001</v>
      </c>
      <c r="N51" s="235">
        <f t="shared" si="0"/>
        <v>61610</v>
      </c>
      <c r="O51" s="236" t="s">
        <v>816</v>
      </c>
      <c r="P51" s="237" t="s">
        <v>779</v>
      </c>
      <c r="Q51" s="31"/>
      <c r="R51" s="31"/>
      <c r="S51" s="238"/>
      <c r="T51" s="12">
        <v>61610</v>
      </c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239" t="str">
        <f t="shared" si="2"/>
        <v>QARUN_INJ</v>
      </c>
      <c r="AV51" s="240">
        <f t="shared" si="3"/>
        <v>46277</v>
      </c>
      <c r="AW51" s="241" t="str">
        <f t="shared" si="4"/>
        <v>9HEBA-405</v>
      </c>
      <c r="AX51" s="241">
        <f t="shared" si="5"/>
        <v>0</v>
      </c>
      <c r="AY51" s="241">
        <f t="shared" si="6"/>
        <v>0</v>
      </c>
      <c r="AZ51" s="242">
        <f t="shared" si="7"/>
        <v>24</v>
      </c>
      <c r="BA51" s="242" t="str">
        <f t="shared" si="8"/>
        <v>INJ</v>
      </c>
      <c r="BB51" s="241">
        <f t="shared" si="9"/>
        <v>600</v>
      </c>
      <c r="BC51" s="243" t="str">
        <f t="shared" si="10"/>
        <v>H-401, H-404</v>
      </c>
      <c r="BD51" s="243" t="str">
        <f t="shared" si="11"/>
        <v/>
      </c>
      <c r="BE51" s="244" t="str">
        <f t="shared" si="12"/>
        <v>HEB</v>
      </c>
      <c r="BF51" s="244" t="str">
        <f t="shared" si="13"/>
        <v>HEB</v>
      </c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</row>
    <row r="52" spans="1:146" s="32" customFormat="1" ht="16.7" customHeight="1" x14ac:dyDescent="0.2">
      <c r="A52" s="31"/>
      <c r="B52" s="20" t="s">
        <v>430</v>
      </c>
      <c r="C52" s="233"/>
      <c r="D52" s="233" t="s">
        <v>26</v>
      </c>
      <c r="E52" s="234">
        <v>24</v>
      </c>
      <c r="F52" s="277"/>
      <c r="G52" s="527" t="s">
        <v>625</v>
      </c>
      <c r="H52" s="137" t="s">
        <v>629</v>
      </c>
      <c r="I52" s="725">
        <v>155</v>
      </c>
      <c r="J52" s="725">
        <v>1200</v>
      </c>
      <c r="K52" s="725">
        <v>1700</v>
      </c>
      <c r="L52" s="813" t="s">
        <v>663</v>
      </c>
      <c r="M52" s="718">
        <v>46001</v>
      </c>
      <c r="N52" s="235">
        <f t="shared" si="0"/>
        <v>367428</v>
      </c>
      <c r="O52" s="236" t="s">
        <v>817</v>
      </c>
      <c r="P52" s="237" t="s">
        <v>399</v>
      </c>
      <c r="Q52" s="31"/>
      <c r="R52" s="31"/>
      <c r="S52" s="238"/>
      <c r="T52" s="12">
        <v>367273</v>
      </c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239" t="str">
        <f t="shared" si="2"/>
        <v>QARUN_INJ</v>
      </c>
      <c r="AV52" s="240">
        <f t="shared" si="3"/>
        <v>46277</v>
      </c>
      <c r="AW52" s="241" t="str">
        <f t="shared" si="4"/>
        <v>9HEBA-406</v>
      </c>
      <c r="AX52" s="241">
        <f t="shared" si="5"/>
        <v>155</v>
      </c>
      <c r="AY52" s="241">
        <f t="shared" si="6"/>
        <v>1700</v>
      </c>
      <c r="AZ52" s="242">
        <f t="shared" si="7"/>
        <v>24</v>
      </c>
      <c r="BA52" s="242" t="str">
        <f t="shared" si="8"/>
        <v>INJ</v>
      </c>
      <c r="BB52" s="241">
        <f t="shared" si="9"/>
        <v>1200</v>
      </c>
      <c r="BC52" s="243" t="str">
        <f t="shared" si="10"/>
        <v>H-461, H-442, H-404</v>
      </c>
      <c r="BD52" s="243" t="str">
        <f t="shared" si="11"/>
        <v/>
      </c>
      <c r="BE52" s="244" t="str">
        <f t="shared" si="12"/>
        <v>HEB</v>
      </c>
      <c r="BF52" s="244" t="str">
        <f t="shared" si="13"/>
        <v>HEB</v>
      </c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</row>
    <row r="53" spans="1:146" s="32" customFormat="1" ht="16.7" customHeight="1" x14ac:dyDescent="0.2">
      <c r="A53" s="31"/>
      <c r="B53" s="20" t="s">
        <v>480</v>
      </c>
      <c r="C53" s="233"/>
      <c r="D53" s="233" t="s">
        <v>21</v>
      </c>
      <c r="E53" s="722">
        <v>0</v>
      </c>
      <c r="F53" s="723" t="s">
        <v>195</v>
      </c>
      <c r="G53" s="527" t="s">
        <v>625</v>
      </c>
      <c r="H53" s="137">
        <v>64</v>
      </c>
      <c r="I53" s="725">
        <v>0</v>
      </c>
      <c r="J53" s="725">
        <v>0</v>
      </c>
      <c r="K53" s="725">
        <v>0</v>
      </c>
      <c r="L53" s="813" t="s">
        <v>663</v>
      </c>
      <c r="M53" s="718">
        <v>45681</v>
      </c>
      <c r="N53" s="235">
        <f t="shared" si="0"/>
        <v>0</v>
      </c>
      <c r="O53" s="236"/>
      <c r="P53" s="727" t="s">
        <v>780</v>
      </c>
      <c r="Q53" s="31"/>
      <c r="R53" s="31"/>
      <c r="S53" s="238"/>
      <c r="T53" s="12">
        <v>0</v>
      </c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239" t="str">
        <f t="shared" si="2"/>
        <v>QARUN_INJ</v>
      </c>
      <c r="AV53" s="240">
        <f t="shared" si="3"/>
        <v>46277</v>
      </c>
      <c r="AW53" s="241" t="str">
        <f t="shared" si="4"/>
        <v>9HEBA-407</v>
      </c>
      <c r="AX53" s="241">
        <f t="shared" si="5"/>
        <v>0</v>
      </c>
      <c r="AY53" s="241">
        <f t="shared" si="6"/>
        <v>0</v>
      </c>
      <c r="AZ53" s="242">
        <f t="shared" si="7"/>
        <v>0</v>
      </c>
      <c r="BA53" s="242" t="str">
        <f t="shared" si="8"/>
        <v>SI</v>
      </c>
      <c r="BB53" s="241">
        <f t="shared" si="9"/>
        <v>0</v>
      </c>
      <c r="BC53" s="243" t="str">
        <f t="shared" si="10"/>
        <v/>
      </c>
      <c r="BD53" s="243" t="str">
        <f t="shared" si="11"/>
        <v>OTHER</v>
      </c>
      <c r="BE53" s="244" t="str">
        <f t="shared" si="12"/>
        <v/>
      </c>
      <c r="BF53" s="244" t="str">
        <f t="shared" si="13"/>
        <v>HEB</v>
      </c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</row>
    <row r="54" spans="1:146" s="32" customFormat="1" ht="16.7" customHeight="1" x14ac:dyDescent="0.2">
      <c r="A54" s="31"/>
      <c r="B54" s="760" t="s">
        <v>482</v>
      </c>
      <c r="C54" s="721"/>
      <c r="D54" s="721" t="s">
        <v>21</v>
      </c>
      <c r="E54" s="234">
        <v>0</v>
      </c>
      <c r="F54" s="723" t="s">
        <v>269</v>
      </c>
      <c r="G54" s="527" t="s">
        <v>624</v>
      </c>
      <c r="H54" s="724" t="s">
        <v>629</v>
      </c>
      <c r="I54" s="725">
        <v>0</v>
      </c>
      <c r="J54" s="725">
        <v>600</v>
      </c>
      <c r="K54" s="725">
        <v>0</v>
      </c>
      <c r="L54" s="813" t="s">
        <v>663</v>
      </c>
      <c r="M54" s="718">
        <v>46001</v>
      </c>
      <c r="N54" s="235">
        <f t="shared" si="0"/>
        <v>29725</v>
      </c>
      <c r="O54" s="726" t="s">
        <v>713</v>
      </c>
      <c r="P54" s="727" t="s">
        <v>399</v>
      </c>
      <c r="Q54" s="31"/>
      <c r="R54" s="31"/>
      <c r="S54" s="238"/>
      <c r="T54" s="725">
        <v>29725</v>
      </c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239" t="str">
        <f t="shared" si="2"/>
        <v>QARUN_INJ</v>
      </c>
      <c r="AV54" s="240">
        <f t="shared" si="3"/>
        <v>46277</v>
      </c>
      <c r="AW54" s="241" t="str">
        <f t="shared" si="4"/>
        <v>9HEBA-438</v>
      </c>
      <c r="AX54" s="241">
        <f t="shared" si="5"/>
        <v>0</v>
      </c>
      <c r="AY54" s="241">
        <f t="shared" si="6"/>
        <v>0</v>
      </c>
      <c r="AZ54" s="242">
        <f t="shared" si="7"/>
        <v>0</v>
      </c>
      <c r="BA54" s="242" t="str">
        <f t="shared" si="8"/>
        <v>SI</v>
      </c>
      <c r="BB54" s="241">
        <f t="shared" si="9"/>
        <v>600</v>
      </c>
      <c r="BC54" s="243" t="str">
        <f t="shared" si="10"/>
        <v>H-461, H-442</v>
      </c>
      <c r="BD54" s="243" t="str">
        <f t="shared" si="11"/>
        <v>WELL NOT TAKING WATER</v>
      </c>
      <c r="BE54" s="244" t="str">
        <f t="shared" si="12"/>
        <v/>
      </c>
      <c r="BF54" s="244" t="str">
        <f t="shared" si="13"/>
        <v>HEB</v>
      </c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</row>
    <row r="55" spans="1:146" s="32" customFormat="1" ht="16.7" customHeight="1" x14ac:dyDescent="0.2">
      <c r="A55" s="31"/>
      <c r="B55" s="20" t="s">
        <v>491</v>
      </c>
      <c r="C55" s="233"/>
      <c r="D55" s="721" t="s">
        <v>21</v>
      </c>
      <c r="E55" s="234">
        <v>0</v>
      </c>
      <c r="F55" s="277" t="s">
        <v>753</v>
      </c>
      <c r="G55" s="527" t="s">
        <v>625</v>
      </c>
      <c r="H55" s="137">
        <v>30</v>
      </c>
      <c r="I55" s="725">
        <v>0</v>
      </c>
      <c r="J55" s="725">
        <v>0</v>
      </c>
      <c r="K55" s="725">
        <v>0</v>
      </c>
      <c r="L55" s="813" t="s">
        <v>663</v>
      </c>
      <c r="M55" s="718">
        <v>45593</v>
      </c>
      <c r="N55" s="235">
        <f t="shared" si="0"/>
        <v>4038</v>
      </c>
      <c r="O55" s="236" t="s">
        <v>818</v>
      </c>
      <c r="P55" s="727" t="s">
        <v>819</v>
      </c>
      <c r="Q55" s="31"/>
      <c r="R55" s="31"/>
      <c r="S55" s="238"/>
      <c r="T55" s="12">
        <v>4038</v>
      </c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239" t="str">
        <f t="shared" si="2"/>
        <v>QARUN_INJ</v>
      </c>
      <c r="AV55" s="240">
        <f t="shared" si="3"/>
        <v>46277</v>
      </c>
      <c r="AW55" s="241" t="str">
        <f t="shared" si="4"/>
        <v>9HEBA-440</v>
      </c>
      <c r="AX55" s="241">
        <f t="shared" si="5"/>
        <v>0</v>
      </c>
      <c r="AY55" s="241">
        <f t="shared" si="6"/>
        <v>0</v>
      </c>
      <c r="AZ55" s="242">
        <f t="shared" si="7"/>
        <v>0</v>
      </c>
      <c r="BA55" s="242" t="str">
        <f t="shared" si="8"/>
        <v>SI</v>
      </c>
      <c r="BB55" s="241">
        <f t="shared" si="9"/>
        <v>0</v>
      </c>
      <c r="BC55" s="243" t="str">
        <f t="shared" si="10"/>
        <v>H-449, H-444</v>
      </c>
      <c r="BD55" s="243" t="str">
        <f t="shared" si="11"/>
        <v>Engineering Recommendation</v>
      </c>
      <c r="BE55" s="244" t="str">
        <f t="shared" si="12"/>
        <v/>
      </c>
      <c r="BF55" s="244" t="str">
        <f t="shared" si="13"/>
        <v>HEB</v>
      </c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</row>
    <row r="56" spans="1:146" s="32" customFormat="1" ht="16.7" customHeight="1" x14ac:dyDescent="0.2">
      <c r="A56" s="31"/>
      <c r="B56" s="448" t="s">
        <v>474</v>
      </c>
      <c r="C56" s="473"/>
      <c r="D56" s="473" t="s">
        <v>21</v>
      </c>
      <c r="E56" s="722">
        <v>0</v>
      </c>
      <c r="F56" s="723" t="s">
        <v>195</v>
      </c>
      <c r="G56" s="527" t="s">
        <v>727</v>
      </c>
      <c r="H56" s="474">
        <v>64</v>
      </c>
      <c r="I56" s="725">
        <v>0</v>
      </c>
      <c r="J56" s="725">
        <v>0</v>
      </c>
      <c r="K56" s="725">
        <v>0</v>
      </c>
      <c r="L56" s="813" t="s">
        <v>663</v>
      </c>
      <c r="M56" s="718">
        <v>43714</v>
      </c>
      <c r="N56" s="235">
        <f t="shared" si="0"/>
        <v>0</v>
      </c>
      <c r="O56" s="476"/>
      <c r="P56" s="727" t="s">
        <v>780</v>
      </c>
      <c r="Q56" s="31"/>
      <c r="R56" s="31"/>
      <c r="S56" s="238"/>
      <c r="T56" s="475">
        <v>0</v>
      </c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239" t="str">
        <f t="shared" si="2"/>
        <v>QARUN_INJ</v>
      </c>
      <c r="AV56" s="240">
        <f t="shared" si="3"/>
        <v>46277</v>
      </c>
      <c r="AW56" s="241" t="str">
        <f t="shared" si="4"/>
        <v>9HEBA-441</v>
      </c>
      <c r="AX56" s="241">
        <f t="shared" si="5"/>
        <v>0</v>
      </c>
      <c r="AY56" s="241">
        <f t="shared" si="6"/>
        <v>0</v>
      </c>
      <c r="AZ56" s="242">
        <f t="shared" si="7"/>
        <v>0</v>
      </c>
      <c r="BA56" s="242" t="str">
        <f t="shared" si="8"/>
        <v>SI</v>
      </c>
      <c r="BB56" s="241">
        <f t="shared" si="9"/>
        <v>0</v>
      </c>
      <c r="BC56" s="243" t="str">
        <f t="shared" si="10"/>
        <v/>
      </c>
      <c r="BD56" s="243" t="str">
        <f t="shared" si="11"/>
        <v>OTHER</v>
      </c>
      <c r="BE56" s="244" t="str">
        <f t="shared" si="12"/>
        <v/>
      </c>
      <c r="BF56" s="244" t="str">
        <f t="shared" si="13"/>
        <v>HEB</v>
      </c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</row>
    <row r="57" spans="1:146" s="32" customFormat="1" ht="16.7" customHeight="1" x14ac:dyDescent="0.2">
      <c r="A57" s="31"/>
      <c r="B57" s="20" t="s">
        <v>448</v>
      </c>
      <c r="C57" s="233"/>
      <c r="D57" s="233" t="s">
        <v>21</v>
      </c>
      <c r="E57" s="722">
        <v>0</v>
      </c>
      <c r="F57" s="723" t="s">
        <v>268</v>
      </c>
      <c r="G57" s="527" t="s">
        <v>727</v>
      </c>
      <c r="H57" s="137">
        <v>64</v>
      </c>
      <c r="I57" s="725">
        <v>0</v>
      </c>
      <c r="J57" s="725">
        <v>0</v>
      </c>
      <c r="K57" s="725">
        <v>0</v>
      </c>
      <c r="L57" s="813" t="s">
        <v>663</v>
      </c>
      <c r="M57" s="718">
        <v>43454</v>
      </c>
      <c r="N57" s="235">
        <f t="shared" si="0"/>
        <v>0</v>
      </c>
      <c r="O57" s="236"/>
      <c r="P57" s="237" t="s">
        <v>268</v>
      </c>
      <c r="Q57" s="31"/>
      <c r="R57" s="31"/>
      <c r="S57" s="238"/>
      <c r="T57" s="12">
        <v>0</v>
      </c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239" t="str">
        <f t="shared" si="2"/>
        <v>QARUN_INJ</v>
      </c>
      <c r="AV57" s="240">
        <f t="shared" si="3"/>
        <v>46277</v>
      </c>
      <c r="AW57" s="241" t="str">
        <f t="shared" si="4"/>
        <v>9HEBA-443</v>
      </c>
      <c r="AX57" s="241">
        <f t="shared" si="5"/>
        <v>0</v>
      </c>
      <c r="AY57" s="241">
        <f t="shared" si="6"/>
        <v>0</v>
      </c>
      <c r="AZ57" s="242">
        <f t="shared" si="7"/>
        <v>0</v>
      </c>
      <c r="BA57" s="242" t="str">
        <f t="shared" si="8"/>
        <v>SI</v>
      </c>
      <c r="BB57" s="241">
        <f t="shared" si="9"/>
        <v>0</v>
      </c>
      <c r="BC57" s="243" t="str">
        <f t="shared" si="10"/>
        <v/>
      </c>
      <c r="BD57" s="243" t="str">
        <f t="shared" si="11"/>
        <v>NOT REQUIRED</v>
      </c>
      <c r="BE57" s="244" t="str">
        <f t="shared" si="12"/>
        <v/>
      </c>
      <c r="BF57" s="244" t="str">
        <f t="shared" si="13"/>
        <v>HEB</v>
      </c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</row>
    <row r="58" spans="1:146" s="32" customFormat="1" ht="16.7" customHeight="1" x14ac:dyDescent="0.2">
      <c r="A58" s="31"/>
      <c r="B58" s="21" t="s">
        <v>368</v>
      </c>
      <c r="C58" s="233"/>
      <c r="D58" s="233" t="s">
        <v>21</v>
      </c>
      <c r="E58" s="722">
        <v>0</v>
      </c>
      <c r="F58" s="723"/>
      <c r="G58" s="527" t="s">
        <v>625</v>
      </c>
      <c r="H58" s="137">
        <v>64</v>
      </c>
      <c r="I58" s="725">
        <v>0</v>
      </c>
      <c r="J58" s="725">
        <v>0</v>
      </c>
      <c r="K58" s="725">
        <v>0</v>
      </c>
      <c r="L58" s="813" t="s">
        <v>665</v>
      </c>
      <c r="M58" s="718">
        <v>43454</v>
      </c>
      <c r="N58" s="235">
        <f t="shared" si="0"/>
        <v>0</v>
      </c>
      <c r="O58" s="236"/>
      <c r="P58" s="237"/>
      <c r="Q58" s="31"/>
      <c r="R58" s="31"/>
      <c r="S58" s="238"/>
      <c r="T58" s="12">
        <v>0</v>
      </c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239" t="str">
        <f t="shared" si="2"/>
        <v>QARUN_INJ</v>
      </c>
      <c r="AV58" s="240">
        <f t="shared" si="3"/>
        <v>46277</v>
      </c>
      <c r="AW58" s="241" t="str">
        <f t="shared" si="4"/>
        <v>9HEBA-446</v>
      </c>
      <c r="AX58" s="241">
        <f t="shared" si="5"/>
        <v>0</v>
      </c>
      <c r="AY58" s="241">
        <f t="shared" si="6"/>
        <v>0</v>
      </c>
      <c r="AZ58" s="242">
        <f t="shared" si="7"/>
        <v>0</v>
      </c>
      <c r="BA58" s="242" t="str">
        <f t="shared" si="8"/>
        <v>SI</v>
      </c>
      <c r="BB58" s="241">
        <f t="shared" si="9"/>
        <v>0</v>
      </c>
      <c r="BC58" s="243" t="str">
        <f t="shared" si="10"/>
        <v/>
      </c>
      <c r="BD58" s="243" t="str">
        <f t="shared" si="11"/>
        <v/>
      </c>
      <c r="BE58" s="244" t="str">
        <f t="shared" si="12"/>
        <v/>
      </c>
      <c r="BF58" s="244" t="str">
        <f t="shared" si="13"/>
        <v>HEB</v>
      </c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</row>
    <row r="59" spans="1:146" s="32" customFormat="1" ht="16.7" customHeight="1" x14ac:dyDescent="0.2">
      <c r="A59" s="31"/>
      <c r="B59" s="21" t="s">
        <v>385</v>
      </c>
      <c r="C59" s="233"/>
      <c r="D59" s="233" t="s">
        <v>26</v>
      </c>
      <c r="E59" s="234">
        <v>24</v>
      </c>
      <c r="F59" s="277"/>
      <c r="G59" s="527" t="s">
        <v>625</v>
      </c>
      <c r="H59" s="137" t="s">
        <v>629</v>
      </c>
      <c r="I59" s="725">
        <v>0</v>
      </c>
      <c r="J59" s="725">
        <v>0</v>
      </c>
      <c r="K59" s="725">
        <v>0</v>
      </c>
      <c r="L59" s="813" t="s">
        <v>663</v>
      </c>
      <c r="M59" s="718">
        <v>45681</v>
      </c>
      <c r="N59" s="235">
        <f t="shared" si="0"/>
        <v>0</v>
      </c>
      <c r="O59" s="236" t="s">
        <v>402</v>
      </c>
      <c r="P59" s="237" t="s">
        <v>399</v>
      </c>
      <c r="Q59" s="31"/>
      <c r="R59" s="31"/>
      <c r="S59" s="238"/>
      <c r="T59" s="12">
        <v>0</v>
      </c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239" t="str">
        <f t="shared" si="2"/>
        <v>QARUN_INJ</v>
      </c>
      <c r="AV59" s="240">
        <f t="shared" si="3"/>
        <v>46277</v>
      </c>
      <c r="AW59" s="241" t="str">
        <f t="shared" si="4"/>
        <v>9HEBA-447</v>
      </c>
      <c r="AX59" s="241">
        <f t="shared" si="5"/>
        <v>0</v>
      </c>
      <c r="AY59" s="241">
        <f t="shared" si="6"/>
        <v>0</v>
      </c>
      <c r="AZ59" s="242">
        <f t="shared" si="7"/>
        <v>24</v>
      </c>
      <c r="BA59" s="242" t="str">
        <f t="shared" si="8"/>
        <v>INJ</v>
      </c>
      <c r="BB59" s="241">
        <f t="shared" si="9"/>
        <v>0</v>
      </c>
      <c r="BC59" s="243" t="str">
        <f t="shared" si="10"/>
        <v>445, 448, 450A</v>
      </c>
      <c r="BD59" s="243" t="str">
        <f t="shared" si="11"/>
        <v/>
      </c>
      <c r="BE59" s="244" t="str">
        <f t="shared" si="12"/>
        <v>HEB</v>
      </c>
      <c r="BF59" s="244" t="str">
        <f t="shared" si="13"/>
        <v>HEB</v>
      </c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</row>
    <row r="60" spans="1:146" s="32" customFormat="1" ht="16.7" customHeight="1" x14ac:dyDescent="0.2">
      <c r="A60" s="31"/>
      <c r="B60" s="21" t="s">
        <v>483</v>
      </c>
      <c r="C60" s="233"/>
      <c r="D60" s="233" t="s">
        <v>21</v>
      </c>
      <c r="E60" s="234">
        <v>0</v>
      </c>
      <c r="F60" s="277" t="s">
        <v>268</v>
      </c>
      <c r="G60" s="527" t="s">
        <v>624</v>
      </c>
      <c r="H60" s="137">
        <v>64</v>
      </c>
      <c r="I60" s="725">
        <v>0</v>
      </c>
      <c r="J60" s="725">
        <v>0</v>
      </c>
      <c r="K60" s="725">
        <v>0</v>
      </c>
      <c r="L60" s="813" t="s">
        <v>665</v>
      </c>
      <c r="M60" s="718">
        <v>42604</v>
      </c>
      <c r="N60" s="235">
        <f t="shared" si="0"/>
        <v>0</v>
      </c>
      <c r="O60" s="236"/>
      <c r="P60" s="237" t="s">
        <v>268</v>
      </c>
      <c r="Q60" s="31"/>
      <c r="R60" s="31"/>
      <c r="S60" s="238"/>
      <c r="T60" s="12">
        <v>0</v>
      </c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239" t="str">
        <f t="shared" si="2"/>
        <v>QARUN_INJ</v>
      </c>
      <c r="AV60" s="240">
        <f t="shared" si="3"/>
        <v>46277</v>
      </c>
      <c r="AW60" s="241" t="str">
        <f t="shared" si="4"/>
        <v>9HEBA-502</v>
      </c>
      <c r="AX60" s="241">
        <f t="shared" si="5"/>
        <v>0</v>
      </c>
      <c r="AY60" s="241">
        <f t="shared" si="6"/>
        <v>0</v>
      </c>
      <c r="AZ60" s="242">
        <f t="shared" si="7"/>
        <v>0</v>
      </c>
      <c r="BA60" s="242" t="str">
        <f t="shared" si="8"/>
        <v>SI</v>
      </c>
      <c r="BB60" s="241">
        <f t="shared" si="9"/>
        <v>0</v>
      </c>
      <c r="BC60" s="243" t="str">
        <f t="shared" si="10"/>
        <v/>
      </c>
      <c r="BD60" s="243" t="str">
        <f t="shared" si="11"/>
        <v>NOT REQUIRED</v>
      </c>
      <c r="BE60" s="244" t="str">
        <f t="shared" si="12"/>
        <v/>
      </c>
      <c r="BF60" s="244" t="str">
        <f t="shared" si="13"/>
        <v>HEB</v>
      </c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</row>
    <row r="61" spans="1:146" s="32" customFormat="1" ht="16.7" customHeight="1" x14ac:dyDescent="0.2">
      <c r="A61" s="31"/>
      <c r="B61" s="720" t="s">
        <v>502</v>
      </c>
      <c r="C61" s="721"/>
      <c r="D61" s="721" t="s">
        <v>21</v>
      </c>
      <c r="E61" s="722">
        <v>0</v>
      </c>
      <c r="F61" s="723" t="s">
        <v>269</v>
      </c>
      <c r="G61" s="723" t="s">
        <v>625</v>
      </c>
      <c r="H61" s="724">
        <v>64</v>
      </c>
      <c r="I61" s="725">
        <v>0</v>
      </c>
      <c r="J61" s="725">
        <v>0</v>
      </c>
      <c r="K61" s="725">
        <v>0</v>
      </c>
      <c r="L61" s="813" t="s">
        <v>665</v>
      </c>
      <c r="M61" s="718">
        <v>42627</v>
      </c>
      <c r="N61" s="235">
        <f t="shared" si="0"/>
        <v>0</v>
      </c>
      <c r="O61" s="726"/>
      <c r="P61" s="727" t="s">
        <v>269</v>
      </c>
      <c r="Q61" s="31"/>
      <c r="R61" s="31"/>
      <c r="S61" s="238"/>
      <c r="T61" s="725">
        <v>0</v>
      </c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239" t="str">
        <f t="shared" si="2"/>
        <v>QARUN_INJ</v>
      </c>
      <c r="AV61" s="240">
        <f t="shared" si="3"/>
        <v>46277</v>
      </c>
      <c r="AW61" s="241" t="str">
        <f t="shared" si="4"/>
        <v>9HEBA-504</v>
      </c>
      <c r="AX61" s="241">
        <f t="shared" si="5"/>
        <v>0</v>
      </c>
      <c r="AY61" s="241">
        <f t="shared" si="6"/>
        <v>0</v>
      </c>
      <c r="AZ61" s="242">
        <f t="shared" si="7"/>
        <v>0</v>
      </c>
      <c r="BA61" s="242" t="str">
        <f t="shared" si="8"/>
        <v>SI</v>
      </c>
      <c r="BB61" s="241">
        <f t="shared" si="9"/>
        <v>0</v>
      </c>
      <c r="BC61" s="243" t="str">
        <f t="shared" si="10"/>
        <v/>
      </c>
      <c r="BD61" s="243" t="str">
        <f t="shared" si="11"/>
        <v>WELL NOT TAKING WATER</v>
      </c>
      <c r="BE61" s="244" t="str">
        <f t="shared" si="12"/>
        <v/>
      </c>
      <c r="BF61" s="244" t="str">
        <f t="shared" si="13"/>
        <v>HEB</v>
      </c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</row>
    <row r="62" spans="1:146" s="32" customFormat="1" ht="16.7" customHeight="1" x14ac:dyDescent="0.2">
      <c r="A62" s="31"/>
      <c r="B62" s="21"/>
      <c r="C62" s="233"/>
      <c r="D62" s="233"/>
      <c r="E62" s="234"/>
      <c r="F62" s="277"/>
      <c r="G62" s="527"/>
      <c r="H62" s="137"/>
      <c r="I62" s="12">
        <v>0</v>
      </c>
      <c r="J62" s="12">
        <v>0</v>
      </c>
      <c r="K62" s="12"/>
      <c r="L62" s="717"/>
      <c r="M62" s="718"/>
      <c r="N62" s="235">
        <f t="shared" si="0"/>
        <v>0</v>
      </c>
      <c r="O62" s="236"/>
      <c r="P62" s="237"/>
      <c r="Q62" s="31"/>
      <c r="R62" s="31"/>
      <c r="S62" s="238"/>
      <c r="T62" s="12">
        <v>0</v>
      </c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239" t="str">
        <f t="shared" si="2"/>
        <v/>
      </c>
      <c r="AV62" s="240" t="str">
        <f t="shared" si="3"/>
        <v/>
      </c>
      <c r="AW62" s="241" t="str">
        <f t="shared" si="4"/>
        <v/>
      </c>
      <c r="AX62" s="241" t="str">
        <f t="shared" si="5"/>
        <v/>
      </c>
      <c r="AY62" s="241" t="str">
        <f t="shared" si="6"/>
        <v/>
      </c>
      <c r="AZ62" s="242" t="str">
        <f t="shared" si="7"/>
        <v/>
      </c>
      <c r="BA62" s="242" t="str">
        <f t="shared" si="8"/>
        <v/>
      </c>
      <c r="BB62" s="241" t="str">
        <f t="shared" si="9"/>
        <v/>
      </c>
      <c r="BC62" s="243" t="str">
        <f t="shared" si="10"/>
        <v/>
      </c>
      <c r="BD62" s="243" t="str">
        <f t="shared" si="11"/>
        <v/>
      </c>
      <c r="BE62" s="244" t="str">
        <f t="shared" si="12"/>
        <v/>
      </c>
      <c r="BF62" s="244" t="str">
        <f t="shared" si="13"/>
        <v/>
      </c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</row>
    <row r="63" spans="1:146" s="6" customFormat="1" ht="27.2" customHeight="1" x14ac:dyDescent="0.2">
      <c r="A63" s="29"/>
      <c r="B63" s="213" t="s">
        <v>270</v>
      </c>
      <c r="C63" s="214"/>
      <c r="D63" s="214"/>
      <c r="E63" s="214"/>
      <c r="F63" s="214"/>
      <c r="G63" s="214"/>
      <c r="H63" s="214"/>
      <c r="I63" s="214"/>
      <c r="J63" s="214"/>
      <c r="K63" s="470"/>
      <c r="L63" s="470"/>
      <c r="M63" s="214"/>
      <c r="N63" s="214"/>
      <c r="O63" s="214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223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</row>
    <row r="64" spans="1:146" s="30" customFormat="1" ht="30.2" customHeight="1" x14ac:dyDescent="0.2">
      <c r="B64" s="215" t="s">
        <v>58</v>
      </c>
      <c r="C64" s="216" t="s">
        <v>271</v>
      </c>
      <c r="D64" s="44" t="s">
        <v>272</v>
      </c>
      <c r="E64" s="1134" t="s">
        <v>34</v>
      </c>
      <c r="F64" s="1135"/>
      <c r="G64" s="1135"/>
      <c r="H64" s="1135"/>
      <c r="I64" s="1136"/>
      <c r="J64" s="5"/>
      <c r="K64" s="5"/>
      <c r="L64" s="5"/>
      <c r="M64" s="5"/>
      <c r="N64" s="5"/>
    </row>
    <row r="65" spans="1:127" s="30" customFormat="1" ht="16.7" customHeight="1" x14ac:dyDescent="0.2">
      <c r="A65" s="15"/>
      <c r="B65" s="499" t="s">
        <v>286</v>
      </c>
      <c r="C65" s="500">
        <f>SUMIF(INJ_FIELD,"EBA",INJ_WATER)</f>
        <v>10820</v>
      </c>
      <c r="D65" s="500">
        <f>SUMIF(TARG_FIELD,"EBA",TARG_WATER)</f>
        <v>13100</v>
      </c>
      <c r="E65" s="501"/>
      <c r="F65" s="245"/>
      <c r="G65" s="245"/>
      <c r="H65" s="245"/>
      <c r="I65" s="246"/>
      <c r="J65" s="5"/>
      <c r="K65" s="5"/>
      <c r="L65" s="5"/>
      <c r="M65" s="5"/>
    </row>
    <row r="66" spans="1:127" s="30" customFormat="1" ht="16.7" customHeight="1" x14ac:dyDescent="0.2">
      <c r="A66" s="15"/>
      <c r="B66" s="502" t="s">
        <v>305</v>
      </c>
      <c r="C66" s="500">
        <f>SUMIF(INJ_FIELD,"HEB",INJ_WATER)</f>
        <v>2434</v>
      </c>
      <c r="D66" s="500">
        <f>SUMIF(TARG_FIELD,"HEB",TARG_WATER)</f>
        <v>11450</v>
      </c>
      <c r="E66" s="501"/>
      <c r="F66" s="245"/>
      <c r="G66" s="245"/>
      <c r="H66" s="245"/>
      <c r="I66" s="246"/>
      <c r="J66" s="5"/>
      <c r="K66" s="5"/>
      <c r="L66" s="5"/>
      <c r="M66" s="5"/>
    </row>
    <row r="67" spans="1:127" s="30" customFormat="1" ht="16.7" customHeight="1" x14ac:dyDescent="0.2">
      <c r="A67" s="15"/>
      <c r="B67" s="499"/>
      <c r="C67" s="500"/>
      <c r="D67" s="500"/>
      <c r="E67" s="501"/>
      <c r="F67" s="245"/>
      <c r="G67" s="245"/>
      <c r="H67" s="245"/>
      <c r="I67" s="246"/>
      <c r="J67" s="5"/>
      <c r="K67" s="5"/>
      <c r="L67" s="5"/>
      <c r="M67" s="5"/>
    </row>
    <row r="68" spans="1:127" s="30" customFormat="1" ht="16.7" customHeight="1" x14ac:dyDescent="0.2">
      <c r="A68" s="15"/>
      <c r="B68" s="503"/>
      <c r="C68" s="504"/>
      <c r="D68" s="504"/>
      <c r="E68" s="505"/>
      <c r="F68" s="248"/>
      <c r="G68" s="248"/>
      <c r="H68" s="248"/>
      <c r="I68" s="249"/>
      <c r="J68" s="5"/>
      <c r="K68" s="5"/>
      <c r="L68" s="5"/>
      <c r="M68" s="5"/>
    </row>
    <row r="69" spans="1:127" s="30" customFormat="1" ht="16.7" customHeight="1" x14ac:dyDescent="0.2">
      <c r="A69" s="247"/>
      <c r="B69" s="276" t="s">
        <v>51</v>
      </c>
      <c r="C69" s="272">
        <f>SUM(C65:C68)</f>
        <v>13254</v>
      </c>
      <c r="D69" s="273">
        <f>SUM(D65:D68)</f>
        <v>24550</v>
      </c>
      <c r="E69" s="1139" t="s">
        <v>273</v>
      </c>
      <c r="F69" s="1140"/>
      <c r="G69" s="274">
        <f>C69-D69</f>
        <v>-11296</v>
      </c>
      <c r="H69" s="274"/>
      <c r="I69" s="275"/>
      <c r="J69" s="5"/>
      <c r="K69" s="5"/>
      <c r="L69" s="5"/>
      <c r="M69" s="5"/>
    </row>
    <row r="70" spans="1:127" s="6" customFormat="1" ht="27.2" customHeight="1" x14ac:dyDescent="0.2">
      <c r="A70" s="29"/>
      <c r="B70" s="34" t="s">
        <v>274</v>
      </c>
      <c r="C70" s="5"/>
      <c r="D70" s="5"/>
      <c r="E70" s="5"/>
      <c r="F70" s="5"/>
      <c r="G70" s="5"/>
      <c r="H70" s="250"/>
      <c r="I70" s="250"/>
      <c r="J70" s="250"/>
      <c r="K70" s="250"/>
      <c r="L70" s="250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BC70" s="5"/>
      <c r="BD70" s="5"/>
      <c r="BF70" s="223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</row>
    <row r="71" spans="1:127" s="30" customFormat="1" ht="30.2" customHeight="1" x14ac:dyDescent="0.2">
      <c r="B71" s="107" t="s">
        <v>6</v>
      </c>
      <c r="C71" s="339" t="s">
        <v>12</v>
      </c>
      <c r="D71" s="339" t="s">
        <v>157</v>
      </c>
      <c r="E71" s="1137" t="s">
        <v>117</v>
      </c>
      <c r="F71" s="1138"/>
      <c r="G71" s="570" t="s">
        <v>111</v>
      </c>
      <c r="H71" s="340" t="s">
        <v>505</v>
      </c>
      <c r="I71" s="1118" t="s">
        <v>34</v>
      </c>
      <c r="J71" s="1119"/>
      <c r="K71" s="1119"/>
      <c r="L71" s="1121"/>
      <c r="M71" s="508"/>
    </row>
    <row r="72" spans="1:127" s="33" customFormat="1" ht="16.7" customHeight="1" x14ac:dyDescent="0.2">
      <c r="A72" s="250"/>
      <c r="B72" s="289" t="s">
        <v>288</v>
      </c>
      <c r="C72" s="281" t="s">
        <v>4</v>
      </c>
      <c r="D72" s="322">
        <v>0</v>
      </c>
      <c r="E72" s="1103" t="s">
        <v>195</v>
      </c>
      <c r="F72" s="1103"/>
      <c r="G72" s="571" t="s">
        <v>938</v>
      </c>
      <c r="H72" s="873">
        <v>0</v>
      </c>
      <c r="I72" s="1111"/>
      <c r="J72" s="1109"/>
      <c r="K72" s="1109"/>
      <c r="L72" s="1110"/>
      <c r="M72" s="507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250"/>
      <c r="AA72" s="250"/>
      <c r="AB72" s="250"/>
      <c r="AC72" s="250"/>
      <c r="AD72" s="250"/>
      <c r="AE72" s="250"/>
      <c r="AF72" s="250"/>
      <c r="AG72" s="250"/>
      <c r="AH72" s="250"/>
      <c r="AI72" s="250"/>
      <c r="AJ72" s="250"/>
      <c r="AK72" s="250"/>
      <c r="AL72" s="250"/>
      <c r="AM72" s="250"/>
      <c r="AN72" s="250"/>
      <c r="AO72" s="250"/>
      <c r="AP72" s="250"/>
      <c r="AQ72" s="250"/>
      <c r="AR72" s="250"/>
      <c r="AS72" s="250"/>
      <c r="AT72" s="250"/>
      <c r="AU72" s="251"/>
      <c r="AV72" s="252"/>
      <c r="AW72" s="70"/>
      <c r="AX72" s="70"/>
      <c r="AY72" s="70"/>
      <c r="AZ72" s="253"/>
      <c r="BA72" s="253"/>
      <c r="BB72" s="253"/>
      <c r="BC72" s="253"/>
      <c r="BD72" s="253"/>
      <c r="BE72" s="254"/>
      <c r="BF72" s="255"/>
      <c r="BG72" s="256"/>
      <c r="BH72" s="250"/>
      <c r="BI72" s="250"/>
      <c r="BJ72" s="250"/>
      <c r="BK72" s="250"/>
      <c r="BL72" s="250"/>
      <c r="BM72" s="250"/>
      <c r="BN72" s="250"/>
      <c r="BO72" s="250"/>
      <c r="BP72" s="250"/>
      <c r="BQ72" s="250"/>
      <c r="BR72" s="250"/>
      <c r="BS72" s="250"/>
      <c r="BT72" s="250"/>
      <c r="BU72" s="250"/>
      <c r="BV72" s="250"/>
    </row>
    <row r="73" spans="1:127" s="33" customFormat="1" ht="16.7" customHeight="1" x14ac:dyDescent="0.2">
      <c r="A73" s="250"/>
      <c r="B73" s="289" t="s">
        <v>431</v>
      </c>
      <c r="C73" s="281" t="s">
        <v>4</v>
      </c>
      <c r="D73" s="322">
        <v>24</v>
      </c>
      <c r="E73" s="1103"/>
      <c r="F73" s="1103"/>
      <c r="G73" s="797" t="s">
        <v>947</v>
      </c>
      <c r="H73" s="759">
        <v>3900</v>
      </c>
      <c r="I73" s="1111" t="s">
        <v>948</v>
      </c>
      <c r="J73" s="1109"/>
      <c r="K73" s="1109"/>
      <c r="L73" s="1110"/>
      <c r="M73" s="507"/>
      <c r="P73" s="250"/>
      <c r="Q73" s="250"/>
      <c r="R73" s="250"/>
      <c r="S73" s="250"/>
      <c r="T73" s="250"/>
      <c r="U73" s="250"/>
      <c r="V73" s="250"/>
      <c r="W73" s="250"/>
      <c r="X73" s="250"/>
      <c r="Y73" s="250"/>
      <c r="Z73" s="250"/>
      <c r="AA73" s="250"/>
      <c r="AB73" s="250"/>
      <c r="AC73" s="250"/>
      <c r="AD73" s="250"/>
      <c r="AE73" s="250"/>
      <c r="AF73" s="250"/>
      <c r="AG73" s="250"/>
      <c r="AH73" s="250"/>
      <c r="AI73" s="250"/>
      <c r="AJ73" s="250"/>
      <c r="AK73" s="250"/>
      <c r="AL73" s="250"/>
      <c r="AM73" s="250"/>
      <c r="AN73" s="250"/>
      <c r="AO73" s="250"/>
      <c r="AP73" s="250"/>
      <c r="AQ73" s="250"/>
      <c r="AR73" s="250"/>
      <c r="AS73" s="250"/>
      <c r="AT73" s="250"/>
      <c r="AU73" s="251"/>
      <c r="AV73" s="252"/>
      <c r="AW73" s="70"/>
      <c r="AX73" s="70"/>
      <c r="AY73" s="70"/>
      <c r="AZ73" s="253"/>
      <c r="BA73" s="253"/>
      <c r="BB73" s="253"/>
      <c r="BC73" s="253"/>
      <c r="BD73" s="253"/>
      <c r="BE73" s="254"/>
      <c r="BF73" s="255"/>
      <c r="BG73" s="256"/>
      <c r="BH73" s="250"/>
      <c r="BI73" s="250"/>
      <c r="BJ73" s="250"/>
      <c r="BK73" s="250"/>
      <c r="BL73" s="250"/>
      <c r="BM73" s="250"/>
      <c r="BN73" s="250"/>
      <c r="BO73" s="250"/>
      <c r="BP73" s="250"/>
      <c r="BQ73" s="250"/>
      <c r="BR73" s="250"/>
      <c r="BS73" s="250"/>
      <c r="BT73" s="250"/>
      <c r="BU73" s="250"/>
      <c r="BV73" s="250"/>
    </row>
    <row r="74" spans="1:127" s="33" customFormat="1" ht="16.7" customHeight="1" x14ac:dyDescent="0.2">
      <c r="A74" s="250"/>
      <c r="B74" s="289" t="s">
        <v>323</v>
      </c>
      <c r="C74" s="281" t="s">
        <v>21</v>
      </c>
      <c r="D74" s="322">
        <v>0</v>
      </c>
      <c r="E74" s="1103" t="s">
        <v>154</v>
      </c>
      <c r="F74" s="1103"/>
      <c r="G74" s="797"/>
      <c r="H74" s="759" t="s">
        <v>521</v>
      </c>
      <c r="I74" s="1108" t="s">
        <v>521</v>
      </c>
      <c r="J74" s="1109"/>
      <c r="K74" s="1109"/>
      <c r="L74" s="1110"/>
      <c r="M74" s="507" t="s">
        <v>704</v>
      </c>
      <c r="P74" s="250"/>
      <c r="Q74" s="250"/>
      <c r="R74" s="250"/>
      <c r="S74" s="250"/>
      <c r="T74" s="250"/>
      <c r="U74" s="250"/>
      <c r="V74" s="250"/>
      <c r="W74" s="250"/>
      <c r="X74" s="250"/>
      <c r="Y74" s="250"/>
      <c r="Z74" s="250"/>
      <c r="AA74" s="250"/>
      <c r="AB74" s="250"/>
      <c r="AC74" s="250"/>
      <c r="AD74" s="250"/>
      <c r="AE74" s="250"/>
      <c r="AF74" s="250"/>
      <c r="AG74" s="250"/>
      <c r="AH74" s="250"/>
      <c r="AI74" s="250"/>
      <c r="AJ74" s="250"/>
      <c r="AK74" s="250"/>
      <c r="AL74" s="250"/>
      <c r="AM74" s="250"/>
      <c r="AN74" s="250"/>
      <c r="AO74" s="250"/>
      <c r="AP74" s="250"/>
      <c r="AQ74" s="250"/>
      <c r="AR74" s="250"/>
      <c r="AS74" s="250"/>
      <c r="AT74" s="250"/>
      <c r="AU74" s="251"/>
      <c r="AV74" s="252"/>
      <c r="AW74" s="70"/>
      <c r="AX74" s="70"/>
      <c r="AY74" s="70"/>
      <c r="AZ74" s="253"/>
      <c r="BA74" s="253"/>
      <c r="BB74" s="253"/>
      <c r="BC74" s="253"/>
      <c r="BD74" s="253"/>
      <c r="BE74" s="254"/>
      <c r="BF74" s="255"/>
      <c r="BG74" s="256"/>
      <c r="BH74" s="250"/>
      <c r="BI74" s="250"/>
      <c r="BJ74" s="250"/>
      <c r="BK74" s="250"/>
      <c r="BL74" s="250"/>
      <c r="BM74" s="250"/>
      <c r="BN74" s="250"/>
      <c r="BO74" s="250"/>
      <c r="BP74" s="250"/>
      <c r="BQ74" s="250"/>
      <c r="BR74" s="250"/>
      <c r="BS74" s="250"/>
      <c r="BT74" s="250"/>
      <c r="BU74" s="250"/>
      <c r="BV74" s="250"/>
    </row>
    <row r="75" spans="1:127" s="33" customFormat="1" ht="16.7" customHeight="1" x14ac:dyDescent="0.2">
      <c r="A75" s="250"/>
      <c r="B75" s="289" t="s">
        <v>383</v>
      </c>
      <c r="C75" s="281" t="s">
        <v>21</v>
      </c>
      <c r="D75" s="322">
        <v>0</v>
      </c>
      <c r="E75" s="1103" t="s">
        <v>193</v>
      </c>
      <c r="F75" s="1103"/>
      <c r="G75" s="797"/>
      <c r="H75" s="759" t="s">
        <v>521</v>
      </c>
      <c r="I75" s="1108" t="s">
        <v>521</v>
      </c>
      <c r="J75" s="1109"/>
      <c r="K75" s="1109"/>
      <c r="L75" s="1110"/>
      <c r="M75" s="507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250"/>
      <c r="AA75" s="250"/>
      <c r="AB75" s="250"/>
      <c r="AC75" s="250"/>
      <c r="AD75" s="250"/>
      <c r="AE75" s="250"/>
      <c r="AF75" s="250"/>
      <c r="AG75" s="250"/>
      <c r="AH75" s="250"/>
      <c r="AI75" s="250"/>
      <c r="AJ75" s="250"/>
      <c r="AK75" s="250"/>
      <c r="AL75" s="250"/>
      <c r="AM75" s="250"/>
      <c r="AN75" s="250"/>
      <c r="AO75" s="250"/>
      <c r="AP75" s="250"/>
      <c r="AQ75" s="250"/>
      <c r="AR75" s="250"/>
      <c r="AS75" s="250"/>
      <c r="AT75" s="250"/>
      <c r="AU75" s="251"/>
      <c r="AV75" s="252"/>
      <c r="AW75" s="70"/>
      <c r="AX75" s="70"/>
      <c r="AY75" s="70"/>
      <c r="AZ75" s="253"/>
      <c r="BA75" s="253"/>
      <c r="BB75" s="253"/>
      <c r="BC75" s="253"/>
      <c r="BD75" s="253"/>
      <c r="BE75" s="254"/>
      <c r="BF75" s="255"/>
      <c r="BG75" s="256"/>
      <c r="BH75" s="250"/>
      <c r="BI75" s="250"/>
      <c r="BJ75" s="250"/>
      <c r="BK75" s="250"/>
      <c r="BL75" s="250"/>
      <c r="BM75" s="250"/>
      <c r="BN75" s="250"/>
      <c r="BO75" s="250"/>
      <c r="BP75" s="250"/>
      <c r="BQ75" s="250"/>
      <c r="BR75" s="250"/>
      <c r="BS75" s="250"/>
      <c r="BT75" s="250"/>
      <c r="BU75" s="250"/>
      <c r="BV75" s="250"/>
    </row>
    <row r="76" spans="1:127" s="33" customFormat="1" ht="16.7" customHeight="1" x14ac:dyDescent="0.2">
      <c r="A76" s="250"/>
      <c r="B76" s="289" t="s">
        <v>298</v>
      </c>
      <c r="C76" s="281" t="s">
        <v>21</v>
      </c>
      <c r="D76" s="322">
        <v>0</v>
      </c>
      <c r="E76" s="1103" t="s">
        <v>154</v>
      </c>
      <c r="F76" s="1103"/>
      <c r="G76" s="797"/>
      <c r="H76" s="759"/>
      <c r="I76" s="1108"/>
      <c r="J76" s="1109"/>
      <c r="K76" s="1109"/>
      <c r="L76" s="1110"/>
      <c r="M76" s="507"/>
      <c r="P76" s="250"/>
      <c r="Q76" s="250"/>
      <c r="R76" s="250"/>
      <c r="S76" s="250"/>
      <c r="T76" s="250"/>
      <c r="U76" s="250"/>
      <c r="V76" s="250"/>
      <c r="W76" s="250"/>
      <c r="X76" s="250"/>
      <c r="Y76" s="250"/>
      <c r="Z76" s="250"/>
      <c r="AA76" s="250"/>
      <c r="AB76" s="250"/>
      <c r="AC76" s="250"/>
      <c r="AD76" s="250"/>
      <c r="AE76" s="250"/>
      <c r="AF76" s="250"/>
      <c r="AG76" s="250"/>
      <c r="AH76" s="250"/>
      <c r="AI76" s="250"/>
      <c r="AJ76" s="250"/>
      <c r="AK76" s="250"/>
      <c r="AL76" s="250"/>
      <c r="AM76" s="250"/>
      <c r="AN76" s="250"/>
      <c r="AO76" s="250"/>
      <c r="AP76" s="250"/>
      <c r="AQ76" s="250"/>
      <c r="AR76" s="250"/>
      <c r="AS76" s="250"/>
      <c r="AT76" s="250"/>
      <c r="AU76" s="251"/>
      <c r="AV76" s="252"/>
      <c r="AW76" s="70"/>
      <c r="AX76" s="70"/>
      <c r="AY76" s="70"/>
      <c r="AZ76" s="253"/>
      <c r="BA76" s="253"/>
      <c r="BB76" s="253"/>
      <c r="BC76" s="253"/>
      <c r="BD76" s="253"/>
      <c r="BE76" s="254"/>
      <c r="BF76" s="255"/>
      <c r="BG76" s="256"/>
      <c r="BH76" s="250"/>
      <c r="BI76" s="250"/>
      <c r="BJ76" s="250"/>
      <c r="BK76" s="250"/>
      <c r="BL76" s="250"/>
      <c r="BM76" s="250"/>
      <c r="BN76" s="250"/>
      <c r="BO76" s="250"/>
      <c r="BP76" s="250"/>
      <c r="BQ76" s="250"/>
      <c r="BR76" s="250"/>
      <c r="BS76" s="250"/>
      <c r="BT76" s="250"/>
      <c r="BU76" s="250"/>
      <c r="BV76" s="250"/>
    </row>
    <row r="77" spans="1:127" s="33" customFormat="1" ht="16.7" customHeight="1" x14ac:dyDescent="0.2">
      <c r="A77" s="250"/>
      <c r="B77" s="289" t="s">
        <v>328</v>
      </c>
      <c r="C77" s="281" t="s">
        <v>21</v>
      </c>
      <c r="D77" s="322">
        <v>0</v>
      </c>
      <c r="E77" s="1103" t="s">
        <v>154</v>
      </c>
      <c r="F77" s="1103"/>
      <c r="G77" s="797"/>
      <c r="H77" s="759" t="s">
        <v>521</v>
      </c>
      <c r="I77" s="1111"/>
      <c r="J77" s="1112"/>
      <c r="K77" s="1112"/>
      <c r="L77" s="1113"/>
      <c r="M77" s="507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250"/>
      <c r="AA77" s="250"/>
      <c r="AB77" s="250"/>
      <c r="AC77" s="250"/>
      <c r="AD77" s="250"/>
      <c r="AE77" s="250"/>
      <c r="AF77" s="250"/>
      <c r="AG77" s="250"/>
      <c r="AH77" s="250"/>
      <c r="AI77" s="250"/>
      <c r="AJ77" s="250"/>
      <c r="AK77" s="250"/>
      <c r="AL77" s="250"/>
      <c r="AM77" s="250"/>
      <c r="AN77" s="250"/>
      <c r="AO77" s="250"/>
      <c r="AP77" s="250"/>
      <c r="AQ77" s="250"/>
      <c r="AR77" s="250"/>
      <c r="AS77" s="250"/>
      <c r="AT77" s="250"/>
      <c r="AU77" s="251"/>
      <c r="AV77" s="252"/>
      <c r="AW77" s="70"/>
      <c r="AX77" s="70"/>
      <c r="AY77" s="70"/>
      <c r="AZ77" s="253"/>
      <c r="BA77" s="253"/>
      <c r="BB77" s="253"/>
      <c r="BC77" s="253"/>
      <c r="BD77" s="253"/>
      <c r="BE77" s="254"/>
      <c r="BF77" s="255"/>
      <c r="BG77" s="256"/>
      <c r="BH77" s="250"/>
      <c r="BI77" s="250"/>
      <c r="BJ77" s="250"/>
      <c r="BK77" s="250"/>
      <c r="BL77" s="250"/>
      <c r="BM77" s="250"/>
      <c r="BN77" s="250"/>
      <c r="BO77" s="250"/>
      <c r="BP77" s="250"/>
      <c r="BQ77" s="250"/>
      <c r="BR77" s="250"/>
      <c r="BS77" s="250"/>
      <c r="BT77" s="250"/>
      <c r="BU77" s="250"/>
      <c r="BV77" s="250"/>
    </row>
    <row r="78" spans="1:127" s="33" customFormat="1" ht="16.7" customHeight="1" x14ac:dyDescent="0.2">
      <c r="A78" s="250"/>
      <c r="B78" s="289" t="s">
        <v>341</v>
      </c>
      <c r="C78" s="281" t="s">
        <v>21</v>
      </c>
      <c r="D78" s="322">
        <v>0</v>
      </c>
      <c r="E78" s="1103" t="s">
        <v>154</v>
      </c>
      <c r="F78" s="1103"/>
      <c r="G78" s="797"/>
      <c r="H78" s="759" t="s">
        <v>521</v>
      </c>
      <c r="I78" s="1105"/>
      <c r="J78" s="1106"/>
      <c r="K78" s="1106"/>
      <c r="L78" s="1107"/>
      <c r="M78" s="507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250"/>
      <c r="AA78" s="250"/>
      <c r="AB78" s="250"/>
      <c r="AC78" s="250"/>
      <c r="AD78" s="250"/>
      <c r="AE78" s="250"/>
      <c r="AF78" s="250"/>
      <c r="AG78" s="250"/>
      <c r="AH78" s="250"/>
      <c r="AI78" s="250"/>
      <c r="AJ78" s="250"/>
      <c r="AK78" s="250"/>
      <c r="AL78" s="250"/>
      <c r="AM78" s="250"/>
      <c r="AN78" s="250"/>
      <c r="AO78" s="250"/>
      <c r="AP78" s="250"/>
      <c r="AQ78" s="250"/>
      <c r="AR78" s="250"/>
      <c r="AS78" s="250"/>
      <c r="AT78" s="250"/>
      <c r="AU78" s="251"/>
      <c r="AV78" s="252"/>
      <c r="AW78" s="70"/>
      <c r="AX78" s="70"/>
      <c r="AY78" s="70"/>
      <c r="AZ78" s="253"/>
      <c r="BA78" s="253"/>
      <c r="BB78" s="253"/>
      <c r="BC78" s="253"/>
      <c r="BD78" s="253"/>
      <c r="BE78" s="254"/>
      <c r="BF78" s="255"/>
      <c r="BG78" s="256"/>
      <c r="BH78" s="250"/>
      <c r="BI78" s="250"/>
      <c r="BJ78" s="250"/>
      <c r="BK78" s="250"/>
      <c r="BL78" s="250"/>
      <c r="BM78" s="250"/>
      <c r="BN78" s="250"/>
      <c r="BO78" s="250"/>
      <c r="BP78" s="250"/>
      <c r="BQ78" s="250"/>
      <c r="BR78" s="250"/>
      <c r="BS78" s="250"/>
      <c r="BT78" s="250"/>
      <c r="BU78" s="250"/>
      <c r="BV78" s="250"/>
    </row>
    <row r="79" spans="1:127" s="33" customFormat="1" ht="16.7" customHeight="1" x14ac:dyDescent="0.2">
      <c r="A79" s="250"/>
      <c r="B79" s="289" t="s">
        <v>386</v>
      </c>
      <c r="C79" s="281" t="s">
        <v>21</v>
      </c>
      <c r="D79" s="322">
        <v>0</v>
      </c>
      <c r="E79" s="1103" t="s">
        <v>154</v>
      </c>
      <c r="F79" s="1103"/>
      <c r="G79" s="797"/>
      <c r="H79" s="759" t="s">
        <v>521</v>
      </c>
      <c r="I79" s="1105"/>
      <c r="J79" s="1106"/>
      <c r="K79" s="1106"/>
      <c r="L79" s="1107"/>
      <c r="M79" s="507"/>
      <c r="P79" s="250"/>
      <c r="Q79" s="250"/>
      <c r="R79" s="250"/>
      <c r="S79" s="250"/>
      <c r="T79" s="250"/>
      <c r="U79" s="250"/>
      <c r="V79" s="250"/>
      <c r="W79" s="250"/>
      <c r="X79" s="250"/>
      <c r="Y79" s="250"/>
      <c r="Z79" s="250"/>
      <c r="AA79" s="250"/>
      <c r="AB79" s="250"/>
      <c r="AC79" s="250"/>
      <c r="AD79" s="250"/>
      <c r="AE79" s="250"/>
      <c r="AF79" s="250"/>
      <c r="AG79" s="250"/>
      <c r="AH79" s="250"/>
      <c r="AI79" s="250"/>
      <c r="AJ79" s="250"/>
      <c r="AK79" s="250"/>
      <c r="AL79" s="250"/>
      <c r="AM79" s="250"/>
      <c r="AN79" s="250"/>
      <c r="AO79" s="250"/>
      <c r="AP79" s="250"/>
      <c r="AQ79" s="250"/>
      <c r="AR79" s="250"/>
      <c r="AS79" s="250"/>
      <c r="AT79" s="250"/>
      <c r="AU79" s="251"/>
      <c r="AV79" s="252"/>
      <c r="AW79" s="70"/>
      <c r="AX79" s="70"/>
      <c r="AY79" s="70"/>
      <c r="AZ79" s="253"/>
      <c r="BA79" s="253"/>
      <c r="BB79" s="253"/>
      <c r="BC79" s="253"/>
      <c r="BD79" s="253"/>
      <c r="BE79" s="254"/>
      <c r="BF79" s="255"/>
      <c r="BG79" s="256"/>
      <c r="BH79" s="250"/>
      <c r="BI79" s="250"/>
      <c r="BJ79" s="250"/>
      <c r="BK79" s="250"/>
      <c r="BL79" s="250"/>
      <c r="BM79" s="250"/>
      <c r="BN79" s="250"/>
      <c r="BO79" s="250"/>
      <c r="BP79" s="250"/>
      <c r="BQ79" s="250"/>
      <c r="BR79" s="250"/>
      <c r="BS79" s="250"/>
      <c r="BT79" s="250"/>
      <c r="BU79" s="250"/>
      <c r="BV79" s="250"/>
    </row>
    <row r="80" spans="1:127" s="33" customFormat="1" ht="16.7" customHeight="1" x14ac:dyDescent="0.2">
      <c r="A80" s="250"/>
      <c r="B80" s="289"/>
      <c r="C80" s="281"/>
      <c r="D80" s="322"/>
      <c r="E80" s="1103"/>
      <c r="F80" s="1103"/>
      <c r="G80" s="797"/>
      <c r="H80" s="759"/>
      <c r="I80" s="1105"/>
      <c r="J80" s="1106"/>
      <c r="K80" s="1106"/>
      <c r="L80" s="1107"/>
      <c r="M80" s="507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250"/>
      <c r="AA80" s="250"/>
      <c r="AB80" s="250"/>
      <c r="AC80" s="250"/>
      <c r="AD80" s="250"/>
      <c r="AE80" s="250"/>
      <c r="AF80" s="250"/>
      <c r="AG80" s="250"/>
      <c r="AH80" s="250"/>
      <c r="AI80" s="250"/>
      <c r="AJ80" s="250"/>
      <c r="AK80" s="250"/>
      <c r="AL80" s="250"/>
      <c r="AM80" s="250"/>
      <c r="AN80" s="250"/>
      <c r="AO80" s="250"/>
      <c r="AP80" s="250"/>
      <c r="AQ80" s="250"/>
      <c r="AR80" s="250"/>
      <c r="AS80" s="250"/>
      <c r="AT80" s="250"/>
      <c r="AU80" s="251"/>
      <c r="AV80" s="252"/>
      <c r="AW80" s="70"/>
      <c r="AX80" s="70"/>
      <c r="AY80" s="70"/>
      <c r="AZ80" s="253"/>
      <c r="BA80" s="253"/>
      <c r="BB80" s="253"/>
      <c r="BC80" s="253"/>
      <c r="BD80" s="253"/>
      <c r="BE80" s="254"/>
      <c r="BF80" s="255"/>
      <c r="BG80" s="256"/>
      <c r="BH80" s="250"/>
      <c r="BI80" s="250"/>
      <c r="BJ80" s="250"/>
      <c r="BK80" s="250"/>
      <c r="BL80" s="250"/>
      <c r="BM80" s="250"/>
      <c r="BN80" s="250"/>
      <c r="BO80" s="250"/>
      <c r="BP80" s="250"/>
      <c r="BQ80" s="250"/>
      <c r="BR80" s="250"/>
      <c r="BS80" s="250"/>
      <c r="BT80" s="250"/>
      <c r="BU80" s="250"/>
      <c r="BV80" s="250"/>
    </row>
    <row r="81" spans="1:74" s="33" customFormat="1" ht="16.7" customHeight="1" x14ac:dyDescent="0.2">
      <c r="A81" s="250"/>
      <c r="B81" s="289"/>
      <c r="C81" s="281"/>
      <c r="D81" s="322"/>
      <c r="E81" s="1103"/>
      <c r="F81" s="1103"/>
      <c r="G81" s="559"/>
      <c r="H81" s="341"/>
      <c r="I81" s="1128"/>
      <c r="J81" s="1129"/>
      <c r="K81" s="1129"/>
      <c r="L81" s="1130"/>
      <c r="M81" s="507"/>
      <c r="P81" s="250"/>
      <c r="Q81" s="250"/>
      <c r="R81" s="250"/>
      <c r="S81" s="250"/>
      <c r="T81" s="250"/>
      <c r="U81" s="250"/>
      <c r="V81" s="250"/>
      <c r="W81" s="250"/>
      <c r="X81" s="250"/>
      <c r="Y81" s="250"/>
      <c r="Z81" s="250"/>
      <c r="AA81" s="250"/>
      <c r="AB81" s="250"/>
      <c r="AC81" s="250"/>
      <c r="AD81" s="250"/>
      <c r="AE81" s="250"/>
      <c r="AF81" s="250"/>
      <c r="AG81" s="250"/>
      <c r="AH81" s="250"/>
      <c r="AI81" s="250"/>
      <c r="AJ81" s="250"/>
      <c r="AK81" s="250"/>
      <c r="AL81" s="250"/>
      <c r="AM81" s="250"/>
      <c r="AN81" s="250"/>
      <c r="AO81" s="250"/>
      <c r="AP81" s="250"/>
      <c r="AQ81" s="250"/>
      <c r="AR81" s="250"/>
      <c r="AS81" s="250"/>
      <c r="AT81" s="250"/>
      <c r="AU81" s="251"/>
      <c r="AV81" s="252"/>
      <c r="AW81" s="70"/>
      <c r="AX81" s="70"/>
      <c r="AY81" s="70"/>
      <c r="AZ81" s="253"/>
      <c r="BA81" s="253"/>
      <c r="BB81" s="253"/>
      <c r="BC81" s="253"/>
      <c r="BD81" s="253"/>
      <c r="BE81" s="254"/>
      <c r="BF81" s="255"/>
      <c r="BG81" s="256"/>
      <c r="BH81" s="250"/>
      <c r="BI81" s="250"/>
      <c r="BJ81" s="250"/>
      <c r="BK81" s="250"/>
      <c r="BL81" s="250"/>
      <c r="BM81" s="250"/>
      <c r="BN81" s="250"/>
      <c r="BO81" s="250"/>
      <c r="BP81" s="250"/>
      <c r="BQ81" s="250"/>
      <c r="BR81" s="250"/>
      <c r="BS81" s="250"/>
      <c r="BT81" s="250"/>
      <c r="BU81" s="250"/>
      <c r="BV81" s="250"/>
    </row>
    <row r="82" spans="1:74" s="33" customFormat="1" ht="16.7" customHeight="1" x14ac:dyDescent="0.2">
      <c r="A82" s="250"/>
      <c r="B82" s="289"/>
      <c r="C82" s="281"/>
      <c r="D82" s="322"/>
      <c r="E82" s="1103"/>
      <c r="F82" s="1103"/>
      <c r="G82" s="559"/>
      <c r="H82" s="341"/>
      <c r="I82" s="1131"/>
      <c r="J82" s="1129"/>
      <c r="K82" s="1129"/>
      <c r="L82" s="1130"/>
      <c r="M82" s="507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250"/>
      <c r="AA82" s="250"/>
      <c r="AB82" s="250"/>
      <c r="AC82" s="250"/>
      <c r="AD82" s="250"/>
      <c r="AE82" s="250"/>
      <c r="AF82" s="250"/>
      <c r="AG82" s="250"/>
      <c r="AH82" s="250"/>
      <c r="AI82" s="250"/>
      <c r="AJ82" s="250"/>
      <c r="AK82" s="250"/>
      <c r="AL82" s="250"/>
      <c r="AM82" s="250"/>
      <c r="AN82" s="250"/>
      <c r="AO82" s="250"/>
      <c r="AP82" s="250"/>
      <c r="AQ82" s="250"/>
      <c r="AR82" s="250"/>
      <c r="AS82" s="250"/>
      <c r="AT82" s="250"/>
      <c r="AU82" s="251"/>
      <c r="AV82" s="252"/>
      <c r="AW82" s="70"/>
      <c r="AX82" s="70"/>
      <c r="AY82" s="70"/>
      <c r="AZ82" s="253"/>
      <c r="BA82" s="253"/>
      <c r="BB82" s="253"/>
      <c r="BC82" s="253"/>
      <c r="BD82" s="253"/>
      <c r="BE82" s="254"/>
      <c r="BF82" s="255"/>
      <c r="BG82" s="256"/>
      <c r="BH82" s="250"/>
      <c r="BI82" s="250"/>
      <c r="BJ82" s="250"/>
      <c r="BK82" s="250"/>
      <c r="BL82" s="250"/>
      <c r="BM82" s="250"/>
      <c r="BN82" s="250"/>
      <c r="BO82" s="250"/>
      <c r="BP82" s="250"/>
      <c r="BQ82" s="250"/>
      <c r="BR82" s="250"/>
      <c r="BS82" s="250"/>
      <c r="BT82" s="250"/>
      <c r="BU82" s="250"/>
      <c r="BV82" s="250"/>
    </row>
    <row r="83" spans="1:74" s="33" customFormat="1" ht="16.7" customHeight="1" x14ac:dyDescent="0.2">
      <c r="A83" s="250"/>
      <c r="B83" s="321"/>
      <c r="C83" s="282"/>
      <c r="D83" s="323"/>
      <c r="E83" s="1104"/>
      <c r="F83" s="1104"/>
      <c r="G83" s="558"/>
      <c r="H83" s="342"/>
      <c r="I83" s="1125"/>
      <c r="J83" s="1126"/>
      <c r="K83" s="1126"/>
      <c r="L83" s="1127"/>
      <c r="M83" s="507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250"/>
      <c r="AA83" s="250"/>
      <c r="AB83" s="250"/>
      <c r="AC83" s="250"/>
      <c r="AD83" s="250"/>
      <c r="AE83" s="250"/>
      <c r="AF83" s="250"/>
      <c r="AG83" s="250"/>
      <c r="AH83" s="250"/>
      <c r="AI83" s="250"/>
      <c r="AJ83" s="250"/>
      <c r="AK83" s="250"/>
      <c r="AL83" s="250"/>
      <c r="AM83" s="250"/>
      <c r="AN83" s="250"/>
      <c r="AO83" s="250"/>
      <c r="AP83" s="250"/>
      <c r="AQ83" s="250"/>
      <c r="AR83" s="250"/>
      <c r="AS83" s="250"/>
      <c r="AT83" s="250"/>
      <c r="AU83" s="251"/>
      <c r="AV83" s="252"/>
      <c r="AW83" s="70"/>
      <c r="AX83" s="70"/>
      <c r="AY83" s="70"/>
      <c r="AZ83" s="253"/>
      <c r="BA83" s="253"/>
      <c r="BB83" s="253"/>
      <c r="BC83" s="253"/>
      <c r="BD83" s="253"/>
      <c r="BE83" s="254"/>
      <c r="BF83" s="255"/>
      <c r="BG83" s="256"/>
      <c r="BH83" s="250"/>
      <c r="BI83" s="250"/>
      <c r="BJ83" s="250"/>
      <c r="BK83" s="250"/>
      <c r="BL83" s="250"/>
      <c r="BM83" s="250"/>
      <c r="BN83" s="250"/>
      <c r="BO83" s="250"/>
      <c r="BP83" s="250"/>
      <c r="BQ83" s="250"/>
      <c r="BR83" s="250"/>
      <c r="BS83" s="250"/>
      <c r="BT83" s="250"/>
      <c r="BU83" s="250"/>
      <c r="BV83" s="250"/>
    </row>
    <row r="84" spans="1:74" s="42" customFormat="1" ht="30.2" customHeight="1" x14ac:dyDescent="0.2">
      <c r="A84" s="257"/>
      <c r="B84" s="4" t="s">
        <v>275</v>
      </c>
      <c r="C84" s="113"/>
      <c r="D84" s="113"/>
      <c r="E84" s="113"/>
      <c r="F84" s="113"/>
      <c r="G84" s="113"/>
      <c r="H84" s="113"/>
      <c r="I84" s="113"/>
      <c r="J84" s="113"/>
      <c r="K84" s="250"/>
      <c r="L84" s="250"/>
      <c r="BI84" s="89"/>
      <c r="BK84" s="89"/>
      <c r="BO84"/>
      <c r="BP84"/>
      <c r="BQ84" s="250"/>
    </row>
    <row r="85" spans="1:74" s="6" customFormat="1" ht="30" customHeight="1" x14ac:dyDescent="0.2">
      <c r="B85" s="269" t="s">
        <v>276</v>
      </c>
      <c r="C85" s="108" t="s">
        <v>277</v>
      </c>
      <c r="D85" s="105" t="s">
        <v>17</v>
      </c>
      <c r="E85" s="108" t="s">
        <v>241</v>
      </c>
      <c r="F85" s="105" t="s">
        <v>117</v>
      </c>
      <c r="G85" s="105" t="s">
        <v>278</v>
      </c>
      <c r="H85" s="1118" t="s">
        <v>34</v>
      </c>
      <c r="I85" s="1119"/>
      <c r="J85" s="1119"/>
      <c r="K85" s="1119"/>
      <c r="L85" s="1120"/>
      <c r="M85" s="1121"/>
      <c r="BI85" s="88"/>
      <c r="BK85" s="88"/>
      <c r="BO85" s="258"/>
      <c r="BP85" s="258"/>
      <c r="BQ85" s="250"/>
    </row>
    <row r="86" spans="1:74" s="6" customFormat="1" ht="17.25" customHeight="1" x14ac:dyDescent="0.2">
      <c r="B86" s="366" t="e">
        <f>+'DATA INPUT'!#REF!</f>
        <v>#REF!</v>
      </c>
      <c r="C86" s="367" t="e">
        <f>+'DATA INPUT'!#REF!</f>
        <v>#REF!</v>
      </c>
      <c r="D86" s="368" t="e">
        <f>+'DATA INPUT'!#REF!</f>
        <v>#REF!</v>
      </c>
      <c r="E86" s="658" t="e">
        <f>+'DATA INPUT'!#REF!</f>
        <v>#REF!</v>
      </c>
      <c r="F86" s="369"/>
      <c r="G86" s="575" t="e">
        <f>+'DATA INPUT'!#REF!</f>
        <v>#REF!</v>
      </c>
      <c r="H86" s="1114"/>
      <c r="I86" s="1115"/>
      <c r="J86" s="1115"/>
      <c r="K86" s="1115"/>
      <c r="L86" s="1116"/>
      <c r="M86" s="1117"/>
      <c r="BI86" s="88"/>
      <c r="BK86" s="88"/>
      <c r="BO86" s="258"/>
      <c r="BP86" s="258"/>
      <c r="BQ86" s="250"/>
    </row>
    <row r="87" spans="1:74" s="6" customFormat="1" ht="17.25" customHeight="1" x14ac:dyDescent="0.2">
      <c r="B87" s="283" t="str">
        <f>+'DATA INPUT'!B84</f>
        <v>EBAH WG-103</v>
      </c>
      <c r="C87" s="278">
        <f>+'DATA INPUT'!E83</f>
        <v>0</v>
      </c>
      <c r="D87" s="259">
        <f>+'DATA INPUT'!E85</f>
        <v>0</v>
      </c>
      <c r="E87" s="658">
        <f>+'DATA INPUT'!E84</f>
        <v>0</v>
      </c>
      <c r="F87" s="369" t="s">
        <v>613</v>
      </c>
      <c r="G87" s="576">
        <f>+'DATA INPUT'!E86</f>
        <v>0</v>
      </c>
      <c r="H87" s="1114"/>
      <c r="I87" s="1115"/>
      <c r="J87" s="1115"/>
      <c r="K87" s="1115"/>
      <c r="L87" s="1116"/>
      <c r="M87" s="1117"/>
      <c r="BI87" s="88"/>
      <c r="BK87" s="88"/>
      <c r="BO87" s="258"/>
      <c r="BP87" s="258"/>
      <c r="BQ87" s="250"/>
    </row>
    <row r="88" spans="1:74" s="33" customFormat="1" ht="17.25" customHeight="1" x14ac:dyDescent="0.2">
      <c r="A88" s="250"/>
      <c r="B88" s="283" t="str">
        <f>+'DATA INPUT'!B88</f>
        <v>EBAH HP  P- A</v>
      </c>
      <c r="C88" s="278">
        <f>+'DATA INPUT'!E87</f>
        <v>2102</v>
      </c>
      <c r="D88" s="259">
        <f>+'DATA INPUT'!E89</f>
        <v>24</v>
      </c>
      <c r="E88" s="658">
        <f>+'DATA INPUT'!E88</f>
        <v>50</v>
      </c>
      <c r="F88" s="369"/>
      <c r="G88" s="576">
        <f>+'DATA INPUT'!E90</f>
        <v>14500</v>
      </c>
      <c r="H88" s="1114"/>
      <c r="I88" s="1115"/>
      <c r="J88" s="1115"/>
      <c r="K88" s="1115"/>
      <c r="L88" s="1116"/>
      <c r="M88" s="1117"/>
      <c r="N88" s="250"/>
      <c r="O88" s="250"/>
      <c r="P88" s="250"/>
      <c r="Q88" s="250"/>
      <c r="R88" s="250"/>
      <c r="S88" s="250"/>
      <c r="T88" s="250"/>
      <c r="U88" s="250"/>
      <c r="V88" s="250"/>
      <c r="W88" s="250"/>
      <c r="X88" s="250"/>
      <c r="Y88" s="250"/>
      <c r="Z88" s="250"/>
      <c r="AA88" s="250"/>
      <c r="AB88" s="250"/>
      <c r="AC88" s="250"/>
      <c r="AD88" s="250"/>
      <c r="AE88" s="250"/>
      <c r="AF88" s="250"/>
      <c r="AG88" s="250"/>
      <c r="AH88" s="250"/>
      <c r="AI88" s="250"/>
      <c r="AJ88" s="250"/>
      <c r="AK88" s="250"/>
      <c r="AL88" s="250"/>
      <c r="AM88" s="250"/>
      <c r="AN88" s="250"/>
      <c r="AO88" s="250"/>
      <c r="AP88" s="250"/>
      <c r="AQ88" s="250"/>
      <c r="AR88" s="250"/>
      <c r="AS88" s="251"/>
      <c r="AT88" s="252"/>
      <c r="AU88" s="70"/>
      <c r="AV88" s="70"/>
      <c r="AW88" s="70"/>
      <c r="AX88" s="253"/>
      <c r="AY88" s="253"/>
      <c r="AZ88" s="253"/>
      <c r="BA88" s="253"/>
      <c r="BB88" s="253"/>
      <c r="BC88" s="6"/>
      <c r="BD88" s="255"/>
      <c r="BE88" s="256"/>
      <c r="BF88" s="250"/>
      <c r="BG88" s="250"/>
      <c r="BH88" s="250"/>
      <c r="BI88" s="250"/>
      <c r="BJ88" s="250"/>
      <c r="BK88" s="250"/>
      <c r="BL88" s="250"/>
      <c r="BM88" s="250"/>
      <c r="BN88" s="250"/>
      <c r="BO88" s="250"/>
      <c r="BP88" s="250"/>
      <c r="BQ88" s="250"/>
      <c r="BR88" s="250"/>
      <c r="BS88" s="250"/>
      <c r="BT88" s="250"/>
    </row>
    <row r="89" spans="1:74" s="33" customFormat="1" ht="17.25" customHeight="1" x14ac:dyDescent="0.2">
      <c r="A89" s="250"/>
      <c r="B89" s="283" t="str">
        <f>+'DATA INPUT'!B92</f>
        <v>EBAH HP  P- B</v>
      </c>
      <c r="C89" s="278">
        <f>+'DATA INPUT'!E91</f>
        <v>0</v>
      </c>
      <c r="D89" s="259">
        <f>+'DATA INPUT'!E93</f>
        <v>0</v>
      </c>
      <c r="E89" s="658">
        <f>+'DATA INPUT'!E92</f>
        <v>0</v>
      </c>
      <c r="F89" s="369"/>
      <c r="G89" s="576">
        <f>+'DATA INPUT'!E94</f>
        <v>0</v>
      </c>
      <c r="H89" s="1114"/>
      <c r="I89" s="1115"/>
      <c r="J89" s="1115"/>
      <c r="K89" s="1115"/>
      <c r="L89" s="1116"/>
      <c r="M89" s="1117"/>
      <c r="N89" s="250"/>
      <c r="O89" s="250"/>
      <c r="P89" s="250"/>
      <c r="Q89" s="250"/>
      <c r="R89" s="250"/>
      <c r="S89" s="250"/>
      <c r="T89" s="250"/>
      <c r="U89" s="250"/>
      <c r="V89" s="250"/>
      <c r="W89" s="250"/>
      <c r="X89" s="250"/>
      <c r="Y89" s="250"/>
      <c r="Z89" s="250"/>
      <c r="AA89" s="250"/>
      <c r="AB89" s="250"/>
      <c r="AC89" s="250"/>
      <c r="AD89" s="250"/>
      <c r="AE89" s="250"/>
      <c r="AF89" s="250"/>
      <c r="AG89" s="250"/>
      <c r="AH89" s="250"/>
      <c r="AI89" s="250"/>
      <c r="AJ89" s="250"/>
      <c r="AK89" s="250"/>
      <c r="AL89" s="250"/>
      <c r="AM89" s="250"/>
      <c r="AN89" s="250"/>
      <c r="AO89" s="250"/>
      <c r="AP89" s="250"/>
      <c r="AQ89" s="250"/>
      <c r="AR89" s="250"/>
      <c r="AS89" s="251"/>
      <c r="AT89" s="252"/>
      <c r="AU89" s="70"/>
      <c r="AV89" s="70"/>
      <c r="AW89" s="70"/>
      <c r="AX89" s="253"/>
      <c r="AY89" s="253"/>
      <c r="AZ89" s="253"/>
      <c r="BA89" s="253"/>
      <c r="BB89" s="253"/>
      <c r="BC89" s="6"/>
      <c r="BD89" s="255"/>
      <c r="BE89" s="256"/>
      <c r="BF89" s="250"/>
      <c r="BG89" s="250"/>
      <c r="BH89" s="250"/>
      <c r="BI89" s="250"/>
      <c r="BJ89" s="250"/>
      <c r="BK89" s="250"/>
      <c r="BL89" s="250"/>
      <c r="BM89" s="250"/>
      <c r="BN89" s="250"/>
      <c r="BO89" s="250"/>
      <c r="BP89" s="250"/>
      <c r="BQ89" s="250"/>
      <c r="BR89" s="250"/>
      <c r="BS89" s="250"/>
      <c r="BT89" s="250"/>
    </row>
    <row r="90" spans="1:74" s="33" customFormat="1" ht="17.25" customHeight="1" x14ac:dyDescent="0.2">
      <c r="A90" s="250"/>
      <c r="B90" s="283" t="str">
        <f>+'DATA INPUT'!B97</f>
        <v>HEBA WG-105</v>
      </c>
      <c r="C90" s="278">
        <f>+'DATA INPUT'!E96</f>
        <v>0</v>
      </c>
      <c r="D90" s="259">
        <f>+'DATA INPUT'!E98</f>
        <v>0</v>
      </c>
      <c r="E90" s="658">
        <f>+'DATA INPUT'!E97</f>
        <v>0</v>
      </c>
      <c r="F90" s="369"/>
      <c r="G90" s="576">
        <f>+'DATA INPUT'!E99</f>
        <v>0</v>
      </c>
      <c r="H90" s="1114" t="s">
        <v>764</v>
      </c>
      <c r="I90" s="1115"/>
      <c r="J90" s="1115"/>
      <c r="K90" s="1115"/>
      <c r="L90" s="1116"/>
      <c r="M90" s="1117"/>
      <c r="N90" s="250"/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250"/>
      <c r="AA90" s="250"/>
      <c r="AB90" s="250"/>
      <c r="AC90" s="250"/>
      <c r="AD90" s="250"/>
      <c r="AE90" s="250"/>
      <c r="AF90" s="250"/>
      <c r="AG90" s="250"/>
      <c r="AH90" s="250"/>
      <c r="AI90" s="250"/>
      <c r="AJ90" s="250"/>
      <c r="AK90" s="250"/>
      <c r="AL90" s="250"/>
      <c r="AM90" s="250"/>
      <c r="AN90" s="250"/>
      <c r="AO90" s="250"/>
      <c r="AP90" s="250"/>
      <c r="AQ90" s="250"/>
      <c r="AR90" s="250"/>
      <c r="AS90" s="251"/>
      <c r="AT90" s="252"/>
      <c r="AU90" s="70"/>
      <c r="AV90" s="70"/>
      <c r="AW90" s="70"/>
      <c r="AX90" s="253"/>
      <c r="AY90" s="253"/>
      <c r="AZ90" s="253"/>
      <c r="BA90" s="253"/>
      <c r="BB90" s="253"/>
      <c r="BC90" s="6"/>
      <c r="BD90" s="255"/>
      <c r="BE90" s="256"/>
      <c r="BF90" s="250"/>
      <c r="BG90" s="250"/>
      <c r="BH90" s="250"/>
      <c r="BI90" s="250"/>
      <c r="BJ90" s="250"/>
      <c r="BK90" s="250"/>
      <c r="BL90" s="250"/>
      <c r="BM90" s="250"/>
      <c r="BN90" s="250"/>
      <c r="BO90" s="250"/>
      <c r="BP90" s="250"/>
      <c r="BQ90" s="250"/>
      <c r="BR90" s="250"/>
      <c r="BS90" s="250"/>
      <c r="BT90" s="250"/>
    </row>
    <row r="91" spans="1:74" s="33" customFormat="1" ht="17.25" customHeight="1" x14ac:dyDescent="0.2">
      <c r="A91" s="250"/>
      <c r="B91" s="283" t="str">
        <f>+'DATA INPUT'!B101</f>
        <v>HEBA WG-106</v>
      </c>
      <c r="C91" s="278">
        <f>+'DATA INPUT'!E100</f>
        <v>0</v>
      </c>
      <c r="D91" s="259">
        <f>+'DATA INPUT'!E102</f>
        <v>0</v>
      </c>
      <c r="E91" s="658">
        <f>+'DATA INPUT'!E101</f>
        <v>0</v>
      </c>
      <c r="F91" s="369"/>
      <c r="G91" s="576">
        <f>+'DATA INPUT'!E103</f>
        <v>0</v>
      </c>
      <c r="H91" s="1114" t="s">
        <v>764</v>
      </c>
      <c r="I91" s="1115"/>
      <c r="J91" s="1115"/>
      <c r="K91" s="1115"/>
      <c r="L91" s="1116"/>
      <c r="M91" s="1117"/>
      <c r="N91" s="250"/>
      <c r="O91" s="250"/>
      <c r="P91" s="250"/>
      <c r="Q91" s="250"/>
      <c r="R91" s="250"/>
      <c r="S91" s="250"/>
      <c r="T91" s="250"/>
      <c r="U91" s="250"/>
      <c r="V91" s="250"/>
      <c r="W91" s="250"/>
      <c r="X91" s="250"/>
      <c r="Y91" s="250"/>
      <c r="Z91" s="250"/>
      <c r="AA91" s="250"/>
      <c r="AB91" s="250"/>
      <c r="AC91" s="250"/>
      <c r="AD91" s="250"/>
      <c r="AE91" s="250"/>
      <c r="AF91" s="250"/>
      <c r="AG91" s="250"/>
      <c r="AH91" s="250"/>
      <c r="AI91" s="250"/>
      <c r="AJ91" s="250"/>
      <c r="AK91" s="250"/>
      <c r="AL91" s="250"/>
      <c r="AM91" s="250"/>
      <c r="AN91" s="250"/>
      <c r="AO91" s="250"/>
      <c r="AP91" s="250"/>
      <c r="AQ91" s="250"/>
      <c r="AR91" s="250"/>
      <c r="AS91" s="251"/>
      <c r="AT91" s="252"/>
      <c r="AU91" s="70"/>
      <c r="AV91" s="70"/>
      <c r="AW91" s="70"/>
      <c r="AX91" s="253"/>
      <c r="AY91" s="253"/>
      <c r="AZ91" s="253"/>
      <c r="BA91" s="253"/>
      <c r="BB91" s="253"/>
      <c r="BC91" s="6"/>
      <c r="BD91" s="255"/>
      <c r="BE91" s="256"/>
      <c r="BF91" s="250"/>
      <c r="BG91" s="250"/>
      <c r="BH91" s="250"/>
      <c r="BI91" s="250"/>
      <c r="BJ91" s="250"/>
      <c r="BK91" s="250"/>
      <c r="BL91" s="250"/>
      <c r="BM91" s="250"/>
      <c r="BN91" s="250"/>
      <c r="BO91" s="250"/>
      <c r="BP91" s="250"/>
      <c r="BQ91" s="250"/>
      <c r="BR91" s="250"/>
      <c r="BS91" s="250"/>
      <c r="BT91" s="250"/>
    </row>
    <row r="92" spans="1:74" s="33" customFormat="1" ht="17.25" customHeight="1" x14ac:dyDescent="0.2">
      <c r="A92" s="250"/>
      <c r="B92" s="283" t="str">
        <f>+'DATA INPUT'!B105</f>
        <v>HEBA WG-107</v>
      </c>
      <c r="C92" s="278">
        <f>+'DATA INPUT'!E104</f>
        <v>0</v>
      </c>
      <c r="D92" s="259">
        <f>+'DATA INPUT'!E106</f>
        <v>0</v>
      </c>
      <c r="E92" s="658">
        <f>+'DATA INPUT'!E105</f>
        <v>0</v>
      </c>
      <c r="F92" s="369" t="s">
        <v>613</v>
      </c>
      <c r="G92" s="576">
        <f>+'DATA INPUT'!E107</f>
        <v>0</v>
      </c>
      <c r="H92" s="1114"/>
      <c r="I92" s="1115"/>
      <c r="J92" s="1115"/>
      <c r="K92" s="1115"/>
      <c r="L92" s="1116"/>
      <c r="M92" s="1117"/>
      <c r="N92" s="250"/>
      <c r="O92" s="250"/>
      <c r="P92" s="250"/>
      <c r="Q92" s="250"/>
      <c r="R92" s="250"/>
      <c r="S92" s="250"/>
      <c r="T92" s="250"/>
      <c r="U92" s="250"/>
      <c r="V92" s="250"/>
      <c r="W92" s="250"/>
      <c r="X92" s="250"/>
      <c r="Y92" s="250"/>
      <c r="Z92" s="250"/>
      <c r="AA92" s="250"/>
      <c r="AB92" s="250"/>
      <c r="AC92" s="250"/>
      <c r="AD92" s="250"/>
      <c r="AE92" s="250"/>
      <c r="AF92" s="250"/>
      <c r="AG92" s="250"/>
      <c r="AH92" s="250"/>
      <c r="AI92" s="250"/>
      <c r="AJ92" s="250"/>
      <c r="AK92" s="250"/>
      <c r="AL92" s="250"/>
      <c r="AM92" s="250"/>
      <c r="AN92" s="250"/>
      <c r="AO92" s="250"/>
      <c r="AP92" s="250"/>
      <c r="AQ92" s="250"/>
      <c r="AR92" s="250"/>
      <c r="AS92" s="251"/>
      <c r="AT92" s="252"/>
      <c r="AU92" s="70"/>
      <c r="AV92" s="70"/>
      <c r="AW92" s="70"/>
      <c r="AX92" s="253"/>
      <c r="AY92" s="253"/>
      <c r="AZ92" s="253"/>
      <c r="BA92" s="253"/>
      <c r="BB92" s="253"/>
      <c r="BC92" s="6"/>
      <c r="BD92" s="255"/>
      <c r="BE92" s="256"/>
      <c r="BF92" s="250"/>
      <c r="BG92" s="250"/>
      <c r="BH92" s="250"/>
      <c r="BI92" s="250"/>
      <c r="BJ92" s="250"/>
      <c r="BK92" s="250"/>
      <c r="BL92" s="250"/>
      <c r="BM92" s="250"/>
      <c r="BN92" s="250"/>
      <c r="BO92" s="250"/>
      <c r="BP92" s="250"/>
      <c r="BQ92" s="250"/>
      <c r="BR92" s="250"/>
      <c r="BS92" s="250"/>
      <c r="BT92" s="250"/>
    </row>
    <row r="93" spans="1:74" s="33" customFormat="1" ht="17.25" customHeight="1" x14ac:dyDescent="0.2">
      <c r="A93" s="250"/>
      <c r="B93" s="283" t="str">
        <f>+'DATA INPUT'!B109</f>
        <v>HEBA HP  P- B</v>
      </c>
      <c r="C93" s="278">
        <f>+'DATA INPUT'!E108</f>
        <v>2088</v>
      </c>
      <c r="D93" s="259">
        <f>+'DATA INPUT'!E110</f>
        <v>24</v>
      </c>
      <c r="E93" s="658">
        <f>+'DATA INPUT'!E109</f>
        <v>42</v>
      </c>
      <c r="F93" s="369"/>
      <c r="G93" s="576">
        <f>+'DATA INPUT'!E111</f>
        <v>13520</v>
      </c>
      <c r="H93" s="1114"/>
      <c r="I93" s="1115"/>
      <c r="J93" s="1115"/>
      <c r="K93" s="1115"/>
      <c r="L93" s="1116"/>
      <c r="M93" s="1117"/>
      <c r="N93" s="250"/>
      <c r="O93" s="250"/>
      <c r="P93" s="250"/>
      <c r="Q93" s="250"/>
      <c r="R93" s="250"/>
      <c r="S93" s="250"/>
      <c r="T93" s="250"/>
      <c r="U93" s="250"/>
      <c r="V93" s="250"/>
      <c r="W93" s="250"/>
      <c r="X93" s="250"/>
      <c r="Y93" s="250"/>
      <c r="Z93" s="250"/>
      <c r="AA93" s="250"/>
      <c r="AB93" s="250"/>
      <c r="AC93" s="250"/>
      <c r="AD93" s="250"/>
      <c r="AE93" s="250"/>
      <c r="AF93" s="250"/>
      <c r="AG93" s="250"/>
      <c r="AH93" s="250"/>
      <c r="AI93" s="250"/>
      <c r="AJ93" s="250"/>
      <c r="AK93" s="250"/>
      <c r="AL93" s="250"/>
      <c r="AM93" s="250"/>
      <c r="AN93" s="250"/>
      <c r="AO93" s="250"/>
      <c r="AP93" s="250"/>
      <c r="AQ93" s="250"/>
      <c r="AR93" s="250"/>
      <c r="AS93" s="251"/>
      <c r="AT93" s="252"/>
      <c r="AU93" s="70"/>
      <c r="AV93" s="70"/>
      <c r="AW93" s="70"/>
      <c r="AX93" s="253"/>
      <c r="AY93" s="253"/>
      <c r="AZ93" s="253"/>
      <c r="BA93" s="253"/>
      <c r="BB93" s="253"/>
      <c r="BC93" s="6"/>
      <c r="BD93" s="255"/>
      <c r="BE93" s="256"/>
      <c r="BF93" s="250"/>
      <c r="BG93" s="250"/>
      <c r="BH93" s="250"/>
      <c r="BI93" s="250"/>
      <c r="BJ93" s="250"/>
      <c r="BK93" s="250"/>
      <c r="BL93" s="250"/>
      <c r="BM93" s="250"/>
      <c r="BN93" s="250"/>
      <c r="BO93" s="250"/>
      <c r="BP93" s="250"/>
      <c r="BQ93" s="250"/>
      <c r="BR93" s="250"/>
      <c r="BS93" s="250"/>
      <c r="BT93" s="250"/>
    </row>
    <row r="94" spans="1:74" s="33" customFormat="1" ht="17.25" customHeight="1" x14ac:dyDescent="0.2">
      <c r="A94" s="250"/>
      <c r="B94" s="283"/>
      <c r="C94" s="278"/>
      <c r="D94" s="259"/>
      <c r="E94" s="658"/>
      <c r="F94" s="369"/>
      <c r="G94" s="576"/>
      <c r="H94" s="1114"/>
      <c r="I94" s="1115"/>
      <c r="J94" s="1115"/>
      <c r="K94" s="1115"/>
      <c r="L94" s="1116"/>
      <c r="M94" s="1117"/>
      <c r="N94" s="250"/>
      <c r="O94" s="250"/>
      <c r="P94" s="250"/>
      <c r="Q94" s="250"/>
      <c r="R94" s="250"/>
      <c r="S94" s="250"/>
      <c r="T94" s="250"/>
      <c r="U94" s="250"/>
      <c r="V94" s="250"/>
      <c r="W94" s="250"/>
      <c r="X94" s="250"/>
      <c r="Y94" s="250"/>
      <c r="Z94" s="250"/>
      <c r="AA94" s="250"/>
      <c r="AB94" s="250"/>
      <c r="AC94" s="250"/>
      <c r="AD94" s="250"/>
      <c r="AE94" s="250"/>
      <c r="AF94" s="250"/>
      <c r="AG94" s="250"/>
      <c r="AH94" s="250"/>
      <c r="AI94" s="250"/>
      <c r="AJ94" s="250"/>
      <c r="AK94" s="250"/>
      <c r="AL94" s="250"/>
      <c r="AM94" s="250"/>
      <c r="AN94" s="250"/>
      <c r="AO94" s="250"/>
      <c r="AP94" s="250"/>
      <c r="AQ94" s="250"/>
      <c r="AR94" s="250"/>
      <c r="AS94" s="251"/>
      <c r="AT94" s="252"/>
      <c r="AU94" s="70"/>
      <c r="AV94" s="70"/>
      <c r="AW94" s="70"/>
      <c r="AX94" s="253"/>
      <c r="AY94" s="253"/>
      <c r="AZ94" s="253"/>
      <c r="BA94" s="253"/>
      <c r="BB94" s="253"/>
      <c r="BC94" s="6"/>
      <c r="BD94" s="255"/>
      <c r="BE94" s="256"/>
      <c r="BF94" s="250"/>
      <c r="BG94" s="250"/>
      <c r="BH94" s="250"/>
      <c r="BI94" s="250"/>
      <c r="BJ94" s="250"/>
      <c r="BK94" s="250"/>
      <c r="BL94" s="250"/>
      <c r="BM94" s="250"/>
      <c r="BN94" s="250"/>
      <c r="BO94" s="250"/>
      <c r="BP94" s="250"/>
      <c r="BQ94" s="250"/>
      <c r="BR94" s="250"/>
      <c r="BS94" s="250"/>
      <c r="BT94" s="250"/>
    </row>
    <row r="95" spans="1:74" s="33" customFormat="1" ht="17.25" customHeight="1" x14ac:dyDescent="0.2">
      <c r="A95" s="250"/>
      <c r="B95" s="381"/>
      <c r="C95" s="382"/>
      <c r="D95" s="383"/>
      <c r="E95" s="658"/>
      <c r="F95" s="369"/>
      <c r="G95" s="577"/>
      <c r="H95" s="1114"/>
      <c r="I95" s="1115"/>
      <c r="J95" s="1115"/>
      <c r="K95" s="1115"/>
      <c r="L95" s="1116"/>
      <c r="M95" s="1117"/>
      <c r="N95" s="250"/>
      <c r="O95" s="250"/>
      <c r="P95" s="250"/>
      <c r="Q95" s="250"/>
      <c r="R95" s="250"/>
      <c r="S95" s="250"/>
      <c r="T95" s="250"/>
      <c r="U95" s="250"/>
      <c r="V95" s="250"/>
      <c r="W95" s="250"/>
      <c r="X95" s="250"/>
      <c r="Y95" s="250"/>
      <c r="Z95" s="250"/>
      <c r="AA95" s="250"/>
      <c r="AB95" s="250"/>
      <c r="AC95" s="250"/>
      <c r="AD95" s="250"/>
      <c r="AE95" s="250"/>
      <c r="AF95" s="250"/>
      <c r="AG95" s="250"/>
      <c r="AH95" s="250"/>
      <c r="AI95" s="250"/>
      <c r="AJ95" s="250"/>
      <c r="AK95" s="250"/>
      <c r="AL95" s="250"/>
      <c r="AM95" s="250"/>
      <c r="AN95" s="250"/>
      <c r="AO95" s="250"/>
      <c r="AP95" s="250"/>
      <c r="AQ95" s="250"/>
      <c r="AR95" s="250"/>
      <c r="AS95" s="251"/>
      <c r="AT95" s="252"/>
      <c r="AU95" s="70"/>
      <c r="AV95" s="70"/>
      <c r="AW95" s="70"/>
      <c r="AX95" s="253"/>
      <c r="AY95" s="253"/>
      <c r="AZ95" s="253"/>
      <c r="BA95" s="253"/>
      <c r="BB95" s="253"/>
      <c r="BC95" s="6"/>
      <c r="BD95" s="255"/>
      <c r="BE95" s="256"/>
      <c r="BF95" s="250"/>
      <c r="BG95" s="250"/>
      <c r="BH95" s="250"/>
      <c r="BI95" s="250"/>
      <c r="BJ95" s="250"/>
      <c r="BK95" s="250"/>
      <c r="BL95" s="250"/>
      <c r="BM95" s="250"/>
      <c r="BN95" s="250"/>
      <c r="BO95" s="250"/>
      <c r="BP95" s="250"/>
      <c r="BQ95" s="250"/>
      <c r="BR95" s="250"/>
      <c r="BS95" s="250"/>
      <c r="BT95" s="250"/>
    </row>
    <row r="96" spans="1:74" s="33" customFormat="1" ht="22.5" customHeight="1" x14ac:dyDescent="0.2">
      <c r="A96" s="250"/>
      <c r="B96" s="1122" t="s">
        <v>280</v>
      </c>
      <c r="C96" s="1123"/>
      <c r="D96" s="1123"/>
      <c r="E96" s="1124"/>
      <c r="F96" s="384" t="e">
        <f>SUM(G86:G95)</f>
        <v>#REF!</v>
      </c>
      <c r="G96" s="260"/>
      <c r="H96" s="6"/>
      <c r="I96" s="6"/>
      <c r="J96" s="6"/>
      <c r="K96" s="6"/>
      <c r="L96" s="6"/>
      <c r="M96" s="6"/>
      <c r="N96" s="250"/>
      <c r="O96" s="250"/>
      <c r="P96" s="250"/>
      <c r="Q96" s="250"/>
      <c r="R96" s="250"/>
      <c r="S96" s="250"/>
      <c r="T96" s="250"/>
      <c r="U96" s="250"/>
      <c r="V96" s="250"/>
      <c r="W96" s="250"/>
      <c r="X96" s="250"/>
      <c r="Y96" s="250"/>
      <c r="Z96" s="250"/>
      <c r="AA96" s="250"/>
      <c r="AB96" s="250"/>
      <c r="AC96" s="250"/>
      <c r="AD96" s="250"/>
      <c r="AE96" s="250"/>
      <c r="AF96" s="250"/>
      <c r="AG96" s="250"/>
      <c r="AH96" s="250"/>
      <c r="AI96" s="250"/>
      <c r="AJ96" s="250"/>
      <c r="AK96" s="250"/>
      <c r="AL96" s="250"/>
      <c r="AM96" s="250"/>
      <c r="AN96" s="250"/>
      <c r="AO96" s="250"/>
      <c r="AP96" s="250"/>
      <c r="AQ96" s="250"/>
      <c r="AR96" s="250"/>
      <c r="AS96" s="251"/>
      <c r="AT96" s="252"/>
      <c r="AU96" s="70"/>
      <c r="AV96" s="70"/>
      <c r="AW96" s="70"/>
      <c r="AX96" s="253"/>
      <c r="AY96" s="253"/>
      <c r="AZ96" s="253"/>
      <c r="BA96" s="253"/>
      <c r="BB96" s="253"/>
      <c r="BC96" s="6"/>
      <c r="BD96" s="255"/>
      <c r="BE96" s="256"/>
      <c r="BF96" s="250"/>
      <c r="BG96" s="250"/>
      <c r="BH96" s="250"/>
      <c r="BI96" s="250"/>
      <c r="BJ96" s="250"/>
      <c r="BK96" s="250"/>
      <c r="BL96" s="250"/>
      <c r="BM96" s="250"/>
      <c r="BN96" s="250"/>
      <c r="BO96" s="250"/>
      <c r="BP96" s="250"/>
      <c r="BQ96" s="250"/>
      <c r="BR96" s="250"/>
      <c r="BS96" s="250"/>
      <c r="BT96" s="250"/>
    </row>
    <row r="97" spans="1:72" s="33" customFormat="1" ht="30.2" customHeight="1" x14ac:dyDescent="0.2">
      <c r="A97" s="250"/>
      <c r="B97" s="820" t="s">
        <v>734</v>
      </c>
      <c r="C97" s="820"/>
      <c r="D97" s="821"/>
      <c r="E97" s="822"/>
      <c r="F97" s="822"/>
      <c r="G97" s="822"/>
      <c r="H97" s="823"/>
      <c r="I97" s="250"/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  <c r="U97" s="250"/>
      <c r="V97" s="250"/>
      <c r="W97" s="250"/>
      <c r="X97" s="250"/>
      <c r="Y97" s="250"/>
      <c r="Z97" s="250"/>
      <c r="AA97" s="250"/>
      <c r="AB97" s="250"/>
      <c r="AC97" s="250"/>
      <c r="AD97" s="250"/>
      <c r="AE97" s="250"/>
      <c r="AF97" s="250"/>
      <c r="AG97" s="250"/>
      <c r="AH97" s="250"/>
      <c r="AI97" s="250"/>
      <c r="AJ97" s="250"/>
      <c r="AK97" s="250"/>
      <c r="AL97" s="250"/>
      <c r="AM97" s="250"/>
      <c r="AN97" s="250"/>
      <c r="AO97" s="250"/>
      <c r="AP97" s="250"/>
      <c r="AQ97" s="250"/>
      <c r="AR97" s="250"/>
      <c r="AS97" s="251"/>
      <c r="AT97" s="252"/>
      <c r="AU97" s="70"/>
      <c r="AV97" s="70"/>
      <c r="AW97" s="70"/>
      <c r="AX97" s="253"/>
      <c r="AY97" s="253"/>
      <c r="AZ97" s="253"/>
      <c r="BA97" s="253"/>
      <c r="BB97" s="253"/>
      <c r="BC97" s="6"/>
      <c r="BD97" s="255"/>
      <c r="BE97" s="256"/>
      <c r="BF97" s="250"/>
      <c r="BG97" s="250"/>
      <c r="BH97" s="250"/>
      <c r="BI97" s="250"/>
      <c r="BJ97" s="250"/>
      <c r="BK97" s="250"/>
      <c r="BL97" s="250"/>
      <c r="BM97" s="250"/>
      <c r="BN97" s="250"/>
      <c r="BO97" s="250"/>
      <c r="BP97" s="250"/>
      <c r="BQ97" s="250"/>
      <c r="BR97" s="250"/>
      <c r="BS97" s="250"/>
      <c r="BT97" s="250"/>
    </row>
    <row r="98" spans="1:72" s="33" customFormat="1" ht="38.25" x14ac:dyDescent="0.2">
      <c r="A98" s="250"/>
      <c r="B98" s="824" t="s">
        <v>6</v>
      </c>
      <c r="C98" s="825" t="s">
        <v>157</v>
      </c>
      <c r="D98" s="826" t="s">
        <v>735</v>
      </c>
      <c r="E98" s="826" t="s">
        <v>260</v>
      </c>
      <c r="F98" s="834" t="s">
        <v>34</v>
      </c>
      <c r="G98" s="835"/>
      <c r="H98" s="835"/>
      <c r="I98" s="836"/>
      <c r="K98" s="250"/>
      <c r="L98" s="250"/>
      <c r="M98" s="250"/>
      <c r="N98" s="250"/>
      <c r="O98" s="250"/>
      <c r="P98" s="250"/>
      <c r="Q98" s="250"/>
      <c r="R98" s="250"/>
      <c r="S98" s="250"/>
      <c r="T98" s="250"/>
      <c r="U98" s="250"/>
      <c r="V98" s="250"/>
      <c r="W98" s="250"/>
      <c r="X98" s="250"/>
      <c r="Y98" s="250"/>
      <c r="Z98" s="250"/>
      <c r="AA98" s="250"/>
      <c r="AB98" s="250"/>
      <c r="AC98" s="250"/>
      <c r="AD98" s="250"/>
      <c r="AE98" s="250"/>
      <c r="AF98" s="250"/>
      <c r="AG98" s="250"/>
      <c r="AH98" s="250"/>
      <c r="AI98" s="250"/>
      <c r="AJ98" s="250"/>
      <c r="AK98" s="250"/>
      <c r="AL98" s="250"/>
      <c r="AM98" s="250"/>
      <c r="AN98" s="250"/>
      <c r="AO98" s="250"/>
      <c r="AP98" s="250"/>
      <c r="AQ98" s="250"/>
      <c r="AR98" s="250"/>
      <c r="AS98" s="251"/>
      <c r="AT98" s="252"/>
      <c r="AU98" s="70"/>
      <c r="AV98" s="70"/>
      <c r="AW98" s="70"/>
      <c r="AX98" s="253"/>
      <c r="AY98" s="253"/>
      <c r="AZ98" s="253"/>
      <c r="BA98" s="253"/>
      <c r="BB98" s="253"/>
      <c r="BC98" s="6"/>
      <c r="BD98" s="255"/>
      <c r="BE98" s="256"/>
      <c r="BF98" s="250"/>
      <c r="BG98" s="250"/>
      <c r="BH98" s="250"/>
      <c r="BI98" s="250"/>
      <c r="BJ98" s="250"/>
      <c r="BK98" s="250"/>
      <c r="BL98" s="250"/>
      <c r="BM98" s="250"/>
      <c r="BN98" s="250"/>
      <c r="BO98" s="250"/>
      <c r="BP98" s="250"/>
      <c r="BQ98" s="250"/>
      <c r="BR98" s="250"/>
      <c r="BS98" s="250"/>
      <c r="BT98" s="250"/>
    </row>
    <row r="99" spans="1:72" s="33" customFormat="1" ht="17.25" customHeight="1" x14ac:dyDescent="0.2">
      <c r="A99" s="250"/>
      <c r="B99" s="720" t="s">
        <v>323</v>
      </c>
      <c r="C99" s="827">
        <v>24</v>
      </c>
      <c r="D99" s="828">
        <v>7800</v>
      </c>
      <c r="E99" s="828">
        <v>1600</v>
      </c>
      <c r="F99" s="1103"/>
      <c r="G99" s="1103"/>
      <c r="H99" s="842"/>
      <c r="I99" s="830"/>
      <c r="K99" s="250"/>
      <c r="L99" s="250"/>
      <c r="M99" s="250"/>
      <c r="N99" s="250"/>
      <c r="O99" s="250"/>
      <c r="P99" s="250"/>
      <c r="Q99" s="250"/>
      <c r="R99" s="250"/>
      <c r="S99" s="250"/>
      <c r="T99" s="250"/>
      <c r="U99" s="250"/>
      <c r="V99" s="250"/>
      <c r="W99" s="250"/>
      <c r="X99" s="250"/>
      <c r="Y99" s="250"/>
      <c r="Z99" s="250"/>
      <c r="AA99" s="250"/>
      <c r="AB99" s="250"/>
      <c r="AC99" s="250"/>
      <c r="AD99" s="250"/>
      <c r="AE99" s="250"/>
      <c r="AF99" s="250"/>
      <c r="AG99" s="250"/>
      <c r="AH99" s="250"/>
      <c r="AI99" s="250"/>
      <c r="AJ99" s="250"/>
      <c r="AK99" s="250"/>
      <c r="AL99" s="250"/>
      <c r="AM99" s="250"/>
      <c r="AN99" s="250"/>
      <c r="AO99" s="250"/>
      <c r="AP99" s="250"/>
      <c r="AQ99" s="250"/>
      <c r="AR99" s="250"/>
      <c r="AS99" s="251"/>
      <c r="AT99" s="252"/>
      <c r="AU99" s="70"/>
      <c r="AV99" s="70"/>
      <c r="AW99" s="70"/>
      <c r="AX99" s="253"/>
      <c r="AY99" s="253"/>
      <c r="AZ99" s="253"/>
      <c r="BA99" s="253"/>
      <c r="BB99" s="253"/>
      <c r="BC99" s="254" t="str">
        <f>IF(D107="SI","",LEFT(B107,3))</f>
        <v/>
      </c>
      <c r="BD99" s="255"/>
      <c r="BE99" s="256"/>
      <c r="BF99" s="250"/>
      <c r="BG99" s="250"/>
      <c r="BH99" s="250"/>
      <c r="BI99" s="250"/>
      <c r="BJ99" s="250"/>
      <c r="BK99" s="250"/>
      <c r="BL99" s="250"/>
      <c r="BM99" s="250"/>
      <c r="BN99" s="250"/>
      <c r="BO99" s="250"/>
      <c r="BP99" s="250"/>
      <c r="BQ99" s="250"/>
      <c r="BR99" s="250"/>
      <c r="BS99" s="250"/>
      <c r="BT99" s="250"/>
    </row>
    <row r="100" spans="1:72" s="33" customFormat="1" ht="17.25" customHeight="1" x14ac:dyDescent="0.2">
      <c r="A100" s="250"/>
      <c r="B100" s="720"/>
      <c r="C100" s="831"/>
      <c r="D100" s="828"/>
      <c r="E100" s="828"/>
      <c r="F100" s="829"/>
      <c r="G100" s="842"/>
      <c r="H100" s="842"/>
      <c r="I100" s="83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  <c r="U100" s="250"/>
      <c r="V100" s="250"/>
      <c r="W100" s="250"/>
      <c r="X100" s="250"/>
      <c r="Y100" s="250"/>
      <c r="Z100" s="250"/>
      <c r="AA100" s="250"/>
      <c r="AB100" s="250"/>
      <c r="AC100" s="250"/>
      <c r="AD100" s="250"/>
      <c r="AE100" s="250"/>
      <c r="AF100" s="250"/>
      <c r="AG100" s="250"/>
      <c r="AH100" s="250"/>
      <c r="AI100" s="250"/>
      <c r="AJ100" s="250"/>
      <c r="AK100" s="250"/>
      <c r="AL100" s="250"/>
      <c r="AM100" s="250"/>
      <c r="AN100" s="250"/>
      <c r="AO100" s="250"/>
      <c r="AP100" s="250"/>
      <c r="AQ100" s="250"/>
      <c r="AR100" s="250"/>
      <c r="AS100" s="251"/>
      <c r="AT100" s="252"/>
      <c r="AU100" s="70"/>
      <c r="AV100" s="70"/>
      <c r="AW100" s="70"/>
      <c r="AX100" s="253"/>
      <c r="AY100" s="253"/>
      <c r="AZ100" s="253"/>
      <c r="BA100" s="253"/>
      <c r="BB100" s="253"/>
      <c r="BC100" s="254" t="str">
        <f>IF(D108="SI","",LEFT(B108,3))</f>
        <v/>
      </c>
      <c r="BD100" s="255"/>
      <c r="BE100" s="256"/>
      <c r="BF100" s="250"/>
      <c r="BG100" s="250"/>
      <c r="BH100" s="250"/>
      <c r="BI100" s="250"/>
      <c r="BJ100" s="250"/>
      <c r="BK100" s="250"/>
      <c r="BL100" s="250"/>
      <c r="BM100" s="250"/>
      <c r="BN100" s="250"/>
      <c r="BO100" s="250"/>
      <c r="BP100" s="250"/>
      <c r="BQ100" s="250"/>
      <c r="BR100" s="250"/>
      <c r="BS100" s="250"/>
      <c r="BT100" s="250"/>
    </row>
    <row r="101" spans="1:72" s="33" customFormat="1" ht="17.25" customHeight="1" x14ac:dyDescent="0.2">
      <c r="A101" s="250"/>
      <c r="B101" s="720"/>
      <c r="C101" s="831"/>
      <c r="D101" s="828"/>
      <c r="E101" s="828"/>
      <c r="F101" s="829"/>
      <c r="G101" s="842"/>
      <c r="H101" s="842"/>
      <c r="I101" s="83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  <c r="U101" s="250"/>
      <c r="V101" s="250"/>
      <c r="W101" s="250"/>
      <c r="X101" s="250"/>
      <c r="Y101" s="250"/>
      <c r="Z101" s="250"/>
      <c r="AA101" s="250"/>
      <c r="AB101" s="250"/>
      <c r="AC101" s="250"/>
      <c r="AD101" s="250"/>
      <c r="AE101" s="250"/>
      <c r="AF101" s="250"/>
      <c r="AG101" s="250"/>
      <c r="AH101" s="250"/>
      <c r="AI101" s="250"/>
      <c r="AJ101" s="250"/>
      <c r="AK101" s="250"/>
      <c r="AL101" s="250"/>
      <c r="AM101" s="250"/>
      <c r="AN101" s="250"/>
      <c r="AO101" s="250"/>
      <c r="AP101" s="250"/>
      <c r="AQ101" s="250"/>
      <c r="AR101" s="250"/>
      <c r="AS101" s="251"/>
      <c r="AT101" s="252"/>
      <c r="AU101" s="70"/>
      <c r="AV101" s="70"/>
      <c r="AW101" s="70"/>
      <c r="AX101" s="253"/>
      <c r="AY101" s="253"/>
      <c r="AZ101" s="253"/>
      <c r="BA101" s="253"/>
      <c r="BB101" s="253"/>
      <c r="BC101" s="254" t="str">
        <f t="shared" ref="BC101:BC146" si="14">IF(D115="SI","",LEFT(B115,3))</f>
        <v/>
      </c>
      <c r="BD101" s="255"/>
      <c r="BE101" s="256"/>
      <c r="BF101" s="250"/>
      <c r="BG101" s="250"/>
      <c r="BH101" s="250"/>
      <c r="BI101" s="250"/>
      <c r="BJ101" s="250"/>
      <c r="BK101" s="250"/>
      <c r="BL101" s="250"/>
      <c r="BM101" s="250"/>
      <c r="BN101" s="250"/>
      <c r="BO101" s="250"/>
      <c r="BP101" s="250"/>
      <c r="BQ101" s="250"/>
      <c r="BR101" s="250"/>
      <c r="BS101" s="250"/>
      <c r="BT101" s="250"/>
    </row>
    <row r="102" spans="1:72" s="33" customFormat="1" ht="17.25" customHeight="1" x14ac:dyDescent="0.2">
      <c r="A102" s="250"/>
      <c r="B102" s="832"/>
      <c r="C102" s="843"/>
      <c r="D102" s="833"/>
      <c r="E102" s="833"/>
      <c r="F102" s="844"/>
      <c r="G102" s="845"/>
      <c r="H102" s="845"/>
      <c r="I102" s="846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  <c r="U102" s="250"/>
      <c r="V102" s="250"/>
      <c r="W102" s="250"/>
      <c r="X102" s="250"/>
      <c r="Y102" s="250"/>
      <c r="Z102" s="250"/>
      <c r="AA102" s="250"/>
      <c r="AB102" s="250"/>
      <c r="AC102" s="250"/>
      <c r="AD102" s="250"/>
      <c r="AE102" s="250"/>
      <c r="AF102" s="250"/>
      <c r="AG102" s="250"/>
      <c r="AH102" s="250"/>
      <c r="AI102" s="250"/>
      <c r="AJ102" s="250"/>
      <c r="AK102" s="250"/>
      <c r="AL102" s="250"/>
      <c r="AM102" s="250"/>
      <c r="AN102" s="250"/>
      <c r="AO102" s="250"/>
      <c r="AP102" s="250"/>
      <c r="AQ102" s="250"/>
      <c r="AR102" s="250"/>
      <c r="AS102" s="251"/>
      <c r="AT102" s="252"/>
      <c r="AU102" s="70"/>
      <c r="AV102" s="70"/>
      <c r="AW102" s="70"/>
      <c r="AX102" s="253"/>
      <c r="AY102" s="253"/>
      <c r="AZ102" s="253"/>
      <c r="BA102" s="253"/>
      <c r="BB102" s="253"/>
      <c r="BC102" s="254" t="str">
        <f t="shared" si="14"/>
        <v/>
      </c>
      <c r="BD102" s="255"/>
      <c r="BE102" s="256"/>
      <c r="BF102" s="250"/>
      <c r="BG102" s="250"/>
      <c r="BH102" s="250"/>
      <c r="BI102" s="250"/>
      <c r="BJ102" s="250"/>
      <c r="BK102" s="250"/>
      <c r="BL102" s="250"/>
      <c r="BM102" s="250"/>
      <c r="BN102" s="250"/>
      <c r="BO102" s="250"/>
      <c r="BP102" s="250"/>
      <c r="BQ102" s="250"/>
      <c r="BR102" s="250"/>
      <c r="BS102" s="250"/>
      <c r="BT102" s="250"/>
    </row>
    <row r="103" spans="1:72" s="33" customFormat="1" ht="17.25" customHeight="1" x14ac:dyDescent="0.2">
      <c r="A103" s="250"/>
      <c r="B103" s="839" t="s">
        <v>51</v>
      </c>
      <c r="C103" s="840">
        <f>SUM(C99:C102)</f>
        <v>24</v>
      </c>
      <c r="D103" s="841">
        <f>SUM(D99:D102)</f>
        <v>7800</v>
      </c>
      <c r="E103" s="17"/>
      <c r="F103" s="17"/>
      <c r="G103" s="30"/>
      <c r="H103" s="30"/>
      <c r="I103" s="250"/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  <c r="U103" s="250"/>
      <c r="V103" s="250"/>
      <c r="W103" s="250"/>
      <c r="X103" s="250"/>
      <c r="Y103" s="250"/>
      <c r="Z103" s="250"/>
      <c r="AA103" s="250"/>
      <c r="AB103" s="250"/>
      <c r="AC103" s="250"/>
      <c r="AD103" s="250"/>
      <c r="AE103" s="250"/>
      <c r="AF103" s="250"/>
      <c r="AG103" s="250"/>
      <c r="AH103" s="250"/>
      <c r="AI103" s="250"/>
      <c r="AJ103" s="250"/>
      <c r="AK103" s="250"/>
      <c r="AL103" s="250"/>
      <c r="AM103" s="250"/>
      <c r="AN103" s="250"/>
      <c r="AO103" s="250"/>
      <c r="AP103" s="250"/>
      <c r="AQ103" s="250"/>
      <c r="AR103" s="250"/>
      <c r="AS103" s="251"/>
      <c r="AT103" s="252"/>
      <c r="AU103" s="70"/>
      <c r="AV103" s="70"/>
      <c r="AW103" s="70"/>
      <c r="AX103" s="253"/>
      <c r="AY103" s="253"/>
      <c r="AZ103" s="253"/>
      <c r="BA103" s="253"/>
      <c r="BB103" s="253"/>
      <c r="BC103" s="254" t="str">
        <f t="shared" si="14"/>
        <v/>
      </c>
      <c r="BD103" s="255"/>
      <c r="BE103" s="256"/>
      <c r="BF103" s="250"/>
      <c r="BG103" s="250"/>
      <c r="BH103" s="250"/>
      <c r="BI103" s="250"/>
      <c r="BJ103" s="250"/>
      <c r="BK103" s="250"/>
      <c r="BL103" s="250"/>
      <c r="BM103" s="250"/>
      <c r="BN103" s="250"/>
      <c r="BO103" s="250"/>
      <c r="BP103" s="250"/>
      <c r="BQ103" s="250"/>
      <c r="BR103" s="250"/>
      <c r="BS103" s="250"/>
      <c r="BT103" s="250"/>
    </row>
    <row r="104" spans="1:72" s="33" customFormat="1" ht="12.75" x14ac:dyDescent="0.2">
      <c r="A104" s="250"/>
      <c r="B104" s="261"/>
      <c r="C104" s="262"/>
      <c r="D104" s="261"/>
      <c r="E104" s="261"/>
      <c r="F104" s="261"/>
      <c r="G104" s="261"/>
      <c r="H104" s="250"/>
      <c r="I104" s="250"/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  <c r="U104" s="250"/>
      <c r="V104" s="250"/>
      <c r="W104" s="250"/>
      <c r="X104" s="250"/>
      <c r="Y104" s="250"/>
      <c r="Z104" s="250"/>
      <c r="AA104" s="250"/>
      <c r="AB104" s="250"/>
      <c r="AC104" s="250"/>
      <c r="AD104" s="250"/>
      <c r="AE104" s="250"/>
      <c r="AF104" s="250"/>
      <c r="AG104" s="250"/>
      <c r="AH104" s="250"/>
      <c r="AI104" s="250"/>
      <c r="AJ104" s="250"/>
      <c r="AK104" s="250"/>
      <c r="AL104" s="250"/>
      <c r="AM104" s="250"/>
      <c r="AN104" s="250"/>
      <c r="AO104" s="250"/>
      <c r="AP104" s="250"/>
      <c r="AQ104" s="250"/>
      <c r="AR104" s="250"/>
      <c r="AS104" s="251"/>
      <c r="AT104" s="252"/>
      <c r="AU104" s="70"/>
      <c r="AV104" s="70"/>
      <c r="AW104" s="70"/>
      <c r="AX104" s="253"/>
      <c r="AY104" s="253"/>
      <c r="AZ104" s="253"/>
      <c r="BA104" s="253"/>
      <c r="BB104" s="253"/>
      <c r="BC104" s="254" t="str">
        <f t="shared" si="14"/>
        <v/>
      </c>
      <c r="BD104" s="255"/>
      <c r="BE104" s="256"/>
      <c r="BF104" s="250"/>
      <c r="BG104" s="250"/>
      <c r="BH104" s="250"/>
      <c r="BI104" s="250"/>
      <c r="BJ104" s="250"/>
      <c r="BK104" s="250"/>
      <c r="BL104" s="250"/>
      <c r="BM104" s="250"/>
      <c r="BN104" s="250"/>
      <c r="BO104" s="250"/>
      <c r="BP104" s="250"/>
      <c r="BQ104" s="250"/>
      <c r="BR104" s="250"/>
      <c r="BS104" s="250"/>
      <c r="BT104" s="250"/>
    </row>
    <row r="105" spans="1:72" s="33" customFormat="1" ht="12.75" x14ac:dyDescent="0.2">
      <c r="A105" s="250"/>
      <c r="B105" s="263"/>
      <c r="C105" s="262"/>
      <c r="D105" s="261"/>
      <c r="E105" s="261"/>
      <c r="F105" s="261"/>
      <c r="G105" s="261"/>
      <c r="H105" s="250"/>
      <c r="I105" s="250"/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250"/>
      <c r="AA105" s="250"/>
      <c r="AB105" s="250"/>
      <c r="AC105" s="250"/>
      <c r="AD105" s="250"/>
      <c r="AE105" s="250"/>
      <c r="AF105" s="250"/>
      <c r="AG105" s="250"/>
      <c r="AH105" s="250"/>
      <c r="AI105" s="250"/>
      <c r="AJ105" s="250"/>
      <c r="AK105" s="250"/>
      <c r="AL105" s="250"/>
      <c r="AM105" s="250"/>
      <c r="AN105" s="250"/>
      <c r="AO105" s="250"/>
      <c r="AP105" s="250"/>
      <c r="AQ105" s="250"/>
      <c r="AR105" s="250"/>
      <c r="AS105" s="251"/>
      <c r="AT105" s="252"/>
      <c r="AU105" s="70"/>
      <c r="AV105" s="70"/>
      <c r="AW105" s="70"/>
      <c r="AX105" s="253"/>
      <c r="AY105" s="253"/>
      <c r="AZ105" s="253"/>
      <c r="BA105" s="253"/>
      <c r="BB105" s="253"/>
      <c r="BC105" s="254" t="str">
        <f t="shared" si="14"/>
        <v/>
      </c>
      <c r="BD105" s="255"/>
      <c r="BE105" s="256"/>
      <c r="BF105" s="250"/>
      <c r="BG105" s="250"/>
      <c r="BH105" s="250"/>
      <c r="BI105" s="250"/>
      <c r="BJ105" s="250"/>
      <c r="BK105" s="250"/>
      <c r="BL105" s="250"/>
      <c r="BM105" s="250"/>
      <c r="BN105" s="250"/>
      <c r="BO105" s="250"/>
      <c r="BP105" s="250"/>
      <c r="BQ105" s="250"/>
      <c r="BR105" s="250"/>
      <c r="BS105" s="250"/>
      <c r="BT105" s="250"/>
    </row>
    <row r="106" spans="1:72" s="33" customFormat="1" ht="12.75" x14ac:dyDescent="0.2">
      <c r="A106" s="250"/>
      <c r="B106" s="263"/>
      <c r="C106" s="262"/>
      <c r="D106" s="261"/>
      <c r="E106" s="261"/>
      <c r="F106" s="261"/>
      <c r="G106" s="261"/>
      <c r="H106" s="250"/>
      <c r="I106" s="250"/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  <c r="U106" s="250"/>
      <c r="V106" s="250"/>
      <c r="W106" s="250"/>
      <c r="X106" s="250"/>
      <c r="Y106" s="250"/>
      <c r="Z106" s="250"/>
      <c r="AA106" s="250"/>
      <c r="AB106" s="250"/>
      <c r="AC106" s="250"/>
      <c r="AD106" s="250"/>
      <c r="AE106" s="250"/>
      <c r="AF106" s="250"/>
      <c r="AG106" s="250"/>
      <c r="AH106" s="250"/>
      <c r="AI106" s="250"/>
      <c r="AJ106" s="250"/>
      <c r="AK106" s="250"/>
      <c r="AL106" s="250"/>
      <c r="AM106" s="250"/>
      <c r="AN106" s="250"/>
      <c r="AO106" s="250"/>
      <c r="AP106" s="250"/>
      <c r="AQ106" s="250"/>
      <c r="AR106" s="250"/>
      <c r="AS106" s="251"/>
      <c r="AT106" s="252"/>
      <c r="AU106" s="70"/>
      <c r="AV106" s="70"/>
      <c r="AW106" s="70"/>
      <c r="AX106" s="253"/>
      <c r="AY106" s="253"/>
      <c r="AZ106" s="253"/>
      <c r="BA106" s="253"/>
      <c r="BB106" s="253"/>
      <c r="BC106" s="254" t="str">
        <f t="shared" si="14"/>
        <v/>
      </c>
      <c r="BD106" s="255"/>
      <c r="BE106" s="256"/>
      <c r="BF106" s="250"/>
      <c r="BG106" s="250"/>
      <c r="BH106" s="250"/>
      <c r="BI106" s="250"/>
      <c r="BJ106" s="250"/>
      <c r="BK106" s="250"/>
      <c r="BL106" s="250"/>
      <c r="BM106" s="250"/>
      <c r="BN106" s="250"/>
      <c r="BO106" s="250"/>
      <c r="BP106" s="250"/>
      <c r="BQ106" s="250"/>
      <c r="BR106" s="250"/>
      <c r="BS106" s="250"/>
      <c r="BT106" s="250"/>
    </row>
    <row r="107" spans="1:72" s="33" customFormat="1" ht="12.75" x14ac:dyDescent="0.2">
      <c r="A107" s="250"/>
      <c r="B107" s="261"/>
      <c r="C107" s="262"/>
      <c r="D107" s="261"/>
      <c r="E107" s="261"/>
      <c r="F107" s="261"/>
      <c r="G107" s="261"/>
      <c r="H107" s="250"/>
      <c r="I107" s="250"/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  <c r="U107" s="250"/>
      <c r="V107" s="250"/>
      <c r="W107" s="250"/>
      <c r="X107" s="250"/>
      <c r="Y107" s="250"/>
      <c r="Z107" s="250"/>
      <c r="AA107" s="250"/>
      <c r="AB107" s="250"/>
      <c r="AC107" s="250"/>
      <c r="AD107" s="250"/>
      <c r="AE107" s="250"/>
      <c r="AF107" s="250"/>
      <c r="AG107" s="250"/>
      <c r="AH107" s="250"/>
      <c r="AI107" s="250"/>
      <c r="AJ107" s="250"/>
      <c r="AK107" s="250"/>
      <c r="AL107" s="250"/>
      <c r="AM107" s="250"/>
      <c r="AN107" s="250"/>
      <c r="AO107" s="250"/>
      <c r="AP107" s="250"/>
      <c r="AQ107" s="250"/>
      <c r="AR107" s="250"/>
      <c r="AS107" s="251"/>
      <c r="AT107" s="252"/>
      <c r="AU107" s="70"/>
      <c r="AV107" s="70"/>
      <c r="AW107" s="70"/>
      <c r="AX107" s="253"/>
      <c r="AY107" s="253"/>
      <c r="AZ107" s="253"/>
      <c r="BA107" s="253"/>
      <c r="BB107" s="253"/>
      <c r="BC107" s="254" t="str">
        <f t="shared" si="14"/>
        <v/>
      </c>
      <c r="BD107" s="255"/>
      <c r="BE107" s="256"/>
      <c r="BF107" s="250"/>
      <c r="BG107" s="250"/>
      <c r="BH107" s="250"/>
      <c r="BI107" s="250"/>
      <c r="BJ107" s="250"/>
      <c r="BK107" s="250"/>
      <c r="BL107" s="250"/>
      <c r="BM107" s="250"/>
      <c r="BN107" s="250"/>
      <c r="BO107" s="250"/>
      <c r="BP107" s="250"/>
      <c r="BQ107" s="250"/>
      <c r="BR107" s="250"/>
      <c r="BS107" s="250"/>
      <c r="BT107" s="250"/>
    </row>
    <row r="108" spans="1:72" s="33" customFormat="1" ht="12.75" x14ac:dyDescent="0.2">
      <c r="A108" s="250"/>
      <c r="B108" s="261"/>
      <c r="C108" s="262"/>
      <c r="D108" s="261"/>
      <c r="E108" s="261"/>
      <c r="F108" s="261"/>
      <c r="G108" s="261"/>
      <c r="H108" s="250"/>
      <c r="I108" s="250"/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  <c r="U108" s="250"/>
      <c r="V108" s="250"/>
      <c r="W108" s="250"/>
      <c r="X108" s="250"/>
      <c r="Y108" s="250"/>
      <c r="Z108" s="250"/>
      <c r="AA108" s="250"/>
      <c r="AB108" s="250"/>
      <c r="AC108" s="250"/>
      <c r="AD108" s="250"/>
      <c r="AE108" s="250"/>
      <c r="AF108" s="250"/>
      <c r="AG108" s="250"/>
      <c r="AH108" s="250"/>
      <c r="AI108" s="250"/>
      <c r="AJ108" s="250"/>
      <c r="AK108" s="250"/>
      <c r="AL108" s="250"/>
      <c r="AM108" s="250"/>
      <c r="AN108" s="250"/>
      <c r="AO108" s="250"/>
      <c r="AP108" s="250"/>
      <c r="AQ108" s="250"/>
      <c r="AR108" s="250"/>
      <c r="AS108" s="251"/>
      <c r="AT108" s="252"/>
      <c r="AU108" s="70"/>
      <c r="AV108" s="70"/>
      <c r="AW108" s="70"/>
      <c r="AX108" s="253"/>
      <c r="AY108" s="253"/>
      <c r="AZ108" s="253"/>
      <c r="BA108" s="253"/>
      <c r="BB108" s="253"/>
      <c r="BC108" s="254" t="str">
        <f t="shared" si="14"/>
        <v/>
      </c>
      <c r="BD108" s="255"/>
      <c r="BE108" s="256"/>
      <c r="BF108" s="250"/>
      <c r="BG108" s="250"/>
      <c r="BH108" s="250"/>
      <c r="BI108" s="250"/>
      <c r="BJ108" s="250"/>
      <c r="BK108" s="250"/>
      <c r="BL108" s="250"/>
      <c r="BM108" s="250"/>
      <c r="BN108" s="250"/>
      <c r="BO108" s="250"/>
      <c r="BP108" s="250"/>
      <c r="BQ108" s="250"/>
      <c r="BR108" s="250"/>
      <c r="BS108" s="250"/>
      <c r="BT108" s="250"/>
    </row>
    <row r="109" spans="1:72" s="33" customFormat="1" ht="12.75" x14ac:dyDescent="0.2">
      <c r="A109" s="250"/>
      <c r="B109" s="261"/>
      <c r="C109" s="262"/>
      <c r="D109" s="261"/>
      <c r="E109" s="261"/>
      <c r="F109" s="261"/>
      <c r="G109" s="261"/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  <c r="U109" s="250"/>
      <c r="V109" s="250"/>
      <c r="W109" s="250"/>
      <c r="X109" s="250"/>
      <c r="Y109" s="250"/>
      <c r="Z109" s="250"/>
      <c r="AA109" s="250"/>
      <c r="AB109" s="250"/>
      <c r="AC109" s="250"/>
      <c r="AD109" s="250"/>
      <c r="AE109" s="250"/>
      <c r="AF109" s="250"/>
      <c r="AG109" s="250"/>
      <c r="AH109" s="250"/>
      <c r="AI109" s="250"/>
      <c r="AJ109" s="250"/>
      <c r="AK109" s="250"/>
      <c r="AL109" s="250"/>
      <c r="AM109" s="250"/>
      <c r="AN109" s="250"/>
      <c r="AO109" s="250"/>
      <c r="AP109" s="250"/>
      <c r="AQ109" s="250"/>
      <c r="AR109" s="250"/>
      <c r="AS109" s="251"/>
      <c r="AT109" s="252"/>
      <c r="AU109" s="70"/>
      <c r="AV109" s="70"/>
      <c r="AW109" s="70"/>
      <c r="AX109" s="253"/>
      <c r="AY109" s="253"/>
      <c r="AZ109" s="253"/>
      <c r="BA109" s="253"/>
      <c r="BB109" s="253"/>
      <c r="BC109" s="254" t="str">
        <f t="shared" si="14"/>
        <v/>
      </c>
      <c r="BD109" s="255"/>
      <c r="BE109" s="256"/>
      <c r="BF109" s="250"/>
      <c r="BG109" s="250"/>
      <c r="BH109" s="250"/>
      <c r="BI109" s="250"/>
      <c r="BJ109" s="250"/>
      <c r="BK109" s="250"/>
      <c r="BL109" s="250"/>
      <c r="BM109" s="250"/>
      <c r="BN109" s="250"/>
      <c r="BO109" s="250"/>
      <c r="BP109" s="250"/>
      <c r="BQ109" s="250"/>
      <c r="BR109" s="250"/>
      <c r="BS109" s="250"/>
      <c r="BT109" s="250"/>
    </row>
    <row r="110" spans="1:72" s="33" customFormat="1" ht="12.75" x14ac:dyDescent="0.2">
      <c r="A110" s="250"/>
      <c r="B110" s="261"/>
      <c r="C110" s="262"/>
      <c r="D110" s="261"/>
      <c r="E110" s="261"/>
      <c r="F110" s="261"/>
      <c r="G110" s="261"/>
      <c r="H110" s="250"/>
      <c r="I110" s="250"/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250"/>
      <c r="AA110" s="250"/>
      <c r="AB110" s="250"/>
      <c r="AC110" s="250"/>
      <c r="AD110" s="250"/>
      <c r="AE110" s="250"/>
      <c r="AF110" s="250"/>
      <c r="AG110" s="250"/>
      <c r="AH110" s="250"/>
      <c r="AI110" s="250"/>
      <c r="AJ110" s="250"/>
      <c r="AK110" s="250"/>
      <c r="AL110" s="250"/>
      <c r="AM110" s="250"/>
      <c r="AN110" s="250"/>
      <c r="AO110" s="250"/>
      <c r="AP110" s="250"/>
      <c r="AQ110" s="250"/>
      <c r="AR110" s="250"/>
      <c r="AS110" s="251"/>
      <c r="AT110" s="252"/>
      <c r="AU110" s="70"/>
      <c r="AV110" s="70"/>
      <c r="AW110" s="70"/>
      <c r="AX110" s="253"/>
      <c r="AY110" s="253"/>
      <c r="AZ110" s="253"/>
      <c r="BA110" s="253"/>
      <c r="BB110" s="253"/>
      <c r="BC110" s="254" t="str">
        <f t="shared" si="14"/>
        <v/>
      </c>
      <c r="BD110" s="255"/>
      <c r="BE110" s="256"/>
      <c r="BF110" s="250"/>
      <c r="BG110" s="250"/>
      <c r="BH110" s="250"/>
      <c r="BI110" s="250"/>
      <c r="BJ110" s="250"/>
      <c r="BK110" s="250"/>
      <c r="BL110" s="250"/>
      <c r="BM110" s="250"/>
      <c r="BN110" s="250"/>
      <c r="BO110" s="250"/>
      <c r="BP110" s="250"/>
      <c r="BQ110" s="250"/>
      <c r="BR110" s="250"/>
      <c r="BS110" s="250"/>
      <c r="BT110" s="250"/>
    </row>
    <row r="111" spans="1:72" s="33" customFormat="1" ht="12.75" x14ac:dyDescent="0.2">
      <c r="A111" s="250"/>
      <c r="B111" s="261"/>
      <c r="C111" s="262"/>
      <c r="D111" s="261"/>
      <c r="E111" s="261"/>
      <c r="F111" s="261"/>
      <c r="G111" s="261"/>
      <c r="H111" s="250"/>
      <c r="I111" s="250"/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  <c r="U111" s="250"/>
      <c r="V111" s="250"/>
      <c r="W111" s="250"/>
      <c r="X111" s="250"/>
      <c r="Y111" s="250"/>
      <c r="Z111" s="250"/>
      <c r="AA111" s="250"/>
      <c r="AB111" s="250"/>
      <c r="AC111" s="250"/>
      <c r="AD111" s="250"/>
      <c r="AE111" s="250"/>
      <c r="AF111" s="250"/>
      <c r="AG111" s="250"/>
      <c r="AH111" s="250"/>
      <c r="AI111" s="250"/>
      <c r="AJ111" s="250"/>
      <c r="AK111" s="250"/>
      <c r="AL111" s="250"/>
      <c r="AM111" s="250"/>
      <c r="AN111" s="250"/>
      <c r="AO111" s="250"/>
      <c r="AP111" s="250"/>
      <c r="AQ111" s="250"/>
      <c r="AR111" s="250"/>
      <c r="AS111" s="251"/>
      <c r="AT111" s="252"/>
      <c r="AU111" s="70"/>
      <c r="AV111" s="70"/>
      <c r="AW111" s="70"/>
      <c r="AX111" s="253"/>
      <c r="AY111" s="253"/>
      <c r="AZ111" s="253"/>
      <c r="BA111" s="253"/>
      <c r="BB111" s="253"/>
      <c r="BC111" s="254" t="str">
        <f t="shared" si="14"/>
        <v/>
      </c>
      <c r="BD111" s="255"/>
      <c r="BE111" s="256"/>
      <c r="BF111" s="250"/>
      <c r="BG111" s="250"/>
      <c r="BH111" s="250"/>
      <c r="BI111" s="250"/>
      <c r="BJ111" s="250"/>
      <c r="BK111" s="250"/>
      <c r="BL111" s="250"/>
      <c r="BM111" s="250"/>
      <c r="BN111" s="250"/>
      <c r="BO111" s="250"/>
      <c r="BP111" s="250"/>
      <c r="BQ111" s="250"/>
      <c r="BR111" s="250"/>
      <c r="BS111" s="250"/>
      <c r="BT111" s="250"/>
    </row>
    <row r="112" spans="1:72" s="33" customFormat="1" ht="12.75" x14ac:dyDescent="0.2">
      <c r="A112" s="250"/>
      <c r="B112" s="263"/>
      <c r="C112" s="262"/>
      <c r="D112" s="261"/>
      <c r="E112" s="261"/>
      <c r="F112" s="261"/>
      <c r="G112" s="261"/>
      <c r="H112" s="250"/>
      <c r="I112" s="250"/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250"/>
      <c r="AA112" s="250"/>
      <c r="AB112" s="250"/>
      <c r="AC112" s="250"/>
      <c r="AD112" s="250"/>
      <c r="AE112" s="250"/>
      <c r="AF112" s="250"/>
      <c r="AG112" s="250"/>
      <c r="AH112" s="250"/>
      <c r="AI112" s="250"/>
      <c r="AJ112" s="250"/>
      <c r="AK112" s="250"/>
      <c r="AL112" s="250"/>
      <c r="AM112" s="250"/>
      <c r="AN112" s="250"/>
      <c r="AO112" s="250"/>
      <c r="AP112" s="250"/>
      <c r="AQ112" s="250"/>
      <c r="AR112" s="250"/>
      <c r="AS112" s="251"/>
      <c r="AT112" s="252"/>
      <c r="AU112" s="70"/>
      <c r="AV112" s="70"/>
      <c r="AW112" s="70"/>
      <c r="AX112" s="253"/>
      <c r="AY112" s="253"/>
      <c r="AZ112" s="253"/>
      <c r="BA112" s="253"/>
      <c r="BB112" s="253"/>
      <c r="BC112" s="254" t="str">
        <f t="shared" si="14"/>
        <v/>
      </c>
      <c r="BD112" s="255"/>
      <c r="BE112" s="256"/>
      <c r="BF112" s="250"/>
      <c r="BG112" s="250"/>
      <c r="BH112" s="250"/>
      <c r="BI112" s="250"/>
      <c r="BJ112" s="250"/>
      <c r="BK112" s="250"/>
      <c r="BL112" s="250"/>
      <c r="BM112" s="250"/>
      <c r="BN112" s="250"/>
      <c r="BO112" s="250"/>
      <c r="BP112" s="250"/>
      <c r="BQ112" s="250"/>
      <c r="BR112" s="250"/>
      <c r="BS112" s="250"/>
      <c r="BT112" s="250"/>
    </row>
    <row r="113" spans="1:72" s="33" customFormat="1" ht="12.75" x14ac:dyDescent="0.2">
      <c r="A113" s="250"/>
      <c r="B113" s="263"/>
      <c r="C113" s="262"/>
      <c r="D113" s="261"/>
      <c r="E113" s="261"/>
      <c r="F113" s="261"/>
      <c r="G113" s="261"/>
      <c r="H113" s="250"/>
      <c r="I113" s="250"/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  <c r="U113" s="250"/>
      <c r="V113" s="250"/>
      <c r="W113" s="250"/>
      <c r="X113" s="250"/>
      <c r="Y113" s="250"/>
      <c r="Z113" s="250"/>
      <c r="AA113" s="250"/>
      <c r="AB113" s="250"/>
      <c r="AC113" s="250"/>
      <c r="AD113" s="250"/>
      <c r="AE113" s="250"/>
      <c r="AF113" s="250"/>
      <c r="AG113" s="250"/>
      <c r="AH113" s="250"/>
      <c r="AI113" s="250"/>
      <c r="AJ113" s="250"/>
      <c r="AK113" s="250"/>
      <c r="AL113" s="250"/>
      <c r="AM113" s="250"/>
      <c r="AN113" s="250"/>
      <c r="AO113" s="250"/>
      <c r="AP113" s="250"/>
      <c r="AQ113" s="250"/>
      <c r="AR113" s="250"/>
      <c r="AS113" s="251"/>
      <c r="AT113" s="252"/>
      <c r="AU113" s="70"/>
      <c r="AV113" s="70"/>
      <c r="AW113" s="70"/>
      <c r="AX113" s="253"/>
      <c r="AY113" s="253"/>
      <c r="AZ113" s="253"/>
      <c r="BA113" s="253"/>
      <c r="BB113" s="253"/>
      <c r="BC113" s="254" t="str">
        <f t="shared" si="14"/>
        <v/>
      </c>
      <c r="BD113" s="255"/>
      <c r="BE113" s="256"/>
      <c r="BF113" s="250"/>
      <c r="BG113" s="250"/>
      <c r="BH113" s="250"/>
      <c r="BI113" s="250"/>
      <c r="BJ113" s="250"/>
      <c r="BK113" s="250"/>
      <c r="BL113" s="250"/>
      <c r="BM113" s="250"/>
      <c r="BN113" s="250"/>
      <c r="BO113" s="250"/>
      <c r="BP113" s="250"/>
      <c r="BQ113" s="250"/>
      <c r="BR113" s="250"/>
      <c r="BS113" s="250"/>
      <c r="BT113" s="250"/>
    </row>
    <row r="114" spans="1:72" s="33" customFormat="1" ht="12.75" x14ac:dyDescent="0.2">
      <c r="A114" s="250"/>
      <c r="B114" s="263"/>
      <c r="C114" s="262"/>
      <c r="D114" s="261"/>
      <c r="E114" s="261"/>
      <c r="F114" s="261"/>
      <c r="G114" s="261"/>
      <c r="H114" s="250"/>
      <c r="I114" s="250"/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250"/>
      <c r="AA114" s="250"/>
      <c r="AB114" s="250"/>
      <c r="AC114" s="250"/>
      <c r="AD114" s="250"/>
      <c r="AE114" s="250"/>
      <c r="AF114" s="250"/>
      <c r="AG114" s="250"/>
      <c r="AH114" s="250"/>
      <c r="AI114" s="250"/>
      <c r="AJ114" s="250"/>
      <c r="AK114" s="250"/>
      <c r="AL114" s="250"/>
      <c r="AM114" s="250"/>
      <c r="AN114" s="250"/>
      <c r="AO114" s="250"/>
      <c r="AP114" s="250"/>
      <c r="AQ114" s="250"/>
      <c r="AR114" s="250"/>
      <c r="AS114" s="251"/>
      <c r="AT114" s="252"/>
      <c r="AU114" s="70"/>
      <c r="AV114" s="70"/>
      <c r="AW114" s="70"/>
      <c r="AX114" s="253"/>
      <c r="AY114" s="253"/>
      <c r="AZ114" s="253"/>
      <c r="BA114" s="253"/>
      <c r="BB114" s="253"/>
      <c r="BC114" s="254" t="str">
        <f t="shared" si="14"/>
        <v/>
      </c>
      <c r="BD114" s="255"/>
      <c r="BE114" s="256"/>
      <c r="BF114" s="250"/>
      <c r="BG114" s="250"/>
      <c r="BH114" s="250"/>
      <c r="BI114" s="250"/>
      <c r="BJ114" s="250"/>
      <c r="BK114" s="250"/>
      <c r="BL114" s="250"/>
      <c r="BM114" s="250"/>
      <c r="BN114" s="250"/>
      <c r="BO114" s="250"/>
      <c r="BP114" s="250"/>
      <c r="BQ114" s="250"/>
      <c r="BR114" s="250"/>
      <c r="BS114" s="250"/>
      <c r="BT114" s="250"/>
    </row>
    <row r="115" spans="1:72" s="33" customFormat="1" ht="12.75" x14ac:dyDescent="0.2">
      <c r="A115" s="250"/>
      <c r="B115" s="263"/>
      <c r="C115" s="262"/>
      <c r="D115" s="261"/>
      <c r="E115" s="261"/>
      <c r="F115" s="261"/>
      <c r="G115" s="261"/>
      <c r="H115" s="250"/>
      <c r="I115" s="250"/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  <c r="U115" s="250"/>
      <c r="V115" s="250"/>
      <c r="W115" s="250"/>
      <c r="X115" s="250"/>
      <c r="Y115" s="250"/>
      <c r="Z115" s="250"/>
      <c r="AA115" s="250"/>
      <c r="AB115" s="250"/>
      <c r="AC115" s="250"/>
      <c r="AD115" s="250"/>
      <c r="AE115" s="250"/>
      <c r="AF115" s="250"/>
      <c r="AG115" s="250"/>
      <c r="AH115" s="250"/>
      <c r="AI115" s="250"/>
      <c r="AJ115" s="250"/>
      <c r="AK115" s="250"/>
      <c r="AL115" s="250"/>
      <c r="AM115" s="250"/>
      <c r="AN115" s="250"/>
      <c r="AO115" s="250"/>
      <c r="AP115" s="250"/>
      <c r="AQ115" s="250"/>
      <c r="AR115" s="250"/>
      <c r="AS115" s="251"/>
      <c r="AT115" s="252"/>
      <c r="AU115" s="70"/>
      <c r="AV115" s="70"/>
      <c r="AW115" s="70"/>
      <c r="AX115" s="253"/>
      <c r="AY115" s="253"/>
      <c r="AZ115" s="253"/>
      <c r="BA115" s="253"/>
      <c r="BB115" s="253"/>
      <c r="BC115" s="254" t="str">
        <f t="shared" si="14"/>
        <v/>
      </c>
      <c r="BD115" s="255"/>
      <c r="BE115" s="256"/>
      <c r="BF115" s="250"/>
      <c r="BG115" s="250"/>
      <c r="BH115" s="250"/>
      <c r="BI115" s="250"/>
      <c r="BJ115" s="250"/>
      <c r="BK115" s="250"/>
      <c r="BL115" s="250"/>
      <c r="BM115" s="250"/>
      <c r="BN115" s="250"/>
      <c r="BO115" s="250"/>
      <c r="BP115" s="250"/>
      <c r="BQ115" s="250"/>
      <c r="BR115" s="250"/>
      <c r="BS115" s="250"/>
      <c r="BT115" s="250"/>
    </row>
    <row r="116" spans="1:72" s="33" customFormat="1" ht="12.75" x14ac:dyDescent="0.2">
      <c r="A116" s="250"/>
      <c r="B116" s="263"/>
      <c r="C116" s="262"/>
      <c r="D116" s="261"/>
      <c r="E116" s="261"/>
      <c r="F116" s="261"/>
      <c r="G116" s="261"/>
      <c r="H116" s="250"/>
      <c r="I116" s="250"/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  <c r="U116" s="250"/>
      <c r="V116" s="250"/>
      <c r="W116" s="250"/>
      <c r="X116" s="250"/>
      <c r="Y116" s="250"/>
      <c r="Z116" s="250"/>
      <c r="AA116" s="250"/>
      <c r="AB116" s="250"/>
      <c r="AC116" s="250"/>
      <c r="AD116" s="250"/>
      <c r="AE116" s="250"/>
      <c r="AF116" s="250"/>
      <c r="AG116" s="250"/>
      <c r="AH116" s="250"/>
      <c r="AI116" s="250"/>
      <c r="AJ116" s="250"/>
      <c r="AK116" s="250"/>
      <c r="AL116" s="250"/>
      <c r="AM116" s="250"/>
      <c r="AN116" s="250"/>
      <c r="AO116" s="250"/>
      <c r="AP116" s="250"/>
      <c r="AQ116" s="250"/>
      <c r="AR116" s="250"/>
      <c r="AS116" s="251"/>
      <c r="AT116" s="252"/>
      <c r="AU116" s="70"/>
      <c r="AV116" s="70"/>
      <c r="AW116" s="70"/>
      <c r="AX116" s="253"/>
      <c r="AY116" s="253"/>
      <c r="AZ116" s="253"/>
      <c r="BA116" s="253"/>
      <c r="BB116" s="253"/>
      <c r="BC116" s="254" t="str">
        <f t="shared" si="14"/>
        <v/>
      </c>
      <c r="BD116" s="255"/>
      <c r="BE116" s="256"/>
      <c r="BF116" s="250"/>
      <c r="BG116" s="250"/>
      <c r="BH116" s="250"/>
      <c r="BI116" s="250"/>
      <c r="BJ116" s="250"/>
      <c r="BK116" s="250"/>
      <c r="BL116" s="250"/>
      <c r="BM116" s="250"/>
      <c r="BN116" s="250"/>
      <c r="BO116" s="250"/>
      <c r="BP116" s="250"/>
      <c r="BQ116" s="250"/>
      <c r="BR116" s="250"/>
      <c r="BS116" s="250"/>
      <c r="BT116" s="250"/>
    </row>
    <row r="117" spans="1:72" s="33" customFormat="1" ht="12.75" x14ac:dyDescent="0.2">
      <c r="A117" s="250"/>
      <c r="B117" s="263"/>
      <c r="C117" s="262"/>
      <c r="D117" s="261"/>
      <c r="E117" s="261"/>
      <c r="F117" s="261"/>
      <c r="G117" s="261"/>
      <c r="H117" s="250"/>
      <c r="I117" s="250"/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  <c r="U117" s="250"/>
      <c r="V117" s="250"/>
      <c r="W117" s="250"/>
      <c r="X117" s="250"/>
      <c r="Y117" s="250"/>
      <c r="Z117" s="250"/>
      <c r="AA117" s="250"/>
      <c r="AB117" s="250"/>
      <c r="AC117" s="250"/>
      <c r="AD117" s="250"/>
      <c r="AE117" s="250"/>
      <c r="AF117" s="250"/>
      <c r="AG117" s="250"/>
      <c r="AH117" s="250"/>
      <c r="AI117" s="250"/>
      <c r="AJ117" s="250"/>
      <c r="AK117" s="250"/>
      <c r="AL117" s="250"/>
      <c r="AM117" s="250"/>
      <c r="AN117" s="250"/>
      <c r="AO117" s="250"/>
      <c r="AP117" s="250"/>
      <c r="AQ117" s="250"/>
      <c r="AR117" s="250"/>
      <c r="AS117" s="251"/>
      <c r="AT117" s="252"/>
      <c r="AU117" s="70"/>
      <c r="AV117" s="70"/>
      <c r="AW117" s="70"/>
      <c r="AX117" s="253"/>
      <c r="AY117" s="253"/>
      <c r="AZ117" s="253"/>
      <c r="BA117" s="253"/>
      <c r="BB117" s="253"/>
      <c r="BC117" s="254" t="str">
        <f t="shared" si="14"/>
        <v/>
      </c>
      <c r="BD117" s="255"/>
      <c r="BE117" s="256"/>
      <c r="BF117" s="250"/>
      <c r="BG117" s="250"/>
      <c r="BH117" s="250"/>
      <c r="BI117" s="250"/>
      <c r="BJ117" s="250"/>
      <c r="BK117" s="250"/>
      <c r="BL117" s="250"/>
      <c r="BM117" s="250"/>
      <c r="BN117" s="250"/>
      <c r="BO117" s="250"/>
      <c r="BP117" s="250"/>
      <c r="BQ117" s="250"/>
      <c r="BR117" s="250"/>
      <c r="BS117" s="250"/>
      <c r="BT117" s="250"/>
    </row>
    <row r="118" spans="1:72" s="33" customFormat="1" ht="12.75" x14ac:dyDescent="0.2">
      <c r="A118" s="250"/>
      <c r="B118" s="261"/>
      <c r="C118" s="262"/>
      <c r="D118" s="261"/>
      <c r="E118" s="261"/>
      <c r="F118" s="261"/>
      <c r="G118" s="261"/>
      <c r="H118" s="250"/>
      <c r="I118" s="250"/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  <c r="U118" s="250"/>
      <c r="V118" s="250"/>
      <c r="W118" s="250"/>
      <c r="X118" s="250"/>
      <c r="Y118" s="250"/>
      <c r="Z118" s="250"/>
      <c r="AA118" s="250"/>
      <c r="AB118" s="250"/>
      <c r="AC118" s="250"/>
      <c r="AD118" s="250"/>
      <c r="AE118" s="250"/>
      <c r="AF118" s="250"/>
      <c r="AG118" s="250"/>
      <c r="AH118" s="250"/>
      <c r="AI118" s="250"/>
      <c r="AJ118" s="250"/>
      <c r="AK118" s="250"/>
      <c r="AL118" s="250"/>
      <c r="AM118" s="250"/>
      <c r="AN118" s="250"/>
      <c r="AO118" s="250"/>
      <c r="AP118" s="250"/>
      <c r="AQ118" s="250"/>
      <c r="AR118" s="250"/>
      <c r="AS118" s="251"/>
      <c r="AT118" s="252"/>
      <c r="AU118" s="70"/>
      <c r="AV118" s="70"/>
      <c r="AW118" s="70"/>
      <c r="AX118" s="253"/>
      <c r="AY118" s="253"/>
      <c r="AZ118" s="253"/>
      <c r="BA118" s="253"/>
      <c r="BB118" s="253"/>
      <c r="BC118" s="254" t="str">
        <f t="shared" si="14"/>
        <v/>
      </c>
      <c r="BD118" s="255"/>
      <c r="BE118" s="256"/>
      <c r="BF118" s="250"/>
      <c r="BG118" s="250"/>
      <c r="BH118" s="250"/>
      <c r="BI118" s="250"/>
      <c r="BJ118" s="250"/>
      <c r="BK118" s="250"/>
      <c r="BL118" s="250"/>
      <c r="BM118" s="250"/>
      <c r="BN118" s="250"/>
      <c r="BO118" s="250"/>
      <c r="BP118" s="250"/>
      <c r="BQ118" s="250"/>
      <c r="BR118" s="250"/>
      <c r="BS118" s="250"/>
      <c r="BT118" s="250"/>
    </row>
    <row r="119" spans="1:72" s="33" customFormat="1" ht="12.75" x14ac:dyDescent="0.2">
      <c r="A119" s="250"/>
      <c r="B119" s="261"/>
      <c r="C119" s="262"/>
      <c r="D119" s="261"/>
      <c r="E119" s="261"/>
      <c r="F119" s="261"/>
      <c r="G119" s="261"/>
      <c r="H119" s="250"/>
      <c r="I119" s="250"/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250"/>
      <c r="AA119" s="250"/>
      <c r="AB119" s="250"/>
      <c r="AC119" s="250"/>
      <c r="AD119" s="250"/>
      <c r="AE119" s="250"/>
      <c r="AF119" s="250"/>
      <c r="AG119" s="250"/>
      <c r="AH119" s="250"/>
      <c r="AI119" s="250"/>
      <c r="AJ119" s="250"/>
      <c r="AK119" s="250"/>
      <c r="AL119" s="250"/>
      <c r="AM119" s="250"/>
      <c r="AN119" s="250"/>
      <c r="AO119" s="250"/>
      <c r="AP119" s="250"/>
      <c r="AQ119" s="250"/>
      <c r="AR119" s="250"/>
      <c r="AS119" s="251"/>
      <c r="AT119" s="252"/>
      <c r="AU119" s="70"/>
      <c r="AV119" s="70"/>
      <c r="AW119" s="70"/>
      <c r="AX119" s="253"/>
      <c r="AY119" s="253"/>
      <c r="AZ119" s="253"/>
      <c r="BA119" s="253"/>
      <c r="BB119" s="253"/>
      <c r="BC119" s="254" t="str">
        <f t="shared" si="14"/>
        <v/>
      </c>
      <c r="BD119" s="255"/>
      <c r="BE119" s="256"/>
      <c r="BF119" s="250"/>
      <c r="BG119" s="250"/>
      <c r="BH119" s="250"/>
      <c r="BI119" s="250"/>
      <c r="BJ119" s="250"/>
      <c r="BK119" s="250"/>
      <c r="BL119" s="250"/>
      <c r="BM119" s="250"/>
      <c r="BN119" s="250"/>
      <c r="BO119" s="250"/>
      <c r="BP119" s="250"/>
      <c r="BQ119" s="250"/>
      <c r="BR119" s="250"/>
      <c r="BS119" s="250"/>
      <c r="BT119" s="250"/>
    </row>
    <row r="120" spans="1:72" s="33" customFormat="1" ht="12.75" x14ac:dyDescent="0.2">
      <c r="A120" s="250"/>
      <c r="B120" s="261"/>
      <c r="C120" s="262"/>
      <c r="D120" s="261"/>
      <c r="E120" s="261"/>
      <c r="F120" s="261"/>
      <c r="G120" s="261"/>
      <c r="H120" s="250"/>
      <c r="I120" s="250"/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  <c r="U120" s="250"/>
      <c r="V120" s="250"/>
      <c r="W120" s="250"/>
      <c r="X120" s="250"/>
      <c r="Y120" s="250"/>
      <c r="Z120" s="250"/>
      <c r="AA120" s="250"/>
      <c r="AB120" s="250"/>
      <c r="AC120" s="250"/>
      <c r="AD120" s="250"/>
      <c r="AE120" s="250"/>
      <c r="AF120" s="250"/>
      <c r="AG120" s="250"/>
      <c r="AH120" s="250"/>
      <c r="AI120" s="250"/>
      <c r="AJ120" s="250"/>
      <c r="AK120" s="250"/>
      <c r="AL120" s="250"/>
      <c r="AM120" s="250"/>
      <c r="AN120" s="250"/>
      <c r="AO120" s="250"/>
      <c r="AP120" s="250"/>
      <c r="AQ120" s="250"/>
      <c r="AR120" s="250"/>
      <c r="AS120" s="251"/>
      <c r="AT120" s="252"/>
      <c r="AU120" s="70"/>
      <c r="AV120" s="70"/>
      <c r="AW120" s="70"/>
      <c r="AX120" s="253"/>
      <c r="AY120" s="253"/>
      <c r="AZ120" s="253"/>
      <c r="BA120" s="253"/>
      <c r="BB120" s="253"/>
      <c r="BC120" s="254" t="str">
        <f t="shared" si="14"/>
        <v/>
      </c>
      <c r="BD120" s="255"/>
      <c r="BE120" s="256"/>
      <c r="BF120" s="250"/>
      <c r="BG120" s="250"/>
      <c r="BH120" s="250"/>
      <c r="BI120" s="250"/>
      <c r="BJ120" s="250"/>
      <c r="BK120" s="250"/>
      <c r="BL120" s="250"/>
      <c r="BM120" s="250"/>
      <c r="BN120" s="250"/>
      <c r="BO120" s="250"/>
      <c r="BP120" s="250"/>
      <c r="BQ120" s="250"/>
      <c r="BR120" s="250"/>
      <c r="BS120" s="250"/>
      <c r="BT120" s="250"/>
    </row>
    <row r="121" spans="1:72" s="33" customFormat="1" ht="12.75" x14ac:dyDescent="0.2">
      <c r="A121" s="250"/>
      <c r="B121" s="261"/>
      <c r="C121" s="262"/>
      <c r="D121" s="261"/>
      <c r="E121" s="261"/>
      <c r="F121" s="261"/>
      <c r="G121" s="261"/>
      <c r="H121" s="250"/>
      <c r="I121" s="250"/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  <c r="U121" s="250"/>
      <c r="V121" s="250"/>
      <c r="W121" s="250"/>
      <c r="X121" s="250"/>
      <c r="Y121" s="250"/>
      <c r="Z121" s="250"/>
      <c r="AA121" s="250"/>
      <c r="AB121" s="250"/>
      <c r="AC121" s="250"/>
      <c r="AD121" s="250"/>
      <c r="AE121" s="250"/>
      <c r="AF121" s="250"/>
      <c r="AG121" s="250"/>
      <c r="AH121" s="250"/>
      <c r="AI121" s="250"/>
      <c r="AJ121" s="250"/>
      <c r="AK121" s="250"/>
      <c r="AL121" s="250"/>
      <c r="AM121" s="250"/>
      <c r="AN121" s="250"/>
      <c r="AO121" s="250"/>
      <c r="AP121" s="250"/>
      <c r="AQ121" s="250"/>
      <c r="AR121" s="250"/>
      <c r="AS121" s="251"/>
      <c r="AT121" s="252"/>
      <c r="AU121" s="70"/>
      <c r="AV121" s="70"/>
      <c r="AW121" s="70"/>
      <c r="AX121" s="253"/>
      <c r="AY121" s="253"/>
      <c r="AZ121" s="253"/>
      <c r="BA121" s="253"/>
      <c r="BB121" s="253"/>
      <c r="BC121" s="254" t="str">
        <f t="shared" si="14"/>
        <v/>
      </c>
      <c r="BD121" s="255"/>
      <c r="BE121" s="256"/>
      <c r="BF121" s="250"/>
      <c r="BG121" s="250"/>
      <c r="BH121" s="250"/>
      <c r="BI121" s="250"/>
      <c r="BJ121" s="250"/>
      <c r="BK121" s="250"/>
      <c r="BL121" s="250"/>
      <c r="BM121" s="250"/>
      <c r="BN121" s="250"/>
      <c r="BO121" s="250"/>
      <c r="BP121" s="250"/>
      <c r="BQ121" s="250"/>
      <c r="BR121" s="250"/>
      <c r="BS121" s="250"/>
      <c r="BT121" s="250"/>
    </row>
    <row r="122" spans="1:72" s="33" customFormat="1" ht="12.75" x14ac:dyDescent="0.2">
      <c r="A122" s="250"/>
      <c r="B122" s="261"/>
      <c r="C122" s="262"/>
      <c r="D122" s="261"/>
      <c r="E122" s="261"/>
      <c r="F122" s="261"/>
      <c r="G122" s="261"/>
      <c r="H122" s="250"/>
      <c r="I122" s="250"/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  <c r="U122" s="250"/>
      <c r="V122" s="250"/>
      <c r="W122" s="250"/>
      <c r="X122" s="250"/>
      <c r="Y122" s="250"/>
      <c r="Z122" s="250"/>
      <c r="AA122" s="250"/>
      <c r="AB122" s="250"/>
      <c r="AC122" s="250"/>
      <c r="AD122" s="250"/>
      <c r="AE122" s="250"/>
      <c r="AF122" s="250"/>
      <c r="AG122" s="250"/>
      <c r="AH122" s="250"/>
      <c r="AI122" s="250"/>
      <c r="AJ122" s="250"/>
      <c r="AK122" s="250"/>
      <c r="AL122" s="250"/>
      <c r="AM122" s="250"/>
      <c r="AN122" s="250"/>
      <c r="AO122" s="250"/>
      <c r="AP122" s="250"/>
      <c r="AQ122" s="250"/>
      <c r="AR122" s="250"/>
      <c r="AS122" s="251"/>
      <c r="AT122" s="252"/>
      <c r="AU122" s="70"/>
      <c r="AV122" s="70"/>
      <c r="AW122" s="70"/>
      <c r="AX122" s="253"/>
      <c r="AY122" s="253"/>
      <c r="AZ122" s="253"/>
      <c r="BA122" s="253"/>
      <c r="BB122" s="253"/>
      <c r="BC122" s="254" t="str">
        <f t="shared" si="14"/>
        <v/>
      </c>
      <c r="BD122" s="255"/>
      <c r="BE122" s="256"/>
      <c r="BF122" s="250"/>
      <c r="BG122" s="250"/>
      <c r="BH122" s="250"/>
      <c r="BI122" s="250"/>
      <c r="BJ122" s="250"/>
      <c r="BK122" s="250"/>
      <c r="BL122" s="250"/>
      <c r="BM122" s="250"/>
      <c r="BN122" s="250"/>
      <c r="BO122" s="250"/>
      <c r="BP122" s="250"/>
      <c r="BQ122" s="250"/>
      <c r="BR122" s="250"/>
      <c r="BS122" s="250"/>
      <c r="BT122" s="250"/>
    </row>
    <row r="123" spans="1:72" s="33" customFormat="1" ht="12.75" x14ac:dyDescent="0.2">
      <c r="A123" s="250"/>
      <c r="B123" s="261"/>
      <c r="C123" s="262"/>
      <c r="D123" s="261"/>
      <c r="E123" s="261"/>
      <c r="F123" s="261"/>
      <c r="G123" s="261"/>
      <c r="H123" s="250"/>
      <c r="I123" s="250"/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  <c r="U123" s="250"/>
      <c r="V123" s="250"/>
      <c r="W123" s="250"/>
      <c r="X123" s="250"/>
      <c r="Y123" s="250"/>
      <c r="Z123" s="250"/>
      <c r="AA123" s="250"/>
      <c r="AB123" s="250"/>
      <c r="AC123" s="250"/>
      <c r="AD123" s="250"/>
      <c r="AE123" s="250"/>
      <c r="AF123" s="250"/>
      <c r="AG123" s="250"/>
      <c r="AH123" s="250"/>
      <c r="AI123" s="250"/>
      <c r="AJ123" s="250"/>
      <c r="AK123" s="250"/>
      <c r="AL123" s="250"/>
      <c r="AM123" s="250"/>
      <c r="AN123" s="250"/>
      <c r="AO123" s="250"/>
      <c r="AP123" s="250"/>
      <c r="AQ123" s="250"/>
      <c r="AR123" s="250"/>
      <c r="AS123" s="251"/>
      <c r="AT123" s="252"/>
      <c r="AU123" s="70"/>
      <c r="AV123" s="70"/>
      <c r="AW123" s="70"/>
      <c r="AX123" s="253"/>
      <c r="AY123" s="253"/>
      <c r="AZ123" s="253"/>
      <c r="BA123" s="253"/>
      <c r="BB123" s="253"/>
      <c r="BC123" s="254" t="str">
        <f t="shared" si="14"/>
        <v/>
      </c>
      <c r="BD123" s="255"/>
      <c r="BE123" s="256"/>
      <c r="BF123" s="250"/>
      <c r="BG123" s="250"/>
      <c r="BH123" s="250"/>
      <c r="BI123" s="250"/>
      <c r="BJ123" s="250"/>
      <c r="BK123" s="250"/>
      <c r="BL123" s="250"/>
      <c r="BM123" s="250"/>
      <c r="BN123" s="250"/>
      <c r="BO123" s="250"/>
      <c r="BP123" s="250"/>
      <c r="BQ123" s="250"/>
      <c r="BR123" s="250"/>
      <c r="BS123" s="250"/>
      <c r="BT123" s="250"/>
    </row>
    <row r="124" spans="1:72" s="33" customFormat="1" ht="12.75" x14ac:dyDescent="0.2">
      <c r="A124" s="250"/>
      <c r="B124" s="261"/>
      <c r="C124" s="262"/>
      <c r="D124" s="261"/>
      <c r="E124" s="261"/>
      <c r="F124" s="261"/>
      <c r="G124" s="261"/>
      <c r="H124" s="250"/>
      <c r="I124" s="250"/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250"/>
      <c r="AA124" s="250"/>
      <c r="AB124" s="250"/>
      <c r="AC124" s="250"/>
      <c r="AD124" s="250"/>
      <c r="AE124" s="250"/>
      <c r="AF124" s="250"/>
      <c r="AG124" s="250"/>
      <c r="AH124" s="250"/>
      <c r="AI124" s="250"/>
      <c r="AJ124" s="250"/>
      <c r="AK124" s="250"/>
      <c r="AL124" s="250"/>
      <c r="AM124" s="250"/>
      <c r="AN124" s="250"/>
      <c r="AO124" s="250"/>
      <c r="AP124" s="250"/>
      <c r="AQ124" s="250"/>
      <c r="AR124" s="250"/>
      <c r="AS124" s="251"/>
      <c r="AT124" s="252"/>
      <c r="AU124" s="70"/>
      <c r="AV124" s="70"/>
      <c r="AW124" s="70"/>
      <c r="AX124" s="253"/>
      <c r="AY124" s="253"/>
      <c r="AZ124" s="253"/>
      <c r="BA124" s="253"/>
      <c r="BB124" s="253"/>
      <c r="BC124" s="254" t="str">
        <f t="shared" si="14"/>
        <v/>
      </c>
      <c r="BD124" s="255"/>
      <c r="BE124" s="256"/>
      <c r="BF124" s="250"/>
      <c r="BG124" s="250"/>
      <c r="BH124" s="250"/>
      <c r="BI124" s="250"/>
      <c r="BJ124" s="250"/>
      <c r="BK124" s="250"/>
      <c r="BL124" s="250"/>
      <c r="BM124" s="250"/>
      <c r="BN124" s="250"/>
      <c r="BO124" s="250"/>
      <c r="BP124" s="250"/>
      <c r="BQ124" s="250"/>
      <c r="BR124" s="250"/>
      <c r="BS124" s="250"/>
      <c r="BT124" s="250"/>
    </row>
    <row r="125" spans="1:72" s="33" customFormat="1" ht="12.75" x14ac:dyDescent="0.2">
      <c r="A125" s="250"/>
      <c r="B125" s="261"/>
      <c r="C125" s="262"/>
      <c r="D125" s="261"/>
      <c r="E125" s="261"/>
      <c r="F125" s="261"/>
      <c r="G125" s="261"/>
      <c r="H125" s="250"/>
      <c r="I125" s="250"/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250"/>
      <c r="AA125" s="250"/>
      <c r="AB125" s="250"/>
      <c r="AC125" s="250"/>
      <c r="AD125" s="250"/>
      <c r="AE125" s="250"/>
      <c r="AF125" s="250"/>
      <c r="AG125" s="250"/>
      <c r="AH125" s="250"/>
      <c r="AI125" s="250"/>
      <c r="AJ125" s="250"/>
      <c r="AK125" s="250"/>
      <c r="AL125" s="250"/>
      <c r="AM125" s="250"/>
      <c r="AN125" s="250"/>
      <c r="AO125" s="250"/>
      <c r="AP125" s="250"/>
      <c r="AQ125" s="250"/>
      <c r="AR125" s="250"/>
      <c r="AS125" s="251"/>
      <c r="AT125" s="252"/>
      <c r="AU125" s="70"/>
      <c r="AV125" s="70"/>
      <c r="AW125" s="70"/>
      <c r="AX125" s="253"/>
      <c r="AY125" s="253"/>
      <c r="AZ125" s="253"/>
      <c r="BA125" s="253"/>
      <c r="BB125" s="253"/>
      <c r="BC125" s="254" t="str">
        <f t="shared" si="14"/>
        <v/>
      </c>
      <c r="BD125" s="255"/>
      <c r="BE125" s="256"/>
      <c r="BF125" s="250"/>
      <c r="BG125" s="250"/>
      <c r="BH125" s="250"/>
      <c r="BI125" s="250"/>
      <c r="BJ125" s="250"/>
      <c r="BK125" s="250"/>
      <c r="BL125" s="250"/>
      <c r="BM125" s="250"/>
      <c r="BN125" s="250"/>
      <c r="BO125" s="250"/>
      <c r="BP125" s="250"/>
      <c r="BQ125" s="250"/>
      <c r="BR125" s="250"/>
      <c r="BS125" s="250"/>
      <c r="BT125" s="250"/>
    </row>
    <row r="126" spans="1:72" s="33" customFormat="1" ht="12.75" x14ac:dyDescent="0.2">
      <c r="A126" s="250"/>
      <c r="B126" s="261"/>
      <c r="C126" s="262"/>
      <c r="D126" s="261"/>
      <c r="E126" s="261"/>
      <c r="F126" s="261"/>
      <c r="G126" s="261"/>
      <c r="H126" s="250"/>
      <c r="I126" s="250"/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  <c r="U126" s="250"/>
      <c r="V126" s="250"/>
      <c r="W126" s="250"/>
      <c r="X126" s="250"/>
      <c r="Y126" s="250"/>
      <c r="Z126" s="250"/>
      <c r="AA126" s="250"/>
      <c r="AB126" s="250"/>
      <c r="AC126" s="250"/>
      <c r="AD126" s="250"/>
      <c r="AE126" s="250"/>
      <c r="AF126" s="250"/>
      <c r="AG126" s="250"/>
      <c r="AH126" s="250"/>
      <c r="AI126" s="250"/>
      <c r="AJ126" s="250"/>
      <c r="AK126" s="250"/>
      <c r="AL126" s="250"/>
      <c r="AM126" s="250"/>
      <c r="AN126" s="250"/>
      <c r="AO126" s="250"/>
      <c r="AP126" s="250"/>
      <c r="AQ126" s="250"/>
      <c r="AR126" s="250"/>
      <c r="AS126" s="251"/>
      <c r="AT126" s="252"/>
      <c r="AU126" s="70"/>
      <c r="AV126" s="70"/>
      <c r="AW126" s="70"/>
      <c r="AX126" s="253"/>
      <c r="AY126" s="253"/>
      <c r="AZ126" s="253"/>
      <c r="BA126" s="253"/>
      <c r="BB126" s="253"/>
      <c r="BC126" s="254" t="str">
        <f t="shared" si="14"/>
        <v/>
      </c>
      <c r="BD126" s="255"/>
      <c r="BE126" s="256"/>
      <c r="BF126" s="250"/>
      <c r="BG126" s="250"/>
      <c r="BH126" s="250"/>
      <c r="BI126" s="250"/>
      <c r="BJ126" s="250"/>
      <c r="BK126" s="250"/>
      <c r="BL126" s="250"/>
      <c r="BM126" s="250"/>
      <c r="BN126" s="250"/>
      <c r="BO126" s="250"/>
      <c r="BP126" s="250"/>
      <c r="BQ126" s="250"/>
      <c r="BR126" s="250"/>
      <c r="BS126" s="250"/>
      <c r="BT126" s="250"/>
    </row>
    <row r="127" spans="1:72" s="33" customFormat="1" ht="12.75" x14ac:dyDescent="0.2">
      <c r="A127" s="250"/>
      <c r="B127" s="261"/>
      <c r="C127" s="262"/>
      <c r="D127" s="261"/>
      <c r="E127" s="261"/>
      <c r="F127" s="261"/>
      <c r="G127" s="261"/>
      <c r="H127" s="250"/>
      <c r="I127" s="250"/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  <c r="U127" s="250"/>
      <c r="V127" s="250"/>
      <c r="W127" s="250"/>
      <c r="X127" s="250"/>
      <c r="Y127" s="250"/>
      <c r="Z127" s="250"/>
      <c r="AA127" s="250"/>
      <c r="AB127" s="250"/>
      <c r="AC127" s="250"/>
      <c r="AD127" s="250"/>
      <c r="AE127" s="250"/>
      <c r="AF127" s="250"/>
      <c r="AG127" s="250"/>
      <c r="AH127" s="250"/>
      <c r="AI127" s="250"/>
      <c r="AJ127" s="250"/>
      <c r="AK127" s="250"/>
      <c r="AL127" s="250"/>
      <c r="AM127" s="250"/>
      <c r="AN127" s="250"/>
      <c r="AO127" s="250"/>
      <c r="AP127" s="250"/>
      <c r="AQ127" s="250"/>
      <c r="AR127" s="250"/>
      <c r="AS127" s="251"/>
      <c r="AT127" s="252"/>
      <c r="AU127" s="70"/>
      <c r="AV127" s="70"/>
      <c r="AW127" s="70"/>
      <c r="AX127" s="253"/>
      <c r="AY127" s="253"/>
      <c r="AZ127" s="253"/>
      <c r="BA127" s="253"/>
      <c r="BB127" s="253"/>
      <c r="BC127" s="254" t="str">
        <f t="shared" si="14"/>
        <v/>
      </c>
      <c r="BD127" s="255"/>
      <c r="BE127" s="256"/>
      <c r="BF127" s="250"/>
      <c r="BG127" s="250"/>
      <c r="BH127" s="250"/>
      <c r="BI127" s="250"/>
      <c r="BJ127" s="250"/>
      <c r="BK127" s="250"/>
      <c r="BL127" s="250"/>
      <c r="BM127" s="250"/>
      <c r="BN127" s="250"/>
      <c r="BO127" s="250"/>
      <c r="BP127" s="250"/>
      <c r="BQ127" s="250"/>
      <c r="BR127" s="250"/>
      <c r="BS127" s="250"/>
      <c r="BT127" s="250"/>
    </row>
    <row r="128" spans="1:72" s="33" customFormat="1" ht="12.75" x14ac:dyDescent="0.2">
      <c r="A128" s="250"/>
      <c r="B128" s="261"/>
      <c r="C128" s="262"/>
      <c r="D128" s="261"/>
      <c r="E128" s="261"/>
      <c r="F128" s="261"/>
      <c r="G128" s="261"/>
      <c r="H128" s="250"/>
      <c r="I128" s="250"/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  <c r="U128" s="250"/>
      <c r="V128" s="250"/>
      <c r="W128" s="250"/>
      <c r="X128" s="250"/>
      <c r="Y128" s="250"/>
      <c r="Z128" s="250"/>
      <c r="AA128" s="250"/>
      <c r="AB128" s="250"/>
      <c r="AC128" s="250"/>
      <c r="AD128" s="250"/>
      <c r="AE128" s="250"/>
      <c r="AF128" s="250"/>
      <c r="AG128" s="250"/>
      <c r="AH128" s="250"/>
      <c r="AI128" s="250"/>
      <c r="AJ128" s="250"/>
      <c r="AK128" s="250"/>
      <c r="AL128" s="250"/>
      <c r="AM128" s="250"/>
      <c r="AN128" s="250"/>
      <c r="AO128" s="250"/>
      <c r="AP128" s="250"/>
      <c r="AQ128" s="250"/>
      <c r="AR128" s="250"/>
      <c r="AS128" s="251"/>
      <c r="AT128" s="252"/>
      <c r="AU128" s="70"/>
      <c r="AV128" s="70"/>
      <c r="AW128" s="70"/>
      <c r="AX128" s="253"/>
      <c r="AY128" s="253"/>
      <c r="AZ128" s="253"/>
      <c r="BA128" s="253"/>
      <c r="BB128" s="253"/>
      <c r="BC128" s="254" t="str">
        <f t="shared" si="14"/>
        <v/>
      </c>
      <c r="BD128" s="255"/>
      <c r="BE128" s="256"/>
      <c r="BF128" s="250"/>
      <c r="BG128" s="250"/>
      <c r="BH128" s="250"/>
      <c r="BI128" s="250"/>
      <c r="BJ128" s="250"/>
      <c r="BK128" s="250"/>
      <c r="BL128" s="250"/>
      <c r="BM128" s="250"/>
      <c r="BN128" s="250"/>
      <c r="BO128" s="250"/>
      <c r="BP128" s="250"/>
      <c r="BQ128" s="250"/>
      <c r="BR128" s="250"/>
      <c r="BS128" s="250"/>
      <c r="BT128" s="250"/>
    </row>
    <row r="129" spans="1:72" s="33" customFormat="1" ht="12.75" x14ac:dyDescent="0.2">
      <c r="A129" s="250"/>
      <c r="B129" s="261"/>
      <c r="C129" s="262"/>
      <c r="D129" s="261"/>
      <c r="E129" s="261"/>
      <c r="F129" s="261"/>
      <c r="G129" s="261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250"/>
      <c r="AA129" s="250"/>
      <c r="AB129" s="250"/>
      <c r="AC129" s="250"/>
      <c r="AD129" s="250"/>
      <c r="AE129" s="250"/>
      <c r="AF129" s="250"/>
      <c r="AG129" s="250"/>
      <c r="AH129" s="250"/>
      <c r="AI129" s="250"/>
      <c r="AJ129" s="250"/>
      <c r="AK129" s="250"/>
      <c r="AL129" s="250"/>
      <c r="AM129" s="250"/>
      <c r="AN129" s="250"/>
      <c r="AO129" s="250"/>
      <c r="AP129" s="250"/>
      <c r="AQ129" s="250"/>
      <c r="AR129" s="250"/>
      <c r="AS129" s="251"/>
      <c r="AT129" s="252"/>
      <c r="AU129" s="70"/>
      <c r="AV129" s="70"/>
      <c r="AW129" s="70"/>
      <c r="AX129" s="253"/>
      <c r="AY129" s="253"/>
      <c r="AZ129" s="253"/>
      <c r="BA129" s="253"/>
      <c r="BB129" s="253"/>
      <c r="BC129" s="254" t="str">
        <f t="shared" si="14"/>
        <v/>
      </c>
      <c r="BD129" s="255"/>
      <c r="BE129" s="256"/>
      <c r="BF129" s="250"/>
      <c r="BG129" s="250"/>
      <c r="BH129" s="250"/>
      <c r="BI129" s="250"/>
      <c r="BJ129" s="250"/>
      <c r="BK129" s="250"/>
      <c r="BL129" s="250"/>
      <c r="BM129" s="250"/>
      <c r="BN129" s="250"/>
      <c r="BO129" s="250"/>
      <c r="BP129" s="250"/>
      <c r="BQ129" s="250"/>
      <c r="BR129" s="250"/>
      <c r="BS129" s="250"/>
      <c r="BT129" s="250"/>
    </row>
    <row r="130" spans="1:72" s="33" customFormat="1" ht="12.75" x14ac:dyDescent="0.2">
      <c r="A130" s="250"/>
      <c r="B130" s="261"/>
      <c r="C130" s="262"/>
      <c r="D130" s="261"/>
      <c r="E130" s="261"/>
      <c r="F130" s="261"/>
      <c r="G130" s="261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  <c r="U130" s="250"/>
      <c r="V130" s="250"/>
      <c r="W130" s="250"/>
      <c r="X130" s="250"/>
      <c r="Y130" s="250"/>
      <c r="Z130" s="250"/>
      <c r="AA130" s="250"/>
      <c r="AB130" s="250"/>
      <c r="AC130" s="250"/>
      <c r="AD130" s="250"/>
      <c r="AE130" s="250"/>
      <c r="AF130" s="250"/>
      <c r="AG130" s="250"/>
      <c r="AH130" s="250"/>
      <c r="AI130" s="250"/>
      <c r="AJ130" s="250"/>
      <c r="AK130" s="250"/>
      <c r="AL130" s="250"/>
      <c r="AM130" s="250"/>
      <c r="AN130" s="250"/>
      <c r="AO130" s="250"/>
      <c r="AP130" s="250"/>
      <c r="AQ130" s="250"/>
      <c r="AR130" s="250"/>
      <c r="AS130" s="251"/>
      <c r="AT130" s="252"/>
      <c r="AU130" s="70"/>
      <c r="AV130" s="70"/>
      <c r="AW130" s="70"/>
      <c r="AX130" s="253"/>
      <c r="AY130" s="253"/>
      <c r="AZ130" s="253"/>
      <c r="BA130" s="253"/>
      <c r="BB130" s="253"/>
      <c r="BC130" s="254" t="str">
        <f t="shared" si="14"/>
        <v/>
      </c>
      <c r="BD130" s="255"/>
      <c r="BE130" s="256"/>
      <c r="BF130" s="250"/>
      <c r="BG130" s="250"/>
      <c r="BH130" s="250"/>
      <c r="BI130" s="250"/>
      <c r="BJ130" s="250"/>
      <c r="BK130" s="250"/>
      <c r="BL130" s="250"/>
      <c r="BM130" s="250"/>
      <c r="BN130" s="250"/>
      <c r="BO130" s="250"/>
      <c r="BP130" s="250"/>
      <c r="BQ130" s="250"/>
      <c r="BR130" s="250"/>
      <c r="BS130" s="250"/>
      <c r="BT130" s="250"/>
    </row>
    <row r="131" spans="1:72" s="33" customFormat="1" ht="12.75" x14ac:dyDescent="0.2">
      <c r="A131" s="250"/>
      <c r="B131" s="261"/>
      <c r="C131" s="262"/>
      <c r="D131" s="261"/>
      <c r="E131" s="261"/>
      <c r="F131" s="261"/>
      <c r="G131" s="261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250"/>
      <c r="AA131" s="250"/>
      <c r="AB131" s="250"/>
      <c r="AC131" s="250"/>
      <c r="AD131" s="250"/>
      <c r="AE131" s="250"/>
      <c r="AF131" s="250"/>
      <c r="AG131" s="250"/>
      <c r="AH131" s="250"/>
      <c r="AI131" s="250"/>
      <c r="AJ131" s="250"/>
      <c r="AK131" s="250"/>
      <c r="AL131" s="250"/>
      <c r="AM131" s="250"/>
      <c r="AN131" s="250"/>
      <c r="AO131" s="250"/>
      <c r="AP131" s="250"/>
      <c r="AQ131" s="250"/>
      <c r="AR131" s="250"/>
      <c r="AS131" s="251"/>
      <c r="AT131" s="252"/>
      <c r="AU131" s="70"/>
      <c r="AV131" s="70"/>
      <c r="AW131" s="70"/>
      <c r="AX131" s="253"/>
      <c r="AY131" s="253"/>
      <c r="AZ131" s="253"/>
      <c r="BA131" s="253"/>
      <c r="BB131" s="253"/>
      <c r="BC131" s="254" t="str">
        <f t="shared" si="14"/>
        <v/>
      </c>
      <c r="BD131" s="255"/>
      <c r="BE131" s="256"/>
      <c r="BF131" s="250"/>
      <c r="BG131" s="250"/>
      <c r="BH131" s="250"/>
      <c r="BI131" s="250"/>
      <c r="BJ131" s="250"/>
      <c r="BK131" s="250"/>
      <c r="BL131" s="250"/>
      <c r="BM131" s="250"/>
      <c r="BN131" s="250"/>
      <c r="BO131" s="250"/>
      <c r="BP131" s="250"/>
      <c r="BQ131" s="250"/>
      <c r="BR131" s="250"/>
      <c r="BS131" s="250"/>
      <c r="BT131" s="250"/>
    </row>
    <row r="132" spans="1:72" s="33" customFormat="1" ht="12.75" x14ac:dyDescent="0.2">
      <c r="A132" s="250"/>
      <c r="B132" s="261"/>
      <c r="C132" s="262"/>
      <c r="D132" s="261"/>
      <c r="E132" s="261"/>
      <c r="F132" s="261"/>
      <c r="G132" s="261"/>
      <c r="H132" s="250"/>
      <c r="I132" s="250"/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250"/>
      <c r="AA132" s="250"/>
      <c r="AB132" s="250"/>
      <c r="AC132" s="250"/>
      <c r="AD132" s="250"/>
      <c r="AE132" s="250"/>
      <c r="AF132" s="250"/>
      <c r="AG132" s="250"/>
      <c r="AH132" s="250"/>
      <c r="AI132" s="250"/>
      <c r="AJ132" s="250"/>
      <c r="AK132" s="250"/>
      <c r="AL132" s="250"/>
      <c r="AM132" s="250"/>
      <c r="AN132" s="250"/>
      <c r="AO132" s="250"/>
      <c r="AP132" s="250"/>
      <c r="AQ132" s="250"/>
      <c r="AR132" s="250"/>
      <c r="AS132" s="251"/>
      <c r="AT132" s="252"/>
      <c r="AU132" s="70"/>
      <c r="AV132" s="70"/>
      <c r="AW132" s="70"/>
      <c r="AX132" s="253"/>
      <c r="AY132" s="253"/>
      <c r="AZ132" s="253"/>
      <c r="BA132" s="253"/>
      <c r="BB132" s="253"/>
      <c r="BC132" s="254" t="str">
        <f t="shared" si="14"/>
        <v/>
      </c>
      <c r="BD132" s="255"/>
      <c r="BE132" s="256"/>
      <c r="BF132" s="250"/>
      <c r="BG132" s="250"/>
      <c r="BH132" s="250"/>
      <c r="BI132" s="250"/>
      <c r="BJ132" s="250"/>
      <c r="BK132" s="250"/>
      <c r="BL132" s="250"/>
      <c r="BM132" s="250"/>
      <c r="BN132" s="250"/>
      <c r="BO132" s="250"/>
      <c r="BP132" s="250"/>
      <c r="BQ132" s="250"/>
      <c r="BR132" s="250"/>
      <c r="BS132" s="250"/>
      <c r="BT132" s="250"/>
    </row>
    <row r="133" spans="1:72" s="33" customFormat="1" ht="12.75" x14ac:dyDescent="0.2">
      <c r="A133" s="250"/>
      <c r="B133" s="261"/>
      <c r="C133" s="262"/>
      <c r="D133" s="261"/>
      <c r="E133" s="261"/>
      <c r="F133" s="261"/>
      <c r="G133" s="261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250"/>
      <c r="AA133" s="250"/>
      <c r="AB133" s="250"/>
      <c r="AC133" s="250"/>
      <c r="AD133" s="250"/>
      <c r="AE133" s="250"/>
      <c r="AF133" s="250"/>
      <c r="AG133" s="250"/>
      <c r="AH133" s="250"/>
      <c r="AI133" s="250"/>
      <c r="AJ133" s="250"/>
      <c r="AK133" s="250"/>
      <c r="AL133" s="250"/>
      <c r="AM133" s="250"/>
      <c r="AN133" s="250"/>
      <c r="AO133" s="250"/>
      <c r="AP133" s="250"/>
      <c r="AQ133" s="250"/>
      <c r="AR133" s="250"/>
      <c r="AS133" s="251"/>
      <c r="AT133" s="252"/>
      <c r="AU133" s="70"/>
      <c r="AV133" s="70"/>
      <c r="AW133" s="70"/>
      <c r="AX133" s="253"/>
      <c r="AY133" s="253"/>
      <c r="AZ133" s="253"/>
      <c r="BA133" s="253"/>
      <c r="BB133" s="253"/>
      <c r="BC133" s="254" t="str">
        <f t="shared" si="14"/>
        <v/>
      </c>
      <c r="BD133" s="255"/>
      <c r="BE133" s="256"/>
      <c r="BF133" s="250"/>
      <c r="BG133" s="250"/>
      <c r="BH133" s="250"/>
      <c r="BI133" s="250"/>
      <c r="BJ133" s="250"/>
      <c r="BK133" s="250"/>
      <c r="BL133" s="250"/>
      <c r="BM133" s="250"/>
      <c r="BN133" s="250"/>
      <c r="BO133" s="250"/>
      <c r="BP133" s="250"/>
      <c r="BQ133" s="250"/>
      <c r="BR133" s="250"/>
      <c r="BS133" s="250"/>
      <c r="BT133" s="250"/>
    </row>
    <row r="134" spans="1:72" s="33" customFormat="1" ht="12.75" x14ac:dyDescent="0.2">
      <c r="A134" s="250"/>
      <c r="B134" s="261"/>
      <c r="C134" s="262"/>
      <c r="D134" s="261"/>
      <c r="E134" s="261"/>
      <c r="F134" s="261"/>
      <c r="G134" s="261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250"/>
      <c r="AA134" s="250"/>
      <c r="AB134" s="250"/>
      <c r="AC134" s="250"/>
      <c r="AD134" s="250"/>
      <c r="AE134" s="250"/>
      <c r="AF134" s="250"/>
      <c r="AG134" s="250"/>
      <c r="AH134" s="250"/>
      <c r="AI134" s="250"/>
      <c r="AJ134" s="250"/>
      <c r="AK134" s="250"/>
      <c r="AL134" s="250"/>
      <c r="AM134" s="250"/>
      <c r="AN134" s="250"/>
      <c r="AO134" s="250"/>
      <c r="AP134" s="250"/>
      <c r="AQ134" s="250"/>
      <c r="AR134" s="250"/>
      <c r="AS134" s="251"/>
      <c r="AT134" s="252"/>
      <c r="AU134" s="70"/>
      <c r="AV134" s="70"/>
      <c r="AW134" s="70"/>
      <c r="AX134" s="253"/>
      <c r="AY134" s="253"/>
      <c r="AZ134" s="253"/>
      <c r="BA134" s="253"/>
      <c r="BB134" s="253"/>
      <c r="BC134" s="254" t="str">
        <f t="shared" si="14"/>
        <v/>
      </c>
      <c r="BD134" s="255"/>
      <c r="BE134" s="256"/>
      <c r="BF134" s="250"/>
      <c r="BG134" s="250"/>
      <c r="BH134" s="250"/>
      <c r="BI134" s="250"/>
      <c r="BJ134" s="250"/>
      <c r="BK134" s="250"/>
      <c r="BL134" s="250"/>
      <c r="BM134" s="250"/>
      <c r="BN134" s="250"/>
      <c r="BO134" s="250"/>
      <c r="BP134" s="250"/>
      <c r="BQ134" s="250"/>
      <c r="BR134" s="250"/>
      <c r="BS134" s="250"/>
      <c r="BT134" s="250"/>
    </row>
    <row r="135" spans="1:72" s="33" customFormat="1" ht="12.75" x14ac:dyDescent="0.2">
      <c r="A135" s="250"/>
      <c r="B135" s="263"/>
      <c r="C135" s="262"/>
      <c r="D135" s="261"/>
      <c r="E135" s="261"/>
      <c r="F135" s="261"/>
      <c r="G135" s="261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  <c r="U135" s="250"/>
      <c r="V135" s="250"/>
      <c r="W135" s="250"/>
      <c r="X135" s="250"/>
      <c r="Y135" s="250"/>
      <c r="Z135" s="250"/>
      <c r="AA135" s="250"/>
      <c r="AB135" s="250"/>
      <c r="AC135" s="250"/>
      <c r="AD135" s="250"/>
      <c r="AE135" s="250"/>
      <c r="AF135" s="250"/>
      <c r="AG135" s="250"/>
      <c r="AH135" s="250"/>
      <c r="AI135" s="250"/>
      <c r="AJ135" s="250"/>
      <c r="AK135" s="250"/>
      <c r="AL135" s="250"/>
      <c r="AM135" s="250"/>
      <c r="AN135" s="250"/>
      <c r="AO135" s="250"/>
      <c r="AP135" s="250"/>
      <c r="AQ135" s="250"/>
      <c r="AR135" s="250"/>
      <c r="AS135" s="251"/>
      <c r="AT135" s="252"/>
      <c r="AU135" s="70"/>
      <c r="AV135" s="70"/>
      <c r="AW135" s="70"/>
      <c r="AX135" s="253"/>
      <c r="AY135" s="253"/>
      <c r="AZ135" s="253"/>
      <c r="BA135" s="253"/>
      <c r="BB135" s="253"/>
      <c r="BC135" s="254" t="str">
        <f t="shared" si="14"/>
        <v/>
      </c>
      <c r="BD135" s="255"/>
      <c r="BE135" s="256"/>
      <c r="BF135" s="250"/>
      <c r="BG135" s="250"/>
      <c r="BH135" s="250"/>
      <c r="BI135" s="250"/>
      <c r="BJ135" s="250"/>
      <c r="BK135" s="250"/>
      <c r="BL135" s="250"/>
      <c r="BM135" s="250"/>
      <c r="BN135" s="250"/>
      <c r="BO135" s="250"/>
      <c r="BP135" s="250"/>
      <c r="BQ135" s="250"/>
      <c r="BR135" s="250"/>
      <c r="BS135" s="250"/>
      <c r="BT135" s="250"/>
    </row>
    <row r="136" spans="1:72" s="33" customFormat="1" ht="12.75" x14ac:dyDescent="0.2">
      <c r="A136" s="250"/>
      <c r="B136" s="263"/>
      <c r="C136" s="262"/>
      <c r="D136" s="261"/>
      <c r="E136" s="261"/>
      <c r="F136" s="261"/>
      <c r="G136" s="261"/>
      <c r="H136" s="250"/>
      <c r="I136" s="250"/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250"/>
      <c r="AA136" s="250"/>
      <c r="AB136" s="250"/>
      <c r="AC136" s="250"/>
      <c r="AD136" s="250"/>
      <c r="AE136" s="250"/>
      <c r="AF136" s="250"/>
      <c r="AG136" s="250"/>
      <c r="AH136" s="250"/>
      <c r="AI136" s="250"/>
      <c r="AJ136" s="250"/>
      <c r="AK136" s="250"/>
      <c r="AL136" s="250"/>
      <c r="AM136" s="250"/>
      <c r="AN136" s="250"/>
      <c r="AO136" s="250"/>
      <c r="AP136" s="250"/>
      <c r="AQ136" s="250"/>
      <c r="AR136" s="250"/>
      <c r="AS136" s="251"/>
      <c r="AT136" s="252"/>
      <c r="AU136" s="70"/>
      <c r="AV136" s="70"/>
      <c r="AW136" s="70"/>
      <c r="AX136" s="253"/>
      <c r="AY136" s="253"/>
      <c r="AZ136" s="253"/>
      <c r="BA136" s="253"/>
      <c r="BB136" s="253"/>
      <c r="BC136" s="254" t="str">
        <f t="shared" si="14"/>
        <v/>
      </c>
      <c r="BD136" s="255"/>
      <c r="BE136" s="256"/>
      <c r="BF136" s="250"/>
      <c r="BG136" s="250"/>
      <c r="BH136" s="250"/>
      <c r="BI136" s="250"/>
      <c r="BJ136" s="250"/>
      <c r="BK136" s="250"/>
      <c r="BL136" s="250"/>
      <c r="BM136" s="250"/>
      <c r="BN136" s="250"/>
      <c r="BO136" s="250"/>
      <c r="BP136" s="250"/>
      <c r="BQ136" s="250"/>
      <c r="BR136" s="250"/>
      <c r="BS136" s="250"/>
      <c r="BT136" s="250"/>
    </row>
    <row r="137" spans="1:72" s="33" customFormat="1" ht="12.75" x14ac:dyDescent="0.2">
      <c r="A137" s="250"/>
      <c r="B137" s="261"/>
      <c r="C137" s="262"/>
      <c r="D137" s="261"/>
      <c r="E137" s="261"/>
      <c r="F137" s="261"/>
      <c r="G137" s="261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  <c r="U137" s="250"/>
      <c r="V137" s="250"/>
      <c r="W137" s="250"/>
      <c r="X137" s="250"/>
      <c r="Y137" s="250"/>
      <c r="Z137" s="250"/>
      <c r="AA137" s="250"/>
      <c r="AB137" s="250"/>
      <c r="AC137" s="250"/>
      <c r="AD137" s="250"/>
      <c r="AE137" s="250"/>
      <c r="AF137" s="250"/>
      <c r="AG137" s="250"/>
      <c r="AH137" s="250"/>
      <c r="AI137" s="250"/>
      <c r="AJ137" s="250"/>
      <c r="AK137" s="250"/>
      <c r="AL137" s="250"/>
      <c r="AM137" s="250"/>
      <c r="AN137" s="250"/>
      <c r="AO137" s="250"/>
      <c r="AP137" s="250"/>
      <c r="AQ137" s="250"/>
      <c r="AR137" s="250"/>
      <c r="AS137" s="251"/>
      <c r="AT137" s="252"/>
      <c r="AU137" s="70"/>
      <c r="AV137" s="70"/>
      <c r="AW137" s="70"/>
      <c r="AX137" s="253"/>
      <c r="AY137" s="253"/>
      <c r="AZ137" s="253"/>
      <c r="BA137" s="253"/>
      <c r="BB137" s="253"/>
      <c r="BC137" s="254" t="str">
        <f t="shared" si="14"/>
        <v/>
      </c>
      <c r="BD137" s="255"/>
      <c r="BE137" s="256"/>
      <c r="BF137" s="250"/>
      <c r="BG137" s="250"/>
      <c r="BH137" s="250"/>
      <c r="BI137" s="250"/>
      <c r="BJ137" s="250"/>
      <c r="BK137" s="250"/>
      <c r="BL137" s="250"/>
      <c r="BM137" s="250"/>
      <c r="BN137" s="250"/>
      <c r="BO137" s="250"/>
      <c r="BP137" s="250"/>
      <c r="BQ137" s="250"/>
      <c r="BR137" s="250"/>
      <c r="BS137" s="250"/>
      <c r="BT137" s="250"/>
    </row>
    <row r="138" spans="1:72" s="33" customFormat="1" ht="12.75" x14ac:dyDescent="0.2">
      <c r="A138" s="250"/>
      <c r="B138" s="261"/>
      <c r="C138" s="262"/>
      <c r="D138" s="261"/>
      <c r="E138" s="261"/>
      <c r="F138" s="261"/>
      <c r="G138" s="261"/>
      <c r="H138" s="250"/>
      <c r="I138" s="250"/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  <c r="U138" s="250"/>
      <c r="V138" s="250"/>
      <c r="W138" s="250"/>
      <c r="X138" s="250"/>
      <c r="Y138" s="250"/>
      <c r="Z138" s="250"/>
      <c r="AA138" s="250"/>
      <c r="AB138" s="250"/>
      <c r="AC138" s="250"/>
      <c r="AD138" s="250"/>
      <c r="AE138" s="250"/>
      <c r="AF138" s="250"/>
      <c r="AG138" s="250"/>
      <c r="AH138" s="250"/>
      <c r="AI138" s="250"/>
      <c r="AJ138" s="250"/>
      <c r="AK138" s="250"/>
      <c r="AL138" s="250"/>
      <c r="AM138" s="250"/>
      <c r="AN138" s="250"/>
      <c r="AO138" s="250"/>
      <c r="AP138" s="250"/>
      <c r="AQ138" s="250"/>
      <c r="AR138" s="250"/>
      <c r="AS138" s="251"/>
      <c r="AT138" s="252"/>
      <c r="AU138" s="70"/>
      <c r="AV138" s="70"/>
      <c r="AW138" s="70"/>
      <c r="AX138" s="253"/>
      <c r="AY138" s="253"/>
      <c r="AZ138" s="253"/>
      <c r="BA138" s="253"/>
      <c r="BB138" s="253"/>
      <c r="BC138" s="254" t="str">
        <f t="shared" si="14"/>
        <v/>
      </c>
      <c r="BD138" s="255"/>
      <c r="BE138" s="256"/>
      <c r="BF138" s="250"/>
      <c r="BG138" s="250"/>
      <c r="BH138" s="250"/>
      <c r="BI138" s="250"/>
      <c r="BJ138" s="250"/>
      <c r="BK138" s="250"/>
      <c r="BL138" s="250"/>
      <c r="BM138" s="250"/>
      <c r="BN138" s="250"/>
      <c r="BO138" s="250"/>
      <c r="BP138" s="250"/>
      <c r="BQ138" s="250"/>
      <c r="BR138" s="250"/>
      <c r="BS138" s="250"/>
      <c r="BT138" s="250"/>
    </row>
    <row r="139" spans="1:72" s="33" customFormat="1" ht="12.75" x14ac:dyDescent="0.2">
      <c r="A139" s="250"/>
      <c r="B139" s="263"/>
      <c r="C139" s="262"/>
      <c r="D139" s="261"/>
      <c r="E139" s="261"/>
      <c r="F139" s="261"/>
      <c r="G139" s="261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250"/>
      <c r="AA139" s="250"/>
      <c r="AB139" s="250"/>
      <c r="AC139" s="250"/>
      <c r="AD139" s="250"/>
      <c r="AE139" s="250"/>
      <c r="AF139" s="250"/>
      <c r="AG139" s="250"/>
      <c r="AH139" s="250"/>
      <c r="AI139" s="250"/>
      <c r="AJ139" s="250"/>
      <c r="AK139" s="250"/>
      <c r="AL139" s="250"/>
      <c r="AM139" s="250"/>
      <c r="AN139" s="250"/>
      <c r="AO139" s="250"/>
      <c r="AP139" s="250"/>
      <c r="AQ139" s="250"/>
      <c r="AR139" s="250"/>
      <c r="AS139" s="251"/>
      <c r="AT139" s="252"/>
      <c r="AU139" s="70"/>
      <c r="AV139" s="70"/>
      <c r="AW139" s="70"/>
      <c r="AX139" s="253"/>
      <c r="AY139" s="253"/>
      <c r="AZ139" s="253"/>
      <c r="BA139" s="253"/>
      <c r="BB139" s="253"/>
      <c r="BC139" s="254" t="str">
        <f t="shared" si="14"/>
        <v/>
      </c>
      <c r="BD139" s="255"/>
      <c r="BE139" s="256"/>
      <c r="BF139" s="250"/>
      <c r="BG139" s="250"/>
      <c r="BH139" s="250"/>
      <c r="BI139" s="250"/>
      <c r="BJ139" s="250"/>
      <c r="BK139" s="250"/>
      <c r="BL139" s="250"/>
      <c r="BM139" s="250"/>
      <c r="BN139" s="250"/>
      <c r="BO139" s="250"/>
      <c r="BP139" s="250"/>
      <c r="BQ139" s="250"/>
      <c r="BR139" s="250"/>
      <c r="BS139" s="250"/>
      <c r="BT139" s="250"/>
    </row>
    <row r="140" spans="1:72" s="33" customFormat="1" ht="12.75" x14ac:dyDescent="0.2">
      <c r="A140" s="250"/>
      <c r="B140" s="261"/>
      <c r="C140" s="262"/>
      <c r="D140" s="261"/>
      <c r="E140" s="261"/>
      <c r="F140" s="261"/>
      <c r="G140" s="261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  <c r="U140" s="250"/>
      <c r="V140" s="250"/>
      <c r="W140" s="250"/>
      <c r="X140" s="250"/>
      <c r="Y140" s="250"/>
      <c r="Z140" s="250"/>
      <c r="AA140" s="250"/>
      <c r="AB140" s="250"/>
      <c r="AC140" s="250"/>
      <c r="AD140" s="250"/>
      <c r="AE140" s="250"/>
      <c r="AF140" s="250"/>
      <c r="AG140" s="250"/>
      <c r="AH140" s="250"/>
      <c r="AI140" s="250"/>
      <c r="AJ140" s="250"/>
      <c r="AK140" s="250"/>
      <c r="AL140" s="250"/>
      <c r="AM140" s="250"/>
      <c r="AN140" s="250"/>
      <c r="AO140" s="250"/>
      <c r="AP140" s="250"/>
      <c r="AQ140" s="250"/>
      <c r="AR140" s="250"/>
      <c r="AS140" s="251"/>
      <c r="AT140" s="252"/>
      <c r="AU140" s="70"/>
      <c r="AV140" s="70"/>
      <c r="AW140" s="70"/>
      <c r="AX140" s="253"/>
      <c r="AY140" s="253"/>
      <c r="AZ140" s="253"/>
      <c r="BA140" s="253"/>
      <c r="BB140" s="253"/>
      <c r="BC140" s="254" t="str">
        <f t="shared" si="14"/>
        <v/>
      </c>
      <c r="BD140" s="255"/>
      <c r="BE140" s="256"/>
      <c r="BF140" s="250"/>
      <c r="BG140" s="250"/>
      <c r="BH140" s="250"/>
      <c r="BI140" s="250"/>
      <c r="BJ140" s="250"/>
      <c r="BK140" s="250"/>
      <c r="BL140" s="250"/>
      <c r="BM140" s="250"/>
      <c r="BN140" s="250"/>
      <c r="BO140" s="250"/>
      <c r="BP140" s="250"/>
      <c r="BQ140" s="250"/>
      <c r="BR140" s="250"/>
      <c r="BS140" s="250"/>
      <c r="BT140" s="250"/>
    </row>
    <row r="141" spans="1:72" s="33" customFormat="1" ht="12.75" x14ac:dyDescent="0.2">
      <c r="A141" s="250"/>
      <c r="B141" s="261"/>
      <c r="C141" s="262"/>
      <c r="D141" s="261"/>
      <c r="E141" s="261"/>
      <c r="F141" s="261"/>
      <c r="G141" s="261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  <c r="U141" s="250"/>
      <c r="V141" s="250"/>
      <c r="W141" s="250"/>
      <c r="X141" s="250"/>
      <c r="Y141" s="250"/>
      <c r="Z141" s="250"/>
      <c r="AA141" s="250"/>
      <c r="AB141" s="250"/>
      <c r="AC141" s="250"/>
      <c r="AD141" s="250"/>
      <c r="AE141" s="250"/>
      <c r="AF141" s="250"/>
      <c r="AG141" s="250"/>
      <c r="AH141" s="250"/>
      <c r="AI141" s="250"/>
      <c r="AJ141" s="250"/>
      <c r="AK141" s="250"/>
      <c r="AL141" s="250"/>
      <c r="AM141" s="250"/>
      <c r="AN141" s="250"/>
      <c r="AO141" s="250"/>
      <c r="AP141" s="250"/>
      <c r="AQ141" s="250"/>
      <c r="AR141" s="250"/>
      <c r="AS141" s="251"/>
      <c r="AT141" s="252"/>
      <c r="AU141" s="70"/>
      <c r="AV141" s="70"/>
      <c r="AW141" s="70"/>
      <c r="AX141" s="253"/>
      <c r="AY141" s="253"/>
      <c r="AZ141" s="253"/>
      <c r="BA141" s="253"/>
      <c r="BB141" s="253"/>
      <c r="BC141" s="254" t="str">
        <f t="shared" si="14"/>
        <v/>
      </c>
      <c r="BD141" s="255"/>
      <c r="BE141" s="256"/>
      <c r="BF141" s="250"/>
      <c r="BG141" s="250"/>
      <c r="BH141" s="250"/>
      <c r="BI141" s="250"/>
      <c r="BJ141" s="250"/>
      <c r="BK141" s="250"/>
      <c r="BL141" s="250"/>
      <c r="BM141" s="250"/>
      <c r="BN141" s="250"/>
      <c r="BO141" s="250"/>
      <c r="BP141" s="250"/>
      <c r="BQ141" s="250"/>
      <c r="BR141" s="250"/>
      <c r="BS141" s="250"/>
      <c r="BT141" s="250"/>
    </row>
    <row r="142" spans="1:72" s="33" customFormat="1" ht="12.75" x14ac:dyDescent="0.2">
      <c r="A142" s="250"/>
      <c r="B142" s="261"/>
      <c r="C142" s="262"/>
      <c r="D142" s="261"/>
      <c r="E142" s="261"/>
      <c r="F142" s="261"/>
      <c r="G142" s="261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  <c r="U142" s="250"/>
      <c r="V142" s="250"/>
      <c r="W142" s="250"/>
      <c r="X142" s="250"/>
      <c r="Y142" s="250"/>
      <c r="Z142" s="250"/>
      <c r="AA142" s="250"/>
      <c r="AB142" s="250"/>
      <c r="AC142" s="250"/>
      <c r="AD142" s="250"/>
      <c r="AE142" s="250"/>
      <c r="AF142" s="250"/>
      <c r="AG142" s="250"/>
      <c r="AH142" s="250"/>
      <c r="AI142" s="250"/>
      <c r="AJ142" s="250"/>
      <c r="AK142" s="250"/>
      <c r="AL142" s="250"/>
      <c r="AM142" s="250"/>
      <c r="AN142" s="250"/>
      <c r="AO142" s="250"/>
      <c r="AP142" s="250"/>
      <c r="AQ142" s="250"/>
      <c r="AR142" s="250"/>
      <c r="AS142" s="251"/>
      <c r="AT142" s="252"/>
      <c r="AU142" s="70"/>
      <c r="AV142" s="70"/>
      <c r="AW142" s="70"/>
      <c r="AX142" s="253"/>
      <c r="AY142" s="253"/>
      <c r="AZ142" s="253"/>
      <c r="BA142" s="253"/>
      <c r="BB142" s="253"/>
      <c r="BC142" s="254" t="str">
        <f t="shared" si="14"/>
        <v/>
      </c>
      <c r="BD142" s="255"/>
      <c r="BE142" s="256"/>
      <c r="BF142" s="250"/>
      <c r="BG142" s="250"/>
      <c r="BH142" s="250"/>
      <c r="BI142" s="250"/>
      <c r="BJ142" s="250"/>
      <c r="BK142" s="250"/>
      <c r="BL142" s="250"/>
      <c r="BM142" s="250"/>
      <c r="BN142" s="250"/>
      <c r="BO142" s="250"/>
      <c r="BP142" s="250"/>
      <c r="BQ142" s="250"/>
      <c r="BR142" s="250"/>
      <c r="BS142" s="250"/>
      <c r="BT142" s="250"/>
    </row>
    <row r="143" spans="1:72" s="33" customFormat="1" ht="12.75" x14ac:dyDescent="0.2">
      <c r="A143" s="250"/>
      <c r="B143" s="261"/>
      <c r="C143" s="262"/>
      <c r="D143" s="261"/>
      <c r="E143" s="261"/>
      <c r="F143" s="261"/>
      <c r="G143" s="261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  <c r="U143" s="250"/>
      <c r="V143" s="250"/>
      <c r="W143" s="250"/>
      <c r="X143" s="250"/>
      <c r="Y143" s="250"/>
      <c r="Z143" s="250"/>
      <c r="AA143" s="250"/>
      <c r="AB143" s="250"/>
      <c r="AC143" s="250"/>
      <c r="AD143" s="250"/>
      <c r="AE143" s="250"/>
      <c r="AF143" s="250"/>
      <c r="AG143" s="250"/>
      <c r="AH143" s="250"/>
      <c r="AI143" s="250"/>
      <c r="AJ143" s="250"/>
      <c r="AK143" s="250"/>
      <c r="AL143" s="250"/>
      <c r="AM143" s="250"/>
      <c r="AN143" s="250"/>
      <c r="AO143" s="250"/>
      <c r="AP143" s="250"/>
      <c r="AQ143" s="250"/>
      <c r="AR143" s="250"/>
      <c r="AS143" s="251"/>
      <c r="AT143" s="252"/>
      <c r="AU143" s="70"/>
      <c r="AV143" s="70"/>
      <c r="AW143" s="70"/>
      <c r="AX143" s="253"/>
      <c r="AY143" s="253"/>
      <c r="AZ143" s="253"/>
      <c r="BA143" s="253"/>
      <c r="BB143" s="253"/>
      <c r="BC143" s="254" t="str">
        <f t="shared" si="14"/>
        <v/>
      </c>
      <c r="BD143" s="255"/>
      <c r="BE143" s="256"/>
      <c r="BF143" s="250"/>
      <c r="BG143" s="250"/>
      <c r="BH143" s="250"/>
      <c r="BI143" s="250"/>
      <c r="BJ143" s="250"/>
      <c r="BK143" s="250"/>
      <c r="BL143" s="250"/>
      <c r="BM143" s="250"/>
      <c r="BN143" s="250"/>
      <c r="BO143" s="250"/>
      <c r="BP143" s="250"/>
      <c r="BQ143" s="250"/>
      <c r="BR143" s="250"/>
      <c r="BS143" s="250"/>
      <c r="BT143" s="250"/>
    </row>
    <row r="144" spans="1:72" s="33" customFormat="1" ht="12.75" x14ac:dyDescent="0.2">
      <c r="A144" s="250"/>
      <c r="B144" s="261"/>
      <c r="C144" s="262"/>
      <c r="D144" s="261"/>
      <c r="E144" s="261"/>
      <c r="F144" s="261"/>
      <c r="G144" s="261"/>
      <c r="H144" s="250"/>
      <c r="I144" s="250"/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  <c r="U144" s="250"/>
      <c r="V144" s="250"/>
      <c r="W144" s="250"/>
      <c r="X144" s="250"/>
      <c r="Y144" s="250"/>
      <c r="Z144" s="250"/>
      <c r="AA144" s="250"/>
      <c r="AB144" s="250"/>
      <c r="AC144" s="250"/>
      <c r="AD144" s="250"/>
      <c r="AE144" s="250"/>
      <c r="AF144" s="250"/>
      <c r="AG144" s="250"/>
      <c r="AH144" s="250"/>
      <c r="AI144" s="250"/>
      <c r="AJ144" s="250"/>
      <c r="AK144" s="250"/>
      <c r="AL144" s="250"/>
      <c r="AM144" s="250"/>
      <c r="AN144" s="250"/>
      <c r="AO144" s="250"/>
      <c r="AP144" s="250"/>
      <c r="AQ144" s="250"/>
      <c r="AR144" s="250"/>
      <c r="AS144" s="251"/>
      <c r="AT144" s="252"/>
      <c r="AU144" s="70"/>
      <c r="AV144" s="70"/>
      <c r="AW144" s="70"/>
      <c r="AX144" s="253"/>
      <c r="AY144" s="253"/>
      <c r="AZ144" s="253"/>
      <c r="BA144" s="253"/>
      <c r="BB144" s="253"/>
      <c r="BC144" s="254" t="str">
        <f t="shared" si="14"/>
        <v/>
      </c>
      <c r="BD144" s="255"/>
      <c r="BE144" s="256"/>
      <c r="BF144" s="250"/>
      <c r="BG144" s="250"/>
      <c r="BH144" s="250"/>
      <c r="BI144" s="250"/>
      <c r="BJ144" s="250"/>
      <c r="BK144" s="250"/>
      <c r="BL144" s="250"/>
      <c r="BM144" s="250"/>
      <c r="BN144" s="250"/>
      <c r="BO144" s="250"/>
      <c r="BP144" s="250"/>
      <c r="BQ144" s="250"/>
      <c r="BR144" s="250"/>
      <c r="BS144" s="250"/>
      <c r="BT144" s="250"/>
    </row>
    <row r="145" spans="1:72" s="33" customFormat="1" ht="12.75" x14ac:dyDescent="0.2">
      <c r="A145" s="250"/>
      <c r="B145" s="263"/>
      <c r="C145" s="262"/>
      <c r="D145" s="261"/>
      <c r="E145" s="261"/>
      <c r="F145" s="261"/>
      <c r="G145" s="261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  <c r="U145" s="250"/>
      <c r="V145" s="250"/>
      <c r="W145" s="250"/>
      <c r="X145" s="250"/>
      <c r="Y145" s="250"/>
      <c r="Z145" s="250"/>
      <c r="AA145" s="250"/>
      <c r="AB145" s="250"/>
      <c r="AC145" s="250"/>
      <c r="AD145" s="250"/>
      <c r="AE145" s="250"/>
      <c r="AF145" s="250"/>
      <c r="AG145" s="250"/>
      <c r="AH145" s="250"/>
      <c r="AI145" s="250"/>
      <c r="AJ145" s="250"/>
      <c r="AK145" s="250"/>
      <c r="AL145" s="250"/>
      <c r="AM145" s="250"/>
      <c r="AN145" s="250"/>
      <c r="AO145" s="250"/>
      <c r="AP145" s="250"/>
      <c r="AQ145" s="250"/>
      <c r="AR145" s="250"/>
      <c r="AS145" s="251"/>
      <c r="AT145" s="252"/>
      <c r="AU145" s="70"/>
      <c r="AV145" s="70"/>
      <c r="AW145" s="70"/>
      <c r="AX145" s="253"/>
      <c r="AY145" s="253"/>
      <c r="AZ145" s="253"/>
      <c r="BA145" s="253"/>
      <c r="BB145" s="253"/>
      <c r="BC145" s="254" t="str">
        <f t="shared" si="14"/>
        <v/>
      </c>
      <c r="BD145" s="255"/>
      <c r="BE145" s="256"/>
      <c r="BF145" s="250"/>
      <c r="BG145" s="250"/>
      <c r="BH145" s="250"/>
      <c r="BI145" s="250"/>
      <c r="BJ145" s="250"/>
      <c r="BK145" s="250"/>
      <c r="BL145" s="250"/>
      <c r="BM145" s="250"/>
      <c r="BN145" s="250"/>
      <c r="BO145" s="250"/>
      <c r="BP145" s="250"/>
      <c r="BQ145" s="250"/>
      <c r="BR145" s="250"/>
      <c r="BS145" s="250"/>
      <c r="BT145" s="250"/>
    </row>
    <row r="146" spans="1:72" s="33" customFormat="1" ht="12.75" x14ac:dyDescent="0.2">
      <c r="A146" s="250"/>
      <c r="B146" s="261"/>
      <c r="C146" s="262"/>
      <c r="D146" s="261"/>
      <c r="E146" s="261"/>
      <c r="F146" s="261"/>
      <c r="G146" s="261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250"/>
      <c r="AA146" s="250"/>
      <c r="AB146" s="250"/>
      <c r="AC146" s="250"/>
      <c r="AD146" s="250"/>
      <c r="AE146" s="250"/>
      <c r="AF146" s="250"/>
      <c r="AG146" s="250"/>
      <c r="AH146" s="250"/>
      <c r="AI146" s="250"/>
      <c r="AJ146" s="250"/>
      <c r="AK146" s="250"/>
      <c r="AL146" s="250"/>
      <c r="AM146" s="250"/>
      <c r="AN146" s="250"/>
      <c r="AO146" s="250"/>
      <c r="AP146" s="250"/>
      <c r="AQ146" s="250"/>
      <c r="AR146" s="250"/>
      <c r="AS146" s="251"/>
      <c r="AT146" s="252"/>
      <c r="AU146" s="70"/>
      <c r="AV146" s="70"/>
      <c r="AW146" s="70"/>
      <c r="AX146" s="253"/>
      <c r="AY146" s="253"/>
      <c r="AZ146" s="253"/>
      <c r="BA146" s="253"/>
      <c r="BB146" s="253"/>
      <c r="BC146" s="254" t="str">
        <f t="shared" si="14"/>
        <v/>
      </c>
      <c r="BD146" s="255"/>
      <c r="BE146" s="256"/>
      <c r="BF146" s="250"/>
      <c r="BG146" s="250"/>
      <c r="BH146" s="250"/>
      <c r="BI146" s="250"/>
      <c r="BJ146" s="250"/>
      <c r="BK146" s="250"/>
      <c r="BL146" s="250"/>
      <c r="BM146" s="250"/>
      <c r="BN146" s="250"/>
      <c r="BO146" s="250"/>
      <c r="BP146" s="250"/>
      <c r="BQ146" s="250"/>
      <c r="BR146" s="250"/>
      <c r="BS146" s="250"/>
      <c r="BT146" s="250"/>
    </row>
    <row r="147" spans="1:72" s="33" customFormat="1" ht="12.75" x14ac:dyDescent="0.2">
      <c r="A147" s="250"/>
      <c r="B147" s="261"/>
      <c r="C147" s="262"/>
      <c r="D147" s="261"/>
      <c r="E147" s="261"/>
      <c r="F147" s="261"/>
      <c r="G147" s="261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  <c r="U147" s="250"/>
      <c r="V147" s="250"/>
      <c r="W147" s="250"/>
      <c r="X147" s="250"/>
      <c r="Y147" s="250"/>
      <c r="Z147" s="250"/>
      <c r="AA147" s="250"/>
      <c r="AB147" s="250"/>
      <c r="AC147" s="250"/>
      <c r="AD147" s="250"/>
      <c r="AE147" s="250"/>
      <c r="AF147" s="250"/>
      <c r="AG147" s="250"/>
      <c r="AH147" s="250"/>
      <c r="AI147" s="250"/>
      <c r="AJ147" s="250"/>
      <c r="AK147" s="250"/>
      <c r="AL147" s="250"/>
      <c r="AM147" s="250"/>
      <c r="AN147" s="250"/>
      <c r="AO147" s="250"/>
      <c r="AP147" s="250"/>
      <c r="AQ147" s="250"/>
      <c r="AR147" s="250"/>
      <c r="AS147" s="251"/>
      <c r="AT147" s="252"/>
      <c r="AU147" s="70"/>
      <c r="AV147" s="70"/>
      <c r="AW147" s="70"/>
      <c r="AX147" s="253"/>
      <c r="AY147" s="253"/>
      <c r="AZ147" s="253"/>
      <c r="BA147" s="253"/>
      <c r="BB147" s="253"/>
      <c r="BC147" s="254" t="str">
        <f t="shared" ref="BC147:BC210" si="15">IF(D161="SI","",LEFT(B161,3))</f>
        <v/>
      </c>
      <c r="BD147" s="255"/>
      <c r="BE147" s="256"/>
      <c r="BF147" s="250"/>
      <c r="BG147" s="250"/>
      <c r="BH147" s="250"/>
      <c r="BI147" s="250"/>
      <c r="BJ147" s="250"/>
      <c r="BK147" s="250"/>
      <c r="BL147" s="250"/>
      <c r="BM147" s="250"/>
      <c r="BN147" s="250"/>
      <c r="BO147" s="250"/>
      <c r="BP147" s="250"/>
      <c r="BQ147" s="250"/>
      <c r="BR147" s="250"/>
      <c r="BS147" s="250"/>
      <c r="BT147" s="250"/>
    </row>
    <row r="148" spans="1:72" s="33" customFormat="1" ht="12.75" x14ac:dyDescent="0.2">
      <c r="A148" s="250"/>
      <c r="B148" s="261"/>
      <c r="C148" s="262"/>
      <c r="D148" s="261"/>
      <c r="E148" s="261"/>
      <c r="F148" s="261"/>
      <c r="G148" s="261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250"/>
      <c r="AA148" s="250"/>
      <c r="AB148" s="250"/>
      <c r="AC148" s="250"/>
      <c r="AD148" s="250"/>
      <c r="AE148" s="250"/>
      <c r="AF148" s="250"/>
      <c r="AG148" s="250"/>
      <c r="AH148" s="250"/>
      <c r="AI148" s="250"/>
      <c r="AJ148" s="250"/>
      <c r="AK148" s="250"/>
      <c r="AL148" s="250"/>
      <c r="AM148" s="250"/>
      <c r="AN148" s="250"/>
      <c r="AO148" s="250"/>
      <c r="AP148" s="250"/>
      <c r="AQ148" s="250"/>
      <c r="AR148" s="250"/>
      <c r="AS148" s="251"/>
      <c r="AT148" s="252"/>
      <c r="AU148" s="70"/>
      <c r="AV148" s="70"/>
      <c r="AW148" s="70"/>
      <c r="AX148" s="253"/>
      <c r="AY148" s="253"/>
      <c r="AZ148" s="253"/>
      <c r="BA148" s="253"/>
      <c r="BB148" s="253"/>
      <c r="BC148" s="254" t="str">
        <f t="shared" si="15"/>
        <v/>
      </c>
      <c r="BD148" s="255"/>
      <c r="BE148" s="256"/>
      <c r="BF148" s="250"/>
      <c r="BG148" s="250"/>
      <c r="BH148" s="250"/>
      <c r="BI148" s="250"/>
      <c r="BJ148" s="250"/>
      <c r="BK148" s="250"/>
      <c r="BL148" s="250"/>
      <c r="BM148" s="250"/>
      <c r="BN148" s="250"/>
      <c r="BO148" s="250"/>
      <c r="BP148" s="250"/>
      <c r="BQ148" s="250"/>
      <c r="BR148" s="250"/>
      <c r="BS148" s="250"/>
      <c r="BT148" s="250"/>
    </row>
    <row r="149" spans="1:72" s="33" customFormat="1" ht="12.75" x14ac:dyDescent="0.2">
      <c r="A149" s="250"/>
      <c r="B149" s="261"/>
      <c r="C149" s="262"/>
      <c r="D149" s="261"/>
      <c r="E149" s="261"/>
      <c r="F149" s="261"/>
      <c r="G149" s="261"/>
      <c r="H149" s="250"/>
      <c r="I149" s="250"/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  <c r="U149" s="250"/>
      <c r="V149" s="250"/>
      <c r="W149" s="250"/>
      <c r="X149" s="250"/>
      <c r="Y149" s="250"/>
      <c r="Z149" s="250"/>
      <c r="AA149" s="250"/>
      <c r="AB149" s="250"/>
      <c r="AC149" s="250"/>
      <c r="AD149" s="250"/>
      <c r="AE149" s="250"/>
      <c r="AF149" s="250"/>
      <c r="AG149" s="250"/>
      <c r="AH149" s="250"/>
      <c r="AI149" s="250"/>
      <c r="AJ149" s="250"/>
      <c r="AK149" s="250"/>
      <c r="AL149" s="250"/>
      <c r="AM149" s="250"/>
      <c r="AN149" s="250"/>
      <c r="AO149" s="250"/>
      <c r="AP149" s="250"/>
      <c r="AQ149" s="250"/>
      <c r="AR149" s="250"/>
      <c r="AS149" s="251"/>
      <c r="AT149" s="252"/>
      <c r="AU149" s="70"/>
      <c r="AV149" s="70"/>
      <c r="AW149" s="70"/>
      <c r="AX149" s="253"/>
      <c r="AY149" s="253"/>
      <c r="AZ149" s="253"/>
      <c r="BA149" s="253"/>
      <c r="BB149" s="253"/>
      <c r="BC149" s="254" t="str">
        <f t="shared" si="15"/>
        <v/>
      </c>
      <c r="BD149" s="255"/>
      <c r="BE149" s="256"/>
      <c r="BF149" s="250"/>
      <c r="BG149" s="250"/>
      <c r="BH149" s="250"/>
      <c r="BI149" s="250"/>
      <c r="BJ149" s="250"/>
      <c r="BK149" s="250"/>
      <c r="BL149" s="250"/>
      <c r="BM149" s="250"/>
      <c r="BN149" s="250"/>
      <c r="BO149" s="250"/>
      <c r="BP149" s="250"/>
      <c r="BQ149" s="250"/>
      <c r="BR149" s="250"/>
      <c r="BS149" s="250"/>
      <c r="BT149" s="250"/>
    </row>
    <row r="150" spans="1:72" s="33" customFormat="1" ht="12.75" x14ac:dyDescent="0.2">
      <c r="A150" s="250"/>
      <c r="B150" s="261"/>
      <c r="C150" s="262"/>
      <c r="D150" s="261"/>
      <c r="E150" s="261"/>
      <c r="F150" s="261"/>
      <c r="G150" s="261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  <c r="W150" s="250"/>
      <c r="X150" s="250"/>
      <c r="Y150" s="250"/>
      <c r="Z150" s="250"/>
      <c r="AA150" s="250"/>
      <c r="AB150" s="250"/>
      <c r="AC150" s="250"/>
      <c r="AD150" s="250"/>
      <c r="AE150" s="250"/>
      <c r="AF150" s="250"/>
      <c r="AG150" s="250"/>
      <c r="AH150" s="250"/>
      <c r="AI150" s="250"/>
      <c r="AJ150" s="250"/>
      <c r="AK150" s="250"/>
      <c r="AL150" s="250"/>
      <c r="AM150" s="250"/>
      <c r="AN150" s="250"/>
      <c r="AO150" s="250"/>
      <c r="AP150" s="250"/>
      <c r="AQ150" s="250"/>
      <c r="AR150" s="250"/>
      <c r="AS150" s="251"/>
      <c r="AT150" s="252"/>
      <c r="AU150" s="70"/>
      <c r="AV150" s="70"/>
      <c r="AW150" s="70"/>
      <c r="AX150" s="253"/>
      <c r="AY150" s="253"/>
      <c r="AZ150" s="253"/>
      <c r="BA150" s="253"/>
      <c r="BB150" s="253"/>
      <c r="BC150" s="254" t="str">
        <f t="shared" si="15"/>
        <v/>
      </c>
      <c r="BD150" s="255"/>
      <c r="BE150" s="256"/>
      <c r="BF150" s="250"/>
      <c r="BG150" s="250"/>
      <c r="BH150" s="250"/>
      <c r="BI150" s="250"/>
      <c r="BJ150" s="250"/>
      <c r="BK150" s="250"/>
      <c r="BL150" s="250"/>
      <c r="BM150" s="250"/>
      <c r="BN150" s="250"/>
      <c r="BO150" s="250"/>
      <c r="BP150" s="250"/>
      <c r="BQ150" s="250"/>
      <c r="BR150" s="250"/>
      <c r="BS150" s="250"/>
      <c r="BT150" s="250"/>
    </row>
    <row r="151" spans="1:72" s="33" customFormat="1" ht="12.75" x14ac:dyDescent="0.2">
      <c r="A151" s="250"/>
      <c r="B151" s="261"/>
      <c r="C151" s="262"/>
      <c r="D151" s="261"/>
      <c r="E151" s="261"/>
      <c r="F151" s="261"/>
      <c r="G151" s="261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  <c r="W151" s="250"/>
      <c r="X151" s="250"/>
      <c r="Y151" s="250"/>
      <c r="Z151" s="250"/>
      <c r="AA151" s="250"/>
      <c r="AB151" s="250"/>
      <c r="AC151" s="250"/>
      <c r="AD151" s="250"/>
      <c r="AE151" s="250"/>
      <c r="AF151" s="250"/>
      <c r="AG151" s="250"/>
      <c r="AH151" s="250"/>
      <c r="AI151" s="250"/>
      <c r="AJ151" s="250"/>
      <c r="AK151" s="250"/>
      <c r="AL151" s="250"/>
      <c r="AM151" s="250"/>
      <c r="AN151" s="250"/>
      <c r="AO151" s="250"/>
      <c r="AP151" s="250"/>
      <c r="AQ151" s="250"/>
      <c r="AR151" s="250"/>
      <c r="AS151" s="251"/>
      <c r="AT151" s="252"/>
      <c r="AU151" s="70"/>
      <c r="AV151" s="70"/>
      <c r="AW151" s="70"/>
      <c r="AX151" s="253"/>
      <c r="AY151" s="253"/>
      <c r="AZ151" s="253"/>
      <c r="BA151" s="253"/>
      <c r="BB151" s="253"/>
      <c r="BC151" s="254" t="str">
        <f t="shared" si="15"/>
        <v/>
      </c>
      <c r="BD151" s="255"/>
      <c r="BE151" s="256"/>
      <c r="BF151" s="250"/>
      <c r="BG151" s="250"/>
      <c r="BH151" s="250"/>
      <c r="BI151" s="250"/>
      <c r="BJ151" s="250"/>
      <c r="BK151" s="250"/>
      <c r="BL151" s="250"/>
      <c r="BM151" s="250"/>
      <c r="BN151" s="250"/>
      <c r="BO151" s="250"/>
      <c r="BP151" s="250"/>
      <c r="BQ151" s="250"/>
      <c r="BR151" s="250"/>
      <c r="BS151" s="250"/>
      <c r="BT151" s="250"/>
    </row>
    <row r="152" spans="1:72" s="33" customFormat="1" ht="12.75" x14ac:dyDescent="0.2">
      <c r="A152" s="250"/>
      <c r="B152" s="261"/>
      <c r="C152" s="262"/>
      <c r="D152" s="261"/>
      <c r="E152" s="261"/>
      <c r="F152" s="261"/>
      <c r="G152" s="261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  <c r="U152" s="250"/>
      <c r="V152" s="250"/>
      <c r="W152" s="250"/>
      <c r="X152" s="250"/>
      <c r="Y152" s="250"/>
      <c r="Z152" s="250"/>
      <c r="AA152" s="250"/>
      <c r="AB152" s="250"/>
      <c r="AC152" s="250"/>
      <c r="AD152" s="250"/>
      <c r="AE152" s="250"/>
      <c r="AF152" s="250"/>
      <c r="AG152" s="250"/>
      <c r="AH152" s="250"/>
      <c r="AI152" s="250"/>
      <c r="AJ152" s="250"/>
      <c r="AK152" s="250"/>
      <c r="AL152" s="250"/>
      <c r="AM152" s="250"/>
      <c r="AN152" s="250"/>
      <c r="AO152" s="250"/>
      <c r="AP152" s="250"/>
      <c r="AQ152" s="250"/>
      <c r="AR152" s="250"/>
      <c r="AS152" s="251"/>
      <c r="AT152" s="252"/>
      <c r="AU152" s="70"/>
      <c r="AV152" s="70"/>
      <c r="AW152" s="70"/>
      <c r="AX152" s="253"/>
      <c r="AY152" s="253"/>
      <c r="AZ152" s="253"/>
      <c r="BA152" s="253"/>
      <c r="BB152" s="253"/>
      <c r="BC152" s="254" t="str">
        <f t="shared" si="15"/>
        <v/>
      </c>
      <c r="BD152" s="255"/>
      <c r="BE152" s="256"/>
      <c r="BF152" s="250"/>
      <c r="BG152" s="250"/>
      <c r="BH152" s="250"/>
      <c r="BI152" s="250"/>
      <c r="BJ152" s="250"/>
      <c r="BK152" s="250"/>
      <c r="BL152" s="250"/>
      <c r="BM152" s="250"/>
      <c r="BN152" s="250"/>
      <c r="BO152" s="250"/>
      <c r="BP152" s="250"/>
      <c r="BQ152" s="250"/>
      <c r="BR152" s="250"/>
      <c r="BS152" s="250"/>
      <c r="BT152" s="250"/>
    </row>
    <row r="153" spans="1:72" s="33" customFormat="1" ht="12.75" x14ac:dyDescent="0.2">
      <c r="A153" s="250"/>
      <c r="B153" s="261"/>
      <c r="C153" s="262"/>
      <c r="D153" s="261"/>
      <c r="E153" s="261"/>
      <c r="F153" s="261"/>
      <c r="G153" s="261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  <c r="U153" s="250"/>
      <c r="V153" s="250"/>
      <c r="W153" s="250"/>
      <c r="X153" s="250"/>
      <c r="Y153" s="250"/>
      <c r="Z153" s="250"/>
      <c r="AA153" s="250"/>
      <c r="AB153" s="250"/>
      <c r="AC153" s="250"/>
      <c r="AD153" s="250"/>
      <c r="AE153" s="250"/>
      <c r="AF153" s="250"/>
      <c r="AG153" s="250"/>
      <c r="AH153" s="250"/>
      <c r="AI153" s="250"/>
      <c r="AJ153" s="250"/>
      <c r="AK153" s="250"/>
      <c r="AL153" s="250"/>
      <c r="AM153" s="250"/>
      <c r="AN153" s="250"/>
      <c r="AO153" s="250"/>
      <c r="AP153" s="250"/>
      <c r="AQ153" s="250"/>
      <c r="AR153" s="250"/>
      <c r="AS153" s="251"/>
      <c r="AT153" s="252"/>
      <c r="AU153" s="70"/>
      <c r="AV153" s="70"/>
      <c r="AW153" s="70"/>
      <c r="AX153" s="253"/>
      <c r="AY153" s="253"/>
      <c r="AZ153" s="253"/>
      <c r="BA153" s="253"/>
      <c r="BB153" s="253"/>
      <c r="BC153" s="254" t="str">
        <f t="shared" si="15"/>
        <v/>
      </c>
      <c r="BD153" s="255"/>
      <c r="BE153" s="256"/>
      <c r="BF153" s="250"/>
      <c r="BG153" s="250"/>
      <c r="BH153" s="250"/>
      <c r="BI153" s="250"/>
      <c r="BJ153" s="250"/>
      <c r="BK153" s="250"/>
      <c r="BL153" s="250"/>
      <c r="BM153" s="250"/>
      <c r="BN153" s="250"/>
      <c r="BO153" s="250"/>
      <c r="BP153" s="250"/>
      <c r="BQ153" s="250"/>
      <c r="BR153" s="250"/>
      <c r="BS153" s="250"/>
      <c r="BT153" s="250"/>
    </row>
    <row r="154" spans="1:72" s="33" customFormat="1" ht="12.75" x14ac:dyDescent="0.2">
      <c r="A154" s="250"/>
      <c r="B154" s="261"/>
      <c r="C154" s="262"/>
      <c r="D154" s="261"/>
      <c r="E154" s="261"/>
      <c r="F154" s="261"/>
      <c r="G154" s="261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  <c r="U154" s="250"/>
      <c r="V154" s="250"/>
      <c r="W154" s="250"/>
      <c r="X154" s="250"/>
      <c r="Y154" s="250"/>
      <c r="Z154" s="250"/>
      <c r="AA154" s="250"/>
      <c r="AB154" s="250"/>
      <c r="AC154" s="250"/>
      <c r="AD154" s="250"/>
      <c r="AE154" s="250"/>
      <c r="AF154" s="250"/>
      <c r="AG154" s="250"/>
      <c r="AH154" s="250"/>
      <c r="AI154" s="250"/>
      <c r="AJ154" s="250"/>
      <c r="AK154" s="250"/>
      <c r="AL154" s="250"/>
      <c r="AM154" s="250"/>
      <c r="AN154" s="250"/>
      <c r="AO154" s="250"/>
      <c r="AP154" s="250"/>
      <c r="AQ154" s="250"/>
      <c r="AR154" s="250"/>
      <c r="AS154" s="251"/>
      <c r="AT154" s="252"/>
      <c r="AU154" s="70"/>
      <c r="AV154" s="70"/>
      <c r="AW154" s="70"/>
      <c r="AX154" s="253"/>
      <c r="AY154" s="253"/>
      <c r="AZ154" s="253"/>
      <c r="BA154" s="253"/>
      <c r="BB154" s="253"/>
      <c r="BC154" s="254" t="str">
        <f t="shared" si="15"/>
        <v/>
      </c>
      <c r="BD154" s="255"/>
      <c r="BE154" s="256"/>
      <c r="BF154" s="250"/>
      <c r="BG154" s="250"/>
      <c r="BH154" s="250"/>
      <c r="BI154" s="250"/>
      <c r="BJ154" s="250"/>
      <c r="BK154" s="250"/>
      <c r="BL154" s="250"/>
      <c r="BM154" s="250"/>
      <c r="BN154" s="250"/>
      <c r="BO154" s="250"/>
      <c r="BP154" s="250"/>
      <c r="BQ154" s="250"/>
      <c r="BR154" s="250"/>
      <c r="BS154" s="250"/>
      <c r="BT154" s="250"/>
    </row>
    <row r="155" spans="1:72" s="33" customFormat="1" ht="12.75" x14ac:dyDescent="0.2">
      <c r="A155" s="250"/>
      <c r="B155" s="261"/>
      <c r="C155" s="262"/>
      <c r="D155" s="261"/>
      <c r="E155" s="261"/>
      <c r="F155" s="261"/>
      <c r="G155" s="261"/>
      <c r="H155" s="250"/>
      <c r="I155" s="250"/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250"/>
      <c r="AA155" s="250"/>
      <c r="AB155" s="250"/>
      <c r="AC155" s="250"/>
      <c r="AD155" s="250"/>
      <c r="AE155" s="250"/>
      <c r="AF155" s="250"/>
      <c r="AG155" s="250"/>
      <c r="AH155" s="250"/>
      <c r="AI155" s="250"/>
      <c r="AJ155" s="250"/>
      <c r="AK155" s="250"/>
      <c r="AL155" s="250"/>
      <c r="AM155" s="250"/>
      <c r="AN155" s="250"/>
      <c r="AO155" s="250"/>
      <c r="AP155" s="250"/>
      <c r="AQ155" s="250"/>
      <c r="AR155" s="250"/>
      <c r="AS155" s="251"/>
      <c r="AT155" s="252"/>
      <c r="AU155" s="70"/>
      <c r="AV155" s="70"/>
      <c r="AW155" s="70"/>
      <c r="AX155" s="253"/>
      <c r="AY155" s="253"/>
      <c r="AZ155" s="253"/>
      <c r="BA155" s="253"/>
      <c r="BB155" s="253"/>
      <c r="BC155" s="254" t="str">
        <f t="shared" si="15"/>
        <v/>
      </c>
      <c r="BD155" s="255"/>
      <c r="BE155" s="256"/>
      <c r="BF155" s="250"/>
      <c r="BG155" s="250"/>
      <c r="BH155" s="250"/>
      <c r="BI155" s="250"/>
      <c r="BJ155" s="250"/>
      <c r="BK155" s="250"/>
      <c r="BL155" s="250"/>
      <c r="BM155" s="250"/>
      <c r="BN155" s="250"/>
      <c r="BO155" s="250"/>
      <c r="BP155" s="250"/>
      <c r="BQ155" s="250"/>
      <c r="BR155" s="250"/>
      <c r="BS155" s="250"/>
      <c r="BT155" s="250"/>
    </row>
    <row r="156" spans="1:72" s="33" customFormat="1" ht="12.75" x14ac:dyDescent="0.2">
      <c r="A156" s="250"/>
      <c r="B156" s="261"/>
      <c r="C156" s="262"/>
      <c r="D156" s="261"/>
      <c r="E156" s="261"/>
      <c r="F156" s="261"/>
      <c r="G156" s="261"/>
      <c r="H156" s="250"/>
      <c r="I156" s="250"/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  <c r="U156" s="250"/>
      <c r="V156" s="250"/>
      <c r="W156" s="250"/>
      <c r="X156" s="250"/>
      <c r="Y156" s="250"/>
      <c r="Z156" s="250"/>
      <c r="AA156" s="250"/>
      <c r="AB156" s="250"/>
      <c r="AC156" s="250"/>
      <c r="AD156" s="250"/>
      <c r="AE156" s="250"/>
      <c r="AF156" s="250"/>
      <c r="AG156" s="250"/>
      <c r="AH156" s="250"/>
      <c r="AI156" s="250"/>
      <c r="AJ156" s="250"/>
      <c r="AK156" s="250"/>
      <c r="AL156" s="250"/>
      <c r="AM156" s="250"/>
      <c r="AN156" s="250"/>
      <c r="AO156" s="250"/>
      <c r="AP156" s="250"/>
      <c r="AQ156" s="250"/>
      <c r="AR156" s="250"/>
      <c r="AS156" s="251"/>
      <c r="AT156" s="252"/>
      <c r="AU156" s="70"/>
      <c r="AV156" s="70"/>
      <c r="AW156" s="70"/>
      <c r="AX156" s="253"/>
      <c r="AY156" s="253"/>
      <c r="AZ156" s="253"/>
      <c r="BA156" s="253"/>
      <c r="BB156" s="253"/>
      <c r="BC156" s="254" t="str">
        <f t="shared" si="15"/>
        <v/>
      </c>
      <c r="BD156" s="255"/>
      <c r="BE156" s="256"/>
      <c r="BF156" s="250"/>
      <c r="BG156" s="250"/>
      <c r="BH156" s="250"/>
      <c r="BI156" s="250"/>
      <c r="BJ156" s="250"/>
      <c r="BK156" s="250"/>
      <c r="BL156" s="250"/>
      <c r="BM156" s="250"/>
      <c r="BN156" s="250"/>
      <c r="BO156" s="250"/>
      <c r="BP156" s="250"/>
      <c r="BQ156" s="250"/>
      <c r="BR156" s="250"/>
      <c r="BS156" s="250"/>
      <c r="BT156" s="250"/>
    </row>
    <row r="157" spans="1:72" s="33" customFormat="1" ht="12.75" x14ac:dyDescent="0.2">
      <c r="A157" s="250"/>
      <c r="B157" s="261"/>
      <c r="C157" s="262"/>
      <c r="D157" s="261"/>
      <c r="E157" s="261"/>
      <c r="F157" s="261"/>
      <c r="G157" s="261"/>
      <c r="H157" s="250"/>
      <c r="I157" s="250"/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  <c r="U157" s="250"/>
      <c r="V157" s="250"/>
      <c r="W157" s="250"/>
      <c r="X157" s="250"/>
      <c r="Y157" s="250"/>
      <c r="Z157" s="250"/>
      <c r="AA157" s="250"/>
      <c r="AB157" s="250"/>
      <c r="AC157" s="250"/>
      <c r="AD157" s="250"/>
      <c r="AE157" s="250"/>
      <c r="AF157" s="250"/>
      <c r="AG157" s="250"/>
      <c r="AH157" s="250"/>
      <c r="AI157" s="250"/>
      <c r="AJ157" s="250"/>
      <c r="AK157" s="250"/>
      <c r="AL157" s="250"/>
      <c r="AM157" s="250"/>
      <c r="AN157" s="250"/>
      <c r="AO157" s="250"/>
      <c r="AP157" s="250"/>
      <c r="AQ157" s="250"/>
      <c r="AR157" s="250"/>
      <c r="AS157" s="251"/>
      <c r="AT157" s="252"/>
      <c r="AU157" s="70"/>
      <c r="AV157" s="70"/>
      <c r="AW157" s="70"/>
      <c r="AX157" s="253"/>
      <c r="AY157" s="253"/>
      <c r="AZ157" s="253"/>
      <c r="BA157" s="253"/>
      <c r="BB157" s="253"/>
      <c r="BC157" s="254" t="str">
        <f t="shared" si="15"/>
        <v/>
      </c>
      <c r="BD157" s="255"/>
      <c r="BE157" s="256"/>
      <c r="BF157" s="250"/>
      <c r="BG157" s="250"/>
      <c r="BH157" s="250"/>
      <c r="BI157" s="250"/>
      <c r="BJ157" s="250"/>
      <c r="BK157" s="250"/>
      <c r="BL157" s="250"/>
      <c r="BM157" s="250"/>
      <c r="BN157" s="250"/>
      <c r="BO157" s="250"/>
      <c r="BP157" s="250"/>
      <c r="BQ157" s="250"/>
      <c r="BR157" s="250"/>
      <c r="BS157" s="250"/>
      <c r="BT157" s="250"/>
    </row>
    <row r="158" spans="1:72" s="33" customFormat="1" ht="12.75" x14ac:dyDescent="0.2">
      <c r="A158" s="250"/>
      <c r="B158" s="261"/>
      <c r="C158" s="262"/>
      <c r="D158" s="261"/>
      <c r="E158" s="261"/>
      <c r="F158" s="261"/>
      <c r="G158" s="261"/>
      <c r="H158" s="250"/>
      <c r="I158" s="250"/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250"/>
      <c r="AA158" s="250"/>
      <c r="AB158" s="250"/>
      <c r="AC158" s="250"/>
      <c r="AD158" s="250"/>
      <c r="AE158" s="250"/>
      <c r="AF158" s="250"/>
      <c r="AG158" s="250"/>
      <c r="AH158" s="250"/>
      <c r="AI158" s="250"/>
      <c r="AJ158" s="250"/>
      <c r="AK158" s="250"/>
      <c r="AL158" s="250"/>
      <c r="AM158" s="250"/>
      <c r="AN158" s="250"/>
      <c r="AO158" s="250"/>
      <c r="AP158" s="250"/>
      <c r="AQ158" s="250"/>
      <c r="AR158" s="250"/>
      <c r="AS158" s="251"/>
      <c r="AT158" s="252"/>
      <c r="AU158" s="70"/>
      <c r="AV158" s="70"/>
      <c r="AW158" s="70"/>
      <c r="AX158" s="253"/>
      <c r="AY158" s="253"/>
      <c r="AZ158" s="253"/>
      <c r="BA158" s="253"/>
      <c r="BB158" s="253"/>
      <c r="BC158" s="254" t="str">
        <f t="shared" si="15"/>
        <v/>
      </c>
      <c r="BD158" s="255"/>
      <c r="BE158" s="256"/>
      <c r="BF158" s="250"/>
      <c r="BG158" s="250"/>
      <c r="BH158" s="250"/>
      <c r="BI158" s="250"/>
      <c r="BJ158" s="250"/>
      <c r="BK158" s="250"/>
      <c r="BL158" s="250"/>
      <c r="BM158" s="250"/>
      <c r="BN158" s="250"/>
      <c r="BO158" s="250"/>
      <c r="BP158" s="250"/>
      <c r="BQ158" s="250"/>
      <c r="BR158" s="250"/>
      <c r="BS158" s="250"/>
      <c r="BT158" s="250"/>
    </row>
    <row r="159" spans="1:72" s="33" customFormat="1" ht="12.75" x14ac:dyDescent="0.2">
      <c r="A159" s="250"/>
      <c r="B159" s="261"/>
      <c r="C159" s="262"/>
      <c r="D159" s="261"/>
      <c r="E159" s="261"/>
      <c r="F159" s="261"/>
      <c r="G159" s="261"/>
      <c r="H159" s="250"/>
      <c r="I159" s="250"/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250"/>
      <c r="AA159" s="250"/>
      <c r="AB159" s="250"/>
      <c r="AC159" s="250"/>
      <c r="AD159" s="250"/>
      <c r="AE159" s="250"/>
      <c r="AF159" s="250"/>
      <c r="AG159" s="250"/>
      <c r="AH159" s="250"/>
      <c r="AI159" s="250"/>
      <c r="AJ159" s="250"/>
      <c r="AK159" s="250"/>
      <c r="AL159" s="250"/>
      <c r="AM159" s="250"/>
      <c r="AN159" s="250"/>
      <c r="AO159" s="250"/>
      <c r="AP159" s="250"/>
      <c r="AQ159" s="250"/>
      <c r="AR159" s="250"/>
      <c r="AS159" s="251"/>
      <c r="AT159" s="252"/>
      <c r="AU159" s="70"/>
      <c r="AV159" s="70"/>
      <c r="AW159" s="70"/>
      <c r="AX159" s="253"/>
      <c r="AY159" s="253"/>
      <c r="AZ159" s="253"/>
      <c r="BA159" s="253"/>
      <c r="BB159" s="253"/>
      <c r="BC159" s="254" t="str">
        <f t="shared" si="15"/>
        <v/>
      </c>
      <c r="BD159" s="255"/>
      <c r="BE159" s="256"/>
      <c r="BF159" s="250"/>
      <c r="BG159" s="250"/>
      <c r="BH159" s="250"/>
      <c r="BI159" s="250"/>
      <c r="BJ159" s="250"/>
      <c r="BK159" s="250"/>
      <c r="BL159" s="250"/>
      <c r="BM159" s="250"/>
      <c r="BN159" s="250"/>
      <c r="BO159" s="250"/>
      <c r="BP159" s="250"/>
      <c r="BQ159" s="250"/>
      <c r="BR159" s="250"/>
      <c r="BS159" s="250"/>
      <c r="BT159" s="250"/>
    </row>
    <row r="160" spans="1:72" s="33" customFormat="1" ht="12.75" x14ac:dyDescent="0.2">
      <c r="A160" s="250"/>
      <c r="B160" s="261"/>
      <c r="C160" s="262"/>
      <c r="D160" s="261"/>
      <c r="E160" s="261"/>
      <c r="F160" s="261"/>
      <c r="G160" s="261"/>
      <c r="H160" s="250"/>
      <c r="I160" s="250"/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250"/>
      <c r="AA160" s="250"/>
      <c r="AB160" s="250"/>
      <c r="AC160" s="250"/>
      <c r="AD160" s="250"/>
      <c r="AE160" s="250"/>
      <c r="AF160" s="250"/>
      <c r="AG160" s="250"/>
      <c r="AH160" s="250"/>
      <c r="AI160" s="250"/>
      <c r="AJ160" s="250"/>
      <c r="AK160" s="250"/>
      <c r="AL160" s="250"/>
      <c r="AM160" s="250"/>
      <c r="AN160" s="250"/>
      <c r="AO160" s="250"/>
      <c r="AP160" s="250"/>
      <c r="AQ160" s="250"/>
      <c r="AR160" s="250"/>
      <c r="AS160" s="251"/>
      <c r="AT160" s="252"/>
      <c r="AU160" s="70"/>
      <c r="AV160" s="70"/>
      <c r="AW160" s="70"/>
      <c r="AX160" s="253"/>
      <c r="AY160" s="253"/>
      <c r="AZ160" s="253"/>
      <c r="BA160" s="253"/>
      <c r="BB160" s="253"/>
      <c r="BC160" s="254" t="str">
        <f t="shared" si="15"/>
        <v/>
      </c>
      <c r="BD160" s="255"/>
      <c r="BE160" s="256"/>
      <c r="BF160" s="250"/>
      <c r="BG160" s="250"/>
      <c r="BH160" s="250"/>
      <c r="BI160" s="250"/>
      <c r="BJ160" s="250"/>
      <c r="BK160" s="250"/>
      <c r="BL160" s="250"/>
      <c r="BM160" s="250"/>
      <c r="BN160" s="250"/>
      <c r="BO160" s="250"/>
      <c r="BP160" s="250"/>
      <c r="BQ160" s="250"/>
      <c r="BR160" s="250"/>
      <c r="BS160" s="250"/>
      <c r="BT160" s="250"/>
    </row>
    <row r="161" spans="1:72" s="33" customFormat="1" ht="12.75" x14ac:dyDescent="0.2">
      <c r="A161" s="250"/>
      <c r="B161" s="261"/>
      <c r="C161" s="262"/>
      <c r="D161" s="261"/>
      <c r="E161" s="261"/>
      <c r="F161" s="261"/>
      <c r="G161" s="261"/>
      <c r="H161" s="250"/>
      <c r="I161" s="250"/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  <c r="U161" s="250"/>
      <c r="V161" s="250"/>
      <c r="W161" s="250"/>
      <c r="X161" s="250"/>
      <c r="Y161" s="250"/>
      <c r="Z161" s="250"/>
      <c r="AA161" s="250"/>
      <c r="AB161" s="250"/>
      <c r="AC161" s="250"/>
      <c r="AD161" s="250"/>
      <c r="AE161" s="250"/>
      <c r="AF161" s="250"/>
      <c r="AG161" s="250"/>
      <c r="AH161" s="250"/>
      <c r="AI161" s="250"/>
      <c r="AJ161" s="250"/>
      <c r="AK161" s="250"/>
      <c r="AL161" s="250"/>
      <c r="AM161" s="250"/>
      <c r="AN161" s="250"/>
      <c r="AO161" s="250"/>
      <c r="AP161" s="250"/>
      <c r="AQ161" s="250"/>
      <c r="AR161" s="250"/>
      <c r="AS161" s="251"/>
      <c r="AT161" s="252"/>
      <c r="AU161" s="70"/>
      <c r="AV161" s="70"/>
      <c r="AW161" s="70"/>
      <c r="AX161" s="253"/>
      <c r="AY161" s="253"/>
      <c r="AZ161" s="253"/>
      <c r="BA161" s="253"/>
      <c r="BB161" s="253"/>
      <c r="BC161" s="254" t="str">
        <f t="shared" si="15"/>
        <v/>
      </c>
      <c r="BD161" s="255"/>
      <c r="BE161" s="256"/>
      <c r="BF161" s="250"/>
      <c r="BG161" s="250"/>
      <c r="BH161" s="250"/>
      <c r="BI161" s="250"/>
      <c r="BJ161" s="250"/>
      <c r="BK161" s="250"/>
      <c r="BL161" s="250"/>
      <c r="BM161" s="250"/>
      <c r="BN161" s="250"/>
      <c r="BO161" s="250"/>
      <c r="BP161" s="250"/>
      <c r="BQ161" s="250"/>
      <c r="BR161" s="250"/>
      <c r="BS161" s="250"/>
      <c r="BT161" s="250"/>
    </row>
    <row r="162" spans="1:72" s="33" customFormat="1" ht="12.75" x14ac:dyDescent="0.2">
      <c r="A162" s="250"/>
      <c r="B162" s="261"/>
      <c r="C162" s="262"/>
      <c r="D162" s="261"/>
      <c r="E162" s="261"/>
      <c r="F162" s="261"/>
      <c r="G162" s="261"/>
      <c r="H162" s="250"/>
      <c r="I162" s="250"/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250"/>
      <c r="AA162" s="250"/>
      <c r="AB162" s="250"/>
      <c r="AC162" s="250"/>
      <c r="AD162" s="250"/>
      <c r="AE162" s="250"/>
      <c r="AF162" s="250"/>
      <c r="AG162" s="250"/>
      <c r="AH162" s="250"/>
      <c r="AI162" s="250"/>
      <c r="AJ162" s="250"/>
      <c r="AK162" s="250"/>
      <c r="AL162" s="250"/>
      <c r="AM162" s="250"/>
      <c r="AN162" s="250"/>
      <c r="AO162" s="250"/>
      <c r="AP162" s="250"/>
      <c r="AQ162" s="250"/>
      <c r="AR162" s="250"/>
      <c r="AS162" s="251"/>
      <c r="AT162" s="252"/>
      <c r="AU162" s="70"/>
      <c r="AV162" s="70"/>
      <c r="AW162" s="70"/>
      <c r="AX162" s="253"/>
      <c r="AY162" s="253"/>
      <c r="AZ162" s="253"/>
      <c r="BA162" s="253"/>
      <c r="BB162" s="253"/>
      <c r="BC162" s="254" t="str">
        <f t="shared" si="15"/>
        <v/>
      </c>
      <c r="BD162" s="255"/>
      <c r="BE162" s="256"/>
      <c r="BF162" s="250"/>
      <c r="BG162" s="250"/>
      <c r="BH162" s="250"/>
      <c r="BI162" s="250"/>
      <c r="BJ162" s="250"/>
      <c r="BK162" s="250"/>
      <c r="BL162" s="250"/>
      <c r="BM162" s="250"/>
      <c r="BN162" s="250"/>
      <c r="BO162" s="250"/>
      <c r="BP162" s="250"/>
      <c r="BQ162" s="250"/>
      <c r="BR162" s="250"/>
      <c r="BS162" s="250"/>
      <c r="BT162" s="250"/>
    </row>
    <row r="163" spans="1:72" s="33" customFormat="1" ht="12.75" x14ac:dyDescent="0.2">
      <c r="A163" s="250"/>
      <c r="B163" s="261"/>
      <c r="C163" s="262"/>
      <c r="D163" s="261"/>
      <c r="E163" s="261"/>
      <c r="F163" s="261"/>
      <c r="G163" s="261"/>
      <c r="H163" s="250"/>
      <c r="I163" s="250"/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250"/>
      <c r="AA163" s="250"/>
      <c r="AB163" s="250"/>
      <c r="AC163" s="250"/>
      <c r="AD163" s="250"/>
      <c r="AE163" s="250"/>
      <c r="AF163" s="250"/>
      <c r="AG163" s="250"/>
      <c r="AH163" s="250"/>
      <c r="AI163" s="250"/>
      <c r="AJ163" s="250"/>
      <c r="AK163" s="250"/>
      <c r="AL163" s="250"/>
      <c r="AM163" s="250"/>
      <c r="AN163" s="250"/>
      <c r="AO163" s="250"/>
      <c r="AP163" s="250"/>
      <c r="AQ163" s="250"/>
      <c r="AR163" s="250"/>
      <c r="AS163" s="251"/>
      <c r="AT163" s="252"/>
      <c r="AU163" s="70"/>
      <c r="AV163" s="70"/>
      <c r="AW163" s="70"/>
      <c r="AX163" s="253"/>
      <c r="AY163" s="253"/>
      <c r="AZ163" s="253"/>
      <c r="BA163" s="253"/>
      <c r="BB163" s="253"/>
      <c r="BC163" s="254" t="str">
        <f t="shared" si="15"/>
        <v/>
      </c>
      <c r="BD163" s="255"/>
      <c r="BE163" s="256"/>
      <c r="BF163" s="250"/>
      <c r="BG163" s="250"/>
      <c r="BH163" s="250"/>
      <c r="BI163" s="250"/>
      <c r="BJ163" s="250"/>
      <c r="BK163" s="250"/>
      <c r="BL163" s="250"/>
      <c r="BM163" s="250"/>
      <c r="BN163" s="250"/>
      <c r="BO163" s="250"/>
      <c r="BP163" s="250"/>
      <c r="BQ163" s="250"/>
      <c r="BR163" s="250"/>
      <c r="BS163" s="250"/>
      <c r="BT163" s="250"/>
    </row>
    <row r="164" spans="1:72" s="33" customFormat="1" ht="12.75" x14ac:dyDescent="0.2">
      <c r="A164" s="250"/>
      <c r="B164" s="261"/>
      <c r="C164" s="262"/>
      <c r="D164" s="261"/>
      <c r="E164" s="261"/>
      <c r="F164" s="261"/>
      <c r="G164" s="261"/>
      <c r="H164" s="250"/>
      <c r="I164" s="250"/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  <c r="U164" s="250"/>
      <c r="V164" s="250"/>
      <c r="W164" s="250"/>
      <c r="X164" s="250"/>
      <c r="Y164" s="250"/>
      <c r="Z164" s="250"/>
      <c r="AA164" s="250"/>
      <c r="AB164" s="250"/>
      <c r="AC164" s="250"/>
      <c r="AD164" s="250"/>
      <c r="AE164" s="250"/>
      <c r="AF164" s="250"/>
      <c r="AG164" s="250"/>
      <c r="AH164" s="250"/>
      <c r="AI164" s="250"/>
      <c r="AJ164" s="250"/>
      <c r="AK164" s="250"/>
      <c r="AL164" s="250"/>
      <c r="AM164" s="250"/>
      <c r="AN164" s="250"/>
      <c r="AO164" s="250"/>
      <c r="AP164" s="250"/>
      <c r="AQ164" s="250"/>
      <c r="AR164" s="250"/>
      <c r="AS164" s="251"/>
      <c r="AT164" s="252"/>
      <c r="AU164" s="70"/>
      <c r="AV164" s="70"/>
      <c r="AW164" s="70"/>
      <c r="AX164" s="253"/>
      <c r="AY164" s="253"/>
      <c r="AZ164" s="253"/>
      <c r="BA164" s="253"/>
      <c r="BB164" s="253"/>
      <c r="BC164" s="254" t="str">
        <f t="shared" si="15"/>
        <v/>
      </c>
      <c r="BD164" s="255"/>
      <c r="BE164" s="256"/>
      <c r="BF164" s="250"/>
      <c r="BG164" s="250"/>
      <c r="BH164" s="250"/>
      <c r="BI164" s="250"/>
      <c r="BJ164" s="250"/>
      <c r="BK164" s="250"/>
      <c r="BL164" s="250"/>
      <c r="BM164" s="250"/>
      <c r="BN164" s="250"/>
      <c r="BO164" s="250"/>
      <c r="BP164" s="250"/>
      <c r="BQ164" s="250"/>
      <c r="BR164" s="250"/>
      <c r="BS164" s="250"/>
      <c r="BT164" s="250"/>
    </row>
    <row r="165" spans="1:72" s="33" customFormat="1" ht="12.75" x14ac:dyDescent="0.2">
      <c r="A165" s="250"/>
      <c r="B165" s="261"/>
      <c r="C165" s="262"/>
      <c r="D165" s="261"/>
      <c r="E165" s="261"/>
      <c r="F165" s="261"/>
      <c r="G165" s="261"/>
      <c r="H165" s="250"/>
      <c r="I165" s="250"/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  <c r="U165" s="250"/>
      <c r="V165" s="250"/>
      <c r="W165" s="250"/>
      <c r="X165" s="250"/>
      <c r="Y165" s="250"/>
      <c r="Z165" s="250"/>
      <c r="AA165" s="250"/>
      <c r="AB165" s="250"/>
      <c r="AC165" s="250"/>
      <c r="AD165" s="250"/>
      <c r="AE165" s="250"/>
      <c r="AF165" s="250"/>
      <c r="AG165" s="250"/>
      <c r="AH165" s="250"/>
      <c r="AI165" s="250"/>
      <c r="AJ165" s="250"/>
      <c r="AK165" s="250"/>
      <c r="AL165" s="250"/>
      <c r="AM165" s="250"/>
      <c r="AN165" s="250"/>
      <c r="AO165" s="250"/>
      <c r="AP165" s="250"/>
      <c r="AQ165" s="250"/>
      <c r="AR165" s="250"/>
      <c r="AS165" s="251"/>
      <c r="AT165" s="252"/>
      <c r="AU165" s="70"/>
      <c r="AV165" s="70"/>
      <c r="AW165" s="70"/>
      <c r="AX165" s="253"/>
      <c r="AY165" s="253"/>
      <c r="AZ165" s="253"/>
      <c r="BA165" s="253"/>
      <c r="BB165" s="253"/>
      <c r="BC165" s="254" t="str">
        <f t="shared" si="15"/>
        <v/>
      </c>
      <c r="BD165" s="255"/>
      <c r="BE165" s="256"/>
      <c r="BF165" s="250"/>
      <c r="BG165" s="250"/>
      <c r="BH165" s="250"/>
      <c r="BI165" s="250"/>
      <c r="BJ165" s="250"/>
      <c r="BK165" s="250"/>
      <c r="BL165" s="250"/>
      <c r="BM165" s="250"/>
      <c r="BN165" s="250"/>
      <c r="BO165" s="250"/>
      <c r="BP165" s="250"/>
      <c r="BQ165" s="250"/>
      <c r="BR165" s="250"/>
      <c r="BS165" s="250"/>
      <c r="BT165" s="250"/>
    </row>
    <row r="166" spans="1:72" s="33" customFormat="1" ht="12.75" x14ac:dyDescent="0.2">
      <c r="A166" s="250"/>
      <c r="B166" s="261"/>
      <c r="C166" s="262"/>
      <c r="D166" s="261"/>
      <c r="E166" s="261"/>
      <c r="F166" s="261"/>
      <c r="G166" s="261"/>
      <c r="H166" s="250"/>
      <c r="I166" s="250"/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  <c r="U166" s="250"/>
      <c r="V166" s="250"/>
      <c r="W166" s="250"/>
      <c r="X166" s="250"/>
      <c r="Y166" s="250"/>
      <c r="Z166" s="250"/>
      <c r="AA166" s="250"/>
      <c r="AB166" s="250"/>
      <c r="AC166" s="250"/>
      <c r="AD166" s="250"/>
      <c r="AE166" s="250"/>
      <c r="AF166" s="250"/>
      <c r="AG166" s="250"/>
      <c r="AH166" s="250"/>
      <c r="AI166" s="250"/>
      <c r="AJ166" s="250"/>
      <c r="AK166" s="250"/>
      <c r="AL166" s="250"/>
      <c r="AM166" s="250"/>
      <c r="AN166" s="250"/>
      <c r="AO166" s="250"/>
      <c r="AP166" s="250"/>
      <c r="AQ166" s="250"/>
      <c r="AR166" s="250"/>
      <c r="AS166" s="251"/>
      <c r="AT166" s="252"/>
      <c r="AU166" s="70"/>
      <c r="AV166" s="70"/>
      <c r="AW166" s="70"/>
      <c r="AX166" s="253"/>
      <c r="AY166" s="253"/>
      <c r="AZ166" s="253"/>
      <c r="BA166" s="253"/>
      <c r="BB166" s="253"/>
      <c r="BC166" s="254" t="str">
        <f t="shared" si="15"/>
        <v/>
      </c>
      <c r="BD166" s="255"/>
      <c r="BE166" s="256"/>
      <c r="BF166" s="250"/>
      <c r="BG166" s="250"/>
      <c r="BH166" s="250"/>
      <c r="BI166" s="250"/>
      <c r="BJ166" s="250"/>
      <c r="BK166" s="250"/>
      <c r="BL166" s="250"/>
      <c r="BM166" s="250"/>
      <c r="BN166" s="250"/>
      <c r="BO166" s="250"/>
      <c r="BP166" s="250"/>
      <c r="BQ166" s="250"/>
      <c r="BR166" s="250"/>
      <c r="BS166" s="250"/>
      <c r="BT166" s="250"/>
    </row>
    <row r="167" spans="1:72" s="33" customFormat="1" ht="12.75" x14ac:dyDescent="0.2">
      <c r="A167" s="250"/>
      <c r="B167" s="261"/>
      <c r="C167" s="262"/>
      <c r="D167" s="261"/>
      <c r="E167" s="261"/>
      <c r="F167" s="261"/>
      <c r="G167" s="261"/>
      <c r="H167" s="250"/>
      <c r="I167" s="250"/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  <c r="U167" s="250"/>
      <c r="V167" s="250"/>
      <c r="W167" s="250"/>
      <c r="X167" s="250"/>
      <c r="Y167" s="250"/>
      <c r="Z167" s="250"/>
      <c r="AA167" s="250"/>
      <c r="AB167" s="250"/>
      <c r="AC167" s="250"/>
      <c r="AD167" s="250"/>
      <c r="AE167" s="250"/>
      <c r="AF167" s="250"/>
      <c r="AG167" s="250"/>
      <c r="AH167" s="250"/>
      <c r="AI167" s="250"/>
      <c r="AJ167" s="250"/>
      <c r="AK167" s="250"/>
      <c r="AL167" s="250"/>
      <c r="AM167" s="250"/>
      <c r="AN167" s="250"/>
      <c r="AO167" s="250"/>
      <c r="AP167" s="250"/>
      <c r="AQ167" s="250"/>
      <c r="AR167" s="250"/>
      <c r="AS167" s="251"/>
      <c r="AT167" s="252"/>
      <c r="AU167" s="70"/>
      <c r="AV167" s="70"/>
      <c r="AW167" s="70"/>
      <c r="AX167" s="253"/>
      <c r="AY167" s="253"/>
      <c r="AZ167" s="253"/>
      <c r="BA167" s="253"/>
      <c r="BB167" s="253"/>
      <c r="BC167" s="254" t="str">
        <f t="shared" si="15"/>
        <v/>
      </c>
      <c r="BD167" s="255"/>
      <c r="BE167" s="256"/>
      <c r="BF167" s="250"/>
      <c r="BG167" s="250"/>
      <c r="BH167" s="250"/>
      <c r="BI167" s="250"/>
      <c r="BJ167" s="250"/>
      <c r="BK167" s="250"/>
      <c r="BL167" s="250"/>
      <c r="BM167" s="250"/>
      <c r="BN167" s="250"/>
      <c r="BO167" s="250"/>
      <c r="BP167" s="250"/>
      <c r="BQ167" s="250"/>
      <c r="BR167" s="250"/>
      <c r="BS167" s="250"/>
      <c r="BT167" s="250"/>
    </row>
    <row r="168" spans="1:72" s="33" customFormat="1" ht="12.75" x14ac:dyDescent="0.2">
      <c r="A168" s="250"/>
      <c r="B168" s="261"/>
      <c r="C168" s="262"/>
      <c r="D168" s="261"/>
      <c r="E168" s="261"/>
      <c r="F168" s="261"/>
      <c r="G168" s="261"/>
      <c r="H168" s="250"/>
      <c r="I168" s="250"/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  <c r="U168" s="250"/>
      <c r="V168" s="250"/>
      <c r="W168" s="250"/>
      <c r="X168" s="250"/>
      <c r="Y168" s="250"/>
      <c r="Z168" s="250"/>
      <c r="AA168" s="250"/>
      <c r="AB168" s="250"/>
      <c r="AC168" s="250"/>
      <c r="AD168" s="250"/>
      <c r="AE168" s="250"/>
      <c r="AF168" s="250"/>
      <c r="AG168" s="250"/>
      <c r="AH168" s="250"/>
      <c r="AI168" s="250"/>
      <c r="AJ168" s="250"/>
      <c r="AK168" s="250"/>
      <c r="AL168" s="250"/>
      <c r="AM168" s="250"/>
      <c r="AN168" s="250"/>
      <c r="AO168" s="250"/>
      <c r="AP168" s="250"/>
      <c r="AQ168" s="250"/>
      <c r="AR168" s="250"/>
      <c r="AS168" s="251"/>
      <c r="AT168" s="252"/>
      <c r="AU168" s="70"/>
      <c r="AV168" s="70"/>
      <c r="AW168" s="70"/>
      <c r="AX168" s="253"/>
      <c r="AY168" s="253"/>
      <c r="AZ168" s="253"/>
      <c r="BA168" s="253"/>
      <c r="BB168" s="253"/>
      <c r="BC168" s="254" t="str">
        <f t="shared" si="15"/>
        <v/>
      </c>
      <c r="BD168" s="255"/>
      <c r="BE168" s="256"/>
      <c r="BF168" s="250"/>
      <c r="BG168" s="250"/>
      <c r="BH168" s="250"/>
      <c r="BI168" s="250"/>
      <c r="BJ168" s="250"/>
      <c r="BK168" s="250"/>
      <c r="BL168" s="250"/>
      <c r="BM168" s="250"/>
      <c r="BN168" s="250"/>
      <c r="BO168" s="250"/>
      <c r="BP168" s="250"/>
      <c r="BQ168" s="250"/>
      <c r="BR168" s="250"/>
      <c r="BS168" s="250"/>
      <c r="BT168" s="250"/>
    </row>
    <row r="169" spans="1:72" s="33" customFormat="1" ht="12.75" x14ac:dyDescent="0.2">
      <c r="A169" s="250"/>
      <c r="B169" s="261"/>
      <c r="C169" s="262"/>
      <c r="D169" s="261"/>
      <c r="E169" s="261"/>
      <c r="F169" s="261"/>
      <c r="G169" s="261"/>
      <c r="H169" s="250"/>
      <c r="I169" s="250"/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  <c r="U169" s="250"/>
      <c r="V169" s="250"/>
      <c r="W169" s="250"/>
      <c r="X169" s="250"/>
      <c r="Y169" s="250"/>
      <c r="Z169" s="250"/>
      <c r="AA169" s="250"/>
      <c r="AB169" s="250"/>
      <c r="AC169" s="250"/>
      <c r="AD169" s="250"/>
      <c r="AE169" s="250"/>
      <c r="AF169" s="250"/>
      <c r="AG169" s="250"/>
      <c r="AH169" s="250"/>
      <c r="AI169" s="250"/>
      <c r="AJ169" s="250"/>
      <c r="AK169" s="250"/>
      <c r="AL169" s="250"/>
      <c r="AM169" s="250"/>
      <c r="AN169" s="250"/>
      <c r="AO169" s="250"/>
      <c r="AP169" s="250"/>
      <c r="AQ169" s="250"/>
      <c r="AR169" s="250"/>
      <c r="AS169" s="251"/>
      <c r="AT169" s="252"/>
      <c r="AU169" s="70"/>
      <c r="AV169" s="70"/>
      <c r="AW169" s="70"/>
      <c r="AX169" s="253"/>
      <c r="AY169" s="253"/>
      <c r="AZ169" s="253"/>
      <c r="BA169" s="253"/>
      <c r="BB169" s="253"/>
      <c r="BC169" s="254" t="str">
        <f t="shared" si="15"/>
        <v/>
      </c>
      <c r="BD169" s="255"/>
      <c r="BE169" s="256"/>
      <c r="BF169" s="250"/>
      <c r="BG169" s="250"/>
      <c r="BH169" s="250"/>
      <c r="BI169" s="250"/>
      <c r="BJ169" s="250"/>
      <c r="BK169" s="250"/>
      <c r="BL169" s="250"/>
      <c r="BM169" s="250"/>
      <c r="BN169" s="250"/>
      <c r="BO169" s="250"/>
      <c r="BP169" s="250"/>
      <c r="BQ169" s="250"/>
      <c r="BR169" s="250"/>
      <c r="BS169" s="250"/>
      <c r="BT169" s="250"/>
    </row>
    <row r="170" spans="1:72" s="33" customFormat="1" ht="12.75" x14ac:dyDescent="0.2">
      <c r="A170" s="250"/>
      <c r="B170" s="261"/>
      <c r="C170" s="262"/>
      <c r="D170" s="261"/>
      <c r="E170" s="261"/>
      <c r="F170" s="261"/>
      <c r="G170" s="261"/>
      <c r="H170" s="250"/>
      <c r="I170" s="250"/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250"/>
      <c r="AA170" s="250"/>
      <c r="AB170" s="250"/>
      <c r="AC170" s="250"/>
      <c r="AD170" s="250"/>
      <c r="AE170" s="250"/>
      <c r="AF170" s="250"/>
      <c r="AG170" s="250"/>
      <c r="AH170" s="250"/>
      <c r="AI170" s="250"/>
      <c r="AJ170" s="250"/>
      <c r="AK170" s="250"/>
      <c r="AL170" s="250"/>
      <c r="AM170" s="250"/>
      <c r="AN170" s="250"/>
      <c r="AO170" s="250"/>
      <c r="AP170" s="250"/>
      <c r="AQ170" s="250"/>
      <c r="AR170" s="250"/>
      <c r="AS170" s="251"/>
      <c r="AT170" s="252"/>
      <c r="AU170" s="70"/>
      <c r="AV170" s="70"/>
      <c r="AW170" s="70"/>
      <c r="AX170" s="253"/>
      <c r="AY170" s="253"/>
      <c r="AZ170" s="253"/>
      <c r="BA170" s="253"/>
      <c r="BB170" s="253"/>
      <c r="BC170" s="254" t="str">
        <f t="shared" si="15"/>
        <v/>
      </c>
      <c r="BD170" s="255"/>
      <c r="BE170" s="256"/>
      <c r="BF170" s="250"/>
      <c r="BG170" s="250"/>
      <c r="BH170" s="250"/>
      <c r="BI170" s="250"/>
      <c r="BJ170" s="250"/>
      <c r="BK170" s="250"/>
      <c r="BL170" s="250"/>
      <c r="BM170" s="250"/>
      <c r="BN170" s="250"/>
      <c r="BO170" s="250"/>
      <c r="BP170" s="250"/>
      <c r="BQ170" s="250"/>
      <c r="BR170" s="250"/>
      <c r="BS170" s="250"/>
      <c r="BT170" s="250"/>
    </row>
    <row r="171" spans="1:72" s="33" customFormat="1" ht="12.75" x14ac:dyDescent="0.2">
      <c r="A171" s="250"/>
      <c r="B171" s="261"/>
      <c r="C171" s="262"/>
      <c r="D171" s="261"/>
      <c r="E171" s="261"/>
      <c r="F171" s="261"/>
      <c r="G171" s="261"/>
      <c r="H171" s="250"/>
      <c r="I171" s="250"/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  <c r="U171" s="250"/>
      <c r="V171" s="250"/>
      <c r="W171" s="250"/>
      <c r="X171" s="250"/>
      <c r="Y171" s="250"/>
      <c r="Z171" s="250"/>
      <c r="AA171" s="250"/>
      <c r="AB171" s="250"/>
      <c r="AC171" s="250"/>
      <c r="AD171" s="250"/>
      <c r="AE171" s="250"/>
      <c r="AF171" s="250"/>
      <c r="AG171" s="250"/>
      <c r="AH171" s="250"/>
      <c r="AI171" s="250"/>
      <c r="AJ171" s="250"/>
      <c r="AK171" s="250"/>
      <c r="AL171" s="250"/>
      <c r="AM171" s="250"/>
      <c r="AN171" s="250"/>
      <c r="AO171" s="250"/>
      <c r="AP171" s="250"/>
      <c r="AQ171" s="250"/>
      <c r="AR171" s="250"/>
      <c r="AS171" s="251"/>
      <c r="AT171" s="252"/>
      <c r="AU171" s="70"/>
      <c r="AV171" s="70"/>
      <c r="AW171" s="70"/>
      <c r="AX171" s="253"/>
      <c r="AY171" s="253"/>
      <c r="AZ171" s="253"/>
      <c r="BA171" s="253"/>
      <c r="BB171" s="253"/>
      <c r="BC171" s="254" t="str">
        <f t="shared" si="15"/>
        <v/>
      </c>
      <c r="BD171" s="255"/>
      <c r="BE171" s="256"/>
      <c r="BF171" s="250"/>
      <c r="BG171" s="250"/>
      <c r="BH171" s="250"/>
      <c r="BI171" s="250"/>
      <c r="BJ171" s="250"/>
      <c r="BK171" s="250"/>
      <c r="BL171" s="250"/>
      <c r="BM171" s="250"/>
      <c r="BN171" s="250"/>
      <c r="BO171" s="250"/>
      <c r="BP171" s="250"/>
      <c r="BQ171" s="250"/>
      <c r="BR171" s="250"/>
      <c r="BS171" s="250"/>
      <c r="BT171" s="250"/>
    </row>
    <row r="172" spans="1:72" s="33" customFormat="1" ht="12.75" x14ac:dyDescent="0.2">
      <c r="A172" s="250"/>
      <c r="B172" s="261"/>
      <c r="C172" s="262"/>
      <c r="D172" s="261"/>
      <c r="E172" s="261"/>
      <c r="F172" s="261"/>
      <c r="G172" s="261"/>
      <c r="H172" s="250"/>
      <c r="I172" s="250"/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  <c r="U172" s="250"/>
      <c r="V172" s="250"/>
      <c r="W172" s="250"/>
      <c r="X172" s="250"/>
      <c r="Y172" s="250"/>
      <c r="Z172" s="250"/>
      <c r="AA172" s="250"/>
      <c r="AB172" s="250"/>
      <c r="AC172" s="250"/>
      <c r="AD172" s="250"/>
      <c r="AE172" s="250"/>
      <c r="AF172" s="250"/>
      <c r="AG172" s="250"/>
      <c r="AH172" s="250"/>
      <c r="AI172" s="250"/>
      <c r="AJ172" s="250"/>
      <c r="AK172" s="250"/>
      <c r="AL172" s="250"/>
      <c r="AM172" s="250"/>
      <c r="AN172" s="250"/>
      <c r="AO172" s="250"/>
      <c r="AP172" s="250"/>
      <c r="AQ172" s="250"/>
      <c r="AR172" s="250"/>
      <c r="AS172" s="251"/>
      <c r="AT172" s="252"/>
      <c r="AU172" s="70"/>
      <c r="AV172" s="70"/>
      <c r="AW172" s="70"/>
      <c r="AX172" s="253"/>
      <c r="AY172" s="253"/>
      <c r="AZ172" s="253"/>
      <c r="BA172" s="253"/>
      <c r="BB172" s="253"/>
      <c r="BC172" s="254" t="str">
        <f t="shared" si="15"/>
        <v/>
      </c>
      <c r="BD172" s="255"/>
      <c r="BE172" s="256"/>
      <c r="BF172" s="250"/>
      <c r="BG172" s="250"/>
      <c r="BH172" s="250"/>
      <c r="BI172" s="250"/>
      <c r="BJ172" s="250"/>
      <c r="BK172" s="250"/>
      <c r="BL172" s="250"/>
      <c r="BM172" s="250"/>
      <c r="BN172" s="250"/>
      <c r="BO172" s="250"/>
      <c r="BP172" s="250"/>
      <c r="BQ172" s="250"/>
      <c r="BR172" s="250"/>
      <c r="BS172" s="250"/>
      <c r="BT172" s="250"/>
    </row>
    <row r="173" spans="1:72" s="33" customFormat="1" ht="12.75" x14ac:dyDescent="0.2">
      <c r="A173" s="250"/>
      <c r="B173" s="261"/>
      <c r="C173" s="262"/>
      <c r="D173" s="261"/>
      <c r="E173" s="261"/>
      <c r="F173" s="261"/>
      <c r="G173" s="261"/>
      <c r="H173" s="250"/>
      <c r="I173" s="250"/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  <c r="U173" s="250"/>
      <c r="V173" s="250"/>
      <c r="W173" s="250"/>
      <c r="X173" s="250"/>
      <c r="Y173" s="250"/>
      <c r="Z173" s="250"/>
      <c r="AA173" s="250"/>
      <c r="AB173" s="250"/>
      <c r="AC173" s="250"/>
      <c r="AD173" s="250"/>
      <c r="AE173" s="250"/>
      <c r="AF173" s="250"/>
      <c r="AG173" s="250"/>
      <c r="AH173" s="250"/>
      <c r="AI173" s="250"/>
      <c r="AJ173" s="250"/>
      <c r="AK173" s="250"/>
      <c r="AL173" s="250"/>
      <c r="AM173" s="250"/>
      <c r="AN173" s="250"/>
      <c r="AO173" s="250"/>
      <c r="AP173" s="250"/>
      <c r="AQ173" s="250"/>
      <c r="AR173" s="250"/>
      <c r="AS173" s="251"/>
      <c r="AT173" s="252"/>
      <c r="AU173" s="70"/>
      <c r="AV173" s="70"/>
      <c r="AW173" s="70"/>
      <c r="AX173" s="253"/>
      <c r="AY173" s="253"/>
      <c r="AZ173" s="253"/>
      <c r="BA173" s="253"/>
      <c r="BB173" s="253"/>
      <c r="BC173" s="254" t="str">
        <f t="shared" si="15"/>
        <v/>
      </c>
      <c r="BD173" s="255"/>
      <c r="BE173" s="256"/>
      <c r="BF173" s="250"/>
      <c r="BG173" s="250"/>
      <c r="BH173" s="250"/>
      <c r="BI173" s="250"/>
      <c r="BJ173" s="250"/>
      <c r="BK173" s="250"/>
      <c r="BL173" s="250"/>
      <c r="BM173" s="250"/>
      <c r="BN173" s="250"/>
      <c r="BO173" s="250"/>
      <c r="BP173" s="250"/>
      <c r="BQ173" s="250"/>
      <c r="BR173" s="250"/>
      <c r="BS173" s="250"/>
      <c r="BT173" s="250"/>
    </row>
    <row r="174" spans="1:72" s="33" customFormat="1" ht="12.75" x14ac:dyDescent="0.2">
      <c r="A174" s="250"/>
      <c r="B174" s="261"/>
      <c r="C174" s="262"/>
      <c r="D174" s="261"/>
      <c r="E174" s="261"/>
      <c r="F174" s="261"/>
      <c r="G174" s="261"/>
      <c r="H174" s="250"/>
      <c r="I174" s="250"/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  <c r="U174" s="250"/>
      <c r="V174" s="250"/>
      <c r="W174" s="250"/>
      <c r="X174" s="250"/>
      <c r="Y174" s="250"/>
      <c r="Z174" s="250"/>
      <c r="AA174" s="250"/>
      <c r="AB174" s="250"/>
      <c r="AC174" s="250"/>
      <c r="AD174" s="250"/>
      <c r="AE174" s="250"/>
      <c r="AF174" s="250"/>
      <c r="AG174" s="250"/>
      <c r="AH174" s="250"/>
      <c r="AI174" s="250"/>
      <c r="AJ174" s="250"/>
      <c r="AK174" s="250"/>
      <c r="AL174" s="250"/>
      <c r="AM174" s="250"/>
      <c r="AN174" s="250"/>
      <c r="AO174" s="250"/>
      <c r="AP174" s="250"/>
      <c r="AQ174" s="250"/>
      <c r="AR174" s="250"/>
      <c r="AS174" s="251"/>
      <c r="AT174" s="252"/>
      <c r="AU174" s="70"/>
      <c r="AV174" s="70"/>
      <c r="AW174" s="70"/>
      <c r="AX174" s="253"/>
      <c r="AY174" s="253"/>
      <c r="AZ174" s="253"/>
      <c r="BA174" s="253"/>
      <c r="BB174" s="253"/>
      <c r="BC174" s="254" t="str">
        <f t="shared" si="15"/>
        <v/>
      </c>
      <c r="BD174" s="255"/>
      <c r="BE174" s="256"/>
      <c r="BF174" s="250"/>
      <c r="BG174" s="250"/>
      <c r="BH174" s="250"/>
      <c r="BI174" s="250"/>
      <c r="BJ174" s="250"/>
      <c r="BK174" s="250"/>
      <c r="BL174" s="250"/>
      <c r="BM174" s="250"/>
      <c r="BN174" s="250"/>
      <c r="BO174" s="250"/>
      <c r="BP174" s="250"/>
      <c r="BQ174" s="250"/>
      <c r="BR174" s="250"/>
      <c r="BS174" s="250"/>
      <c r="BT174" s="250"/>
    </row>
    <row r="175" spans="1:72" s="33" customFormat="1" ht="12.75" x14ac:dyDescent="0.2">
      <c r="A175" s="250"/>
      <c r="B175" s="261"/>
      <c r="C175" s="262"/>
      <c r="D175" s="261"/>
      <c r="E175" s="261"/>
      <c r="F175" s="261"/>
      <c r="G175" s="261"/>
      <c r="H175" s="250"/>
      <c r="I175" s="250"/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  <c r="U175" s="250"/>
      <c r="V175" s="250"/>
      <c r="W175" s="250"/>
      <c r="X175" s="250"/>
      <c r="Y175" s="250"/>
      <c r="Z175" s="250"/>
      <c r="AA175" s="250"/>
      <c r="AB175" s="250"/>
      <c r="AC175" s="250"/>
      <c r="AD175" s="250"/>
      <c r="AE175" s="250"/>
      <c r="AF175" s="250"/>
      <c r="AG175" s="250"/>
      <c r="AH175" s="250"/>
      <c r="AI175" s="250"/>
      <c r="AJ175" s="250"/>
      <c r="AK175" s="250"/>
      <c r="AL175" s="250"/>
      <c r="AM175" s="250"/>
      <c r="AN175" s="250"/>
      <c r="AO175" s="250"/>
      <c r="AP175" s="250"/>
      <c r="AQ175" s="250"/>
      <c r="AR175" s="250"/>
      <c r="AS175" s="251"/>
      <c r="AT175" s="252"/>
      <c r="AU175" s="70"/>
      <c r="AV175" s="70"/>
      <c r="AW175" s="70"/>
      <c r="AX175" s="253"/>
      <c r="AY175" s="253"/>
      <c r="AZ175" s="253"/>
      <c r="BA175" s="253"/>
      <c r="BB175" s="253"/>
      <c r="BC175" s="254" t="str">
        <f t="shared" si="15"/>
        <v/>
      </c>
      <c r="BD175" s="255"/>
      <c r="BE175" s="256"/>
      <c r="BF175" s="250"/>
      <c r="BG175" s="250"/>
      <c r="BH175" s="250"/>
      <c r="BI175" s="250"/>
      <c r="BJ175" s="250"/>
      <c r="BK175" s="250"/>
      <c r="BL175" s="250"/>
      <c r="BM175" s="250"/>
      <c r="BN175" s="250"/>
      <c r="BO175" s="250"/>
      <c r="BP175" s="250"/>
      <c r="BQ175" s="250"/>
      <c r="BR175" s="250"/>
      <c r="BS175" s="250"/>
      <c r="BT175" s="250"/>
    </row>
    <row r="176" spans="1:72" s="33" customFormat="1" ht="12.75" x14ac:dyDescent="0.2">
      <c r="A176" s="250"/>
      <c r="B176" s="261"/>
      <c r="C176" s="262"/>
      <c r="D176" s="261"/>
      <c r="E176" s="261"/>
      <c r="F176" s="261"/>
      <c r="G176" s="261"/>
      <c r="H176" s="250"/>
      <c r="I176" s="250"/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  <c r="U176" s="250"/>
      <c r="V176" s="250"/>
      <c r="W176" s="250"/>
      <c r="X176" s="250"/>
      <c r="Y176" s="250"/>
      <c r="Z176" s="250"/>
      <c r="AA176" s="250"/>
      <c r="AB176" s="250"/>
      <c r="AC176" s="250"/>
      <c r="AD176" s="250"/>
      <c r="AE176" s="250"/>
      <c r="AF176" s="250"/>
      <c r="AG176" s="250"/>
      <c r="AH176" s="250"/>
      <c r="AI176" s="250"/>
      <c r="AJ176" s="250"/>
      <c r="AK176" s="250"/>
      <c r="AL176" s="250"/>
      <c r="AM176" s="250"/>
      <c r="AN176" s="250"/>
      <c r="AO176" s="250"/>
      <c r="AP176" s="250"/>
      <c r="AQ176" s="250"/>
      <c r="AR176" s="250"/>
      <c r="AS176" s="251"/>
      <c r="AT176" s="252"/>
      <c r="AU176" s="70"/>
      <c r="AV176" s="70"/>
      <c r="AW176" s="70"/>
      <c r="AX176" s="253"/>
      <c r="AY176" s="253"/>
      <c r="AZ176" s="253"/>
      <c r="BA176" s="253"/>
      <c r="BB176" s="253"/>
      <c r="BC176" s="254" t="str">
        <f t="shared" si="15"/>
        <v/>
      </c>
      <c r="BD176" s="255"/>
      <c r="BE176" s="256"/>
      <c r="BF176" s="250"/>
      <c r="BG176" s="250"/>
      <c r="BH176" s="250"/>
      <c r="BI176" s="250"/>
      <c r="BJ176" s="250"/>
      <c r="BK176" s="250"/>
      <c r="BL176" s="250"/>
      <c r="BM176" s="250"/>
      <c r="BN176" s="250"/>
      <c r="BO176" s="250"/>
      <c r="BP176" s="250"/>
      <c r="BQ176" s="250"/>
      <c r="BR176" s="250"/>
      <c r="BS176" s="250"/>
      <c r="BT176" s="250"/>
    </row>
    <row r="177" spans="1:72" s="33" customFormat="1" ht="12.75" x14ac:dyDescent="0.2">
      <c r="A177" s="250"/>
      <c r="B177" s="261"/>
      <c r="C177" s="262"/>
      <c r="D177" s="261"/>
      <c r="E177" s="261"/>
      <c r="F177" s="261"/>
      <c r="G177" s="261"/>
      <c r="H177" s="250"/>
      <c r="I177" s="250"/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  <c r="U177" s="250"/>
      <c r="V177" s="250"/>
      <c r="W177" s="250"/>
      <c r="X177" s="250"/>
      <c r="Y177" s="250"/>
      <c r="Z177" s="250"/>
      <c r="AA177" s="250"/>
      <c r="AB177" s="250"/>
      <c r="AC177" s="250"/>
      <c r="AD177" s="250"/>
      <c r="AE177" s="250"/>
      <c r="AF177" s="250"/>
      <c r="AG177" s="250"/>
      <c r="AH177" s="250"/>
      <c r="AI177" s="250"/>
      <c r="AJ177" s="250"/>
      <c r="AK177" s="250"/>
      <c r="AL177" s="250"/>
      <c r="AM177" s="250"/>
      <c r="AN177" s="250"/>
      <c r="AO177" s="250"/>
      <c r="AP177" s="250"/>
      <c r="AQ177" s="250"/>
      <c r="AR177" s="250"/>
      <c r="AS177" s="251"/>
      <c r="AT177" s="252"/>
      <c r="AU177" s="70"/>
      <c r="AV177" s="70"/>
      <c r="AW177" s="70"/>
      <c r="AX177" s="253"/>
      <c r="AY177" s="253"/>
      <c r="AZ177" s="253"/>
      <c r="BA177" s="253"/>
      <c r="BB177" s="253"/>
      <c r="BC177" s="254" t="str">
        <f t="shared" si="15"/>
        <v/>
      </c>
      <c r="BD177" s="255"/>
      <c r="BE177" s="256"/>
      <c r="BF177" s="250"/>
      <c r="BG177" s="250"/>
      <c r="BH177" s="250"/>
      <c r="BI177" s="250"/>
      <c r="BJ177" s="250"/>
      <c r="BK177" s="250"/>
      <c r="BL177" s="250"/>
      <c r="BM177" s="250"/>
      <c r="BN177" s="250"/>
      <c r="BO177" s="250"/>
      <c r="BP177" s="250"/>
      <c r="BQ177" s="250"/>
      <c r="BR177" s="250"/>
      <c r="BS177" s="250"/>
      <c r="BT177" s="250"/>
    </row>
    <row r="178" spans="1:72" s="33" customFormat="1" ht="12.75" x14ac:dyDescent="0.2">
      <c r="A178" s="250"/>
      <c r="B178" s="261"/>
      <c r="C178" s="262"/>
      <c r="D178" s="261"/>
      <c r="E178" s="261"/>
      <c r="F178" s="261"/>
      <c r="G178" s="261"/>
      <c r="H178" s="250"/>
      <c r="I178" s="250"/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  <c r="U178" s="250"/>
      <c r="V178" s="250"/>
      <c r="W178" s="250"/>
      <c r="X178" s="250"/>
      <c r="Y178" s="250"/>
      <c r="Z178" s="250"/>
      <c r="AA178" s="250"/>
      <c r="AB178" s="250"/>
      <c r="AC178" s="250"/>
      <c r="AD178" s="250"/>
      <c r="AE178" s="250"/>
      <c r="AF178" s="250"/>
      <c r="AG178" s="250"/>
      <c r="AH178" s="250"/>
      <c r="AI178" s="250"/>
      <c r="AJ178" s="250"/>
      <c r="AK178" s="250"/>
      <c r="AL178" s="250"/>
      <c r="AM178" s="250"/>
      <c r="AN178" s="250"/>
      <c r="AO178" s="250"/>
      <c r="AP178" s="250"/>
      <c r="AQ178" s="250"/>
      <c r="AR178" s="250"/>
      <c r="AS178" s="251"/>
      <c r="AT178" s="252"/>
      <c r="AU178" s="70"/>
      <c r="AV178" s="70"/>
      <c r="AW178" s="70"/>
      <c r="AX178" s="253"/>
      <c r="AY178" s="253"/>
      <c r="AZ178" s="253"/>
      <c r="BA178" s="253"/>
      <c r="BB178" s="253"/>
      <c r="BC178" s="254" t="str">
        <f t="shared" si="15"/>
        <v/>
      </c>
      <c r="BD178" s="255"/>
      <c r="BE178" s="256"/>
      <c r="BF178" s="250"/>
      <c r="BG178" s="250"/>
      <c r="BH178" s="250"/>
      <c r="BI178" s="250"/>
      <c r="BJ178" s="250"/>
      <c r="BK178" s="250"/>
      <c r="BL178" s="250"/>
      <c r="BM178" s="250"/>
      <c r="BN178" s="250"/>
      <c r="BO178" s="250"/>
      <c r="BP178" s="250"/>
      <c r="BQ178" s="250"/>
      <c r="BR178" s="250"/>
      <c r="BS178" s="250"/>
      <c r="BT178" s="250"/>
    </row>
    <row r="179" spans="1:72" s="33" customFormat="1" ht="12.75" x14ac:dyDescent="0.2">
      <c r="A179" s="250"/>
      <c r="B179" s="261"/>
      <c r="C179" s="262"/>
      <c r="D179" s="261"/>
      <c r="E179" s="261"/>
      <c r="F179" s="261"/>
      <c r="G179" s="261"/>
      <c r="H179" s="250"/>
      <c r="I179" s="250"/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  <c r="U179" s="250"/>
      <c r="V179" s="250"/>
      <c r="W179" s="250"/>
      <c r="X179" s="250"/>
      <c r="Y179" s="250"/>
      <c r="Z179" s="250"/>
      <c r="AA179" s="250"/>
      <c r="AB179" s="250"/>
      <c r="AC179" s="250"/>
      <c r="AD179" s="250"/>
      <c r="AE179" s="250"/>
      <c r="AF179" s="250"/>
      <c r="AG179" s="250"/>
      <c r="AH179" s="250"/>
      <c r="AI179" s="250"/>
      <c r="AJ179" s="250"/>
      <c r="AK179" s="250"/>
      <c r="AL179" s="250"/>
      <c r="AM179" s="250"/>
      <c r="AN179" s="250"/>
      <c r="AO179" s="250"/>
      <c r="AP179" s="250"/>
      <c r="AQ179" s="250"/>
      <c r="AR179" s="250"/>
      <c r="AS179" s="251"/>
      <c r="AT179" s="252"/>
      <c r="AU179" s="70"/>
      <c r="AV179" s="70"/>
      <c r="AW179" s="70"/>
      <c r="AX179" s="253"/>
      <c r="AY179" s="253"/>
      <c r="AZ179" s="253"/>
      <c r="BA179" s="253"/>
      <c r="BB179" s="253"/>
      <c r="BC179" s="254" t="str">
        <f t="shared" si="15"/>
        <v/>
      </c>
      <c r="BD179" s="255"/>
      <c r="BE179" s="256"/>
      <c r="BF179" s="250"/>
      <c r="BG179" s="250"/>
      <c r="BH179" s="250"/>
      <c r="BI179" s="250"/>
      <c r="BJ179" s="250"/>
      <c r="BK179" s="250"/>
      <c r="BL179" s="250"/>
      <c r="BM179" s="250"/>
      <c r="BN179" s="250"/>
      <c r="BO179" s="250"/>
      <c r="BP179" s="250"/>
      <c r="BQ179" s="250"/>
      <c r="BR179" s="250"/>
      <c r="BS179" s="250"/>
      <c r="BT179" s="250"/>
    </row>
    <row r="180" spans="1:72" s="33" customFormat="1" ht="12.75" x14ac:dyDescent="0.2">
      <c r="A180" s="250"/>
      <c r="B180" s="261"/>
      <c r="C180" s="262"/>
      <c r="D180" s="261"/>
      <c r="E180" s="261"/>
      <c r="F180" s="261"/>
      <c r="G180" s="261"/>
      <c r="H180" s="250"/>
      <c r="I180" s="250"/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250"/>
      <c r="AA180" s="250"/>
      <c r="AB180" s="250"/>
      <c r="AC180" s="250"/>
      <c r="AD180" s="250"/>
      <c r="AE180" s="250"/>
      <c r="AF180" s="250"/>
      <c r="AG180" s="250"/>
      <c r="AH180" s="250"/>
      <c r="AI180" s="250"/>
      <c r="AJ180" s="250"/>
      <c r="AK180" s="250"/>
      <c r="AL180" s="250"/>
      <c r="AM180" s="250"/>
      <c r="AN180" s="250"/>
      <c r="AO180" s="250"/>
      <c r="AP180" s="250"/>
      <c r="AQ180" s="250"/>
      <c r="AR180" s="250"/>
      <c r="AS180" s="251"/>
      <c r="AT180" s="252"/>
      <c r="AU180" s="70"/>
      <c r="AV180" s="70"/>
      <c r="AW180" s="70"/>
      <c r="AX180" s="253"/>
      <c r="AY180" s="253"/>
      <c r="AZ180" s="253"/>
      <c r="BA180" s="253"/>
      <c r="BB180" s="253"/>
      <c r="BC180" s="254" t="str">
        <f t="shared" si="15"/>
        <v/>
      </c>
      <c r="BD180" s="255"/>
      <c r="BE180" s="256"/>
      <c r="BF180" s="250"/>
      <c r="BG180" s="250"/>
      <c r="BH180" s="250"/>
      <c r="BI180" s="250"/>
      <c r="BJ180" s="250"/>
      <c r="BK180" s="250"/>
      <c r="BL180" s="250"/>
      <c r="BM180" s="250"/>
      <c r="BN180" s="250"/>
      <c r="BO180" s="250"/>
      <c r="BP180" s="250"/>
      <c r="BQ180" s="250"/>
      <c r="BR180" s="250"/>
      <c r="BS180" s="250"/>
      <c r="BT180" s="250"/>
    </row>
    <row r="181" spans="1:72" s="33" customFormat="1" ht="12.75" x14ac:dyDescent="0.2">
      <c r="A181" s="250"/>
      <c r="B181" s="263"/>
      <c r="C181" s="262"/>
      <c r="D181" s="261"/>
      <c r="E181" s="261"/>
      <c r="F181" s="261"/>
      <c r="G181" s="261"/>
      <c r="H181" s="250"/>
      <c r="I181" s="250"/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  <c r="U181" s="250"/>
      <c r="V181" s="250"/>
      <c r="W181" s="250"/>
      <c r="X181" s="250"/>
      <c r="Y181" s="250"/>
      <c r="Z181" s="250"/>
      <c r="AA181" s="250"/>
      <c r="AB181" s="250"/>
      <c r="AC181" s="250"/>
      <c r="AD181" s="250"/>
      <c r="AE181" s="250"/>
      <c r="AF181" s="250"/>
      <c r="AG181" s="250"/>
      <c r="AH181" s="250"/>
      <c r="AI181" s="250"/>
      <c r="AJ181" s="250"/>
      <c r="AK181" s="250"/>
      <c r="AL181" s="250"/>
      <c r="AM181" s="250"/>
      <c r="AN181" s="250"/>
      <c r="AO181" s="250"/>
      <c r="AP181" s="250"/>
      <c r="AQ181" s="250"/>
      <c r="AR181" s="250"/>
      <c r="AS181" s="251"/>
      <c r="AT181" s="252"/>
      <c r="AU181" s="70"/>
      <c r="AV181" s="70"/>
      <c r="AW181" s="70"/>
      <c r="AX181" s="253"/>
      <c r="AY181" s="253"/>
      <c r="AZ181" s="253"/>
      <c r="BA181" s="253"/>
      <c r="BB181" s="253"/>
      <c r="BC181" s="254" t="str">
        <f t="shared" si="15"/>
        <v/>
      </c>
      <c r="BD181" s="255"/>
      <c r="BE181" s="256"/>
      <c r="BF181" s="250"/>
      <c r="BG181" s="250"/>
      <c r="BH181" s="250"/>
      <c r="BI181" s="250"/>
      <c r="BJ181" s="250"/>
      <c r="BK181" s="250"/>
      <c r="BL181" s="250"/>
      <c r="BM181" s="250"/>
      <c r="BN181" s="250"/>
      <c r="BO181" s="250"/>
      <c r="BP181" s="250"/>
      <c r="BQ181" s="250"/>
      <c r="BR181" s="250"/>
      <c r="BS181" s="250"/>
      <c r="BT181" s="250"/>
    </row>
    <row r="182" spans="1:72" s="33" customFormat="1" ht="12.75" x14ac:dyDescent="0.2">
      <c r="A182" s="250"/>
      <c r="B182" s="263"/>
      <c r="C182" s="262"/>
      <c r="D182" s="261"/>
      <c r="E182" s="261"/>
      <c r="F182" s="261"/>
      <c r="G182" s="261"/>
      <c r="H182" s="250"/>
      <c r="I182" s="250"/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250"/>
      <c r="AA182" s="250"/>
      <c r="AB182" s="250"/>
      <c r="AC182" s="250"/>
      <c r="AD182" s="250"/>
      <c r="AE182" s="250"/>
      <c r="AF182" s="250"/>
      <c r="AG182" s="250"/>
      <c r="AH182" s="250"/>
      <c r="AI182" s="250"/>
      <c r="AJ182" s="250"/>
      <c r="AK182" s="250"/>
      <c r="AL182" s="250"/>
      <c r="AM182" s="250"/>
      <c r="AN182" s="250"/>
      <c r="AO182" s="250"/>
      <c r="AP182" s="250"/>
      <c r="AQ182" s="250"/>
      <c r="AR182" s="250"/>
      <c r="AS182" s="251"/>
      <c r="AT182" s="252"/>
      <c r="AU182" s="70"/>
      <c r="AV182" s="70"/>
      <c r="AW182" s="70"/>
      <c r="AX182" s="253"/>
      <c r="AY182" s="253"/>
      <c r="AZ182" s="253"/>
      <c r="BA182" s="253"/>
      <c r="BB182" s="253"/>
      <c r="BC182" s="254" t="str">
        <f t="shared" si="15"/>
        <v/>
      </c>
      <c r="BD182" s="255"/>
      <c r="BE182" s="256"/>
      <c r="BF182" s="250"/>
      <c r="BG182" s="250"/>
      <c r="BH182" s="250"/>
      <c r="BI182" s="250"/>
      <c r="BJ182" s="250"/>
      <c r="BK182" s="250"/>
      <c r="BL182" s="250"/>
      <c r="BM182" s="250"/>
      <c r="BN182" s="250"/>
      <c r="BO182" s="250"/>
      <c r="BP182" s="250"/>
      <c r="BQ182" s="250"/>
      <c r="BR182" s="250"/>
      <c r="BS182" s="250"/>
      <c r="BT182" s="250"/>
    </row>
    <row r="183" spans="1:72" s="33" customFormat="1" ht="12.75" x14ac:dyDescent="0.2">
      <c r="A183" s="250"/>
      <c r="B183" s="263"/>
      <c r="C183" s="262"/>
      <c r="D183" s="261"/>
      <c r="E183" s="261"/>
      <c r="F183" s="261"/>
      <c r="G183" s="261"/>
      <c r="H183" s="250"/>
      <c r="I183" s="250"/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  <c r="U183" s="250"/>
      <c r="V183" s="250"/>
      <c r="W183" s="250"/>
      <c r="X183" s="250"/>
      <c r="Y183" s="250"/>
      <c r="Z183" s="250"/>
      <c r="AA183" s="250"/>
      <c r="AB183" s="250"/>
      <c r="AC183" s="250"/>
      <c r="AD183" s="250"/>
      <c r="AE183" s="250"/>
      <c r="AF183" s="250"/>
      <c r="AG183" s="250"/>
      <c r="AH183" s="250"/>
      <c r="AI183" s="250"/>
      <c r="AJ183" s="250"/>
      <c r="AK183" s="250"/>
      <c r="AL183" s="250"/>
      <c r="AM183" s="250"/>
      <c r="AN183" s="250"/>
      <c r="AO183" s="250"/>
      <c r="AP183" s="250"/>
      <c r="AQ183" s="250"/>
      <c r="AR183" s="250"/>
      <c r="AS183" s="251"/>
      <c r="AT183" s="252"/>
      <c r="AU183" s="70"/>
      <c r="AV183" s="70"/>
      <c r="AW183" s="70"/>
      <c r="AX183" s="253"/>
      <c r="AY183" s="253"/>
      <c r="AZ183" s="253"/>
      <c r="BA183" s="253"/>
      <c r="BB183" s="253"/>
      <c r="BC183" s="254" t="str">
        <f t="shared" si="15"/>
        <v/>
      </c>
      <c r="BD183" s="255"/>
      <c r="BE183" s="256"/>
      <c r="BF183" s="250"/>
      <c r="BG183" s="250"/>
      <c r="BH183" s="250"/>
      <c r="BI183" s="250"/>
      <c r="BJ183" s="250"/>
      <c r="BK183" s="250"/>
      <c r="BL183" s="250"/>
      <c r="BM183" s="250"/>
      <c r="BN183" s="250"/>
      <c r="BO183" s="250"/>
      <c r="BP183" s="250"/>
      <c r="BQ183" s="250"/>
      <c r="BR183" s="250"/>
      <c r="BS183" s="250"/>
      <c r="BT183" s="250"/>
    </row>
    <row r="184" spans="1:72" s="33" customFormat="1" ht="12.75" x14ac:dyDescent="0.2">
      <c r="A184" s="250"/>
      <c r="B184" s="263"/>
      <c r="C184" s="262"/>
      <c r="D184" s="261"/>
      <c r="E184" s="261"/>
      <c r="F184" s="261"/>
      <c r="G184" s="261"/>
      <c r="H184" s="250"/>
      <c r="I184" s="250"/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250"/>
      <c r="AA184" s="250"/>
      <c r="AB184" s="250"/>
      <c r="AC184" s="250"/>
      <c r="AD184" s="250"/>
      <c r="AE184" s="250"/>
      <c r="AF184" s="250"/>
      <c r="AG184" s="250"/>
      <c r="AH184" s="250"/>
      <c r="AI184" s="250"/>
      <c r="AJ184" s="250"/>
      <c r="AK184" s="250"/>
      <c r="AL184" s="250"/>
      <c r="AM184" s="250"/>
      <c r="AN184" s="250"/>
      <c r="AO184" s="250"/>
      <c r="AP184" s="250"/>
      <c r="AQ184" s="250"/>
      <c r="AR184" s="250"/>
      <c r="AS184" s="251"/>
      <c r="AT184" s="252"/>
      <c r="AU184" s="70"/>
      <c r="AV184" s="70"/>
      <c r="AW184" s="70"/>
      <c r="AX184" s="253"/>
      <c r="AY184" s="253"/>
      <c r="AZ184" s="253"/>
      <c r="BA184" s="253"/>
      <c r="BB184" s="253"/>
      <c r="BC184" s="254" t="str">
        <f t="shared" si="15"/>
        <v/>
      </c>
      <c r="BD184" s="255"/>
      <c r="BE184" s="256"/>
      <c r="BF184" s="250"/>
      <c r="BG184" s="250"/>
      <c r="BH184" s="250"/>
      <c r="BI184" s="250"/>
      <c r="BJ184" s="250"/>
      <c r="BK184" s="250"/>
      <c r="BL184" s="250"/>
      <c r="BM184" s="250"/>
      <c r="BN184" s="250"/>
      <c r="BO184" s="250"/>
      <c r="BP184" s="250"/>
      <c r="BQ184" s="250"/>
      <c r="BR184" s="250"/>
      <c r="BS184" s="250"/>
      <c r="BT184" s="250"/>
    </row>
    <row r="185" spans="1:72" s="33" customFormat="1" ht="12.75" x14ac:dyDescent="0.2">
      <c r="A185" s="250"/>
      <c r="B185" s="261"/>
      <c r="C185" s="262"/>
      <c r="D185" s="261"/>
      <c r="E185" s="261"/>
      <c r="F185" s="261"/>
      <c r="G185" s="261"/>
      <c r="H185" s="250"/>
      <c r="I185" s="250"/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  <c r="U185" s="250"/>
      <c r="V185" s="250"/>
      <c r="W185" s="250"/>
      <c r="X185" s="250"/>
      <c r="Y185" s="250"/>
      <c r="Z185" s="250"/>
      <c r="AA185" s="250"/>
      <c r="AB185" s="250"/>
      <c r="AC185" s="250"/>
      <c r="AD185" s="250"/>
      <c r="AE185" s="250"/>
      <c r="AF185" s="250"/>
      <c r="AG185" s="250"/>
      <c r="AH185" s="250"/>
      <c r="AI185" s="250"/>
      <c r="AJ185" s="250"/>
      <c r="AK185" s="250"/>
      <c r="AL185" s="250"/>
      <c r="AM185" s="250"/>
      <c r="AN185" s="250"/>
      <c r="AO185" s="250"/>
      <c r="AP185" s="250"/>
      <c r="AQ185" s="250"/>
      <c r="AR185" s="250"/>
      <c r="AS185" s="251"/>
      <c r="AT185" s="252"/>
      <c r="AU185" s="70"/>
      <c r="AV185" s="70"/>
      <c r="AW185" s="70"/>
      <c r="AX185" s="253"/>
      <c r="AY185" s="253"/>
      <c r="AZ185" s="253"/>
      <c r="BA185" s="253"/>
      <c r="BB185" s="253"/>
      <c r="BC185" s="254" t="str">
        <f t="shared" si="15"/>
        <v/>
      </c>
      <c r="BD185" s="255"/>
      <c r="BE185" s="256"/>
      <c r="BF185" s="250"/>
      <c r="BG185" s="250"/>
      <c r="BH185" s="250"/>
      <c r="BI185" s="250"/>
      <c r="BJ185" s="250"/>
      <c r="BK185" s="250"/>
      <c r="BL185" s="250"/>
      <c r="BM185" s="250"/>
      <c r="BN185" s="250"/>
      <c r="BO185" s="250"/>
      <c r="BP185" s="250"/>
      <c r="BQ185" s="250"/>
      <c r="BR185" s="250"/>
      <c r="BS185" s="250"/>
      <c r="BT185" s="250"/>
    </row>
    <row r="186" spans="1:72" s="33" customFormat="1" ht="12.75" x14ac:dyDescent="0.2">
      <c r="A186" s="250"/>
      <c r="B186" s="261"/>
      <c r="C186" s="262"/>
      <c r="D186" s="261"/>
      <c r="E186" s="261"/>
      <c r="F186" s="261"/>
      <c r="G186" s="261"/>
      <c r="H186" s="250"/>
      <c r="I186" s="250"/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  <c r="U186" s="250"/>
      <c r="V186" s="250"/>
      <c r="W186" s="250"/>
      <c r="X186" s="250"/>
      <c r="Y186" s="250"/>
      <c r="Z186" s="250"/>
      <c r="AA186" s="250"/>
      <c r="AB186" s="250"/>
      <c r="AC186" s="250"/>
      <c r="AD186" s="250"/>
      <c r="AE186" s="250"/>
      <c r="AF186" s="250"/>
      <c r="AG186" s="250"/>
      <c r="AH186" s="250"/>
      <c r="AI186" s="250"/>
      <c r="AJ186" s="250"/>
      <c r="AK186" s="250"/>
      <c r="AL186" s="250"/>
      <c r="AM186" s="250"/>
      <c r="AN186" s="250"/>
      <c r="AO186" s="250"/>
      <c r="AP186" s="250"/>
      <c r="AQ186" s="250"/>
      <c r="AR186" s="250"/>
      <c r="AS186" s="251"/>
      <c r="AT186" s="252"/>
      <c r="AU186" s="70"/>
      <c r="AV186" s="70"/>
      <c r="AW186" s="70"/>
      <c r="AX186" s="253"/>
      <c r="AY186" s="253"/>
      <c r="AZ186" s="253"/>
      <c r="BA186" s="253"/>
      <c r="BB186" s="253"/>
      <c r="BC186" s="254" t="str">
        <f t="shared" si="15"/>
        <v/>
      </c>
      <c r="BD186" s="255"/>
      <c r="BE186" s="256"/>
      <c r="BF186" s="250"/>
      <c r="BG186" s="250"/>
      <c r="BH186" s="250"/>
      <c r="BI186" s="250"/>
      <c r="BJ186" s="250"/>
      <c r="BK186" s="250"/>
      <c r="BL186" s="250"/>
      <c r="BM186" s="250"/>
      <c r="BN186" s="250"/>
      <c r="BO186" s="250"/>
      <c r="BP186" s="250"/>
      <c r="BQ186" s="250"/>
      <c r="BR186" s="250"/>
      <c r="BS186" s="250"/>
      <c r="BT186" s="250"/>
    </row>
    <row r="187" spans="1:72" s="33" customFormat="1" ht="12.75" x14ac:dyDescent="0.2">
      <c r="A187" s="250"/>
      <c r="B187" s="261"/>
      <c r="C187" s="262"/>
      <c r="D187" s="261"/>
      <c r="E187" s="261"/>
      <c r="F187" s="261"/>
      <c r="G187" s="261"/>
      <c r="H187" s="250"/>
      <c r="I187" s="250"/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  <c r="U187" s="250"/>
      <c r="V187" s="250"/>
      <c r="W187" s="250"/>
      <c r="X187" s="250"/>
      <c r="Y187" s="250"/>
      <c r="Z187" s="250"/>
      <c r="AA187" s="250"/>
      <c r="AB187" s="250"/>
      <c r="AC187" s="250"/>
      <c r="AD187" s="250"/>
      <c r="AE187" s="250"/>
      <c r="AF187" s="250"/>
      <c r="AG187" s="250"/>
      <c r="AH187" s="250"/>
      <c r="AI187" s="250"/>
      <c r="AJ187" s="250"/>
      <c r="AK187" s="250"/>
      <c r="AL187" s="250"/>
      <c r="AM187" s="250"/>
      <c r="AN187" s="250"/>
      <c r="AO187" s="250"/>
      <c r="AP187" s="250"/>
      <c r="AQ187" s="250"/>
      <c r="AR187" s="250"/>
      <c r="AS187" s="251"/>
      <c r="AT187" s="252"/>
      <c r="AU187" s="70"/>
      <c r="AV187" s="70"/>
      <c r="AW187" s="70"/>
      <c r="AX187" s="253"/>
      <c r="AY187" s="253"/>
      <c r="AZ187" s="253"/>
      <c r="BA187" s="253"/>
      <c r="BB187" s="253"/>
      <c r="BC187" s="254" t="str">
        <f t="shared" si="15"/>
        <v/>
      </c>
      <c r="BD187" s="255"/>
      <c r="BE187" s="256"/>
      <c r="BF187" s="250"/>
      <c r="BG187" s="250"/>
      <c r="BH187" s="250"/>
      <c r="BI187" s="250"/>
      <c r="BJ187" s="250"/>
      <c r="BK187" s="250"/>
      <c r="BL187" s="250"/>
      <c r="BM187" s="250"/>
      <c r="BN187" s="250"/>
      <c r="BO187" s="250"/>
      <c r="BP187" s="250"/>
      <c r="BQ187" s="250"/>
      <c r="BR187" s="250"/>
      <c r="BS187" s="250"/>
      <c r="BT187" s="250"/>
    </row>
    <row r="188" spans="1:72" s="33" customFormat="1" ht="12.75" x14ac:dyDescent="0.2">
      <c r="A188" s="250"/>
      <c r="B188" s="261"/>
      <c r="C188" s="262"/>
      <c r="D188" s="261"/>
      <c r="E188" s="261"/>
      <c r="F188" s="261"/>
      <c r="G188" s="261"/>
      <c r="H188" s="250"/>
      <c r="I188" s="250"/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250"/>
      <c r="AA188" s="250"/>
      <c r="AB188" s="250"/>
      <c r="AC188" s="250"/>
      <c r="AD188" s="250"/>
      <c r="AE188" s="250"/>
      <c r="AF188" s="250"/>
      <c r="AG188" s="250"/>
      <c r="AH188" s="250"/>
      <c r="AI188" s="250"/>
      <c r="AJ188" s="250"/>
      <c r="AK188" s="250"/>
      <c r="AL188" s="250"/>
      <c r="AM188" s="250"/>
      <c r="AN188" s="250"/>
      <c r="AO188" s="250"/>
      <c r="AP188" s="250"/>
      <c r="AQ188" s="250"/>
      <c r="AR188" s="250"/>
      <c r="AS188" s="251"/>
      <c r="AT188" s="252"/>
      <c r="AU188" s="70"/>
      <c r="AV188" s="70"/>
      <c r="AW188" s="70"/>
      <c r="AX188" s="253"/>
      <c r="AY188" s="253"/>
      <c r="AZ188" s="253"/>
      <c r="BA188" s="253"/>
      <c r="BB188" s="253"/>
      <c r="BC188" s="254" t="str">
        <f t="shared" si="15"/>
        <v/>
      </c>
      <c r="BD188" s="255"/>
      <c r="BE188" s="256"/>
      <c r="BF188" s="250"/>
      <c r="BG188" s="250"/>
      <c r="BH188" s="250"/>
      <c r="BI188" s="250"/>
      <c r="BJ188" s="250"/>
      <c r="BK188" s="250"/>
      <c r="BL188" s="250"/>
      <c r="BM188" s="250"/>
      <c r="BN188" s="250"/>
      <c r="BO188" s="250"/>
      <c r="BP188" s="250"/>
      <c r="BQ188" s="250"/>
      <c r="BR188" s="250"/>
      <c r="BS188" s="250"/>
      <c r="BT188" s="250"/>
    </row>
    <row r="189" spans="1:72" s="33" customFormat="1" ht="12.75" x14ac:dyDescent="0.2">
      <c r="A189" s="250"/>
      <c r="B189" s="261"/>
      <c r="C189" s="262"/>
      <c r="D189" s="261"/>
      <c r="E189" s="261"/>
      <c r="F189" s="261"/>
      <c r="G189" s="261"/>
      <c r="H189" s="250"/>
      <c r="I189" s="250"/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250"/>
      <c r="AA189" s="250"/>
      <c r="AB189" s="250"/>
      <c r="AC189" s="250"/>
      <c r="AD189" s="250"/>
      <c r="AE189" s="250"/>
      <c r="AF189" s="250"/>
      <c r="AG189" s="250"/>
      <c r="AH189" s="250"/>
      <c r="AI189" s="250"/>
      <c r="AJ189" s="250"/>
      <c r="AK189" s="250"/>
      <c r="AL189" s="250"/>
      <c r="AM189" s="250"/>
      <c r="AN189" s="250"/>
      <c r="AO189" s="250"/>
      <c r="AP189" s="250"/>
      <c r="AQ189" s="250"/>
      <c r="AR189" s="250"/>
      <c r="AS189" s="251"/>
      <c r="AT189" s="252"/>
      <c r="AU189" s="70"/>
      <c r="AV189" s="70"/>
      <c r="AW189" s="70"/>
      <c r="AX189" s="253"/>
      <c r="AY189" s="253"/>
      <c r="AZ189" s="253"/>
      <c r="BA189" s="253"/>
      <c r="BB189" s="253"/>
      <c r="BC189" s="254" t="str">
        <f t="shared" si="15"/>
        <v/>
      </c>
      <c r="BD189" s="255"/>
      <c r="BE189" s="256"/>
      <c r="BF189" s="250"/>
      <c r="BG189" s="250"/>
      <c r="BH189" s="250"/>
      <c r="BI189" s="250"/>
      <c r="BJ189" s="250"/>
      <c r="BK189" s="250"/>
      <c r="BL189" s="250"/>
      <c r="BM189" s="250"/>
      <c r="BN189" s="250"/>
      <c r="BO189" s="250"/>
      <c r="BP189" s="250"/>
      <c r="BQ189" s="250"/>
      <c r="BR189" s="250"/>
      <c r="BS189" s="250"/>
      <c r="BT189" s="250"/>
    </row>
    <row r="190" spans="1:72" s="33" customFormat="1" ht="12.75" x14ac:dyDescent="0.2">
      <c r="A190" s="250"/>
      <c r="B190" s="261"/>
      <c r="C190" s="262"/>
      <c r="D190" s="261"/>
      <c r="E190" s="261"/>
      <c r="F190" s="261"/>
      <c r="G190" s="261"/>
      <c r="H190" s="250"/>
      <c r="I190" s="250"/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250"/>
      <c r="AA190" s="250"/>
      <c r="AB190" s="250"/>
      <c r="AC190" s="250"/>
      <c r="AD190" s="250"/>
      <c r="AE190" s="250"/>
      <c r="AF190" s="250"/>
      <c r="AG190" s="250"/>
      <c r="AH190" s="250"/>
      <c r="AI190" s="250"/>
      <c r="AJ190" s="250"/>
      <c r="AK190" s="250"/>
      <c r="AL190" s="250"/>
      <c r="AM190" s="250"/>
      <c r="AN190" s="250"/>
      <c r="AO190" s="250"/>
      <c r="AP190" s="250"/>
      <c r="AQ190" s="250"/>
      <c r="AR190" s="250"/>
      <c r="AS190" s="251"/>
      <c r="AT190" s="252"/>
      <c r="AU190" s="70"/>
      <c r="AV190" s="70"/>
      <c r="AW190" s="70"/>
      <c r="AX190" s="253"/>
      <c r="AY190" s="253"/>
      <c r="AZ190" s="253"/>
      <c r="BA190" s="253"/>
      <c r="BB190" s="253"/>
      <c r="BC190" s="254" t="str">
        <f t="shared" si="15"/>
        <v/>
      </c>
      <c r="BD190" s="255"/>
      <c r="BE190" s="256"/>
      <c r="BF190" s="250"/>
      <c r="BG190" s="250"/>
      <c r="BH190" s="250"/>
      <c r="BI190" s="250"/>
      <c r="BJ190" s="250"/>
      <c r="BK190" s="250"/>
      <c r="BL190" s="250"/>
      <c r="BM190" s="250"/>
      <c r="BN190" s="250"/>
      <c r="BO190" s="250"/>
      <c r="BP190" s="250"/>
      <c r="BQ190" s="250"/>
      <c r="BR190" s="250"/>
      <c r="BS190" s="250"/>
      <c r="BT190" s="250"/>
    </row>
    <row r="191" spans="1:72" s="33" customFormat="1" ht="12.75" x14ac:dyDescent="0.2">
      <c r="A191" s="250"/>
      <c r="B191" s="261"/>
      <c r="C191" s="262"/>
      <c r="D191" s="261"/>
      <c r="E191" s="261"/>
      <c r="F191" s="261"/>
      <c r="G191" s="261"/>
      <c r="H191" s="250"/>
      <c r="I191" s="250"/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  <c r="U191" s="250"/>
      <c r="V191" s="250"/>
      <c r="W191" s="250"/>
      <c r="X191" s="250"/>
      <c r="Y191" s="250"/>
      <c r="Z191" s="250"/>
      <c r="AA191" s="250"/>
      <c r="AB191" s="250"/>
      <c r="AC191" s="250"/>
      <c r="AD191" s="250"/>
      <c r="AE191" s="250"/>
      <c r="AF191" s="250"/>
      <c r="AG191" s="250"/>
      <c r="AH191" s="250"/>
      <c r="AI191" s="250"/>
      <c r="AJ191" s="250"/>
      <c r="AK191" s="250"/>
      <c r="AL191" s="250"/>
      <c r="AM191" s="250"/>
      <c r="AN191" s="250"/>
      <c r="AO191" s="250"/>
      <c r="AP191" s="250"/>
      <c r="AQ191" s="250"/>
      <c r="AR191" s="250"/>
      <c r="AS191" s="251"/>
      <c r="AT191" s="252"/>
      <c r="AU191" s="70"/>
      <c r="AV191" s="70"/>
      <c r="AW191" s="70"/>
      <c r="AX191" s="253"/>
      <c r="AY191" s="253"/>
      <c r="AZ191" s="253"/>
      <c r="BA191" s="253"/>
      <c r="BB191" s="253"/>
      <c r="BC191" s="254" t="str">
        <f t="shared" si="15"/>
        <v/>
      </c>
      <c r="BD191" s="255"/>
      <c r="BE191" s="256"/>
      <c r="BF191" s="250"/>
      <c r="BG191" s="250"/>
      <c r="BH191" s="250"/>
      <c r="BI191" s="250"/>
      <c r="BJ191" s="250"/>
      <c r="BK191" s="250"/>
      <c r="BL191" s="250"/>
      <c r="BM191" s="250"/>
      <c r="BN191" s="250"/>
      <c r="BO191" s="250"/>
      <c r="BP191" s="250"/>
      <c r="BQ191" s="250"/>
      <c r="BR191" s="250"/>
      <c r="BS191" s="250"/>
      <c r="BT191" s="250"/>
    </row>
    <row r="192" spans="1:72" s="33" customFormat="1" ht="12.75" x14ac:dyDescent="0.2">
      <c r="A192" s="250"/>
      <c r="B192" s="261"/>
      <c r="C192" s="262"/>
      <c r="D192" s="261"/>
      <c r="E192" s="261"/>
      <c r="F192" s="261"/>
      <c r="G192" s="261"/>
      <c r="H192" s="250"/>
      <c r="I192" s="250"/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  <c r="U192" s="250"/>
      <c r="V192" s="250"/>
      <c r="W192" s="250"/>
      <c r="X192" s="250"/>
      <c r="Y192" s="250"/>
      <c r="Z192" s="250"/>
      <c r="AA192" s="250"/>
      <c r="AB192" s="250"/>
      <c r="AC192" s="250"/>
      <c r="AD192" s="250"/>
      <c r="AE192" s="250"/>
      <c r="AF192" s="250"/>
      <c r="AG192" s="250"/>
      <c r="AH192" s="250"/>
      <c r="AI192" s="250"/>
      <c r="AJ192" s="250"/>
      <c r="AK192" s="250"/>
      <c r="AL192" s="250"/>
      <c r="AM192" s="250"/>
      <c r="AN192" s="250"/>
      <c r="AO192" s="250"/>
      <c r="AP192" s="250"/>
      <c r="AQ192" s="250"/>
      <c r="AR192" s="250"/>
      <c r="AS192" s="251"/>
      <c r="AT192" s="252"/>
      <c r="AU192" s="70"/>
      <c r="AV192" s="70"/>
      <c r="AW192" s="70"/>
      <c r="AX192" s="253"/>
      <c r="AY192" s="253"/>
      <c r="AZ192" s="253"/>
      <c r="BA192" s="253"/>
      <c r="BB192" s="253"/>
      <c r="BC192" s="254" t="str">
        <f t="shared" si="15"/>
        <v/>
      </c>
      <c r="BD192" s="255"/>
      <c r="BE192" s="256"/>
      <c r="BF192" s="250"/>
      <c r="BG192" s="250"/>
      <c r="BH192" s="250"/>
      <c r="BI192" s="250"/>
      <c r="BJ192" s="250"/>
      <c r="BK192" s="250"/>
      <c r="BL192" s="250"/>
      <c r="BM192" s="250"/>
      <c r="BN192" s="250"/>
      <c r="BO192" s="250"/>
      <c r="BP192" s="250"/>
      <c r="BQ192" s="250"/>
      <c r="BR192" s="250"/>
      <c r="BS192" s="250"/>
      <c r="BT192" s="250"/>
    </row>
    <row r="193" spans="1:72" s="33" customFormat="1" ht="12.75" x14ac:dyDescent="0.2">
      <c r="A193" s="250"/>
      <c r="B193" s="261"/>
      <c r="C193" s="262"/>
      <c r="D193" s="261"/>
      <c r="E193" s="261"/>
      <c r="F193" s="261"/>
      <c r="G193" s="261"/>
      <c r="H193" s="250"/>
      <c r="I193" s="250"/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250"/>
      <c r="AA193" s="250"/>
      <c r="AB193" s="250"/>
      <c r="AC193" s="250"/>
      <c r="AD193" s="250"/>
      <c r="AE193" s="250"/>
      <c r="AF193" s="250"/>
      <c r="AG193" s="250"/>
      <c r="AH193" s="250"/>
      <c r="AI193" s="250"/>
      <c r="AJ193" s="250"/>
      <c r="AK193" s="250"/>
      <c r="AL193" s="250"/>
      <c r="AM193" s="250"/>
      <c r="AN193" s="250"/>
      <c r="AO193" s="250"/>
      <c r="AP193" s="250"/>
      <c r="AQ193" s="250"/>
      <c r="AR193" s="250"/>
      <c r="AS193" s="251"/>
      <c r="AT193" s="252"/>
      <c r="AU193" s="70"/>
      <c r="AV193" s="70"/>
      <c r="AW193" s="70"/>
      <c r="AX193" s="253"/>
      <c r="AY193" s="253"/>
      <c r="AZ193" s="253"/>
      <c r="BA193" s="253"/>
      <c r="BB193" s="253"/>
      <c r="BC193" s="254" t="str">
        <f t="shared" si="15"/>
        <v/>
      </c>
      <c r="BD193" s="255"/>
      <c r="BE193" s="256"/>
      <c r="BF193" s="250"/>
      <c r="BG193" s="250"/>
      <c r="BH193" s="250"/>
      <c r="BI193" s="250"/>
      <c r="BJ193" s="250"/>
      <c r="BK193" s="250"/>
      <c r="BL193" s="250"/>
      <c r="BM193" s="250"/>
      <c r="BN193" s="250"/>
      <c r="BO193" s="250"/>
      <c r="BP193" s="250"/>
      <c r="BQ193" s="250"/>
      <c r="BR193" s="250"/>
      <c r="BS193" s="250"/>
      <c r="BT193" s="250"/>
    </row>
    <row r="194" spans="1:72" s="33" customFormat="1" ht="12.75" x14ac:dyDescent="0.2">
      <c r="A194" s="250"/>
      <c r="B194" s="261"/>
      <c r="C194" s="262"/>
      <c r="D194" s="261"/>
      <c r="E194" s="261"/>
      <c r="F194" s="261"/>
      <c r="G194" s="261"/>
      <c r="H194" s="250"/>
      <c r="I194" s="250"/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250"/>
      <c r="AA194" s="250"/>
      <c r="AB194" s="250"/>
      <c r="AC194" s="250"/>
      <c r="AD194" s="250"/>
      <c r="AE194" s="250"/>
      <c r="AF194" s="250"/>
      <c r="AG194" s="250"/>
      <c r="AH194" s="250"/>
      <c r="AI194" s="250"/>
      <c r="AJ194" s="250"/>
      <c r="AK194" s="250"/>
      <c r="AL194" s="250"/>
      <c r="AM194" s="250"/>
      <c r="AN194" s="250"/>
      <c r="AO194" s="250"/>
      <c r="AP194" s="250"/>
      <c r="AQ194" s="250"/>
      <c r="AR194" s="250"/>
      <c r="AS194" s="251"/>
      <c r="AT194" s="252"/>
      <c r="AU194" s="70"/>
      <c r="AV194" s="70"/>
      <c r="AW194" s="70"/>
      <c r="AX194" s="253"/>
      <c r="AY194" s="253"/>
      <c r="AZ194" s="253"/>
      <c r="BA194" s="253"/>
      <c r="BB194" s="253"/>
      <c r="BC194" s="254" t="str">
        <f t="shared" si="15"/>
        <v/>
      </c>
      <c r="BD194" s="255"/>
      <c r="BE194" s="256"/>
      <c r="BF194" s="250"/>
      <c r="BG194" s="250"/>
      <c r="BH194" s="250"/>
      <c r="BI194" s="250"/>
      <c r="BJ194" s="250"/>
      <c r="BK194" s="250"/>
      <c r="BL194" s="250"/>
      <c r="BM194" s="250"/>
      <c r="BN194" s="250"/>
      <c r="BO194" s="250"/>
      <c r="BP194" s="250"/>
      <c r="BQ194" s="250"/>
      <c r="BR194" s="250"/>
      <c r="BS194" s="250"/>
      <c r="BT194" s="250"/>
    </row>
    <row r="195" spans="1:72" s="33" customFormat="1" ht="12.75" x14ac:dyDescent="0.2">
      <c r="A195" s="250"/>
      <c r="B195" s="261"/>
      <c r="C195" s="262"/>
      <c r="D195" s="261"/>
      <c r="E195" s="261"/>
      <c r="F195" s="261"/>
      <c r="G195" s="261"/>
      <c r="H195" s="250"/>
      <c r="I195" s="250"/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250"/>
      <c r="AA195" s="250"/>
      <c r="AB195" s="250"/>
      <c r="AC195" s="250"/>
      <c r="AD195" s="250"/>
      <c r="AE195" s="250"/>
      <c r="AF195" s="250"/>
      <c r="AG195" s="250"/>
      <c r="AH195" s="250"/>
      <c r="AI195" s="250"/>
      <c r="AJ195" s="250"/>
      <c r="AK195" s="250"/>
      <c r="AL195" s="250"/>
      <c r="AM195" s="250"/>
      <c r="AN195" s="250"/>
      <c r="AO195" s="250"/>
      <c r="AP195" s="250"/>
      <c r="AQ195" s="250"/>
      <c r="AR195" s="250"/>
      <c r="AS195" s="251"/>
      <c r="AT195" s="252"/>
      <c r="AU195" s="70"/>
      <c r="AV195" s="70"/>
      <c r="AW195" s="70"/>
      <c r="AX195" s="253"/>
      <c r="AY195" s="253"/>
      <c r="AZ195" s="253"/>
      <c r="BA195" s="253"/>
      <c r="BB195" s="253"/>
      <c r="BC195" s="254" t="str">
        <f t="shared" si="15"/>
        <v/>
      </c>
      <c r="BD195" s="255"/>
      <c r="BE195" s="256"/>
      <c r="BF195" s="250"/>
      <c r="BG195" s="250"/>
      <c r="BH195" s="250"/>
      <c r="BI195" s="250"/>
      <c r="BJ195" s="250"/>
      <c r="BK195" s="250"/>
      <c r="BL195" s="250"/>
      <c r="BM195" s="250"/>
      <c r="BN195" s="250"/>
      <c r="BO195" s="250"/>
      <c r="BP195" s="250"/>
      <c r="BQ195" s="250"/>
      <c r="BR195" s="250"/>
      <c r="BS195" s="250"/>
      <c r="BT195" s="250"/>
    </row>
    <row r="196" spans="1:72" s="33" customFormat="1" ht="12.75" x14ac:dyDescent="0.2">
      <c r="A196" s="250"/>
      <c r="B196" s="261"/>
      <c r="C196" s="262"/>
      <c r="D196" s="261"/>
      <c r="E196" s="261"/>
      <c r="F196" s="261"/>
      <c r="G196" s="261"/>
      <c r="H196" s="250"/>
      <c r="I196" s="250"/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250"/>
      <c r="AA196" s="250"/>
      <c r="AB196" s="250"/>
      <c r="AC196" s="250"/>
      <c r="AD196" s="250"/>
      <c r="AE196" s="250"/>
      <c r="AF196" s="250"/>
      <c r="AG196" s="250"/>
      <c r="AH196" s="250"/>
      <c r="AI196" s="250"/>
      <c r="AJ196" s="250"/>
      <c r="AK196" s="250"/>
      <c r="AL196" s="250"/>
      <c r="AM196" s="250"/>
      <c r="AN196" s="250"/>
      <c r="AO196" s="250"/>
      <c r="AP196" s="250"/>
      <c r="AQ196" s="250"/>
      <c r="AR196" s="250"/>
      <c r="AS196" s="251"/>
      <c r="AT196" s="252"/>
      <c r="AU196" s="70"/>
      <c r="AV196" s="70"/>
      <c r="AW196" s="70"/>
      <c r="AX196" s="253"/>
      <c r="AY196" s="253"/>
      <c r="AZ196" s="253"/>
      <c r="BA196" s="253"/>
      <c r="BB196" s="253"/>
      <c r="BC196" s="254" t="str">
        <f t="shared" si="15"/>
        <v/>
      </c>
      <c r="BD196" s="255"/>
      <c r="BE196" s="256"/>
      <c r="BF196" s="250"/>
      <c r="BG196" s="250"/>
      <c r="BH196" s="250"/>
      <c r="BI196" s="250"/>
      <c r="BJ196" s="250"/>
      <c r="BK196" s="250"/>
      <c r="BL196" s="250"/>
      <c r="BM196" s="250"/>
      <c r="BN196" s="250"/>
      <c r="BO196" s="250"/>
      <c r="BP196" s="250"/>
      <c r="BQ196" s="250"/>
      <c r="BR196" s="250"/>
      <c r="BS196" s="250"/>
      <c r="BT196" s="250"/>
    </row>
    <row r="197" spans="1:72" s="33" customFormat="1" ht="12.75" x14ac:dyDescent="0.2">
      <c r="A197" s="250"/>
      <c r="B197" s="261"/>
      <c r="C197" s="262"/>
      <c r="D197" s="261"/>
      <c r="E197" s="261"/>
      <c r="F197" s="261"/>
      <c r="G197" s="261"/>
      <c r="H197" s="250"/>
      <c r="I197" s="250"/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  <c r="U197" s="250"/>
      <c r="V197" s="250"/>
      <c r="W197" s="250"/>
      <c r="X197" s="250"/>
      <c r="Y197" s="250"/>
      <c r="Z197" s="250"/>
      <c r="AA197" s="250"/>
      <c r="AB197" s="250"/>
      <c r="AC197" s="250"/>
      <c r="AD197" s="250"/>
      <c r="AE197" s="250"/>
      <c r="AF197" s="250"/>
      <c r="AG197" s="250"/>
      <c r="AH197" s="250"/>
      <c r="AI197" s="250"/>
      <c r="AJ197" s="250"/>
      <c r="AK197" s="250"/>
      <c r="AL197" s="250"/>
      <c r="AM197" s="250"/>
      <c r="AN197" s="250"/>
      <c r="AO197" s="250"/>
      <c r="AP197" s="250"/>
      <c r="AQ197" s="250"/>
      <c r="AR197" s="250"/>
      <c r="AS197" s="251"/>
      <c r="AT197" s="252"/>
      <c r="AU197" s="70"/>
      <c r="AV197" s="70"/>
      <c r="AW197" s="70"/>
      <c r="AX197" s="253"/>
      <c r="AY197" s="253"/>
      <c r="AZ197" s="253"/>
      <c r="BA197" s="253"/>
      <c r="BB197" s="253"/>
      <c r="BC197" s="254" t="str">
        <f t="shared" si="15"/>
        <v/>
      </c>
      <c r="BD197" s="255"/>
      <c r="BE197" s="256"/>
      <c r="BF197" s="250"/>
      <c r="BG197" s="250"/>
      <c r="BH197" s="250"/>
      <c r="BI197" s="250"/>
      <c r="BJ197" s="250"/>
      <c r="BK197" s="250"/>
      <c r="BL197" s="250"/>
      <c r="BM197" s="250"/>
      <c r="BN197" s="250"/>
      <c r="BO197" s="250"/>
      <c r="BP197" s="250"/>
      <c r="BQ197" s="250"/>
      <c r="BR197" s="250"/>
      <c r="BS197" s="250"/>
      <c r="BT197" s="250"/>
    </row>
    <row r="198" spans="1:72" s="33" customFormat="1" ht="12.75" x14ac:dyDescent="0.2">
      <c r="A198" s="250"/>
      <c r="B198" s="261"/>
      <c r="C198" s="262"/>
      <c r="D198" s="261"/>
      <c r="E198" s="261"/>
      <c r="F198" s="261"/>
      <c r="G198" s="261"/>
      <c r="H198" s="250"/>
      <c r="I198" s="250"/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  <c r="U198" s="250"/>
      <c r="V198" s="250"/>
      <c r="W198" s="250"/>
      <c r="X198" s="250"/>
      <c r="Y198" s="250"/>
      <c r="Z198" s="250"/>
      <c r="AA198" s="250"/>
      <c r="AB198" s="250"/>
      <c r="AC198" s="250"/>
      <c r="AD198" s="250"/>
      <c r="AE198" s="250"/>
      <c r="AF198" s="250"/>
      <c r="AG198" s="250"/>
      <c r="AH198" s="250"/>
      <c r="AI198" s="250"/>
      <c r="AJ198" s="250"/>
      <c r="AK198" s="250"/>
      <c r="AL198" s="250"/>
      <c r="AM198" s="250"/>
      <c r="AN198" s="250"/>
      <c r="AO198" s="250"/>
      <c r="AP198" s="250"/>
      <c r="AQ198" s="250"/>
      <c r="AR198" s="250"/>
      <c r="AS198" s="251"/>
      <c r="AT198" s="252"/>
      <c r="AU198" s="70"/>
      <c r="AV198" s="70"/>
      <c r="AW198" s="70"/>
      <c r="AX198" s="253"/>
      <c r="AY198" s="253"/>
      <c r="AZ198" s="253"/>
      <c r="BA198" s="253"/>
      <c r="BB198" s="253"/>
      <c r="BC198" s="254" t="str">
        <f t="shared" si="15"/>
        <v/>
      </c>
      <c r="BD198" s="255"/>
      <c r="BE198" s="256"/>
      <c r="BF198" s="250"/>
      <c r="BG198" s="250"/>
      <c r="BH198" s="250"/>
      <c r="BI198" s="250"/>
      <c r="BJ198" s="250"/>
      <c r="BK198" s="250"/>
      <c r="BL198" s="250"/>
      <c r="BM198" s="250"/>
      <c r="BN198" s="250"/>
      <c r="BO198" s="250"/>
      <c r="BP198" s="250"/>
      <c r="BQ198" s="250"/>
      <c r="BR198" s="250"/>
      <c r="BS198" s="250"/>
      <c r="BT198" s="250"/>
    </row>
    <row r="199" spans="1:72" s="33" customFormat="1" ht="12.75" x14ac:dyDescent="0.2">
      <c r="A199" s="250"/>
      <c r="B199" s="261"/>
      <c r="C199" s="262"/>
      <c r="D199" s="261"/>
      <c r="E199" s="261"/>
      <c r="F199" s="261"/>
      <c r="G199" s="261"/>
      <c r="H199" s="250"/>
      <c r="I199" s="250"/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  <c r="U199" s="250"/>
      <c r="V199" s="250"/>
      <c r="W199" s="250"/>
      <c r="X199" s="250"/>
      <c r="Y199" s="250"/>
      <c r="Z199" s="250"/>
      <c r="AA199" s="250"/>
      <c r="AB199" s="250"/>
      <c r="AC199" s="250"/>
      <c r="AD199" s="250"/>
      <c r="AE199" s="250"/>
      <c r="AF199" s="250"/>
      <c r="AG199" s="250"/>
      <c r="AH199" s="250"/>
      <c r="AI199" s="250"/>
      <c r="AJ199" s="250"/>
      <c r="AK199" s="250"/>
      <c r="AL199" s="250"/>
      <c r="AM199" s="250"/>
      <c r="AN199" s="250"/>
      <c r="AO199" s="250"/>
      <c r="AP199" s="250"/>
      <c r="AQ199" s="250"/>
      <c r="AR199" s="250"/>
      <c r="AS199" s="251"/>
      <c r="AT199" s="252"/>
      <c r="AU199" s="70"/>
      <c r="AV199" s="70"/>
      <c r="AW199" s="70"/>
      <c r="AX199" s="253"/>
      <c r="AY199" s="253"/>
      <c r="AZ199" s="253"/>
      <c r="BA199" s="253"/>
      <c r="BB199" s="253"/>
      <c r="BC199" s="254" t="str">
        <f t="shared" si="15"/>
        <v/>
      </c>
      <c r="BD199" s="255"/>
      <c r="BE199" s="256"/>
      <c r="BF199" s="250"/>
      <c r="BG199" s="250"/>
      <c r="BH199" s="250"/>
      <c r="BI199" s="250"/>
      <c r="BJ199" s="250"/>
      <c r="BK199" s="250"/>
      <c r="BL199" s="250"/>
      <c r="BM199" s="250"/>
      <c r="BN199" s="250"/>
      <c r="BO199" s="250"/>
      <c r="BP199" s="250"/>
      <c r="BQ199" s="250"/>
      <c r="BR199" s="250"/>
      <c r="BS199" s="250"/>
      <c r="BT199" s="250"/>
    </row>
    <row r="200" spans="1:72" s="33" customFormat="1" ht="12.75" x14ac:dyDescent="0.2">
      <c r="A200" s="250"/>
      <c r="B200" s="261"/>
      <c r="C200" s="262"/>
      <c r="D200" s="261"/>
      <c r="E200" s="261"/>
      <c r="F200" s="261"/>
      <c r="G200" s="261"/>
      <c r="H200" s="250"/>
      <c r="I200" s="250"/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  <c r="U200" s="250"/>
      <c r="V200" s="250"/>
      <c r="W200" s="250"/>
      <c r="X200" s="250"/>
      <c r="Y200" s="250"/>
      <c r="Z200" s="250"/>
      <c r="AA200" s="250"/>
      <c r="AB200" s="250"/>
      <c r="AC200" s="250"/>
      <c r="AD200" s="250"/>
      <c r="AE200" s="250"/>
      <c r="AF200" s="250"/>
      <c r="AG200" s="250"/>
      <c r="AH200" s="250"/>
      <c r="AI200" s="250"/>
      <c r="AJ200" s="250"/>
      <c r="AK200" s="250"/>
      <c r="AL200" s="250"/>
      <c r="AM200" s="250"/>
      <c r="AN200" s="250"/>
      <c r="AO200" s="250"/>
      <c r="AP200" s="250"/>
      <c r="AQ200" s="250"/>
      <c r="AR200" s="250"/>
      <c r="AS200" s="251"/>
      <c r="AT200" s="252"/>
      <c r="AU200" s="70"/>
      <c r="AV200" s="70"/>
      <c r="AW200" s="70"/>
      <c r="AX200" s="253"/>
      <c r="AY200" s="253"/>
      <c r="AZ200" s="253"/>
      <c r="BA200" s="253"/>
      <c r="BB200" s="253"/>
      <c r="BC200" s="254" t="str">
        <f t="shared" si="15"/>
        <v/>
      </c>
      <c r="BD200" s="255"/>
      <c r="BE200" s="256"/>
      <c r="BF200" s="250"/>
      <c r="BG200" s="250"/>
      <c r="BH200" s="250"/>
      <c r="BI200" s="250"/>
      <c r="BJ200" s="250"/>
      <c r="BK200" s="250"/>
      <c r="BL200" s="250"/>
      <c r="BM200" s="250"/>
      <c r="BN200" s="250"/>
      <c r="BO200" s="250"/>
      <c r="BP200" s="250"/>
      <c r="BQ200" s="250"/>
      <c r="BR200" s="250"/>
      <c r="BS200" s="250"/>
      <c r="BT200" s="250"/>
    </row>
    <row r="201" spans="1:72" s="33" customFormat="1" ht="12.75" x14ac:dyDescent="0.2">
      <c r="A201" s="250"/>
      <c r="B201" s="261"/>
      <c r="C201" s="262"/>
      <c r="D201" s="261"/>
      <c r="E201" s="261"/>
      <c r="F201" s="261"/>
      <c r="G201" s="261"/>
      <c r="H201" s="250"/>
      <c r="I201" s="250"/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  <c r="U201" s="250"/>
      <c r="V201" s="250"/>
      <c r="W201" s="250"/>
      <c r="X201" s="250"/>
      <c r="Y201" s="250"/>
      <c r="Z201" s="250"/>
      <c r="AA201" s="250"/>
      <c r="AB201" s="250"/>
      <c r="AC201" s="250"/>
      <c r="AD201" s="250"/>
      <c r="AE201" s="250"/>
      <c r="AF201" s="250"/>
      <c r="AG201" s="250"/>
      <c r="AH201" s="250"/>
      <c r="AI201" s="250"/>
      <c r="AJ201" s="250"/>
      <c r="AK201" s="250"/>
      <c r="AL201" s="250"/>
      <c r="AM201" s="250"/>
      <c r="AN201" s="250"/>
      <c r="AO201" s="250"/>
      <c r="AP201" s="250"/>
      <c r="AQ201" s="250"/>
      <c r="AR201" s="250"/>
      <c r="AS201" s="251"/>
      <c r="AT201" s="252"/>
      <c r="AU201" s="70"/>
      <c r="AV201" s="70"/>
      <c r="AW201" s="70"/>
      <c r="AX201" s="253"/>
      <c r="AY201" s="253"/>
      <c r="AZ201" s="253"/>
      <c r="BA201" s="253"/>
      <c r="BB201" s="253"/>
      <c r="BC201" s="254" t="str">
        <f t="shared" si="15"/>
        <v/>
      </c>
      <c r="BD201" s="255"/>
      <c r="BE201" s="256"/>
      <c r="BF201" s="250"/>
      <c r="BG201" s="250"/>
      <c r="BH201" s="250"/>
      <c r="BI201" s="250"/>
      <c r="BJ201" s="250"/>
      <c r="BK201" s="250"/>
      <c r="BL201" s="250"/>
      <c r="BM201" s="250"/>
      <c r="BN201" s="250"/>
      <c r="BO201" s="250"/>
      <c r="BP201" s="250"/>
      <c r="BQ201" s="250"/>
      <c r="BR201" s="250"/>
      <c r="BS201" s="250"/>
      <c r="BT201" s="250"/>
    </row>
    <row r="202" spans="1:72" s="33" customFormat="1" ht="12.75" x14ac:dyDescent="0.2">
      <c r="A202" s="250"/>
      <c r="B202" s="261"/>
      <c r="C202" s="262"/>
      <c r="D202" s="261"/>
      <c r="E202" s="261"/>
      <c r="F202" s="261"/>
      <c r="G202" s="261"/>
      <c r="H202" s="250"/>
      <c r="I202" s="250"/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  <c r="U202" s="250"/>
      <c r="V202" s="250"/>
      <c r="W202" s="250"/>
      <c r="X202" s="250"/>
      <c r="Y202" s="250"/>
      <c r="Z202" s="250"/>
      <c r="AA202" s="250"/>
      <c r="AB202" s="250"/>
      <c r="AC202" s="250"/>
      <c r="AD202" s="250"/>
      <c r="AE202" s="250"/>
      <c r="AF202" s="250"/>
      <c r="AG202" s="250"/>
      <c r="AH202" s="250"/>
      <c r="AI202" s="250"/>
      <c r="AJ202" s="250"/>
      <c r="AK202" s="250"/>
      <c r="AL202" s="250"/>
      <c r="AM202" s="250"/>
      <c r="AN202" s="250"/>
      <c r="AO202" s="250"/>
      <c r="AP202" s="250"/>
      <c r="AQ202" s="250"/>
      <c r="AR202" s="250"/>
      <c r="AS202" s="251"/>
      <c r="AT202" s="252"/>
      <c r="AU202" s="70"/>
      <c r="AV202" s="70"/>
      <c r="AW202" s="70"/>
      <c r="AX202" s="253"/>
      <c r="AY202" s="253"/>
      <c r="AZ202" s="253"/>
      <c r="BA202" s="253"/>
      <c r="BB202" s="253"/>
      <c r="BC202" s="254" t="str">
        <f t="shared" si="15"/>
        <v/>
      </c>
      <c r="BD202" s="255"/>
      <c r="BE202" s="256"/>
      <c r="BF202" s="250"/>
      <c r="BG202" s="250"/>
      <c r="BH202" s="250"/>
      <c r="BI202" s="250"/>
      <c r="BJ202" s="250"/>
      <c r="BK202" s="250"/>
      <c r="BL202" s="250"/>
      <c r="BM202" s="250"/>
      <c r="BN202" s="250"/>
      <c r="BO202" s="250"/>
      <c r="BP202" s="250"/>
      <c r="BQ202" s="250"/>
      <c r="BR202" s="250"/>
      <c r="BS202" s="250"/>
      <c r="BT202" s="250"/>
    </row>
    <row r="203" spans="1:72" s="33" customFormat="1" ht="12.75" x14ac:dyDescent="0.2">
      <c r="A203" s="250"/>
      <c r="B203" s="261"/>
      <c r="C203" s="262"/>
      <c r="D203" s="261"/>
      <c r="E203" s="261"/>
      <c r="F203" s="261"/>
      <c r="G203" s="261"/>
      <c r="H203" s="250"/>
      <c r="I203" s="250"/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  <c r="U203" s="250"/>
      <c r="V203" s="250"/>
      <c r="W203" s="250"/>
      <c r="X203" s="250"/>
      <c r="Y203" s="250"/>
      <c r="Z203" s="250"/>
      <c r="AA203" s="250"/>
      <c r="AB203" s="250"/>
      <c r="AC203" s="250"/>
      <c r="AD203" s="250"/>
      <c r="AE203" s="250"/>
      <c r="AF203" s="250"/>
      <c r="AG203" s="250"/>
      <c r="AH203" s="250"/>
      <c r="AI203" s="250"/>
      <c r="AJ203" s="250"/>
      <c r="AK203" s="250"/>
      <c r="AL203" s="250"/>
      <c r="AM203" s="250"/>
      <c r="AN203" s="250"/>
      <c r="AO203" s="250"/>
      <c r="AP203" s="250"/>
      <c r="AQ203" s="250"/>
      <c r="AR203" s="250"/>
      <c r="AS203" s="251"/>
      <c r="AT203" s="252"/>
      <c r="AU203" s="70"/>
      <c r="AV203" s="70"/>
      <c r="AW203" s="70"/>
      <c r="AX203" s="253"/>
      <c r="AY203" s="253"/>
      <c r="AZ203" s="253"/>
      <c r="BA203" s="253"/>
      <c r="BB203" s="253"/>
      <c r="BC203" s="254" t="str">
        <f t="shared" si="15"/>
        <v/>
      </c>
      <c r="BD203" s="255"/>
      <c r="BE203" s="256"/>
      <c r="BF203" s="250"/>
      <c r="BG203" s="250"/>
      <c r="BH203" s="250"/>
      <c r="BI203" s="250"/>
      <c r="BJ203" s="250"/>
      <c r="BK203" s="250"/>
      <c r="BL203" s="250"/>
      <c r="BM203" s="250"/>
      <c r="BN203" s="250"/>
      <c r="BO203" s="250"/>
      <c r="BP203" s="250"/>
      <c r="BQ203" s="250"/>
      <c r="BR203" s="250"/>
      <c r="BS203" s="250"/>
      <c r="BT203" s="250"/>
    </row>
    <row r="204" spans="1:72" s="33" customFormat="1" ht="12.75" x14ac:dyDescent="0.2">
      <c r="A204" s="250"/>
      <c r="B204" s="261"/>
      <c r="C204" s="262"/>
      <c r="D204" s="261"/>
      <c r="E204" s="261"/>
      <c r="F204" s="261"/>
      <c r="G204" s="261"/>
      <c r="H204" s="250"/>
      <c r="I204" s="250"/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  <c r="U204" s="250"/>
      <c r="V204" s="250"/>
      <c r="W204" s="250"/>
      <c r="X204" s="250"/>
      <c r="Y204" s="250"/>
      <c r="Z204" s="250"/>
      <c r="AA204" s="250"/>
      <c r="AB204" s="250"/>
      <c r="AC204" s="250"/>
      <c r="AD204" s="250"/>
      <c r="AE204" s="250"/>
      <c r="AF204" s="250"/>
      <c r="AG204" s="250"/>
      <c r="AH204" s="250"/>
      <c r="AI204" s="250"/>
      <c r="AJ204" s="250"/>
      <c r="AK204" s="250"/>
      <c r="AL204" s="250"/>
      <c r="AM204" s="250"/>
      <c r="AN204" s="250"/>
      <c r="AO204" s="250"/>
      <c r="AP204" s="250"/>
      <c r="AQ204" s="250"/>
      <c r="AR204" s="250"/>
      <c r="AS204" s="251"/>
      <c r="AT204" s="252"/>
      <c r="AU204" s="70"/>
      <c r="AV204" s="70"/>
      <c r="AW204" s="70"/>
      <c r="AX204" s="253"/>
      <c r="AY204" s="253"/>
      <c r="AZ204" s="253"/>
      <c r="BA204" s="253"/>
      <c r="BB204" s="253"/>
      <c r="BC204" s="254" t="str">
        <f t="shared" si="15"/>
        <v/>
      </c>
      <c r="BD204" s="255"/>
      <c r="BE204" s="256"/>
      <c r="BF204" s="250"/>
      <c r="BG204" s="250"/>
      <c r="BH204" s="250"/>
      <c r="BI204" s="250"/>
      <c r="BJ204" s="250"/>
      <c r="BK204" s="250"/>
      <c r="BL204" s="250"/>
      <c r="BM204" s="250"/>
      <c r="BN204" s="250"/>
      <c r="BO204" s="250"/>
      <c r="BP204" s="250"/>
      <c r="BQ204" s="250"/>
      <c r="BR204" s="250"/>
      <c r="BS204" s="250"/>
      <c r="BT204" s="250"/>
    </row>
    <row r="205" spans="1:72" s="33" customFormat="1" ht="12.75" x14ac:dyDescent="0.2">
      <c r="A205" s="250"/>
      <c r="B205" s="261"/>
      <c r="C205" s="262"/>
      <c r="D205" s="261"/>
      <c r="E205" s="261"/>
      <c r="F205" s="261"/>
      <c r="G205" s="261"/>
      <c r="H205" s="250"/>
      <c r="I205" s="250"/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  <c r="U205" s="250"/>
      <c r="V205" s="250"/>
      <c r="W205" s="250"/>
      <c r="X205" s="250"/>
      <c r="Y205" s="250"/>
      <c r="Z205" s="250"/>
      <c r="AA205" s="250"/>
      <c r="AB205" s="250"/>
      <c r="AC205" s="250"/>
      <c r="AD205" s="250"/>
      <c r="AE205" s="250"/>
      <c r="AF205" s="250"/>
      <c r="AG205" s="250"/>
      <c r="AH205" s="250"/>
      <c r="AI205" s="250"/>
      <c r="AJ205" s="250"/>
      <c r="AK205" s="250"/>
      <c r="AL205" s="250"/>
      <c r="AM205" s="250"/>
      <c r="AN205" s="250"/>
      <c r="AO205" s="250"/>
      <c r="AP205" s="250"/>
      <c r="AQ205" s="250"/>
      <c r="AR205" s="250"/>
      <c r="AS205" s="251"/>
      <c r="AT205" s="252"/>
      <c r="AU205" s="70"/>
      <c r="AV205" s="70"/>
      <c r="AW205" s="70"/>
      <c r="AX205" s="253"/>
      <c r="AY205" s="253"/>
      <c r="AZ205" s="253"/>
      <c r="BA205" s="253"/>
      <c r="BB205" s="253"/>
      <c r="BC205" s="254" t="str">
        <f t="shared" si="15"/>
        <v/>
      </c>
      <c r="BD205" s="255"/>
      <c r="BE205" s="256"/>
      <c r="BF205" s="250"/>
      <c r="BG205" s="250"/>
      <c r="BH205" s="250"/>
      <c r="BI205" s="250"/>
      <c r="BJ205" s="250"/>
      <c r="BK205" s="250"/>
      <c r="BL205" s="250"/>
      <c r="BM205" s="250"/>
      <c r="BN205" s="250"/>
      <c r="BO205" s="250"/>
      <c r="BP205" s="250"/>
      <c r="BQ205" s="250"/>
      <c r="BR205" s="250"/>
      <c r="BS205" s="250"/>
      <c r="BT205" s="250"/>
    </row>
    <row r="206" spans="1:72" s="33" customFormat="1" ht="12.75" x14ac:dyDescent="0.2">
      <c r="A206" s="250"/>
      <c r="B206" s="261"/>
      <c r="C206" s="262"/>
      <c r="D206" s="261"/>
      <c r="E206" s="261"/>
      <c r="F206" s="261"/>
      <c r="G206" s="261"/>
      <c r="H206" s="250"/>
      <c r="I206" s="250"/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  <c r="U206" s="250"/>
      <c r="V206" s="250"/>
      <c r="W206" s="250"/>
      <c r="X206" s="250"/>
      <c r="Y206" s="250"/>
      <c r="Z206" s="250"/>
      <c r="AA206" s="250"/>
      <c r="AB206" s="250"/>
      <c r="AC206" s="250"/>
      <c r="AD206" s="250"/>
      <c r="AE206" s="250"/>
      <c r="AF206" s="250"/>
      <c r="AG206" s="250"/>
      <c r="AH206" s="250"/>
      <c r="AI206" s="250"/>
      <c r="AJ206" s="250"/>
      <c r="AK206" s="250"/>
      <c r="AL206" s="250"/>
      <c r="AM206" s="250"/>
      <c r="AN206" s="250"/>
      <c r="AO206" s="250"/>
      <c r="AP206" s="250"/>
      <c r="AQ206" s="250"/>
      <c r="AR206" s="250"/>
      <c r="AS206" s="251"/>
      <c r="AT206" s="252"/>
      <c r="AU206" s="70"/>
      <c r="AV206" s="70"/>
      <c r="AW206" s="70"/>
      <c r="AX206" s="253"/>
      <c r="AY206" s="253"/>
      <c r="AZ206" s="253"/>
      <c r="BA206" s="253"/>
      <c r="BB206" s="253"/>
      <c r="BC206" s="254" t="str">
        <f t="shared" si="15"/>
        <v/>
      </c>
      <c r="BD206" s="255"/>
      <c r="BE206" s="256"/>
      <c r="BF206" s="250"/>
      <c r="BG206" s="250"/>
      <c r="BH206" s="250"/>
      <c r="BI206" s="250"/>
      <c r="BJ206" s="250"/>
      <c r="BK206" s="250"/>
      <c r="BL206" s="250"/>
      <c r="BM206" s="250"/>
      <c r="BN206" s="250"/>
      <c r="BO206" s="250"/>
      <c r="BP206" s="250"/>
      <c r="BQ206" s="250"/>
      <c r="BR206" s="250"/>
      <c r="BS206" s="250"/>
      <c r="BT206" s="250"/>
    </row>
    <row r="207" spans="1:72" s="33" customFormat="1" ht="12.75" x14ac:dyDescent="0.2">
      <c r="A207" s="250"/>
      <c r="B207" s="261"/>
      <c r="C207" s="262"/>
      <c r="D207" s="261"/>
      <c r="E207" s="261"/>
      <c r="F207" s="261"/>
      <c r="G207" s="261"/>
      <c r="H207" s="250"/>
      <c r="I207" s="250"/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  <c r="U207" s="250"/>
      <c r="V207" s="250"/>
      <c r="W207" s="250"/>
      <c r="X207" s="250"/>
      <c r="Y207" s="250"/>
      <c r="Z207" s="250"/>
      <c r="AA207" s="250"/>
      <c r="AB207" s="250"/>
      <c r="AC207" s="250"/>
      <c r="AD207" s="250"/>
      <c r="AE207" s="250"/>
      <c r="AF207" s="250"/>
      <c r="AG207" s="250"/>
      <c r="AH207" s="250"/>
      <c r="AI207" s="250"/>
      <c r="AJ207" s="250"/>
      <c r="AK207" s="250"/>
      <c r="AL207" s="250"/>
      <c r="AM207" s="250"/>
      <c r="AN207" s="250"/>
      <c r="AO207" s="250"/>
      <c r="AP207" s="250"/>
      <c r="AQ207" s="250"/>
      <c r="AR207" s="250"/>
      <c r="AS207" s="251"/>
      <c r="AT207" s="252"/>
      <c r="AU207" s="70"/>
      <c r="AV207" s="70"/>
      <c r="AW207" s="70"/>
      <c r="AX207" s="253"/>
      <c r="AY207" s="253"/>
      <c r="AZ207" s="253"/>
      <c r="BA207" s="253"/>
      <c r="BB207" s="253"/>
      <c r="BC207" s="254" t="str">
        <f t="shared" si="15"/>
        <v/>
      </c>
      <c r="BD207" s="255"/>
      <c r="BE207" s="256"/>
      <c r="BF207" s="250"/>
      <c r="BG207" s="250"/>
      <c r="BH207" s="250"/>
      <c r="BI207" s="250"/>
      <c r="BJ207" s="250"/>
      <c r="BK207" s="250"/>
      <c r="BL207" s="250"/>
      <c r="BM207" s="250"/>
      <c r="BN207" s="250"/>
      <c r="BO207" s="250"/>
      <c r="BP207" s="250"/>
      <c r="BQ207" s="250"/>
      <c r="BR207" s="250"/>
      <c r="BS207" s="250"/>
      <c r="BT207" s="250"/>
    </row>
    <row r="208" spans="1:72" s="33" customFormat="1" ht="12.75" x14ac:dyDescent="0.2">
      <c r="A208" s="250"/>
      <c r="B208" s="261"/>
      <c r="C208" s="262"/>
      <c r="D208" s="261"/>
      <c r="E208" s="261"/>
      <c r="F208" s="261"/>
      <c r="G208" s="261"/>
      <c r="H208" s="250"/>
      <c r="I208" s="250"/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  <c r="U208" s="250"/>
      <c r="V208" s="250"/>
      <c r="W208" s="250"/>
      <c r="X208" s="250"/>
      <c r="Y208" s="250"/>
      <c r="Z208" s="250"/>
      <c r="AA208" s="250"/>
      <c r="AB208" s="250"/>
      <c r="AC208" s="250"/>
      <c r="AD208" s="250"/>
      <c r="AE208" s="250"/>
      <c r="AF208" s="250"/>
      <c r="AG208" s="250"/>
      <c r="AH208" s="250"/>
      <c r="AI208" s="250"/>
      <c r="AJ208" s="250"/>
      <c r="AK208" s="250"/>
      <c r="AL208" s="250"/>
      <c r="AM208" s="250"/>
      <c r="AN208" s="250"/>
      <c r="AO208" s="250"/>
      <c r="AP208" s="250"/>
      <c r="AQ208" s="250"/>
      <c r="AR208" s="250"/>
      <c r="AS208" s="251"/>
      <c r="AT208" s="252"/>
      <c r="AU208" s="70"/>
      <c r="AV208" s="70"/>
      <c r="AW208" s="70"/>
      <c r="AX208" s="253"/>
      <c r="AY208" s="253"/>
      <c r="AZ208" s="253"/>
      <c r="BA208" s="253"/>
      <c r="BB208" s="253"/>
      <c r="BC208" s="254" t="str">
        <f t="shared" si="15"/>
        <v/>
      </c>
      <c r="BD208" s="255"/>
      <c r="BE208" s="256"/>
      <c r="BF208" s="250"/>
      <c r="BG208" s="250"/>
      <c r="BH208" s="250"/>
      <c r="BI208" s="250"/>
      <c r="BJ208" s="250"/>
      <c r="BK208" s="250"/>
      <c r="BL208" s="250"/>
      <c r="BM208" s="250"/>
      <c r="BN208" s="250"/>
      <c r="BO208" s="250"/>
      <c r="BP208" s="250"/>
      <c r="BQ208" s="250"/>
      <c r="BR208" s="250"/>
      <c r="BS208" s="250"/>
      <c r="BT208" s="250"/>
    </row>
    <row r="209" spans="1:72" s="33" customFormat="1" ht="12.75" x14ac:dyDescent="0.2">
      <c r="A209" s="250"/>
      <c r="B209" s="261"/>
      <c r="C209" s="262"/>
      <c r="D209" s="261"/>
      <c r="E209" s="261"/>
      <c r="F209" s="261"/>
      <c r="G209" s="261"/>
      <c r="H209" s="250"/>
      <c r="I209" s="250"/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  <c r="U209" s="250"/>
      <c r="V209" s="250"/>
      <c r="W209" s="250"/>
      <c r="X209" s="250"/>
      <c r="Y209" s="250"/>
      <c r="Z209" s="250"/>
      <c r="AA209" s="250"/>
      <c r="AB209" s="250"/>
      <c r="AC209" s="250"/>
      <c r="AD209" s="250"/>
      <c r="AE209" s="250"/>
      <c r="AF209" s="250"/>
      <c r="AG209" s="250"/>
      <c r="AH209" s="250"/>
      <c r="AI209" s="250"/>
      <c r="AJ209" s="250"/>
      <c r="AK209" s="250"/>
      <c r="AL209" s="250"/>
      <c r="AM209" s="250"/>
      <c r="AN209" s="250"/>
      <c r="AO209" s="250"/>
      <c r="AP209" s="250"/>
      <c r="AQ209" s="250"/>
      <c r="AR209" s="250"/>
      <c r="AS209" s="251"/>
      <c r="AT209" s="252"/>
      <c r="AU209" s="70"/>
      <c r="AV209" s="70"/>
      <c r="AW209" s="70"/>
      <c r="AX209" s="253"/>
      <c r="AY209" s="253"/>
      <c r="AZ209" s="253"/>
      <c r="BA209" s="253"/>
      <c r="BB209" s="253"/>
      <c r="BC209" s="254" t="str">
        <f t="shared" si="15"/>
        <v/>
      </c>
      <c r="BD209" s="255"/>
      <c r="BE209" s="256"/>
      <c r="BF209" s="250"/>
      <c r="BG209" s="250"/>
      <c r="BH209" s="250"/>
      <c r="BI209" s="250"/>
      <c r="BJ209" s="250"/>
      <c r="BK209" s="250"/>
      <c r="BL209" s="250"/>
      <c r="BM209" s="250"/>
      <c r="BN209" s="250"/>
      <c r="BO209" s="250"/>
      <c r="BP209" s="250"/>
      <c r="BQ209" s="250"/>
      <c r="BR209" s="250"/>
      <c r="BS209" s="250"/>
      <c r="BT209" s="250"/>
    </row>
    <row r="210" spans="1:72" s="33" customFormat="1" ht="12.75" x14ac:dyDescent="0.2">
      <c r="A210" s="250"/>
      <c r="B210" s="261"/>
      <c r="C210" s="262"/>
      <c r="D210" s="261"/>
      <c r="E210" s="261"/>
      <c r="F210" s="261"/>
      <c r="G210" s="261"/>
      <c r="H210" s="250"/>
      <c r="I210" s="250"/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  <c r="U210" s="250"/>
      <c r="V210" s="250"/>
      <c r="W210" s="250"/>
      <c r="X210" s="250"/>
      <c r="Y210" s="250"/>
      <c r="Z210" s="250"/>
      <c r="AA210" s="250"/>
      <c r="AB210" s="250"/>
      <c r="AC210" s="250"/>
      <c r="AD210" s="250"/>
      <c r="AE210" s="250"/>
      <c r="AF210" s="250"/>
      <c r="AG210" s="250"/>
      <c r="AH210" s="250"/>
      <c r="AI210" s="250"/>
      <c r="AJ210" s="250"/>
      <c r="AK210" s="250"/>
      <c r="AL210" s="250"/>
      <c r="AM210" s="250"/>
      <c r="AN210" s="250"/>
      <c r="AO210" s="250"/>
      <c r="AP210" s="250"/>
      <c r="AQ210" s="250"/>
      <c r="AR210" s="250"/>
      <c r="AS210" s="251"/>
      <c r="AT210" s="252"/>
      <c r="AU210" s="70"/>
      <c r="AV210" s="70"/>
      <c r="AW210" s="70"/>
      <c r="AX210" s="253"/>
      <c r="AY210" s="253"/>
      <c r="AZ210" s="253"/>
      <c r="BA210" s="253"/>
      <c r="BB210" s="253"/>
      <c r="BC210" s="254" t="str">
        <f t="shared" si="15"/>
        <v/>
      </c>
      <c r="BD210" s="255"/>
      <c r="BE210" s="256"/>
      <c r="BF210" s="250"/>
      <c r="BG210" s="250"/>
      <c r="BH210" s="250"/>
      <c r="BI210" s="250"/>
      <c r="BJ210" s="250"/>
      <c r="BK210" s="250"/>
      <c r="BL210" s="250"/>
      <c r="BM210" s="250"/>
      <c r="BN210" s="250"/>
      <c r="BO210" s="250"/>
      <c r="BP210" s="250"/>
      <c r="BQ210" s="250"/>
      <c r="BR210" s="250"/>
      <c r="BS210" s="250"/>
      <c r="BT210" s="250"/>
    </row>
    <row r="211" spans="1:72" s="33" customFormat="1" ht="12.75" x14ac:dyDescent="0.2">
      <c r="A211" s="250"/>
      <c r="B211" s="261"/>
      <c r="C211" s="262"/>
      <c r="D211" s="261"/>
      <c r="E211" s="261"/>
      <c r="F211" s="261"/>
      <c r="G211" s="261"/>
      <c r="H211" s="250"/>
      <c r="I211" s="250"/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  <c r="U211" s="250"/>
      <c r="V211" s="250"/>
      <c r="W211" s="250"/>
      <c r="X211" s="250"/>
      <c r="Y211" s="250"/>
      <c r="Z211" s="250"/>
      <c r="AA211" s="250"/>
      <c r="AB211" s="250"/>
      <c r="AC211" s="250"/>
      <c r="AD211" s="250"/>
      <c r="AE211" s="250"/>
      <c r="AF211" s="250"/>
      <c r="AG211" s="250"/>
      <c r="AH211" s="250"/>
      <c r="AI211" s="250"/>
      <c r="AJ211" s="250"/>
      <c r="AK211" s="250"/>
      <c r="AL211" s="250"/>
      <c r="AM211" s="250"/>
      <c r="AN211" s="250"/>
      <c r="AO211" s="250"/>
      <c r="AP211" s="250"/>
      <c r="AQ211" s="250"/>
      <c r="AR211" s="250"/>
      <c r="AS211" s="251"/>
      <c r="AT211" s="252"/>
      <c r="AU211" s="70"/>
      <c r="AV211" s="70"/>
      <c r="AW211" s="70"/>
      <c r="AX211" s="253"/>
      <c r="AY211" s="253"/>
      <c r="AZ211" s="253"/>
      <c r="BA211" s="253"/>
      <c r="BB211" s="253"/>
      <c r="BC211" s="254" t="str">
        <f t="shared" ref="BC211:BC274" si="16">IF(D225="SI","",LEFT(B225,3))</f>
        <v/>
      </c>
      <c r="BD211" s="255"/>
      <c r="BE211" s="256"/>
      <c r="BF211" s="250"/>
      <c r="BG211" s="250"/>
      <c r="BH211" s="250"/>
      <c r="BI211" s="250"/>
      <c r="BJ211" s="250"/>
      <c r="BK211" s="250"/>
      <c r="BL211" s="250"/>
      <c r="BM211" s="250"/>
      <c r="BN211" s="250"/>
      <c r="BO211" s="250"/>
      <c r="BP211" s="250"/>
      <c r="BQ211" s="250"/>
      <c r="BR211" s="250"/>
      <c r="BS211" s="250"/>
      <c r="BT211" s="250"/>
    </row>
    <row r="212" spans="1:72" s="33" customFormat="1" ht="12.75" x14ac:dyDescent="0.2">
      <c r="A212" s="250"/>
      <c r="B212" s="261"/>
      <c r="C212" s="262"/>
      <c r="D212" s="261"/>
      <c r="E212" s="261"/>
      <c r="F212" s="261"/>
      <c r="G212" s="261"/>
      <c r="H212" s="250"/>
      <c r="I212" s="250"/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  <c r="U212" s="250"/>
      <c r="V212" s="250"/>
      <c r="W212" s="250"/>
      <c r="X212" s="250"/>
      <c r="Y212" s="250"/>
      <c r="Z212" s="250"/>
      <c r="AA212" s="250"/>
      <c r="AB212" s="250"/>
      <c r="AC212" s="250"/>
      <c r="AD212" s="250"/>
      <c r="AE212" s="250"/>
      <c r="AF212" s="250"/>
      <c r="AG212" s="250"/>
      <c r="AH212" s="250"/>
      <c r="AI212" s="250"/>
      <c r="AJ212" s="250"/>
      <c r="AK212" s="250"/>
      <c r="AL212" s="250"/>
      <c r="AM212" s="250"/>
      <c r="AN212" s="250"/>
      <c r="AO212" s="250"/>
      <c r="AP212" s="250"/>
      <c r="AQ212" s="250"/>
      <c r="AR212" s="250"/>
      <c r="AS212" s="251"/>
      <c r="AT212" s="252"/>
      <c r="AU212" s="70"/>
      <c r="AV212" s="70"/>
      <c r="AW212" s="70"/>
      <c r="AX212" s="253"/>
      <c r="AY212" s="253"/>
      <c r="AZ212" s="253"/>
      <c r="BA212" s="253"/>
      <c r="BB212" s="253"/>
      <c r="BC212" s="254" t="str">
        <f t="shared" si="16"/>
        <v/>
      </c>
      <c r="BD212" s="255"/>
      <c r="BE212" s="256"/>
      <c r="BF212" s="250"/>
      <c r="BG212" s="250"/>
      <c r="BH212" s="250"/>
      <c r="BI212" s="250"/>
      <c r="BJ212" s="250"/>
      <c r="BK212" s="250"/>
      <c r="BL212" s="250"/>
      <c r="BM212" s="250"/>
      <c r="BN212" s="250"/>
      <c r="BO212" s="250"/>
      <c r="BP212" s="250"/>
      <c r="BQ212" s="250"/>
      <c r="BR212" s="250"/>
      <c r="BS212" s="250"/>
      <c r="BT212" s="250"/>
    </row>
    <row r="213" spans="1:72" s="33" customFormat="1" ht="12.75" x14ac:dyDescent="0.2">
      <c r="A213" s="250"/>
      <c r="B213" s="261"/>
      <c r="C213" s="262"/>
      <c r="D213" s="261"/>
      <c r="E213" s="261"/>
      <c r="F213" s="261"/>
      <c r="G213" s="261"/>
      <c r="H213" s="250"/>
      <c r="I213" s="250"/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  <c r="U213" s="250"/>
      <c r="V213" s="250"/>
      <c r="W213" s="250"/>
      <c r="X213" s="250"/>
      <c r="Y213" s="250"/>
      <c r="Z213" s="250"/>
      <c r="AA213" s="250"/>
      <c r="AB213" s="250"/>
      <c r="AC213" s="250"/>
      <c r="AD213" s="250"/>
      <c r="AE213" s="250"/>
      <c r="AF213" s="250"/>
      <c r="AG213" s="250"/>
      <c r="AH213" s="250"/>
      <c r="AI213" s="250"/>
      <c r="AJ213" s="250"/>
      <c r="AK213" s="250"/>
      <c r="AL213" s="250"/>
      <c r="AM213" s="250"/>
      <c r="AN213" s="250"/>
      <c r="AO213" s="250"/>
      <c r="AP213" s="250"/>
      <c r="AQ213" s="250"/>
      <c r="AR213" s="250"/>
      <c r="AS213" s="251"/>
      <c r="AT213" s="252"/>
      <c r="AU213" s="70"/>
      <c r="AV213" s="70"/>
      <c r="AW213" s="70"/>
      <c r="AX213" s="253"/>
      <c r="AY213" s="253"/>
      <c r="AZ213" s="253"/>
      <c r="BA213" s="253"/>
      <c r="BB213" s="253"/>
      <c r="BC213" s="254" t="str">
        <f t="shared" si="16"/>
        <v/>
      </c>
      <c r="BD213" s="255"/>
      <c r="BE213" s="256"/>
      <c r="BF213" s="250"/>
      <c r="BG213" s="250"/>
      <c r="BH213" s="250"/>
      <c r="BI213" s="250"/>
      <c r="BJ213" s="250"/>
      <c r="BK213" s="250"/>
      <c r="BL213" s="250"/>
      <c r="BM213" s="250"/>
      <c r="BN213" s="250"/>
      <c r="BO213" s="250"/>
      <c r="BP213" s="250"/>
      <c r="BQ213" s="250"/>
      <c r="BR213" s="250"/>
      <c r="BS213" s="250"/>
      <c r="BT213" s="250"/>
    </row>
    <row r="214" spans="1:72" s="33" customFormat="1" ht="12.75" x14ac:dyDescent="0.2">
      <c r="A214" s="250"/>
      <c r="B214" s="261"/>
      <c r="C214" s="262"/>
      <c r="D214" s="261"/>
      <c r="E214" s="261"/>
      <c r="F214" s="261"/>
      <c r="G214" s="261"/>
      <c r="H214" s="250"/>
      <c r="I214" s="250"/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  <c r="U214" s="250"/>
      <c r="V214" s="250"/>
      <c r="W214" s="250"/>
      <c r="X214" s="250"/>
      <c r="Y214" s="250"/>
      <c r="Z214" s="250"/>
      <c r="AA214" s="250"/>
      <c r="AB214" s="250"/>
      <c r="AC214" s="250"/>
      <c r="AD214" s="250"/>
      <c r="AE214" s="250"/>
      <c r="AF214" s="250"/>
      <c r="AG214" s="250"/>
      <c r="AH214" s="250"/>
      <c r="AI214" s="250"/>
      <c r="AJ214" s="250"/>
      <c r="AK214" s="250"/>
      <c r="AL214" s="250"/>
      <c r="AM214" s="250"/>
      <c r="AN214" s="250"/>
      <c r="AO214" s="250"/>
      <c r="AP214" s="250"/>
      <c r="AQ214" s="250"/>
      <c r="AR214" s="250"/>
      <c r="AS214" s="251"/>
      <c r="AT214" s="252"/>
      <c r="AU214" s="70"/>
      <c r="AV214" s="70"/>
      <c r="AW214" s="70"/>
      <c r="AX214" s="253"/>
      <c r="AY214" s="253"/>
      <c r="AZ214" s="253"/>
      <c r="BA214" s="253"/>
      <c r="BB214" s="253"/>
      <c r="BC214" s="254" t="str">
        <f t="shared" si="16"/>
        <v/>
      </c>
      <c r="BD214" s="255"/>
      <c r="BE214" s="256"/>
      <c r="BF214" s="250"/>
      <c r="BG214" s="250"/>
      <c r="BH214" s="250"/>
      <c r="BI214" s="250"/>
      <c r="BJ214" s="250"/>
      <c r="BK214" s="250"/>
      <c r="BL214" s="250"/>
      <c r="BM214" s="250"/>
      <c r="BN214" s="250"/>
      <c r="BO214" s="250"/>
      <c r="BP214" s="250"/>
      <c r="BQ214" s="250"/>
      <c r="BR214" s="250"/>
      <c r="BS214" s="250"/>
      <c r="BT214" s="250"/>
    </row>
    <row r="215" spans="1:72" s="33" customFormat="1" ht="12.75" x14ac:dyDescent="0.2">
      <c r="A215" s="250"/>
      <c r="B215" s="261"/>
      <c r="C215" s="262"/>
      <c r="D215" s="261"/>
      <c r="E215" s="261"/>
      <c r="F215" s="261"/>
      <c r="G215" s="261"/>
      <c r="H215" s="250"/>
      <c r="I215" s="250"/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  <c r="U215" s="250"/>
      <c r="V215" s="250"/>
      <c r="W215" s="250"/>
      <c r="X215" s="250"/>
      <c r="Y215" s="250"/>
      <c r="Z215" s="250"/>
      <c r="AA215" s="250"/>
      <c r="AB215" s="250"/>
      <c r="AC215" s="250"/>
      <c r="AD215" s="250"/>
      <c r="AE215" s="250"/>
      <c r="AF215" s="250"/>
      <c r="AG215" s="250"/>
      <c r="AH215" s="250"/>
      <c r="AI215" s="250"/>
      <c r="AJ215" s="250"/>
      <c r="AK215" s="250"/>
      <c r="AL215" s="250"/>
      <c r="AM215" s="250"/>
      <c r="AN215" s="250"/>
      <c r="AO215" s="250"/>
      <c r="AP215" s="250"/>
      <c r="AQ215" s="250"/>
      <c r="AR215" s="250"/>
      <c r="AS215" s="251"/>
      <c r="AT215" s="252"/>
      <c r="AU215" s="70"/>
      <c r="AV215" s="70"/>
      <c r="AW215" s="70"/>
      <c r="AX215" s="253"/>
      <c r="AY215" s="253"/>
      <c r="AZ215" s="253"/>
      <c r="BA215" s="253"/>
      <c r="BB215" s="253"/>
      <c r="BC215" s="254" t="str">
        <f t="shared" si="16"/>
        <v/>
      </c>
      <c r="BD215" s="255"/>
      <c r="BE215" s="256"/>
      <c r="BF215" s="250"/>
      <c r="BG215" s="250"/>
      <c r="BH215" s="250"/>
      <c r="BI215" s="250"/>
      <c r="BJ215" s="250"/>
      <c r="BK215" s="250"/>
      <c r="BL215" s="250"/>
      <c r="BM215" s="250"/>
      <c r="BN215" s="250"/>
      <c r="BO215" s="250"/>
      <c r="BP215" s="250"/>
      <c r="BQ215" s="250"/>
      <c r="BR215" s="250"/>
      <c r="BS215" s="250"/>
      <c r="BT215" s="250"/>
    </row>
    <row r="216" spans="1:72" s="33" customFormat="1" ht="12.75" x14ac:dyDescent="0.2">
      <c r="A216" s="250"/>
      <c r="B216" s="261"/>
      <c r="C216" s="262"/>
      <c r="D216" s="261"/>
      <c r="E216" s="261"/>
      <c r="F216" s="261"/>
      <c r="G216" s="261"/>
      <c r="H216" s="250"/>
      <c r="I216" s="250"/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  <c r="U216" s="250"/>
      <c r="V216" s="250"/>
      <c r="W216" s="250"/>
      <c r="X216" s="250"/>
      <c r="Y216" s="250"/>
      <c r="Z216" s="250"/>
      <c r="AA216" s="250"/>
      <c r="AB216" s="250"/>
      <c r="AC216" s="250"/>
      <c r="AD216" s="250"/>
      <c r="AE216" s="250"/>
      <c r="AF216" s="250"/>
      <c r="AG216" s="250"/>
      <c r="AH216" s="250"/>
      <c r="AI216" s="250"/>
      <c r="AJ216" s="250"/>
      <c r="AK216" s="250"/>
      <c r="AL216" s="250"/>
      <c r="AM216" s="250"/>
      <c r="AN216" s="250"/>
      <c r="AO216" s="250"/>
      <c r="AP216" s="250"/>
      <c r="AQ216" s="250"/>
      <c r="AR216" s="250"/>
      <c r="AS216" s="251"/>
      <c r="AT216" s="252"/>
      <c r="AU216" s="70"/>
      <c r="AV216" s="70"/>
      <c r="AW216" s="70"/>
      <c r="AX216" s="253"/>
      <c r="AY216" s="253"/>
      <c r="AZ216" s="253"/>
      <c r="BA216" s="253"/>
      <c r="BB216" s="253"/>
      <c r="BC216" s="254" t="str">
        <f t="shared" si="16"/>
        <v/>
      </c>
      <c r="BD216" s="255"/>
      <c r="BE216" s="256"/>
      <c r="BF216" s="250"/>
      <c r="BG216" s="250"/>
      <c r="BH216" s="250"/>
      <c r="BI216" s="250"/>
      <c r="BJ216" s="250"/>
      <c r="BK216" s="250"/>
      <c r="BL216" s="250"/>
      <c r="BM216" s="250"/>
      <c r="BN216" s="250"/>
      <c r="BO216" s="250"/>
      <c r="BP216" s="250"/>
      <c r="BQ216" s="250"/>
      <c r="BR216" s="250"/>
      <c r="BS216" s="250"/>
      <c r="BT216" s="250"/>
    </row>
    <row r="217" spans="1:72" s="33" customFormat="1" ht="12.75" x14ac:dyDescent="0.2">
      <c r="A217" s="250"/>
      <c r="B217" s="261"/>
      <c r="C217" s="262"/>
      <c r="D217" s="261"/>
      <c r="E217" s="261"/>
      <c r="F217" s="261"/>
      <c r="G217" s="261"/>
      <c r="H217" s="250"/>
      <c r="I217" s="250"/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  <c r="U217" s="250"/>
      <c r="V217" s="250"/>
      <c r="W217" s="250"/>
      <c r="X217" s="250"/>
      <c r="Y217" s="250"/>
      <c r="Z217" s="250"/>
      <c r="AA217" s="250"/>
      <c r="AB217" s="250"/>
      <c r="AC217" s="250"/>
      <c r="AD217" s="250"/>
      <c r="AE217" s="250"/>
      <c r="AF217" s="250"/>
      <c r="AG217" s="250"/>
      <c r="AH217" s="250"/>
      <c r="AI217" s="250"/>
      <c r="AJ217" s="250"/>
      <c r="AK217" s="250"/>
      <c r="AL217" s="250"/>
      <c r="AM217" s="250"/>
      <c r="AN217" s="250"/>
      <c r="AO217" s="250"/>
      <c r="AP217" s="250"/>
      <c r="AQ217" s="250"/>
      <c r="AR217" s="250"/>
      <c r="AS217" s="251"/>
      <c r="AT217" s="252"/>
      <c r="AU217" s="70"/>
      <c r="AV217" s="70"/>
      <c r="AW217" s="70"/>
      <c r="AX217" s="253"/>
      <c r="AY217" s="253"/>
      <c r="AZ217" s="253"/>
      <c r="BA217" s="253"/>
      <c r="BB217" s="253"/>
      <c r="BC217" s="254" t="str">
        <f t="shared" si="16"/>
        <v/>
      </c>
      <c r="BD217" s="255"/>
      <c r="BE217" s="256"/>
      <c r="BF217" s="250"/>
      <c r="BG217" s="250"/>
      <c r="BH217" s="250"/>
      <c r="BI217" s="250"/>
      <c r="BJ217" s="250"/>
      <c r="BK217" s="250"/>
      <c r="BL217" s="250"/>
      <c r="BM217" s="250"/>
      <c r="BN217" s="250"/>
      <c r="BO217" s="250"/>
      <c r="BP217" s="250"/>
      <c r="BQ217" s="250"/>
      <c r="BR217" s="250"/>
      <c r="BS217" s="250"/>
      <c r="BT217" s="250"/>
    </row>
    <row r="218" spans="1:72" s="33" customFormat="1" ht="12.75" x14ac:dyDescent="0.2">
      <c r="A218" s="250"/>
      <c r="B218" s="261"/>
      <c r="C218" s="262"/>
      <c r="D218" s="261"/>
      <c r="E218" s="261"/>
      <c r="F218" s="261"/>
      <c r="G218" s="261"/>
      <c r="H218" s="250"/>
      <c r="I218" s="250"/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  <c r="U218" s="250"/>
      <c r="V218" s="250"/>
      <c r="W218" s="250"/>
      <c r="X218" s="250"/>
      <c r="Y218" s="250"/>
      <c r="Z218" s="250"/>
      <c r="AA218" s="250"/>
      <c r="AB218" s="250"/>
      <c r="AC218" s="250"/>
      <c r="AD218" s="250"/>
      <c r="AE218" s="250"/>
      <c r="AF218" s="250"/>
      <c r="AG218" s="250"/>
      <c r="AH218" s="250"/>
      <c r="AI218" s="250"/>
      <c r="AJ218" s="250"/>
      <c r="AK218" s="250"/>
      <c r="AL218" s="250"/>
      <c r="AM218" s="250"/>
      <c r="AN218" s="250"/>
      <c r="AO218" s="250"/>
      <c r="AP218" s="250"/>
      <c r="AQ218" s="250"/>
      <c r="AR218" s="250"/>
      <c r="AS218" s="251"/>
      <c r="AT218" s="252"/>
      <c r="AU218" s="70"/>
      <c r="AV218" s="70"/>
      <c r="AW218" s="70"/>
      <c r="AX218" s="253"/>
      <c r="AY218" s="253"/>
      <c r="AZ218" s="253"/>
      <c r="BA218" s="253"/>
      <c r="BB218" s="253"/>
      <c r="BC218" s="254" t="str">
        <f t="shared" si="16"/>
        <v/>
      </c>
      <c r="BD218" s="255"/>
      <c r="BE218" s="256"/>
      <c r="BF218" s="250"/>
      <c r="BG218" s="250"/>
      <c r="BH218" s="250"/>
      <c r="BI218" s="250"/>
      <c r="BJ218" s="250"/>
      <c r="BK218" s="250"/>
      <c r="BL218" s="250"/>
      <c r="BM218" s="250"/>
      <c r="BN218" s="250"/>
      <c r="BO218" s="250"/>
      <c r="BP218" s="250"/>
      <c r="BQ218" s="250"/>
      <c r="BR218" s="250"/>
      <c r="BS218" s="250"/>
      <c r="BT218" s="250"/>
    </row>
    <row r="219" spans="1:72" s="33" customFormat="1" ht="12.75" x14ac:dyDescent="0.2">
      <c r="A219" s="250"/>
      <c r="B219" s="261"/>
      <c r="C219" s="262"/>
      <c r="D219" s="261"/>
      <c r="E219" s="261"/>
      <c r="F219" s="261"/>
      <c r="G219" s="261"/>
      <c r="H219" s="250"/>
      <c r="I219" s="250"/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  <c r="U219" s="250"/>
      <c r="V219" s="250"/>
      <c r="W219" s="250"/>
      <c r="X219" s="250"/>
      <c r="Y219" s="250"/>
      <c r="Z219" s="250"/>
      <c r="AA219" s="250"/>
      <c r="AB219" s="250"/>
      <c r="AC219" s="250"/>
      <c r="AD219" s="250"/>
      <c r="AE219" s="250"/>
      <c r="AF219" s="250"/>
      <c r="AG219" s="250"/>
      <c r="AH219" s="250"/>
      <c r="AI219" s="250"/>
      <c r="AJ219" s="250"/>
      <c r="AK219" s="250"/>
      <c r="AL219" s="250"/>
      <c r="AM219" s="250"/>
      <c r="AN219" s="250"/>
      <c r="AO219" s="250"/>
      <c r="AP219" s="250"/>
      <c r="AQ219" s="250"/>
      <c r="AR219" s="250"/>
      <c r="AS219" s="251"/>
      <c r="AT219" s="252"/>
      <c r="AU219" s="70"/>
      <c r="AV219" s="70"/>
      <c r="AW219" s="70"/>
      <c r="AX219" s="253"/>
      <c r="AY219" s="253"/>
      <c r="AZ219" s="253"/>
      <c r="BA219" s="253"/>
      <c r="BB219" s="253"/>
      <c r="BC219" s="254" t="str">
        <f t="shared" si="16"/>
        <v/>
      </c>
      <c r="BD219" s="255"/>
      <c r="BE219" s="256"/>
      <c r="BF219" s="250"/>
      <c r="BG219" s="250"/>
      <c r="BH219" s="250"/>
      <c r="BI219" s="250"/>
      <c r="BJ219" s="250"/>
      <c r="BK219" s="250"/>
      <c r="BL219" s="250"/>
      <c r="BM219" s="250"/>
      <c r="BN219" s="250"/>
      <c r="BO219" s="250"/>
      <c r="BP219" s="250"/>
      <c r="BQ219" s="250"/>
      <c r="BR219" s="250"/>
      <c r="BS219" s="250"/>
      <c r="BT219" s="250"/>
    </row>
    <row r="220" spans="1:72" s="33" customFormat="1" ht="12.75" x14ac:dyDescent="0.2">
      <c r="A220" s="250"/>
      <c r="B220" s="261"/>
      <c r="C220" s="262"/>
      <c r="D220" s="261"/>
      <c r="E220" s="261"/>
      <c r="F220" s="261"/>
      <c r="G220" s="261"/>
      <c r="H220" s="250"/>
      <c r="I220" s="250"/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  <c r="U220" s="250"/>
      <c r="V220" s="250"/>
      <c r="W220" s="250"/>
      <c r="X220" s="250"/>
      <c r="Y220" s="250"/>
      <c r="Z220" s="250"/>
      <c r="AA220" s="250"/>
      <c r="AB220" s="250"/>
      <c r="AC220" s="250"/>
      <c r="AD220" s="250"/>
      <c r="AE220" s="250"/>
      <c r="AF220" s="250"/>
      <c r="AG220" s="250"/>
      <c r="AH220" s="250"/>
      <c r="AI220" s="250"/>
      <c r="AJ220" s="250"/>
      <c r="AK220" s="250"/>
      <c r="AL220" s="250"/>
      <c r="AM220" s="250"/>
      <c r="AN220" s="250"/>
      <c r="AO220" s="250"/>
      <c r="AP220" s="250"/>
      <c r="AQ220" s="250"/>
      <c r="AR220" s="250"/>
      <c r="AS220" s="251"/>
      <c r="AT220" s="252"/>
      <c r="AU220" s="70"/>
      <c r="AV220" s="70"/>
      <c r="AW220" s="70"/>
      <c r="AX220" s="253"/>
      <c r="AY220" s="253"/>
      <c r="AZ220" s="253"/>
      <c r="BA220" s="253"/>
      <c r="BB220" s="253"/>
      <c r="BC220" s="254" t="str">
        <f t="shared" si="16"/>
        <v/>
      </c>
      <c r="BD220" s="255"/>
      <c r="BE220" s="256"/>
      <c r="BF220" s="250"/>
      <c r="BG220" s="250"/>
      <c r="BH220" s="250"/>
      <c r="BI220" s="250"/>
      <c r="BJ220" s="250"/>
      <c r="BK220" s="250"/>
      <c r="BL220" s="250"/>
      <c r="BM220" s="250"/>
      <c r="BN220" s="250"/>
      <c r="BO220" s="250"/>
      <c r="BP220" s="250"/>
      <c r="BQ220" s="250"/>
      <c r="BR220" s="250"/>
      <c r="BS220" s="250"/>
      <c r="BT220" s="250"/>
    </row>
    <row r="221" spans="1:72" s="33" customFormat="1" ht="12.75" x14ac:dyDescent="0.2">
      <c r="A221" s="250"/>
      <c r="B221" s="261"/>
      <c r="C221" s="262"/>
      <c r="D221" s="261"/>
      <c r="E221" s="261"/>
      <c r="F221" s="261"/>
      <c r="G221" s="261"/>
      <c r="H221" s="250"/>
      <c r="I221" s="250"/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  <c r="U221" s="250"/>
      <c r="V221" s="250"/>
      <c r="W221" s="250"/>
      <c r="X221" s="250"/>
      <c r="Y221" s="250"/>
      <c r="Z221" s="250"/>
      <c r="AA221" s="250"/>
      <c r="AB221" s="250"/>
      <c r="AC221" s="250"/>
      <c r="AD221" s="250"/>
      <c r="AE221" s="250"/>
      <c r="AF221" s="250"/>
      <c r="AG221" s="250"/>
      <c r="AH221" s="250"/>
      <c r="AI221" s="250"/>
      <c r="AJ221" s="250"/>
      <c r="AK221" s="250"/>
      <c r="AL221" s="250"/>
      <c r="AM221" s="250"/>
      <c r="AN221" s="250"/>
      <c r="AO221" s="250"/>
      <c r="AP221" s="250"/>
      <c r="AQ221" s="250"/>
      <c r="AR221" s="250"/>
      <c r="AS221" s="251"/>
      <c r="AT221" s="252"/>
      <c r="AU221" s="70"/>
      <c r="AV221" s="70"/>
      <c r="AW221" s="70"/>
      <c r="AX221" s="253"/>
      <c r="AY221" s="253"/>
      <c r="AZ221" s="253"/>
      <c r="BA221" s="253"/>
      <c r="BB221" s="253"/>
      <c r="BC221" s="254" t="str">
        <f t="shared" si="16"/>
        <v/>
      </c>
      <c r="BD221" s="255"/>
      <c r="BE221" s="256"/>
      <c r="BF221" s="250"/>
      <c r="BG221" s="250"/>
      <c r="BH221" s="250"/>
      <c r="BI221" s="250"/>
      <c r="BJ221" s="250"/>
      <c r="BK221" s="250"/>
      <c r="BL221" s="250"/>
      <c r="BM221" s="250"/>
      <c r="BN221" s="250"/>
      <c r="BO221" s="250"/>
      <c r="BP221" s="250"/>
      <c r="BQ221" s="250"/>
      <c r="BR221" s="250"/>
      <c r="BS221" s="250"/>
      <c r="BT221" s="250"/>
    </row>
    <row r="222" spans="1:72" s="33" customFormat="1" ht="12.75" x14ac:dyDescent="0.2">
      <c r="A222" s="250"/>
      <c r="B222" s="261"/>
      <c r="C222" s="262"/>
      <c r="D222" s="261"/>
      <c r="E222" s="261"/>
      <c r="F222" s="261"/>
      <c r="G222" s="261"/>
      <c r="H222" s="250"/>
      <c r="I222" s="250"/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  <c r="U222" s="250"/>
      <c r="V222" s="250"/>
      <c r="W222" s="250"/>
      <c r="X222" s="250"/>
      <c r="Y222" s="250"/>
      <c r="Z222" s="250"/>
      <c r="AA222" s="250"/>
      <c r="AB222" s="250"/>
      <c r="AC222" s="250"/>
      <c r="AD222" s="250"/>
      <c r="AE222" s="250"/>
      <c r="AF222" s="250"/>
      <c r="AG222" s="250"/>
      <c r="AH222" s="250"/>
      <c r="AI222" s="250"/>
      <c r="AJ222" s="250"/>
      <c r="AK222" s="250"/>
      <c r="AL222" s="250"/>
      <c r="AM222" s="250"/>
      <c r="AN222" s="250"/>
      <c r="AO222" s="250"/>
      <c r="AP222" s="250"/>
      <c r="AQ222" s="250"/>
      <c r="AR222" s="250"/>
      <c r="AS222" s="251"/>
      <c r="AT222" s="252"/>
      <c r="AU222" s="70"/>
      <c r="AV222" s="70"/>
      <c r="AW222" s="70"/>
      <c r="AX222" s="253"/>
      <c r="AY222" s="253"/>
      <c r="AZ222" s="253"/>
      <c r="BA222" s="253"/>
      <c r="BB222" s="253"/>
      <c r="BC222" s="254" t="str">
        <f t="shared" si="16"/>
        <v/>
      </c>
      <c r="BD222" s="255"/>
      <c r="BE222" s="256"/>
      <c r="BF222" s="250"/>
      <c r="BG222" s="250"/>
      <c r="BH222" s="250"/>
      <c r="BI222" s="250"/>
      <c r="BJ222" s="250"/>
      <c r="BK222" s="250"/>
      <c r="BL222" s="250"/>
      <c r="BM222" s="250"/>
      <c r="BN222" s="250"/>
      <c r="BO222" s="250"/>
      <c r="BP222" s="250"/>
      <c r="BQ222" s="250"/>
      <c r="BR222" s="250"/>
      <c r="BS222" s="250"/>
      <c r="BT222" s="250"/>
    </row>
    <row r="223" spans="1:72" s="33" customFormat="1" ht="12.75" x14ac:dyDescent="0.2">
      <c r="A223" s="250"/>
      <c r="B223" s="261"/>
      <c r="C223" s="262"/>
      <c r="D223" s="261"/>
      <c r="E223" s="261"/>
      <c r="F223" s="261"/>
      <c r="G223" s="261"/>
      <c r="H223" s="250"/>
      <c r="I223" s="250"/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  <c r="U223" s="250"/>
      <c r="V223" s="250"/>
      <c r="W223" s="250"/>
      <c r="X223" s="250"/>
      <c r="Y223" s="250"/>
      <c r="Z223" s="250"/>
      <c r="AA223" s="250"/>
      <c r="AB223" s="250"/>
      <c r="AC223" s="250"/>
      <c r="AD223" s="250"/>
      <c r="AE223" s="250"/>
      <c r="AF223" s="250"/>
      <c r="AG223" s="250"/>
      <c r="AH223" s="250"/>
      <c r="AI223" s="250"/>
      <c r="AJ223" s="250"/>
      <c r="AK223" s="250"/>
      <c r="AL223" s="250"/>
      <c r="AM223" s="250"/>
      <c r="AN223" s="250"/>
      <c r="AO223" s="250"/>
      <c r="AP223" s="250"/>
      <c r="AQ223" s="250"/>
      <c r="AR223" s="250"/>
      <c r="AS223" s="251"/>
      <c r="AT223" s="252"/>
      <c r="AU223" s="70"/>
      <c r="AV223" s="70"/>
      <c r="AW223" s="70"/>
      <c r="AX223" s="253"/>
      <c r="AY223" s="253"/>
      <c r="AZ223" s="253"/>
      <c r="BA223" s="253"/>
      <c r="BB223" s="253"/>
      <c r="BC223" s="254" t="str">
        <f t="shared" si="16"/>
        <v/>
      </c>
      <c r="BD223" s="255"/>
      <c r="BE223" s="256"/>
      <c r="BF223" s="250"/>
      <c r="BG223" s="250"/>
      <c r="BH223" s="250"/>
      <c r="BI223" s="250"/>
      <c r="BJ223" s="250"/>
      <c r="BK223" s="250"/>
      <c r="BL223" s="250"/>
      <c r="BM223" s="250"/>
      <c r="BN223" s="250"/>
      <c r="BO223" s="250"/>
      <c r="BP223" s="250"/>
      <c r="BQ223" s="250"/>
      <c r="BR223" s="250"/>
      <c r="BS223" s="250"/>
      <c r="BT223" s="250"/>
    </row>
    <row r="224" spans="1:72" s="33" customFormat="1" ht="12.75" x14ac:dyDescent="0.2">
      <c r="A224" s="250"/>
      <c r="B224" s="261"/>
      <c r="C224" s="262"/>
      <c r="D224" s="261"/>
      <c r="E224" s="261"/>
      <c r="F224" s="261"/>
      <c r="G224" s="261"/>
      <c r="H224" s="250"/>
      <c r="I224" s="250"/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  <c r="U224" s="250"/>
      <c r="V224" s="250"/>
      <c r="W224" s="250"/>
      <c r="X224" s="250"/>
      <c r="Y224" s="250"/>
      <c r="Z224" s="250"/>
      <c r="AA224" s="250"/>
      <c r="AB224" s="250"/>
      <c r="AC224" s="250"/>
      <c r="AD224" s="250"/>
      <c r="AE224" s="250"/>
      <c r="AF224" s="250"/>
      <c r="AG224" s="250"/>
      <c r="AH224" s="250"/>
      <c r="AI224" s="250"/>
      <c r="AJ224" s="250"/>
      <c r="AK224" s="250"/>
      <c r="AL224" s="250"/>
      <c r="AM224" s="250"/>
      <c r="AN224" s="250"/>
      <c r="AO224" s="250"/>
      <c r="AP224" s="250"/>
      <c r="AQ224" s="250"/>
      <c r="AR224" s="250"/>
      <c r="AS224" s="251"/>
      <c r="AT224" s="252"/>
      <c r="AU224" s="70"/>
      <c r="AV224" s="70"/>
      <c r="AW224" s="70"/>
      <c r="AX224" s="253"/>
      <c r="AY224" s="253"/>
      <c r="AZ224" s="253"/>
      <c r="BA224" s="253"/>
      <c r="BB224" s="253"/>
      <c r="BC224" s="254" t="str">
        <f t="shared" si="16"/>
        <v/>
      </c>
      <c r="BD224" s="255"/>
      <c r="BE224" s="256"/>
      <c r="BF224" s="250"/>
      <c r="BG224" s="250"/>
      <c r="BH224" s="250"/>
      <c r="BI224" s="250"/>
      <c r="BJ224" s="250"/>
      <c r="BK224" s="250"/>
      <c r="BL224" s="250"/>
      <c r="BM224" s="250"/>
      <c r="BN224" s="250"/>
      <c r="BO224" s="250"/>
      <c r="BP224" s="250"/>
      <c r="BQ224" s="250"/>
      <c r="BR224" s="250"/>
      <c r="BS224" s="250"/>
      <c r="BT224" s="250"/>
    </row>
    <row r="225" spans="1:72" s="33" customFormat="1" ht="12.75" x14ac:dyDescent="0.2">
      <c r="A225" s="250"/>
      <c r="B225" s="261"/>
      <c r="C225" s="262"/>
      <c r="D225" s="261"/>
      <c r="E225" s="261"/>
      <c r="F225" s="261"/>
      <c r="G225" s="261"/>
      <c r="H225" s="250"/>
      <c r="I225" s="250"/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  <c r="U225" s="250"/>
      <c r="V225" s="250"/>
      <c r="W225" s="250"/>
      <c r="X225" s="250"/>
      <c r="Y225" s="250"/>
      <c r="Z225" s="250"/>
      <c r="AA225" s="250"/>
      <c r="AB225" s="250"/>
      <c r="AC225" s="250"/>
      <c r="AD225" s="250"/>
      <c r="AE225" s="250"/>
      <c r="AF225" s="250"/>
      <c r="AG225" s="250"/>
      <c r="AH225" s="250"/>
      <c r="AI225" s="250"/>
      <c r="AJ225" s="250"/>
      <c r="AK225" s="250"/>
      <c r="AL225" s="250"/>
      <c r="AM225" s="250"/>
      <c r="AN225" s="250"/>
      <c r="AO225" s="250"/>
      <c r="AP225" s="250"/>
      <c r="AQ225" s="250"/>
      <c r="AR225" s="250"/>
      <c r="AS225" s="251"/>
      <c r="AT225" s="252"/>
      <c r="AU225" s="70"/>
      <c r="AV225" s="70"/>
      <c r="AW225" s="70"/>
      <c r="AX225" s="253"/>
      <c r="AY225" s="253"/>
      <c r="AZ225" s="253"/>
      <c r="BA225" s="253"/>
      <c r="BB225" s="253"/>
      <c r="BC225" s="254" t="str">
        <f t="shared" si="16"/>
        <v/>
      </c>
      <c r="BD225" s="255"/>
      <c r="BE225" s="256"/>
      <c r="BF225" s="250"/>
      <c r="BG225" s="250"/>
      <c r="BH225" s="250"/>
      <c r="BI225" s="250"/>
      <c r="BJ225" s="250"/>
      <c r="BK225" s="250"/>
      <c r="BL225" s="250"/>
      <c r="BM225" s="250"/>
      <c r="BN225" s="250"/>
      <c r="BO225" s="250"/>
      <c r="BP225" s="250"/>
      <c r="BQ225" s="250"/>
      <c r="BR225" s="250"/>
      <c r="BS225" s="250"/>
      <c r="BT225" s="250"/>
    </row>
    <row r="226" spans="1:72" s="33" customFormat="1" ht="12.75" x14ac:dyDescent="0.2">
      <c r="A226" s="250"/>
      <c r="B226" s="261"/>
      <c r="C226" s="262"/>
      <c r="D226" s="261"/>
      <c r="E226" s="261"/>
      <c r="F226" s="261"/>
      <c r="G226" s="261"/>
      <c r="H226" s="250"/>
      <c r="I226" s="250"/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  <c r="U226" s="250"/>
      <c r="V226" s="250"/>
      <c r="W226" s="250"/>
      <c r="X226" s="250"/>
      <c r="Y226" s="250"/>
      <c r="Z226" s="250"/>
      <c r="AA226" s="250"/>
      <c r="AB226" s="250"/>
      <c r="AC226" s="250"/>
      <c r="AD226" s="250"/>
      <c r="AE226" s="250"/>
      <c r="AF226" s="250"/>
      <c r="AG226" s="250"/>
      <c r="AH226" s="250"/>
      <c r="AI226" s="250"/>
      <c r="AJ226" s="250"/>
      <c r="AK226" s="250"/>
      <c r="AL226" s="250"/>
      <c r="AM226" s="250"/>
      <c r="AN226" s="250"/>
      <c r="AO226" s="250"/>
      <c r="AP226" s="250"/>
      <c r="AQ226" s="250"/>
      <c r="AR226" s="250"/>
      <c r="AS226" s="251"/>
      <c r="AT226" s="252"/>
      <c r="AU226" s="70"/>
      <c r="AV226" s="70"/>
      <c r="AW226" s="70"/>
      <c r="AX226" s="253"/>
      <c r="AY226" s="253"/>
      <c r="AZ226" s="253"/>
      <c r="BA226" s="253"/>
      <c r="BB226" s="253"/>
      <c r="BC226" s="254" t="str">
        <f t="shared" si="16"/>
        <v/>
      </c>
      <c r="BD226" s="255"/>
      <c r="BE226" s="256"/>
      <c r="BF226" s="250"/>
      <c r="BG226" s="250"/>
      <c r="BH226" s="250"/>
      <c r="BI226" s="250"/>
      <c r="BJ226" s="250"/>
      <c r="BK226" s="250"/>
      <c r="BL226" s="250"/>
      <c r="BM226" s="250"/>
      <c r="BN226" s="250"/>
      <c r="BO226" s="250"/>
      <c r="BP226" s="250"/>
      <c r="BQ226" s="250"/>
      <c r="BR226" s="250"/>
      <c r="BS226" s="250"/>
      <c r="BT226" s="250"/>
    </row>
    <row r="227" spans="1:72" s="33" customFormat="1" ht="12.75" x14ac:dyDescent="0.2">
      <c r="A227" s="250"/>
      <c r="B227" s="261"/>
      <c r="C227" s="262"/>
      <c r="D227" s="261"/>
      <c r="E227" s="261"/>
      <c r="F227" s="261"/>
      <c r="G227" s="261"/>
      <c r="H227" s="250"/>
      <c r="I227" s="250"/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  <c r="U227" s="250"/>
      <c r="V227" s="250"/>
      <c r="W227" s="250"/>
      <c r="X227" s="250"/>
      <c r="Y227" s="250"/>
      <c r="Z227" s="250"/>
      <c r="AA227" s="250"/>
      <c r="AB227" s="250"/>
      <c r="AC227" s="250"/>
      <c r="AD227" s="250"/>
      <c r="AE227" s="250"/>
      <c r="AF227" s="250"/>
      <c r="AG227" s="250"/>
      <c r="AH227" s="250"/>
      <c r="AI227" s="250"/>
      <c r="AJ227" s="250"/>
      <c r="AK227" s="250"/>
      <c r="AL227" s="250"/>
      <c r="AM227" s="250"/>
      <c r="AN227" s="250"/>
      <c r="AO227" s="250"/>
      <c r="AP227" s="250"/>
      <c r="AQ227" s="250"/>
      <c r="AR227" s="250"/>
      <c r="AS227" s="251"/>
      <c r="AT227" s="252"/>
      <c r="AU227" s="70"/>
      <c r="AV227" s="70"/>
      <c r="AW227" s="70"/>
      <c r="AX227" s="253"/>
      <c r="AY227" s="253"/>
      <c r="AZ227" s="253"/>
      <c r="BA227" s="253"/>
      <c r="BB227" s="253"/>
      <c r="BC227" s="254" t="str">
        <f t="shared" si="16"/>
        <v/>
      </c>
      <c r="BD227" s="255"/>
      <c r="BE227" s="256"/>
      <c r="BF227" s="250"/>
      <c r="BG227" s="250"/>
      <c r="BH227" s="250"/>
      <c r="BI227" s="250"/>
      <c r="BJ227" s="250"/>
      <c r="BK227" s="250"/>
      <c r="BL227" s="250"/>
      <c r="BM227" s="250"/>
      <c r="BN227" s="250"/>
      <c r="BO227" s="250"/>
      <c r="BP227" s="250"/>
      <c r="BQ227" s="250"/>
      <c r="BR227" s="250"/>
      <c r="BS227" s="250"/>
      <c r="BT227" s="250"/>
    </row>
    <row r="228" spans="1:72" s="33" customFormat="1" ht="12.75" x14ac:dyDescent="0.2">
      <c r="A228" s="250"/>
      <c r="B228" s="261"/>
      <c r="C228" s="262"/>
      <c r="D228" s="261"/>
      <c r="E228" s="261"/>
      <c r="F228" s="261"/>
      <c r="G228" s="261"/>
      <c r="H228" s="250"/>
      <c r="I228" s="250"/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  <c r="U228" s="250"/>
      <c r="V228" s="250"/>
      <c r="W228" s="250"/>
      <c r="X228" s="250"/>
      <c r="Y228" s="250"/>
      <c r="Z228" s="250"/>
      <c r="AA228" s="250"/>
      <c r="AB228" s="250"/>
      <c r="AC228" s="250"/>
      <c r="AD228" s="250"/>
      <c r="AE228" s="250"/>
      <c r="AF228" s="250"/>
      <c r="AG228" s="250"/>
      <c r="AH228" s="250"/>
      <c r="AI228" s="250"/>
      <c r="AJ228" s="250"/>
      <c r="AK228" s="250"/>
      <c r="AL228" s="250"/>
      <c r="AM228" s="250"/>
      <c r="AN228" s="250"/>
      <c r="AO228" s="250"/>
      <c r="AP228" s="250"/>
      <c r="AQ228" s="250"/>
      <c r="AR228" s="250"/>
      <c r="AS228" s="251"/>
      <c r="AT228" s="252"/>
      <c r="AU228" s="70"/>
      <c r="AV228" s="70"/>
      <c r="AW228" s="70"/>
      <c r="AX228" s="253"/>
      <c r="AY228" s="253"/>
      <c r="AZ228" s="253"/>
      <c r="BA228" s="253"/>
      <c r="BB228" s="253"/>
      <c r="BC228" s="254" t="str">
        <f t="shared" si="16"/>
        <v/>
      </c>
      <c r="BD228" s="255"/>
      <c r="BE228" s="256"/>
      <c r="BF228" s="250"/>
      <c r="BG228" s="250"/>
      <c r="BH228" s="250"/>
      <c r="BI228" s="250"/>
      <c r="BJ228" s="250"/>
      <c r="BK228" s="250"/>
      <c r="BL228" s="250"/>
      <c r="BM228" s="250"/>
      <c r="BN228" s="250"/>
      <c r="BO228" s="250"/>
      <c r="BP228" s="250"/>
      <c r="BQ228" s="250"/>
      <c r="BR228" s="250"/>
      <c r="BS228" s="250"/>
      <c r="BT228" s="250"/>
    </row>
    <row r="229" spans="1:72" s="33" customFormat="1" ht="12.75" x14ac:dyDescent="0.2">
      <c r="A229" s="250"/>
      <c r="B229" s="261"/>
      <c r="C229" s="262"/>
      <c r="D229" s="261"/>
      <c r="E229" s="261"/>
      <c r="F229" s="261"/>
      <c r="G229" s="261"/>
      <c r="H229" s="250"/>
      <c r="I229" s="250"/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  <c r="U229" s="250"/>
      <c r="V229" s="250"/>
      <c r="W229" s="250"/>
      <c r="X229" s="250"/>
      <c r="Y229" s="250"/>
      <c r="Z229" s="250"/>
      <c r="AA229" s="250"/>
      <c r="AB229" s="250"/>
      <c r="AC229" s="250"/>
      <c r="AD229" s="250"/>
      <c r="AE229" s="250"/>
      <c r="AF229" s="250"/>
      <c r="AG229" s="250"/>
      <c r="AH229" s="250"/>
      <c r="AI229" s="250"/>
      <c r="AJ229" s="250"/>
      <c r="AK229" s="250"/>
      <c r="AL229" s="250"/>
      <c r="AM229" s="250"/>
      <c r="AN229" s="250"/>
      <c r="AO229" s="250"/>
      <c r="AP229" s="250"/>
      <c r="AQ229" s="250"/>
      <c r="AR229" s="250"/>
      <c r="AS229" s="251"/>
      <c r="AT229" s="252"/>
      <c r="AU229" s="70"/>
      <c r="AV229" s="70"/>
      <c r="AW229" s="70"/>
      <c r="AX229" s="253"/>
      <c r="AY229" s="253"/>
      <c r="AZ229" s="253"/>
      <c r="BA229" s="253"/>
      <c r="BB229" s="253"/>
      <c r="BC229" s="254" t="str">
        <f t="shared" si="16"/>
        <v/>
      </c>
      <c r="BD229" s="255"/>
      <c r="BE229" s="256"/>
      <c r="BF229" s="250"/>
      <c r="BG229" s="250"/>
      <c r="BH229" s="250"/>
      <c r="BI229" s="250"/>
      <c r="BJ229" s="250"/>
      <c r="BK229" s="250"/>
      <c r="BL229" s="250"/>
      <c r="BM229" s="250"/>
      <c r="BN229" s="250"/>
      <c r="BO229" s="250"/>
      <c r="BP229" s="250"/>
      <c r="BQ229" s="250"/>
      <c r="BR229" s="250"/>
      <c r="BS229" s="250"/>
      <c r="BT229" s="250"/>
    </row>
    <row r="230" spans="1:72" s="33" customFormat="1" ht="12.75" x14ac:dyDescent="0.2">
      <c r="A230" s="250"/>
      <c r="B230" s="261"/>
      <c r="C230" s="262"/>
      <c r="D230" s="261"/>
      <c r="E230" s="261"/>
      <c r="F230" s="261"/>
      <c r="G230" s="261"/>
      <c r="H230" s="250"/>
      <c r="I230" s="250"/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  <c r="U230" s="250"/>
      <c r="V230" s="250"/>
      <c r="W230" s="250"/>
      <c r="X230" s="250"/>
      <c r="Y230" s="250"/>
      <c r="Z230" s="250"/>
      <c r="AA230" s="250"/>
      <c r="AB230" s="250"/>
      <c r="AC230" s="250"/>
      <c r="AD230" s="250"/>
      <c r="AE230" s="250"/>
      <c r="AF230" s="250"/>
      <c r="AG230" s="250"/>
      <c r="AH230" s="250"/>
      <c r="AI230" s="250"/>
      <c r="AJ230" s="250"/>
      <c r="AK230" s="250"/>
      <c r="AL230" s="250"/>
      <c r="AM230" s="250"/>
      <c r="AN230" s="250"/>
      <c r="AO230" s="250"/>
      <c r="AP230" s="250"/>
      <c r="AQ230" s="250"/>
      <c r="AR230" s="250"/>
      <c r="AS230" s="251"/>
      <c r="AT230" s="252"/>
      <c r="AU230" s="70"/>
      <c r="AV230" s="70"/>
      <c r="AW230" s="70"/>
      <c r="AX230" s="253"/>
      <c r="AY230" s="253"/>
      <c r="AZ230" s="253"/>
      <c r="BA230" s="253"/>
      <c r="BB230" s="253"/>
      <c r="BC230" s="254" t="str">
        <f t="shared" si="16"/>
        <v/>
      </c>
      <c r="BD230" s="255"/>
      <c r="BE230" s="256"/>
      <c r="BF230" s="250"/>
      <c r="BG230" s="250"/>
      <c r="BH230" s="250"/>
      <c r="BI230" s="250"/>
      <c r="BJ230" s="250"/>
      <c r="BK230" s="250"/>
      <c r="BL230" s="250"/>
      <c r="BM230" s="250"/>
      <c r="BN230" s="250"/>
      <c r="BO230" s="250"/>
      <c r="BP230" s="250"/>
      <c r="BQ230" s="250"/>
      <c r="BR230" s="250"/>
      <c r="BS230" s="250"/>
      <c r="BT230" s="250"/>
    </row>
    <row r="231" spans="1:72" s="33" customFormat="1" ht="12.75" x14ac:dyDescent="0.2">
      <c r="A231" s="250"/>
      <c r="B231" s="263"/>
      <c r="C231" s="262"/>
      <c r="D231" s="261"/>
      <c r="E231" s="261"/>
      <c r="F231" s="261"/>
      <c r="G231" s="261"/>
      <c r="H231" s="250"/>
      <c r="I231" s="250"/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  <c r="U231" s="250"/>
      <c r="V231" s="250"/>
      <c r="W231" s="250"/>
      <c r="X231" s="250"/>
      <c r="Y231" s="250"/>
      <c r="Z231" s="250"/>
      <c r="AA231" s="250"/>
      <c r="AB231" s="250"/>
      <c r="AC231" s="250"/>
      <c r="AD231" s="250"/>
      <c r="AE231" s="250"/>
      <c r="AF231" s="250"/>
      <c r="AG231" s="250"/>
      <c r="AH231" s="250"/>
      <c r="AI231" s="250"/>
      <c r="AJ231" s="250"/>
      <c r="AK231" s="250"/>
      <c r="AL231" s="250"/>
      <c r="AM231" s="250"/>
      <c r="AN231" s="250"/>
      <c r="AO231" s="250"/>
      <c r="AP231" s="250"/>
      <c r="AQ231" s="250"/>
      <c r="AR231" s="250"/>
      <c r="AS231" s="251"/>
      <c r="AT231" s="252"/>
      <c r="AU231" s="70"/>
      <c r="AV231" s="70"/>
      <c r="AW231" s="70"/>
      <c r="AX231" s="253"/>
      <c r="AY231" s="253"/>
      <c r="AZ231" s="253"/>
      <c r="BA231" s="253"/>
      <c r="BB231" s="253"/>
      <c r="BC231" s="254" t="str">
        <f t="shared" si="16"/>
        <v/>
      </c>
      <c r="BD231" s="255"/>
      <c r="BE231" s="256"/>
      <c r="BF231" s="250"/>
      <c r="BG231" s="250"/>
      <c r="BH231" s="250"/>
      <c r="BI231" s="250"/>
      <c r="BJ231" s="250"/>
      <c r="BK231" s="250"/>
      <c r="BL231" s="250"/>
      <c r="BM231" s="250"/>
      <c r="BN231" s="250"/>
      <c r="BO231" s="250"/>
      <c r="BP231" s="250"/>
      <c r="BQ231" s="250"/>
      <c r="BR231" s="250"/>
      <c r="BS231" s="250"/>
      <c r="BT231" s="250"/>
    </row>
    <row r="232" spans="1:72" s="33" customFormat="1" ht="12.75" x14ac:dyDescent="0.2">
      <c r="A232" s="250"/>
      <c r="B232" s="263"/>
      <c r="C232" s="262"/>
      <c r="D232" s="261"/>
      <c r="E232" s="261"/>
      <c r="F232" s="261"/>
      <c r="G232" s="261"/>
      <c r="H232" s="250"/>
      <c r="I232" s="250"/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  <c r="U232" s="250"/>
      <c r="V232" s="250"/>
      <c r="W232" s="250"/>
      <c r="X232" s="250"/>
      <c r="Y232" s="250"/>
      <c r="Z232" s="250"/>
      <c r="AA232" s="250"/>
      <c r="AB232" s="250"/>
      <c r="AC232" s="250"/>
      <c r="AD232" s="250"/>
      <c r="AE232" s="250"/>
      <c r="AF232" s="250"/>
      <c r="AG232" s="250"/>
      <c r="AH232" s="250"/>
      <c r="AI232" s="250"/>
      <c r="AJ232" s="250"/>
      <c r="AK232" s="250"/>
      <c r="AL232" s="250"/>
      <c r="AM232" s="250"/>
      <c r="AN232" s="250"/>
      <c r="AO232" s="250"/>
      <c r="AP232" s="250"/>
      <c r="AQ232" s="250"/>
      <c r="AR232" s="250"/>
      <c r="AS232" s="251"/>
      <c r="AT232" s="252"/>
      <c r="AU232" s="70"/>
      <c r="AV232" s="70"/>
      <c r="AW232" s="70"/>
      <c r="AX232" s="253"/>
      <c r="AY232" s="253"/>
      <c r="AZ232" s="253"/>
      <c r="BA232" s="253"/>
      <c r="BB232" s="253"/>
      <c r="BC232" s="254" t="str">
        <f t="shared" si="16"/>
        <v/>
      </c>
      <c r="BD232" s="255"/>
      <c r="BE232" s="256"/>
      <c r="BF232" s="250"/>
      <c r="BG232" s="250"/>
      <c r="BH232" s="250"/>
      <c r="BI232" s="250"/>
      <c r="BJ232" s="250"/>
      <c r="BK232" s="250"/>
      <c r="BL232" s="250"/>
      <c r="BM232" s="250"/>
      <c r="BN232" s="250"/>
      <c r="BO232" s="250"/>
      <c r="BP232" s="250"/>
      <c r="BQ232" s="250"/>
      <c r="BR232" s="250"/>
      <c r="BS232" s="250"/>
      <c r="BT232" s="250"/>
    </row>
    <row r="233" spans="1:72" s="33" customFormat="1" ht="12.75" x14ac:dyDescent="0.2">
      <c r="A233" s="250"/>
      <c r="B233" s="263"/>
      <c r="C233" s="262"/>
      <c r="D233" s="261"/>
      <c r="E233" s="261"/>
      <c r="F233" s="261"/>
      <c r="G233" s="261"/>
      <c r="H233" s="250"/>
      <c r="I233" s="250"/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  <c r="U233" s="250"/>
      <c r="V233" s="250"/>
      <c r="W233" s="250"/>
      <c r="X233" s="250"/>
      <c r="Y233" s="250"/>
      <c r="Z233" s="250"/>
      <c r="AA233" s="250"/>
      <c r="AB233" s="250"/>
      <c r="AC233" s="250"/>
      <c r="AD233" s="250"/>
      <c r="AE233" s="250"/>
      <c r="AF233" s="250"/>
      <c r="AG233" s="250"/>
      <c r="AH233" s="250"/>
      <c r="AI233" s="250"/>
      <c r="AJ233" s="250"/>
      <c r="AK233" s="250"/>
      <c r="AL233" s="250"/>
      <c r="AM233" s="250"/>
      <c r="AN233" s="250"/>
      <c r="AO233" s="250"/>
      <c r="AP233" s="250"/>
      <c r="AQ233" s="250"/>
      <c r="AR233" s="250"/>
      <c r="AS233" s="251"/>
      <c r="AT233" s="252"/>
      <c r="AU233" s="70"/>
      <c r="AV233" s="70"/>
      <c r="AW233" s="70"/>
      <c r="AX233" s="253"/>
      <c r="AY233" s="253"/>
      <c r="AZ233" s="253"/>
      <c r="BA233" s="253"/>
      <c r="BB233" s="253"/>
      <c r="BC233" s="254" t="str">
        <f t="shared" si="16"/>
        <v/>
      </c>
      <c r="BD233" s="255"/>
      <c r="BE233" s="256"/>
      <c r="BF233" s="250"/>
      <c r="BG233" s="250"/>
      <c r="BH233" s="250"/>
      <c r="BI233" s="250"/>
      <c r="BJ233" s="250"/>
      <c r="BK233" s="250"/>
      <c r="BL233" s="250"/>
      <c r="BM233" s="250"/>
      <c r="BN233" s="250"/>
      <c r="BO233" s="250"/>
      <c r="BP233" s="250"/>
      <c r="BQ233" s="250"/>
      <c r="BR233" s="250"/>
      <c r="BS233" s="250"/>
      <c r="BT233" s="250"/>
    </row>
    <row r="234" spans="1:72" s="33" customFormat="1" ht="12.75" x14ac:dyDescent="0.2">
      <c r="A234" s="250"/>
      <c r="B234" s="263"/>
      <c r="C234" s="262"/>
      <c r="D234" s="261"/>
      <c r="E234" s="261"/>
      <c r="F234" s="261"/>
      <c r="G234" s="261"/>
      <c r="H234" s="250"/>
      <c r="I234" s="250"/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  <c r="U234" s="250"/>
      <c r="V234" s="250"/>
      <c r="W234" s="250"/>
      <c r="X234" s="250"/>
      <c r="Y234" s="250"/>
      <c r="Z234" s="250"/>
      <c r="AA234" s="250"/>
      <c r="AB234" s="250"/>
      <c r="AC234" s="250"/>
      <c r="AD234" s="250"/>
      <c r="AE234" s="250"/>
      <c r="AF234" s="250"/>
      <c r="AG234" s="250"/>
      <c r="AH234" s="250"/>
      <c r="AI234" s="250"/>
      <c r="AJ234" s="250"/>
      <c r="AK234" s="250"/>
      <c r="AL234" s="250"/>
      <c r="AM234" s="250"/>
      <c r="AN234" s="250"/>
      <c r="AO234" s="250"/>
      <c r="AP234" s="250"/>
      <c r="AQ234" s="250"/>
      <c r="AR234" s="250"/>
      <c r="AS234" s="251"/>
      <c r="AT234" s="252"/>
      <c r="AU234" s="70"/>
      <c r="AV234" s="70"/>
      <c r="AW234" s="70"/>
      <c r="AX234" s="253"/>
      <c r="AY234" s="253"/>
      <c r="AZ234" s="253"/>
      <c r="BA234" s="253"/>
      <c r="BB234" s="253"/>
      <c r="BC234" s="254" t="str">
        <f t="shared" si="16"/>
        <v/>
      </c>
      <c r="BD234" s="255"/>
      <c r="BE234" s="256"/>
      <c r="BF234" s="250"/>
      <c r="BG234" s="250"/>
      <c r="BH234" s="250"/>
      <c r="BI234" s="250"/>
      <c r="BJ234" s="250"/>
      <c r="BK234" s="250"/>
      <c r="BL234" s="250"/>
      <c r="BM234" s="250"/>
      <c r="BN234" s="250"/>
      <c r="BO234" s="250"/>
      <c r="BP234" s="250"/>
      <c r="BQ234" s="250"/>
      <c r="BR234" s="250"/>
      <c r="BS234" s="250"/>
      <c r="BT234" s="250"/>
    </row>
    <row r="235" spans="1:72" s="33" customFormat="1" ht="12.75" x14ac:dyDescent="0.2">
      <c r="A235" s="250"/>
      <c r="B235" s="263"/>
      <c r="C235" s="262"/>
      <c r="D235" s="261"/>
      <c r="E235" s="261"/>
      <c r="F235" s="261"/>
      <c r="G235" s="261"/>
      <c r="H235" s="250"/>
      <c r="I235" s="250"/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  <c r="U235" s="250"/>
      <c r="V235" s="250"/>
      <c r="W235" s="250"/>
      <c r="X235" s="250"/>
      <c r="Y235" s="250"/>
      <c r="Z235" s="250"/>
      <c r="AA235" s="250"/>
      <c r="AB235" s="250"/>
      <c r="AC235" s="250"/>
      <c r="AD235" s="250"/>
      <c r="AE235" s="250"/>
      <c r="AF235" s="250"/>
      <c r="AG235" s="250"/>
      <c r="AH235" s="250"/>
      <c r="AI235" s="250"/>
      <c r="AJ235" s="250"/>
      <c r="AK235" s="250"/>
      <c r="AL235" s="250"/>
      <c r="AM235" s="250"/>
      <c r="AN235" s="250"/>
      <c r="AO235" s="250"/>
      <c r="AP235" s="250"/>
      <c r="AQ235" s="250"/>
      <c r="AR235" s="250"/>
      <c r="AS235" s="251"/>
      <c r="AT235" s="252"/>
      <c r="AU235" s="70"/>
      <c r="AV235" s="70"/>
      <c r="AW235" s="70"/>
      <c r="AX235" s="253"/>
      <c r="AY235" s="253"/>
      <c r="AZ235" s="253"/>
      <c r="BA235" s="253"/>
      <c r="BB235" s="253"/>
      <c r="BC235" s="254" t="str">
        <f t="shared" si="16"/>
        <v/>
      </c>
      <c r="BD235" s="255"/>
      <c r="BE235" s="256"/>
      <c r="BF235" s="250"/>
      <c r="BG235" s="250"/>
      <c r="BH235" s="250"/>
      <c r="BI235" s="250"/>
      <c r="BJ235" s="250"/>
      <c r="BK235" s="250"/>
      <c r="BL235" s="250"/>
      <c r="BM235" s="250"/>
      <c r="BN235" s="250"/>
      <c r="BO235" s="250"/>
      <c r="BP235" s="250"/>
      <c r="BQ235" s="250"/>
      <c r="BR235" s="250"/>
      <c r="BS235" s="250"/>
      <c r="BT235" s="250"/>
    </row>
    <row r="236" spans="1:72" s="33" customFormat="1" ht="12.75" x14ac:dyDescent="0.2">
      <c r="A236" s="250"/>
      <c r="B236" s="263"/>
      <c r="C236" s="262"/>
      <c r="D236" s="261"/>
      <c r="E236" s="261"/>
      <c r="F236" s="261"/>
      <c r="G236" s="261"/>
      <c r="H236" s="250"/>
      <c r="I236" s="250"/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  <c r="U236" s="250"/>
      <c r="V236" s="250"/>
      <c r="W236" s="250"/>
      <c r="X236" s="250"/>
      <c r="Y236" s="250"/>
      <c r="Z236" s="250"/>
      <c r="AA236" s="250"/>
      <c r="AB236" s="250"/>
      <c r="AC236" s="250"/>
      <c r="AD236" s="250"/>
      <c r="AE236" s="250"/>
      <c r="AF236" s="250"/>
      <c r="AG236" s="250"/>
      <c r="AH236" s="250"/>
      <c r="AI236" s="250"/>
      <c r="AJ236" s="250"/>
      <c r="AK236" s="250"/>
      <c r="AL236" s="250"/>
      <c r="AM236" s="250"/>
      <c r="AN236" s="250"/>
      <c r="AO236" s="250"/>
      <c r="AP236" s="250"/>
      <c r="AQ236" s="250"/>
      <c r="AR236" s="250"/>
      <c r="AS236" s="251"/>
      <c r="AT236" s="252"/>
      <c r="AU236" s="70"/>
      <c r="AV236" s="70"/>
      <c r="AW236" s="70"/>
      <c r="AX236" s="253"/>
      <c r="AY236" s="253"/>
      <c r="AZ236" s="253"/>
      <c r="BA236" s="253"/>
      <c r="BB236" s="253"/>
      <c r="BC236" s="254" t="str">
        <f t="shared" si="16"/>
        <v/>
      </c>
      <c r="BD236" s="255"/>
      <c r="BE236" s="256"/>
      <c r="BF236" s="250"/>
      <c r="BG236" s="250"/>
      <c r="BH236" s="250"/>
      <c r="BI236" s="250"/>
      <c r="BJ236" s="250"/>
      <c r="BK236" s="250"/>
      <c r="BL236" s="250"/>
      <c r="BM236" s="250"/>
      <c r="BN236" s="250"/>
      <c r="BO236" s="250"/>
      <c r="BP236" s="250"/>
      <c r="BQ236" s="250"/>
      <c r="BR236" s="250"/>
      <c r="BS236" s="250"/>
      <c r="BT236" s="250"/>
    </row>
    <row r="237" spans="1:72" s="33" customFormat="1" ht="12.75" x14ac:dyDescent="0.2">
      <c r="A237" s="250"/>
      <c r="B237" s="263"/>
      <c r="C237" s="262"/>
      <c r="D237" s="261"/>
      <c r="E237" s="261"/>
      <c r="F237" s="261"/>
      <c r="G237" s="261"/>
      <c r="H237" s="250"/>
      <c r="I237" s="250"/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  <c r="U237" s="250"/>
      <c r="V237" s="250"/>
      <c r="W237" s="250"/>
      <c r="X237" s="250"/>
      <c r="Y237" s="250"/>
      <c r="Z237" s="250"/>
      <c r="AA237" s="250"/>
      <c r="AB237" s="250"/>
      <c r="AC237" s="250"/>
      <c r="AD237" s="250"/>
      <c r="AE237" s="250"/>
      <c r="AF237" s="250"/>
      <c r="AG237" s="250"/>
      <c r="AH237" s="250"/>
      <c r="AI237" s="250"/>
      <c r="AJ237" s="250"/>
      <c r="AK237" s="250"/>
      <c r="AL237" s="250"/>
      <c r="AM237" s="250"/>
      <c r="AN237" s="250"/>
      <c r="AO237" s="250"/>
      <c r="AP237" s="250"/>
      <c r="AQ237" s="250"/>
      <c r="AR237" s="250"/>
      <c r="AS237" s="251"/>
      <c r="AT237" s="252"/>
      <c r="AU237" s="70"/>
      <c r="AV237" s="70"/>
      <c r="AW237" s="70"/>
      <c r="AX237" s="253"/>
      <c r="AY237" s="253"/>
      <c r="AZ237" s="253"/>
      <c r="BA237" s="253"/>
      <c r="BB237" s="253"/>
      <c r="BC237" s="254" t="str">
        <f t="shared" si="16"/>
        <v/>
      </c>
      <c r="BD237" s="255"/>
      <c r="BE237" s="256"/>
      <c r="BF237" s="250"/>
      <c r="BG237" s="250"/>
      <c r="BH237" s="250"/>
      <c r="BI237" s="250"/>
      <c r="BJ237" s="250"/>
      <c r="BK237" s="250"/>
      <c r="BL237" s="250"/>
      <c r="BM237" s="250"/>
      <c r="BN237" s="250"/>
      <c r="BO237" s="250"/>
      <c r="BP237" s="250"/>
      <c r="BQ237" s="250"/>
      <c r="BR237" s="250"/>
      <c r="BS237" s="250"/>
      <c r="BT237" s="250"/>
    </row>
    <row r="238" spans="1:72" s="33" customFormat="1" ht="12.75" x14ac:dyDescent="0.2">
      <c r="A238" s="250"/>
      <c r="B238" s="263"/>
      <c r="C238" s="262"/>
      <c r="D238" s="261"/>
      <c r="E238" s="261"/>
      <c r="F238" s="261"/>
      <c r="G238" s="261"/>
      <c r="H238" s="250"/>
      <c r="I238" s="250"/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  <c r="U238" s="250"/>
      <c r="V238" s="250"/>
      <c r="W238" s="250"/>
      <c r="X238" s="250"/>
      <c r="Y238" s="250"/>
      <c r="Z238" s="250"/>
      <c r="AA238" s="250"/>
      <c r="AB238" s="250"/>
      <c r="AC238" s="250"/>
      <c r="AD238" s="250"/>
      <c r="AE238" s="250"/>
      <c r="AF238" s="250"/>
      <c r="AG238" s="250"/>
      <c r="AH238" s="250"/>
      <c r="AI238" s="250"/>
      <c r="AJ238" s="250"/>
      <c r="AK238" s="250"/>
      <c r="AL238" s="250"/>
      <c r="AM238" s="250"/>
      <c r="AN238" s="250"/>
      <c r="AO238" s="250"/>
      <c r="AP238" s="250"/>
      <c r="AQ238" s="250"/>
      <c r="AR238" s="250"/>
      <c r="AS238" s="251"/>
      <c r="AT238" s="252"/>
      <c r="AU238" s="70"/>
      <c r="AV238" s="70"/>
      <c r="AW238" s="70"/>
      <c r="AX238" s="253"/>
      <c r="AY238" s="253"/>
      <c r="AZ238" s="253"/>
      <c r="BA238" s="253"/>
      <c r="BB238" s="253"/>
      <c r="BC238" s="254" t="str">
        <f t="shared" si="16"/>
        <v/>
      </c>
      <c r="BD238" s="255"/>
      <c r="BE238" s="256"/>
      <c r="BF238" s="250"/>
      <c r="BG238" s="250"/>
      <c r="BH238" s="250"/>
      <c r="BI238" s="250"/>
      <c r="BJ238" s="250"/>
      <c r="BK238" s="250"/>
      <c r="BL238" s="250"/>
      <c r="BM238" s="250"/>
      <c r="BN238" s="250"/>
      <c r="BO238" s="250"/>
      <c r="BP238" s="250"/>
      <c r="BQ238" s="250"/>
      <c r="BR238" s="250"/>
      <c r="BS238" s="250"/>
      <c r="BT238" s="250"/>
    </row>
    <row r="239" spans="1:72" s="33" customFormat="1" ht="12.75" x14ac:dyDescent="0.2">
      <c r="A239" s="250"/>
      <c r="B239" s="263"/>
      <c r="C239" s="262"/>
      <c r="D239" s="261"/>
      <c r="E239" s="261"/>
      <c r="F239" s="261"/>
      <c r="G239" s="261"/>
      <c r="H239" s="250"/>
      <c r="I239" s="250"/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  <c r="U239" s="250"/>
      <c r="V239" s="250"/>
      <c r="W239" s="250"/>
      <c r="X239" s="250"/>
      <c r="Y239" s="250"/>
      <c r="Z239" s="250"/>
      <c r="AA239" s="250"/>
      <c r="AB239" s="250"/>
      <c r="AC239" s="250"/>
      <c r="AD239" s="250"/>
      <c r="AE239" s="250"/>
      <c r="AF239" s="250"/>
      <c r="AG239" s="250"/>
      <c r="AH239" s="250"/>
      <c r="AI239" s="250"/>
      <c r="AJ239" s="250"/>
      <c r="AK239" s="250"/>
      <c r="AL239" s="250"/>
      <c r="AM239" s="250"/>
      <c r="AN239" s="250"/>
      <c r="AO239" s="250"/>
      <c r="AP239" s="250"/>
      <c r="AQ239" s="250"/>
      <c r="AR239" s="250"/>
      <c r="AS239" s="251"/>
      <c r="AT239" s="252"/>
      <c r="AU239" s="70"/>
      <c r="AV239" s="70"/>
      <c r="AW239" s="70"/>
      <c r="AX239" s="253"/>
      <c r="AY239" s="253"/>
      <c r="AZ239" s="253"/>
      <c r="BA239" s="253"/>
      <c r="BB239" s="253"/>
      <c r="BC239" s="254" t="str">
        <f t="shared" si="16"/>
        <v/>
      </c>
      <c r="BD239" s="255"/>
      <c r="BE239" s="256"/>
      <c r="BF239" s="250"/>
      <c r="BG239" s="250"/>
      <c r="BH239" s="250"/>
      <c r="BI239" s="250"/>
      <c r="BJ239" s="250"/>
      <c r="BK239" s="250"/>
      <c r="BL239" s="250"/>
      <c r="BM239" s="250"/>
      <c r="BN239" s="250"/>
      <c r="BO239" s="250"/>
      <c r="BP239" s="250"/>
      <c r="BQ239" s="250"/>
      <c r="BR239" s="250"/>
      <c r="BS239" s="250"/>
      <c r="BT239" s="250"/>
    </row>
    <row r="240" spans="1:72" s="33" customFormat="1" ht="12.75" x14ac:dyDescent="0.2">
      <c r="A240" s="250"/>
      <c r="B240" s="263"/>
      <c r="C240" s="262"/>
      <c r="D240" s="261"/>
      <c r="E240" s="261"/>
      <c r="F240" s="261"/>
      <c r="G240" s="261"/>
      <c r="H240" s="250"/>
      <c r="I240" s="250"/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  <c r="U240" s="250"/>
      <c r="V240" s="250"/>
      <c r="W240" s="250"/>
      <c r="X240" s="250"/>
      <c r="Y240" s="250"/>
      <c r="Z240" s="250"/>
      <c r="AA240" s="250"/>
      <c r="AB240" s="250"/>
      <c r="AC240" s="250"/>
      <c r="AD240" s="250"/>
      <c r="AE240" s="250"/>
      <c r="AF240" s="250"/>
      <c r="AG240" s="250"/>
      <c r="AH240" s="250"/>
      <c r="AI240" s="250"/>
      <c r="AJ240" s="250"/>
      <c r="AK240" s="250"/>
      <c r="AL240" s="250"/>
      <c r="AM240" s="250"/>
      <c r="AN240" s="250"/>
      <c r="AO240" s="250"/>
      <c r="AP240" s="250"/>
      <c r="AQ240" s="250"/>
      <c r="AR240" s="250"/>
      <c r="AS240" s="251"/>
      <c r="AT240" s="252"/>
      <c r="AU240" s="70"/>
      <c r="AV240" s="70"/>
      <c r="AW240" s="70"/>
      <c r="AX240" s="253"/>
      <c r="AY240" s="253"/>
      <c r="AZ240" s="253"/>
      <c r="BA240" s="253"/>
      <c r="BB240" s="253"/>
      <c r="BC240" s="254" t="str">
        <f t="shared" si="16"/>
        <v/>
      </c>
      <c r="BD240" s="255"/>
      <c r="BE240" s="256"/>
      <c r="BF240" s="250"/>
      <c r="BG240" s="250"/>
      <c r="BH240" s="250"/>
      <c r="BI240" s="250"/>
      <c r="BJ240" s="250"/>
      <c r="BK240" s="250"/>
      <c r="BL240" s="250"/>
      <c r="BM240" s="250"/>
      <c r="BN240" s="250"/>
      <c r="BO240" s="250"/>
      <c r="BP240" s="250"/>
      <c r="BQ240" s="250"/>
      <c r="BR240" s="250"/>
      <c r="BS240" s="250"/>
      <c r="BT240" s="250"/>
    </row>
    <row r="241" spans="1:72" s="33" customFormat="1" ht="12.75" x14ac:dyDescent="0.2">
      <c r="A241" s="250"/>
      <c r="B241" s="263"/>
      <c r="C241" s="262"/>
      <c r="D241" s="261"/>
      <c r="E241" s="261"/>
      <c r="F241" s="261"/>
      <c r="G241" s="261"/>
      <c r="H241" s="250"/>
      <c r="I241" s="250"/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  <c r="U241" s="250"/>
      <c r="V241" s="250"/>
      <c r="W241" s="250"/>
      <c r="X241" s="250"/>
      <c r="Y241" s="250"/>
      <c r="Z241" s="250"/>
      <c r="AA241" s="250"/>
      <c r="AB241" s="250"/>
      <c r="AC241" s="250"/>
      <c r="AD241" s="250"/>
      <c r="AE241" s="250"/>
      <c r="AF241" s="250"/>
      <c r="AG241" s="250"/>
      <c r="AH241" s="250"/>
      <c r="AI241" s="250"/>
      <c r="AJ241" s="250"/>
      <c r="AK241" s="250"/>
      <c r="AL241" s="250"/>
      <c r="AM241" s="250"/>
      <c r="AN241" s="250"/>
      <c r="AO241" s="250"/>
      <c r="AP241" s="250"/>
      <c r="AQ241" s="250"/>
      <c r="AR241" s="250"/>
      <c r="AS241" s="251"/>
      <c r="AT241" s="252"/>
      <c r="AU241" s="70"/>
      <c r="AV241" s="70"/>
      <c r="AW241" s="70"/>
      <c r="AX241" s="253"/>
      <c r="AY241" s="253"/>
      <c r="AZ241" s="253"/>
      <c r="BA241" s="253"/>
      <c r="BB241" s="253"/>
      <c r="BC241" s="254" t="str">
        <f t="shared" si="16"/>
        <v/>
      </c>
      <c r="BD241" s="255"/>
      <c r="BE241" s="256"/>
      <c r="BF241" s="250"/>
      <c r="BG241" s="250"/>
      <c r="BH241" s="250"/>
      <c r="BI241" s="250"/>
      <c r="BJ241" s="250"/>
      <c r="BK241" s="250"/>
      <c r="BL241" s="250"/>
      <c r="BM241" s="250"/>
      <c r="BN241" s="250"/>
      <c r="BO241" s="250"/>
      <c r="BP241" s="250"/>
      <c r="BQ241" s="250"/>
      <c r="BR241" s="250"/>
      <c r="BS241" s="250"/>
      <c r="BT241" s="250"/>
    </row>
    <row r="242" spans="1:72" s="33" customFormat="1" ht="12.75" x14ac:dyDescent="0.2">
      <c r="A242" s="250"/>
      <c r="B242" s="263"/>
      <c r="C242" s="262"/>
      <c r="D242" s="261"/>
      <c r="E242" s="261"/>
      <c r="F242" s="261"/>
      <c r="G242" s="261"/>
      <c r="H242" s="250"/>
      <c r="I242" s="250"/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  <c r="U242" s="250"/>
      <c r="V242" s="250"/>
      <c r="W242" s="250"/>
      <c r="X242" s="250"/>
      <c r="Y242" s="250"/>
      <c r="Z242" s="250"/>
      <c r="AA242" s="250"/>
      <c r="AB242" s="250"/>
      <c r="AC242" s="250"/>
      <c r="AD242" s="250"/>
      <c r="AE242" s="250"/>
      <c r="AF242" s="250"/>
      <c r="AG242" s="250"/>
      <c r="AH242" s="250"/>
      <c r="AI242" s="250"/>
      <c r="AJ242" s="250"/>
      <c r="AK242" s="250"/>
      <c r="AL242" s="250"/>
      <c r="AM242" s="250"/>
      <c r="AN242" s="250"/>
      <c r="AO242" s="250"/>
      <c r="AP242" s="250"/>
      <c r="AQ242" s="250"/>
      <c r="AR242" s="250"/>
      <c r="AS242" s="251"/>
      <c r="AT242" s="252"/>
      <c r="AU242" s="70"/>
      <c r="AV242" s="70"/>
      <c r="AW242" s="70"/>
      <c r="AX242" s="253"/>
      <c r="AY242" s="253"/>
      <c r="AZ242" s="253"/>
      <c r="BA242" s="253"/>
      <c r="BB242" s="253"/>
      <c r="BC242" s="254" t="str">
        <f t="shared" si="16"/>
        <v/>
      </c>
      <c r="BD242" s="255"/>
      <c r="BE242" s="256"/>
      <c r="BF242" s="250"/>
      <c r="BG242" s="250"/>
      <c r="BH242" s="250"/>
      <c r="BI242" s="250"/>
      <c r="BJ242" s="250"/>
      <c r="BK242" s="250"/>
      <c r="BL242" s="250"/>
      <c r="BM242" s="250"/>
      <c r="BN242" s="250"/>
      <c r="BO242" s="250"/>
      <c r="BP242" s="250"/>
      <c r="BQ242" s="250"/>
      <c r="BR242" s="250"/>
      <c r="BS242" s="250"/>
      <c r="BT242" s="250"/>
    </row>
    <row r="243" spans="1:72" s="33" customFormat="1" ht="12.75" x14ac:dyDescent="0.2">
      <c r="A243" s="250"/>
      <c r="B243" s="263"/>
      <c r="C243" s="262"/>
      <c r="D243" s="261"/>
      <c r="E243" s="261"/>
      <c r="F243" s="261"/>
      <c r="G243" s="261"/>
      <c r="H243" s="250"/>
      <c r="I243" s="250"/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  <c r="U243" s="250"/>
      <c r="V243" s="250"/>
      <c r="W243" s="250"/>
      <c r="X243" s="250"/>
      <c r="Y243" s="250"/>
      <c r="Z243" s="250"/>
      <c r="AA243" s="250"/>
      <c r="AB243" s="250"/>
      <c r="AC243" s="250"/>
      <c r="AD243" s="250"/>
      <c r="AE243" s="250"/>
      <c r="AF243" s="250"/>
      <c r="AG243" s="250"/>
      <c r="AH243" s="250"/>
      <c r="AI243" s="250"/>
      <c r="AJ243" s="250"/>
      <c r="AK243" s="250"/>
      <c r="AL243" s="250"/>
      <c r="AM243" s="250"/>
      <c r="AN243" s="250"/>
      <c r="AO243" s="250"/>
      <c r="AP243" s="250"/>
      <c r="AQ243" s="250"/>
      <c r="AR243" s="250"/>
      <c r="AS243" s="251"/>
      <c r="AT243" s="252"/>
      <c r="AU243" s="70"/>
      <c r="AV243" s="70"/>
      <c r="AW243" s="70"/>
      <c r="AX243" s="253"/>
      <c r="AY243" s="253"/>
      <c r="AZ243" s="253"/>
      <c r="BA243" s="253"/>
      <c r="BB243" s="253"/>
      <c r="BC243" s="254" t="str">
        <f t="shared" si="16"/>
        <v/>
      </c>
      <c r="BD243" s="255"/>
      <c r="BE243" s="256"/>
      <c r="BF243" s="250"/>
      <c r="BG243" s="250"/>
      <c r="BH243" s="250"/>
      <c r="BI243" s="250"/>
      <c r="BJ243" s="250"/>
      <c r="BK243" s="250"/>
      <c r="BL243" s="250"/>
      <c r="BM243" s="250"/>
      <c r="BN243" s="250"/>
      <c r="BO243" s="250"/>
      <c r="BP243" s="250"/>
      <c r="BQ243" s="250"/>
      <c r="BR243" s="250"/>
      <c r="BS243" s="250"/>
      <c r="BT243" s="250"/>
    </row>
    <row r="244" spans="1:72" s="33" customFormat="1" ht="12.75" x14ac:dyDescent="0.2">
      <c r="A244" s="250"/>
      <c r="B244" s="263"/>
      <c r="C244" s="262"/>
      <c r="D244" s="261"/>
      <c r="E244" s="261"/>
      <c r="F244" s="261"/>
      <c r="G244" s="261"/>
      <c r="H244" s="250"/>
      <c r="I244" s="250"/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  <c r="U244" s="250"/>
      <c r="V244" s="250"/>
      <c r="W244" s="250"/>
      <c r="X244" s="250"/>
      <c r="Y244" s="250"/>
      <c r="Z244" s="250"/>
      <c r="AA244" s="250"/>
      <c r="AB244" s="250"/>
      <c r="AC244" s="250"/>
      <c r="AD244" s="250"/>
      <c r="AE244" s="250"/>
      <c r="AF244" s="250"/>
      <c r="AG244" s="250"/>
      <c r="AH244" s="250"/>
      <c r="AI244" s="250"/>
      <c r="AJ244" s="250"/>
      <c r="AK244" s="250"/>
      <c r="AL244" s="250"/>
      <c r="AM244" s="250"/>
      <c r="AN244" s="250"/>
      <c r="AO244" s="250"/>
      <c r="AP244" s="250"/>
      <c r="AQ244" s="250"/>
      <c r="AR244" s="250"/>
      <c r="AS244" s="251"/>
      <c r="AT244" s="252"/>
      <c r="AU244" s="70"/>
      <c r="AV244" s="70"/>
      <c r="AW244" s="70"/>
      <c r="AX244" s="253"/>
      <c r="AY244" s="253"/>
      <c r="AZ244" s="253"/>
      <c r="BA244" s="253"/>
      <c r="BB244" s="253"/>
      <c r="BC244" s="254" t="str">
        <f t="shared" si="16"/>
        <v/>
      </c>
      <c r="BD244" s="255"/>
      <c r="BE244" s="256"/>
      <c r="BF244" s="250"/>
      <c r="BG244" s="250"/>
      <c r="BH244" s="250"/>
      <c r="BI244" s="250"/>
      <c r="BJ244" s="250"/>
      <c r="BK244" s="250"/>
      <c r="BL244" s="250"/>
      <c r="BM244" s="250"/>
      <c r="BN244" s="250"/>
      <c r="BO244" s="250"/>
      <c r="BP244" s="250"/>
      <c r="BQ244" s="250"/>
      <c r="BR244" s="250"/>
      <c r="BS244" s="250"/>
      <c r="BT244" s="250"/>
    </row>
    <row r="245" spans="1:72" s="33" customFormat="1" ht="12.75" x14ac:dyDescent="0.2">
      <c r="A245" s="250"/>
      <c r="B245" s="263"/>
      <c r="C245" s="262"/>
      <c r="D245" s="261"/>
      <c r="E245" s="261"/>
      <c r="F245" s="261"/>
      <c r="G245" s="261"/>
      <c r="H245" s="250"/>
      <c r="I245" s="250"/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  <c r="U245" s="250"/>
      <c r="V245" s="250"/>
      <c r="W245" s="250"/>
      <c r="X245" s="250"/>
      <c r="Y245" s="250"/>
      <c r="Z245" s="250"/>
      <c r="AA245" s="250"/>
      <c r="AB245" s="250"/>
      <c r="AC245" s="250"/>
      <c r="AD245" s="250"/>
      <c r="AE245" s="250"/>
      <c r="AF245" s="250"/>
      <c r="AG245" s="250"/>
      <c r="AH245" s="250"/>
      <c r="AI245" s="250"/>
      <c r="AJ245" s="250"/>
      <c r="AK245" s="250"/>
      <c r="AL245" s="250"/>
      <c r="AM245" s="250"/>
      <c r="AN245" s="250"/>
      <c r="AO245" s="250"/>
      <c r="AP245" s="250"/>
      <c r="AQ245" s="250"/>
      <c r="AR245" s="250"/>
      <c r="AS245" s="251"/>
      <c r="AT245" s="252"/>
      <c r="AU245" s="70"/>
      <c r="AV245" s="70"/>
      <c r="AW245" s="70"/>
      <c r="AX245" s="253"/>
      <c r="AY245" s="253"/>
      <c r="AZ245" s="253"/>
      <c r="BA245" s="253"/>
      <c r="BB245" s="253"/>
      <c r="BC245" s="254" t="str">
        <f t="shared" si="16"/>
        <v/>
      </c>
      <c r="BD245" s="255"/>
      <c r="BE245" s="256"/>
      <c r="BF245" s="250"/>
      <c r="BG245" s="250"/>
      <c r="BH245" s="250"/>
      <c r="BI245" s="250"/>
      <c r="BJ245" s="250"/>
      <c r="BK245" s="250"/>
      <c r="BL245" s="250"/>
      <c r="BM245" s="250"/>
      <c r="BN245" s="250"/>
      <c r="BO245" s="250"/>
      <c r="BP245" s="250"/>
      <c r="BQ245" s="250"/>
      <c r="BR245" s="250"/>
      <c r="BS245" s="250"/>
      <c r="BT245" s="250"/>
    </row>
    <row r="246" spans="1:72" s="33" customFormat="1" ht="12.75" x14ac:dyDescent="0.2">
      <c r="A246" s="250"/>
      <c r="B246" s="263"/>
      <c r="C246" s="262"/>
      <c r="D246" s="261"/>
      <c r="E246" s="261"/>
      <c r="F246" s="261"/>
      <c r="G246" s="261"/>
      <c r="H246" s="250"/>
      <c r="I246" s="250"/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  <c r="U246" s="250"/>
      <c r="V246" s="250"/>
      <c r="W246" s="250"/>
      <c r="X246" s="250"/>
      <c r="Y246" s="250"/>
      <c r="Z246" s="250"/>
      <c r="AA246" s="250"/>
      <c r="AB246" s="250"/>
      <c r="AC246" s="250"/>
      <c r="AD246" s="250"/>
      <c r="AE246" s="250"/>
      <c r="AF246" s="250"/>
      <c r="AG246" s="250"/>
      <c r="AH246" s="250"/>
      <c r="AI246" s="250"/>
      <c r="AJ246" s="250"/>
      <c r="AK246" s="250"/>
      <c r="AL246" s="250"/>
      <c r="AM246" s="250"/>
      <c r="AN246" s="250"/>
      <c r="AO246" s="250"/>
      <c r="AP246" s="250"/>
      <c r="AQ246" s="250"/>
      <c r="AR246" s="250"/>
      <c r="AS246" s="251"/>
      <c r="AT246" s="252"/>
      <c r="AU246" s="70"/>
      <c r="AV246" s="70"/>
      <c r="AW246" s="70"/>
      <c r="AX246" s="253"/>
      <c r="AY246" s="253"/>
      <c r="AZ246" s="253"/>
      <c r="BA246" s="253"/>
      <c r="BB246" s="253"/>
      <c r="BC246" s="254" t="str">
        <f t="shared" si="16"/>
        <v/>
      </c>
      <c r="BD246" s="255"/>
      <c r="BE246" s="256"/>
      <c r="BF246" s="250"/>
      <c r="BG246" s="250"/>
      <c r="BH246" s="250"/>
      <c r="BI246" s="250"/>
      <c r="BJ246" s="250"/>
      <c r="BK246" s="250"/>
      <c r="BL246" s="250"/>
      <c r="BM246" s="250"/>
      <c r="BN246" s="250"/>
      <c r="BO246" s="250"/>
      <c r="BP246" s="250"/>
      <c r="BQ246" s="250"/>
      <c r="BR246" s="250"/>
      <c r="BS246" s="250"/>
      <c r="BT246" s="250"/>
    </row>
    <row r="247" spans="1:72" s="33" customFormat="1" ht="12.75" x14ac:dyDescent="0.2">
      <c r="A247" s="250"/>
      <c r="B247" s="263"/>
      <c r="C247" s="262"/>
      <c r="D247" s="261"/>
      <c r="E247" s="261"/>
      <c r="F247" s="261"/>
      <c r="G247" s="261"/>
      <c r="H247" s="250"/>
      <c r="I247" s="250"/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  <c r="U247" s="250"/>
      <c r="V247" s="250"/>
      <c r="W247" s="250"/>
      <c r="X247" s="250"/>
      <c r="Y247" s="250"/>
      <c r="Z247" s="250"/>
      <c r="AA247" s="250"/>
      <c r="AB247" s="250"/>
      <c r="AC247" s="250"/>
      <c r="AD247" s="250"/>
      <c r="AE247" s="250"/>
      <c r="AF247" s="250"/>
      <c r="AG247" s="250"/>
      <c r="AH247" s="250"/>
      <c r="AI247" s="250"/>
      <c r="AJ247" s="250"/>
      <c r="AK247" s="250"/>
      <c r="AL247" s="250"/>
      <c r="AM247" s="250"/>
      <c r="AN247" s="250"/>
      <c r="AO247" s="250"/>
      <c r="AP247" s="250"/>
      <c r="AQ247" s="250"/>
      <c r="AR247" s="250"/>
      <c r="AS247" s="251"/>
      <c r="AT247" s="252"/>
      <c r="AU247" s="70"/>
      <c r="AV247" s="70"/>
      <c r="AW247" s="70"/>
      <c r="AX247" s="253"/>
      <c r="AY247" s="253"/>
      <c r="AZ247" s="253"/>
      <c r="BA247" s="253"/>
      <c r="BB247" s="253"/>
      <c r="BC247" s="254" t="str">
        <f t="shared" si="16"/>
        <v/>
      </c>
      <c r="BD247" s="255"/>
      <c r="BE247" s="256"/>
      <c r="BF247" s="250"/>
      <c r="BG247" s="250"/>
      <c r="BH247" s="250"/>
      <c r="BI247" s="250"/>
      <c r="BJ247" s="250"/>
      <c r="BK247" s="250"/>
      <c r="BL247" s="250"/>
      <c r="BM247" s="250"/>
      <c r="BN247" s="250"/>
      <c r="BO247" s="250"/>
      <c r="BP247" s="250"/>
      <c r="BQ247" s="250"/>
      <c r="BR247" s="250"/>
      <c r="BS247" s="250"/>
      <c r="BT247" s="250"/>
    </row>
    <row r="248" spans="1:72" s="33" customFormat="1" ht="12.75" x14ac:dyDescent="0.2">
      <c r="A248" s="250"/>
      <c r="B248" s="263"/>
      <c r="C248" s="262"/>
      <c r="D248" s="261"/>
      <c r="E248" s="261"/>
      <c r="F248" s="261"/>
      <c r="G248" s="261"/>
      <c r="H248" s="250"/>
      <c r="I248" s="250"/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  <c r="U248" s="250"/>
      <c r="V248" s="250"/>
      <c r="W248" s="250"/>
      <c r="X248" s="250"/>
      <c r="Y248" s="250"/>
      <c r="Z248" s="250"/>
      <c r="AA248" s="250"/>
      <c r="AB248" s="250"/>
      <c r="AC248" s="250"/>
      <c r="AD248" s="250"/>
      <c r="AE248" s="250"/>
      <c r="AF248" s="250"/>
      <c r="AG248" s="250"/>
      <c r="AH248" s="250"/>
      <c r="AI248" s="250"/>
      <c r="AJ248" s="250"/>
      <c r="AK248" s="250"/>
      <c r="AL248" s="250"/>
      <c r="AM248" s="250"/>
      <c r="AN248" s="250"/>
      <c r="AO248" s="250"/>
      <c r="AP248" s="250"/>
      <c r="AQ248" s="250"/>
      <c r="AR248" s="250"/>
      <c r="AS248" s="251"/>
      <c r="AT248" s="252"/>
      <c r="AU248" s="70"/>
      <c r="AV248" s="70"/>
      <c r="AW248" s="70"/>
      <c r="AX248" s="253"/>
      <c r="AY248" s="253"/>
      <c r="AZ248" s="253"/>
      <c r="BA248" s="253"/>
      <c r="BB248" s="253"/>
      <c r="BC248" s="254" t="str">
        <f t="shared" si="16"/>
        <v/>
      </c>
      <c r="BD248" s="255"/>
      <c r="BE248" s="256"/>
      <c r="BF248" s="250"/>
      <c r="BG248" s="250"/>
      <c r="BH248" s="250"/>
      <c r="BI248" s="250"/>
      <c r="BJ248" s="250"/>
      <c r="BK248" s="250"/>
      <c r="BL248" s="250"/>
      <c r="BM248" s="250"/>
      <c r="BN248" s="250"/>
      <c r="BO248" s="250"/>
      <c r="BP248" s="250"/>
      <c r="BQ248" s="250"/>
      <c r="BR248" s="250"/>
      <c r="BS248" s="250"/>
      <c r="BT248" s="250"/>
    </row>
    <row r="249" spans="1:72" s="33" customFormat="1" ht="12.75" x14ac:dyDescent="0.2">
      <c r="A249" s="250"/>
      <c r="B249" s="263"/>
      <c r="C249" s="262"/>
      <c r="D249" s="261"/>
      <c r="E249" s="261"/>
      <c r="F249" s="261"/>
      <c r="G249" s="261"/>
      <c r="H249" s="250"/>
      <c r="I249" s="250"/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  <c r="U249" s="250"/>
      <c r="V249" s="250"/>
      <c r="W249" s="250"/>
      <c r="X249" s="250"/>
      <c r="Y249" s="250"/>
      <c r="Z249" s="250"/>
      <c r="AA249" s="250"/>
      <c r="AB249" s="250"/>
      <c r="AC249" s="250"/>
      <c r="AD249" s="250"/>
      <c r="AE249" s="250"/>
      <c r="AF249" s="250"/>
      <c r="AG249" s="250"/>
      <c r="AH249" s="250"/>
      <c r="AI249" s="250"/>
      <c r="AJ249" s="250"/>
      <c r="AK249" s="250"/>
      <c r="AL249" s="250"/>
      <c r="AM249" s="250"/>
      <c r="AN249" s="250"/>
      <c r="AO249" s="250"/>
      <c r="AP249" s="250"/>
      <c r="AQ249" s="250"/>
      <c r="AR249" s="250"/>
      <c r="AS249" s="251"/>
      <c r="AT249" s="252"/>
      <c r="AU249" s="70"/>
      <c r="AV249" s="70"/>
      <c r="AW249" s="70"/>
      <c r="AX249" s="253"/>
      <c r="AY249" s="253"/>
      <c r="AZ249" s="253"/>
      <c r="BA249" s="253"/>
      <c r="BB249" s="253"/>
      <c r="BC249" s="254" t="str">
        <f t="shared" si="16"/>
        <v/>
      </c>
      <c r="BD249" s="255"/>
      <c r="BE249" s="256"/>
      <c r="BF249" s="250"/>
      <c r="BG249" s="250"/>
      <c r="BH249" s="250"/>
      <c r="BI249" s="250"/>
      <c r="BJ249" s="250"/>
      <c r="BK249" s="250"/>
      <c r="BL249" s="250"/>
      <c r="BM249" s="250"/>
      <c r="BN249" s="250"/>
      <c r="BO249" s="250"/>
      <c r="BP249" s="250"/>
      <c r="BQ249" s="250"/>
      <c r="BR249" s="250"/>
      <c r="BS249" s="250"/>
      <c r="BT249" s="250"/>
    </row>
    <row r="250" spans="1:72" s="33" customFormat="1" ht="12.75" x14ac:dyDescent="0.2">
      <c r="A250" s="250"/>
      <c r="B250" s="263"/>
      <c r="C250" s="262"/>
      <c r="D250" s="261"/>
      <c r="E250" s="261"/>
      <c r="F250" s="261"/>
      <c r="G250" s="261"/>
      <c r="H250" s="250"/>
      <c r="I250" s="250"/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  <c r="U250" s="250"/>
      <c r="V250" s="250"/>
      <c r="W250" s="250"/>
      <c r="X250" s="250"/>
      <c r="Y250" s="250"/>
      <c r="Z250" s="250"/>
      <c r="AA250" s="250"/>
      <c r="AB250" s="250"/>
      <c r="AC250" s="250"/>
      <c r="AD250" s="250"/>
      <c r="AE250" s="250"/>
      <c r="AF250" s="250"/>
      <c r="AG250" s="250"/>
      <c r="AH250" s="250"/>
      <c r="AI250" s="250"/>
      <c r="AJ250" s="250"/>
      <c r="AK250" s="250"/>
      <c r="AL250" s="250"/>
      <c r="AM250" s="250"/>
      <c r="AN250" s="250"/>
      <c r="AO250" s="250"/>
      <c r="AP250" s="250"/>
      <c r="AQ250" s="250"/>
      <c r="AR250" s="250"/>
      <c r="AS250" s="251"/>
      <c r="AT250" s="252"/>
      <c r="AU250" s="70"/>
      <c r="AV250" s="70"/>
      <c r="AW250" s="70"/>
      <c r="AX250" s="253"/>
      <c r="AY250" s="253"/>
      <c r="AZ250" s="253"/>
      <c r="BA250" s="253"/>
      <c r="BB250" s="253"/>
      <c r="BC250" s="254" t="str">
        <f t="shared" si="16"/>
        <v/>
      </c>
      <c r="BD250" s="255"/>
      <c r="BE250" s="256"/>
      <c r="BF250" s="250"/>
      <c r="BG250" s="250"/>
      <c r="BH250" s="250"/>
      <c r="BI250" s="250"/>
      <c r="BJ250" s="250"/>
      <c r="BK250" s="250"/>
      <c r="BL250" s="250"/>
      <c r="BM250" s="250"/>
      <c r="BN250" s="250"/>
      <c r="BO250" s="250"/>
      <c r="BP250" s="250"/>
      <c r="BQ250" s="250"/>
      <c r="BR250" s="250"/>
      <c r="BS250" s="250"/>
      <c r="BT250" s="250"/>
    </row>
    <row r="251" spans="1:72" s="33" customFormat="1" ht="12.75" x14ac:dyDescent="0.2">
      <c r="A251" s="250"/>
      <c r="B251" s="263"/>
      <c r="C251" s="262"/>
      <c r="D251" s="261"/>
      <c r="E251" s="261"/>
      <c r="F251" s="261"/>
      <c r="G251" s="261"/>
      <c r="H251" s="250"/>
      <c r="I251" s="250"/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  <c r="U251" s="250"/>
      <c r="V251" s="250"/>
      <c r="W251" s="250"/>
      <c r="X251" s="250"/>
      <c r="Y251" s="250"/>
      <c r="Z251" s="250"/>
      <c r="AA251" s="250"/>
      <c r="AB251" s="250"/>
      <c r="AC251" s="250"/>
      <c r="AD251" s="250"/>
      <c r="AE251" s="250"/>
      <c r="AF251" s="250"/>
      <c r="AG251" s="250"/>
      <c r="AH251" s="250"/>
      <c r="AI251" s="250"/>
      <c r="AJ251" s="250"/>
      <c r="AK251" s="250"/>
      <c r="AL251" s="250"/>
      <c r="AM251" s="250"/>
      <c r="AN251" s="250"/>
      <c r="AO251" s="250"/>
      <c r="AP251" s="250"/>
      <c r="AQ251" s="250"/>
      <c r="AR251" s="250"/>
      <c r="AS251" s="251"/>
      <c r="AT251" s="252"/>
      <c r="AU251" s="70"/>
      <c r="AV251" s="70"/>
      <c r="AW251" s="70"/>
      <c r="AX251" s="253"/>
      <c r="AY251" s="253"/>
      <c r="AZ251" s="253"/>
      <c r="BA251" s="253"/>
      <c r="BB251" s="253"/>
      <c r="BC251" s="254" t="str">
        <f t="shared" si="16"/>
        <v/>
      </c>
      <c r="BD251" s="255"/>
      <c r="BE251" s="256"/>
      <c r="BF251" s="250"/>
      <c r="BG251" s="250"/>
      <c r="BH251" s="250"/>
      <c r="BI251" s="250"/>
      <c r="BJ251" s="250"/>
      <c r="BK251" s="250"/>
      <c r="BL251" s="250"/>
      <c r="BM251" s="250"/>
      <c r="BN251" s="250"/>
      <c r="BO251" s="250"/>
      <c r="BP251" s="250"/>
      <c r="BQ251" s="250"/>
      <c r="BR251" s="250"/>
      <c r="BS251" s="250"/>
      <c r="BT251" s="250"/>
    </row>
    <row r="252" spans="1:72" s="33" customFormat="1" ht="12.75" x14ac:dyDescent="0.2">
      <c r="A252" s="250"/>
      <c r="B252" s="263"/>
      <c r="C252" s="262"/>
      <c r="D252" s="261"/>
      <c r="E252" s="261"/>
      <c r="F252" s="261"/>
      <c r="G252" s="261"/>
      <c r="H252" s="250"/>
      <c r="I252" s="250"/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  <c r="U252" s="250"/>
      <c r="V252" s="250"/>
      <c r="W252" s="250"/>
      <c r="X252" s="250"/>
      <c r="Y252" s="250"/>
      <c r="Z252" s="250"/>
      <c r="AA252" s="250"/>
      <c r="AB252" s="250"/>
      <c r="AC252" s="250"/>
      <c r="AD252" s="250"/>
      <c r="AE252" s="250"/>
      <c r="AF252" s="250"/>
      <c r="AG252" s="250"/>
      <c r="AH252" s="250"/>
      <c r="AI252" s="250"/>
      <c r="AJ252" s="250"/>
      <c r="AK252" s="250"/>
      <c r="AL252" s="250"/>
      <c r="AM252" s="250"/>
      <c r="AN252" s="250"/>
      <c r="AO252" s="250"/>
      <c r="AP252" s="250"/>
      <c r="AQ252" s="250"/>
      <c r="AR252" s="250"/>
      <c r="AS252" s="251"/>
      <c r="AT252" s="252"/>
      <c r="AU252" s="70"/>
      <c r="AV252" s="70"/>
      <c r="AW252" s="70"/>
      <c r="AX252" s="253"/>
      <c r="AY252" s="253"/>
      <c r="AZ252" s="253"/>
      <c r="BA252" s="253"/>
      <c r="BB252" s="253"/>
      <c r="BC252" s="254" t="str">
        <f t="shared" si="16"/>
        <v/>
      </c>
      <c r="BD252" s="255"/>
      <c r="BE252" s="256"/>
      <c r="BF252" s="250"/>
      <c r="BG252" s="250"/>
      <c r="BH252" s="250"/>
      <c r="BI252" s="250"/>
      <c r="BJ252" s="250"/>
      <c r="BK252" s="250"/>
      <c r="BL252" s="250"/>
      <c r="BM252" s="250"/>
      <c r="BN252" s="250"/>
      <c r="BO252" s="250"/>
      <c r="BP252" s="250"/>
      <c r="BQ252" s="250"/>
      <c r="BR252" s="250"/>
      <c r="BS252" s="250"/>
      <c r="BT252" s="250"/>
    </row>
    <row r="253" spans="1:72" s="33" customFormat="1" ht="12.75" x14ac:dyDescent="0.2">
      <c r="A253" s="250"/>
      <c r="B253" s="263"/>
      <c r="C253" s="262"/>
      <c r="D253" s="261"/>
      <c r="E253" s="261"/>
      <c r="F253" s="261"/>
      <c r="G253" s="261"/>
      <c r="H253" s="250"/>
      <c r="I253" s="250"/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  <c r="U253" s="250"/>
      <c r="V253" s="250"/>
      <c r="W253" s="250"/>
      <c r="X253" s="250"/>
      <c r="Y253" s="250"/>
      <c r="Z253" s="250"/>
      <c r="AA253" s="250"/>
      <c r="AB253" s="250"/>
      <c r="AC253" s="250"/>
      <c r="AD253" s="250"/>
      <c r="AE253" s="250"/>
      <c r="AF253" s="250"/>
      <c r="AG253" s="250"/>
      <c r="AH253" s="250"/>
      <c r="AI253" s="250"/>
      <c r="AJ253" s="250"/>
      <c r="AK253" s="250"/>
      <c r="AL253" s="250"/>
      <c r="AM253" s="250"/>
      <c r="AN253" s="250"/>
      <c r="AO253" s="250"/>
      <c r="AP253" s="250"/>
      <c r="AQ253" s="250"/>
      <c r="AR253" s="250"/>
      <c r="AS253" s="251"/>
      <c r="AT253" s="252"/>
      <c r="AU253" s="70"/>
      <c r="AV253" s="70"/>
      <c r="AW253" s="70"/>
      <c r="AX253" s="253"/>
      <c r="AY253" s="253"/>
      <c r="AZ253" s="253"/>
      <c r="BA253" s="253"/>
      <c r="BB253" s="253"/>
      <c r="BC253" s="254" t="str">
        <f t="shared" si="16"/>
        <v/>
      </c>
      <c r="BD253" s="255"/>
      <c r="BE253" s="256"/>
      <c r="BF253" s="250"/>
      <c r="BG253" s="250"/>
      <c r="BH253" s="250"/>
      <c r="BI253" s="250"/>
      <c r="BJ253" s="250"/>
      <c r="BK253" s="250"/>
      <c r="BL253" s="250"/>
      <c r="BM253" s="250"/>
      <c r="BN253" s="250"/>
      <c r="BO253" s="250"/>
      <c r="BP253" s="250"/>
      <c r="BQ253" s="250"/>
      <c r="BR253" s="250"/>
      <c r="BS253" s="250"/>
      <c r="BT253" s="250"/>
    </row>
    <row r="254" spans="1:72" s="33" customFormat="1" ht="12.75" x14ac:dyDescent="0.2">
      <c r="A254" s="250"/>
      <c r="B254" s="264"/>
      <c r="C254" s="264"/>
      <c r="D254" s="250"/>
      <c r="E254" s="250"/>
      <c r="F254" s="250"/>
      <c r="G254" s="250"/>
      <c r="H254" s="250"/>
      <c r="I254" s="250"/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  <c r="U254" s="250"/>
      <c r="V254" s="250"/>
      <c r="W254" s="250"/>
      <c r="X254" s="250"/>
      <c r="Y254" s="250"/>
      <c r="Z254" s="250"/>
      <c r="AA254" s="250"/>
      <c r="AB254" s="250"/>
      <c r="AC254" s="250"/>
      <c r="AD254" s="250"/>
      <c r="AE254" s="250"/>
      <c r="AF254" s="250"/>
      <c r="AG254" s="250"/>
      <c r="AH254" s="250"/>
      <c r="AI254" s="250"/>
      <c r="AJ254" s="250"/>
      <c r="AK254" s="250"/>
      <c r="AL254" s="250"/>
      <c r="AM254" s="250"/>
      <c r="AN254" s="250"/>
      <c r="AO254" s="250"/>
      <c r="AP254" s="250"/>
      <c r="AQ254" s="250"/>
      <c r="AR254" s="250"/>
      <c r="AS254" s="251"/>
      <c r="AT254" s="252"/>
      <c r="AU254" s="70"/>
      <c r="AV254" s="70"/>
      <c r="AW254" s="70"/>
      <c r="AX254" s="253"/>
      <c r="AY254" s="253"/>
      <c r="AZ254" s="253"/>
      <c r="BA254" s="253"/>
      <c r="BB254" s="253"/>
      <c r="BC254" s="254" t="str">
        <f t="shared" si="16"/>
        <v/>
      </c>
      <c r="BD254" s="255"/>
      <c r="BE254" s="256"/>
      <c r="BF254" s="250"/>
      <c r="BG254" s="250"/>
      <c r="BH254" s="250"/>
      <c r="BI254" s="250"/>
      <c r="BJ254" s="250"/>
      <c r="BK254" s="250"/>
      <c r="BL254" s="250"/>
      <c r="BM254" s="250"/>
      <c r="BN254" s="250"/>
      <c r="BO254" s="250"/>
      <c r="BP254" s="250"/>
      <c r="BQ254" s="250"/>
      <c r="BR254" s="250"/>
      <c r="BS254" s="250"/>
      <c r="BT254" s="250"/>
    </row>
    <row r="255" spans="1:72" s="33" customFormat="1" ht="12.75" x14ac:dyDescent="0.2">
      <c r="A255" s="250"/>
      <c r="B255" s="264"/>
      <c r="C255" s="264"/>
      <c r="D255" s="250"/>
      <c r="E255" s="250"/>
      <c r="F255" s="250"/>
      <c r="G255" s="250"/>
      <c r="H255" s="250"/>
      <c r="I255" s="250"/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  <c r="U255" s="250"/>
      <c r="V255" s="250"/>
      <c r="W255" s="250"/>
      <c r="X255" s="250"/>
      <c r="Y255" s="250"/>
      <c r="Z255" s="250"/>
      <c r="AA255" s="250"/>
      <c r="AB255" s="250"/>
      <c r="AC255" s="250"/>
      <c r="AD255" s="250"/>
      <c r="AE255" s="250"/>
      <c r="AF255" s="250"/>
      <c r="AG255" s="250"/>
      <c r="AH255" s="250"/>
      <c r="AI255" s="250"/>
      <c r="AJ255" s="250"/>
      <c r="AK255" s="250"/>
      <c r="AL255" s="250"/>
      <c r="AM255" s="250"/>
      <c r="AN255" s="250"/>
      <c r="AO255" s="250"/>
      <c r="AP255" s="250"/>
      <c r="AQ255" s="250"/>
      <c r="AR255" s="250"/>
      <c r="AS255" s="251"/>
      <c r="AT255" s="252"/>
      <c r="AU255" s="70"/>
      <c r="AV255" s="70"/>
      <c r="AW255" s="70"/>
      <c r="AX255" s="253"/>
      <c r="AY255" s="253"/>
      <c r="AZ255" s="253"/>
      <c r="BA255" s="253"/>
      <c r="BB255" s="253"/>
      <c r="BC255" s="254" t="str">
        <f t="shared" si="16"/>
        <v/>
      </c>
      <c r="BD255" s="255"/>
      <c r="BE255" s="256"/>
      <c r="BF255" s="250"/>
      <c r="BG255" s="250"/>
      <c r="BH255" s="250"/>
      <c r="BI255" s="250"/>
      <c r="BJ255" s="250"/>
      <c r="BK255" s="250"/>
      <c r="BL255" s="250"/>
      <c r="BM255" s="250"/>
      <c r="BN255" s="250"/>
      <c r="BO255" s="250"/>
      <c r="BP255" s="250"/>
      <c r="BQ255" s="250"/>
      <c r="BR255" s="250"/>
      <c r="BS255" s="250"/>
      <c r="BT255" s="250"/>
    </row>
    <row r="256" spans="1:72" s="33" customFormat="1" ht="12.75" x14ac:dyDescent="0.2">
      <c r="A256" s="250"/>
      <c r="B256" s="264"/>
      <c r="C256" s="264"/>
      <c r="D256" s="250"/>
      <c r="E256" s="250"/>
      <c r="F256" s="250"/>
      <c r="G256" s="250"/>
      <c r="H256" s="250"/>
      <c r="I256" s="250"/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  <c r="U256" s="250"/>
      <c r="V256" s="250"/>
      <c r="W256" s="250"/>
      <c r="X256" s="250"/>
      <c r="Y256" s="250"/>
      <c r="Z256" s="250"/>
      <c r="AA256" s="250"/>
      <c r="AB256" s="250"/>
      <c r="AC256" s="250"/>
      <c r="AD256" s="250"/>
      <c r="AE256" s="250"/>
      <c r="AF256" s="250"/>
      <c r="AG256" s="250"/>
      <c r="AH256" s="250"/>
      <c r="AI256" s="250"/>
      <c r="AJ256" s="250"/>
      <c r="AK256" s="250"/>
      <c r="AL256" s="250"/>
      <c r="AM256" s="250"/>
      <c r="AN256" s="250"/>
      <c r="AO256" s="250"/>
      <c r="AP256" s="250"/>
      <c r="AQ256" s="250"/>
      <c r="AR256" s="250"/>
      <c r="AS256" s="251"/>
      <c r="AT256" s="252"/>
      <c r="AU256" s="70"/>
      <c r="AV256" s="70"/>
      <c r="AW256" s="70"/>
      <c r="AX256" s="253"/>
      <c r="AY256" s="253"/>
      <c r="AZ256" s="253"/>
      <c r="BA256" s="253"/>
      <c r="BB256" s="253"/>
      <c r="BC256" s="254" t="str">
        <f t="shared" si="16"/>
        <v/>
      </c>
      <c r="BD256" s="255"/>
      <c r="BE256" s="256"/>
      <c r="BF256" s="250"/>
      <c r="BG256" s="250"/>
      <c r="BH256" s="250"/>
      <c r="BI256" s="250"/>
      <c r="BJ256" s="250"/>
      <c r="BK256" s="250"/>
      <c r="BL256" s="250"/>
      <c r="BM256" s="250"/>
      <c r="BN256" s="250"/>
      <c r="BO256" s="250"/>
      <c r="BP256" s="250"/>
      <c r="BQ256" s="250"/>
      <c r="BR256" s="250"/>
      <c r="BS256" s="250"/>
      <c r="BT256" s="250"/>
    </row>
    <row r="257" spans="1:72" s="33" customFormat="1" ht="12.75" x14ac:dyDescent="0.2">
      <c r="A257" s="250"/>
      <c r="B257" s="264"/>
      <c r="C257" s="264"/>
      <c r="D257" s="250"/>
      <c r="E257" s="250"/>
      <c r="F257" s="250"/>
      <c r="G257" s="250"/>
      <c r="H257" s="250"/>
      <c r="I257" s="250"/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  <c r="U257" s="250"/>
      <c r="V257" s="250"/>
      <c r="W257" s="250"/>
      <c r="X257" s="250"/>
      <c r="Y257" s="250"/>
      <c r="Z257" s="250"/>
      <c r="AA257" s="250"/>
      <c r="AB257" s="250"/>
      <c r="AC257" s="250"/>
      <c r="AD257" s="250"/>
      <c r="AE257" s="250"/>
      <c r="AF257" s="250"/>
      <c r="AG257" s="250"/>
      <c r="AH257" s="250"/>
      <c r="AI257" s="250"/>
      <c r="AJ257" s="250"/>
      <c r="AK257" s="250"/>
      <c r="AL257" s="250"/>
      <c r="AM257" s="250"/>
      <c r="AN257" s="250"/>
      <c r="AO257" s="250"/>
      <c r="AP257" s="250"/>
      <c r="AQ257" s="250"/>
      <c r="AR257" s="250"/>
      <c r="AS257" s="251"/>
      <c r="AT257" s="252"/>
      <c r="AU257" s="70"/>
      <c r="AV257" s="70"/>
      <c r="AW257" s="70"/>
      <c r="AX257" s="253"/>
      <c r="AY257" s="253"/>
      <c r="AZ257" s="253"/>
      <c r="BA257" s="253"/>
      <c r="BB257" s="253"/>
      <c r="BC257" s="254" t="str">
        <f t="shared" si="16"/>
        <v/>
      </c>
      <c r="BD257" s="255"/>
      <c r="BE257" s="256"/>
      <c r="BF257" s="250"/>
      <c r="BG257" s="250"/>
      <c r="BH257" s="250"/>
      <c r="BI257" s="250"/>
      <c r="BJ257" s="250"/>
      <c r="BK257" s="250"/>
      <c r="BL257" s="250"/>
      <c r="BM257" s="250"/>
      <c r="BN257" s="250"/>
      <c r="BO257" s="250"/>
      <c r="BP257" s="250"/>
      <c r="BQ257" s="250"/>
      <c r="BR257" s="250"/>
      <c r="BS257" s="250"/>
      <c r="BT257" s="250"/>
    </row>
    <row r="258" spans="1:72" s="33" customFormat="1" ht="12.75" x14ac:dyDescent="0.2">
      <c r="A258" s="250"/>
      <c r="B258" s="264"/>
      <c r="C258" s="264"/>
      <c r="D258" s="250"/>
      <c r="E258" s="250"/>
      <c r="F258" s="250"/>
      <c r="G258" s="250"/>
      <c r="H258" s="250"/>
      <c r="I258" s="250"/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  <c r="U258" s="250"/>
      <c r="V258" s="250"/>
      <c r="W258" s="250"/>
      <c r="X258" s="250"/>
      <c r="Y258" s="250"/>
      <c r="Z258" s="250"/>
      <c r="AA258" s="250"/>
      <c r="AB258" s="250"/>
      <c r="AC258" s="250"/>
      <c r="AD258" s="250"/>
      <c r="AE258" s="250"/>
      <c r="AF258" s="250"/>
      <c r="AG258" s="250"/>
      <c r="AH258" s="250"/>
      <c r="AI258" s="250"/>
      <c r="AJ258" s="250"/>
      <c r="AK258" s="250"/>
      <c r="AL258" s="250"/>
      <c r="AM258" s="250"/>
      <c r="AN258" s="250"/>
      <c r="AO258" s="250"/>
      <c r="AP258" s="250"/>
      <c r="AQ258" s="250"/>
      <c r="AR258" s="250"/>
      <c r="AS258" s="251"/>
      <c r="AT258" s="252"/>
      <c r="AU258" s="70"/>
      <c r="AV258" s="70"/>
      <c r="AW258" s="70"/>
      <c r="AX258" s="253"/>
      <c r="AY258" s="253"/>
      <c r="AZ258" s="253"/>
      <c r="BA258" s="253"/>
      <c r="BB258" s="253"/>
      <c r="BC258" s="254" t="str">
        <f t="shared" si="16"/>
        <v/>
      </c>
      <c r="BD258" s="255"/>
      <c r="BE258" s="256"/>
      <c r="BF258" s="250"/>
      <c r="BG258" s="250"/>
      <c r="BH258" s="250"/>
      <c r="BI258" s="250"/>
      <c r="BJ258" s="250"/>
      <c r="BK258" s="250"/>
      <c r="BL258" s="250"/>
      <c r="BM258" s="250"/>
      <c r="BN258" s="250"/>
      <c r="BO258" s="250"/>
      <c r="BP258" s="250"/>
      <c r="BQ258" s="250"/>
      <c r="BR258" s="250"/>
      <c r="BS258" s="250"/>
      <c r="BT258" s="250"/>
    </row>
    <row r="259" spans="1:72" s="33" customFormat="1" ht="12.75" x14ac:dyDescent="0.2">
      <c r="A259" s="250"/>
      <c r="B259" s="264"/>
      <c r="C259" s="264"/>
      <c r="D259" s="250"/>
      <c r="E259" s="250"/>
      <c r="F259" s="250"/>
      <c r="G259" s="250"/>
      <c r="H259" s="250"/>
      <c r="I259" s="250"/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  <c r="U259" s="250"/>
      <c r="V259" s="250"/>
      <c r="W259" s="250"/>
      <c r="X259" s="250"/>
      <c r="Y259" s="250"/>
      <c r="Z259" s="250"/>
      <c r="AA259" s="250"/>
      <c r="AB259" s="250"/>
      <c r="AC259" s="250"/>
      <c r="AD259" s="250"/>
      <c r="AE259" s="250"/>
      <c r="AF259" s="250"/>
      <c r="AG259" s="250"/>
      <c r="AH259" s="250"/>
      <c r="AI259" s="250"/>
      <c r="AJ259" s="250"/>
      <c r="AK259" s="250"/>
      <c r="AL259" s="250"/>
      <c r="AM259" s="250"/>
      <c r="AN259" s="250"/>
      <c r="AO259" s="250"/>
      <c r="AP259" s="250"/>
      <c r="AQ259" s="250"/>
      <c r="AR259" s="250"/>
      <c r="AS259" s="251"/>
      <c r="AT259" s="252"/>
      <c r="AU259" s="70"/>
      <c r="AV259" s="70"/>
      <c r="AW259" s="70"/>
      <c r="AX259" s="253"/>
      <c r="AY259" s="253"/>
      <c r="AZ259" s="253"/>
      <c r="BA259" s="253"/>
      <c r="BB259" s="253"/>
      <c r="BC259" s="254" t="str">
        <f t="shared" si="16"/>
        <v/>
      </c>
      <c r="BD259" s="255"/>
      <c r="BE259" s="256"/>
      <c r="BF259" s="250"/>
      <c r="BG259" s="250"/>
      <c r="BH259" s="250"/>
      <c r="BI259" s="250"/>
      <c r="BJ259" s="250"/>
      <c r="BK259" s="250"/>
      <c r="BL259" s="250"/>
      <c r="BM259" s="250"/>
      <c r="BN259" s="250"/>
      <c r="BO259" s="250"/>
      <c r="BP259" s="250"/>
      <c r="BQ259" s="250"/>
      <c r="BR259" s="250"/>
      <c r="BS259" s="250"/>
      <c r="BT259" s="250"/>
    </row>
    <row r="260" spans="1:72" s="33" customFormat="1" ht="12.75" x14ac:dyDescent="0.2">
      <c r="A260" s="250"/>
      <c r="B260" s="264"/>
      <c r="C260" s="264"/>
      <c r="D260" s="250"/>
      <c r="E260" s="250"/>
      <c r="F260" s="250"/>
      <c r="G260" s="250"/>
      <c r="H260" s="250"/>
      <c r="I260" s="250"/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  <c r="U260" s="250"/>
      <c r="V260" s="250"/>
      <c r="W260" s="250"/>
      <c r="X260" s="250"/>
      <c r="Y260" s="250"/>
      <c r="Z260" s="250"/>
      <c r="AA260" s="250"/>
      <c r="AB260" s="250"/>
      <c r="AC260" s="250"/>
      <c r="AD260" s="250"/>
      <c r="AE260" s="250"/>
      <c r="AF260" s="250"/>
      <c r="AG260" s="250"/>
      <c r="AH260" s="250"/>
      <c r="AI260" s="250"/>
      <c r="AJ260" s="250"/>
      <c r="AK260" s="250"/>
      <c r="AL260" s="250"/>
      <c r="AM260" s="250"/>
      <c r="AN260" s="250"/>
      <c r="AO260" s="250"/>
      <c r="AP260" s="250"/>
      <c r="AQ260" s="250"/>
      <c r="AR260" s="250"/>
      <c r="AS260" s="251"/>
      <c r="AT260" s="252"/>
      <c r="AU260" s="70"/>
      <c r="AV260" s="70"/>
      <c r="AW260" s="70"/>
      <c r="AX260" s="253"/>
      <c r="AY260" s="253"/>
      <c r="AZ260" s="253"/>
      <c r="BA260" s="253"/>
      <c r="BB260" s="253"/>
      <c r="BC260" s="254" t="str">
        <f t="shared" si="16"/>
        <v/>
      </c>
      <c r="BD260" s="255"/>
      <c r="BE260" s="256"/>
      <c r="BF260" s="250"/>
      <c r="BG260" s="250"/>
      <c r="BH260" s="250"/>
      <c r="BI260" s="250"/>
      <c r="BJ260" s="250"/>
      <c r="BK260" s="250"/>
      <c r="BL260" s="250"/>
      <c r="BM260" s="250"/>
      <c r="BN260" s="250"/>
      <c r="BO260" s="250"/>
      <c r="BP260" s="250"/>
      <c r="BQ260" s="250"/>
      <c r="BR260" s="250"/>
      <c r="BS260" s="250"/>
      <c r="BT260" s="250"/>
    </row>
    <row r="261" spans="1:72" s="33" customFormat="1" ht="12.75" x14ac:dyDescent="0.2">
      <c r="A261" s="250"/>
      <c r="B261" s="264"/>
      <c r="C261" s="264"/>
      <c r="D261" s="250"/>
      <c r="E261" s="250"/>
      <c r="F261" s="250"/>
      <c r="G261" s="250"/>
      <c r="H261" s="250"/>
      <c r="I261" s="250"/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  <c r="U261" s="250"/>
      <c r="V261" s="250"/>
      <c r="W261" s="250"/>
      <c r="X261" s="250"/>
      <c r="Y261" s="250"/>
      <c r="Z261" s="250"/>
      <c r="AA261" s="250"/>
      <c r="AB261" s="250"/>
      <c r="AC261" s="250"/>
      <c r="AD261" s="250"/>
      <c r="AE261" s="250"/>
      <c r="AF261" s="250"/>
      <c r="AG261" s="250"/>
      <c r="AH261" s="250"/>
      <c r="AI261" s="250"/>
      <c r="AJ261" s="250"/>
      <c r="AK261" s="250"/>
      <c r="AL261" s="250"/>
      <c r="AM261" s="250"/>
      <c r="AN261" s="250"/>
      <c r="AO261" s="250"/>
      <c r="AP261" s="250"/>
      <c r="AQ261" s="250"/>
      <c r="AR261" s="250"/>
      <c r="AS261" s="251"/>
      <c r="AT261" s="252"/>
      <c r="AU261" s="70"/>
      <c r="AV261" s="70"/>
      <c r="AW261" s="70"/>
      <c r="AX261" s="253"/>
      <c r="AY261" s="253"/>
      <c r="AZ261" s="253"/>
      <c r="BA261" s="253"/>
      <c r="BB261" s="253"/>
      <c r="BC261" s="254" t="str">
        <f t="shared" si="16"/>
        <v/>
      </c>
      <c r="BD261" s="255"/>
      <c r="BE261" s="256"/>
      <c r="BF261" s="250"/>
      <c r="BG261" s="250"/>
      <c r="BH261" s="250"/>
      <c r="BI261" s="250"/>
      <c r="BJ261" s="250"/>
      <c r="BK261" s="250"/>
      <c r="BL261" s="250"/>
      <c r="BM261" s="250"/>
      <c r="BN261" s="250"/>
      <c r="BO261" s="250"/>
      <c r="BP261" s="250"/>
      <c r="BQ261" s="250"/>
      <c r="BR261" s="250"/>
      <c r="BS261" s="250"/>
      <c r="BT261" s="250"/>
    </row>
    <row r="262" spans="1:72" s="33" customFormat="1" ht="12.75" x14ac:dyDescent="0.2">
      <c r="A262" s="250"/>
      <c r="B262" s="264"/>
      <c r="C262" s="264"/>
      <c r="D262" s="250"/>
      <c r="E262" s="250"/>
      <c r="F262" s="250"/>
      <c r="G262" s="250"/>
      <c r="H262" s="250"/>
      <c r="I262" s="250"/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  <c r="U262" s="250"/>
      <c r="V262" s="250"/>
      <c r="W262" s="250"/>
      <c r="X262" s="250"/>
      <c r="Y262" s="250"/>
      <c r="Z262" s="250"/>
      <c r="AA262" s="250"/>
      <c r="AB262" s="250"/>
      <c r="AC262" s="250"/>
      <c r="AD262" s="250"/>
      <c r="AE262" s="250"/>
      <c r="AF262" s="250"/>
      <c r="AG262" s="250"/>
      <c r="AH262" s="250"/>
      <c r="AI262" s="250"/>
      <c r="AJ262" s="250"/>
      <c r="AK262" s="250"/>
      <c r="AL262" s="250"/>
      <c r="AM262" s="250"/>
      <c r="AN262" s="250"/>
      <c r="AO262" s="250"/>
      <c r="AP262" s="250"/>
      <c r="AQ262" s="250"/>
      <c r="AR262" s="250"/>
      <c r="AS262" s="251"/>
      <c r="AT262" s="252"/>
      <c r="AU262" s="70"/>
      <c r="AV262" s="70"/>
      <c r="AW262" s="70"/>
      <c r="AX262" s="253"/>
      <c r="AY262" s="253"/>
      <c r="AZ262" s="253"/>
      <c r="BA262" s="253"/>
      <c r="BB262" s="253"/>
      <c r="BC262" s="254" t="str">
        <f t="shared" si="16"/>
        <v/>
      </c>
      <c r="BD262" s="255"/>
      <c r="BE262" s="256"/>
      <c r="BF262" s="250"/>
      <c r="BG262" s="250"/>
      <c r="BH262" s="250"/>
      <c r="BI262" s="250"/>
      <c r="BJ262" s="250"/>
      <c r="BK262" s="250"/>
      <c r="BL262" s="250"/>
      <c r="BM262" s="250"/>
      <c r="BN262" s="250"/>
      <c r="BO262" s="250"/>
      <c r="BP262" s="250"/>
      <c r="BQ262" s="250"/>
      <c r="BR262" s="250"/>
      <c r="BS262" s="250"/>
      <c r="BT262" s="250"/>
    </row>
    <row r="263" spans="1:72" s="33" customFormat="1" ht="12.75" x14ac:dyDescent="0.2">
      <c r="A263" s="250"/>
      <c r="B263" s="264"/>
      <c r="C263" s="264"/>
      <c r="D263" s="250"/>
      <c r="E263" s="250"/>
      <c r="F263" s="250"/>
      <c r="G263" s="250"/>
      <c r="H263" s="250"/>
      <c r="I263" s="250"/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  <c r="U263" s="250"/>
      <c r="V263" s="250"/>
      <c r="W263" s="250"/>
      <c r="X263" s="250"/>
      <c r="Y263" s="250"/>
      <c r="Z263" s="250"/>
      <c r="AA263" s="250"/>
      <c r="AB263" s="250"/>
      <c r="AC263" s="250"/>
      <c r="AD263" s="250"/>
      <c r="AE263" s="250"/>
      <c r="AF263" s="250"/>
      <c r="AG263" s="250"/>
      <c r="AH263" s="250"/>
      <c r="AI263" s="250"/>
      <c r="AJ263" s="250"/>
      <c r="AK263" s="250"/>
      <c r="AL263" s="250"/>
      <c r="AM263" s="250"/>
      <c r="AN263" s="250"/>
      <c r="AO263" s="250"/>
      <c r="AP263" s="250"/>
      <c r="AQ263" s="250"/>
      <c r="AR263" s="250"/>
      <c r="AS263" s="251"/>
      <c r="AT263" s="252"/>
      <c r="AU263" s="70"/>
      <c r="AV263" s="70"/>
      <c r="AW263" s="70"/>
      <c r="AX263" s="253"/>
      <c r="AY263" s="253"/>
      <c r="AZ263" s="253"/>
      <c r="BA263" s="253"/>
      <c r="BB263" s="253"/>
      <c r="BC263" s="254" t="str">
        <f t="shared" si="16"/>
        <v/>
      </c>
      <c r="BD263" s="255"/>
      <c r="BE263" s="256"/>
      <c r="BF263" s="250"/>
      <c r="BG263" s="250"/>
      <c r="BH263" s="250"/>
      <c r="BI263" s="250"/>
      <c r="BJ263" s="250"/>
      <c r="BK263" s="250"/>
      <c r="BL263" s="250"/>
      <c r="BM263" s="250"/>
      <c r="BN263" s="250"/>
      <c r="BO263" s="250"/>
      <c r="BP263" s="250"/>
      <c r="BQ263" s="250"/>
      <c r="BR263" s="250"/>
      <c r="BS263" s="250"/>
      <c r="BT263" s="250"/>
    </row>
    <row r="264" spans="1:72" s="33" customFormat="1" ht="12.75" x14ac:dyDescent="0.2">
      <c r="A264" s="250"/>
      <c r="B264" s="264"/>
      <c r="C264" s="264"/>
      <c r="D264" s="250"/>
      <c r="E264" s="250"/>
      <c r="F264" s="250"/>
      <c r="G264" s="250"/>
      <c r="H264" s="250"/>
      <c r="I264" s="250"/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  <c r="U264" s="250"/>
      <c r="V264" s="250"/>
      <c r="W264" s="250"/>
      <c r="X264" s="250"/>
      <c r="Y264" s="250"/>
      <c r="Z264" s="250"/>
      <c r="AA264" s="250"/>
      <c r="AB264" s="250"/>
      <c r="AC264" s="250"/>
      <c r="AD264" s="250"/>
      <c r="AE264" s="250"/>
      <c r="AF264" s="250"/>
      <c r="AG264" s="250"/>
      <c r="AH264" s="250"/>
      <c r="AI264" s="250"/>
      <c r="AJ264" s="250"/>
      <c r="AK264" s="250"/>
      <c r="AL264" s="250"/>
      <c r="AM264" s="250"/>
      <c r="AN264" s="250"/>
      <c r="AO264" s="250"/>
      <c r="AP264" s="250"/>
      <c r="AQ264" s="250"/>
      <c r="AR264" s="250"/>
      <c r="AS264" s="251"/>
      <c r="AT264" s="252"/>
      <c r="AU264" s="70"/>
      <c r="AV264" s="70"/>
      <c r="AW264" s="70"/>
      <c r="AX264" s="253"/>
      <c r="AY264" s="253"/>
      <c r="AZ264" s="253"/>
      <c r="BA264" s="253"/>
      <c r="BB264" s="253"/>
      <c r="BC264" s="254" t="str">
        <f t="shared" si="16"/>
        <v/>
      </c>
      <c r="BD264" s="255"/>
      <c r="BE264" s="256"/>
      <c r="BF264" s="250"/>
      <c r="BG264" s="250"/>
      <c r="BH264" s="250"/>
      <c r="BI264" s="250"/>
      <c r="BJ264" s="250"/>
      <c r="BK264" s="250"/>
      <c r="BL264" s="250"/>
      <c r="BM264" s="250"/>
      <c r="BN264" s="250"/>
      <c r="BO264" s="250"/>
      <c r="BP264" s="250"/>
      <c r="BQ264" s="250"/>
      <c r="BR264" s="250"/>
      <c r="BS264" s="250"/>
      <c r="BT264" s="250"/>
    </row>
    <row r="265" spans="1:72" s="33" customFormat="1" ht="12.75" x14ac:dyDescent="0.2">
      <c r="A265" s="250"/>
      <c r="B265" s="264"/>
      <c r="C265" s="264"/>
      <c r="D265" s="250"/>
      <c r="E265" s="250"/>
      <c r="F265" s="250"/>
      <c r="G265" s="250"/>
      <c r="H265" s="250"/>
      <c r="I265" s="250"/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  <c r="U265" s="250"/>
      <c r="V265" s="250"/>
      <c r="W265" s="250"/>
      <c r="X265" s="250"/>
      <c r="Y265" s="250"/>
      <c r="Z265" s="250"/>
      <c r="AA265" s="250"/>
      <c r="AB265" s="250"/>
      <c r="AC265" s="250"/>
      <c r="AD265" s="250"/>
      <c r="AE265" s="250"/>
      <c r="AF265" s="250"/>
      <c r="AG265" s="250"/>
      <c r="AH265" s="250"/>
      <c r="AI265" s="250"/>
      <c r="AJ265" s="250"/>
      <c r="AK265" s="250"/>
      <c r="AL265" s="250"/>
      <c r="AM265" s="250"/>
      <c r="AN265" s="250"/>
      <c r="AO265" s="250"/>
      <c r="AP265" s="250"/>
      <c r="AQ265" s="250"/>
      <c r="AR265" s="250"/>
      <c r="AS265" s="251"/>
      <c r="AT265" s="252"/>
      <c r="AU265" s="70"/>
      <c r="AV265" s="70"/>
      <c r="AW265" s="70"/>
      <c r="AX265" s="253"/>
      <c r="AY265" s="253"/>
      <c r="AZ265" s="253"/>
      <c r="BA265" s="253"/>
      <c r="BB265" s="253"/>
      <c r="BC265" s="254" t="str">
        <f t="shared" si="16"/>
        <v/>
      </c>
      <c r="BD265" s="255"/>
      <c r="BE265" s="256"/>
      <c r="BF265" s="250"/>
      <c r="BG265" s="250"/>
      <c r="BH265" s="250"/>
      <c r="BI265" s="250"/>
      <c r="BJ265" s="250"/>
      <c r="BK265" s="250"/>
      <c r="BL265" s="250"/>
      <c r="BM265" s="250"/>
      <c r="BN265" s="250"/>
      <c r="BO265" s="250"/>
      <c r="BP265" s="250"/>
      <c r="BQ265" s="250"/>
      <c r="BR265" s="250"/>
      <c r="BS265" s="250"/>
      <c r="BT265" s="250"/>
    </row>
    <row r="266" spans="1:72" s="33" customFormat="1" ht="12.75" x14ac:dyDescent="0.2">
      <c r="A266" s="250"/>
      <c r="B266" s="264"/>
      <c r="C266" s="264"/>
      <c r="D266" s="250"/>
      <c r="E266" s="250"/>
      <c r="F266" s="250"/>
      <c r="G266" s="250"/>
      <c r="H266" s="250"/>
      <c r="I266" s="250"/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  <c r="U266" s="250"/>
      <c r="V266" s="250"/>
      <c r="W266" s="250"/>
      <c r="X266" s="250"/>
      <c r="Y266" s="250"/>
      <c r="Z266" s="250"/>
      <c r="AA266" s="250"/>
      <c r="AB266" s="250"/>
      <c r="AC266" s="250"/>
      <c r="AD266" s="250"/>
      <c r="AE266" s="250"/>
      <c r="AF266" s="250"/>
      <c r="AG266" s="250"/>
      <c r="AH266" s="250"/>
      <c r="AI266" s="250"/>
      <c r="AJ266" s="250"/>
      <c r="AK266" s="250"/>
      <c r="AL266" s="250"/>
      <c r="AM266" s="250"/>
      <c r="AN266" s="250"/>
      <c r="AO266" s="250"/>
      <c r="AP266" s="250"/>
      <c r="AQ266" s="250"/>
      <c r="AR266" s="250"/>
      <c r="AS266" s="251"/>
      <c r="AT266" s="252"/>
      <c r="AU266" s="70"/>
      <c r="AV266" s="70"/>
      <c r="AW266" s="70"/>
      <c r="AX266" s="253"/>
      <c r="AY266" s="253"/>
      <c r="AZ266" s="253"/>
      <c r="BA266" s="253"/>
      <c r="BB266" s="253"/>
      <c r="BC266" s="254" t="str">
        <f t="shared" si="16"/>
        <v/>
      </c>
      <c r="BD266" s="255"/>
      <c r="BE266" s="256"/>
      <c r="BF266" s="250"/>
      <c r="BG266" s="250"/>
      <c r="BH266" s="250"/>
      <c r="BI266" s="250"/>
      <c r="BJ266" s="250"/>
      <c r="BK266" s="250"/>
      <c r="BL266" s="250"/>
      <c r="BM266" s="250"/>
      <c r="BN266" s="250"/>
      <c r="BO266" s="250"/>
      <c r="BP266" s="250"/>
      <c r="BQ266" s="250"/>
      <c r="BR266" s="250"/>
      <c r="BS266" s="250"/>
      <c r="BT266" s="250"/>
    </row>
    <row r="267" spans="1:72" s="33" customFormat="1" ht="12.75" x14ac:dyDescent="0.2">
      <c r="A267" s="250"/>
      <c r="B267" s="264"/>
      <c r="C267" s="264"/>
      <c r="D267" s="250"/>
      <c r="E267" s="250"/>
      <c r="F267" s="250"/>
      <c r="G267" s="250"/>
      <c r="H267" s="250"/>
      <c r="I267" s="250"/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  <c r="U267" s="250"/>
      <c r="V267" s="250"/>
      <c r="W267" s="250"/>
      <c r="X267" s="250"/>
      <c r="Y267" s="250"/>
      <c r="Z267" s="250"/>
      <c r="AA267" s="250"/>
      <c r="AB267" s="250"/>
      <c r="AC267" s="250"/>
      <c r="AD267" s="250"/>
      <c r="AE267" s="250"/>
      <c r="AF267" s="250"/>
      <c r="AG267" s="250"/>
      <c r="AH267" s="250"/>
      <c r="AI267" s="250"/>
      <c r="AJ267" s="250"/>
      <c r="AK267" s="250"/>
      <c r="AL267" s="250"/>
      <c r="AM267" s="250"/>
      <c r="AN267" s="250"/>
      <c r="AO267" s="250"/>
      <c r="AP267" s="250"/>
      <c r="AQ267" s="250"/>
      <c r="AR267" s="250"/>
      <c r="AS267" s="251"/>
      <c r="AT267" s="252"/>
      <c r="AU267" s="70"/>
      <c r="AV267" s="70"/>
      <c r="AW267" s="70"/>
      <c r="AX267" s="253"/>
      <c r="AY267" s="253"/>
      <c r="AZ267" s="253"/>
      <c r="BA267" s="253"/>
      <c r="BB267" s="253"/>
      <c r="BC267" s="254" t="str">
        <f t="shared" si="16"/>
        <v/>
      </c>
      <c r="BD267" s="255"/>
      <c r="BE267" s="256"/>
      <c r="BF267" s="250"/>
      <c r="BG267" s="250"/>
      <c r="BH267" s="250"/>
      <c r="BI267" s="250"/>
      <c r="BJ267" s="250"/>
      <c r="BK267" s="250"/>
      <c r="BL267" s="250"/>
      <c r="BM267" s="250"/>
      <c r="BN267" s="250"/>
      <c r="BO267" s="250"/>
      <c r="BP267" s="250"/>
      <c r="BQ267" s="250"/>
      <c r="BR267" s="250"/>
      <c r="BS267" s="250"/>
      <c r="BT267" s="250"/>
    </row>
    <row r="268" spans="1:72" s="33" customFormat="1" ht="12.75" x14ac:dyDescent="0.2">
      <c r="A268" s="250"/>
      <c r="B268" s="264"/>
      <c r="C268" s="264"/>
      <c r="D268" s="250"/>
      <c r="E268" s="250"/>
      <c r="F268" s="250"/>
      <c r="G268" s="250"/>
      <c r="H268" s="250"/>
      <c r="I268" s="250"/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  <c r="U268" s="250"/>
      <c r="V268" s="250"/>
      <c r="W268" s="250"/>
      <c r="X268" s="250"/>
      <c r="Y268" s="250"/>
      <c r="Z268" s="250"/>
      <c r="AA268" s="250"/>
      <c r="AB268" s="250"/>
      <c r="AC268" s="250"/>
      <c r="AD268" s="250"/>
      <c r="AE268" s="250"/>
      <c r="AF268" s="250"/>
      <c r="AG268" s="250"/>
      <c r="AH268" s="250"/>
      <c r="AI268" s="250"/>
      <c r="AJ268" s="250"/>
      <c r="AK268" s="250"/>
      <c r="AL268" s="250"/>
      <c r="AM268" s="250"/>
      <c r="AN268" s="250"/>
      <c r="AO268" s="250"/>
      <c r="AP268" s="250"/>
      <c r="AQ268" s="250"/>
      <c r="AR268" s="250"/>
      <c r="AS268" s="251"/>
      <c r="AT268" s="252"/>
      <c r="AU268" s="70"/>
      <c r="AV268" s="70"/>
      <c r="AW268" s="70"/>
      <c r="AX268" s="253"/>
      <c r="AY268" s="253"/>
      <c r="AZ268" s="253"/>
      <c r="BA268" s="253"/>
      <c r="BB268" s="253"/>
      <c r="BC268" s="254" t="str">
        <f t="shared" si="16"/>
        <v/>
      </c>
      <c r="BD268" s="255"/>
      <c r="BE268" s="256"/>
      <c r="BF268" s="250"/>
      <c r="BG268" s="250"/>
      <c r="BH268" s="250"/>
      <c r="BI268" s="250"/>
      <c r="BJ268" s="250"/>
      <c r="BK268" s="250"/>
      <c r="BL268" s="250"/>
      <c r="BM268" s="250"/>
      <c r="BN268" s="250"/>
      <c r="BO268" s="250"/>
      <c r="BP268" s="250"/>
      <c r="BQ268" s="250"/>
      <c r="BR268" s="250"/>
      <c r="BS268" s="250"/>
      <c r="BT268" s="250"/>
    </row>
    <row r="269" spans="1:72" s="33" customFormat="1" ht="12.75" x14ac:dyDescent="0.2">
      <c r="A269" s="250"/>
      <c r="B269" s="264"/>
      <c r="C269" s="264"/>
      <c r="D269" s="250"/>
      <c r="E269" s="250"/>
      <c r="F269" s="250"/>
      <c r="G269" s="250"/>
      <c r="H269" s="250"/>
      <c r="I269" s="250"/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  <c r="U269" s="250"/>
      <c r="V269" s="250"/>
      <c r="W269" s="250"/>
      <c r="X269" s="250"/>
      <c r="Y269" s="250"/>
      <c r="Z269" s="250"/>
      <c r="AA269" s="250"/>
      <c r="AB269" s="250"/>
      <c r="AC269" s="250"/>
      <c r="AD269" s="250"/>
      <c r="AE269" s="250"/>
      <c r="AF269" s="250"/>
      <c r="AG269" s="250"/>
      <c r="AH269" s="250"/>
      <c r="AI269" s="250"/>
      <c r="AJ269" s="250"/>
      <c r="AK269" s="250"/>
      <c r="AL269" s="250"/>
      <c r="AM269" s="250"/>
      <c r="AN269" s="250"/>
      <c r="AO269" s="250"/>
      <c r="AP269" s="250"/>
      <c r="AQ269" s="250"/>
      <c r="AR269" s="250"/>
      <c r="AS269" s="251"/>
      <c r="AT269" s="252"/>
      <c r="AU269" s="70"/>
      <c r="AV269" s="70"/>
      <c r="AW269" s="70"/>
      <c r="AX269" s="253"/>
      <c r="AY269" s="253"/>
      <c r="AZ269" s="253"/>
      <c r="BA269" s="253"/>
      <c r="BB269" s="253"/>
      <c r="BC269" s="254" t="str">
        <f t="shared" si="16"/>
        <v/>
      </c>
      <c r="BD269" s="255"/>
      <c r="BE269" s="256"/>
      <c r="BF269" s="250"/>
      <c r="BG269" s="250"/>
      <c r="BH269" s="250"/>
      <c r="BI269" s="250"/>
      <c r="BJ269" s="250"/>
      <c r="BK269" s="250"/>
      <c r="BL269" s="250"/>
      <c r="BM269" s="250"/>
      <c r="BN269" s="250"/>
      <c r="BO269" s="250"/>
      <c r="BP269" s="250"/>
      <c r="BQ269" s="250"/>
      <c r="BR269" s="250"/>
      <c r="BS269" s="250"/>
      <c r="BT269" s="250"/>
    </row>
    <row r="270" spans="1:72" s="33" customFormat="1" ht="12.75" x14ac:dyDescent="0.2">
      <c r="A270" s="250"/>
      <c r="B270" s="264"/>
      <c r="C270" s="264"/>
      <c r="D270" s="250"/>
      <c r="E270" s="250"/>
      <c r="F270" s="250"/>
      <c r="G270" s="250"/>
      <c r="H270" s="250"/>
      <c r="I270" s="250"/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  <c r="U270" s="250"/>
      <c r="V270" s="250"/>
      <c r="W270" s="250"/>
      <c r="X270" s="250"/>
      <c r="Y270" s="250"/>
      <c r="Z270" s="250"/>
      <c r="AA270" s="250"/>
      <c r="AB270" s="250"/>
      <c r="AC270" s="250"/>
      <c r="AD270" s="250"/>
      <c r="AE270" s="250"/>
      <c r="AF270" s="250"/>
      <c r="AG270" s="250"/>
      <c r="AH270" s="250"/>
      <c r="AI270" s="250"/>
      <c r="AJ270" s="250"/>
      <c r="AK270" s="250"/>
      <c r="AL270" s="250"/>
      <c r="AM270" s="250"/>
      <c r="AN270" s="250"/>
      <c r="AO270" s="250"/>
      <c r="AP270" s="250"/>
      <c r="AQ270" s="250"/>
      <c r="AR270" s="250"/>
      <c r="AS270" s="251"/>
      <c r="AT270" s="252"/>
      <c r="AU270" s="70"/>
      <c r="AV270" s="70"/>
      <c r="AW270" s="70"/>
      <c r="AX270" s="253"/>
      <c r="AY270" s="253"/>
      <c r="AZ270" s="253"/>
      <c r="BA270" s="253"/>
      <c r="BB270" s="253"/>
      <c r="BC270" s="254" t="str">
        <f t="shared" si="16"/>
        <v/>
      </c>
      <c r="BD270" s="255"/>
      <c r="BE270" s="256"/>
      <c r="BF270" s="250"/>
      <c r="BG270" s="250"/>
      <c r="BH270" s="250"/>
      <c r="BI270" s="250"/>
      <c r="BJ270" s="250"/>
      <c r="BK270" s="250"/>
      <c r="BL270" s="250"/>
      <c r="BM270" s="250"/>
      <c r="BN270" s="250"/>
      <c r="BO270" s="250"/>
      <c r="BP270" s="250"/>
      <c r="BQ270" s="250"/>
      <c r="BR270" s="250"/>
      <c r="BS270" s="250"/>
      <c r="BT270" s="250"/>
    </row>
    <row r="271" spans="1:72" s="33" customFormat="1" ht="12.75" x14ac:dyDescent="0.2">
      <c r="A271" s="250"/>
      <c r="B271" s="264"/>
      <c r="C271" s="264"/>
      <c r="D271" s="250"/>
      <c r="E271" s="250"/>
      <c r="F271" s="250"/>
      <c r="G271" s="250"/>
      <c r="H271" s="250"/>
      <c r="I271" s="250"/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  <c r="U271" s="250"/>
      <c r="V271" s="250"/>
      <c r="W271" s="250"/>
      <c r="X271" s="250"/>
      <c r="Y271" s="250"/>
      <c r="Z271" s="250"/>
      <c r="AA271" s="250"/>
      <c r="AB271" s="250"/>
      <c r="AC271" s="250"/>
      <c r="AD271" s="250"/>
      <c r="AE271" s="250"/>
      <c r="AF271" s="250"/>
      <c r="AG271" s="250"/>
      <c r="AH271" s="250"/>
      <c r="AI271" s="250"/>
      <c r="AJ271" s="250"/>
      <c r="AK271" s="250"/>
      <c r="AL271" s="250"/>
      <c r="AM271" s="250"/>
      <c r="AN271" s="250"/>
      <c r="AO271" s="250"/>
      <c r="AP271" s="250"/>
      <c r="AQ271" s="250"/>
      <c r="AR271" s="250"/>
      <c r="AS271" s="251"/>
      <c r="AT271" s="252"/>
      <c r="AU271" s="70"/>
      <c r="AV271" s="70"/>
      <c r="AW271" s="70"/>
      <c r="AX271" s="253"/>
      <c r="AY271" s="253"/>
      <c r="AZ271" s="253"/>
      <c r="BA271" s="253"/>
      <c r="BB271" s="253"/>
      <c r="BC271" s="254" t="str">
        <f t="shared" si="16"/>
        <v/>
      </c>
      <c r="BD271" s="255"/>
      <c r="BE271" s="256"/>
      <c r="BF271" s="250"/>
      <c r="BG271" s="250"/>
      <c r="BH271" s="250"/>
      <c r="BI271" s="250"/>
      <c r="BJ271" s="250"/>
      <c r="BK271" s="250"/>
      <c r="BL271" s="250"/>
      <c r="BM271" s="250"/>
      <c r="BN271" s="250"/>
      <c r="BO271" s="250"/>
      <c r="BP271" s="250"/>
      <c r="BQ271" s="250"/>
      <c r="BR271" s="250"/>
      <c r="BS271" s="250"/>
      <c r="BT271" s="250"/>
    </row>
    <row r="272" spans="1:72" s="33" customFormat="1" ht="12.75" x14ac:dyDescent="0.2">
      <c r="A272" s="250"/>
      <c r="B272" s="264"/>
      <c r="C272" s="264"/>
      <c r="D272" s="250"/>
      <c r="E272" s="250"/>
      <c r="F272" s="250"/>
      <c r="G272" s="250"/>
      <c r="H272" s="250"/>
      <c r="I272" s="250"/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  <c r="U272" s="250"/>
      <c r="V272" s="250"/>
      <c r="W272" s="250"/>
      <c r="X272" s="250"/>
      <c r="Y272" s="250"/>
      <c r="Z272" s="250"/>
      <c r="AA272" s="250"/>
      <c r="AB272" s="250"/>
      <c r="AC272" s="250"/>
      <c r="AD272" s="250"/>
      <c r="AE272" s="250"/>
      <c r="AF272" s="250"/>
      <c r="AG272" s="250"/>
      <c r="AH272" s="250"/>
      <c r="AI272" s="250"/>
      <c r="AJ272" s="250"/>
      <c r="AK272" s="250"/>
      <c r="AL272" s="250"/>
      <c r="AM272" s="250"/>
      <c r="AN272" s="250"/>
      <c r="AO272" s="250"/>
      <c r="AP272" s="250"/>
      <c r="AQ272" s="250"/>
      <c r="AR272" s="250"/>
      <c r="AS272" s="251"/>
      <c r="AT272" s="252"/>
      <c r="AU272" s="70"/>
      <c r="AV272" s="70"/>
      <c r="AW272" s="70"/>
      <c r="AX272" s="253"/>
      <c r="AY272" s="253"/>
      <c r="AZ272" s="253"/>
      <c r="BA272" s="253"/>
      <c r="BB272" s="253"/>
      <c r="BC272" s="254" t="str">
        <f t="shared" si="16"/>
        <v/>
      </c>
      <c r="BD272" s="255"/>
      <c r="BE272" s="256"/>
      <c r="BF272" s="250"/>
      <c r="BG272" s="250"/>
      <c r="BH272" s="250"/>
      <c r="BI272" s="250"/>
      <c r="BJ272" s="250"/>
      <c r="BK272" s="250"/>
      <c r="BL272" s="250"/>
      <c r="BM272" s="250"/>
      <c r="BN272" s="250"/>
      <c r="BO272" s="250"/>
      <c r="BP272" s="250"/>
      <c r="BQ272" s="250"/>
      <c r="BR272" s="250"/>
      <c r="BS272" s="250"/>
      <c r="BT272" s="250"/>
    </row>
    <row r="273" spans="1:72" s="33" customFormat="1" ht="12.75" x14ac:dyDescent="0.2">
      <c r="A273" s="250"/>
      <c r="B273" s="264"/>
      <c r="C273" s="264"/>
      <c r="D273" s="250"/>
      <c r="E273" s="250"/>
      <c r="F273" s="250"/>
      <c r="G273" s="250"/>
      <c r="H273" s="250"/>
      <c r="I273" s="250"/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  <c r="U273" s="250"/>
      <c r="V273" s="250"/>
      <c r="W273" s="250"/>
      <c r="X273" s="250"/>
      <c r="Y273" s="250"/>
      <c r="Z273" s="250"/>
      <c r="AA273" s="250"/>
      <c r="AB273" s="250"/>
      <c r="AC273" s="250"/>
      <c r="AD273" s="250"/>
      <c r="AE273" s="250"/>
      <c r="AF273" s="250"/>
      <c r="AG273" s="250"/>
      <c r="AH273" s="250"/>
      <c r="AI273" s="250"/>
      <c r="AJ273" s="250"/>
      <c r="AK273" s="250"/>
      <c r="AL273" s="250"/>
      <c r="AM273" s="250"/>
      <c r="AN273" s="250"/>
      <c r="AO273" s="250"/>
      <c r="AP273" s="250"/>
      <c r="AQ273" s="250"/>
      <c r="AR273" s="250"/>
      <c r="AS273" s="251"/>
      <c r="AT273" s="252"/>
      <c r="AU273" s="70"/>
      <c r="AV273" s="70"/>
      <c r="AW273" s="70"/>
      <c r="AX273" s="253"/>
      <c r="AY273" s="253"/>
      <c r="AZ273" s="253"/>
      <c r="BA273" s="253"/>
      <c r="BB273" s="253"/>
      <c r="BC273" s="254" t="str">
        <f t="shared" si="16"/>
        <v/>
      </c>
      <c r="BD273" s="255"/>
      <c r="BE273" s="256"/>
      <c r="BF273" s="250"/>
      <c r="BG273" s="250"/>
      <c r="BH273" s="250"/>
      <c r="BI273" s="250"/>
      <c r="BJ273" s="250"/>
      <c r="BK273" s="250"/>
      <c r="BL273" s="250"/>
      <c r="BM273" s="250"/>
      <c r="BN273" s="250"/>
      <c r="BO273" s="250"/>
      <c r="BP273" s="250"/>
      <c r="BQ273" s="250"/>
      <c r="BR273" s="250"/>
      <c r="BS273" s="250"/>
      <c r="BT273" s="250"/>
    </row>
    <row r="274" spans="1:72" s="33" customFormat="1" ht="12.75" x14ac:dyDescent="0.2">
      <c r="A274" s="250"/>
      <c r="B274" s="264"/>
      <c r="C274" s="264"/>
      <c r="D274" s="250"/>
      <c r="E274" s="250"/>
      <c r="F274" s="250"/>
      <c r="G274" s="250"/>
      <c r="H274" s="250"/>
      <c r="I274" s="250"/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  <c r="U274" s="250"/>
      <c r="V274" s="250"/>
      <c r="W274" s="250"/>
      <c r="X274" s="250"/>
      <c r="Y274" s="250"/>
      <c r="Z274" s="250"/>
      <c r="AA274" s="250"/>
      <c r="AB274" s="250"/>
      <c r="AC274" s="250"/>
      <c r="AD274" s="250"/>
      <c r="AE274" s="250"/>
      <c r="AF274" s="250"/>
      <c r="AG274" s="250"/>
      <c r="AH274" s="250"/>
      <c r="AI274" s="250"/>
      <c r="AJ274" s="250"/>
      <c r="AK274" s="250"/>
      <c r="AL274" s="250"/>
      <c r="AM274" s="250"/>
      <c r="AN274" s="250"/>
      <c r="AO274" s="250"/>
      <c r="AP274" s="250"/>
      <c r="AQ274" s="250"/>
      <c r="AR274" s="250"/>
      <c r="AS274" s="251"/>
      <c r="AT274" s="252"/>
      <c r="AU274" s="70"/>
      <c r="AV274" s="70"/>
      <c r="AW274" s="70"/>
      <c r="AX274" s="253"/>
      <c r="AY274" s="253"/>
      <c r="AZ274" s="253"/>
      <c r="BA274" s="253"/>
      <c r="BB274" s="253"/>
      <c r="BC274" s="254" t="str">
        <f t="shared" si="16"/>
        <v/>
      </c>
      <c r="BD274" s="255"/>
      <c r="BE274" s="256"/>
      <c r="BF274" s="250"/>
      <c r="BG274" s="250"/>
      <c r="BH274" s="250"/>
      <c r="BI274" s="250"/>
      <c r="BJ274" s="250"/>
      <c r="BK274" s="250"/>
      <c r="BL274" s="250"/>
      <c r="BM274" s="250"/>
      <c r="BN274" s="250"/>
      <c r="BO274" s="250"/>
      <c r="BP274" s="250"/>
      <c r="BQ274" s="250"/>
      <c r="BR274" s="250"/>
      <c r="BS274" s="250"/>
      <c r="BT274" s="250"/>
    </row>
    <row r="275" spans="1:72" s="33" customFormat="1" ht="12.75" x14ac:dyDescent="0.2">
      <c r="A275" s="250"/>
      <c r="B275" s="264"/>
      <c r="C275" s="264"/>
      <c r="D275" s="250"/>
      <c r="E275" s="250"/>
      <c r="F275" s="250"/>
      <c r="G275" s="250"/>
      <c r="H275" s="250"/>
      <c r="I275" s="250"/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  <c r="U275" s="250"/>
      <c r="V275" s="250"/>
      <c r="W275" s="250"/>
      <c r="X275" s="250"/>
      <c r="Y275" s="250"/>
      <c r="Z275" s="250"/>
      <c r="AA275" s="250"/>
      <c r="AB275" s="250"/>
      <c r="AC275" s="250"/>
      <c r="AD275" s="250"/>
      <c r="AE275" s="250"/>
      <c r="AF275" s="250"/>
      <c r="AG275" s="250"/>
      <c r="AH275" s="250"/>
      <c r="AI275" s="250"/>
      <c r="AJ275" s="250"/>
      <c r="AK275" s="250"/>
      <c r="AL275" s="250"/>
      <c r="AM275" s="250"/>
      <c r="AN275" s="250"/>
      <c r="AO275" s="250"/>
      <c r="AP275" s="250"/>
      <c r="AQ275" s="250"/>
      <c r="AR275" s="250"/>
      <c r="AS275" s="251"/>
      <c r="AT275" s="252"/>
      <c r="AU275" s="70"/>
      <c r="AV275" s="70"/>
      <c r="AW275" s="70"/>
      <c r="AX275" s="253"/>
      <c r="AY275" s="253"/>
      <c r="AZ275" s="253"/>
      <c r="BA275" s="253"/>
      <c r="BB275" s="253"/>
      <c r="BC275" s="254" t="str">
        <f t="shared" ref="BC275:BC338" si="17">IF(D289="SI","",LEFT(B289,3))</f>
        <v/>
      </c>
      <c r="BD275" s="255"/>
      <c r="BE275" s="256"/>
      <c r="BF275" s="250"/>
      <c r="BG275" s="250"/>
      <c r="BH275" s="250"/>
      <c r="BI275" s="250"/>
      <c r="BJ275" s="250"/>
      <c r="BK275" s="250"/>
      <c r="BL275" s="250"/>
      <c r="BM275" s="250"/>
      <c r="BN275" s="250"/>
      <c r="BO275" s="250"/>
      <c r="BP275" s="250"/>
      <c r="BQ275" s="250"/>
      <c r="BR275" s="250"/>
      <c r="BS275" s="250"/>
      <c r="BT275" s="250"/>
    </row>
    <row r="276" spans="1:72" s="33" customFormat="1" ht="12.75" x14ac:dyDescent="0.2">
      <c r="A276" s="250"/>
      <c r="B276" s="264"/>
      <c r="C276" s="264"/>
      <c r="D276" s="250"/>
      <c r="E276" s="250"/>
      <c r="F276" s="250"/>
      <c r="G276" s="250"/>
      <c r="H276" s="250"/>
      <c r="I276" s="250"/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  <c r="U276" s="250"/>
      <c r="V276" s="250"/>
      <c r="W276" s="250"/>
      <c r="X276" s="250"/>
      <c r="Y276" s="250"/>
      <c r="Z276" s="250"/>
      <c r="AA276" s="250"/>
      <c r="AB276" s="250"/>
      <c r="AC276" s="250"/>
      <c r="AD276" s="250"/>
      <c r="AE276" s="250"/>
      <c r="AF276" s="250"/>
      <c r="AG276" s="250"/>
      <c r="AH276" s="250"/>
      <c r="AI276" s="250"/>
      <c r="AJ276" s="250"/>
      <c r="AK276" s="250"/>
      <c r="AL276" s="250"/>
      <c r="AM276" s="250"/>
      <c r="AN276" s="250"/>
      <c r="AO276" s="250"/>
      <c r="AP276" s="250"/>
      <c r="AQ276" s="250"/>
      <c r="AR276" s="250"/>
      <c r="AS276" s="251"/>
      <c r="AT276" s="252"/>
      <c r="AU276" s="70"/>
      <c r="AV276" s="70"/>
      <c r="AW276" s="70"/>
      <c r="AX276" s="253"/>
      <c r="AY276" s="253"/>
      <c r="AZ276" s="253"/>
      <c r="BA276" s="253"/>
      <c r="BB276" s="253"/>
      <c r="BC276" s="254" t="str">
        <f t="shared" si="17"/>
        <v/>
      </c>
      <c r="BD276" s="255"/>
      <c r="BE276" s="256"/>
      <c r="BF276" s="250"/>
      <c r="BG276" s="250"/>
      <c r="BH276" s="250"/>
      <c r="BI276" s="250"/>
      <c r="BJ276" s="250"/>
      <c r="BK276" s="250"/>
      <c r="BL276" s="250"/>
      <c r="BM276" s="250"/>
      <c r="BN276" s="250"/>
      <c r="BO276" s="250"/>
      <c r="BP276" s="250"/>
      <c r="BQ276" s="250"/>
      <c r="BR276" s="250"/>
      <c r="BS276" s="250"/>
      <c r="BT276" s="250"/>
    </row>
    <row r="277" spans="1:72" s="33" customFormat="1" ht="12.75" x14ac:dyDescent="0.2">
      <c r="A277" s="250"/>
      <c r="B277" s="264"/>
      <c r="C277" s="264"/>
      <c r="D277" s="250"/>
      <c r="E277" s="250"/>
      <c r="F277" s="250"/>
      <c r="G277" s="250"/>
      <c r="H277" s="250"/>
      <c r="I277" s="250"/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  <c r="U277" s="250"/>
      <c r="V277" s="250"/>
      <c r="W277" s="250"/>
      <c r="X277" s="250"/>
      <c r="Y277" s="250"/>
      <c r="Z277" s="250"/>
      <c r="AA277" s="250"/>
      <c r="AB277" s="250"/>
      <c r="AC277" s="250"/>
      <c r="AD277" s="250"/>
      <c r="AE277" s="250"/>
      <c r="AF277" s="250"/>
      <c r="AG277" s="250"/>
      <c r="AH277" s="250"/>
      <c r="AI277" s="250"/>
      <c r="AJ277" s="250"/>
      <c r="AK277" s="250"/>
      <c r="AL277" s="250"/>
      <c r="AM277" s="250"/>
      <c r="AN277" s="250"/>
      <c r="AO277" s="250"/>
      <c r="AP277" s="250"/>
      <c r="AQ277" s="250"/>
      <c r="AR277" s="250"/>
      <c r="AS277" s="251"/>
      <c r="AT277" s="252"/>
      <c r="AU277" s="70"/>
      <c r="AV277" s="70"/>
      <c r="AW277" s="70"/>
      <c r="AX277" s="253"/>
      <c r="AY277" s="253"/>
      <c r="AZ277" s="253"/>
      <c r="BA277" s="253"/>
      <c r="BB277" s="253"/>
      <c r="BC277" s="254" t="str">
        <f t="shared" si="17"/>
        <v/>
      </c>
      <c r="BD277" s="255"/>
      <c r="BE277" s="256"/>
      <c r="BF277" s="250"/>
      <c r="BG277" s="250"/>
      <c r="BH277" s="250"/>
      <c r="BI277" s="250"/>
      <c r="BJ277" s="250"/>
      <c r="BK277" s="250"/>
      <c r="BL277" s="250"/>
      <c r="BM277" s="250"/>
      <c r="BN277" s="250"/>
      <c r="BO277" s="250"/>
      <c r="BP277" s="250"/>
      <c r="BQ277" s="250"/>
      <c r="BR277" s="250"/>
      <c r="BS277" s="250"/>
      <c r="BT277" s="250"/>
    </row>
    <row r="278" spans="1:72" s="33" customFormat="1" ht="12.75" x14ac:dyDescent="0.2">
      <c r="A278" s="250"/>
      <c r="B278" s="264"/>
      <c r="C278" s="264"/>
      <c r="D278" s="250"/>
      <c r="E278" s="250"/>
      <c r="F278" s="250"/>
      <c r="G278" s="250"/>
      <c r="H278" s="250"/>
      <c r="I278" s="250"/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  <c r="U278" s="250"/>
      <c r="V278" s="250"/>
      <c r="W278" s="250"/>
      <c r="X278" s="250"/>
      <c r="Y278" s="250"/>
      <c r="Z278" s="250"/>
      <c r="AA278" s="250"/>
      <c r="AB278" s="250"/>
      <c r="AC278" s="250"/>
      <c r="AD278" s="250"/>
      <c r="AE278" s="250"/>
      <c r="AF278" s="250"/>
      <c r="AG278" s="250"/>
      <c r="AH278" s="250"/>
      <c r="AI278" s="250"/>
      <c r="AJ278" s="250"/>
      <c r="AK278" s="250"/>
      <c r="AL278" s="250"/>
      <c r="AM278" s="250"/>
      <c r="AN278" s="250"/>
      <c r="AO278" s="250"/>
      <c r="AP278" s="250"/>
      <c r="AQ278" s="250"/>
      <c r="AR278" s="250"/>
      <c r="AS278" s="251"/>
      <c r="AT278" s="252"/>
      <c r="AU278" s="70"/>
      <c r="AV278" s="70"/>
      <c r="AW278" s="70"/>
      <c r="AX278" s="253"/>
      <c r="AY278" s="253"/>
      <c r="AZ278" s="253"/>
      <c r="BA278" s="253"/>
      <c r="BB278" s="253"/>
      <c r="BC278" s="254" t="str">
        <f t="shared" si="17"/>
        <v/>
      </c>
      <c r="BD278" s="255"/>
      <c r="BE278" s="256"/>
      <c r="BF278" s="250"/>
      <c r="BG278" s="250"/>
      <c r="BH278" s="250"/>
      <c r="BI278" s="250"/>
      <c r="BJ278" s="250"/>
      <c r="BK278" s="250"/>
      <c r="BL278" s="250"/>
      <c r="BM278" s="250"/>
      <c r="BN278" s="250"/>
      <c r="BO278" s="250"/>
      <c r="BP278" s="250"/>
      <c r="BQ278" s="250"/>
      <c r="BR278" s="250"/>
      <c r="BS278" s="250"/>
      <c r="BT278" s="250"/>
    </row>
    <row r="279" spans="1:72" s="33" customFormat="1" ht="12.75" x14ac:dyDescent="0.2">
      <c r="A279" s="250"/>
      <c r="B279" s="264"/>
      <c r="C279" s="264"/>
      <c r="D279" s="250"/>
      <c r="E279" s="250"/>
      <c r="F279" s="250"/>
      <c r="G279" s="250"/>
      <c r="H279" s="250"/>
      <c r="I279" s="250"/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  <c r="U279" s="250"/>
      <c r="V279" s="250"/>
      <c r="W279" s="250"/>
      <c r="X279" s="250"/>
      <c r="Y279" s="250"/>
      <c r="Z279" s="250"/>
      <c r="AA279" s="250"/>
      <c r="AB279" s="250"/>
      <c r="AC279" s="250"/>
      <c r="AD279" s="250"/>
      <c r="AE279" s="250"/>
      <c r="AF279" s="250"/>
      <c r="AG279" s="250"/>
      <c r="AH279" s="250"/>
      <c r="AI279" s="250"/>
      <c r="AJ279" s="250"/>
      <c r="AK279" s="250"/>
      <c r="AL279" s="250"/>
      <c r="AM279" s="250"/>
      <c r="AN279" s="250"/>
      <c r="AO279" s="250"/>
      <c r="AP279" s="250"/>
      <c r="AQ279" s="250"/>
      <c r="AR279" s="250"/>
      <c r="AS279" s="251"/>
      <c r="AT279" s="252"/>
      <c r="AU279" s="70"/>
      <c r="AV279" s="70"/>
      <c r="AW279" s="70"/>
      <c r="AX279" s="253"/>
      <c r="AY279" s="253"/>
      <c r="AZ279" s="253"/>
      <c r="BA279" s="253"/>
      <c r="BB279" s="253"/>
      <c r="BC279" s="254" t="str">
        <f t="shared" si="17"/>
        <v/>
      </c>
      <c r="BD279" s="255"/>
      <c r="BE279" s="256"/>
      <c r="BF279" s="250"/>
      <c r="BG279" s="250"/>
      <c r="BH279" s="250"/>
      <c r="BI279" s="250"/>
      <c r="BJ279" s="250"/>
      <c r="BK279" s="250"/>
      <c r="BL279" s="250"/>
      <c r="BM279" s="250"/>
      <c r="BN279" s="250"/>
      <c r="BO279" s="250"/>
      <c r="BP279" s="250"/>
      <c r="BQ279" s="250"/>
      <c r="BR279" s="250"/>
      <c r="BS279" s="250"/>
      <c r="BT279" s="250"/>
    </row>
    <row r="280" spans="1:72" s="33" customFormat="1" ht="12.75" x14ac:dyDescent="0.2">
      <c r="A280" s="250"/>
      <c r="B280" s="264"/>
      <c r="C280" s="264"/>
      <c r="D280" s="250"/>
      <c r="E280" s="250"/>
      <c r="F280" s="250"/>
      <c r="G280" s="250"/>
      <c r="H280" s="250"/>
      <c r="I280" s="250"/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  <c r="U280" s="250"/>
      <c r="V280" s="250"/>
      <c r="W280" s="250"/>
      <c r="X280" s="250"/>
      <c r="Y280" s="250"/>
      <c r="Z280" s="250"/>
      <c r="AA280" s="250"/>
      <c r="AB280" s="250"/>
      <c r="AC280" s="250"/>
      <c r="AD280" s="250"/>
      <c r="AE280" s="250"/>
      <c r="AF280" s="250"/>
      <c r="AG280" s="250"/>
      <c r="AH280" s="250"/>
      <c r="AI280" s="250"/>
      <c r="AJ280" s="250"/>
      <c r="AK280" s="250"/>
      <c r="AL280" s="250"/>
      <c r="AM280" s="250"/>
      <c r="AN280" s="250"/>
      <c r="AO280" s="250"/>
      <c r="AP280" s="250"/>
      <c r="AQ280" s="250"/>
      <c r="AR280" s="250"/>
      <c r="AS280" s="251"/>
      <c r="AT280" s="252"/>
      <c r="AU280" s="70"/>
      <c r="AV280" s="70"/>
      <c r="AW280" s="70"/>
      <c r="AX280" s="253"/>
      <c r="AY280" s="253"/>
      <c r="AZ280" s="253"/>
      <c r="BA280" s="253"/>
      <c r="BB280" s="253"/>
      <c r="BC280" s="254" t="str">
        <f t="shared" si="17"/>
        <v/>
      </c>
      <c r="BD280" s="255"/>
      <c r="BE280" s="256"/>
      <c r="BF280" s="250"/>
      <c r="BG280" s="250"/>
      <c r="BH280" s="250"/>
      <c r="BI280" s="250"/>
      <c r="BJ280" s="250"/>
      <c r="BK280" s="250"/>
      <c r="BL280" s="250"/>
      <c r="BM280" s="250"/>
      <c r="BN280" s="250"/>
      <c r="BO280" s="250"/>
      <c r="BP280" s="250"/>
      <c r="BQ280" s="250"/>
      <c r="BR280" s="250"/>
      <c r="BS280" s="250"/>
      <c r="BT280" s="250"/>
    </row>
    <row r="281" spans="1:72" s="33" customFormat="1" ht="12.75" x14ac:dyDescent="0.2">
      <c r="A281" s="250"/>
      <c r="B281" s="264"/>
      <c r="C281" s="264"/>
      <c r="D281" s="250"/>
      <c r="E281" s="250"/>
      <c r="F281" s="250"/>
      <c r="G281" s="250"/>
      <c r="H281" s="250"/>
      <c r="I281" s="250"/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  <c r="U281" s="250"/>
      <c r="V281" s="250"/>
      <c r="W281" s="250"/>
      <c r="X281" s="250"/>
      <c r="Y281" s="250"/>
      <c r="Z281" s="250"/>
      <c r="AA281" s="250"/>
      <c r="AB281" s="250"/>
      <c r="AC281" s="250"/>
      <c r="AD281" s="250"/>
      <c r="AE281" s="250"/>
      <c r="AF281" s="250"/>
      <c r="AG281" s="250"/>
      <c r="AH281" s="250"/>
      <c r="AI281" s="250"/>
      <c r="AJ281" s="250"/>
      <c r="AK281" s="250"/>
      <c r="AL281" s="250"/>
      <c r="AM281" s="250"/>
      <c r="AN281" s="250"/>
      <c r="AO281" s="250"/>
      <c r="AP281" s="250"/>
      <c r="AQ281" s="250"/>
      <c r="AR281" s="250"/>
      <c r="AS281" s="251"/>
      <c r="AT281" s="252"/>
      <c r="AU281" s="70"/>
      <c r="AV281" s="70"/>
      <c r="AW281" s="70"/>
      <c r="AX281" s="253"/>
      <c r="AY281" s="253"/>
      <c r="AZ281" s="253"/>
      <c r="BA281" s="253"/>
      <c r="BB281" s="253"/>
      <c r="BC281" s="254" t="str">
        <f t="shared" si="17"/>
        <v/>
      </c>
      <c r="BD281" s="255"/>
      <c r="BE281" s="256"/>
      <c r="BF281" s="250"/>
      <c r="BG281" s="250"/>
      <c r="BH281" s="250"/>
      <c r="BI281" s="250"/>
      <c r="BJ281" s="250"/>
      <c r="BK281" s="250"/>
      <c r="BL281" s="250"/>
      <c r="BM281" s="250"/>
      <c r="BN281" s="250"/>
      <c r="BO281" s="250"/>
      <c r="BP281" s="250"/>
      <c r="BQ281" s="250"/>
      <c r="BR281" s="250"/>
      <c r="BS281" s="250"/>
      <c r="BT281" s="250"/>
    </row>
    <row r="282" spans="1:72" s="33" customFormat="1" ht="12.75" x14ac:dyDescent="0.2">
      <c r="A282" s="250"/>
      <c r="B282" s="264"/>
      <c r="C282" s="264"/>
      <c r="D282" s="250"/>
      <c r="E282" s="250"/>
      <c r="F282" s="250"/>
      <c r="G282" s="250"/>
      <c r="H282" s="250"/>
      <c r="I282" s="250"/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  <c r="U282" s="250"/>
      <c r="V282" s="250"/>
      <c r="W282" s="250"/>
      <c r="X282" s="250"/>
      <c r="Y282" s="250"/>
      <c r="Z282" s="250"/>
      <c r="AA282" s="250"/>
      <c r="AB282" s="250"/>
      <c r="AC282" s="250"/>
      <c r="AD282" s="250"/>
      <c r="AE282" s="250"/>
      <c r="AF282" s="250"/>
      <c r="AG282" s="250"/>
      <c r="AH282" s="250"/>
      <c r="AI282" s="250"/>
      <c r="AJ282" s="250"/>
      <c r="AK282" s="250"/>
      <c r="AL282" s="250"/>
      <c r="AM282" s="250"/>
      <c r="AN282" s="250"/>
      <c r="AO282" s="250"/>
      <c r="AP282" s="250"/>
      <c r="AQ282" s="250"/>
      <c r="AR282" s="250"/>
      <c r="AS282" s="251"/>
      <c r="AT282" s="252"/>
      <c r="AU282" s="70"/>
      <c r="AV282" s="70"/>
      <c r="AW282" s="70"/>
      <c r="AX282" s="253"/>
      <c r="AY282" s="253"/>
      <c r="AZ282" s="253"/>
      <c r="BA282" s="253"/>
      <c r="BB282" s="253"/>
      <c r="BC282" s="254" t="str">
        <f t="shared" si="17"/>
        <v/>
      </c>
      <c r="BD282" s="255"/>
      <c r="BE282" s="256"/>
      <c r="BF282" s="250"/>
      <c r="BG282" s="250"/>
      <c r="BH282" s="250"/>
      <c r="BI282" s="250"/>
      <c r="BJ282" s="250"/>
      <c r="BK282" s="250"/>
      <c r="BL282" s="250"/>
      <c r="BM282" s="250"/>
      <c r="BN282" s="250"/>
      <c r="BO282" s="250"/>
      <c r="BP282" s="250"/>
      <c r="BQ282" s="250"/>
      <c r="BR282" s="250"/>
      <c r="BS282" s="250"/>
      <c r="BT282" s="250"/>
    </row>
    <row r="283" spans="1:72" s="33" customFormat="1" ht="12.75" x14ac:dyDescent="0.2">
      <c r="A283" s="250"/>
      <c r="B283" s="264"/>
      <c r="C283" s="264"/>
      <c r="D283" s="250"/>
      <c r="E283" s="250"/>
      <c r="F283" s="250"/>
      <c r="G283" s="250"/>
      <c r="H283" s="250"/>
      <c r="I283" s="250"/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  <c r="U283" s="250"/>
      <c r="V283" s="250"/>
      <c r="W283" s="250"/>
      <c r="X283" s="250"/>
      <c r="Y283" s="250"/>
      <c r="Z283" s="250"/>
      <c r="AA283" s="250"/>
      <c r="AB283" s="250"/>
      <c r="AC283" s="250"/>
      <c r="AD283" s="250"/>
      <c r="AE283" s="250"/>
      <c r="AF283" s="250"/>
      <c r="AG283" s="250"/>
      <c r="AH283" s="250"/>
      <c r="AI283" s="250"/>
      <c r="AJ283" s="250"/>
      <c r="AK283" s="250"/>
      <c r="AL283" s="250"/>
      <c r="AM283" s="250"/>
      <c r="AN283" s="250"/>
      <c r="AO283" s="250"/>
      <c r="AP283" s="250"/>
      <c r="AQ283" s="250"/>
      <c r="AR283" s="250"/>
      <c r="AS283" s="251"/>
      <c r="AT283" s="252"/>
      <c r="AU283" s="70"/>
      <c r="AV283" s="70"/>
      <c r="AW283" s="70"/>
      <c r="AX283" s="253"/>
      <c r="AY283" s="253"/>
      <c r="AZ283" s="253"/>
      <c r="BA283" s="253"/>
      <c r="BB283" s="253"/>
      <c r="BC283" s="254" t="str">
        <f t="shared" si="17"/>
        <v/>
      </c>
      <c r="BD283" s="255"/>
      <c r="BE283" s="256"/>
      <c r="BF283" s="250"/>
      <c r="BG283" s="250"/>
      <c r="BH283" s="250"/>
      <c r="BI283" s="250"/>
      <c r="BJ283" s="250"/>
      <c r="BK283" s="250"/>
      <c r="BL283" s="250"/>
      <c r="BM283" s="250"/>
      <c r="BN283" s="250"/>
      <c r="BO283" s="250"/>
      <c r="BP283" s="250"/>
      <c r="BQ283" s="250"/>
      <c r="BR283" s="250"/>
      <c r="BS283" s="250"/>
      <c r="BT283" s="250"/>
    </row>
    <row r="284" spans="1:72" s="33" customFormat="1" ht="12.75" x14ac:dyDescent="0.2">
      <c r="A284" s="250"/>
      <c r="B284" s="264"/>
      <c r="C284" s="264"/>
      <c r="D284" s="250"/>
      <c r="E284" s="250"/>
      <c r="F284" s="250"/>
      <c r="G284" s="250"/>
      <c r="H284" s="250"/>
      <c r="I284" s="250"/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  <c r="U284" s="250"/>
      <c r="V284" s="250"/>
      <c r="W284" s="250"/>
      <c r="X284" s="250"/>
      <c r="Y284" s="250"/>
      <c r="Z284" s="250"/>
      <c r="AA284" s="250"/>
      <c r="AB284" s="250"/>
      <c r="AC284" s="250"/>
      <c r="AD284" s="250"/>
      <c r="AE284" s="250"/>
      <c r="AF284" s="250"/>
      <c r="AG284" s="250"/>
      <c r="AH284" s="250"/>
      <c r="AI284" s="250"/>
      <c r="AJ284" s="250"/>
      <c r="AK284" s="250"/>
      <c r="AL284" s="250"/>
      <c r="AM284" s="250"/>
      <c r="AN284" s="250"/>
      <c r="AO284" s="250"/>
      <c r="AP284" s="250"/>
      <c r="AQ284" s="250"/>
      <c r="AR284" s="250"/>
      <c r="AS284" s="251"/>
      <c r="AT284" s="252"/>
      <c r="AU284" s="70"/>
      <c r="AV284" s="70"/>
      <c r="AW284" s="70"/>
      <c r="AX284" s="253"/>
      <c r="AY284" s="253"/>
      <c r="AZ284" s="253"/>
      <c r="BA284" s="253"/>
      <c r="BB284" s="253"/>
      <c r="BC284" s="254" t="str">
        <f t="shared" si="17"/>
        <v/>
      </c>
      <c r="BD284" s="255"/>
      <c r="BE284" s="256"/>
      <c r="BF284" s="250"/>
      <c r="BG284" s="250"/>
      <c r="BH284" s="250"/>
      <c r="BI284" s="250"/>
      <c r="BJ284" s="250"/>
      <c r="BK284" s="250"/>
      <c r="BL284" s="250"/>
      <c r="BM284" s="250"/>
      <c r="BN284" s="250"/>
      <c r="BO284" s="250"/>
      <c r="BP284" s="250"/>
      <c r="BQ284" s="250"/>
      <c r="BR284" s="250"/>
      <c r="BS284" s="250"/>
      <c r="BT284" s="250"/>
    </row>
    <row r="285" spans="1:72" s="33" customFormat="1" ht="12.75" x14ac:dyDescent="0.2">
      <c r="A285" s="250"/>
      <c r="B285" s="264"/>
      <c r="C285" s="264"/>
      <c r="D285" s="250"/>
      <c r="E285" s="250"/>
      <c r="F285" s="250"/>
      <c r="G285" s="250"/>
      <c r="H285" s="250"/>
      <c r="I285" s="250"/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  <c r="U285" s="250"/>
      <c r="V285" s="250"/>
      <c r="W285" s="250"/>
      <c r="X285" s="250"/>
      <c r="Y285" s="250"/>
      <c r="Z285" s="250"/>
      <c r="AA285" s="250"/>
      <c r="AB285" s="250"/>
      <c r="AC285" s="250"/>
      <c r="AD285" s="250"/>
      <c r="AE285" s="250"/>
      <c r="AF285" s="250"/>
      <c r="AG285" s="250"/>
      <c r="AH285" s="250"/>
      <c r="AI285" s="250"/>
      <c r="AJ285" s="250"/>
      <c r="AK285" s="250"/>
      <c r="AL285" s="250"/>
      <c r="AM285" s="250"/>
      <c r="AN285" s="250"/>
      <c r="AO285" s="250"/>
      <c r="AP285" s="250"/>
      <c r="AQ285" s="250"/>
      <c r="AR285" s="250"/>
      <c r="AS285" s="251"/>
      <c r="AT285" s="252"/>
      <c r="AU285" s="70"/>
      <c r="AV285" s="70"/>
      <c r="AW285" s="70"/>
      <c r="AX285" s="253"/>
      <c r="AY285" s="253"/>
      <c r="AZ285" s="253"/>
      <c r="BA285" s="253"/>
      <c r="BB285" s="253"/>
      <c r="BC285" s="254" t="str">
        <f t="shared" si="17"/>
        <v/>
      </c>
      <c r="BD285" s="255"/>
      <c r="BE285" s="256"/>
      <c r="BF285" s="250"/>
      <c r="BG285" s="250"/>
      <c r="BH285" s="250"/>
      <c r="BI285" s="250"/>
      <c r="BJ285" s="250"/>
      <c r="BK285" s="250"/>
      <c r="BL285" s="250"/>
      <c r="BM285" s="250"/>
      <c r="BN285" s="250"/>
      <c r="BO285" s="250"/>
      <c r="BP285" s="250"/>
      <c r="BQ285" s="250"/>
      <c r="BR285" s="250"/>
      <c r="BS285" s="250"/>
      <c r="BT285" s="250"/>
    </row>
    <row r="286" spans="1:72" s="33" customFormat="1" ht="12.75" x14ac:dyDescent="0.2">
      <c r="A286" s="250"/>
      <c r="B286" s="264"/>
      <c r="C286" s="264"/>
      <c r="D286" s="250"/>
      <c r="E286" s="250"/>
      <c r="F286" s="250"/>
      <c r="G286" s="250"/>
      <c r="H286" s="250"/>
      <c r="I286" s="250"/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  <c r="U286" s="250"/>
      <c r="V286" s="250"/>
      <c r="W286" s="250"/>
      <c r="X286" s="250"/>
      <c r="Y286" s="250"/>
      <c r="Z286" s="250"/>
      <c r="AA286" s="250"/>
      <c r="AB286" s="250"/>
      <c r="AC286" s="250"/>
      <c r="AD286" s="250"/>
      <c r="AE286" s="250"/>
      <c r="AF286" s="250"/>
      <c r="AG286" s="250"/>
      <c r="AH286" s="250"/>
      <c r="AI286" s="250"/>
      <c r="AJ286" s="250"/>
      <c r="AK286" s="250"/>
      <c r="AL286" s="250"/>
      <c r="AM286" s="250"/>
      <c r="AN286" s="250"/>
      <c r="AO286" s="250"/>
      <c r="AP286" s="250"/>
      <c r="AQ286" s="250"/>
      <c r="AR286" s="250"/>
      <c r="AS286" s="251"/>
      <c r="AT286" s="252"/>
      <c r="AU286" s="70"/>
      <c r="AV286" s="70"/>
      <c r="AW286" s="70"/>
      <c r="AX286" s="253"/>
      <c r="AY286" s="253"/>
      <c r="AZ286" s="253"/>
      <c r="BA286" s="253"/>
      <c r="BB286" s="253"/>
      <c r="BC286" s="254" t="str">
        <f t="shared" si="17"/>
        <v/>
      </c>
      <c r="BD286" s="255"/>
      <c r="BE286" s="256"/>
      <c r="BF286" s="250"/>
      <c r="BG286" s="250"/>
      <c r="BH286" s="250"/>
      <c r="BI286" s="250"/>
      <c r="BJ286" s="250"/>
      <c r="BK286" s="250"/>
      <c r="BL286" s="250"/>
      <c r="BM286" s="250"/>
      <c r="BN286" s="250"/>
      <c r="BO286" s="250"/>
      <c r="BP286" s="250"/>
      <c r="BQ286" s="250"/>
      <c r="BR286" s="250"/>
      <c r="BS286" s="250"/>
      <c r="BT286" s="250"/>
    </row>
    <row r="287" spans="1:72" s="33" customFormat="1" ht="12.75" x14ac:dyDescent="0.2">
      <c r="A287" s="250"/>
      <c r="B287" s="264"/>
      <c r="C287" s="264"/>
      <c r="D287" s="250"/>
      <c r="E287" s="250"/>
      <c r="F287" s="250"/>
      <c r="G287" s="250"/>
      <c r="H287" s="250"/>
      <c r="I287" s="250"/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  <c r="U287" s="250"/>
      <c r="V287" s="250"/>
      <c r="W287" s="250"/>
      <c r="X287" s="250"/>
      <c r="Y287" s="250"/>
      <c r="Z287" s="250"/>
      <c r="AA287" s="250"/>
      <c r="AB287" s="250"/>
      <c r="AC287" s="250"/>
      <c r="AD287" s="250"/>
      <c r="AE287" s="250"/>
      <c r="AF287" s="250"/>
      <c r="AG287" s="250"/>
      <c r="AH287" s="250"/>
      <c r="AI287" s="250"/>
      <c r="AJ287" s="250"/>
      <c r="AK287" s="250"/>
      <c r="AL287" s="250"/>
      <c r="AM287" s="250"/>
      <c r="AN287" s="250"/>
      <c r="AO287" s="250"/>
      <c r="AP287" s="250"/>
      <c r="AQ287" s="250"/>
      <c r="AR287" s="250"/>
      <c r="AS287" s="251"/>
      <c r="AT287" s="252"/>
      <c r="AU287" s="70"/>
      <c r="AV287" s="70"/>
      <c r="AW287" s="70"/>
      <c r="AX287" s="253"/>
      <c r="AY287" s="253"/>
      <c r="AZ287" s="253"/>
      <c r="BA287" s="253"/>
      <c r="BB287" s="253"/>
      <c r="BC287" s="254" t="str">
        <f t="shared" si="17"/>
        <v/>
      </c>
      <c r="BD287" s="255"/>
      <c r="BE287" s="256"/>
      <c r="BF287" s="250"/>
      <c r="BG287" s="250"/>
      <c r="BH287" s="250"/>
      <c r="BI287" s="250"/>
      <c r="BJ287" s="250"/>
      <c r="BK287" s="250"/>
      <c r="BL287" s="250"/>
      <c r="BM287" s="250"/>
      <c r="BN287" s="250"/>
      <c r="BO287" s="250"/>
      <c r="BP287" s="250"/>
      <c r="BQ287" s="250"/>
      <c r="BR287" s="250"/>
      <c r="BS287" s="250"/>
      <c r="BT287" s="250"/>
    </row>
    <row r="288" spans="1:72" s="33" customFormat="1" ht="12.75" x14ac:dyDescent="0.2">
      <c r="A288" s="250"/>
      <c r="B288" s="264"/>
      <c r="C288" s="264"/>
      <c r="D288" s="250"/>
      <c r="E288" s="250"/>
      <c r="F288" s="250"/>
      <c r="G288" s="250"/>
      <c r="H288" s="250"/>
      <c r="I288" s="250"/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  <c r="U288" s="250"/>
      <c r="V288" s="250"/>
      <c r="W288" s="250"/>
      <c r="X288" s="250"/>
      <c r="Y288" s="250"/>
      <c r="Z288" s="250"/>
      <c r="AA288" s="250"/>
      <c r="AB288" s="250"/>
      <c r="AC288" s="250"/>
      <c r="AD288" s="250"/>
      <c r="AE288" s="250"/>
      <c r="AF288" s="250"/>
      <c r="AG288" s="250"/>
      <c r="AH288" s="250"/>
      <c r="AI288" s="250"/>
      <c r="AJ288" s="250"/>
      <c r="AK288" s="250"/>
      <c r="AL288" s="250"/>
      <c r="AM288" s="250"/>
      <c r="AN288" s="250"/>
      <c r="AO288" s="250"/>
      <c r="AP288" s="250"/>
      <c r="AQ288" s="250"/>
      <c r="AR288" s="250"/>
      <c r="AS288" s="251"/>
      <c r="AT288" s="252"/>
      <c r="AU288" s="70"/>
      <c r="AV288" s="70"/>
      <c r="AW288" s="70"/>
      <c r="AX288" s="253"/>
      <c r="AY288" s="253"/>
      <c r="AZ288" s="253"/>
      <c r="BA288" s="253"/>
      <c r="BB288" s="253"/>
      <c r="BC288" s="254" t="str">
        <f t="shared" si="17"/>
        <v/>
      </c>
      <c r="BD288" s="255"/>
      <c r="BE288" s="256"/>
      <c r="BF288" s="250"/>
      <c r="BG288" s="250"/>
      <c r="BH288" s="250"/>
      <c r="BI288" s="250"/>
      <c r="BJ288" s="250"/>
      <c r="BK288" s="250"/>
      <c r="BL288" s="250"/>
      <c r="BM288" s="250"/>
      <c r="BN288" s="250"/>
      <c r="BO288" s="250"/>
      <c r="BP288" s="250"/>
      <c r="BQ288" s="250"/>
      <c r="BR288" s="250"/>
      <c r="BS288" s="250"/>
      <c r="BT288" s="250"/>
    </row>
    <row r="289" spans="1:72" s="33" customFormat="1" ht="12.75" x14ac:dyDescent="0.2">
      <c r="A289" s="250"/>
      <c r="B289" s="264"/>
      <c r="C289" s="264"/>
      <c r="D289" s="250"/>
      <c r="E289" s="250"/>
      <c r="F289" s="250"/>
      <c r="G289" s="250"/>
      <c r="H289" s="250"/>
      <c r="I289" s="250"/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  <c r="U289" s="250"/>
      <c r="V289" s="250"/>
      <c r="W289" s="250"/>
      <c r="X289" s="250"/>
      <c r="Y289" s="250"/>
      <c r="Z289" s="250"/>
      <c r="AA289" s="250"/>
      <c r="AB289" s="250"/>
      <c r="AC289" s="250"/>
      <c r="AD289" s="250"/>
      <c r="AE289" s="250"/>
      <c r="AF289" s="250"/>
      <c r="AG289" s="250"/>
      <c r="AH289" s="250"/>
      <c r="AI289" s="250"/>
      <c r="AJ289" s="250"/>
      <c r="AK289" s="250"/>
      <c r="AL289" s="250"/>
      <c r="AM289" s="250"/>
      <c r="AN289" s="250"/>
      <c r="AO289" s="250"/>
      <c r="AP289" s="250"/>
      <c r="AQ289" s="250"/>
      <c r="AR289" s="250"/>
      <c r="AS289" s="251"/>
      <c r="AT289" s="252"/>
      <c r="AU289" s="70"/>
      <c r="AV289" s="70"/>
      <c r="AW289" s="70"/>
      <c r="AX289" s="253"/>
      <c r="AY289" s="253"/>
      <c r="AZ289" s="253"/>
      <c r="BA289" s="253"/>
      <c r="BB289" s="253"/>
      <c r="BC289" s="254" t="str">
        <f t="shared" si="17"/>
        <v/>
      </c>
      <c r="BD289" s="255"/>
      <c r="BE289" s="256"/>
      <c r="BF289" s="250"/>
      <c r="BG289" s="250"/>
      <c r="BH289" s="250"/>
      <c r="BI289" s="250"/>
      <c r="BJ289" s="250"/>
      <c r="BK289" s="250"/>
      <c r="BL289" s="250"/>
      <c r="BM289" s="250"/>
      <c r="BN289" s="250"/>
      <c r="BO289" s="250"/>
      <c r="BP289" s="250"/>
      <c r="BQ289" s="250"/>
      <c r="BR289" s="250"/>
      <c r="BS289" s="250"/>
      <c r="BT289" s="250"/>
    </row>
    <row r="290" spans="1:72" s="33" customFormat="1" ht="12.75" x14ac:dyDescent="0.2">
      <c r="A290" s="250"/>
      <c r="B290" s="264"/>
      <c r="C290" s="264"/>
      <c r="D290" s="250"/>
      <c r="E290" s="250"/>
      <c r="F290" s="250"/>
      <c r="G290" s="250"/>
      <c r="H290" s="250"/>
      <c r="I290" s="250"/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  <c r="U290" s="250"/>
      <c r="V290" s="250"/>
      <c r="W290" s="250"/>
      <c r="X290" s="250"/>
      <c r="Y290" s="250"/>
      <c r="Z290" s="250"/>
      <c r="AA290" s="250"/>
      <c r="AB290" s="250"/>
      <c r="AC290" s="250"/>
      <c r="AD290" s="250"/>
      <c r="AE290" s="250"/>
      <c r="AF290" s="250"/>
      <c r="AG290" s="250"/>
      <c r="AH290" s="250"/>
      <c r="AI290" s="250"/>
      <c r="AJ290" s="250"/>
      <c r="AK290" s="250"/>
      <c r="AL290" s="250"/>
      <c r="AM290" s="250"/>
      <c r="AN290" s="250"/>
      <c r="AO290" s="250"/>
      <c r="AP290" s="250"/>
      <c r="AQ290" s="250"/>
      <c r="AR290" s="250"/>
      <c r="AS290" s="251"/>
      <c r="AT290" s="252"/>
      <c r="AU290" s="70"/>
      <c r="AV290" s="70"/>
      <c r="AW290" s="70"/>
      <c r="AX290" s="253"/>
      <c r="AY290" s="253"/>
      <c r="AZ290" s="253"/>
      <c r="BA290" s="253"/>
      <c r="BB290" s="253"/>
      <c r="BC290" s="254" t="str">
        <f t="shared" si="17"/>
        <v/>
      </c>
      <c r="BD290" s="255"/>
      <c r="BE290" s="256"/>
      <c r="BF290" s="250"/>
      <c r="BG290" s="250"/>
      <c r="BH290" s="250"/>
      <c r="BI290" s="250"/>
      <c r="BJ290" s="250"/>
      <c r="BK290" s="250"/>
      <c r="BL290" s="250"/>
      <c r="BM290" s="250"/>
      <c r="BN290" s="250"/>
      <c r="BO290" s="250"/>
      <c r="BP290" s="250"/>
      <c r="BQ290" s="250"/>
      <c r="BR290" s="250"/>
      <c r="BS290" s="250"/>
      <c r="BT290" s="250"/>
    </row>
    <row r="291" spans="1:72" s="33" customFormat="1" ht="12.75" x14ac:dyDescent="0.2">
      <c r="A291" s="250"/>
      <c r="B291" s="264"/>
      <c r="C291" s="264"/>
      <c r="D291" s="250"/>
      <c r="E291" s="250"/>
      <c r="F291" s="250"/>
      <c r="G291" s="250"/>
      <c r="H291" s="250"/>
      <c r="I291" s="250"/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  <c r="U291" s="250"/>
      <c r="V291" s="250"/>
      <c r="W291" s="250"/>
      <c r="X291" s="250"/>
      <c r="Y291" s="250"/>
      <c r="Z291" s="250"/>
      <c r="AA291" s="250"/>
      <c r="AB291" s="250"/>
      <c r="AC291" s="250"/>
      <c r="AD291" s="250"/>
      <c r="AE291" s="250"/>
      <c r="AF291" s="250"/>
      <c r="AG291" s="250"/>
      <c r="AH291" s="250"/>
      <c r="AI291" s="250"/>
      <c r="AJ291" s="250"/>
      <c r="AK291" s="250"/>
      <c r="AL291" s="250"/>
      <c r="AM291" s="250"/>
      <c r="AN291" s="250"/>
      <c r="AO291" s="250"/>
      <c r="AP291" s="250"/>
      <c r="AQ291" s="250"/>
      <c r="AR291" s="250"/>
      <c r="AS291" s="251"/>
      <c r="AT291" s="252"/>
      <c r="AU291" s="70"/>
      <c r="AV291" s="70"/>
      <c r="AW291" s="70"/>
      <c r="AX291" s="253"/>
      <c r="AY291" s="253"/>
      <c r="AZ291" s="253"/>
      <c r="BA291" s="253"/>
      <c r="BB291" s="253"/>
      <c r="BC291" s="254" t="str">
        <f t="shared" si="17"/>
        <v/>
      </c>
      <c r="BD291" s="255"/>
      <c r="BE291" s="256"/>
      <c r="BF291" s="250"/>
      <c r="BG291" s="250"/>
      <c r="BH291" s="250"/>
      <c r="BI291" s="250"/>
      <c r="BJ291" s="250"/>
      <c r="BK291" s="250"/>
      <c r="BL291" s="250"/>
      <c r="BM291" s="250"/>
      <c r="BN291" s="250"/>
      <c r="BO291" s="250"/>
      <c r="BP291" s="250"/>
      <c r="BQ291" s="250"/>
      <c r="BR291" s="250"/>
      <c r="BS291" s="250"/>
      <c r="BT291" s="250"/>
    </row>
    <row r="292" spans="1:72" s="33" customFormat="1" ht="12.75" x14ac:dyDescent="0.2">
      <c r="A292" s="250"/>
      <c r="B292" s="264"/>
      <c r="C292" s="264"/>
      <c r="D292" s="250"/>
      <c r="E292" s="250"/>
      <c r="F292" s="250"/>
      <c r="G292" s="250"/>
      <c r="H292" s="250"/>
      <c r="I292" s="250"/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  <c r="U292" s="250"/>
      <c r="V292" s="250"/>
      <c r="W292" s="250"/>
      <c r="X292" s="250"/>
      <c r="Y292" s="250"/>
      <c r="Z292" s="250"/>
      <c r="AA292" s="250"/>
      <c r="AB292" s="250"/>
      <c r="AC292" s="250"/>
      <c r="AD292" s="250"/>
      <c r="AE292" s="250"/>
      <c r="AF292" s="250"/>
      <c r="AG292" s="250"/>
      <c r="AH292" s="250"/>
      <c r="AI292" s="250"/>
      <c r="AJ292" s="250"/>
      <c r="AK292" s="250"/>
      <c r="AL292" s="250"/>
      <c r="AM292" s="250"/>
      <c r="AN292" s="250"/>
      <c r="AO292" s="250"/>
      <c r="AP292" s="250"/>
      <c r="AQ292" s="250"/>
      <c r="AR292" s="250"/>
      <c r="AS292" s="251"/>
      <c r="AT292" s="252"/>
      <c r="AU292" s="70"/>
      <c r="AV292" s="70"/>
      <c r="AW292" s="70"/>
      <c r="AX292" s="253"/>
      <c r="AY292" s="253"/>
      <c r="AZ292" s="253"/>
      <c r="BA292" s="253"/>
      <c r="BB292" s="253"/>
      <c r="BC292" s="254" t="str">
        <f t="shared" si="17"/>
        <v/>
      </c>
      <c r="BD292" s="255"/>
      <c r="BE292" s="256"/>
      <c r="BF292" s="250"/>
      <c r="BG292" s="250"/>
      <c r="BH292" s="250"/>
      <c r="BI292" s="250"/>
      <c r="BJ292" s="250"/>
      <c r="BK292" s="250"/>
      <c r="BL292" s="250"/>
      <c r="BM292" s="250"/>
      <c r="BN292" s="250"/>
      <c r="BO292" s="250"/>
      <c r="BP292" s="250"/>
      <c r="BQ292" s="250"/>
      <c r="BR292" s="250"/>
      <c r="BS292" s="250"/>
      <c r="BT292" s="250"/>
    </row>
    <row r="293" spans="1:72" s="33" customFormat="1" ht="12.75" x14ac:dyDescent="0.2">
      <c r="A293" s="250"/>
      <c r="B293" s="264"/>
      <c r="C293" s="264"/>
      <c r="D293" s="250"/>
      <c r="E293" s="250"/>
      <c r="F293" s="250"/>
      <c r="G293" s="250"/>
      <c r="H293" s="250"/>
      <c r="I293" s="250"/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  <c r="U293" s="250"/>
      <c r="V293" s="250"/>
      <c r="W293" s="250"/>
      <c r="X293" s="250"/>
      <c r="Y293" s="250"/>
      <c r="Z293" s="250"/>
      <c r="AA293" s="250"/>
      <c r="AB293" s="250"/>
      <c r="AC293" s="250"/>
      <c r="AD293" s="250"/>
      <c r="AE293" s="250"/>
      <c r="AF293" s="250"/>
      <c r="AG293" s="250"/>
      <c r="AH293" s="250"/>
      <c r="AI293" s="250"/>
      <c r="AJ293" s="250"/>
      <c r="AK293" s="250"/>
      <c r="AL293" s="250"/>
      <c r="AM293" s="250"/>
      <c r="AN293" s="250"/>
      <c r="AO293" s="250"/>
      <c r="AP293" s="250"/>
      <c r="AQ293" s="250"/>
      <c r="AR293" s="250"/>
      <c r="AS293" s="251"/>
      <c r="AT293" s="252"/>
      <c r="AU293" s="70"/>
      <c r="AV293" s="70"/>
      <c r="AW293" s="70"/>
      <c r="AX293" s="253"/>
      <c r="AY293" s="253"/>
      <c r="AZ293" s="253"/>
      <c r="BA293" s="253"/>
      <c r="BB293" s="253"/>
      <c r="BC293" s="254" t="str">
        <f t="shared" si="17"/>
        <v/>
      </c>
      <c r="BD293" s="255"/>
      <c r="BE293" s="256"/>
      <c r="BF293" s="250"/>
      <c r="BG293" s="250"/>
      <c r="BH293" s="250"/>
      <c r="BI293" s="250"/>
      <c r="BJ293" s="250"/>
      <c r="BK293" s="250"/>
      <c r="BL293" s="250"/>
      <c r="BM293" s="250"/>
      <c r="BN293" s="250"/>
      <c r="BO293" s="250"/>
      <c r="BP293" s="250"/>
      <c r="BQ293" s="250"/>
      <c r="BR293" s="250"/>
      <c r="BS293" s="250"/>
      <c r="BT293" s="250"/>
    </row>
    <row r="294" spans="1:72" s="33" customFormat="1" ht="12.75" x14ac:dyDescent="0.2">
      <c r="A294" s="250"/>
      <c r="B294" s="264"/>
      <c r="C294" s="264"/>
      <c r="D294" s="250"/>
      <c r="E294" s="250"/>
      <c r="F294" s="250"/>
      <c r="G294" s="250"/>
      <c r="H294" s="250"/>
      <c r="I294" s="250"/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  <c r="U294" s="250"/>
      <c r="V294" s="250"/>
      <c r="W294" s="250"/>
      <c r="X294" s="250"/>
      <c r="Y294" s="250"/>
      <c r="Z294" s="250"/>
      <c r="AA294" s="250"/>
      <c r="AB294" s="250"/>
      <c r="AC294" s="250"/>
      <c r="AD294" s="250"/>
      <c r="AE294" s="250"/>
      <c r="AF294" s="250"/>
      <c r="AG294" s="250"/>
      <c r="AH294" s="250"/>
      <c r="AI294" s="250"/>
      <c r="AJ294" s="250"/>
      <c r="AK294" s="250"/>
      <c r="AL294" s="250"/>
      <c r="AM294" s="250"/>
      <c r="AN294" s="250"/>
      <c r="AO294" s="250"/>
      <c r="AP294" s="250"/>
      <c r="AQ294" s="250"/>
      <c r="AR294" s="250"/>
      <c r="AS294" s="251"/>
      <c r="AT294" s="252"/>
      <c r="AU294" s="70"/>
      <c r="AV294" s="70"/>
      <c r="AW294" s="70"/>
      <c r="AX294" s="253"/>
      <c r="AY294" s="253"/>
      <c r="AZ294" s="253"/>
      <c r="BA294" s="253"/>
      <c r="BB294" s="253"/>
      <c r="BC294" s="254" t="str">
        <f t="shared" si="17"/>
        <v/>
      </c>
      <c r="BD294" s="255"/>
      <c r="BE294" s="256"/>
      <c r="BF294" s="250"/>
      <c r="BG294" s="250"/>
      <c r="BH294" s="250"/>
      <c r="BI294" s="250"/>
      <c r="BJ294" s="250"/>
      <c r="BK294" s="250"/>
      <c r="BL294" s="250"/>
      <c r="BM294" s="250"/>
      <c r="BN294" s="250"/>
      <c r="BO294" s="250"/>
      <c r="BP294" s="250"/>
      <c r="BQ294" s="250"/>
      <c r="BR294" s="250"/>
      <c r="BS294" s="250"/>
      <c r="BT294" s="250"/>
    </row>
    <row r="295" spans="1:72" s="33" customFormat="1" ht="12.75" x14ac:dyDescent="0.2">
      <c r="A295" s="250"/>
      <c r="B295" s="264"/>
      <c r="C295" s="264"/>
      <c r="D295" s="250"/>
      <c r="E295" s="250"/>
      <c r="F295" s="250"/>
      <c r="G295" s="250"/>
      <c r="H295" s="250"/>
      <c r="I295" s="250"/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  <c r="U295" s="250"/>
      <c r="V295" s="250"/>
      <c r="W295" s="250"/>
      <c r="X295" s="250"/>
      <c r="Y295" s="250"/>
      <c r="Z295" s="250"/>
      <c r="AA295" s="250"/>
      <c r="AB295" s="250"/>
      <c r="AC295" s="250"/>
      <c r="AD295" s="250"/>
      <c r="AE295" s="250"/>
      <c r="AF295" s="250"/>
      <c r="AG295" s="250"/>
      <c r="AH295" s="250"/>
      <c r="AI295" s="250"/>
      <c r="AJ295" s="250"/>
      <c r="AK295" s="250"/>
      <c r="AL295" s="250"/>
      <c r="AM295" s="250"/>
      <c r="AN295" s="250"/>
      <c r="AO295" s="250"/>
      <c r="AP295" s="250"/>
      <c r="AQ295" s="250"/>
      <c r="AR295" s="250"/>
      <c r="AS295" s="251"/>
      <c r="AT295" s="252"/>
      <c r="AU295" s="70"/>
      <c r="AV295" s="70"/>
      <c r="AW295" s="70"/>
      <c r="AX295" s="253"/>
      <c r="AY295" s="253"/>
      <c r="AZ295" s="253"/>
      <c r="BA295" s="253"/>
      <c r="BB295" s="253"/>
      <c r="BC295" s="254" t="str">
        <f t="shared" si="17"/>
        <v/>
      </c>
      <c r="BD295" s="255"/>
      <c r="BE295" s="256"/>
      <c r="BF295" s="250"/>
      <c r="BG295" s="250"/>
      <c r="BH295" s="250"/>
      <c r="BI295" s="250"/>
      <c r="BJ295" s="250"/>
      <c r="BK295" s="250"/>
      <c r="BL295" s="250"/>
      <c r="BM295" s="250"/>
      <c r="BN295" s="250"/>
      <c r="BO295" s="250"/>
      <c r="BP295" s="250"/>
      <c r="BQ295" s="250"/>
      <c r="BR295" s="250"/>
      <c r="BS295" s="250"/>
      <c r="BT295" s="250"/>
    </row>
    <row r="296" spans="1:72" s="33" customFormat="1" ht="12.75" x14ac:dyDescent="0.2">
      <c r="A296" s="250"/>
      <c r="B296" s="264"/>
      <c r="C296" s="264"/>
      <c r="D296" s="250"/>
      <c r="E296" s="250"/>
      <c r="F296" s="250"/>
      <c r="G296" s="250"/>
      <c r="H296" s="250"/>
      <c r="I296" s="250"/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  <c r="U296" s="250"/>
      <c r="V296" s="250"/>
      <c r="W296" s="250"/>
      <c r="X296" s="250"/>
      <c r="Y296" s="250"/>
      <c r="Z296" s="250"/>
      <c r="AA296" s="250"/>
      <c r="AB296" s="250"/>
      <c r="AC296" s="250"/>
      <c r="AD296" s="250"/>
      <c r="AE296" s="250"/>
      <c r="AF296" s="250"/>
      <c r="AG296" s="250"/>
      <c r="AH296" s="250"/>
      <c r="AI296" s="250"/>
      <c r="AJ296" s="250"/>
      <c r="AK296" s="250"/>
      <c r="AL296" s="250"/>
      <c r="AM296" s="250"/>
      <c r="AN296" s="250"/>
      <c r="AO296" s="250"/>
      <c r="AP296" s="250"/>
      <c r="AQ296" s="250"/>
      <c r="AR296" s="250"/>
      <c r="AS296" s="251"/>
      <c r="AT296" s="252"/>
      <c r="AU296" s="70"/>
      <c r="AV296" s="70"/>
      <c r="AW296" s="70"/>
      <c r="AX296" s="253"/>
      <c r="AY296" s="253"/>
      <c r="AZ296" s="253"/>
      <c r="BA296" s="253"/>
      <c r="BB296" s="253"/>
      <c r="BC296" s="254" t="str">
        <f t="shared" si="17"/>
        <v/>
      </c>
      <c r="BD296" s="255"/>
      <c r="BE296" s="256"/>
      <c r="BF296" s="250"/>
      <c r="BG296" s="250"/>
      <c r="BH296" s="250"/>
      <c r="BI296" s="250"/>
      <c r="BJ296" s="250"/>
      <c r="BK296" s="250"/>
      <c r="BL296" s="250"/>
      <c r="BM296" s="250"/>
      <c r="BN296" s="250"/>
      <c r="BO296" s="250"/>
      <c r="BP296" s="250"/>
      <c r="BQ296" s="250"/>
      <c r="BR296" s="250"/>
      <c r="BS296" s="250"/>
      <c r="BT296" s="250"/>
    </row>
    <row r="297" spans="1:72" s="33" customFormat="1" ht="12.75" x14ac:dyDescent="0.2">
      <c r="A297" s="250"/>
      <c r="B297" s="264"/>
      <c r="C297" s="264"/>
      <c r="D297" s="250"/>
      <c r="E297" s="250"/>
      <c r="F297" s="250"/>
      <c r="G297" s="250"/>
      <c r="H297" s="250"/>
      <c r="I297" s="250"/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  <c r="U297" s="250"/>
      <c r="V297" s="250"/>
      <c r="W297" s="250"/>
      <c r="X297" s="250"/>
      <c r="Y297" s="250"/>
      <c r="Z297" s="250"/>
      <c r="AA297" s="250"/>
      <c r="AB297" s="250"/>
      <c r="AC297" s="250"/>
      <c r="AD297" s="250"/>
      <c r="AE297" s="250"/>
      <c r="AF297" s="250"/>
      <c r="AG297" s="250"/>
      <c r="AH297" s="250"/>
      <c r="AI297" s="250"/>
      <c r="AJ297" s="250"/>
      <c r="AK297" s="250"/>
      <c r="AL297" s="250"/>
      <c r="AM297" s="250"/>
      <c r="AN297" s="250"/>
      <c r="AO297" s="250"/>
      <c r="AP297" s="250"/>
      <c r="AQ297" s="250"/>
      <c r="AR297" s="250"/>
      <c r="AS297" s="251"/>
      <c r="AT297" s="252"/>
      <c r="AU297" s="70"/>
      <c r="AV297" s="70"/>
      <c r="AW297" s="70"/>
      <c r="AX297" s="253"/>
      <c r="AY297" s="253"/>
      <c r="AZ297" s="253"/>
      <c r="BA297" s="253"/>
      <c r="BB297" s="253"/>
      <c r="BC297" s="254" t="str">
        <f t="shared" si="17"/>
        <v/>
      </c>
      <c r="BD297" s="255"/>
      <c r="BE297" s="256"/>
      <c r="BF297" s="250"/>
      <c r="BG297" s="250"/>
      <c r="BH297" s="250"/>
      <c r="BI297" s="250"/>
      <c r="BJ297" s="250"/>
      <c r="BK297" s="250"/>
      <c r="BL297" s="250"/>
      <c r="BM297" s="250"/>
      <c r="BN297" s="250"/>
      <c r="BO297" s="250"/>
      <c r="BP297" s="250"/>
      <c r="BQ297" s="250"/>
      <c r="BR297" s="250"/>
      <c r="BS297" s="250"/>
      <c r="BT297" s="250"/>
    </row>
    <row r="298" spans="1:72" s="33" customFormat="1" ht="12.75" x14ac:dyDescent="0.2">
      <c r="A298" s="250"/>
      <c r="B298" s="264"/>
      <c r="C298" s="264"/>
      <c r="D298" s="250"/>
      <c r="E298" s="250"/>
      <c r="F298" s="250"/>
      <c r="G298" s="250"/>
      <c r="H298" s="250"/>
      <c r="I298" s="250"/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  <c r="U298" s="250"/>
      <c r="V298" s="250"/>
      <c r="W298" s="250"/>
      <c r="X298" s="250"/>
      <c r="Y298" s="250"/>
      <c r="Z298" s="250"/>
      <c r="AA298" s="250"/>
      <c r="AB298" s="250"/>
      <c r="AC298" s="250"/>
      <c r="AD298" s="250"/>
      <c r="AE298" s="250"/>
      <c r="AF298" s="250"/>
      <c r="AG298" s="250"/>
      <c r="AH298" s="250"/>
      <c r="AI298" s="250"/>
      <c r="AJ298" s="250"/>
      <c r="AK298" s="250"/>
      <c r="AL298" s="250"/>
      <c r="AM298" s="250"/>
      <c r="AN298" s="250"/>
      <c r="AO298" s="250"/>
      <c r="AP298" s="250"/>
      <c r="AQ298" s="250"/>
      <c r="AR298" s="250"/>
      <c r="AS298" s="251"/>
      <c r="AT298" s="252"/>
      <c r="AU298" s="70"/>
      <c r="AV298" s="70"/>
      <c r="AW298" s="70"/>
      <c r="AX298" s="253"/>
      <c r="AY298" s="253"/>
      <c r="AZ298" s="253"/>
      <c r="BA298" s="253"/>
      <c r="BB298" s="253"/>
      <c r="BC298" s="254" t="str">
        <f t="shared" si="17"/>
        <v/>
      </c>
      <c r="BD298" s="255"/>
      <c r="BE298" s="256"/>
      <c r="BF298" s="250"/>
      <c r="BG298" s="250"/>
      <c r="BH298" s="250"/>
      <c r="BI298" s="250"/>
      <c r="BJ298" s="250"/>
      <c r="BK298" s="250"/>
      <c r="BL298" s="250"/>
      <c r="BM298" s="250"/>
      <c r="BN298" s="250"/>
      <c r="BO298" s="250"/>
      <c r="BP298" s="250"/>
      <c r="BQ298" s="250"/>
      <c r="BR298" s="250"/>
      <c r="BS298" s="250"/>
      <c r="BT298" s="250"/>
    </row>
    <row r="299" spans="1:72" s="33" customFormat="1" ht="12.75" x14ac:dyDescent="0.2">
      <c r="A299" s="250"/>
      <c r="B299" s="264"/>
      <c r="C299" s="264"/>
      <c r="D299" s="250"/>
      <c r="E299" s="250"/>
      <c r="F299" s="250"/>
      <c r="G299" s="250"/>
      <c r="H299" s="250"/>
      <c r="I299" s="250"/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  <c r="U299" s="250"/>
      <c r="V299" s="250"/>
      <c r="W299" s="250"/>
      <c r="X299" s="250"/>
      <c r="Y299" s="250"/>
      <c r="Z299" s="250"/>
      <c r="AA299" s="250"/>
      <c r="AB299" s="250"/>
      <c r="AC299" s="250"/>
      <c r="AD299" s="250"/>
      <c r="AE299" s="250"/>
      <c r="AF299" s="250"/>
      <c r="AG299" s="250"/>
      <c r="AH299" s="250"/>
      <c r="AI299" s="250"/>
      <c r="AJ299" s="250"/>
      <c r="AK299" s="250"/>
      <c r="AL299" s="250"/>
      <c r="AM299" s="250"/>
      <c r="AN299" s="250"/>
      <c r="AO299" s="250"/>
      <c r="AP299" s="250"/>
      <c r="AQ299" s="250"/>
      <c r="AR299" s="250"/>
      <c r="AS299" s="251"/>
      <c r="AT299" s="252"/>
      <c r="AU299" s="70"/>
      <c r="AV299" s="70"/>
      <c r="AW299" s="70"/>
      <c r="AX299" s="253"/>
      <c r="AY299" s="253"/>
      <c r="AZ299" s="253"/>
      <c r="BA299" s="253"/>
      <c r="BB299" s="253"/>
      <c r="BC299" s="254" t="str">
        <f t="shared" si="17"/>
        <v/>
      </c>
      <c r="BD299" s="255"/>
      <c r="BE299" s="256"/>
      <c r="BF299" s="250"/>
      <c r="BG299" s="250"/>
      <c r="BH299" s="250"/>
      <c r="BI299" s="250"/>
      <c r="BJ299" s="250"/>
      <c r="BK299" s="250"/>
      <c r="BL299" s="250"/>
      <c r="BM299" s="250"/>
      <c r="BN299" s="250"/>
      <c r="BO299" s="250"/>
      <c r="BP299" s="250"/>
      <c r="BQ299" s="250"/>
      <c r="BR299" s="250"/>
      <c r="BS299" s="250"/>
      <c r="BT299" s="250"/>
    </row>
    <row r="300" spans="1:72" s="33" customFormat="1" ht="12.75" x14ac:dyDescent="0.2">
      <c r="A300" s="250"/>
      <c r="B300" s="264"/>
      <c r="C300" s="264"/>
      <c r="D300" s="250"/>
      <c r="E300" s="250"/>
      <c r="F300" s="250"/>
      <c r="G300" s="250"/>
      <c r="H300" s="250"/>
      <c r="I300" s="250"/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  <c r="U300" s="250"/>
      <c r="V300" s="250"/>
      <c r="W300" s="250"/>
      <c r="X300" s="250"/>
      <c r="Y300" s="250"/>
      <c r="Z300" s="250"/>
      <c r="AA300" s="250"/>
      <c r="AB300" s="250"/>
      <c r="AC300" s="250"/>
      <c r="AD300" s="250"/>
      <c r="AE300" s="250"/>
      <c r="AF300" s="250"/>
      <c r="AG300" s="250"/>
      <c r="AH300" s="250"/>
      <c r="AI300" s="250"/>
      <c r="AJ300" s="250"/>
      <c r="AK300" s="250"/>
      <c r="AL300" s="250"/>
      <c r="AM300" s="250"/>
      <c r="AN300" s="250"/>
      <c r="AO300" s="250"/>
      <c r="AP300" s="250"/>
      <c r="AQ300" s="250"/>
      <c r="AR300" s="250"/>
      <c r="AS300" s="251"/>
      <c r="AT300" s="252"/>
      <c r="AU300" s="70"/>
      <c r="AV300" s="70"/>
      <c r="AW300" s="70"/>
      <c r="AX300" s="253"/>
      <c r="AY300" s="253"/>
      <c r="AZ300" s="253"/>
      <c r="BA300" s="253"/>
      <c r="BB300" s="253"/>
      <c r="BC300" s="254" t="str">
        <f t="shared" si="17"/>
        <v/>
      </c>
      <c r="BD300" s="255"/>
      <c r="BE300" s="256"/>
      <c r="BF300" s="250"/>
      <c r="BG300" s="250"/>
      <c r="BH300" s="250"/>
      <c r="BI300" s="250"/>
      <c r="BJ300" s="250"/>
      <c r="BK300" s="250"/>
      <c r="BL300" s="250"/>
      <c r="BM300" s="250"/>
      <c r="BN300" s="250"/>
      <c r="BO300" s="250"/>
      <c r="BP300" s="250"/>
      <c r="BQ300" s="250"/>
      <c r="BR300" s="250"/>
      <c r="BS300" s="250"/>
      <c r="BT300" s="250"/>
    </row>
    <row r="301" spans="1:72" s="33" customFormat="1" ht="12.75" x14ac:dyDescent="0.2">
      <c r="A301" s="250"/>
      <c r="B301" s="264"/>
      <c r="C301" s="264"/>
      <c r="D301" s="250"/>
      <c r="E301" s="250"/>
      <c r="F301" s="250"/>
      <c r="G301" s="250"/>
      <c r="H301" s="250"/>
      <c r="I301" s="250"/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  <c r="U301" s="250"/>
      <c r="V301" s="250"/>
      <c r="W301" s="250"/>
      <c r="X301" s="250"/>
      <c r="Y301" s="250"/>
      <c r="Z301" s="250"/>
      <c r="AA301" s="250"/>
      <c r="AB301" s="250"/>
      <c r="AC301" s="250"/>
      <c r="AD301" s="250"/>
      <c r="AE301" s="250"/>
      <c r="AF301" s="250"/>
      <c r="AG301" s="250"/>
      <c r="AH301" s="250"/>
      <c r="AI301" s="250"/>
      <c r="AJ301" s="250"/>
      <c r="AK301" s="250"/>
      <c r="AL301" s="250"/>
      <c r="AM301" s="250"/>
      <c r="AN301" s="250"/>
      <c r="AO301" s="250"/>
      <c r="AP301" s="250"/>
      <c r="AQ301" s="250"/>
      <c r="AR301" s="250"/>
      <c r="AS301" s="251"/>
      <c r="AT301" s="252"/>
      <c r="AU301" s="70"/>
      <c r="AV301" s="70"/>
      <c r="AW301" s="70"/>
      <c r="AX301" s="253"/>
      <c r="AY301" s="253"/>
      <c r="AZ301" s="253"/>
      <c r="BA301" s="253"/>
      <c r="BB301" s="253"/>
      <c r="BC301" s="254" t="str">
        <f t="shared" si="17"/>
        <v/>
      </c>
      <c r="BD301" s="255"/>
      <c r="BE301" s="256"/>
      <c r="BF301" s="250"/>
      <c r="BG301" s="250"/>
      <c r="BH301" s="250"/>
      <c r="BI301" s="250"/>
      <c r="BJ301" s="250"/>
      <c r="BK301" s="250"/>
      <c r="BL301" s="250"/>
      <c r="BM301" s="250"/>
      <c r="BN301" s="250"/>
      <c r="BO301" s="250"/>
      <c r="BP301" s="250"/>
      <c r="BQ301" s="250"/>
      <c r="BR301" s="250"/>
      <c r="BS301" s="250"/>
      <c r="BT301" s="250"/>
    </row>
    <row r="302" spans="1:72" s="33" customFormat="1" ht="12.75" x14ac:dyDescent="0.2">
      <c r="A302" s="250"/>
      <c r="B302" s="264"/>
      <c r="C302" s="264"/>
      <c r="D302" s="250"/>
      <c r="E302" s="250"/>
      <c r="F302" s="250"/>
      <c r="G302" s="250"/>
      <c r="H302" s="250"/>
      <c r="I302" s="250"/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  <c r="U302" s="250"/>
      <c r="V302" s="250"/>
      <c r="W302" s="250"/>
      <c r="X302" s="250"/>
      <c r="Y302" s="250"/>
      <c r="Z302" s="250"/>
      <c r="AA302" s="250"/>
      <c r="AB302" s="250"/>
      <c r="AC302" s="250"/>
      <c r="AD302" s="250"/>
      <c r="AE302" s="250"/>
      <c r="AF302" s="250"/>
      <c r="AG302" s="250"/>
      <c r="AH302" s="250"/>
      <c r="AI302" s="250"/>
      <c r="AJ302" s="250"/>
      <c r="AK302" s="250"/>
      <c r="AL302" s="250"/>
      <c r="AM302" s="250"/>
      <c r="AN302" s="250"/>
      <c r="AO302" s="250"/>
      <c r="AP302" s="250"/>
      <c r="AQ302" s="250"/>
      <c r="AR302" s="250"/>
      <c r="AS302" s="251"/>
      <c r="AT302" s="252"/>
      <c r="AU302" s="70"/>
      <c r="AV302" s="70"/>
      <c r="AW302" s="70"/>
      <c r="AX302" s="253"/>
      <c r="AY302" s="253"/>
      <c r="AZ302" s="253"/>
      <c r="BA302" s="253"/>
      <c r="BB302" s="253"/>
      <c r="BC302" s="254" t="str">
        <f t="shared" si="17"/>
        <v/>
      </c>
      <c r="BD302" s="255"/>
      <c r="BE302" s="256"/>
      <c r="BF302" s="250"/>
      <c r="BG302" s="250"/>
      <c r="BH302" s="250"/>
      <c r="BI302" s="250"/>
      <c r="BJ302" s="250"/>
      <c r="BK302" s="250"/>
      <c r="BL302" s="250"/>
      <c r="BM302" s="250"/>
      <c r="BN302" s="250"/>
      <c r="BO302" s="250"/>
      <c r="BP302" s="250"/>
      <c r="BQ302" s="250"/>
      <c r="BR302" s="250"/>
      <c r="BS302" s="250"/>
      <c r="BT302" s="250"/>
    </row>
    <row r="303" spans="1:72" s="33" customFormat="1" ht="12.75" x14ac:dyDescent="0.2">
      <c r="A303" s="250"/>
      <c r="B303" s="264"/>
      <c r="C303" s="264"/>
      <c r="D303" s="250"/>
      <c r="E303" s="250"/>
      <c r="F303" s="250"/>
      <c r="G303" s="250"/>
      <c r="H303" s="250"/>
      <c r="I303" s="250"/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  <c r="U303" s="250"/>
      <c r="V303" s="250"/>
      <c r="W303" s="250"/>
      <c r="X303" s="250"/>
      <c r="Y303" s="250"/>
      <c r="Z303" s="250"/>
      <c r="AA303" s="250"/>
      <c r="AB303" s="250"/>
      <c r="AC303" s="250"/>
      <c r="AD303" s="250"/>
      <c r="AE303" s="250"/>
      <c r="AF303" s="250"/>
      <c r="AG303" s="250"/>
      <c r="AH303" s="250"/>
      <c r="AI303" s="250"/>
      <c r="AJ303" s="250"/>
      <c r="AK303" s="250"/>
      <c r="AL303" s="250"/>
      <c r="AM303" s="250"/>
      <c r="AN303" s="250"/>
      <c r="AO303" s="250"/>
      <c r="AP303" s="250"/>
      <c r="AQ303" s="250"/>
      <c r="AR303" s="250"/>
      <c r="AS303" s="251"/>
      <c r="AT303" s="252"/>
      <c r="AU303" s="70"/>
      <c r="AV303" s="70"/>
      <c r="AW303" s="70"/>
      <c r="AX303" s="253"/>
      <c r="AY303" s="253"/>
      <c r="AZ303" s="253"/>
      <c r="BA303" s="253"/>
      <c r="BB303" s="253"/>
      <c r="BC303" s="254" t="str">
        <f t="shared" si="17"/>
        <v/>
      </c>
      <c r="BD303" s="255"/>
      <c r="BE303" s="256"/>
      <c r="BF303" s="250"/>
      <c r="BG303" s="250"/>
      <c r="BH303" s="250"/>
      <c r="BI303" s="250"/>
      <c r="BJ303" s="250"/>
      <c r="BK303" s="250"/>
      <c r="BL303" s="250"/>
      <c r="BM303" s="250"/>
      <c r="BN303" s="250"/>
      <c r="BO303" s="250"/>
      <c r="BP303" s="250"/>
      <c r="BQ303" s="250"/>
      <c r="BR303" s="250"/>
      <c r="BS303" s="250"/>
      <c r="BT303" s="250"/>
    </row>
    <row r="304" spans="1:72" s="33" customFormat="1" ht="12.75" x14ac:dyDescent="0.2">
      <c r="A304" s="250"/>
      <c r="B304" s="264"/>
      <c r="C304" s="264"/>
      <c r="D304" s="250"/>
      <c r="E304" s="250"/>
      <c r="F304" s="250"/>
      <c r="G304" s="250"/>
      <c r="H304" s="250"/>
      <c r="I304" s="250"/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  <c r="U304" s="250"/>
      <c r="V304" s="250"/>
      <c r="W304" s="250"/>
      <c r="X304" s="250"/>
      <c r="Y304" s="250"/>
      <c r="Z304" s="250"/>
      <c r="AA304" s="250"/>
      <c r="AB304" s="250"/>
      <c r="AC304" s="250"/>
      <c r="AD304" s="250"/>
      <c r="AE304" s="250"/>
      <c r="AF304" s="250"/>
      <c r="AG304" s="250"/>
      <c r="AH304" s="250"/>
      <c r="AI304" s="250"/>
      <c r="AJ304" s="250"/>
      <c r="AK304" s="250"/>
      <c r="AL304" s="250"/>
      <c r="AM304" s="250"/>
      <c r="AN304" s="250"/>
      <c r="AO304" s="250"/>
      <c r="AP304" s="250"/>
      <c r="AQ304" s="250"/>
      <c r="AR304" s="250"/>
      <c r="AS304" s="251"/>
      <c r="AT304" s="252"/>
      <c r="AU304" s="70"/>
      <c r="AV304" s="70"/>
      <c r="AW304" s="70"/>
      <c r="AX304" s="253"/>
      <c r="AY304" s="253"/>
      <c r="AZ304" s="253"/>
      <c r="BA304" s="253"/>
      <c r="BB304" s="253"/>
      <c r="BC304" s="254" t="str">
        <f t="shared" si="17"/>
        <v/>
      </c>
      <c r="BD304" s="255"/>
      <c r="BE304" s="256"/>
      <c r="BF304" s="250"/>
      <c r="BG304" s="250"/>
      <c r="BH304" s="250"/>
      <c r="BI304" s="250"/>
      <c r="BJ304" s="250"/>
      <c r="BK304" s="250"/>
      <c r="BL304" s="250"/>
      <c r="BM304" s="250"/>
      <c r="BN304" s="250"/>
      <c r="BO304" s="250"/>
      <c r="BP304" s="250"/>
      <c r="BQ304" s="250"/>
      <c r="BR304" s="250"/>
      <c r="BS304" s="250"/>
      <c r="BT304" s="250"/>
    </row>
    <row r="305" spans="1:72" s="33" customFormat="1" ht="12.75" x14ac:dyDescent="0.2">
      <c r="A305" s="250"/>
      <c r="B305" s="264"/>
      <c r="C305" s="264"/>
      <c r="D305" s="250"/>
      <c r="E305" s="250"/>
      <c r="F305" s="250"/>
      <c r="G305" s="250"/>
      <c r="H305" s="250"/>
      <c r="I305" s="250"/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  <c r="U305" s="250"/>
      <c r="V305" s="250"/>
      <c r="W305" s="250"/>
      <c r="X305" s="250"/>
      <c r="Y305" s="250"/>
      <c r="Z305" s="250"/>
      <c r="AA305" s="250"/>
      <c r="AB305" s="250"/>
      <c r="AC305" s="250"/>
      <c r="AD305" s="250"/>
      <c r="AE305" s="250"/>
      <c r="AF305" s="250"/>
      <c r="AG305" s="250"/>
      <c r="AH305" s="250"/>
      <c r="AI305" s="250"/>
      <c r="AJ305" s="250"/>
      <c r="AK305" s="250"/>
      <c r="AL305" s="250"/>
      <c r="AM305" s="250"/>
      <c r="AN305" s="250"/>
      <c r="AO305" s="250"/>
      <c r="AP305" s="250"/>
      <c r="AQ305" s="250"/>
      <c r="AR305" s="250"/>
      <c r="AS305" s="251"/>
      <c r="AT305" s="252"/>
      <c r="AU305" s="70"/>
      <c r="AV305" s="70"/>
      <c r="AW305" s="70"/>
      <c r="AX305" s="253"/>
      <c r="AY305" s="253"/>
      <c r="AZ305" s="253"/>
      <c r="BA305" s="253"/>
      <c r="BB305" s="253"/>
      <c r="BC305" s="254" t="str">
        <f t="shared" si="17"/>
        <v/>
      </c>
      <c r="BD305" s="255"/>
      <c r="BE305" s="256"/>
      <c r="BF305" s="250"/>
      <c r="BG305" s="250"/>
      <c r="BH305" s="250"/>
      <c r="BI305" s="250"/>
      <c r="BJ305" s="250"/>
      <c r="BK305" s="250"/>
      <c r="BL305" s="250"/>
      <c r="BM305" s="250"/>
      <c r="BN305" s="250"/>
      <c r="BO305" s="250"/>
      <c r="BP305" s="250"/>
      <c r="BQ305" s="250"/>
      <c r="BR305" s="250"/>
      <c r="BS305" s="250"/>
      <c r="BT305" s="250"/>
    </row>
    <row r="306" spans="1:72" s="33" customFormat="1" ht="12.75" x14ac:dyDescent="0.2">
      <c r="A306" s="250"/>
      <c r="B306" s="264"/>
      <c r="C306" s="264"/>
      <c r="D306" s="250"/>
      <c r="E306" s="250"/>
      <c r="F306" s="250"/>
      <c r="G306" s="250"/>
      <c r="H306" s="250"/>
      <c r="I306" s="250"/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  <c r="U306" s="250"/>
      <c r="V306" s="250"/>
      <c r="W306" s="250"/>
      <c r="X306" s="250"/>
      <c r="Y306" s="250"/>
      <c r="Z306" s="250"/>
      <c r="AA306" s="250"/>
      <c r="AB306" s="250"/>
      <c r="AC306" s="250"/>
      <c r="AD306" s="250"/>
      <c r="AE306" s="250"/>
      <c r="AF306" s="250"/>
      <c r="AG306" s="250"/>
      <c r="AH306" s="250"/>
      <c r="AI306" s="250"/>
      <c r="AJ306" s="250"/>
      <c r="AK306" s="250"/>
      <c r="AL306" s="250"/>
      <c r="AM306" s="250"/>
      <c r="AN306" s="250"/>
      <c r="AO306" s="250"/>
      <c r="AP306" s="250"/>
      <c r="AQ306" s="250"/>
      <c r="AR306" s="250"/>
      <c r="AS306" s="251"/>
      <c r="AT306" s="252"/>
      <c r="AU306" s="70"/>
      <c r="AV306" s="70"/>
      <c r="AW306" s="70"/>
      <c r="AX306" s="253"/>
      <c r="AY306" s="253"/>
      <c r="AZ306" s="253"/>
      <c r="BA306" s="253"/>
      <c r="BB306" s="253"/>
      <c r="BC306" s="254" t="str">
        <f t="shared" si="17"/>
        <v/>
      </c>
      <c r="BD306" s="255"/>
      <c r="BE306" s="256"/>
      <c r="BF306" s="250"/>
      <c r="BG306" s="250"/>
      <c r="BH306" s="250"/>
      <c r="BI306" s="250"/>
      <c r="BJ306" s="250"/>
      <c r="BK306" s="250"/>
      <c r="BL306" s="250"/>
      <c r="BM306" s="250"/>
      <c r="BN306" s="250"/>
      <c r="BO306" s="250"/>
      <c r="BP306" s="250"/>
      <c r="BQ306" s="250"/>
      <c r="BR306" s="250"/>
      <c r="BS306" s="250"/>
      <c r="BT306" s="250"/>
    </row>
    <row r="307" spans="1:72" s="33" customFormat="1" ht="12.75" x14ac:dyDescent="0.2">
      <c r="A307" s="250"/>
      <c r="B307" s="264"/>
      <c r="C307" s="264"/>
      <c r="D307" s="250"/>
      <c r="E307" s="250"/>
      <c r="F307" s="250"/>
      <c r="G307" s="250"/>
      <c r="H307" s="250"/>
      <c r="I307" s="250"/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  <c r="U307" s="250"/>
      <c r="V307" s="250"/>
      <c r="W307" s="250"/>
      <c r="X307" s="250"/>
      <c r="Y307" s="250"/>
      <c r="Z307" s="250"/>
      <c r="AA307" s="250"/>
      <c r="AB307" s="250"/>
      <c r="AC307" s="250"/>
      <c r="AD307" s="250"/>
      <c r="AE307" s="250"/>
      <c r="AF307" s="250"/>
      <c r="AG307" s="250"/>
      <c r="AH307" s="250"/>
      <c r="AI307" s="250"/>
      <c r="AJ307" s="250"/>
      <c r="AK307" s="250"/>
      <c r="AL307" s="250"/>
      <c r="AM307" s="250"/>
      <c r="AN307" s="250"/>
      <c r="AO307" s="250"/>
      <c r="AP307" s="250"/>
      <c r="AQ307" s="250"/>
      <c r="AR307" s="250"/>
      <c r="AS307" s="251"/>
      <c r="AT307" s="252"/>
      <c r="AU307" s="70"/>
      <c r="AV307" s="70"/>
      <c r="AW307" s="70"/>
      <c r="AX307" s="253"/>
      <c r="AY307" s="253"/>
      <c r="AZ307" s="253"/>
      <c r="BA307" s="253"/>
      <c r="BB307" s="253"/>
      <c r="BC307" s="254" t="str">
        <f t="shared" si="17"/>
        <v/>
      </c>
      <c r="BD307" s="255"/>
      <c r="BE307" s="256"/>
      <c r="BF307" s="250"/>
      <c r="BG307" s="250"/>
      <c r="BH307" s="250"/>
      <c r="BI307" s="250"/>
      <c r="BJ307" s="250"/>
      <c r="BK307" s="250"/>
      <c r="BL307" s="250"/>
      <c r="BM307" s="250"/>
      <c r="BN307" s="250"/>
      <c r="BO307" s="250"/>
      <c r="BP307" s="250"/>
      <c r="BQ307" s="250"/>
      <c r="BR307" s="250"/>
      <c r="BS307" s="250"/>
      <c r="BT307" s="250"/>
    </row>
    <row r="308" spans="1:72" s="33" customFormat="1" ht="12.75" x14ac:dyDescent="0.2">
      <c r="A308" s="250"/>
      <c r="B308" s="264"/>
      <c r="C308" s="264"/>
      <c r="D308" s="250"/>
      <c r="E308" s="250"/>
      <c r="F308" s="250"/>
      <c r="G308" s="250"/>
      <c r="H308" s="250"/>
      <c r="I308" s="250"/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  <c r="U308" s="250"/>
      <c r="V308" s="250"/>
      <c r="W308" s="250"/>
      <c r="X308" s="250"/>
      <c r="Y308" s="250"/>
      <c r="Z308" s="250"/>
      <c r="AA308" s="250"/>
      <c r="AB308" s="250"/>
      <c r="AC308" s="250"/>
      <c r="AD308" s="250"/>
      <c r="AE308" s="250"/>
      <c r="AF308" s="250"/>
      <c r="AG308" s="250"/>
      <c r="AH308" s="250"/>
      <c r="AI308" s="250"/>
      <c r="AJ308" s="250"/>
      <c r="AK308" s="250"/>
      <c r="AL308" s="250"/>
      <c r="AM308" s="250"/>
      <c r="AN308" s="250"/>
      <c r="AO308" s="250"/>
      <c r="AP308" s="250"/>
      <c r="AQ308" s="250"/>
      <c r="AR308" s="250"/>
      <c r="AS308" s="251"/>
      <c r="AT308" s="252"/>
      <c r="AU308" s="70"/>
      <c r="AV308" s="70"/>
      <c r="AW308" s="70"/>
      <c r="AX308" s="253"/>
      <c r="AY308" s="253"/>
      <c r="AZ308" s="253"/>
      <c r="BA308" s="253"/>
      <c r="BB308" s="253"/>
      <c r="BC308" s="254" t="str">
        <f t="shared" si="17"/>
        <v/>
      </c>
      <c r="BD308" s="255"/>
      <c r="BE308" s="256"/>
      <c r="BF308" s="250"/>
      <c r="BG308" s="250"/>
      <c r="BH308" s="250"/>
      <c r="BI308" s="250"/>
      <c r="BJ308" s="250"/>
      <c r="BK308" s="250"/>
      <c r="BL308" s="250"/>
      <c r="BM308" s="250"/>
      <c r="BN308" s="250"/>
      <c r="BO308" s="250"/>
      <c r="BP308" s="250"/>
      <c r="BQ308" s="250"/>
      <c r="BR308" s="250"/>
      <c r="BS308" s="250"/>
      <c r="BT308" s="250"/>
    </row>
    <row r="309" spans="1:72" s="33" customFormat="1" ht="12.75" x14ac:dyDescent="0.2">
      <c r="A309" s="250"/>
      <c r="B309" s="264"/>
      <c r="C309" s="264"/>
      <c r="D309" s="250"/>
      <c r="E309" s="250"/>
      <c r="F309" s="250"/>
      <c r="G309" s="250"/>
      <c r="H309" s="250"/>
      <c r="I309" s="250"/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  <c r="U309" s="250"/>
      <c r="V309" s="250"/>
      <c r="W309" s="250"/>
      <c r="X309" s="250"/>
      <c r="Y309" s="250"/>
      <c r="Z309" s="250"/>
      <c r="AA309" s="250"/>
      <c r="AB309" s="250"/>
      <c r="AC309" s="250"/>
      <c r="AD309" s="250"/>
      <c r="AE309" s="250"/>
      <c r="AF309" s="250"/>
      <c r="AG309" s="250"/>
      <c r="AH309" s="250"/>
      <c r="AI309" s="250"/>
      <c r="AJ309" s="250"/>
      <c r="AK309" s="250"/>
      <c r="AL309" s="250"/>
      <c r="AM309" s="250"/>
      <c r="AN309" s="250"/>
      <c r="AO309" s="250"/>
      <c r="AP309" s="250"/>
      <c r="AQ309" s="250"/>
      <c r="AR309" s="250"/>
      <c r="AS309" s="251"/>
      <c r="AT309" s="252"/>
      <c r="AU309" s="70"/>
      <c r="AV309" s="70"/>
      <c r="AW309" s="70"/>
      <c r="AX309" s="253"/>
      <c r="AY309" s="253"/>
      <c r="AZ309" s="253"/>
      <c r="BA309" s="253"/>
      <c r="BB309" s="253"/>
      <c r="BC309" s="254" t="str">
        <f t="shared" si="17"/>
        <v/>
      </c>
      <c r="BD309" s="255"/>
      <c r="BE309" s="256"/>
      <c r="BF309" s="250"/>
      <c r="BG309" s="250"/>
      <c r="BH309" s="250"/>
      <c r="BI309" s="250"/>
      <c r="BJ309" s="250"/>
      <c r="BK309" s="250"/>
      <c r="BL309" s="250"/>
      <c r="BM309" s="250"/>
      <c r="BN309" s="250"/>
      <c r="BO309" s="250"/>
      <c r="BP309" s="250"/>
      <c r="BQ309" s="250"/>
      <c r="BR309" s="250"/>
      <c r="BS309" s="250"/>
      <c r="BT309" s="250"/>
    </row>
    <row r="310" spans="1:72" s="33" customFormat="1" ht="12.75" x14ac:dyDescent="0.2">
      <c r="A310" s="250"/>
      <c r="B310" s="264"/>
      <c r="C310" s="264"/>
      <c r="D310" s="250"/>
      <c r="E310" s="250"/>
      <c r="F310" s="250"/>
      <c r="G310" s="250"/>
      <c r="H310" s="250"/>
      <c r="I310" s="250"/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  <c r="U310" s="250"/>
      <c r="V310" s="250"/>
      <c r="W310" s="250"/>
      <c r="X310" s="250"/>
      <c r="Y310" s="250"/>
      <c r="Z310" s="250"/>
      <c r="AA310" s="250"/>
      <c r="AB310" s="250"/>
      <c r="AC310" s="250"/>
      <c r="AD310" s="250"/>
      <c r="AE310" s="250"/>
      <c r="AF310" s="250"/>
      <c r="AG310" s="250"/>
      <c r="AH310" s="250"/>
      <c r="AI310" s="250"/>
      <c r="AJ310" s="250"/>
      <c r="AK310" s="250"/>
      <c r="AL310" s="250"/>
      <c r="AM310" s="250"/>
      <c r="AN310" s="250"/>
      <c r="AO310" s="250"/>
      <c r="AP310" s="250"/>
      <c r="AQ310" s="250"/>
      <c r="AR310" s="250"/>
      <c r="AS310" s="251"/>
      <c r="AT310" s="252"/>
      <c r="AU310" s="70"/>
      <c r="AV310" s="70"/>
      <c r="AW310" s="70"/>
      <c r="AX310" s="253"/>
      <c r="AY310" s="253"/>
      <c r="AZ310" s="253"/>
      <c r="BA310" s="253"/>
      <c r="BB310" s="253"/>
      <c r="BC310" s="254" t="str">
        <f t="shared" si="17"/>
        <v/>
      </c>
      <c r="BD310" s="255"/>
      <c r="BE310" s="256"/>
      <c r="BF310" s="250"/>
      <c r="BG310" s="250"/>
      <c r="BH310" s="250"/>
      <c r="BI310" s="250"/>
      <c r="BJ310" s="250"/>
      <c r="BK310" s="250"/>
      <c r="BL310" s="250"/>
      <c r="BM310" s="250"/>
      <c r="BN310" s="250"/>
      <c r="BO310" s="250"/>
      <c r="BP310" s="250"/>
      <c r="BQ310" s="250"/>
      <c r="BR310" s="250"/>
      <c r="BS310" s="250"/>
      <c r="BT310" s="250"/>
    </row>
    <row r="311" spans="1:72" s="33" customFormat="1" ht="12.75" x14ac:dyDescent="0.2">
      <c r="A311" s="250"/>
      <c r="B311" s="264"/>
      <c r="C311" s="264"/>
      <c r="D311" s="250"/>
      <c r="E311" s="250"/>
      <c r="F311" s="250"/>
      <c r="G311" s="250"/>
      <c r="H311" s="250"/>
      <c r="I311" s="250"/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  <c r="U311" s="250"/>
      <c r="V311" s="250"/>
      <c r="W311" s="250"/>
      <c r="X311" s="250"/>
      <c r="Y311" s="250"/>
      <c r="Z311" s="250"/>
      <c r="AA311" s="250"/>
      <c r="AB311" s="250"/>
      <c r="AC311" s="250"/>
      <c r="AD311" s="250"/>
      <c r="AE311" s="250"/>
      <c r="AF311" s="250"/>
      <c r="AG311" s="250"/>
      <c r="AH311" s="250"/>
      <c r="AI311" s="250"/>
      <c r="AJ311" s="250"/>
      <c r="AK311" s="250"/>
      <c r="AL311" s="250"/>
      <c r="AM311" s="250"/>
      <c r="AN311" s="250"/>
      <c r="AO311" s="250"/>
      <c r="AP311" s="250"/>
      <c r="AQ311" s="250"/>
      <c r="AR311" s="250"/>
      <c r="AS311" s="251"/>
      <c r="AT311" s="252"/>
      <c r="AU311" s="70"/>
      <c r="AV311" s="70"/>
      <c r="AW311" s="70"/>
      <c r="AX311" s="253"/>
      <c r="AY311" s="253"/>
      <c r="AZ311" s="253"/>
      <c r="BA311" s="253"/>
      <c r="BB311" s="253"/>
      <c r="BC311" s="254" t="str">
        <f t="shared" si="17"/>
        <v/>
      </c>
      <c r="BD311" s="255"/>
      <c r="BE311" s="256"/>
      <c r="BF311" s="250"/>
      <c r="BG311" s="250"/>
      <c r="BH311" s="250"/>
      <c r="BI311" s="250"/>
      <c r="BJ311" s="250"/>
      <c r="BK311" s="250"/>
      <c r="BL311" s="250"/>
      <c r="BM311" s="250"/>
      <c r="BN311" s="250"/>
      <c r="BO311" s="250"/>
      <c r="BP311" s="250"/>
      <c r="BQ311" s="250"/>
      <c r="BR311" s="250"/>
      <c r="BS311" s="250"/>
      <c r="BT311" s="250"/>
    </row>
    <row r="312" spans="1:72" s="33" customFormat="1" ht="12.75" x14ac:dyDescent="0.2">
      <c r="A312" s="250"/>
      <c r="B312" s="264"/>
      <c r="C312" s="264"/>
      <c r="D312" s="250"/>
      <c r="E312" s="250"/>
      <c r="F312" s="250"/>
      <c r="G312" s="250"/>
      <c r="H312" s="250"/>
      <c r="I312" s="250"/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  <c r="U312" s="250"/>
      <c r="V312" s="250"/>
      <c r="W312" s="250"/>
      <c r="X312" s="250"/>
      <c r="Y312" s="250"/>
      <c r="Z312" s="250"/>
      <c r="AA312" s="250"/>
      <c r="AB312" s="250"/>
      <c r="AC312" s="250"/>
      <c r="AD312" s="250"/>
      <c r="AE312" s="250"/>
      <c r="AF312" s="250"/>
      <c r="AG312" s="250"/>
      <c r="AH312" s="250"/>
      <c r="AI312" s="250"/>
      <c r="AJ312" s="250"/>
      <c r="AK312" s="250"/>
      <c r="AL312" s="250"/>
      <c r="AM312" s="250"/>
      <c r="AN312" s="250"/>
      <c r="AO312" s="250"/>
      <c r="AP312" s="250"/>
      <c r="AQ312" s="250"/>
      <c r="AR312" s="250"/>
      <c r="AS312" s="251"/>
      <c r="AT312" s="252"/>
      <c r="AU312" s="70"/>
      <c r="AV312" s="70"/>
      <c r="AW312" s="70"/>
      <c r="AX312" s="253"/>
      <c r="AY312" s="253"/>
      <c r="AZ312" s="253"/>
      <c r="BA312" s="253"/>
      <c r="BB312" s="253"/>
      <c r="BC312" s="254" t="str">
        <f t="shared" si="17"/>
        <v/>
      </c>
      <c r="BD312" s="255"/>
      <c r="BE312" s="256"/>
      <c r="BF312" s="250"/>
      <c r="BG312" s="250"/>
      <c r="BH312" s="250"/>
      <c r="BI312" s="250"/>
      <c r="BJ312" s="250"/>
      <c r="BK312" s="250"/>
      <c r="BL312" s="250"/>
      <c r="BM312" s="250"/>
      <c r="BN312" s="250"/>
      <c r="BO312" s="250"/>
      <c r="BP312" s="250"/>
      <c r="BQ312" s="250"/>
      <c r="BR312" s="250"/>
      <c r="BS312" s="250"/>
      <c r="BT312" s="250"/>
    </row>
    <row r="313" spans="1:72" s="33" customFormat="1" ht="12.75" x14ac:dyDescent="0.2">
      <c r="A313" s="250"/>
      <c r="B313" s="264"/>
      <c r="C313" s="264"/>
      <c r="D313" s="250"/>
      <c r="E313" s="250"/>
      <c r="F313" s="250"/>
      <c r="G313" s="250"/>
      <c r="H313" s="250"/>
      <c r="I313" s="250"/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  <c r="U313" s="250"/>
      <c r="V313" s="250"/>
      <c r="W313" s="250"/>
      <c r="X313" s="250"/>
      <c r="Y313" s="250"/>
      <c r="Z313" s="250"/>
      <c r="AA313" s="250"/>
      <c r="AB313" s="250"/>
      <c r="AC313" s="250"/>
      <c r="AD313" s="250"/>
      <c r="AE313" s="250"/>
      <c r="AF313" s="250"/>
      <c r="AG313" s="250"/>
      <c r="AH313" s="250"/>
      <c r="AI313" s="250"/>
      <c r="AJ313" s="250"/>
      <c r="AK313" s="250"/>
      <c r="AL313" s="250"/>
      <c r="AM313" s="250"/>
      <c r="AN313" s="250"/>
      <c r="AO313" s="250"/>
      <c r="AP313" s="250"/>
      <c r="AQ313" s="250"/>
      <c r="AR313" s="250"/>
      <c r="AS313" s="251"/>
      <c r="AT313" s="252"/>
      <c r="AU313" s="70"/>
      <c r="AV313" s="70"/>
      <c r="AW313" s="70"/>
      <c r="AX313" s="253"/>
      <c r="AY313" s="253"/>
      <c r="AZ313" s="253"/>
      <c r="BA313" s="253"/>
      <c r="BB313" s="253"/>
      <c r="BC313" s="254" t="str">
        <f t="shared" si="17"/>
        <v/>
      </c>
      <c r="BD313" s="255"/>
      <c r="BE313" s="256"/>
      <c r="BF313" s="250"/>
      <c r="BG313" s="250"/>
      <c r="BH313" s="250"/>
      <c r="BI313" s="250"/>
      <c r="BJ313" s="250"/>
      <c r="BK313" s="250"/>
      <c r="BL313" s="250"/>
      <c r="BM313" s="250"/>
      <c r="BN313" s="250"/>
      <c r="BO313" s="250"/>
      <c r="BP313" s="250"/>
      <c r="BQ313" s="250"/>
      <c r="BR313" s="250"/>
      <c r="BS313" s="250"/>
      <c r="BT313" s="250"/>
    </row>
    <row r="314" spans="1:72" s="33" customFormat="1" ht="12.75" x14ac:dyDescent="0.2">
      <c r="A314" s="250"/>
      <c r="B314" s="264"/>
      <c r="C314" s="264"/>
      <c r="D314" s="250"/>
      <c r="E314" s="250"/>
      <c r="F314" s="250"/>
      <c r="G314" s="250"/>
      <c r="H314" s="250"/>
      <c r="I314" s="250"/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  <c r="U314" s="250"/>
      <c r="V314" s="250"/>
      <c r="W314" s="250"/>
      <c r="X314" s="250"/>
      <c r="Y314" s="250"/>
      <c r="Z314" s="250"/>
      <c r="AA314" s="250"/>
      <c r="AB314" s="250"/>
      <c r="AC314" s="250"/>
      <c r="AD314" s="250"/>
      <c r="AE314" s="250"/>
      <c r="AF314" s="250"/>
      <c r="AG314" s="250"/>
      <c r="AH314" s="250"/>
      <c r="AI314" s="250"/>
      <c r="AJ314" s="250"/>
      <c r="AK314" s="250"/>
      <c r="AL314" s="250"/>
      <c r="AM314" s="250"/>
      <c r="AN314" s="250"/>
      <c r="AO314" s="250"/>
      <c r="AP314" s="250"/>
      <c r="AQ314" s="250"/>
      <c r="AR314" s="250"/>
      <c r="AS314" s="251"/>
      <c r="AT314" s="252"/>
      <c r="AU314" s="70"/>
      <c r="AV314" s="70"/>
      <c r="AW314" s="70"/>
      <c r="AX314" s="253"/>
      <c r="AY314" s="253"/>
      <c r="AZ314" s="253"/>
      <c r="BA314" s="253"/>
      <c r="BB314" s="253"/>
      <c r="BC314" s="254" t="str">
        <f t="shared" si="17"/>
        <v/>
      </c>
      <c r="BD314" s="255"/>
      <c r="BE314" s="256"/>
      <c r="BF314" s="250"/>
      <c r="BG314" s="250"/>
      <c r="BH314" s="250"/>
      <c r="BI314" s="250"/>
      <c r="BJ314" s="250"/>
      <c r="BK314" s="250"/>
      <c r="BL314" s="250"/>
      <c r="BM314" s="250"/>
      <c r="BN314" s="250"/>
      <c r="BO314" s="250"/>
      <c r="BP314" s="250"/>
      <c r="BQ314" s="250"/>
      <c r="BR314" s="250"/>
      <c r="BS314" s="250"/>
      <c r="BT314" s="250"/>
    </row>
    <row r="315" spans="1:72" s="33" customFormat="1" ht="12.75" x14ac:dyDescent="0.2">
      <c r="A315" s="250"/>
      <c r="B315" s="264"/>
      <c r="C315" s="264"/>
      <c r="D315" s="250"/>
      <c r="E315" s="250"/>
      <c r="F315" s="250"/>
      <c r="G315" s="250"/>
      <c r="H315" s="250"/>
      <c r="I315" s="250"/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  <c r="U315" s="250"/>
      <c r="V315" s="250"/>
      <c r="W315" s="250"/>
      <c r="X315" s="250"/>
      <c r="Y315" s="250"/>
      <c r="Z315" s="250"/>
      <c r="AA315" s="250"/>
      <c r="AB315" s="250"/>
      <c r="AC315" s="250"/>
      <c r="AD315" s="250"/>
      <c r="AE315" s="250"/>
      <c r="AF315" s="250"/>
      <c r="AG315" s="250"/>
      <c r="AH315" s="250"/>
      <c r="AI315" s="250"/>
      <c r="AJ315" s="250"/>
      <c r="AK315" s="250"/>
      <c r="AL315" s="250"/>
      <c r="AM315" s="250"/>
      <c r="AN315" s="250"/>
      <c r="AO315" s="250"/>
      <c r="AP315" s="250"/>
      <c r="AQ315" s="250"/>
      <c r="AR315" s="250"/>
      <c r="AS315" s="251"/>
      <c r="AT315" s="252"/>
      <c r="AU315" s="70"/>
      <c r="AV315" s="70"/>
      <c r="AW315" s="70"/>
      <c r="AX315" s="253"/>
      <c r="AY315" s="253"/>
      <c r="AZ315" s="253"/>
      <c r="BA315" s="253"/>
      <c r="BB315" s="253"/>
      <c r="BC315" s="254" t="str">
        <f t="shared" si="17"/>
        <v/>
      </c>
      <c r="BD315" s="255"/>
      <c r="BE315" s="256"/>
      <c r="BF315" s="250"/>
      <c r="BG315" s="250"/>
      <c r="BH315" s="250"/>
      <c r="BI315" s="250"/>
      <c r="BJ315" s="250"/>
      <c r="BK315" s="250"/>
      <c r="BL315" s="250"/>
      <c r="BM315" s="250"/>
      <c r="BN315" s="250"/>
      <c r="BO315" s="250"/>
      <c r="BP315" s="250"/>
      <c r="BQ315" s="250"/>
      <c r="BR315" s="250"/>
      <c r="BS315" s="250"/>
      <c r="BT315" s="250"/>
    </row>
    <row r="316" spans="1:72" s="33" customFormat="1" ht="12.75" x14ac:dyDescent="0.2">
      <c r="A316" s="250"/>
      <c r="B316" s="264"/>
      <c r="C316" s="264"/>
      <c r="D316" s="250"/>
      <c r="E316" s="250"/>
      <c r="F316" s="250"/>
      <c r="G316" s="250"/>
      <c r="H316" s="250"/>
      <c r="I316" s="250"/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  <c r="U316" s="250"/>
      <c r="V316" s="250"/>
      <c r="W316" s="250"/>
      <c r="X316" s="250"/>
      <c r="Y316" s="250"/>
      <c r="Z316" s="250"/>
      <c r="AA316" s="250"/>
      <c r="AB316" s="250"/>
      <c r="AC316" s="250"/>
      <c r="AD316" s="250"/>
      <c r="AE316" s="250"/>
      <c r="AF316" s="250"/>
      <c r="AG316" s="250"/>
      <c r="AH316" s="250"/>
      <c r="AI316" s="250"/>
      <c r="AJ316" s="250"/>
      <c r="AK316" s="250"/>
      <c r="AL316" s="250"/>
      <c r="AM316" s="250"/>
      <c r="AN316" s="250"/>
      <c r="AO316" s="250"/>
      <c r="AP316" s="250"/>
      <c r="AQ316" s="250"/>
      <c r="AR316" s="250"/>
      <c r="AS316" s="251"/>
      <c r="AT316" s="252"/>
      <c r="AU316" s="70"/>
      <c r="AV316" s="70"/>
      <c r="AW316" s="70"/>
      <c r="AX316" s="253"/>
      <c r="AY316" s="253"/>
      <c r="AZ316" s="253"/>
      <c r="BA316" s="253"/>
      <c r="BB316" s="253"/>
      <c r="BC316" s="254" t="str">
        <f t="shared" si="17"/>
        <v/>
      </c>
      <c r="BD316" s="255"/>
      <c r="BE316" s="256"/>
      <c r="BF316" s="250"/>
      <c r="BG316" s="250"/>
      <c r="BH316" s="250"/>
      <c r="BI316" s="250"/>
      <c r="BJ316" s="250"/>
      <c r="BK316" s="250"/>
      <c r="BL316" s="250"/>
      <c r="BM316" s="250"/>
      <c r="BN316" s="250"/>
      <c r="BO316" s="250"/>
      <c r="BP316" s="250"/>
      <c r="BQ316" s="250"/>
      <c r="BR316" s="250"/>
      <c r="BS316" s="250"/>
      <c r="BT316" s="250"/>
    </row>
    <row r="317" spans="1:72" s="33" customFormat="1" ht="12.75" x14ac:dyDescent="0.2">
      <c r="A317" s="250"/>
      <c r="B317" s="264"/>
      <c r="C317" s="264"/>
      <c r="D317" s="250"/>
      <c r="E317" s="250"/>
      <c r="F317" s="250"/>
      <c r="G317" s="250"/>
      <c r="H317" s="250"/>
      <c r="I317" s="250"/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  <c r="U317" s="250"/>
      <c r="V317" s="250"/>
      <c r="W317" s="250"/>
      <c r="X317" s="250"/>
      <c r="Y317" s="250"/>
      <c r="Z317" s="250"/>
      <c r="AA317" s="250"/>
      <c r="AB317" s="250"/>
      <c r="AC317" s="250"/>
      <c r="AD317" s="250"/>
      <c r="AE317" s="250"/>
      <c r="AF317" s="250"/>
      <c r="AG317" s="250"/>
      <c r="AH317" s="250"/>
      <c r="AI317" s="250"/>
      <c r="AJ317" s="250"/>
      <c r="AK317" s="250"/>
      <c r="AL317" s="250"/>
      <c r="AM317" s="250"/>
      <c r="AN317" s="250"/>
      <c r="AO317" s="250"/>
      <c r="AP317" s="250"/>
      <c r="AQ317" s="250"/>
      <c r="AR317" s="250"/>
      <c r="AS317" s="251"/>
      <c r="AT317" s="252"/>
      <c r="AU317" s="70"/>
      <c r="AV317" s="70"/>
      <c r="AW317" s="70"/>
      <c r="AX317" s="253"/>
      <c r="AY317" s="253"/>
      <c r="AZ317" s="253"/>
      <c r="BA317" s="253"/>
      <c r="BB317" s="253"/>
      <c r="BC317" s="254" t="str">
        <f t="shared" si="17"/>
        <v/>
      </c>
      <c r="BD317" s="255"/>
      <c r="BE317" s="256"/>
      <c r="BF317" s="250"/>
      <c r="BG317" s="250"/>
      <c r="BH317" s="250"/>
      <c r="BI317" s="250"/>
      <c r="BJ317" s="250"/>
      <c r="BK317" s="250"/>
      <c r="BL317" s="250"/>
      <c r="BM317" s="250"/>
      <c r="BN317" s="250"/>
      <c r="BO317" s="250"/>
      <c r="BP317" s="250"/>
      <c r="BQ317" s="250"/>
      <c r="BR317" s="250"/>
      <c r="BS317" s="250"/>
      <c r="BT317" s="250"/>
    </row>
    <row r="318" spans="1:72" s="33" customFormat="1" ht="12.75" x14ac:dyDescent="0.2">
      <c r="A318" s="250"/>
      <c r="B318" s="264"/>
      <c r="C318" s="264"/>
      <c r="D318" s="250"/>
      <c r="E318" s="250"/>
      <c r="F318" s="250"/>
      <c r="G318" s="250"/>
      <c r="H318" s="250"/>
      <c r="I318" s="250"/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  <c r="U318" s="250"/>
      <c r="V318" s="250"/>
      <c r="W318" s="250"/>
      <c r="X318" s="250"/>
      <c r="Y318" s="250"/>
      <c r="Z318" s="250"/>
      <c r="AA318" s="250"/>
      <c r="AB318" s="250"/>
      <c r="AC318" s="250"/>
      <c r="AD318" s="250"/>
      <c r="AE318" s="250"/>
      <c r="AF318" s="250"/>
      <c r="AG318" s="250"/>
      <c r="AH318" s="250"/>
      <c r="AI318" s="250"/>
      <c r="AJ318" s="250"/>
      <c r="AK318" s="250"/>
      <c r="AL318" s="250"/>
      <c r="AM318" s="250"/>
      <c r="AN318" s="250"/>
      <c r="AO318" s="250"/>
      <c r="AP318" s="250"/>
      <c r="AQ318" s="250"/>
      <c r="AR318" s="250"/>
      <c r="AS318" s="251"/>
      <c r="AT318" s="252"/>
      <c r="AU318" s="70"/>
      <c r="AV318" s="70"/>
      <c r="AW318" s="70"/>
      <c r="AX318" s="253"/>
      <c r="AY318" s="253"/>
      <c r="AZ318" s="253"/>
      <c r="BA318" s="253"/>
      <c r="BB318" s="253"/>
      <c r="BC318" s="254" t="str">
        <f t="shared" si="17"/>
        <v/>
      </c>
      <c r="BD318" s="255"/>
      <c r="BE318" s="256"/>
      <c r="BF318" s="250"/>
      <c r="BG318" s="250"/>
      <c r="BH318" s="250"/>
      <c r="BI318" s="250"/>
      <c r="BJ318" s="250"/>
      <c r="BK318" s="250"/>
      <c r="BL318" s="250"/>
      <c r="BM318" s="250"/>
      <c r="BN318" s="250"/>
      <c r="BO318" s="250"/>
      <c r="BP318" s="250"/>
      <c r="BQ318" s="250"/>
      <c r="BR318" s="250"/>
      <c r="BS318" s="250"/>
      <c r="BT318" s="250"/>
    </row>
    <row r="319" spans="1:72" s="33" customFormat="1" ht="12.75" x14ac:dyDescent="0.2">
      <c r="A319" s="250"/>
      <c r="B319" s="264"/>
      <c r="C319" s="264"/>
      <c r="D319" s="250"/>
      <c r="E319" s="250"/>
      <c r="F319" s="250"/>
      <c r="G319" s="250"/>
      <c r="H319" s="250"/>
      <c r="I319" s="250"/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  <c r="U319" s="250"/>
      <c r="V319" s="250"/>
      <c r="W319" s="250"/>
      <c r="X319" s="250"/>
      <c r="Y319" s="250"/>
      <c r="Z319" s="250"/>
      <c r="AA319" s="250"/>
      <c r="AB319" s="250"/>
      <c r="AC319" s="250"/>
      <c r="AD319" s="250"/>
      <c r="AE319" s="250"/>
      <c r="AF319" s="250"/>
      <c r="AG319" s="250"/>
      <c r="AH319" s="250"/>
      <c r="AI319" s="250"/>
      <c r="AJ319" s="250"/>
      <c r="AK319" s="250"/>
      <c r="AL319" s="250"/>
      <c r="AM319" s="250"/>
      <c r="AN319" s="250"/>
      <c r="AO319" s="250"/>
      <c r="AP319" s="250"/>
      <c r="AQ319" s="250"/>
      <c r="AR319" s="250"/>
      <c r="AS319" s="251"/>
      <c r="AT319" s="252"/>
      <c r="AU319" s="70"/>
      <c r="AV319" s="70"/>
      <c r="AW319" s="70"/>
      <c r="AX319" s="253"/>
      <c r="AY319" s="253"/>
      <c r="AZ319" s="253"/>
      <c r="BA319" s="253"/>
      <c r="BB319" s="253"/>
      <c r="BC319" s="254" t="str">
        <f t="shared" si="17"/>
        <v/>
      </c>
      <c r="BD319" s="255"/>
      <c r="BE319" s="256"/>
      <c r="BF319" s="250"/>
      <c r="BG319" s="250"/>
      <c r="BH319" s="250"/>
      <c r="BI319" s="250"/>
      <c r="BJ319" s="250"/>
      <c r="BK319" s="250"/>
      <c r="BL319" s="250"/>
      <c r="BM319" s="250"/>
      <c r="BN319" s="250"/>
      <c r="BO319" s="250"/>
      <c r="BP319" s="250"/>
      <c r="BQ319" s="250"/>
      <c r="BR319" s="250"/>
      <c r="BS319" s="250"/>
      <c r="BT319" s="250"/>
    </row>
    <row r="320" spans="1:72" s="33" customFormat="1" ht="12.75" x14ac:dyDescent="0.2">
      <c r="A320" s="250"/>
      <c r="B320" s="264"/>
      <c r="C320" s="264"/>
      <c r="D320" s="250"/>
      <c r="E320" s="250"/>
      <c r="F320" s="250"/>
      <c r="G320" s="250"/>
      <c r="H320" s="250"/>
      <c r="I320" s="250"/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  <c r="U320" s="250"/>
      <c r="V320" s="250"/>
      <c r="W320" s="250"/>
      <c r="X320" s="250"/>
      <c r="Y320" s="250"/>
      <c r="Z320" s="250"/>
      <c r="AA320" s="250"/>
      <c r="AB320" s="250"/>
      <c r="AC320" s="250"/>
      <c r="AD320" s="250"/>
      <c r="AE320" s="250"/>
      <c r="AF320" s="250"/>
      <c r="AG320" s="250"/>
      <c r="AH320" s="250"/>
      <c r="AI320" s="250"/>
      <c r="AJ320" s="250"/>
      <c r="AK320" s="250"/>
      <c r="AL320" s="250"/>
      <c r="AM320" s="250"/>
      <c r="AN320" s="250"/>
      <c r="AO320" s="250"/>
      <c r="AP320" s="250"/>
      <c r="AQ320" s="250"/>
      <c r="AR320" s="250"/>
      <c r="AS320" s="251"/>
      <c r="AT320" s="252"/>
      <c r="AU320" s="70"/>
      <c r="AV320" s="70"/>
      <c r="AW320" s="70"/>
      <c r="AX320" s="253"/>
      <c r="AY320" s="253"/>
      <c r="AZ320" s="253"/>
      <c r="BA320" s="253"/>
      <c r="BB320" s="253"/>
      <c r="BC320" s="254" t="str">
        <f t="shared" si="17"/>
        <v/>
      </c>
      <c r="BD320" s="255"/>
      <c r="BE320" s="256"/>
      <c r="BF320" s="250"/>
      <c r="BG320" s="250"/>
      <c r="BH320" s="250"/>
      <c r="BI320" s="250"/>
      <c r="BJ320" s="250"/>
      <c r="BK320" s="250"/>
      <c r="BL320" s="250"/>
      <c r="BM320" s="250"/>
      <c r="BN320" s="250"/>
      <c r="BO320" s="250"/>
      <c r="BP320" s="250"/>
      <c r="BQ320" s="250"/>
      <c r="BR320" s="250"/>
      <c r="BS320" s="250"/>
      <c r="BT320" s="250"/>
    </row>
    <row r="321" spans="1:72" s="33" customFormat="1" ht="12.75" x14ac:dyDescent="0.2">
      <c r="A321" s="250"/>
      <c r="B321" s="264"/>
      <c r="C321" s="264"/>
      <c r="D321" s="250"/>
      <c r="E321" s="250"/>
      <c r="F321" s="250"/>
      <c r="G321" s="250"/>
      <c r="H321" s="250"/>
      <c r="I321" s="250"/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  <c r="U321" s="250"/>
      <c r="V321" s="250"/>
      <c r="W321" s="250"/>
      <c r="X321" s="250"/>
      <c r="Y321" s="250"/>
      <c r="Z321" s="250"/>
      <c r="AA321" s="250"/>
      <c r="AB321" s="250"/>
      <c r="AC321" s="250"/>
      <c r="AD321" s="250"/>
      <c r="AE321" s="250"/>
      <c r="AF321" s="250"/>
      <c r="AG321" s="250"/>
      <c r="AH321" s="250"/>
      <c r="AI321" s="250"/>
      <c r="AJ321" s="250"/>
      <c r="AK321" s="250"/>
      <c r="AL321" s="250"/>
      <c r="AM321" s="250"/>
      <c r="AN321" s="250"/>
      <c r="AO321" s="250"/>
      <c r="AP321" s="250"/>
      <c r="AQ321" s="250"/>
      <c r="AR321" s="250"/>
      <c r="AS321" s="251"/>
      <c r="AT321" s="252"/>
      <c r="AU321" s="70"/>
      <c r="AV321" s="70"/>
      <c r="AW321" s="70"/>
      <c r="AX321" s="253"/>
      <c r="AY321" s="253"/>
      <c r="AZ321" s="253"/>
      <c r="BA321" s="253"/>
      <c r="BB321" s="253"/>
      <c r="BC321" s="254" t="str">
        <f t="shared" si="17"/>
        <v/>
      </c>
      <c r="BD321" s="255"/>
      <c r="BE321" s="256"/>
      <c r="BF321" s="250"/>
      <c r="BG321" s="250"/>
      <c r="BH321" s="250"/>
      <c r="BI321" s="250"/>
      <c r="BJ321" s="250"/>
      <c r="BK321" s="250"/>
      <c r="BL321" s="250"/>
      <c r="BM321" s="250"/>
      <c r="BN321" s="250"/>
      <c r="BO321" s="250"/>
      <c r="BP321" s="250"/>
      <c r="BQ321" s="250"/>
      <c r="BR321" s="250"/>
      <c r="BS321" s="250"/>
      <c r="BT321" s="250"/>
    </row>
    <row r="322" spans="1:72" s="33" customFormat="1" ht="12.75" x14ac:dyDescent="0.2">
      <c r="A322" s="250"/>
      <c r="B322" s="264"/>
      <c r="C322" s="264"/>
      <c r="D322" s="250"/>
      <c r="E322" s="250"/>
      <c r="F322" s="250"/>
      <c r="G322" s="250"/>
      <c r="H322" s="250"/>
      <c r="I322" s="250"/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  <c r="U322" s="250"/>
      <c r="V322" s="250"/>
      <c r="W322" s="250"/>
      <c r="X322" s="250"/>
      <c r="Y322" s="250"/>
      <c r="Z322" s="250"/>
      <c r="AA322" s="250"/>
      <c r="AB322" s="250"/>
      <c r="AC322" s="250"/>
      <c r="AD322" s="250"/>
      <c r="AE322" s="250"/>
      <c r="AF322" s="250"/>
      <c r="AG322" s="250"/>
      <c r="AH322" s="250"/>
      <c r="AI322" s="250"/>
      <c r="AJ322" s="250"/>
      <c r="AK322" s="250"/>
      <c r="AL322" s="250"/>
      <c r="AM322" s="250"/>
      <c r="AN322" s="250"/>
      <c r="AO322" s="250"/>
      <c r="AP322" s="250"/>
      <c r="AQ322" s="250"/>
      <c r="AR322" s="250"/>
      <c r="AS322" s="251"/>
      <c r="AT322" s="252"/>
      <c r="AU322" s="70"/>
      <c r="AV322" s="70"/>
      <c r="AW322" s="70"/>
      <c r="AX322" s="253"/>
      <c r="AY322" s="253"/>
      <c r="AZ322" s="253"/>
      <c r="BA322" s="253"/>
      <c r="BB322" s="253"/>
      <c r="BC322" s="254" t="str">
        <f t="shared" si="17"/>
        <v/>
      </c>
      <c r="BD322" s="255"/>
      <c r="BE322" s="256"/>
      <c r="BF322" s="250"/>
      <c r="BG322" s="250"/>
      <c r="BH322" s="250"/>
      <c r="BI322" s="250"/>
      <c r="BJ322" s="250"/>
      <c r="BK322" s="250"/>
      <c r="BL322" s="250"/>
      <c r="BM322" s="250"/>
      <c r="BN322" s="250"/>
      <c r="BO322" s="250"/>
      <c r="BP322" s="250"/>
      <c r="BQ322" s="250"/>
      <c r="BR322" s="250"/>
      <c r="BS322" s="250"/>
      <c r="BT322" s="250"/>
    </row>
    <row r="323" spans="1:72" s="33" customFormat="1" ht="12.75" x14ac:dyDescent="0.2">
      <c r="A323" s="250"/>
      <c r="B323" s="264"/>
      <c r="C323" s="264"/>
      <c r="D323" s="250"/>
      <c r="E323" s="250"/>
      <c r="F323" s="250"/>
      <c r="G323" s="250"/>
      <c r="H323" s="250"/>
      <c r="I323" s="250"/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  <c r="U323" s="250"/>
      <c r="V323" s="250"/>
      <c r="W323" s="250"/>
      <c r="X323" s="250"/>
      <c r="Y323" s="250"/>
      <c r="Z323" s="250"/>
      <c r="AA323" s="250"/>
      <c r="AB323" s="250"/>
      <c r="AC323" s="250"/>
      <c r="AD323" s="250"/>
      <c r="AE323" s="250"/>
      <c r="AF323" s="250"/>
      <c r="AG323" s="250"/>
      <c r="AH323" s="250"/>
      <c r="AI323" s="250"/>
      <c r="AJ323" s="250"/>
      <c r="AK323" s="250"/>
      <c r="AL323" s="250"/>
      <c r="AM323" s="250"/>
      <c r="AN323" s="250"/>
      <c r="AO323" s="250"/>
      <c r="AP323" s="250"/>
      <c r="AQ323" s="250"/>
      <c r="AR323" s="250"/>
      <c r="AS323" s="251"/>
      <c r="AT323" s="252"/>
      <c r="AU323" s="70"/>
      <c r="AV323" s="70"/>
      <c r="AW323" s="70"/>
      <c r="AX323" s="253"/>
      <c r="AY323" s="253"/>
      <c r="AZ323" s="253"/>
      <c r="BA323" s="253"/>
      <c r="BB323" s="253"/>
      <c r="BC323" s="254" t="str">
        <f t="shared" si="17"/>
        <v/>
      </c>
      <c r="BD323" s="255"/>
      <c r="BE323" s="256"/>
      <c r="BF323" s="250"/>
      <c r="BG323" s="250"/>
      <c r="BH323" s="250"/>
      <c r="BI323" s="250"/>
      <c r="BJ323" s="250"/>
      <c r="BK323" s="250"/>
      <c r="BL323" s="250"/>
      <c r="BM323" s="250"/>
      <c r="BN323" s="250"/>
      <c r="BO323" s="250"/>
      <c r="BP323" s="250"/>
      <c r="BQ323" s="250"/>
      <c r="BR323" s="250"/>
      <c r="BS323" s="250"/>
      <c r="BT323" s="250"/>
    </row>
    <row r="324" spans="1:72" s="33" customFormat="1" ht="12.75" x14ac:dyDescent="0.2">
      <c r="A324" s="250"/>
      <c r="B324" s="264"/>
      <c r="C324" s="264"/>
      <c r="D324" s="250"/>
      <c r="E324" s="250"/>
      <c r="F324" s="250"/>
      <c r="G324" s="250"/>
      <c r="H324" s="250"/>
      <c r="I324" s="250"/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  <c r="U324" s="250"/>
      <c r="V324" s="250"/>
      <c r="W324" s="250"/>
      <c r="X324" s="250"/>
      <c r="Y324" s="250"/>
      <c r="Z324" s="250"/>
      <c r="AA324" s="250"/>
      <c r="AB324" s="250"/>
      <c r="AC324" s="250"/>
      <c r="AD324" s="250"/>
      <c r="AE324" s="250"/>
      <c r="AF324" s="250"/>
      <c r="AG324" s="250"/>
      <c r="AH324" s="250"/>
      <c r="AI324" s="250"/>
      <c r="AJ324" s="250"/>
      <c r="AK324" s="250"/>
      <c r="AL324" s="250"/>
      <c r="AM324" s="250"/>
      <c r="AN324" s="250"/>
      <c r="AO324" s="250"/>
      <c r="AP324" s="250"/>
      <c r="AQ324" s="250"/>
      <c r="AR324" s="250"/>
      <c r="AS324" s="251"/>
      <c r="AT324" s="252"/>
      <c r="AU324" s="70"/>
      <c r="AV324" s="70"/>
      <c r="AW324" s="70"/>
      <c r="AX324" s="253"/>
      <c r="AY324" s="253"/>
      <c r="AZ324" s="253"/>
      <c r="BA324" s="253"/>
      <c r="BB324" s="253"/>
      <c r="BC324" s="254" t="str">
        <f t="shared" si="17"/>
        <v/>
      </c>
      <c r="BD324" s="255"/>
      <c r="BE324" s="256"/>
      <c r="BF324" s="250"/>
      <c r="BG324" s="250"/>
      <c r="BH324" s="250"/>
      <c r="BI324" s="250"/>
      <c r="BJ324" s="250"/>
      <c r="BK324" s="250"/>
      <c r="BL324" s="250"/>
      <c r="BM324" s="250"/>
      <c r="BN324" s="250"/>
      <c r="BO324" s="250"/>
      <c r="BP324" s="250"/>
      <c r="BQ324" s="250"/>
      <c r="BR324" s="250"/>
      <c r="BS324" s="250"/>
      <c r="BT324" s="250"/>
    </row>
    <row r="325" spans="1:72" s="33" customFormat="1" ht="12.75" x14ac:dyDescent="0.2">
      <c r="A325" s="250"/>
      <c r="B325" s="264"/>
      <c r="C325" s="264"/>
      <c r="D325" s="250"/>
      <c r="E325" s="250"/>
      <c r="F325" s="250"/>
      <c r="G325" s="250"/>
      <c r="H325" s="250"/>
      <c r="I325" s="250"/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  <c r="U325" s="250"/>
      <c r="V325" s="250"/>
      <c r="W325" s="250"/>
      <c r="X325" s="250"/>
      <c r="Y325" s="250"/>
      <c r="Z325" s="250"/>
      <c r="AA325" s="250"/>
      <c r="AB325" s="250"/>
      <c r="AC325" s="250"/>
      <c r="AD325" s="250"/>
      <c r="AE325" s="250"/>
      <c r="AF325" s="250"/>
      <c r="AG325" s="250"/>
      <c r="AH325" s="250"/>
      <c r="AI325" s="250"/>
      <c r="AJ325" s="250"/>
      <c r="AK325" s="250"/>
      <c r="AL325" s="250"/>
      <c r="AM325" s="250"/>
      <c r="AN325" s="250"/>
      <c r="AO325" s="250"/>
      <c r="AP325" s="250"/>
      <c r="AQ325" s="250"/>
      <c r="AR325" s="250"/>
      <c r="AS325" s="251"/>
      <c r="AT325" s="252"/>
      <c r="AU325" s="70"/>
      <c r="AV325" s="70"/>
      <c r="AW325" s="70"/>
      <c r="AX325" s="253"/>
      <c r="AY325" s="253"/>
      <c r="AZ325" s="253"/>
      <c r="BA325" s="253"/>
      <c r="BB325" s="253"/>
      <c r="BC325" s="254" t="str">
        <f t="shared" si="17"/>
        <v/>
      </c>
      <c r="BD325" s="255"/>
      <c r="BE325" s="256"/>
      <c r="BF325" s="250"/>
      <c r="BG325" s="250"/>
      <c r="BH325" s="250"/>
      <c r="BI325" s="250"/>
      <c r="BJ325" s="250"/>
      <c r="BK325" s="250"/>
      <c r="BL325" s="250"/>
      <c r="BM325" s="250"/>
      <c r="BN325" s="250"/>
      <c r="BO325" s="250"/>
      <c r="BP325" s="250"/>
      <c r="BQ325" s="250"/>
      <c r="BR325" s="250"/>
      <c r="BS325" s="250"/>
      <c r="BT325" s="250"/>
    </row>
    <row r="326" spans="1:72" s="33" customFormat="1" ht="12.75" x14ac:dyDescent="0.2">
      <c r="A326" s="250"/>
      <c r="B326" s="264"/>
      <c r="C326" s="264"/>
      <c r="D326" s="250"/>
      <c r="E326" s="250"/>
      <c r="F326" s="250"/>
      <c r="G326" s="250"/>
      <c r="H326" s="250"/>
      <c r="I326" s="250"/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  <c r="U326" s="250"/>
      <c r="V326" s="250"/>
      <c r="W326" s="250"/>
      <c r="X326" s="250"/>
      <c r="Y326" s="250"/>
      <c r="Z326" s="250"/>
      <c r="AA326" s="250"/>
      <c r="AB326" s="250"/>
      <c r="AC326" s="250"/>
      <c r="AD326" s="250"/>
      <c r="AE326" s="250"/>
      <c r="AF326" s="250"/>
      <c r="AG326" s="250"/>
      <c r="AH326" s="250"/>
      <c r="AI326" s="250"/>
      <c r="AJ326" s="250"/>
      <c r="AK326" s="250"/>
      <c r="AL326" s="250"/>
      <c r="AM326" s="250"/>
      <c r="AN326" s="250"/>
      <c r="AO326" s="250"/>
      <c r="AP326" s="250"/>
      <c r="AQ326" s="250"/>
      <c r="AR326" s="250"/>
      <c r="AS326" s="251"/>
      <c r="AT326" s="252"/>
      <c r="AU326" s="70"/>
      <c r="AV326" s="70"/>
      <c r="AW326" s="70"/>
      <c r="AX326" s="253"/>
      <c r="AY326" s="253"/>
      <c r="AZ326" s="253"/>
      <c r="BA326" s="253"/>
      <c r="BB326" s="253"/>
      <c r="BC326" s="254" t="str">
        <f t="shared" si="17"/>
        <v/>
      </c>
      <c r="BD326" s="255"/>
      <c r="BE326" s="256"/>
      <c r="BF326" s="250"/>
      <c r="BG326" s="250"/>
      <c r="BH326" s="250"/>
      <c r="BI326" s="250"/>
      <c r="BJ326" s="250"/>
      <c r="BK326" s="250"/>
      <c r="BL326" s="250"/>
      <c r="BM326" s="250"/>
      <c r="BN326" s="250"/>
      <c r="BO326" s="250"/>
      <c r="BP326" s="250"/>
      <c r="BQ326" s="250"/>
      <c r="BR326" s="250"/>
      <c r="BS326" s="250"/>
      <c r="BT326" s="250"/>
    </row>
    <row r="327" spans="1:72" s="33" customFormat="1" ht="12.75" x14ac:dyDescent="0.2">
      <c r="A327" s="250"/>
      <c r="B327" s="264"/>
      <c r="C327" s="264"/>
      <c r="D327" s="250"/>
      <c r="E327" s="250"/>
      <c r="F327" s="250"/>
      <c r="G327" s="250"/>
      <c r="H327" s="250"/>
      <c r="I327" s="250"/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  <c r="U327" s="250"/>
      <c r="V327" s="250"/>
      <c r="W327" s="250"/>
      <c r="X327" s="250"/>
      <c r="Y327" s="250"/>
      <c r="Z327" s="250"/>
      <c r="AA327" s="250"/>
      <c r="AB327" s="250"/>
      <c r="AC327" s="250"/>
      <c r="AD327" s="250"/>
      <c r="AE327" s="250"/>
      <c r="AF327" s="250"/>
      <c r="AG327" s="250"/>
      <c r="AH327" s="250"/>
      <c r="AI327" s="250"/>
      <c r="AJ327" s="250"/>
      <c r="AK327" s="250"/>
      <c r="AL327" s="250"/>
      <c r="AM327" s="250"/>
      <c r="AN327" s="250"/>
      <c r="AO327" s="250"/>
      <c r="AP327" s="250"/>
      <c r="AQ327" s="250"/>
      <c r="AR327" s="250"/>
      <c r="AS327" s="251"/>
      <c r="AT327" s="252"/>
      <c r="AU327" s="70"/>
      <c r="AV327" s="70"/>
      <c r="AW327" s="70"/>
      <c r="AX327" s="253"/>
      <c r="AY327" s="253"/>
      <c r="AZ327" s="253"/>
      <c r="BA327" s="253"/>
      <c r="BB327" s="253"/>
      <c r="BC327" s="254" t="str">
        <f t="shared" si="17"/>
        <v/>
      </c>
      <c r="BD327" s="255"/>
      <c r="BE327" s="256"/>
      <c r="BF327" s="250"/>
      <c r="BG327" s="250"/>
      <c r="BH327" s="250"/>
      <c r="BI327" s="250"/>
      <c r="BJ327" s="250"/>
      <c r="BK327" s="250"/>
      <c r="BL327" s="250"/>
      <c r="BM327" s="250"/>
      <c r="BN327" s="250"/>
      <c r="BO327" s="250"/>
      <c r="BP327" s="250"/>
      <c r="BQ327" s="250"/>
      <c r="BR327" s="250"/>
      <c r="BS327" s="250"/>
      <c r="BT327" s="250"/>
    </row>
    <row r="328" spans="1:72" s="33" customFormat="1" ht="12.75" x14ac:dyDescent="0.2">
      <c r="A328" s="250"/>
      <c r="B328" s="264"/>
      <c r="C328" s="264"/>
      <c r="D328" s="250"/>
      <c r="E328" s="250"/>
      <c r="F328" s="250"/>
      <c r="G328" s="250"/>
      <c r="H328" s="250"/>
      <c r="I328" s="250"/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  <c r="U328" s="250"/>
      <c r="V328" s="250"/>
      <c r="W328" s="250"/>
      <c r="X328" s="250"/>
      <c r="Y328" s="250"/>
      <c r="Z328" s="250"/>
      <c r="AA328" s="250"/>
      <c r="AB328" s="250"/>
      <c r="AC328" s="250"/>
      <c r="AD328" s="250"/>
      <c r="AE328" s="250"/>
      <c r="AF328" s="250"/>
      <c r="AG328" s="250"/>
      <c r="AH328" s="250"/>
      <c r="AI328" s="250"/>
      <c r="AJ328" s="250"/>
      <c r="AK328" s="250"/>
      <c r="AL328" s="250"/>
      <c r="AM328" s="250"/>
      <c r="AN328" s="250"/>
      <c r="AO328" s="250"/>
      <c r="AP328" s="250"/>
      <c r="AQ328" s="250"/>
      <c r="AR328" s="250"/>
      <c r="AS328" s="251"/>
      <c r="AT328" s="252"/>
      <c r="AU328" s="70"/>
      <c r="AV328" s="70"/>
      <c r="AW328" s="70"/>
      <c r="AX328" s="253"/>
      <c r="AY328" s="253"/>
      <c r="AZ328" s="253"/>
      <c r="BA328" s="253"/>
      <c r="BB328" s="253"/>
      <c r="BC328" s="254" t="str">
        <f t="shared" si="17"/>
        <v/>
      </c>
      <c r="BD328" s="255"/>
      <c r="BE328" s="256"/>
      <c r="BF328" s="250"/>
      <c r="BG328" s="250"/>
      <c r="BH328" s="250"/>
      <c r="BI328" s="250"/>
      <c r="BJ328" s="250"/>
      <c r="BK328" s="250"/>
      <c r="BL328" s="250"/>
      <c r="BM328" s="250"/>
      <c r="BN328" s="250"/>
      <c r="BO328" s="250"/>
      <c r="BP328" s="250"/>
      <c r="BQ328" s="250"/>
      <c r="BR328" s="250"/>
      <c r="BS328" s="250"/>
      <c r="BT328" s="250"/>
    </row>
    <row r="329" spans="1:72" s="33" customFormat="1" ht="12.75" x14ac:dyDescent="0.2">
      <c r="A329" s="250"/>
      <c r="B329" s="264"/>
      <c r="C329" s="264"/>
      <c r="D329" s="250"/>
      <c r="E329" s="250"/>
      <c r="F329" s="250"/>
      <c r="G329" s="250"/>
      <c r="H329" s="250"/>
      <c r="I329" s="250"/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  <c r="U329" s="250"/>
      <c r="V329" s="250"/>
      <c r="W329" s="250"/>
      <c r="X329" s="250"/>
      <c r="Y329" s="250"/>
      <c r="Z329" s="250"/>
      <c r="AA329" s="250"/>
      <c r="AB329" s="250"/>
      <c r="AC329" s="250"/>
      <c r="AD329" s="250"/>
      <c r="AE329" s="250"/>
      <c r="AF329" s="250"/>
      <c r="AG329" s="250"/>
      <c r="AH329" s="250"/>
      <c r="AI329" s="250"/>
      <c r="AJ329" s="250"/>
      <c r="AK329" s="250"/>
      <c r="AL329" s="250"/>
      <c r="AM329" s="250"/>
      <c r="AN329" s="250"/>
      <c r="AO329" s="250"/>
      <c r="AP329" s="250"/>
      <c r="AQ329" s="250"/>
      <c r="AR329" s="250"/>
      <c r="AS329" s="251"/>
      <c r="AT329" s="252"/>
      <c r="AU329" s="70"/>
      <c r="AV329" s="70"/>
      <c r="AW329" s="70"/>
      <c r="AX329" s="253"/>
      <c r="AY329" s="253"/>
      <c r="AZ329" s="253"/>
      <c r="BA329" s="253"/>
      <c r="BB329" s="253"/>
      <c r="BC329" s="254" t="str">
        <f t="shared" si="17"/>
        <v/>
      </c>
      <c r="BD329" s="255"/>
      <c r="BE329" s="256"/>
      <c r="BF329" s="250"/>
      <c r="BG329" s="250"/>
      <c r="BH329" s="250"/>
      <c r="BI329" s="250"/>
      <c r="BJ329" s="250"/>
      <c r="BK329" s="250"/>
      <c r="BL329" s="250"/>
      <c r="BM329" s="250"/>
      <c r="BN329" s="250"/>
      <c r="BO329" s="250"/>
      <c r="BP329" s="250"/>
      <c r="BQ329" s="250"/>
      <c r="BR329" s="250"/>
      <c r="BS329" s="250"/>
      <c r="BT329" s="250"/>
    </row>
    <row r="330" spans="1:72" s="33" customFormat="1" ht="12.75" x14ac:dyDescent="0.2">
      <c r="A330" s="250"/>
      <c r="B330" s="264"/>
      <c r="C330" s="264"/>
      <c r="D330" s="250"/>
      <c r="E330" s="250"/>
      <c r="F330" s="250"/>
      <c r="G330" s="250"/>
      <c r="H330" s="250"/>
      <c r="I330" s="250"/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  <c r="U330" s="250"/>
      <c r="V330" s="250"/>
      <c r="W330" s="250"/>
      <c r="X330" s="250"/>
      <c r="Y330" s="250"/>
      <c r="Z330" s="250"/>
      <c r="AA330" s="250"/>
      <c r="AB330" s="250"/>
      <c r="AC330" s="250"/>
      <c r="AD330" s="250"/>
      <c r="AE330" s="250"/>
      <c r="AF330" s="250"/>
      <c r="AG330" s="250"/>
      <c r="AH330" s="250"/>
      <c r="AI330" s="250"/>
      <c r="AJ330" s="250"/>
      <c r="AK330" s="250"/>
      <c r="AL330" s="250"/>
      <c r="AM330" s="250"/>
      <c r="AN330" s="250"/>
      <c r="AO330" s="250"/>
      <c r="AP330" s="250"/>
      <c r="AQ330" s="250"/>
      <c r="AR330" s="250"/>
      <c r="AS330" s="251"/>
      <c r="AT330" s="252"/>
      <c r="AU330" s="70"/>
      <c r="AV330" s="70"/>
      <c r="AW330" s="70"/>
      <c r="AX330" s="253"/>
      <c r="AY330" s="253"/>
      <c r="AZ330" s="253"/>
      <c r="BA330" s="253"/>
      <c r="BB330" s="253"/>
      <c r="BC330" s="254" t="str">
        <f t="shared" si="17"/>
        <v/>
      </c>
      <c r="BD330" s="255"/>
      <c r="BE330" s="256"/>
      <c r="BF330" s="250"/>
      <c r="BG330" s="250"/>
      <c r="BH330" s="250"/>
      <c r="BI330" s="250"/>
      <c r="BJ330" s="250"/>
      <c r="BK330" s="250"/>
      <c r="BL330" s="250"/>
      <c r="BM330" s="250"/>
      <c r="BN330" s="250"/>
      <c r="BO330" s="250"/>
      <c r="BP330" s="250"/>
      <c r="BQ330" s="250"/>
      <c r="BR330" s="250"/>
      <c r="BS330" s="250"/>
      <c r="BT330" s="250"/>
    </row>
    <row r="331" spans="1:72" s="33" customFormat="1" ht="12.75" x14ac:dyDescent="0.2">
      <c r="A331" s="250"/>
      <c r="B331" s="264"/>
      <c r="C331" s="264"/>
      <c r="D331" s="250"/>
      <c r="E331" s="250"/>
      <c r="F331" s="250"/>
      <c r="G331" s="250"/>
      <c r="H331" s="250"/>
      <c r="I331" s="250"/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  <c r="U331" s="250"/>
      <c r="V331" s="250"/>
      <c r="W331" s="250"/>
      <c r="X331" s="250"/>
      <c r="Y331" s="250"/>
      <c r="Z331" s="250"/>
      <c r="AA331" s="250"/>
      <c r="AB331" s="250"/>
      <c r="AC331" s="250"/>
      <c r="AD331" s="250"/>
      <c r="AE331" s="250"/>
      <c r="AF331" s="250"/>
      <c r="AG331" s="250"/>
      <c r="AH331" s="250"/>
      <c r="AI331" s="250"/>
      <c r="AJ331" s="250"/>
      <c r="AK331" s="250"/>
      <c r="AL331" s="250"/>
      <c r="AM331" s="250"/>
      <c r="AN331" s="250"/>
      <c r="AO331" s="250"/>
      <c r="AP331" s="250"/>
      <c r="AQ331" s="250"/>
      <c r="AR331" s="250"/>
      <c r="AS331" s="251"/>
      <c r="AT331" s="252"/>
      <c r="AU331" s="70"/>
      <c r="AV331" s="70"/>
      <c r="AW331" s="70"/>
      <c r="AX331" s="253"/>
      <c r="AY331" s="253"/>
      <c r="AZ331" s="253"/>
      <c r="BA331" s="253"/>
      <c r="BB331" s="253"/>
      <c r="BC331" s="254" t="str">
        <f t="shared" si="17"/>
        <v/>
      </c>
      <c r="BD331" s="255"/>
      <c r="BE331" s="256"/>
      <c r="BF331" s="250"/>
      <c r="BG331" s="250"/>
      <c r="BH331" s="250"/>
      <c r="BI331" s="250"/>
      <c r="BJ331" s="250"/>
      <c r="BK331" s="250"/>
      <c r="BL331" s="250"/>
      <c r="BM331" s="250"/>
      <c r="BN331" s="250"/>
      <c r="BO331" s="250"/>
      <c r="BP331" s="250"/>
      <c r="BQ331" s="250"/>
      <c r="BR331" s="250"/>
      <c r="BS331" s="250"/>
      <c r="BT331" s="250"/>
    </row>
    <row r="332" spans="1:72" s="33" customFormat="1" ht="12.75" x14ac:dyDescent="0.2">
      <c r="A332" s="250"/>
      <c r="B332" s="264"/>
      <c r="C332" s="264"/>
      <c r="D332" s="250"/>
      <c r="E332" s="250"/>
      <c r="F332" s="250"/>
      <c r="G332" s="250"/>
      <c r="H332" s="250"/>
      <c r="I332" s="250"/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250"/>
      <c r="AA332" s="250"/>
      <c r="AB332" s="250"/>
      <c r="AC332" s="250"/>
      <c r="AD332" s="250"/>
      <c r="AE332" s="250"/>
      <c r="AF332" s="250"/>
      <c r="AG332" s="250"/>
      <c r="AH332" s="250"/>
      <c r="AI332" s="250"/>
      <c r="AJ332" s="250"/>
      <c r="AK332" s="250"/>
      <c r="AL332" s="250"/>
      <c r="AM332" s="250"/>
      <c r="AN332" s="250"/>
      <c r="AO332" s="250"/>
      <c r="AP332" s="250"/>
      <c r="AQ332" s="250"/>
      <c r="AR332" s="250"/>
      <c r="AS332" s="251"/>
      <c r="AT332" s="252"/>
      <c r="AU332" s="70"/>
      <c r="AV332" s="70"/>
      <c r="AW332" s="70"/>
      <c r="AX332" s="253"/>
      <c r="AY332" s="253"/>
      <c r="AZ332" s="253"/>
      <c r="BA332" s="253"/>
      <c r="BB332" s="253"/>
      <c r="BC332" s="254" t="str">
        <f t="shared" si="17"/>
        <v/>
      </c>
      <c r="BD332" s="255"/>
      <c r="BE332" s="256"/>
      <c r="BF332" s="250"/>
      <c r="BG332" s="250"/>
      <c r="BH332" s="250"/>
      <c r="BI332" s="250"/>
      <c r="BJ332" s="250"/>
      <c r="BK332" s="250"/>
      <c r="BL332" s="250"/>
      <c r="BM332" s="250"/>
      <c r="BN332" s="250"/>
      <c r="BO332" s="250"/>
      <c r="BP332" s="250"/>
      <c r="BQ332" s="250"/>
      <c r="BR332" s="250"/>
      <c r="BS332" s="250"/>
      <c r="BT332" s="250"/>
    </row>
    <row r="333" spans="1:72" s="33" customFormat="1" ht="12.75" x14ac:dyDescent="0.2">
      <c r="A333" s="250"/>
      <c r="B333" s="264"/>
      <c r="C333" s="264"/>
      <c r="D333" s="250"/>
      <c r="E333" s="250"/>
      <c r="F333" s="250"/>
      <c r="G333" s="250"/>
      <c r="H333" s="250"/>
      <c r="I333" s="250"/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  <c r="U333" s="250"/>
      <c r="V333" s="250"/>
      <c r="W333" s="250"/>
      <c r="X333" s="250"/>
      <c r="Y333" s="250"/>
      <c r="Z333" s="250"/>
      <c r="AA333" s="250"/>
      <c r="AB333" s="250"/>
      <c r="AC333" s="250"/>
      <c r="AD333" s="250"/>
      <c r="AE333" s="250"/>
      <c r="AF333" s="250"/>
      <c r="AG333" s="250"/>
      <c r="AH333" s="250"/>
      <c r="AI333" s="250"/>
      <c r="AJ333" s="250"/>
      <c r="AK333" s="250"/>
      <c r="AL333" s="250"/>
      <c r="AM333" s="250"/>
      <c r="AN333" s="250"/>
      <c r="AO333" s="250"/>
      <c r="AP333" s="250"/>
      <c r="AQ333" s="250"/>
      <c r="AR333" s="250"/>
      <c r="AS333" s="251"/>
      <c r="AT333" s="252"/>
      <c r="AU333" s="70"/>
      <c r="AV333" s="70"/>
      <c r="AW333" s="70"/>
      <c r="AX333" s="253"/>
      <c r="AY333" s="253"/>
      <c r="AZ333" s="253"/>
      <c r="BA333" s="253"/>
      <c r="BB333" s="253"/>
      <c r="BC333" s="254" t="str">
        <f t="shared" si="17"/>
        <v/>
      </c>
      <c r="BD333" s="255"/>
      <c r="BE333" s="256"/>
      <c r="BF333" s="250"/>
      <c r="BG333" s="250"/>
      <c r="BH333" s="250"/>
      <c r="BI333" s="250"/>
      <c r="BJ333" s="250"/>
      <c r="BK333" s="250"/>
      <c r="BL333" s="250"/>
      <c r="BM333" s="250"/>
      <c r="BN333" s="250"/>
      <c r="BO333" s="250"/>
      <c r="BP333" s="250"/>
      <c r="BQ333" s="250"/>
      <c r="BR333" s="250"/>
      <c r="BS333" s="250"/>
      <c r="BT333" s="250"/>
    </row>
    <row r="334" spans="1:72" s="33" customFormat="1" ht="12.75" x14ac:dyDescent="0.2">
      <c r="A334" s="250"/>
      <c r="B334" s="264"/>
      <c r="C334" s="264"/>
      <c r="D334" s="250"/>
      <c r="E334" s="250"/>
      <c r="F334" s="250"/>
      <c r="G334" s="250"/>
      <c r="H334" s="250"/>
      <c r="I334" s="250"/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  <c r="U334" s="250"/>
      <c r="V334" s="250"/>
      <c r="W334" s="250"/>
      <c r="X334" s="250"/>
      <c r="Y334" s="250"/>
      <c r="Z334" s="250"/>
      <c r="AA334" s="250"/>
      <c r="AB334" s="250"/>
      <c r="AC334" s="250"/>
      <c r="AD334" s="250"/>
      <c r="AE334" s="250"/>
      <c r="AF334" s="250"/>
      <c r="AG334" s="250"/>
      <c r="AH334" s="250"/>
      <c r="AI334" s="250"/>
      <c r="AJ334" s="250"/>
      <c r="AK334" s="250"/>
      <c r="AL334" s="250"/>
      <c r="AM334" s="250"/>
      <c r="AN334" s="250"/>
      <c r="AO334" s="250"/>
      <c r="AP334" s="250"/>
      <c r="AQ334" s="250"/>
      <c r="AR334" s="250"/>
      <c r="AS334" s="251"/>
      <c r="AT334" s="252"/>
      <c r="AU334" s="70"/>
      <c r="AV334" s="70"/>
      <c r="AW334" s="70"/>
      <c r="AX334" s="253"/>
      <c r="AY334" s="253"/>
      <c r="AZ334" s="253"/>
      <c r="BA334" s="253"/>
      <c r="BB334" s="253"/>
      <c r="BC334" s="254" t="str">
        <f t="shared" si="17"/>
        <v/>
      </c>
      <c r="BD334" s="255"/>
      <c r="BE334" s="256"/>
      <c r="BF334" s="250"/>
      <c r="BG334" s="250"/>
      <c r="BH334" s="250"/>
      <c r="BI334" s="250"/>
      <c r="BJ334" s="250"/>
      <c r="BK334" s="250"/>
      <c r="BL334" s="250"/>
      <c r="BM334" s="250"/>
      <c r="BN334" s="250"/>
      <c r="BO334" s="250"/>
      <c r="BP334" s="250"/>
      <c r="BQ334" s="250"/>
      <c r="BR334" s="250"/>
      <c r="BS334" s="250"/>
      <c r="BT334" s="250"/>
    </row>
    <row r="335" spans="1:72" s="33" customFormat="1" ht="12.75" x14ac:dyDescent="0.2">
      <c r="A335" s="250"/>
      <c r="B335" s="264"/>
      <c r="C335" s="264"/>
      <c r="D335" s="250"/>
      <c r="E335" s="250"/>
      <c r="F335" s="250"/>
      <c r="G335" s="250"/>
      <c r="H335" s="250"/>
      <c r="I335" s="250"/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  <c r="U335" s="250"/>
      <c r="V335" s="250"/>
      <c r="W335" s="250"/>
      <c r="X335" s="250"/>
      <c r="Y335" s="250"/>
      <c r="Z335" s="250"/>
      <c r="AA335" s="250"/>
      <c r="AB335" s="250"/>
      <c r="AC335" s="250"/>
      <c r="AD335" s="250"/>
      <c r="AE335" s="250"/>
      <c r="AF335" s="250"/>
      <c r="AG335" s="250"/>
      <c r="AH335" s="250"/>
      <c r="AI335" s="250"/>
      <c r="AJ335" s="250"/>
      <c r="AK335" s="250"/>
      <c r="AL335" s="250"/>
      <c r="AM335" s="250"/>
      <c r="AN335" s="250"/>
      <c r="AO335" s="250"/>
      <c r="AP335" s="250"/>
      <c r="AQ335" s="250"/>
      <c r="AR335" s="250"/>
      <c r="AS335" s="251"/>
      <c r="AT335" s="252"/>
      <c r="AU335" s="70"/>
      <c r="AV335" s="70"/>
      <c r="AW335" s="70"/>
      <c r="AX335" s="253"/>
      <c r="AY335" s="253"/>
      <c r="AZ335" s="253"/>
      <c r="BA335" s="253"/>
      <c r="BB335" s="253"/>
      <c r="BC335" s="254" t="str">
        <f t="shared" si="17"/>
        <v/>
      </c>
      <c r="BD335" s="255"/>
      <c r="BE335" s="256"/>
      <c r="BF335" s="250"/>
      <c r="BG335" s="250"/>
      <c r="BH335" s="250"/>
      <c r="BI335" s="250"/>
      <c r="BJ335" s="250"/>
      <c r="BK335" s="250"/>
      <c r="BL335" s="250"/>
      <c r="BM335" s="250"/>
      <c r="BN335" s="250"/>
      <c r="BO335" s="250"/>
      <c r="BP335" s="250"/>
      <c r="BQ335" s="250"/>
      <c r="BR335" s="250"/>
      <c r="BS335" s="250"/>
      <c r="BT335" s="250"/>
    </row>
    <row r="336" spans="1:72" s="33" customFormat="1" ht="12.75" x14ac:dyDescent="0.2">
      <c r="A336" s="250"/>
      <c r="B336" s="264"/>
      <c r="C336" s="264"/>
      <c r="D336" s="250"/>
      <c r="E336" s="250"/>
      <c r="F336" s="250"/>
      <c r="G336" s="250"/>
      <c r="H336" s="250"/>
      <c r="I336" s="250"/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  <c r="U336" s="250"/>
      <c r="V336" s="250"/>
      <c r="W336" s="250"/>
      <c r="X336" s="250"/>
      <c r="Y336" s="250"/>
      <c r="Z336" s="250"/>
      <c r="AA336" s="250"/>
      <c r="AB336" s="250"/>
      <c r="AC336" s="250"/>
      <c r="AD336" s="250"/>
      <c r="AE336" s="250"/>
      <c r="AF336" s="250"/>
      <c r="AG336" s="250"/>
      <c r="AH336" s="250"/>
      <c r="AI336" s="250"/>
      <c r="AJ336" s="250"/>
      <c r="AK336" s="250"/>
      <c r="AL336" s="250"/>
      <c r="AM336" s="250"/>
      <c r="AN336" s="250"/>
      <c r="AO336" s="250"/>
      <c r="AP336" s="250"/>
      <c r="AQ336" s="250"/>
      <c r="AR336" s="250"/>
      <c r="AS336" s="251"/>
      <c r="AT336" s="252"/>
      <c r="AU336" s="70"/>
      <c r="AV336" s="70"/>
      <c r="AW336" s="70"/>
      <c r="AX336" s="253"/>
      <c r="AY336" s="253"/>
      <c r="AZ336" s="253"/>
      <c r="BA336" s="253"/>
      <c r="BB336" s="253"/>
      <c r="BC336" s="254" t="str">
        <f t="shared" si="17"/>
        <v/>
      </c>
      <c r="BD336" s="255"/>
      <c r="BE336" s="256"/>
      <c r="BF336" s="250"/>
      <c r="BG336" s="250"/>
      <c r="BH336" s="250"/>
      <c r="BI336" s="250"/>
      <c r="BJ336" s="250"/>
      <c r="BK336" s="250"/>
      <c r="BL336" s="250"/>
      <c r="BM336" s="250"/>
      <c r="BN336" s="250"/>
      <c r="BO336" s="250"/>
      <c r="BP336" s="250"/>
      <c r="BQ336" s="250"/>
      <c r="BR336" s="250"/>
      <c r="BS336" s="250"/>
      <c r="BT336" s="250"/>
    </row>
    <row r="337" spans="1:72" s="33" customFormat="1" ht="12.75" x14ac:dyDescent="0.2">
      <c r="A337" s="250"/>
      <c r="B337" s="264"/>
      <c r="C337" s="264"/>
      <c r="D337" s="250"/>
      <c r="E337" s="250"/>
      <c r="F337" s="250"/>
      <c r="G337" s="250"/>
      <c r="H337" s="250"/>
      <c r="I337" s="250"/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  <c r="U337" s="250"/>
      <c r="V337" s="250"/>
      <c r="W337" s="250"/>
      <c r="X337" s="250"/>
      <c r="Y337" s="250"/>
      <c r="Z337" s="250"/>
      <c r="AA337" s="250"/>
      <c r="AB337" s="250"/>
      <c r="AC337" s="250"/>
      <c r="AD337" s="250"/>
      <c r="AE337" s="250"/>
      <c r="AF337" s="250"/>
      <c r="AG337" s="250"/>
      <c r="AH337" s="250"/>
      <c r="AI337" s="250"/>
      <c r="AJ337" s="250"/>
      <c r="AK337" s="250"/>
      <c r="AL337" s="250"/>
      <c r="AM337" s="250"/>
      <c r="AN337" s="250"/>
      <c r="AO337" s="250"/>
      <c r="AP337" s="250"/>
      <c r="AQ337" s="250"/>
      <c r="AR337" s="250"/>
      <c r="AS337" s="251"/>
      <c r="AT337" s="252"/>
      <c r="AU337" s="70"/>
      <c r="AV337" s="70"/>
      <c r="AW337" s="70"/>
      <c r="AX337" s="253"/>
      <c r="AY337" s="253"/>
      <c r="AZ337" s="253"/>
      <c r="BA337" s="253"/>
      <c r="BB337" s="253"/>
      <c r="BC337" s="254" t="str">
        <f t="shared" si="17"/>
        <v/>
      </c>
      <c r="BD337" s="255"/>
      <c r="BE337" s="256"/>
      <c r="BF337" s="250"/>
      <c r="BG337" s="250"/>
      <c r="BH337" s="250"/>
      <c r="BI337" s="250"/>
      <c r="BJ337" s="250"/>
      <c r="BK337" s="250"/>
      <c r="BL337" s="250"/>
      <c r="BM337" s="250"/>
      <c r="BN337" s="250"/>
      <c r="BO337" s="250"/>
      <c r="BP337" s="250"/>
      <c r="BQ337" s="250"/>
      <c r="BR337" s="250"/>
      <c r="BS337" s="250"/>
      <c r="BT337" s="250"/>
    </row>
    <row r="338" spans="1:72" s="33" customFormat="1" ht="12.75" x14ac:dyDescent="0.2">
      <c r="A338" s="250"/>
      <c r="B338" s="264"/>
      <c r="C338" s="264"/>
      <c r="D338" s="250"/>
      <c r="E338" s="250"/>
      <c r="F338" s="250"/>
      <c r="G338" s="250"/>
      <c r="H338" s="250"/>
      <c r="I338" s="250"/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  <c r="U338" s="250"/>
      <c r="V338" s="250"/>
      <c r="W338" s="250"/>
      <c r="X338" s="250"/>
      <c r="Y338" s="250"/>
      <c r="Z338" s="250"/>
      <c r="AA338" s="250"/>
      <c r="AB338" s="250"/>
      <c r="AC338" s="250"/>
      <c r="AD338" s="250"/>
      <c r="AE338" s="250"/>
      <c r="AF338" s="250"/>
      <c r="AG338" s="250"/>
      <c r="AH338" s="250"/>
      <c r="AI338" s="250"/>
      <c r="AJ338" s="250"/>
      <c r="AK338" s="250"/>
      <c r="AL338" s="250"/>
      <c r="AM338" s="250"/>
      <c r="AN338" s="250"/>
      <c r="AO338" s="250"/>
      <c r="AP338" s="250"/>
      <c r="AQ338" s="250"/>
      <c r="AR338" s="250"/>
      <c r="AS338" s="251"/>
      <c r="AT338" s="252"/>
      <c r="AU338" s="70"/>
      <c r="AV338" s="70"/>
      <c r="AW338" s="70"/>
      <c r="AX338" s="253"/>
      <c r="AY338" s="253"/>
      <c r="AZ338" s="253"/>
      <c r="BA338" s="253"/>
      <c r="BB338" s="253"/>
      <c r="BC338" s="254" t="str">
        <f t="shared" si="17"/>
        <v/>
      </c>
      <c r="BD338" s="255"/>
      <c r="BE338" s="256"/>
      <c r="BF338" s="250"/>
      <c r="BG338" s="250"/>
      <c r="BH338" s="250"/>
      <c r="BI338" s="250"/>
      <c r="BJ338" s="250"/>
      <c r="BK338" s="250"/>
      <c r="BL338" s="250"/>
      <c r="BM338" s="250"/>
      <c r="BN338" s="250"/>
      <c r="BO338" s="250"/>
      <c r="BP338" s="250"/>
      <c r="BQ338" s="250"/>
      <c r="BR338" s="250"/>
      <c r="BS338" s="250"/>
      <c r="BT338" s="250"/>
    </row>
    <row r="339" spans="1:72" s="33" customFormat="1" ht="12.75" x14ac:dyDescent="0.2">
      <c r="A339" s="250"/>
      <c r="B339" s="264"/>
      <c r="C339" s="264"/>
      <c r="D339" s="250"/>
      <c r="E339" s="250"/>
      <c r="F339" s="250"/>
      <c r="G339" s="250"/>
      <c r="H339" s="250"/>
      <c r="I339" s="250"/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  <c r="U339" s="250"/>
      <c r="V339" s="250"/>
      <c r="W339" s="250"/>
      <c r="X339" s="250"/>
      <c r="Y339" s="250"/>
      <c r="Z339" s="250"/>
      <c r="AA339" s="250"/>
      <c r="AB339" s="250"/>
      <c r="AC339" s="250"/>
      <c r="AD339" s="250"/>
      <c r="AE339" s="250"/>
      <c r="AF339" s="250"/>
      <c r="AG339" s="250"/>
      <c r="AH339" s="250"/>
      <c r="AI339" s="250"/>
      <c r="AJ339" s="250"/>
      <c r="AK339" s="250"/>
      <c r="AL339" s="250"/>
      <c r="AM339" s="250"/>
      <c r="AN339" s="250"/>
      <c r="AO339" s="250"/>
      <c r="AP339" s="250"/>
      <c r="AQ339" s="250"/>
      <c r="AR339" s="250"/>
      <c r="AS339" s="251"/>
      <c r="AT339" s="252"/>
      <c r="AU339" s="70"/>
      <c r="AV339" s="70"/>
      <c r="AW339" s="70"/>
      <c r="AX339" s="253"/>
      <c r="AY339" s="253"/>
      <c r="AZ339" s="253"/>
      <c r="BA339" s="253"/>
      <c r="BB339" s="253"/>
      <c r="BC339" s="254" t="str">
        <f t="shared" ref="BC339:BC353" si="18">IF(D353="SI","",LEFT(B353,3))</f>
        <v/>
      </c>
      <c r="BD339" s="255"/>
      <c r="BE339" s="256"/>
      <c r="BF339" s="250"/>
      <c r="BG339" s="250"/>
      <c r="BH339" s="250"/>
      <c r="BI339" s="250"/>
      <c r="BJ339" s="250"/>
      <c r="BK339" s="250"/>
      <c r="BL339" s="250"/>
      <c r="BM339" s="250"/>
      <c r="BN339" s="250"/>
      <c r="BO339" s="250"/>
      <c r="BP339" s="250"/>
      <c r="BQ339" s="250"/>
      <c r="BR339" s="250"/>
      <c r="BS339" s="250"/>
      <c r="BT339" s="250"/>
    </row>
    <row r="340" spans="1:72" s="33" customFormat="1" ht="12.75" x14ac:dyDescent="0.2">
      <c r="A340" s="250"/>
      <c r="B340" s="264"/>
      <c r="C340" s="264"/>
      <c r="D340" s="250"/>
      <c r="E340" s="250"/>
      <c r="F340" s="250"/>
      <c r="G340" s="250"/>
      <c r="H340" s="250"/>
      <c r="I340" s="250"/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  <c r="U340" s="250"/>
      <c r="V340" s="250"/>
      <c r="W340" s="250"/>
      <c r="X340" s="250"/>
      <c r="Y340" s="250"/>
      <c r="Z340" s="250"/>
      <c r="AA340" s="250"/>
      <c r="AB340" s="250"/>
      <c r="AC340" s="250"/>
      <c r="AD340" s="250"/>
      <c r="AE340" s="250"/>
      <c r="AF340" s="250"/>
      <c r="AG340" s="250"/>
      <c r="AH340" s="250"/>
      <c r="AI340" s="250"/>
      <c r="AJ340" s="250"/>
      <c r="AK340" s="250"/>
      <c r="AL340" s="250"/>
      <c r="AM340" s="250"/>
      <c r="AN340" s="250"/>
      <c r="AO340" s="250"/>
      <c r="AP340" s="250"/>
      <c r="AQ340" s="250"/>
      <c r="AR340" s="250"/>
      <c r="AS340" s="251"/>
      <c r="AT340" s="252"/>
      <c r="AU340" s="70"/>
      <c r="AV340" s="70"/>
      <c r="AW340" s="70"/>
      <c r="AX340" s="253"/>
      <c r="AY340" s="253"/>
      <c r="AZ340" s="253"/>
      <c r="BA340" s="253"/>
      <c r="BB340" s="253"/>
      <c r="BC340" s="254" t="str">
        <f t="shared" si="18"/>
        <v/>
      </c>
      <c r="BD340" s="255"/>
      <c r="BE340" s="256"/>
      <c r="BF340" s="250"/>
      <c r="BG340" s="250"/>
      <c r="BH340" s="250"/>
      <c r="BI340" s="250"/>
      <c r="BJ340" s="250"/>
      <c r="BK340" s="250"/>
      <c r="BL340" s="250"/>
      <c r="BM340" s="250"/>
      <c r="BN340" s="250"/>
      <c r="BO340" s="250"/>
      <c r="BP340" s="250"/>
      <c r="BQ340" s="250"/>
      <c r="BR340" s="250"/>
      <c r="BS340" s="250"/>
      <c r="BT340" s="250"/>
    </row>
    <row r="341" spans="1:72" s="33" customFormat="1" ht="12.75" x14ac:dyDescent="0.2">
      <c r="A341" s="250"/>
      <c r="B341" s="264"/>
      <c r="C341" s="264"/>
      <c r="D341" s="250"/>
      <c r="E341" s="250"/>
      <c r="F341" s="250"/>
      <c r="G341" s="250"/>
      <c r="H341" s="250"/>
      <c r="I341" s="250"/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  <c r="U341" s="250"/>
      <c r="V341" s="250"/>
      <c r="W341" s="250"/>
      <c r="X341" s="250"/>
      <c r="Y341" s="250"/>
      <c r="Z341" s="250"/>
      <c r="AA341" s="250"/>
      <c r="AB341" s="250"/>
      <c r="AC341" s="250"/>
      <c r="AD341" s="250"/>
      <c r="AE341" s="250"/>
      <c r="AF341" s="250"/>
      <c r="AG341" s="250"/>
      <c r="AH341" s="250"/>
      <c r="AI341" s="250"/>
      <c r="AJ341" s="250"/>
      <c r="AK341" s="250"/>
      <c r="AL341" s="250"/>
      <c r="AM341" s="250"/>
      <c r="AN341" s="250"/>
      <c r="AO341" s="250"/>
      <c r="AP341" s="250"/>
      <c r="AQ341" s="250"/>
      <c r="AR341" s="250"/>
      <c r="AS341" s="251"/>
      <c r="AT341" s="252"/>
      <c r="AU341" s="70"/>
      <c r="AV341" s="70"/>
      <c r="AW341" s="70"/>
      <c r="AX341" s="253"/>
      <c r="AY341" s="253"/>
      <c r="AZ341" s="253"/>
      <c r="BA341" s="253"/>
      <c r="BB341" s="253"/>
      <c r="BC341" s="254" t="str">
        <f t="shared" si="18"/>
        <v/>
      </c>
      <c r="BD341" s="255"/>
      <c r="BE341" s="256"/>
      <c r="BF341" s="250"/>
      <c r="BG341" s="250"/>
      <c r="BH341" s="250"/>
      <c r="BI341" s="250"/>
      <c r="BJ341" s="250"/>
      <c r="BK341" s="250"/>
      <c r="BL341" s="250"/>
      <c r="BM341" s="250"/>
      <c r="BN341" s="250"/>
      <c r="BO341" s="250"/>
      <c r="BP341" s="250"/>
      <c r="BQ341" s="250"/>
      <c r="BR341" s="250"/>
      <c r="BS341" s="250"/>
      <c r="BT341" s="250"/>
    </row>
    <row r="342" spans="1:72" s="33" customFormat="1" ht="12.75" x14ac:dyDescent="0.2">
      <c r="A342" s="250"/>
      <c r="B342" s="264"/>
      <c r="C342" s="264"/>
      <c r="D342" s="250"/>
      <c r="E342" s="250"/>
      <c r="F342" s="250"/>
      <c r="G342" s="250"/>
      <c r="H342" s="250"/>
      <c r="I342" s="250"/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  <c r="U342" s="250"/>
      <c r="V342" s="250"/>
      <c r="W342" s="250"/>
      <c r="X342" s="250"/>
      <c r="Y342" s="250"/>
      <c r="Z342" s="250"/>
      <c r="AA342" s="250"/>
      <c r="AB342" s="250"/>
      <c r="AC342" s="250"/>
      <c r="AD342" s="250"/>
      <c r="AE342" s="250"/>
      <c r="AF342" s="250"/>
      <c r="AG342" s="250"/>
      <c r="AH342" s="250"/>
      <c r="AI342" s="250"/>
      <c r="AJ342" s="250"/>
      <c r="AK342" s="250"/>
      <c r="AL342" s="250"/>
      <c r="AM342" s="250"/>
      <c r="AN342" s="250"/>
      <c r="AO342" s="250"/>
      <c r="AP342" s="250"/>
      <c r="AQ342" s="250"/>
      <c r="AR342" s="250"/>
      <c r="AS342" s="251"/>
      <c r="AT342" s="252"/>
      <c r="AU342" s="70"/>
      <c r="AV342" s="70"/>
      <c r="AW342" s="70"/>
      <c r="AX342" s="253"/>
      <c r="AY342" s="253"/>
      <c r="AZ342" s="253"/>
      <c r="BA342" s="253"/>
      <c r="BB342" s="253"/>
      <c r="BC342" s="254" t="str">
        <f t="shared" si="18"/>
        <v/>
      </c>
      <c r="BD342" s="255"/>
      <c r="BE342" s="256"/>
      <c r="BF342" s="250"/>
      <c r="BG342" s="250"/>
      <c r="BH342" s="250"/>
      <c r="BI342" s="250"/>
      <c r="BJ342" s="250"/>
      <c r="BK342" s="250"/>
      <c r="BL342" s="250"/>
      <c r="BM342" s="250"/>
      <c r="BN342" s="250"/>
      <c r="BO342" s="250"/>
      <c r="BP342" s="250"/>
      <c r="BQ342" s="250"/>
      <c r="BR342" s="250"/>
      <c r="BS342" s="250"/>
      <c r="BT342" s="250"/>
    </row>
    <row r="343" spans="1:72" s="33" customFormat="1" ht="12.75" x14ac:dyDescent="0.2">
      <c r="A343" s="250"/>
      <c r="B343" s="264"/>
      <c r="C343" s="264"/>
      <c r="D343" s="250"/>
      <c r="E343" s="250"/>
      <c r="F343" s="250"/>
      <c r="G343" s="250"/>
      <c r="H343" s="250"/>
      <c r="I343" s="250"/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  <c r="U343" s="250"/>
      <c r="V343" s="250"/>
      <c r="W343" s="250"/>
      <c r="X343" s="250"/>
      <c r="Y343" s="250"/>
      <c r="Z343" s="250"/>
      <c r="AA343" s="250"/>
      <c r="AB343" s="250"/>
      <c r="AC343" s="250"/>
      <c r="AD343" s="250"/>
      <c r="AE343" s="250"/>
      <c r="AF343" s="250"/>
      <c r="AG343" s="250"/>
      <c r="AH343" s="250"/>
      <c r="AI343" s="250"/>
      <c r="AJ343" s="250"/>
      <c r="AK343" s="250"/>
      <c r="AL343" s="250"/>
      <c r="AM343" s="250"/>
      <c r="AN343" s="250"/>
      <c r="AO343" s="250"/>
      <c r="AP343" s="250"/>
      <c r="AQ343" s="250"/>
      <c r="AR343" s="250"/>
      <c r="AS343" s="251"/>
      <c r="AT343" s="252"/>
      <c r="AU343" s="70"/>
      <c r="AV343" s="70"/>
      <c r="AW343" s="70"/>
      <c r="AX343" s="253"/>
      <c r="AY343" s="253"/>
      <c r="AZ343" s="253"/>
      <c r="BA343" s="253"/>
      <c r="BB343" s="253"/>
      <c r="BC343" s="254" t="str">
        <f t="shared" si="18"/>
        <v/>
      </c>
      <c r="BD343" s="255"/>
      <c r="BE343" s="256"/>
      <c r="BF343" s="250"/>
      <c r="BG343" s="250"/>
      <c r="BH343" s="250"/>
      <c r="BI343" s="250"/>
      <c r="BJ343" s="250"/>
      <c r="BK343" s="250"/>
      <c r="BL343" s="250"/>
      <c r="BM343" s="250"/>
      <c r="BN343" s="250"/>
      <c r="BO343" s="250"/>
      <c r="BP343" s="250"/>
      <c r="BQ343" s="250"/>
      <c r="BR343" s="250"/>
      <c r="BS343" s="250"/>
      <c r="BT343" s="250"/>
    </row>
    <row r="344" spans="1:72" s="33" customFormat="1" ht="12.75" x14ac:dyDescent="0.2">
      <c r="A344" s="250"/>
      <c r="B344" s="264"/>
      <c r="C344" s="264"/>
      <c r="D344" s="250"/>
      <c r="E344" s="250"/>
      <c r="F344" s="250"/>
      <c r="G344" s="250"/>
      <c r="H344" s="250"/>
      <c r="I344" s="250"/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  <c r="U344" s="250"/>
      <c r="V344" s="250"/>
      <c r="W344" s="250"/>
      <c r="X344" s="250"/>
      <c r="Y344" s="250"/>
      <c r="Z344" s="250"/>
      <c r="AA344" s="250"/>
      <c r="AB344" s="250"/>
      <c r="AC344" s="250"/>
      <c r="AD344" s="250"/>
      <c r="AE344" s="250"/>
      <c r="AF344" s="250"/>
      <c r="AG344" s="250"/>
      <c r="AH344" s="250"/>
      <c r="AI344" s="250"/>
      <c r="AJ344" s="250"/>
      <c r="AK344" s="250"/>
      <c r="AL344" s="250"/>
      <c r="AM344" s="250"/>
      <c r="AN344" s="250"/>
      <c r="AO344" s="250"/>
      <c r="AP344" s="250"/>
      <c r="AQ344" s="250"/>
      <c r="AR344" s="250"/>
      <c r="AS344" s="251"/>
      <c r="AT344" s="252"/>
      <c r="AU344" s="70"/>
      <c r="AV344" s="70"/>
      <c r="AW344" s="70"/>
      <c r="AX344" s="253"/>
      <c r="AY344" s="253"/>
      <c r="AZ344" s="253"/>
      <c r="BA344" s="253"/>
      <c r="BB344" s="253"/>
      <c r="BC344" s="254" t="str">
        <f t="shared" si="18"/>
        <v/>
      </c>
      <c r="BD344" s="255"/>
      <c r="BE344" s="256"/>
      <c r="BF344" s="250"/>
      <c r="BG344" s="250"/>
      <c r="BH344" s="250"/>
      <c r="BI344" s="250"/>
      <c r="BJ344" s="250"/>
      <c r="BK344" s="250"/>
      <c r="BL344" s="250"/>
      <c r="BM344" s="250"/>
      <c r="BN344" s="250"/>
      <c r="BO344" s="250"/>
      <c r="BP344" s="250"/>
      <c r="BQ344" s="250"/>
      <c r="BR344" s="250"/>
      <c r="BS344" s="250"/>
      <c r="BT344" s="250"/>
    </row>
    <row r="345" spans="1:72" s="33" customFormat="1" ht="12.75" x14ac:dyDescent="0.2">
      <c r="A345" s="250"/>
      <c r="B345" s="264"/>
      <c r="C345" s="264"/>
      <c r="D345" s="250"/>
      <c r="E345" s="250"/>
      <c r="F345" s="250"/>
      <c r="G345" s="250"/>
      <c r="H345" s="250"/>
      <c r="I345" s="250"/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  <c r="U345" s="250"/>
      <c r="V345" s="250"/>
      <c r="W345" s="250"/>
      <c r="X345" s="250"/>
      <c r="Y345" s="250"/>
      <c r="Z345" s="250"/>
      <c r="AA345" s="250"/>
      <c r="AB345" s="250"/>
      <c r="AC345" s="250"/>
      <c r="AD345" s="250"/>
      <c r="AE345" s="250"/>
      <c r="AF345" s="250"/>
      <c r="AG345" s="250"/>
      <c r="AH345" s="250"/>
      <c r="AI345" s="250"/>
      <c r="AJ345" s="250"/>
      <c r="AK345" s="250"/>
      <c r="AL345" s="250"/>
      <c r="AM345" s="250"/>
      <c r="AN345" s="250"/>
      <c r="AO345" s="250"/>
      <c r="AP345" s="250"/>
      <c r="AQ345" s="250"/>
      <c r="AR345" s="250"/>
      <c r="AS345" s="251"/>
      <c r="AT345" s="252"/>
      <c r="AU345" s="70"/>
      <c r="AV345" s="70"/>
      <c r="AW345" s="70"/>
      <c r="AX345" s="253"/>
      <c r="AY345" s="253"/>
      <c r="AZ345" s="253"/>
      <c r="BA345" s="253"/>
      <c r="BB345" s="253"/>
      <c r="BC345" s="254" t="str">
        <f t="shared" si="18"/>
        <v/>
      </c>
      <c r="BD345" s="255"/>
      <c r="BE345" s="256"/>
      <c r="BF345" s="250"/>
      <c r="BG345" s="250"/>
      <c r="BH345" s="250"/>
      <c r="BI345" s="250"/>
      <c r="BJ345" s="250"/>
      <c r="BK345" s="250"/>
      <c r="BL345" s="250"/>
      <c r="BM345" s="250"/>
      <c r="BN345" s="250"/>
      <c r="BO345" s="250"/>
      <c r="BP345" s="250"/>
      <c r="BQ345" s="250"/>
      <c r="BR345" s="250"/>
      <c r="BS345" s="250"/>
      <c r="BT345" s="250"/>
    </row>
    <row r="346" spans="1:72" s="33" customFormat="1" ht="12.75" x14ac:dyDescent="0.2">
      <c r="A346" s="250"/>
      <c r="B346" s="264"/>
      <c r="C346" s="264"/>
      <c r="D346" s="250"/>
      <c r="E346" s="250"/>
      <c r="F346" s="250"/>
      <c r="G346" s="250"/>
      <c r="H346" s="250"/>
      <c r="I346" s="250"/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  <c r="U346" s="250"/>
      <c r="V346" s="250"/>
      <c r="W346" s="250"/>
      <c r="X346" s="250"/>
      <c r="Y346" s="250"/>
      <c r="Z346" s="250"/>
      <c r="AA346" s="250"/>
      <c r="AB346" s="250"/>
      <c r="AC346" s="250"/>
      <c r="AD346" s="250"/>
      <c r="AE346" s="250"/>
      <c r="AF346" s="250"/>
      <c r="AG346" s="250"/>
      <c r="AH346" s="250"/>
      <c r="AI346" s="250"/>
      <c r="AJ346" s="250"/>
      <c r="AK346" s="250"/>
      <c r="AL346" s="250"/>
      <c r="AM346" s="250"/>
      <c r="AN346" s="250"/>
      <c r="AO346" s="250"/>
      <c r="AP346" s="250"/>
      <c r="AQ346" s="250"/>
      <c r="AR346" s="250"/>
      <c r="AS346" s="251"/>
      <c r="AT346" s="252"/>
      <c r="AU346" s="70"/>
      <c r="AV346" s="70"/>
      <c r="AW346" s="70"/>
      <c r="AX346" s="253"/>
      <c r="AY346" s="253"/>
      <c r="AZ346" s="253"/>
      <c r="BA346" s="253"/>
      <c r="BB346" s="253"/>
      <c r="BC346" s="254" t="str">
        <f t="shared" si="18"/>
        <v/>
      </c>
      <c r="BD346" s="255"/>
      <c r="BE346" s="256"/>
      <c r="BF346" s="250"/>
      <c r="BG346" s="250"/>
      <c r="BH346" s="250"/>
      <c r="BI346" s="250"/>
      <c r="BJ346" s="250"/>
      <c r="BK346" s="250"/>
      <c r="BL346" s="250"/>
      <c r="BM346" s="250"/>
      <c r="BN346" s="250"/>
      <c r="BO346" s="250"/>
      <c r="BP346" s="250"/>
      <c r="BQ346" s="250"/>
      <c r="BR346" s="250"/>
      <c r="BS346" s="250"/>
      <c r="BT346" s="250"/>
    </row>
    <row r="347" spans="1:72" s="33" customFormat="1" ht="12.75" x14ac:dyDescent="0.2">
      <c r="A347" s="250"/>
      <c r="B347" s="264"/>
      <c r="C347" s="264"/>
      <c r="D347" s="250"/>
      <c r="E347" s="250"/>
      <c r="F347" s="250"/>
      <c r="G347" s="250"/>
      <c r="H347" s="250"/>
      <c r="I347" s="250"/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  <c r="U347" s="250"/>
      <c r="V347" s="250"/>
      <c r="W347" s="250"/>
      <c r="X347" s="250"/>
      <c r="Y347" s="250"/>
      <c r="Z347" s="250"/>
      <c r="AA347" s="250"/>
      <c r="AB347" s="250"/>
      <c r="AC347" s="250"/>
      <c r="AD347" s="250"/>
      <c r="AE347" s="250"/>
      <c r="AF347" s="250"/>
      <c r="AG347" s="250"/>
      <c r="AH347" s="250"/>
      <c r="AI347" s="250"/>
      <c r="AJ347" s="250"/>
      <c r="AK347" s="250"/>
      <c r="AL347" s="250"/>
      <c r="AM347" s="250"/>
      <c r="AN347" s="250"/>
      <c r="AO347" s="250"/>
      <c r="AP347" s="250"/>
      <c r="AQ347" s="250"/>
      <c r="AR347" s="250"/>
      <c r="AS347" s="251"/>
      <c r="AT347" s="252"/>
      <c r="AU347" s="70"/>
      <c r="AV347" s="70"/>
      <c r="AW347" s="70"/>
      <c r="AX347" s="253"/>
      <c r="AY347" s="253"/>
      <c r="AZ347" s="253"/>
      <c r="BA347" s="253"/>
      <c r="BB347" s="253"/>
      <c r="BC347" s="254" t="str">
        <f t="shared" si="18"/>
        <v/>
      </c>
      <c r="BD347" s="255"/>
      <c r="BE347" s="256"/>
      <c r="BF347" s="250"/>
      <c r="BG347" s="250"/>
      <c r="BH347" s="250"/>
      <c r="BI347" s="250"/>
      <c r="BJ347" s="250"/>
      <c r="BK347" s="250"/>
      <c r="BL347" s="250"/>
      <c r="BM347" s="250"/>
      <c r="BN347" s="250"/>
      <c r="BO347" s="250"/>
      <c r="BP347" s="250"/>
      <c r="BQ347" s="250"/>
      <c r="BR347" s="250"/>
      <c r="BS347" s="250"/>
      <c r="BT347" s="250"/>
    </row>
    <row r="348" spans="1:72" s="33" customFormat="1" ht="12.75" x14ac:dyDescent="0.2">
      <c r="A348" s="250"/>
      <c r="B348" s="264"/>
      <c r="C348" s="264"/>
      <c r="D348" s="250"/>
      <c r="E348" s="250"/>
      <c r="F348" s="250"/>
      <c r="G348" s="250"/>
      <c r="H348" s="250"/>
      <c r="I348" s="250"/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  <c r="U348" s="250"/>
      <c r="V348" s="250"/>
      <c r="W348" s="250"/>
      <c r="X348" s="250"/>
      <c r="Y348" s="250"/>
      <c r="Z348" s="250"/>
      <c r="AA348" s="250"/>
      <c r="AB348" s="250"/>
      <c r="AC348" s="250"/>
      <c r="AD348" s="250"/>
      <c r="AE348" s="250"/>
      <c r="AF348" s="250"/>
      <c r="AG348" s="250"/>
      <c r="AH348" s="250"/>
      <c r="AI348" s="250"/>
      <c r="AJ348" s="250"/>
      <c r="AK348" s="250"/>
      <c r="AL348" s="250"/>
      <c r="AM348" s="250"/>
      <c r="AN348" s="250"/>
      <c r="AO348" s="250"/>
      <c r="AP348" s="250"/>
      <c r="AQ348" s="250"/>
      <c r="AR348" s="250"/>
      <c r="AS348" s="251"/>
      <c r="AT348" s="252"/>
      <c r="AU348" s="70"/>
      <c r="AV348" s="70"/>
      <c r="AW348" s="70"/>
      <c r="AX348" s="253"/>
      <c r="AY348" s="253"/>
      <c r="AZ348" s="253"/>
      <c r="BA348" s="253"/>
      <c r="BB348" s="253"/>
      <c r="BC348" s="254" t="str">
        <f t="shared" si="18"/>
        <v/>
      </c>
      <c r="BD348" s="255"/>
      <c r="BE348" s="256"/>
      <c r="BF348" s="250"/>
      <c r="BG348" s="250"/>
      <c r="BH348" s="250"/>
      <c r="BI348" s="250"/>
      <c r="BJ348" s="250"/>
      <c r="BK348" s="250"/>
      <c r="BL348" s="250"/>
      <c r="BM348" s="250"/>
      <c r="BN348" s="250"/>
      <c r="BO348" s="250"/>
      <c r="BP348" s="250"/>
      <c r="BQ348" s="250"/>
      <c r="BR348" s="250"/>
      <c r="BS348" s="250"/>
      <c r="BT348" s="250"/>
    </row>
    <row r="349" spans="1:72" s="33" customFormat="1" ht="12.75" x14ac:dyDescent="0.2">
      <c r="A349" s="250"/>
      <c r="B349" s="264"/>
      <c r="C349" s="264"/>
      <c r="D349" s="250"/>
      <c r="E349" s="250"/>
      <c r="F349" s="250"/>
      <c r="G349" s="250"/>
      <c r="H349" s="250"/>
      <c r="I349" s="250"/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  <c r="U349" s="250"/>
      <c r="V349" s="250"/>
      <c r="W349" s="250"/>
      <c r="X349" s="250"/>
      <c r="Y349" s="250"/>
      <c r="Z349" s="250"/>
      <c r="AA349" s="250"/>
      <c r="AB349" s="250"/>
      <c r="AC349" s="250"/>
      <c r="AD349" s="250"/>
      <c r="AE349" s="250"/>
      <c r="AF349" s="250"/>
      <c r="AG349" s="250"/>
      <c r="AH349" s="250"/>
      <c r="AI349" s="250"/>
      <c r="AJ349" s="250"/>
      <c r="AK349" s="250"/>
      <c r="AL349" s="250"/>
      <c r="AM349" s="250"/>
      <c r="AN349" s="250"/>
      <c r="AO349" s="250"/>
      <c r="AP349" s="250"/>
      <c r="AQ349" s="250"/>
      <c r="AR349" s="250"/>
      <c r="AS349" s="251"/>
      <c r="AT349" s="252"/>
      <c r="AU349" s="70"/>
      <c r="AV349" s="70"/>
      <c r="AW349" s="70"/>
      <c r="AX349" s="253"/>
      <c r="AY349" s="253"/>
      <c r="AZ349" s="253"/>
      <c r="BA349" s="253"/>
      <c r="BB349" s="253"/>
      <c r="BC349" s="254" t="str">
        <f t="shared" si="18"/>
        <v/>
      </c>
      <c r="BD349" s="255"/>
      <c r="BE349" s="256"/>
      <c r="BF349" s="250"/>
      <c r="BG349" s="250"/>
      <c r="BH349" s="250"/>
      <c r="BI349" s="250"/>
      <c r="BJ349" s="250"/>
      <c r="BK349" s="250"/>
      <c r="BL349" s="250"/>
      <c r="BM349" s="250"/>
      <c r="BN349" s="250"/>
      <c r="BO349" s="250"/>
      <c r="BP349" s="250"/>
      <c r="BQ349" s="250"/>
      <c r="BR349" s="250"/>
      <c r="BS349" s="250"/>
      <c r="BT349" s="250"/>
    </row>
    <row r="350" spans="1:72" s="33" customFormat="1" ht="12.75" x14ac:dyDescent="0.2">
      <c r="A350" s="250"/>
      <c r="B350" s="264"/>
      <c r="C350" s="264"/>
      <c r="D350" s="250"/>
      <c r="E350" s="250"/>
      <c r="F350" s="250"/>
      <c r="G350" s="250"/>
      <c r="H350" s="250"/>
      <c r="I350" s="250"/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  <c r="U350" s="250"/>
      <c r="V350" s="250"/>
      <c r="W350" s="250"/>
      <c r="X350" s="250"/>
      <c r="Y350" s="250"/>
      <c r="Z350" s="250"/>
      <c r="AA350" s="250"/>
      <c r="AB350" s="250"/>
      <c r="AC350" s="250"/>
      <c r="AD350" s="250"/>
      <c r="AE350" s="250"/>
      <c r="AF350" s="250"/>
      <c r="AG350" s="250"/>
      <c r="AH350" s="250"/>
      <c r="AI350" s="250"/>
      <c r="AJ350" s="250"/>
      <c r="AK350" s="250"/>
      <c r="AL350" s="250"/>
      <c r="AM350" s="250"/>
      <c r="AN350" s="250"/>
      <c r="AO350" s="250"/>
      <c r="AP350" s="250"/>
      <c r="AQ350" s="250"/>
      <c r="AR350" s="250"/>
      <c r="AS350" s="251"/>
      <c r="AT350" s="252"/>
      <c r="AU350" s="70"/>
      <c r="AV350" s="70"/>
      <c r="AW350" s="70"/>
      <c r="AX350" s="253"/>
      <c r="AY350" s="253"/>
      <c r="AZ350" s="253"/>
      <c r="BA350" s="253"/>
      <c r="BB350" s="253"/>
      <c r="BC350" s="254" t="str">
        <f t="shared" si="18"/>
        <v/>
      </c>
      <c r="BD350" s="255"/>
      <c r="BE350" s="256"/>
      <c r="BF350" s="250"/>
      <c r="BG350" s="250"/>
      <c r="BH350" s="250"/>
      <c r="BI350" s="250"/>
      <c r="BJ350" s="250"/>
      <c r="BK350" s="250"/>
      <c r="BL350" s="250"/>
      <c r="BM350" s="250"/>
      <c r="BN350" s="250"/>
      <c r="BO350" s="250"/>
      <c r="BP350" s="250"/>
      <c r="BQ350" s="250"/>
      <c r="BR350" s="250"/>
      <c r="BS350" s="250"/>
      <c r="BT350" s="250"/>
    </row>
    <row r="351" spans="1:72" s="33" customFormat="1" ht="12.75" x14ac:dyDescent="0.2">
      <c r="A351" s="250"/>
      <c r="B351" s="264"/>
      <c r="C351" s="264"/>
      <c r="D351" s="250"/>
      <c r="E351" s="250"/>
      <c r="F351" s="250"/>
      <c r="G351" s="250"/>
      <c r="H351" s="250"/>
      <c r="I351" s="250"/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  <c r="U351" s="250"/>
      <c r="V351" s="250"/>
      <c r="W351" s="250"/>
      <c r="X351" s="250"/>
      <c r="Y351" s="250"/>
      <c r="Z351" s="250"/>
      <c r="AA351" s="250"/>
      <c r="AB351" s="250"/>
      <c r="AC351" s="250"/>
      <c r="AD351" s="250"/>
      <c r="AE351" s="250"/>
      <c r="AF351" s="250"/>
      <c r="AG351" s="250"/>
      <c r="AH351" s="250"/>
      <c r="AI351" s="250"/>
      <c r="AJ351" s="250"/>
      <c r="AK351" s="250"/>
      <c r="AL351" s="250"/>
      <c r="AM351" s="250"/>
      <c r="AN351" s="250"/>
      <c r="AO351" s="250"/>
      <c r="AP351" s="250"/>
      <c r="AQ351" s="250"/>
      <c r="AR351" s="250"/>
      <c r="AS351" s="251"/>
      <c r="AT351" s="252"/>
      <c r="AU351" s="70"/>
      <c r="AV351" s="70"/>
      <c r="AW351" s="70"/>
      <c r="AX351" s="253"/>
      <c r="AY351" s="253"/>
      <c r="AZ351" s="253"/>
      <c r="BA351" s="253"/>
      <c r="BB351" s="253"/>
      <c r="BC351" s="254" t="str">
        <f t="shared" si="18"/>
        <v/>
      </c>
      <c r="BD351" s="255"/>
      <c r="BE351" s="256"/>
      <c r="BF351" s="250"/>
      <c r="BG351" s="250"/>
      <c r="BH351" s="250"/>
      <c r="BI351" s="250"/>
      <c r="BJ351" s="250"/>
      <c r="BK351" s="250"/>
      <c r="BL351" s="250"/>
      <c r="BM351" s="250"/>
      <c r="BN351" s="250"/>
      <c r="BO351" s="250"/>
      <c r="BP351" s="250"/>
      <c r="BQ351" s="250"/>
      <c r="BR351" s="250"/>
      <c r="BS351" s="250"/>
      <c r="BT351" s="250"/>
    </row>
    <row r="352" spans="1:72" s="33" customFormat="1" ht="12.75" x14ac:dyDescent="0.2">
      <c r="A352" s="250"/>
      <c r="B352" s="264"/>
      <c r="C352" s="264"/>
      <c r="D352" s="250"/>
      <c r="E352" s="250"/>
      <c r="F352" s="250"/>
      <c r="G352" s="250"/>
      <c r="H352" s="250"/>
      <c r="I352" s="250"/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  <c r="U352" s="250"/>
      <c r="V352" s="250"/>
      <c r="W352" s="250"/>
      <c r="X352" s="250"/>
      <c r="Y352" s="250"/>
      <c r="Z352" s="250"/>
      <c r="AA352" s="250"/>
      <c r="AB352" s="250"/>
      <c r="AC352" s="250"/>
      <c r="AD352" s="250"/>
      <c r="AE352" s="250"/>
      <c r="AF352" s="250"/>
      <c r="AG352" s="250"/>
      <c r="AH352" s="250"/>
      <c r="AI352" s="250"/>
      <c r="AJ352" s="250"/>
      <c r="AK352" s="250"/>
      <c r="AL352" s="250"/>
      <c r="AM352" s="250"/>
      <c r="AN352" s="250"/>
      <c r="AO352" s="250"/>
      <c r="AP352" s="250"/>
      <c r="AQ352" s="250"/>
      <c r="AR352" s="250"/>
      <c r="AS352" s="251"/>
      <c r="AT352" s="252"/>
      <c r="AU352" s="70"/>
      <c r="AV352" s="70"/>
      <c r="AW352" s="70"/>
      <c r="AX352" s="253"/>
      <c r="AY352" s="253"/>
      <c r="AZ352" s="253"/>
      <c r="BA352" s="253"/>
      <c r="BB352" s="253"/>
      <c r="BC352" s="254" t="str">
        <f t="shared" si="18"/>
        <v/>
      </c>
      <c r="BD352" s="255"/>
      <c r="BE352" s="256"/>
      <c r="BF352" s="250"/>
      <c r="BG352" s="250"/>
      <c r="BH352" s="250"/>
      <c r="BI352" s="250"/>
      <c r="BJ352" s="250"/>
      <c r="BK352" s="250"/>
      <c r="BL352" s="250"/>
      <c r="BM352" s="250"/>
      <c r="BN352" s="250"/>
      <c r="BO352" s="250"/>
      <c r="BP352" s="250"/>
      <c r="BQ352" s="250"/>
      <c r="BR352" s="250"/>
      <c r="BS352" s="250"/>
      <c r="BT352" s="250"/>
    </row>
    <row r="353" spans="1:72" s="33" customFormat="1" ht="12.75" x14ac:dyDescent="0.2">
      <c r="A353" s="250"/>
      <c r="B353" s="264"/>
      <c r="C353" s="264"/>
      <c r="D353" s="250"/>
      <c r="E353" s="250"/>
      <c r="F353" s="250"/>
      <c r="G353" s="250"/>
      <c r="H353" s="250"/>
      <c r="I353" s="250"/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  <c r="U353" s="250"/>
      <c r="V353" s="250"/>
      <c r="W353" s="250"/>
      <c r="X353" s="250"/>
      <c r="Y353" s="250"/>
      <c r="Z353" s="250"/>
      <c r="AA353" s="250"/>
      <c r="AB353" s="250"/>
      <c r="AC353" s="250"/>
      <c r="AD353" s="250"/>
      <c r="AE353" s="250"/>
      <c r="AF353" s="250"/>
      <c r="AG353" s="250"/>
      <c r="AH353" s="250"/>
      <c r="AI353" s="250"/>
      <c r="AJ353" s="250"/>
      <c r="AK353" s="250"/>
      <c r="AL353" s="250"/>
      <c r="AM353" s="250"/>
      <c r="AN353" s="250"/>
      <c r="AO353" s="250"/>
      <c r="AP353" s="250"/>
      <c r="AQ353" s="250"/>
      <c r="AR353" s="250"/>
      <c r="AS353" s="251"/>
      <c r="AT353" s="252"/>
      <c r="AU353" s="70"/>
      <c r="AV353" s="70"/>
      <c r="AW353" s="70"/>
      <c r="AX353" s="253"/>
      <c r="AY353" s="253"/>
      <c r="AZ353" s="253"/>
      <c r="BA353" s="253"/>
      <c r="BB353" s="253"/>
      <c r="BC353" s="254" t="str">
        <f t="shared" si="18"/>
        <v/>
      </c>
      <c r="BD353" s="255"/>
      <c r="BE353" s="256"/>
      <c r="BF353" s="250"/>
      <c r="BG353" s="250"/>
      <c r="BH353" s="250"/>
      <c r="BI353" s="250"/>
      <c r="BJ353" s="250"/>
      <c r="BK353" s="250"/>
      <c r="BL353" s="250"/>
      <c r="BM353" s="250"/>
      <c r="BN353" s="250"/>
      <c r="BO353" s="250"/>
      <c r="BP353" s="250"/>
      <c r="BQ353" s="250"/>
      <c r="BR353" s="250"/>
      <c r="BS353" s="250"/>
      <c r="BT353" s="250"/>
    </row>
    <row r="354" spans="1:72" ht="12.95" customHeight="1" x14ac:dyDescent="0.2">
      <c r="A354" s="250"/>
      <c r="B354" s="264"/>
      <c r="C354" s="264"/>
      <c r="D354" s="250"/>
      <c r="E354" s="250"/>
      <c r="F354" s="250"/>
      <c r="G354" s="250"/>
      <c r="H354" s="250"/>
      <c r="I354" s="250"/>
      <c r="J354" s="250"/>
      <c r="K354" s="250"/>
      <c r="L354" s="250"/>
      <c r="M354" s="250"/>
    </row>
    <row r="355" spans="1:72" ht="12.95" customHeight="1" x14ac:dyDescent="0.2">
      <c r="A355" s="250"/>
      <c r="B355" s="264"/>
      <c r="C355" s="264"/>
      <c r="D355" s="250"/>
      <c r="E355" s="250"/>
      <c r="F355" s="250"/>
      <c r="G355" s="250"/>
      <c r="H355" s="250"/>
      <c r="I355" s="250"/>
      <c r="J355" s="250"/>
      <c r="K355" s="250"/>
      <c r="L355" s="250"/>
      <c r="M355" s="250"/>
    </row>
    <row r="356" spans="1:72" ht="12.95" customHeight="1" x14ac:dyDescent="0.2">
      <c r="A356" s="250"/>
      <c r="B356" s="265"/>
      <c r="C356" s="265"/>
      <c r="D356" s="250"/>
      <c r="E356" s="250"/>
      <c r="F356" s="250"/>
      <c r="G356" s="250"/>
      <c r="H356" s="250"/>
      <c r="I356" s="250"/>
      <c r="J356" s="250"/>
      <c r="K356" s="250"/>
      <c r="L356" s="250"/>
      <c r="M356" s="250"/>
    </row>
    <row r="357" spans="1:72" ht="12.95" customHeight="1" x14ac:dyDescent="0.2">
      <c r="A357" s="250"/>
      <c r="B357" s="266"/>
      <c r="C357" s="266"/>
      <c r="D357" s="250"/>
      <c r="E357" s="250"/>
      <c r="F357" s="250"/>
      <c r="G357" s="250"/>
      <c r="H357" s="250"/>
      <c r="I357" s="250"/>
      <c r="J357" s="250"/>
      <c r="K357" s="250"/>
      <c r="L357" s="250"/>
      <c r="M357" s="250"/>
    </row>
    <row r="358" spans="1:72" ht="12.95" customHeight="1" x14ac:dyDescent="0.2">
      <c r="A358" s="250"/>
      <c r="B358" s="266"/>
      <c r="C358" s="267"/>
      <c r="D358" s="250"/>
      <c r="E358" s="250"/>
      <c r="F358" s="250"/>
      <c r="G358" s="250"/>
      <c r="H358" s="250"/>
      <c r="I358" s="250"/>
      <c r="J358" s="250"/>
      <c r="K358" s="250"/>
      <c r="L358" s="250"/>
      <c r="M358" s="250"/>
    </row>
    <row r="359" spans="1:72" ht="12.95" customHeight="1" x14ac:dyDescent="0.2">
      <c r="A359" s="250"/>
      <c r="B359" s="266"/>
      <c r="C359" s="266"/>
      <c r="D359" s="250"/>
      <c r="E359" s="250"/>
      <c r="F359" s="250"/>
      <c r="G359" s="250"/>
      <c r="H359" s="250"/>
      <c r="I359" s="250"/>
      <c r="J359" s="250"/>
      <c r="K359" s="250"/>
      <c r="L359" s="250"/>
      <c r="M359" s="250"/>
    </row>
    <row r="360" spans="1:72" ht="12.95" customHeight="1" x14ac:dyDescent="0.2">
      <c r="B360" s="264"/>
      <c r="C360" s="264"/>
      <c r="D360" s="250"/>
      <c r="E360" s="250"/>
      <c r="F360" s="250"/>
      <c r="G360" s="250"/>
      <c r="H360" s="250"/>
      <c r="I360" s="250"/>
      <c r="J360" s="250"/>
      <c r="K360" s="250"/>
      <c r="L360" s="250"/>
      <c r="M360" s="250"/>
    </row>
    <row r="361" spans="1:72" ht="12.95" customHeight="1" x14ac:dyDescent="0.2">
      <c r="B361" s="264"/>
      <c r="C361" s="264"/>
      <c r="D361" s="250"/>
      <c r="E361" s="250"/>
      <c r="F361" s="250"/>
      <c r="G361" s="250"/>
      <c r="H361" s="250"/>
      <c r="I361" s="250"/>
      <c r="J361" s="250"/>
      <c r="K361" s="250"/>
      <c r="L361" s="250"/>
      <c r="M361" s="250"/>
    </row>
    <row r="362" spans="1:72" ht="12.95" customHeight="1" x14ac:dyDescent="0.2">
      <c r="B362" s="264"/>
      <c r="C362" s="264"/>
      <c r="D362" s="250"/>
      <c r="E362" s="250"/>
      <c r="F362" s="250"/>
      <c r="G362" s="250"/>
      <c r="H362" s="250"/>
      <c r="I362" s="250"/>
      <c r="J362" s="250"/>
      <c r="K362" s="250"/>
      <c r="L362" s="250"/>
      <c r="M362" s="250"/>
    </row>
    <row r="363" spans="1:72" ht="12.95" customHeight="1" x14ac:dyDescent="0.2">
      <c r="B363" s="264"/>
      <c r="C363" s="264"/>
      <c r="D363" s="250"/>
      <c r="E363" s="250"/>
      <c r="F363" s="250"/>
      <c r="G363" s="250"/>
      <c r="H363" s="250"/>
      <c r="I363" s="250"/>
      <c r="J363" s="250"/>
      <c r="K363" s="250"/>
      <c r="L363" s="250"/>
      <c r="M363" s="250"/>
    </row>
    <row r="364" spans="1:72" ht="12.95" customHeight="1" x14ac:dyDescent="0.2">
      <c r="B364" s="264"/>
      <c r="C364" s="264"/>
      <c r="D364" s="250"/>
      <c r="E364" s="250"/>
      <c r="F364" s="250"/>
      <c r="G364" s="250"/>
      <c r="H364" s="250"/>
      <c r="I364" s="250"/>
      <c r="J364" s="250"/>
      <c r="K364" s="250"/>
      <c r="L364" s="250"/>
      <c r="M364" s="250"/>
    </row>
    <row r="365" spans="1:72" ht="12.95" customHeight="1" x14ac:dyDescent="0.2">
      <c r="B365" s="264"/>
      <c r="C365" s="264"/>
      <c r="D365" s="250"/>
      <c r="E365" s="250"/>
      <c r="F365" s="250"/>
      <c r="G365" s="250"/>
      <c r="H365" s="250"/>
      <c r="I365" s="250"/>
      <c r="J365" s="250"/>
      <c r="K365" s="250"/>
      <c r="L365" s="250"/>
      <c r="M365" s="250"/>
    </row>
    <row r="366" spans="1:72" ht="12.95" customHeight="1" x14ac:dyDescent="0.2">
      <c r="B366" s="264"/>
      <c r="C366" s="264"/>
      <c r="D366" s="250"/>
      <c r="E366" s="250"/>
      <c r="F366" s="250"/>
      <c r="G366" s="250"/>
      <c r="H366" s="250"/>
      <c r="I366" s="250"/>
      <c r="J366" s="250"/>
      <c r="K366" s="250"/>
      <c r="L366" s="250"/>
      <c r="M366" s="250"/>
    </row>
    <row r="367" spans="1:72" ht="12.95" customHeight="1" x14ac:dyDescent="0.2">
      <c r="B367" s="264"/>
      <c r="C367" s="264"/>
      <c r="D367" s="250"/>
      <c r="E367" s="250"/>
      <c r="F367" s="250"/>
      <c r="G367" s="250"/>
      <c r="H367" s="250"/>
      <c r="I367" s="250"/>
      <c r="J367" s="250"/>
      <c r="K367" s="250"/>
      <c r="L367" s="250"/>
      <c r="M367" s="250"/>
    </row>
  </sheetData>
  <sheetProtection password="CF80" sheet="1" objects="1" scenarios="1" insertRows="0"/>
  <sortState xmlns:xlrd2="http://schemas.microsoft.com/office/spreadsheetml/2017/richdata2" ref="B4:T60">
    <sortCondition ref="B4:B60"/>
  </sortState>
  <dataConsolidate/>
  <mergeCells count="42">
    <mergeCell ref="BE2:BF2"/>
    <mergeCell ref="I76:L76"/>
    <mergeCell ref="E64:I64"/>
    <mergeCell ref="E71:F71"/>
    <mergeCell ref="E69:F69"/>
    <mergeCell ref="E75:F75"/>
    <mergeCell ref="I72:L72"/>
    <mergeCell ref="I71:L71"/>
    <mergeCell ref="E76:F76"/>
    <mergeCell ref="E73:F73"/>
    <mergeCell ref="H92:M92"/>
    <mergeCell ref="H90:M90"/>
    <mergeCell ref="H91:M91"/>
    <mergeCell ref="H94:M94"/>
    <mergeCell ref="E72:F72"/>
    <mergeCell ref="E74:F74"/>
    <mergeCell ref="E78:F78"/>
    <mergeCell ref="E79:F79"/>
    <mergeCell ref="E77:F77"/>
    <mergeCell ref="I73:L73"/>
    <mergeCell ref="I74:L74"/>
    <mergeCell ref="I78:L78"/>
    <mergeCell ref="I79:L79"/>
    <mergeCell ref="I83:L83"/>
    <mergeCell ref="I81:L81"/>
    <mergeCell ref="I82:L82"/>
    <mergeCell ref="F99:G99"/>
    <mergeCell ref="E83:F83"/>
    <mergeCell ref="I80:L80"/>
    <mergeCell ref="I75:L75"/>
    <mergeCell ref="I77:L77"/>
    <mergeCell ref="E81:F81"/>
    <mergeCell ref="E82:F82"/>
    <mergeCell ref="E80:F80"/>
    <mergeCell ref="H88:M88"/>
    <mergeCell ref="H95:M95"/>
    <mergeCell ref="H89:M89"/>
    <mergeCell ref="H85:M85"/>
    <mergeCell ref="B96:E96"/>
    <mergeCell ref="H93:M93"/>
    <mergeCell ref="H87:M87"/>
    <mergeCell ref="H86:M86"/>
  </mergeCells>
  <phoneticPr fontId="112" type="noConversion"/>
  <conditionalFormatting sqref="C81:C83">
    <cfRule type="expression" dxfId="463" priority="2530" stopIfTrue="1">
      <formula>$C81="SI"</formula>
    </cfRule>
  </conditionalFormatting>
  <conditionalFormatting sqref="D81:D83 D94:D95 D86:D92">
    <cfRule type="expression" dxfId="462" priority="2531" stopIfTrue="1">
      <formula>AND($C81&lt;&gt;"SI",AND($D81&lt;24,$B81&lt;&gt;""))</formula>
    </cfRule>
    <cfRule type="expression" dxfId="461" priority="2532" stopIfTrue="1">
      <formula>AND($C81="SI",$D81&gt;0)</formula>
    </cfRule>
    <cfRule type="expression" dxfId="460" priority="2533" stopIfTrue="1">
      <formula>$C81="SI"</formula>
    </cfRule>
  </conditionalFormatting>
  <conditionalFormatting sqref="J3:L3 J62:K62 N3:O62">
    <cfRule type="expression" dxfId="459" priority="2534" stopIfTrue="1">
      <formula>OR($D3="SI",$D3="T&amp;A")</formula>
    </cfRule>
  </conditionalFormatting>
  <conditionalFormatting sqref="B3:D62">
    <cfRule type="expression" dxfId="458" priority="2535" stopIfTrue="1">
      <formula>OR($D3="SI",$D3="T&amp;A")</formula>
    </cfRule>
  </conditionalFormatting>
  <conditionalFormatting sqref="E62 E44 E49 E47 E3:E29">
    <cfRule type="expression" dxfId="457" priority="2536" stopIfTrue="1">
      <formula>AND($D3&lt;&gt;"SI",$E3&lt;24)</formula>
    </cfRule>
    <cfRule type="expression" dxfId="456" priority="2537" stopIfTrue="1">
      <formula>AND($D3="SI",$E3&gt;0)</formula>
    </cfRule>
    <cfRule type="expression" dxfId="455" priority="2538" stopIfTrue="1">
      <formula>OR($D3="SI",$D3="T&amp;A")</formula>
    </cfRule>
  </conditionalFormatting>
  <conditionalFormatting sqref="F28 F3 G3:G62">
    <cfRule type="expression" dxfId="454" priority="2539" stopIfTrue="1">
      <formula>OR($D3="SI",$D3="T&amp;A")</formula>
    </cfRule>
    <cfRule type="expression" dxfId="453" priority="2540" stopIfTrue="1">
      <formula>AND($E3&lt;&gt;24,AND($D3&lt;&gt;"SI",$F3=""))</formula>
    </cfRule>
  </conditionalFormatting>
  <conditionalFormatting sqref="H3:H62">
    <cfRule type="expression" dxfId="452" priority="2546" stopIfTrue="1">
      <formula>OR(#REF!="SI",#REF!="T&amp;A")</formula>
    </cfRule>
  </conditionalFormatting>
  <conditionalFormatting sqref="D92 D94:D95">
    <cfRule type="expression" dxfId="451" priority="2518" stopIfTrue="1">
      <formula>AND($C92&lt;&gt;"SI",AND($D92&lt;24,#REF!&lt;&gt;""))</formula>
    </cfRule>
    <cfRule type="expression" dxfId="450" priority="2519" stopIfTrue="1">
      <formula>AND($C92="SI",$D92&gt;0)</formula>
    </cfRule>
    <cfRule type="expression" dxfId="449" priority="2520" stopIfTrue="1">
      <formula>$C92="SI"</formula>
    </cfRule>
  </conditionalFormatting>
  <conditionalFormatting sqref="C72:C80">
    <cfRule type="expression" dxfId="448" priority="2505" stopIfTrue="1">
      <formula>$C72="SI"</formula>
    </cfRule>
  </conditionalFormatting>
  <conditionalFormatting sqref="D72:D79">
    <cfRule type="expression" dxfId="447" priority="2506" stopIfTrue="1">
      <formula>AND($C72&lt;&gt;"SI",AND($D72&lt;24,$B72&lt;&gt;""))</formula>
    </cfRule>
    <cfRule type="expression" dxfId="446" priority="2507" stopIfTrue="1">
      <formula>AND($C72="SI",$D72&gt;0)</formula>
    </cfRule>
    <cfRule type="expression" dxfId="445" priority="2508" stopIfTrue="1">
      <formula>$C72="SI"</formula>
    </cfRule>
  </conditionalFormatting>
  <conditionalFormatting sqref="D72:D79">
    <cfRule type="expression" dxfId="444" priority="2502" stopIfTrue="1">
      <formula>AND($C72&lt;&gt;"SI",AND($D72&lt;24,$B72&lt;&gt;""))</formula>
    </cfRule>
    <cfRule type="expression" dxfId="443" priority="2503" stopIfTrue="1">
      <formula>AND($C72="SI",$D72&gt;0)</formula>
    </cfRule>
    <cfRule type="expression" dxfId="442" priority="2504" stopIfTrue="1">
      <formula>$C72="SI"</formula>
    </cfRule>
  </conditionalFormatting>
  <conditionalFormatting sqref="D72:D79">
    <cfRule type="expression" dxfId="441" priority="2499" stopIfTrue="1">
      <formula>AND($C72&lt;&gt;"SI",AND($D72&lt;24,$B72&lt;&gt;""))</formula>
    </cfRule>
    <cfRule type="expression" dxfId="440" priority="2500" stopIfTrue="1">
      <formula>AND($C72="SI",$D72&gt;0)</formula>
    </cfRule>
    <cfRule type="expression" dxfId="439" priority="2501" stopIfTrue="1">
      <formula>$C72="SI"</formula>
    </cfRule>
  </conditionalFormatting>
  <conditionalFormatting sqref="D80">
    <cfRule type="expression" dxfId="438" priority="2473" stopIfTrue="1">
      <formula>AND($C80&lt;&gt;"SI",AND($D80&lt;24,$B80&lt;&gt;""))</formula>
    </cfRule>
    <cfRule type="expression" dxfId="437" priority="2474" stopIfTrue="1">
      <formula>AND($C80="SI",$D80&gt;0)</formula>
    </cfRule>
    <cfRule type="expression" dxfId="436" priority="2475" stopIfTrue="1">
      <formula>$C80="SI"</formula>
    </cfRule>
  </conditionalFormatting>
  <conditionalFormatting sqref="D80">
    <cfRule type="expression" dxfId="435" priority="2470" stopIfTrue="1">
      <formula>AND($C80&lt;&gt;"SI",AND($D80&lt;24,$B80&lt;&gt;""))</formula>
    </cfRule>
    <cfRule type="expression" dxfId="434" priority="2471" stopIfTrue="1">
      <formula>AND($C80="SI",$D80&gt;0)</formula>
    </cfRule>
    <cfRule type="expression" dxfId="433" priority="2472" stopIfTrue="1">
      <formula>$C80="SI"</formula>
    </cfRule>
  </conditionalFormatting>
  <conditionalFormatting sqref="D80">
    <cfRule type="expression" dxfId="432" priority="2467" stopIfTrue="1">
      <formula>AND($C80&lt;&gt;"SI",AND($D80&lt;24,$B80&lt;&gt;""))</formula>
    </cfRule>
    <cfRule type="expression" dxfId="431" priority="2468" stopIfTrue="1">
      <formula>AND($C80="SI",$D80&gt;0)</formula>
    </cfRule>
    <cfRule type="expression" dxfId="430" priority="2469" stopIfTrue="1">
      <formula>$C80="SI"</formula>
    </cfRule>
  </conditionalFormatting>
  <conditionalFormatting sqref="F27">
    <cfRule type="expression" dxfId="429" priority="2394" stopIfTrue="1">
      <formula>OR($D27="SI",$D27="T&amp;A")</formula>
    </cfRule>
    <cfRule type="expression" dxfId="428" priority="2395" stopIfTrue="1">
      <formula>AND($E27&lt;&gt;24,AND($D27&lt;&gt;"SI",$F27=""))</formula>
    </cfRule>
  </conditionalFormatting>
  <conditionalFormatting sqref="M3">
    <cfRule type="expression" dxfId="427" priority="2353" stopIfTrue="1">
      <formula>OR($D3="SI",$D3="T&amp;A")</formula>
    </cfRule>
  </conditionalFormatting>
  <conditionalFormatting sqref="I3 I62">
    <cfRule type="expression" dxfId="426" priority="13185" stopIfTrue="1">
      <formula>OR($D3="SI",$D3="T&amp;A")</formula>
    </cfRule>
    <cfRule type="expression" dxfId="425" priority="13186" stopIfTrue="1">
      <formula>$I3&lt;($J3*0.9)</formula>
    </cfRule>
    <cfRule type="expression" dxfId="424" priority="13187" stopIfTrue="1">
      <formula>$I3&gt;($J3*1.1)</formula>
    </cfRule>
  </conditionalFormatting>
  <conditionalFormatting sqref="F62">
    <cfRule type="expression" dxfId="423" priority="2295" stopIfTrue="1">
      <formula>OR($D62="SI",$D62="T&amp;A")</formula>
    </cfRule>
    <cfRule type="expression" dxfId="422" priority="2296" stopIfTrue="1">
      <formula>AND($E62&lt;&gt;24,AND($D62&lt;&gt;"SI",$F62=""))</formula>
    </cfRule>
  </conditionalFormatting>
  <conditionalFormatting sqref="L62">
    <cfRule type="cellIs" dxfId="421" priority="2200" stopIfTrue="1" operator="equal">
      <formula>"unconfirmed"</formula>
    </cfRule>
    <cfRule type="cellIs" dxfId="420" priority="2201" stopIfTrue="1" operator="equal">
      <formula>"no survey"</formula>
    </cfRule>
    <cfRule type="expression" dxfId="419" priority="2202" stopIfTrue="1">
      <formula>AND(L62="good",NOW()-M62&lt;180)</formula>
    </cfRule>
    <cfRule type="cellIs" dxfId="418" priority="2203" stopIfTrue="1" operator="equal">
      <formula>"PROBABLE"</formula>
    </cfRule>
    <cfRule type="cellIs" dxfId="417" priority="2204" stopIfTrue="1" operator="equal">
      <formula>"CONFIRMED"</formula>
    </cfRule>
  </conditionalFormatting>
  <conditionalFormatting sqref="M62">
    <cfRule type="expression" dxfId="416" priority="2187" stopIfTrue="1">
      <formula>AND(L62="UNCONFIRMED",NOW()-M62&gt;10)</formula>
    </cfRule>
    <cfRule type="expression" dxfId="415" priority="2188" stopIfTrue="1">
      <formula>AND(L62="PROBABLE",NOW()-M62&gt;60)</formula>
    </cfRule>
    <cfRule type="expression" dxfId="414" priority="2189" stopIfTrue="1">
      <formula>L62="NO SURVEY"</formula>
    </cfRule>
    <cfRule type="expression" dxfId="413" priority="2190" stopIfTrue="1">
      <formula>AND(L62="GOOD",NOW()-M62&gt;180)</formula>
    </cfRule>
  </conditionalFormatting>
  <conditionalFormatting sqref="E30">
    <cfRule type="expression" dxfId="412" priority="2034" stopIfTrue="1">
      <formula>AND($D30&lt;&gt;"SI",$E30&lt;24)</formula>
    </cfRule>
    <cfRule type="expression" dxfId="411" priority="2035" stopIfTrue="1">
      <formula>AND($D30="SI",$E30&gt;0)</formula>
    </cfRule>
    <cfRule type="expression" dxfId="410" priority="2036" stopIfTrue="1">
      <formula>OR($D30="SI",$D30="T&amp;A")</formula>
    </cfRule>
  </conditionalFormatting>
  <conditionalFormatting sqref="F30">
    <cfRule type="expression" dxfId="409" priority="2026" stopIfTrue="1">
      <formula>OR($D30="SI",$D30="T&amp;A")</formula>
    </cfRule>
    <cfRule type="expression" dxfId="408" priority="2027" stopIfTrue="1">
      <formula>AND($E30&lt;&gt;24,AND($D30&lt;&gt;"SI",$F30=""))</formula>
    </cfRule>
  </conditionalFormatting>
  <conditionalFormatting sqref="F26">
    <cfRule type="expression" dxfId="407" priority="1964" stopIfTrue="1">
      <formula>OR($D26="SI",$D26="T&amp;A")</formula>
    </cfRule>
    <cfRule type="expression" dxfId="406" priority="1965" stopIfTrue="1">
      <formula>AND($E26&lt;&gt;24,AND($D26&lt;&gt;"SI",$F26=""))</formula>
    </cfRule>
  </conditionalFormatting>
  <conditionalFormatting sqref="E50">
    <cfRule type="expression" dxfId="405" priority="1873" stopIfTrue="1">
      <formula>AND($D50&lt;&gt;"SI",$E50&lt;24)</formula>
    </cfRule>
    <cfRule type="expression" dxfId="404" priority="1874" stopIfTrue="1">
      <formula>AND($D50="SI",$E50&gt;0)</formula>
    </cfRule>
    <cfRule type="expression" dxfId="403" priority="1875" stopIfTrue="1">
      <formula>OR($D50="SI",$D50="T&amp;A")</formula>
    </cfRule>
  </conditionalFormatting>
  <conditionalFormatting sqref="F29">
    <cfRule type="expression" dxfId="402" priority="1819" stopIfTrue="1">
      <formula>OR($D29="SI",$D29="T&amp;A")</formula>
    </cfRule>
    <cfRule type="expression" dxfId="401" priority="1820" stopIfTrue="1">
      <formula>AND($E29&lt;&gt;24,AND($D29&lt;&gt;"SI",$F29=""))</formula>
    </cfRule>
  </conditionalFormatting>
  <conditionalFormatting sqref="L4:L61">
    <cfRule type="cellIs" dxfId="400" priority="1809" stopIfTrue="1" operator="equal">
      <formula>"unconfirmed"</formula>
    </cfRule>
    <cfRule type="cellIs" dxfId="399" priority="1810" stopIfTrue="1" operator="equal">
      <formula>"no survey"</formula>
    </cfRule>
    <cfRule type="expression" dxfId="398" priority="1811" stopIfTrue="1">
      <formula>AND(L4="good",NOW()-M4&lt;180)</formula>
    </cfRule>
    <cfRule type="cellIs" dxfId="397" priority="1812" stopIfTrue="1" operator="equal">
      <formula>"PROBABLE"</formula>
    </cfRule>
    <cfRule type="cellIs" dxfId="396" priority="1813" stopIfTrue="1" operator="equal">
      <formula>"CONFIRMED"</formula>
    </cfRule>
  </conditionalFormatting>
  <conditionalFormatting sqref="M21 M42 M57:M58 M55 M49 M30:M31 M24 M26:M28 M37 M60:M61 M44:M47">
    <cfRule type="expression" dxfId="395" priority="1805" stopIfTrue="1">
      <formula>AND(L21="UNCONFIRMED",NOW()-M21&gt;10)</formula>
    </cfRule>
    <cfRule type="expression" dxfId="394" priority="1806" stopIfTrue="1">
      <formula>AND(L21="PROBABLE",NOW()-M21&gt;60)</formula>
    </cfRule>
    <cfRule type="expression" dxfId="393" priority="1807" stopIfTrue="1">
      <formula>L21="NO SURVEY"</formula>
    </cfRule>
    <cfRule type="expression" dxfId="392" priority="1808" stopIfTrue="1">
      <formula>AND(L21="GOOD",NOW()-M21&gt;180)</formula>
    </cfRule>
  </conditionalFormatting>
  <conditionalFormatting sqref="M56">
    <cfRule type="expression" dxfId="391" priority="1737" stopIfTrue="1">
      <formula>AND(L56="UNCONFIRMED",NOW()-M56&gt;10)</formula>
    </cfRule>
    <cfRule type="expression" dxfId="390" priority="1738" stopIfTrue="1">
      <formula>AND(L56="PROBABLE",NOW()-M56&gt;60)</formula>
    </cfRule>
    <cfRule type="expression" dxfId="389" priority="1739" stopIfTrue="1">
      <formula>L56="NO SURVEY"</formula>
    </cfRule>
    <cfRule type="expression" dxfId="388" priority="1740" stopIfTrue="1">
      <formula>AND(L56="GOOD",NOW()-M56&gt;180)</formula>
    </cfRule>
  </conditionalFormatting>
  <conditionalFormatting sqref="M50">
    <cfRule type="expression" dxfId="387" priority="1709" stopIfTrue="1">
      <formula>AND(L50="UNCONFIRMED",NOW()-M50&gt;10)</formula>
    </cfRule>
    <cfRule type="expression" dxfId="386" priority="1710" stopIfTrue="1">
      <formula>AND(L50="PROBABLE",NOW()-M50&gt;60)</formula>
    </cfRule>
    <cfRule type="expression" dxfId="385" priority="1711" stopIfTrue="1">
      <formula>L50="NO SURVEY"</formula>
    </cfRule>
    <cfRule type="expression" dxfId="384" priority="1712" stopIfTrue="1">
      <formula>AND(L50="GOOD",NOW()-M50&gt;180)</formula>
    </cfRule>
  </conditionalFormatting>
  <conditionalFormatting sqref="M22">
    <cfRule type="expression" dxfId="383" priority="1665" stopIfTrue="1">
      <formula>AND(L22="UNCONFIRMED",NOW()-M22&gt;10)</formula>
    </cfRule>
    <cfRule type="expression" dxfId="382" priority="1666" stopIfTrue="1">
      <formula>AND(L22="PROBABLE",NOW()-M22&gt;60)</formula>
    </cfRule>
    <cfRule type="expression" dxfId="381" priority="1667" stopIfTrue="1">
      <formula>L22="NO SURVEY"</formula>
    </cfRule>
    <cfRule type="expression" dxfId="380" priority="1668" stopIfTrue="1">
      <formula>AND(L22="GOOD",NOW()-M22&gt;180)</formula>
    </cfRule>
  </conditionalFormatting>
  <conditionalFormatting sqref="M29">
    <cfRule type="expression" dxfId="379" priority="1661" stopIfTrue="1">
      <formula>AND(L29="UNCONFIRMED",NOW()-M29&gt;10)</formula>
    </cfRule>
    <cfRule type="expression" dxfId="378" priority="1662" stopIfTrue="1">
      <formula>AND(L29="PROBABLE",NOW()-M29&gt;60)</formula>
    </cfRule>
    <cfRule type="expression" dxfId="377" priority="1663" stopIfTrue="1">
      <formula>L29="NO SURVEY"</formula>
    </cfRule>
    <cfRule type="expression" dxfId="376" priority="1664" stopIfTrue="1">
      <formula>AND(L29="GOOD",NOW()-M29&gt;180)</formula>
    </cfRule>
  </conditionalFormatting>
  <conditionalFormatting sqref="F44">
    <cfRule type="expression" dxfId="375" priority="1621" stopIfTrue="1">
      <formula>OR($D44="SI",$D44="T&amp;A")</formula>
    </cfRule>
    <cfRule type="expression" dxfId="374" priority="1622" stopIfTrue="1">
      <formula>AND($E44&lt;&gt;24,AND($D44&lt;&gt;"SI",$F44=""))</formula>
    </cfRule>
  </conditionalFormatting>
  <conditionalFormatting sqref="F56 F53">
    <cfRule type="expression" dxfId="373" priority="1609" stopIfTrue="1">
      <formula>OR($D53="SI",$D53="T&amp;A")</formula>
    </cfRule>
    <cfRule type="expression" dxfId="372" priority="1610" stopIfTrue="1">
      <formula>AND($E53&lt;&gt;24,AND($D53&lt;&gt;"SI",$F53=""))</formula>
    </cfRule>
  </conditionalFormatting>
  <conditionalFormatting sqref="E37">
    <cfRule type="expression" dxfId="371" priority="1606" stopIfTrue="1">
      <formula>AND($D37&lt;&gt;"SI",$E37&lt;24)</formula>
    </cfRule>
    <cfRule type="expression" dxfId="370" priority="1607" stopIfTrue="1">
      <formula>AND($D37="SI",$E37&gt;0)</formula>
    </cfRule>
    <cfRule type="expression" dxfId="369" priority="1608" stopIfTrue="1">
      <formula>OR($D37="SI",$D37="T&amp;A")</formula>
    </cfRule>
  </conditionalFormatting>
  <conditionalFormatting sqref="E53 E56:E58 E61">
    <cfRule type="expression" dxfId="368" priority="1603" stopIfTrue="1">
      <formula>AND($D53&lt;&gt;"SI",$E53&lt;24)</formula>
    </cfRule>
    <cfRule type="expression" dxfId="367" priority="1604" stopIfTrue="1">
      <formula>AND($D53="SI",$E53&gt;0)</formula>
    </cfRule>
    <cfRule type="expression" dxfId="366" priority="1605" stopIfTrue="1">
      <formula>OR($D53="SI",$D53="T&amp;A")</formula>
    </cfRule>
  </conditionalFormatting>
  <conditionalFormatting sqref="E45:E46">
    <cfRule type="expression" dxfId="365" priority="1597" stopIfTrue="1">
      <formula>AND($D45&lt;&gt;"SI",$E45&lt;24)</formula>
    </cfRule>
    <cfRule type="expression" dxfId="364" priority="1598" stopIfTrue="1">
      <formula>AND($D45="SI",$E45&gt;0)</formula>
    </cfRule>
    <cfRule type="expression" dxfId="363" priority="1599" stopIfTrue="1">
      <formula>OR($D45="SI",$D45="T&amp;A")</formula>
    </cfRule>
  </conditionalFormatting>
  <conditionalFormatting sqref="C99:C102">
    <cfRule type="cellIs" dxfId="362" priority="1578" operator="lessThan">
      <formula>24</formula>
    </cfRule>
  </conditionalFormatting>
  <conditionalFormatting sqref="B101:B102">
    <cfRule type="expression" dxfId="361" priority="1586" stopIfTrue="1">
      <formula>$D101="SI"</formula>
    </cfRule>
  </conditionalFormatting>
  <conditionalFormatting sqref="B99">
    <cfRule type="expression" dxfId="360" priority="1583" stopIfTrue="1">
      <formula>$D99="SI"</formula>
    </cfRule>
  </conditionalFormatting>
  <conditionalFormatting sqref="C99">
    <cfRule type="cellIs" dxfId="359" priority="1582" operator="lessThan">
      <formula>24</formula>
    </cfRule>
  </conditionalFormatting>
  <conditionalFormatting sqref="B100">
    <cfRule type="expression" dxfId="358" priority="1579" stopIfTrue="1">
      <formula>$D100="SI"</formula>
    </cfRule>
  </conditionalFormatting>
  <conditionalFormatting sqref="F45">
    <cfRule type="expression" dxfId="357" priority="1576" stopIfTrue="1">
      <formula>OR($D45="SI",$D45="T&amp;A")</formula>
    </cfRule>
    <cfRule type="expression" dxfId="356" priority="1577" stopIfTrue="1">
      <formula>AND($E45&lt;&gt;24,AND($D45&lt;&gt;"SI",$F45=""))</formula>
    </cfRule>
  </conditionalFormatting>
  <conditionalFormatting sqref="F46">
    <cfRule type="expression" dxfId="355" priority="1574" stopIfTrue="1">
      <formula>OR($D46="SI",$D46="T&amp;A")</formula>
    </cfRule>
    <cfRule type="expression" dxfId="354" priority="1575" stopIfTrue="1">
      <formula>AND($E46&lt;&gt;24,AND($D46&lt;&gt;"SI",$F46=""))</formula>
    </cfRule>
  </conditionalFormatting>
  <conditionalFormatting sqref="F49">
    <cfRule type="expression" dxfId="353" priority="1570" stopIfTrue="1">
      <formula>OR($D49="SI",$D49="T&amp;A")</formula>
    </cfRule>
    <cfRule type="expression" dxfId="352" priority="1571" stopIfTrue="1">
      <formula>AND($E49&lt;&gt;24,AND($D49&lt;&gt;"SI",$F49=""))</formula>
    </cfRule>
  </conditionalFormatting>
  <conditionalFormatting sqref="F57">
    <cfRule type="expression" dxfId="351" priority="1568" stopIfTrue="1">
      <formula>OR($D57="SI",$D57="T&amp;A")</formula>
    </cfRule>
    <cfRule type="expression" dxfId="350" priority="1569" stopIfTrue="1">
      <formula>AND($E57&lt;&gt;24,AND($D57&lt;&gt;"SI",$F57=""))</formula>
    </cfRule>
  </conditionalFormatting>
  <conditionalFormatting sqref="F37">
    <cfRule type="expression" dxfId="349" priority="1566" stopIfTrue="1">
      <formula>OR($D37="SI",$D37="T&amp;A")</formula>
    </cfRule>
    <cfRule type="expression" dxfId="348" priority="1567" stopIfTrue="1">
      <formula>AND($E37&lt;&gt;24,AND($D37&lt;&gt;"SI",$F37=""))</formula>
    </cfRule>
  </conditionalFormatting>
  <conditionalFormatting sqref="F61">
    <cfRule type="expression" dxfId="347" priority="1544" stopIfTrue="1">
      <formula>OR($D61="SI",$D61="T&amp;A")</formula>
    </cfRule>
    <cfRule type="expression" dxfId="346" priority="1545" stopIfTrue="1">
      <formula>AND($E61&lt;&gt;24,AND($D61&lt;&gt;"SI",$F61=""))</formula>
    </cfRule>
  </conditionalFormatting>
  <conditionalFormatting sqref="F21">
    <cfRule type="expression" dxfId="345" priority="1538" stopIfTrue="1">
      <formula>OR($D21="SI",$D21="T&amp;A")</formula>
    </cfRule>
    <cfRule type="expression" dxfId="344" priority="1539" stopIfTrue="1">
      <formula>AND($E21&lt;&gt;24,AND($D21&lt;&gt;"SI",$F21=""))</formula>
    </cfRule>
  </conditionalFormatting>
  <conditionalFormatting sqref="M23">
    <cfRule type="expression" dxfId="343" priority="1500" stopIfTrue="1">
      <formula>AND(L23="UNCONFIRMED",NOW()-M23&gt;10)</formula>
    </cfRule>
    <cfRule type="expression" dxfId="342" priority="1501" stopIfTrue="1">
      <formula>AND(L23="PROBABLE",NOW()-M23&gt;60)</formula>
    </cfRule>
    <cfRule type="expression" dxfId="341" priority="1502" stopIfTrue="1">
      <formula>L23="NO SURVEY"</formula>
    </cfRule>
    <cfRule type="expression" dxfId="340" priority="1503" stopIfTrue="1">
      <formula>AND(L23="GOOD",NOW()-M23&gt;180)</formula>
    </cfRule>
  </conditionalFormatting>
  <conditionalFormatting sqref="M25">
    <cfRule type="expression" dxfId="339" priority="1496" stopIfTrue="1">
      <formula>AND(L25="UNCONFIRMED",NOW()-M25&gt;10)</formula>
    </cfRule>
    <cfRule type="expression" dxfId="338" priority="1497" stopIfTrue="1">
      <formula>AND(L25="PROBABLE",NOW()-M25&gt;60)</formula>
    </cfRule>
    <cfRule type="expression" dxfId="337" priority="1498" stopIfTrue="1">
      <formula>L25="NO SURVEY"</formula>
    </cfRule>
    <cfRule type="expression" dxfId="336" priority="1499" stopIfTrue="1">
      <formula>AND(L25="GOOD",NOW()-M25&gt;180)</formula>
    </cfRule>
  </conditionalFormatting>
  <conditionalFormatting sqref="M40">
    <cfRule type="expression" dxfId="335" priority="1492" stopIfTrue="1">
      <formula>AND(L40="UNCONFIRMED",NOW()-M40&gt;10)</formula>
    </cfRule>
    <cfRule type="expression" dxfId="334" priority="1493" stopIfTrue="1">
      <formula>AND(L40="PROBABLE",NOW()-M40&gt;60)</formula>
    </cfRule>
    <cfRule type="expression" dxfId="333" priority="1494" stopIfTrue="1">
      <formula>L40="NO SURVEY"</formula>
    </cfRule>
    <cfRule type="expression" dxfId="332" priority="1495" stopIfTrue="1">
      <formula>AND(L40="GOOD",NOW()-M40&gt;180)</formula>
    </cfRule>
  </conditionalFormatting>
  <conditionalFormatting sqref="M43">
    <cfRule type="expression" dxfId="331" priority="1453" stopIfTrue="1">
      <formula>AND(L43="UNCONFIRMED",NOW()-M43&gt;10)</formula>
    </cfRule>
    <cfRule type="expression" dxfId="330" priority="1454" stopIfTrue="1">
      <formula>AND(L43="PROBABLE",NOW()-M43&gt;60)</formula>
    </cfRule>
    <cfRule type="expression" dxfId="329" priority="1455" stopIfTrue="1">
      <formula>L43="NO SURVEY"</formula>
    </cfRule>
    <cfRule type="expression" dxfId="328" priority="1456" stopIfTrue="1">
      <formula>AND(L43="GOOD",NOW()-M43&gt;180)</formula>
    </cfRule>
  </conditionalFormatting>
  <conditionalFormatting sqref="M51">
    <cfRule type="expression" dxfId="327" priority="1445" stopIfTrue="1">
      <formula>AND(L51="UNCONFIRMED",NOW()-M51&gt;10)</formula>
    </cfRule>
    <cfRule type="expression" dxfId="326" priority="1446" stopIfTrue="1">
      <formula>AND(L51="PROBABLE",NOW()-M51&gt;60)</formula>
    </cfRule>
    <cfRule type="expression" dxfId="325" priority="1447" stopIfTrue="1">
      <formula>L51="NO SURVEY"</formula>
    </cfRule>
    <cfRule type="expression" dxfId="324" priority="1448" stopIfTrue="1">
      <formula>AND(L51="GOOD",NOW()-M51&gt;180)</formula>
    </cfRule>
  </conditionalFormatting>
  <conditionalFormatting sqref="E42">
    <cfRule type="expression" dxfId="323" priority="1420" stopIfTrue="1">
      <formula>AND($D42&lt;&gt;"SI",$E42&lt;24)</formula>
    </cfRule>
    <cfRule type="expression" dxfId="322" priority="1421" stopIfTrue="1">
      <formula>AND($D42="SI",$E42&gt;0)</formula>
    </cfRule>
    <cfRule type="expression" dxfId="321" priority="1422" stopIfTrue="1">
      <formula>OR($D42="SI",$D42="T&amp;A")</formula>
    </cfRule>
  </conditionalFormatting>
  <conditionalFormatting sqref="F17">
    <cfRule type="expression" dxfId="320" priority="1388" stopIfTrue="1">
      <formula>OR($D17="SI",$D17="T&amp;A")</formula>
    </cfRule>
    <cfRule type="expression" dxfId="319" priority="1389" stopIfTrue="1">
      <formula>AND($E17&lt;&gt;24,AND($D17&lt;&gt;"SI",$F17=""))</formula>
    </cfRule>
  </conditionalFormatting>
  <conditionalFormatting sqref="F58">
    <cfRule type="expression" dxfId="318" priority="1352" stopIfTrue="1">
      <formula>OR($D58="SI",$D58="T&amp;A")</formula>
    </cfRule>
    <cfRule type="expression" dxfId="317" priority="1353" stopIfTrue="1">
      <formula>AND($E58&lt;&gt;24,AND($D58&lt;&gt;"SI",$F58=""))</formula>
    </cfRule>
  </conditionalFormatting>
  <conditionalFormatting sqref="F60">
    <cfRule type="expression" dxfId="316" priority="1324" stopIfTrue="1">
      <formula>OR($D60="SI",$D60="T&amp;A")</formula>
    </cfRule>
    <cfRule type="expression" dxfId="315" priority="1325" stopIfTrue="1">
      <formula>AND($E60&lt;&gt;24,AND($D60&lt;&gt;"SI",$F60=""))</formula>
    </cfRule>
  </conditionalFormatting>
  <conditionalFormatting sqref="E60">
    <cfRule type="expression" dxfId="314" priority="1303" stopIfTrue="1">
      <formula>AND($D60&lt;&gt;"SI",$E60&lt;24)</formula>
    </cfRule>
    <cfRule type="expression" dxfId="313" priority="1304" stopIfTrue="1">
      <formula>AND($D60="SI",$E60&gt;0)</formula>
    </cfRule>
    <cfRule type="expression" dxfId="312" priority="1305" stopIfTrue="1">
      <formula>OR($D60="SI",$D60="T&amp;A")</formula>
    </cfRule>
  </conditionalFormatting>
  <conditionalFormatting sqref="D93">
    <cfRule type="expression" dxfId="311" priority="1223" stopIfTrue="1">
      <formula>AND($C93&lt;&gt;"SI",AND($D93&lt;24,$B93&lt;&gt;""))</formula>
    </cfRule>
    <cfRule type="expression" dxfId="310" priority="1224" stopIfTrue="1">
      <formula>AND($C93="SI",$D93&gt;0)</formula>
    </cfRule>
    <cfRule type="expression" dxfId="309" priority="1225" stopIfTrue="1">
      <formula>$C93="SI"</formula>
    </cfRule>
  </conditionalFormatting>
  <conditionalFormatting sqref="D93">
    <cfRule type="expression" dxfId="308" priority="1220" stopIfTrue="1">
      <formula>AND($C93&lt;&gt;"SI",AND($D93&lt;24,#REF!&lt;&gt;""))</formula>
    </cfRule>
    <cfRule type="expression" dxfId="307" priority="1221" stopIfTrue="1">
      <formula>AND($C93="SI",$D93&gt;0)</formula>
    </cfRule>
    <cfRule type="expression" dxfId="306" priority="1222" stopIfTrue="1">
      <formula>$C93="SI"</formula>
    </cfRule>
  </conditionalFormatting>
  <conditionalFormatting sqref="F50">
    <cfRule type="expression" dxfId="305" priority="1218" stopIfTrue="1">
      <formula>OR($D50="SI",$D50="T&amp;A")</formula>
    </cfRule>
    <cfRule type="expression" dxfId="304" priority="1219" stopIfTrue="1">
      <formula>AND($E50&lt;&gt;24,AND($D50&lt;&gt;"SI",$F50=""))</formula>
    </cfRule>
  </conditionalFormatting>
  <conditionalFormatting sqref="J4:K61">
    <cfRule type="expression" dxfId="303" priority="1212" stopIfTrue="1">
      <formula>OR($D4="SI",$D4="T&amp;A")</formula>
    </cfRule>
  </conditionalFormatting>
  <conditionalFormatting sqref="I4:I61">
    <cfRule type="expression" dxfId="302" priority="1213" stopIfTrue="1">
      <formula>OR($D4="SI",$D4="T&amp;A")</formula>
    </cfRule>
    <cfRule type="expression" dxfId="301" priority="1214" stopIfTrue="1">
      <formula>$I4&lt;($J4*0.9)</formula>
    </cfRule>
    <cfRule type="expression" dxfId="300" priority="1215" stopIfTrue="1">
      <formula>$I4&gt;($J4*1.1)</formula>
    </cfRule>
  </conditionalFormatting>
  <conditionalFormatting sqref="F55">
    <cfRule type="expression" dxfId="299" priority="1141" stopIfTrue="1">
      <formula>OR($D55="SI",$D55="T&amp;A")</formula>
    </cfRule>
    <cfRule type="expression" dxfId="298" priority="1142" stopIfTrue="1">
      <formula>AND($E55&lt;&gt;24,AND($D55&lt;&gt;"SI",$F55=""))</formula>
    </cfRule>
  </conditionalFormatting>
  <conditionalFormatting sqref="E55">
    <cfRule type="expression" dxfId="297" priority="1123" stopIfTrue="1">
      <formula>AND($D55&lt;&gt;"SI",$E55&lt;24)</formula>
    </cfRule>
    <cfRule type="expression" dxfId="296" priority="1124" stopIfTrue="1">
      <formula>AND($D55="SI",$E55&gt;0)</formula>
    </cfRule>
    <cfRule type="expression" dxfId="295" priority="1125" stopIfTrue="1">
      <formula>OR($D55="SI",$D55="T&amp;A")</formula>
    </cfRule>
  </conditionalFormatting>
  <conditionalFormatting sqref="F19">
    <cfRule type="expression" dxfId="294" priority="1112" stopIfTrue="1">
      <formula>OR($D19="SI",$D19="T&amp;A")</formula>
    </cfRule>
    <cfRule type="expression" dxfId="293" priority="1113" stopIfTrue="1">
      <formula>AND($E19&lt;&gt;24,AND($D19&lt;&gt;"SI",$F19=""))</formula>
    </cfRule>
  </conditionalFormatting>
  <conditionalFormatting sqref="F47">
    <cfRule type="expression" dxfId="292" priority="947" stopIfTrue="1">
      <formula>OR($D47="SI",$D47="T&amp;A")</formula>
    </cfRule>
    <cfRule type="expression" dxfId="291" priority="948" stopIfTrue="1">
      <formula>AND($E47&lt;&gt;24,AND($D47&lt;&gt;"SI",$F47=""))</formula>
    </cfRule>
  </conditionalFormatting>
  <conditionalFormatting sqref="F42">
    <cfRule type="expression" dxfId="290" priority="937" stopIfTrue="1">
      <formula>OR($D42="SI",$D42="T&amp;A")</formula>
    </cfRule>
    <cfRule type="expression" dxfId="289" priority="938" stopIfTrue="1">
      <formula>AND($E42&lt;&gt;24,AND($D42&lt;&gt;"SI",$F42=""))</formula>
    </cfRule>
  </conditionalFormatting>
  <conditionalFormatting sqref="F23 F25">
    <cfRule type="expression" dxfId="288" priority="897" stopIfTrue="1">
      <formula>OR($D23="SI",$D23="T&amp;A")</formula>
    </cfRule>
    <cfRule type="expression" dxfId="287" priority="898" stopIfTrue="1">
      <formula>AND($E23&lt;&gt;24,AND($D23&lt;&gt;"SI",$F23=""))</formula>
    </cfRule>
  </conditionalFormatting>
  <conditionalFormatting sqref="M48">
    <cfRule type="expression" dxfId="286" priority="891" stopIfTrue="1">
      <formula>AND(L48="UNCONFIRMED",NOW()-M48&gt;10)</formula>
    </cfRule>
    <cfRule type="expression" dxfId="285" priority="892" stopIfTrue="1">
      <formula>AND(L48="PROBABLE",NOW()-M48&gt;60)</formula>
    </cfRule>
    <cfRule type="expression" dxfId="284" priority="893" stopIfTrue="1">
      <formula>L48="NO SURVEY"</formula>
    </cfRule>
    <cfRule type="expression" dxfId="283" priority="894" stopIfTrue="1">
      <formula>AND(L48="GOOD",NOW()-M48&gt;180)</formula>
    </cfRule>
  </conditionalFormatting>
  <conditionalFormatting sqref="M33">
    <cfRule type="expression" dxfId="282" priority="887" stopIfTrue="1">
      <formula>AND(L33="UNCONFIRMED",NOW()-M33&gt;10)</formula>
    </cfRule>
    <cfRule type="expression" dxfId="281" priority="888" stopIfTrue="1">
      <formula>AND(L33="PROBABLE",NOW()-M33&gt;60)</formula>
    </cfRule>
    <cfRule type="expression" dxfId="280" priority="889" stopIfTrue="1">
      <formula>L33="NO SURVEY"</formula>
    </cfRule>
    <cfRule type="expression" dxfId="279" priority="890" stopIfTrue="1">
      <formula>AND(L33="GOOD",NOW()-M33&gt;180)</formula>
    </cfRule>
  </conditionalFormatting>
  <conditionalFormatting sqref="M38 M36">
    <cfRule type="expression" dxfId="278" priority="811" stopIfTrue="1">
      <formula>AND(L36="UNCONFIRMED",NOW()-M36&gt;10)</formula>
    </cfRule>
    <cfRule type="expression" dxfId="277" priority="812" stopIfTrue="1">
      <formula>AND(L36="PROBABLE",NOW()-M36&gt;60)</formula>
    </cfRule>
    <cfRule type="expression" dxfId="276" priority="813" stopIfTrue="1">
      <formula>L36="NO SURVEY"</formula>
    </cfRule>
    <cfRule type="expression" dxfId="275" priority="814" stopIfTrue="1">
      <formula>AND(L36="GOOD",NOW()-M36&gt;180)</formula>
    </cfRule>
  </conditionalFormatting>
  <conditionalFormatting sqref="M4:M20">
    <cfRule type="expression" dxfId="274" priority="654" stopIfTrue="1">
      <formula>AND(L4="UNCONFIRMED",NOW()-M4&gt;10)</formula>
    </cfRule>
    <cfRule type="expression" dxfId="273" priority="655" stopIfTrue="1">
      <formula>AND(L4="PROBABLE",NOW()-M4&gt;60)</formula>
    </cfRule>
    <cfRule type="expression" dxfId="272" priority="656" stopIfTrue="1">
      <formula>L4="NO SURVEY"</formula>
    </cfRule>
    <cfRule type="expression" dxfId="271" priority="657" stopIfTrue="1">
      <formula>AND(L4="GOOD",NOW()-M4&gt;180)</formula>
    </cfRule>
  </conditionalFormatting>
  <conditionalFormatting sqref="M35">
    <cfRule type="expression" dxfId="270" priority="542" stopIfTrue="1">
      <formula>AND(L35="UNCONFIRMED",NOW()-M35&gt;10)</formula>
    </cfRule>
    <cfRule type="expression" dxfId="269" priority="543" stopIfTrue="1">
      <formula>AND(L35="PROBABLE",NOW()-M35&gt;60)</formula>
    </cfRule>
    <cfRule type="expression" dxfId="268" priority="544" stopIfTrue="1">
      <formula>L35="NO SURVEY"</formula>
    </cfRule>
    <cfRule type="expression" dxfId="267" priority="545" stopIfTrue="1">
      <formula>AND(L35="GOOD",NOW()-M35&gt;180)</formula>
    </cfRule>
  </conditionalFormatting>
  <conditionalFormatting sqref="M41">
    <cfRule type="expression" dxfId="266" priority="538" stopIfTrue="1">
      <formula>AND(L41="UNCONFIRMED",NOW()-M41&gt;10)</formula>
    </cfRule>
    <cfRule type="expression" dxfId="265" priority="539" stopIfTrue="1">
      <formula>AND(L41="PROBABLE",NOW()-M41&gt;60)</formula>
    </cfRule>
    <cfRule type="expression" dxfId="264" priority="540" stopIfTrue="1">
      <formula>L41="NO SURVEY"</formula>
    </cfRule>
    <cfRule type="expression" dxfId="263" priority="541" stopIfTrue="1">
      <formula>AND(L41="GOOD",NOW()-M41&gt;180)</formula>
    </cfRule>
  </conditionalFormatting>
  <conditionalFormatting sqref="M32">
    <cfRule type="expression" dxfId="262" priority="526" stopIfTrue="1">
      <formula>AND(L32="UNCONFIRMED",NOW()-M32&gt;10)</formula>
    </cfRule>
    <cfRule type="expression" dxfId="261" priority="527" stopIfTrue="1">
      <formula>AND(L32="PROBABLE",NOW()-M32&gt;60)</formula>
    </cfRule>
    <cfRule type="expression" dxfId="260" priority="528" stopIfTrue="1">
      <formula>L32="NO SURVEY"</formula>
    </cfRule>
    <cfRule type="expression" dxfId="259" priority="529" stopIfTrue="1">
      <formula>AND(L32="GOOD",NOW()-M32&gt;180)</formula>
    </cfRule>
  </conditionalFormatting>
  <conditionalFormatting sqref="M34">
    <cfRule type="expression" dxfId="258" priority="522" stopIfTrue="1">
      <formula>AND(L34="UNCONFIRMED",NOW()-M34&gt;10)</formula>
    </cfRule>
    <cfRule type="expression" dxfId="257" priority="523" stopIfTrue="1">
      <formula>AND(L34="PROBABLE",NOW()-M34&gt;60)</formula>
    </cfRule>
    <cfRule type="expression" dxfId="256" priority="524" stopIfTrue="1">
      <formula>L34="NO SURVEY"</formula>
    </cfRule>
    <cfRule type="expression" dxfId="255" priority="525" stopIfTrue="1">
      <formula>AND(L34="GOOD",NOW()-M34&gt;180)</formula>
    </cfRule>
  </conditionalFormatting>
  <conditionalFormatting sqref="M39">
    <cfRule type="expression" dxfId="254" priority="518" stopIfTrue="1">
      <formula>AND(L39="UNCONFIRMED",NOW()-M39&gt;10)</formula>
    </cfRule>
    <cfRule type="expression" dxfId="253" priority="519" stopIfTrue="1">
      <formula>AND(L39="PROBABLE",NOW()-M39&gt;60)</formula>
    </cfRule>
    <cfRule type="expression" dxfId="252" priority="520" stopIfTrue="1">
      <formula>L39="NO SURVEY"</formula>
    </cfRule>
    <cfRule type="expression" dxfId="251" priority="521" stopIfTrue="1">
      <formula>AND(L39="GOOD",NOW()-M39&gt;180)</formula>
    </cfRule>
  </conditionalFormatting>
  <conditionalFormatting sqref="M53">
    <cfRule type="expression" dxfId="250" priority="514" stopIfTrue="1">
      <formula>AND(L53="UNCONFIRMED",NOW()-M53&gt;10)</formula>
    </cfRule>
    <cfRule type="expression" dxfId="249" priority="515" stopIfTrue="1">
      <formula>AND(L53="PROBABLE",NOW()-M53&gt;60)</formula>
    </cfRule>
    <cfRule type="expression" dxfId="248" priority="516" stopIfTrue="1">
      <formula>L53="NO SURVEY"</formula>
    </cfRule>
    <cfRule type="expression" dxfId="247" priority="517" stopIfTrue="1">
      <formula>AND(L53="GOOD",NOW()-M53&gt;180)</formula>
    </cfRule>
  </conditionalFormatting>
  <conditionalFormatting sqref="M59">
    <cfRule type="expression" dxfId="246" priority="510" stopIfTrue="1">
      <formula>AND(L59="UNCONFIRMED",NOW()-M59&gt;10)</formula>
    </cfRule>
    <cfRule type="expression" dxfId="245" priority="511" stopIfTrue="1">
      <formula>AND(L59="PROBABLE",NOW()-M59&gt;60)</formula>
    </cfRule>
    <cfRule type="expression" dxfId="244" priority="512" stopIfTrue="1">
      <formula>L59="NO SURVEY"</formula>
    </cfRule>
    <cfRule type="expression" dxfId="243" priority="513" stopIfTrue="1">
      <formula>AND(L59="GOOD",NOW()-M59&gt;180)</formula>
    </cfRule>
  </conditionalFormatting>
  <conditionalFormatting sqref="F20">
    <cfRule type="expression" dxfId="242" priority="414" stopIfTrue="1">
      <formula>OR($D20="SI",$D20="T&amp;A")</formula>
    </cfRule>
    <cfRule type="expression" dxfId="241" priority="415" stopIfTrue="1">
      <formula>AND($E20&lt;&gt;24,AND($D20&lt;&gt;"SI",$F20=""))</formula>
    </cfRule>
  </conditionalFormatting>
  <conditionalFormatting sqref="M54 M52">
    <cfRule type="expression" dxfId="240" priority="166" stopIfTrue="1">
      <formula>AND(L52="UNCONFIRMED",NOW()-M52&gt;10)</formula>
    </cfRule>
    <cfRule type="expression" dxfId="239" priority="167" stopIfTrue="1">
      <formula>AND(L52="PROBABLE",NOW()-M52&gt;60)</formula>
    </cfRule>
    <cfRule type="expression" dxfId="238" priority="168" stopIfTrue="1">
      <formula>L52="NO SURVEY"</formula>
    </cfRule>
    <cfRule type="expression" dxfId="237" priority="169" stopIfTrue="1">
      <formula>AND(L52="GOOD",NOW()-M52&gt;180)</formula>
    </cfRule>
  </conditionalFormatting>
  <conditionalFormatting sqref="F11">
    <cfRule type="expression" dxfId="236" priority="162" stopIfTrue="1">
      <formula>OR($D11="SI",$D11="T&amp;A")</formula>
    </cfRule>
    <cfRule type="expression" dxfId="235" priority="163" stopIfTrue="1">
      <formula>AND($E11&lt;&gt;24,AND($D11&lt;&gt;"SI",$F11=""))</formula>
    </cfRule>
  </conditionalFormatting>
  <conditionalFormatting sqref="F6">
    <cfRule type="expression" dxfId="234" priority="128" stopIfTrue="1">
      <formula>OR($D6="SI",$D6="T&amp;A")</formula>
    </cfRule>
    <cfRule type="expression" dxfId="233" priority="129" stopIfTrue="1">
      <formula>AND($E6&lt;&gt;24,AND($D6&lt;&gt;"SI",$F6=""))</formula>
    </cfRule>
  </conditionalFormatting>
  <conditionalFormatting sqref="F33">
    <cfRule type="expression" dxfId="232" priority="110" stopIfTrue="1">
      <formula>OR($D33="SI",$D33="T&amp;A")</formula>
    </cfRule>
    <cfRule type="expression" dxfId="231" priority="111" stopIfTrue="1">
      <formula>AND($E33&lt;&gt;24,AND($D33&lt;&gt;"SI",$F33=""))</formula>
    </cfRule>
  </conditionalFormatting>
  <conditionalFormatting sqref="E33">
    <cfRule type="expression" dxfId="230" priority="95" stopIfTrue="1">
      <formula>AND($D33&lt;&gt;"SI",$E33&lt;24)</formula>
    </cfRule>
    <cfRule type="expression" dxfId="229" priority="96" stopIfTrue="1">
      <formula>AND($D33="SI",$E33&gt;0)</formula>
    </cfRule>
    <cfRule type="expression" dxfId="228" priority="97" stopIfTrue="1">
      <formula>OR($D33="SI",$D33="T&amp;A")</formula>
    </cfRule>
  </conditionalFormatting>
  <conditionalFormatting sqref="E43">
    <cfRule type="expression" dxfId="227" priority="89" stopIfTrue="1">
      <formula>AND($D43&lt;&gt;"SI",$E43&lt;24)</formula>
    </cfRule>
    <cfRule type="expression" dxfId="226" priority="90" stopIfTrue="1">
      <formula>AND($D43="SI",$E43&gt;0)</formula>
    </cfRule>
    <cfRule type="expression" dxfId="225" priority="91" stopIfTrue="1">
      <formula>OR($D43="SI",$D43="T&amp;A")</formula>
    </cfRule>
  </conditionalFormatting>
  <conditionalFormatting sqref="E54">
    <cfRule type="expression" dxfId="224" priority="80" stopIfTrue="1">
      <formula>AND($D54&lt;&gt;"SI",$E54&lt;24)</formula>
    </cfRule>
    <cfRule type="expression" dxfId="223" priority="81" stopIfTrue="1">
      <formula>AND($D54="SI",$E54&gt;0)</formula>
    </cfRule>
    <cfRule type="expression" dxfId="222" priority="82" stopIfTrue="1">
      <formula>OR($D54="SI",$D54="T&amp;A")</formula>
    </cfRule>
  </conditionalFormatting>
  <conditionalFormatting sqref="F54">
    <cfRule type="expression" dxfId="221" priority="73" stopIfTrue="1">
      <formula>OR($D54="SI",$D54="T&amp;A")</formula>
    </cfRule>
    <cfRule type="expression" dxfId="220" priority="74" stopIfTrue="1">
      <formula>AND($E54&lt;&gt;24,AND($D54&lt;&gt;"SI",$F54=""))</formula>
    </cfRule>
  </conditionalFormatting>
  <conditionalFormatting sqref="F18">
    <cfRule type="expression" dxfId="219" priority="61" stopIfTrue="1">
      <formula>OR($D18="SI",$D18="T&amp;A")</formula>
    </cfRule>
    <cfRule type="expression" dxfId="218" priority="62" stopIfTrue="1">
      <formula>AND($E18&lt;&gt;24,AND($D18&lt;&gt;"SI",$F18=""))</formula>
    </cfRule>
  </conditionalFormatting>
  <conditionalFormatting sqref="F43">
    <cfRule type="expression" dxfId="217" priority="53" stopIfTrue="1">
      <formula>OR($D43="SI",$D43="T&amp;A")</formula>
    </cfRule>
    <cfRule type="expression" dxfId="216" priority="54" stopIfTrue="1">
      <formula>AND($E43&lt;&gt;24,AND($D43&lt;&gt;"SI",$F43=""))</formula>
    </cfRule>
  </conditionalFormatting>
  <conditionalFormatting sqref="F4">
    <cfRule type="expression" dxfId="215" priority="45" stopIfTrue="1">
      <formula>OR($D4="SI",$D4="T&amp;A")</formula>
    </cfRule>
    <cfRule type="expression" dxfId="214" priority="46" stopIfTrue="1">
      <formula>AND($E4&lt;&gt;24,AND($D4&lt;&gt;"SI",$F4=""))</formula>
    </cfRule>
  </conditionalFormatting>
  <conditionalFormatting sqref="F16">
    <cfRule type="expression" dxfId="213" priority="43" stopIfTrue="1">
      <formula>OR($D16="SI",$D16="T&amp;A")</formula>
    </cfRule>
    <cfRule type="expression" dxfId="212" priority="44" stopIfTrue="1">
      <formula>AND($E16&lt;&gt;24,AND($D16&lt;&gt;"SI",$F16=""))</formula>
    </cfRule>
  </conditionalFormatting>
  <conditionalFormatting sqref="E31:E32">
    <cfRule type="expression" dxfId="211" priority="40" stopIfTrue="1">
      <formula>AND($D31&lt;&gt;"SI",$E31&lt;24)</formula>
    </cfRule>
    <cfRule type="expression" dxfId="210" priority="41" stopIfTrue="1">
      <formula>AND($D31="SI",$E31&gt;0)</formula>
    </cfRule>
    <cfRule type="expression" dxfId="209" priority="42" stopIfTrue="1">
      <formula>OR($D31="SI",$D31="T&amp;A")</formula>
    </cfRule>
  </conditionalFormatting>
  <conditionalFormatting sqref="E34:E36">
    <cfRule type="expression" dxfId="208" priority="37" stopIfTrue="1">
      <formula>AND($D34&lt;&gt;"SI",$E34&lt;24)</formula>
    </cfRule>
    <cfRule type="expression" dxfId="207" priority="38" stopIfTrue="1">
      <formula>AND($D34="SI",$E34&gt;0)</formula>
    </cfRule>
    <cfRule type="expression" dxfId="206" priority="39" stopIfTrue="1">
      <formula>OR($D34="SI",$D34="T&amp;A")</formula>
    </cfRule>
  </conditionalFormatting>
  <conditionalFormatting sqref="E38:E41">
    <cfRule type="expression" dxfId="205" priority="34" stopIfTrue="1">
      <formula>AND($D38&lt;&gt;"SI",$E38&lt;24)</formula>
    </cfRule>
    <cfRule type="expression" dxfId="204" priority="35" stopIfTrue="1">
      <formula>AND($D38="SI",$E38&gt;0)</formula>
    </cfRule>
    <cfRule type="expression" dxfId="203" priority="36" stopIfTrue="1">
      <formula>OR($D38="SI",$D38="T&amp;A")</formula>
    </cfRule>
  </conditionalFormatting>
  <conditionalFormatting sqref="E48">
    <cfRule type="expression" dxfId="202" priority="31" stopIfTrue="1">
      <formula>AND($D48&lt;&gt;"SI",$E48&lt;24)</formula>
    </cfRule>
    <cfRule type="expression" dxfId="201" priority="32" stopIfTrue="1">
      <formula>AND($D48="SI",$E48&gt;0)</formula>
    </cfRule>
    <cfRule type="expression" dxfId="200" priority="33" stopIfTrue="1">
      <formula>OR($D48="SI",$D48="T&amp;A")</formula>
    </cfRule>
  </conditionalFormatting>
  <conditionalFormatting sqref="E51:E52">
    <cfRule type="expression" dxfId="199" priority="28" stopIfTrue="1">
      <formula>AND($D51&lt;&gt;"SI",$E51&lt;24)</formula>
    </cfRule>
    <cfRule type="expression" dxfId="198" priority="29" stopIfTrue="1">
      <formula>AND($D51="SI",$E51&gt;0)</formula>
    </cfRule>
    <cfRule type="expression" dxfId="197" priority="30" stopIfTrue="1">
      <formula>OR($D51="SI",$D51="T&amp;A")</formula>
    </cfRule>
  </conditionalFormatting>
  <conditionalFormatting sqref="E59">
    <cfRule type="expression" dxfId="196" priority="25" stopIfTrue="1">
      <formula>AND($D59&lt;&gt;"SI",$E59&lt;24)</formula>
    </cfRule>
    <cfRule type="expression" dxfId="195" priority="26" stopIfTrue="1">
      <formula>AND($D59="SI",$E59&gt;0)</formula>
    </cfRule>
    <cfRule type="expression" dxfId="194" priority="27" stopIfTrue="1">
      <formula>OR($D59="SI",$D59="T&amp;A")</formula>
    </cfRule>
  </conditionalFormatting>
  <conditionalFormatting sqref="F7:F10">
    <cfRule type="expression" dxfId="193" priority="21" stopIfTrue="1">
      <formula>OR($D7="SI",$D7="T&amp;A")</formula>
    </cfRule>
    <cfRule type="expression" dxfId="192" priority="22" stopIfTrue="1">
      <formula>AND($E7&lt;&gt;24,AND($D7&lt;&gt;"SI",$F7=""))</formula>
    </cfRule>
  </conditionalFormatting>
  <conditionalFormatting sqref="F12:F15">
    <cfRule type="expression" dxfId="191" priority="19" stopIfTrue="1">
      <formula>OR($D12="SI",$D12="T&amp;A")</formula>
    </cfRule>
    <cfRule type="expression" dxfId="190" priority="20" stopIfTrue="1">
      <formula>AND($E12&lt;&gt;24,AND($D12&lt;&gt;"SI",$F12=""))</formula>
    </cfRule>
  </conditionalFormatting>
  <conditionalFormatting sqref="F22">
    <cfRule type="expression" dxfId="189" priority="17" stopIfTrue="1">
      <formula>OR($D22="SI",$D22="T&amp;A")</formula>
    </cfRule>
    <cfRule type="expression" dxfId="188" priority="18" stopIfTrue="1">
      <formula>AND($E22&lt;&gt;24,AND($D22&lt;&gt;"SI",$F22=""))</formula>
    </cfRule>
  </conditionalFormatting>
  <conditionalFormatting sqref="F24">
    <cfRule type="expression" dxfId="187" priority="15" stopIfTrue="1">
      <formula>OR($D24="SI",$D24="T&amp;A")</formula>
    </cfRule>
    <cfRule type="expression" dxfId="186" priority="16" stopIfTrue="1">
      <formula>AND($E24&lt;&gt;24,AND($D24&lt;&gt;"SI",$F24=""))</formula>
    </cfRule>
  </conditionalFormatting>
  <conditionalFormatting sqref="F31:F32">
    <cfRule type="expression" dxfId="185" priority="13" stopIfTrue="1">
      <formula>OR($D31="SI",$D31="T&amp;A")</formula>
    </cfRule>
    <cfRule type="expression" dxfId="184" priority="14" stopIfTrue="1">
      <formula>AND($E31&lt;&gt;24,AND($D31&lt;&gt;"SI",$F31=""))</formula>
    </cfRule>
  </conditionalFormatting>
  <conditionalFormatting sqref="F34:F36">
    <cfRule type="expression" dxfId="183" priority="11" stopIfTrue="1">
      <formula>OR($D34="SI",$D34="T&amp;A")</formula>
    </cfRule>
    <cfRule type="expression" dxfId="182" priority="12" stopIfTrue="1">
      <formula>AND($E34&lt;&gt;24,AND($D34&lt;&gt;"SI",$F34=""))</formula>
    </cfRule>
  </conditionalFormatting>
  <conditionalFormatting sqref="F38:F41">
    <cfRule type="expression" dxfId="181" priority="9" stopIfTrue="1">
      <formula>OR($D38="SI",$D38="T&amp;A")</formula>
    </cfRule>
    <cfRule type="expression" dxfId="180" priority="10" stopIfTrue="1">
      <formula>AND($E38&lt;&gt;24,AND($D38&lt;&gt;"SI",$F38=""))</formula>
    </cfRule>
  </conditionalFormatting>
  <conditionalFormatting sqref="F48">
    <cfRule type="expression" dxfId="179" priority="7" stopIfTrue="1">
      <formula>OR($D48="SI",$D48="T&amp;A")</formula>
    </cfRule>
    <cfRule type="expression" dxfId="178" priority="8" stopIfTrue="1">
      <formula>AND($E48&lt;&gt;24,AND($D48&lt;&gt;"SI",$F48=""))</formula>
    </cfRule>
  </conditionalFormatting>
  <conditionalFormatting sqref="F51:F52">
    <cfRule type="expression" dxfId="177" priority="5" stopIfTrue="1">
      <formula>OR($D51="SI",$D51="T&amp;A")</formula>
    </cfRule>
    <cfRule type="expression" dxfId="176" priority="6" stopIfTrue="1">
      <formula>AND($E51&lt;&gt;24,AND($D51&lt;&gt;"SI",$F51=""))</formula>
    </cfRule>
  </conditionalFormatting>
  <conditionalFormatting sqref="F59">
    <cfRule type="expression" dxfId="175" priority="3" stopIfTrue="1">
      <formula>OR($D59="SI",$D59="T&amp;A")</formula>
    </cfRule>
    <cfRule type="expression" dxfId="174" priority="4" stopIfTrue="1">
      <formula>AND($E59&lt;&gt;24,AND($D59&lt;&gt;"SI",$F59=""))</formula>
    </cfRule>
  </conditionalFormatting>
  <conditionalFormatting sqref="F5">
    <cfRule type="expression" dxfId="173" priority="1" stopIfTrue="1">
      <formula>OR($D5="SI",$D5="T&amp;A")</formula>
    </cfRule>
    <cfRule type="expression" dxfId="172" priority="2" stopIfTrue="1">
      <formula>AND($E5&lt;&gt;24,AND($D5&lt;&gt;"SI",$F5=""))</formula>
    </cfRule>
  </conditionalFormatting>
  <dataValidations count="12">
    <dataValidation type="list" allowBlank="1" showInputMessage="1" showErrorMessage="1" sqref="G3 F3:F62" xr:uid="{00000000-0002-0000-0300-000000000000}">
      <formula1>WATERWELL_DTCAUSE</formula1>
    </dataValidation>
    <dataValidation type="decimal" allowBlank="1" showInputMessage="1" showErrorMessage="1" errorTitle="WELL DATA" error="Decimal between 0 and 24" sqref="D72:D83 E3:E62" xr:uid="{00000000-0002-0000-0300-000001000000}">
      <formula1>0</formula1>
      <formula2>24</formula2>
    </dataValidation>
    <dataValidation type="list" allowBlank="1" showInputMessage="1" showErrorMessage="1" errorTitle="WELL NAME" error="You have entered a well that is not on the master well list.  Please select the well name from the dropdown." sqref="B72:B83 B3:B62" xr:uid="{00000000-0002-0000-0300-000002000000}">
      <formula1>WELL_NAME</formula1>
    </dataValidation>
    <dataValidation type="list" allowBlank="1" showInputMessage="1" showErrorMessage="1" sqref="C72:C83 D3:D62" xr:uid="{00000000-0002-0000-0300-000003000000}">
      <formula1>WELL_STATUS</formula1>
    </dataValidation>
    <dataValidation type="whole" allowBlank="1" showInputMessage="1" showErrorMessage="1" errorTitle="WELL DATA" error="Whole number &gt;=0" sqref="L3:M3 I3:K62" xr:uid="{00000000-0002-0000-0300-000004000000}">
      <formula1>0</formula1>
      <formula2>50000</formula2>
    </dataValidation>
    <dataValidation type="list" allowBlank="1" showInputMessage="1" showErrorMessage="1" sqref="E74:F83 E72:F72" xr:uid="{00000000-0002-0000-0300-000005000000}">
      <formula1>WSW_DTCAUSE</formula1>
    </dataValidation>
    <dataValidation type="list" allowBlank="1" showInputMessage="1" showErrorMessage="1" sqref="F91 F93:F95 F87:F88" xr:uid="{00000000-0002-0000-0300-000006000000}">
      <formula1>WFP_DTCAUSE</formula1>
    </dataValidation>
    <dataValidation type="list" allowBlank="1" showInputMessage="1" showErrorMessage="1" sqref="H3:H62" xr:uid="{00000000-0002-0000-0300-000007000000}">
      <formula1>CHOKE</formula1>
    </dataValidation>
    <dataValidation type="list" allowBlank="1" showInputMessage="1" showErrorMessage="1" errorTitle="WELL NAME" error="You have entered a well that is not on the master well list.  Please select the well name from the dropdown." sqref="C3:C62" xr:uid="{00000000-0002-0000-0300-000008000000}">
      <formula1>ZONE</formula1>
    </dataValidation>
    <dataValidation type="list" allowBlank="1" showInputMessage="1" showErrorMessage="1" sqref="G4:G62" xr:uid="{00000000-0002-0000-0300-000009000000}">
      <formula1>ORFICE_SIZE</formula1>
    </dataValidation>
    <dataValidation allowBlank="1" showInputMessage="1" showErrorMessage="1" errorTitle="WELL DATA" error="Whole number &gt;=0" sqref="M4:M62" xr:uid="{00000000-0002-0000-0300-00000A000000}"/>
    <dataValidation type="list" allowBlank="1" showInputMessage="1" showErrorMessage="1" errorTitle="WELL DATA" error="Whole number &gt;=0" sqref="L4:L62" xr:uid="{00000000-0002-0000-0300-00000B000000}">
      <formula1>CSG_TBG</formula1>
    </dataValidation>
  </dataValidations>
  <pageMargins left="0.51" right="0.43307086614173229" top="0.14000000000000001" bottom="0.13" header="0.09" footer="0.13"/>
  <pageSetup paperSize="9" scale="34" orientation="landscape" horizontalDpi="300" verticalDpi="300" r:id="rId1"/>
  <headerFooter alignWithMargins="0">
    <oddHeader>&amp;C&amp;"Verdana,Bold"&amp;12DAILY PRODUCTION REPORT - KARAMA FIELDS</oddHeader>
    <oddFooter>&amp;CPage &amp;P</oddFooter>
  </headerFooter>
  <rowBreaks count="1" manualBreakCount="1">
    <brk id="62" min="1" max="1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pageSetUpPr fitToPage="1"/>
  </sheetPr>
  <dimension ref="A1:GA1741"/>
  <sheetViews>
    <sheetView showGridLines="0" zoomScaleNormal="100" zoomScaleSheetLayoutView="100" workbookViewId="0">
      <selection activeCell="F45" sqref="F45"/>
    </sheetView>
  </sheetViews>
  <sheetFormatPr defaultRowHeight="12.95" customHeight="1" x14ac:dyDescent="0.2"/>
  <cols>
    <col min="1" max="1" width="2.7109375" customWidth="1"/>
    <col min="2" max="2" width="17.7109375" customWidth="1"/>
    <col min="3" max="9" width="12.7109375" customWidth="1"/>
    <col min="10" max="10" width="37" customWidth="1"/>
    <col min="26" max="26" width="12" bestFit="1" customWidth="1"/>
    <col min="27" max="27" width="11" customWidth="1"/>
    <col min="28" max="28" width="13" customWidth="1"/>
    <col min="29" max="29" width="17" customWidth="1"/>
    <col min="30" max="30" width="12.5703125" customWidth="1"/>
    <col min="31" max="31" width="17" customWidth="1"/>
    <col min="32" max="32" width="9.42578125" bestFit="1" customWidth="1"/>
    <col min="33" max="33" width="14.5703125" customWidth="1"/>
    <col min="34" max="34" width="9" customWidth="1"/>
    <col min="35" max="35" width="16.5703125" customWidth="1"/>
    <col min="36" max="36" width="13.140625" customWidth="1"/>
  </cols>
  <sheetData>
    <row r="1" spans="1:50" s="6" customFormat="1" ht="32.25" customHeight="1" x14ac:dyDescent="0.2">
      <c r="A1" s="29"/>
      <c r="B1" s="34" t="s">
        <v>39</v>
      </c>
      <c r="C1" s="34"/>
      <c r="D1" s="5"/>
      <c r="E1" s="5"/>
      <c r="F1" s="5"/>
      <c r="G1" s="38"/>
      <c r="I1" s="5"/>
      <c r="J1" s="218">
        <f>REPDATE</f>
        <v>46278</v>
      </c>
      <c r="K1" s="33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106">
        <f>COUNTIF(DFLRANGE,"QARUN_DFL")</f>
        <v>0</v>
      </c>
      <c r="AI1" s="80"/>
      <c r="AJ1" s="106" t="str">
        <f>"Z4"&amp;":"&amp;"AJ"&amp;COUNTIF(DFLRANGE,"&lt;&gt;0")+3</f>
        <v>Z4:AJ3</v>
      </c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</row>
    <row r="2" spans="1:50" s="30" customFormat="1" ht="35.1" customHeight="1" x14ac:dyDescent="0.2">
      <c r="A2" s="33"/>
      <c r="B2" s="528" t="s">
        <v>6</v>
      </c>
      <c r="C2" s="525" t="s">
        <v>5</v>
      </c>
      <c r="D2" s="525" t="s">
        <v>12</v>
      </c>
      <c r="E2" s="525" t="s">
        <v>41</v>
      </c>
      <c r="F2" s="525" t="s">
        <v>42</v>
      </c>
      <c r="G2" s="506" t="s">
        <v>630</v>
      </c>
      <c r="H2" s="525" t="s">
        <v>1</v>
      </c>
      <c r="I2" s="506" t="s">
        <v>631</v>
      </c>
      <c r="J2" s="529" t="s">
        <v>46</v>
      </c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534" t="s">
        <v>67</v>
      </c>
      <c r="AA2" s="535" t="s">
        <v>18</v>
      </c>
      <c r="AB2" s="535" t="s">
        <v>8</v>
      </c>
      <c r="AC2" s="536" t="s">
        <v>40</v>
      </c>
      <c r="AD2" s="525" t="s">
        <v>41</v>
      </c>
      <c r="AE2" s="506" t="s">
        <v>150</v>
      </c>
      <c r="AF2" s="506" t="s">
        <v>36</v>
      </c>
      <c r="AG2" s="506" t="s">
        <v>43</v>
      </c>
      <c r="AH2" s="525" t="s">
        <v>1</v>
      </c>
      <c r="AI2" s="506" t="s">
        <v>44</v>
      </c>
      <c r="AJ2" s="537" t="s">
        <v>45</v>
      </c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</row>
    <row r="3" spans="1:50" s="32" customFormat="1" ht="19.5" hidden="1" customHeight="1" x14ac:dyDescent="0.2">
      <c r="A3" s="31"/>
      <c r="B3" s="448"/>
      <c r="C3" s="530"/>
      <c r="D3" s="530"/>
      <c r="E3" s="531"/>
      <c r="F3" s="531"/>
      <c r="G3" s="531"/>
      <c r="H3" s="532" t="str">
        <f t="shared" ref="H3:H27" si="0">IF(OR(B3="",F3=""),"",E3-F3)</f>
        <v/>
      </c>
      <c r="I3" s="531"/>
      <c r="J3" s="533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2">
        <v>9</v>
      </c>
      <c r="Z3" s="538">
        <f>IF(B3="",0,"QARUN_DFL")</f>
        <v>0</v>
      </c>
      <c r="AA3" s="539" t="str">
        <f t="shared" ref="AA3" si="1">IF(Z3=0,"",REPORTDATE-1)</f>
        <v/>
      </c>
      <c r="AB3" s="540" t="str">
        <f>IF(Z3=0,"",$Y$3&amp;B3)</f>
        <v/>
      </c>
      <c r="AC3" s="540" t="str">
        <f>IF(Z3=0,"",0)</f>
        <v/>
      </c>
      <c r="AD3" s="540" t="str">
        <f>IF(Z3=0,"",E3)</f>
        <v/>
      </c>
      <c r="AE3" s="540" t="str">
        <f>IF(Z3=0,"",F3)</f>
        <v/>
      </c>
      <c r="AF3" s="540" t="str">
        <f>IF(Z3=0,"",I3)</f>
        <v/>
      </c>
      <c r="AG3" s="540" t="str">
        <f>IF(Z3=0,"",G3)</f>
        <v/>
      </c>
      <c r="AH3" s="540" t="str">
        <f>IF(Z3=0,"",H3)</f>
        <v/>
      </c>
      <c r="AI3" s="540" t="str">
        <f>IF(Z3=0,"",0)</f>
        <v/>
      </c>
      <c r="AJ3" s="541" t="str">
        <f>IF(Z3=0,"",0)</f>
        <v/>
      </c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</row>
    <row r="4" spans="1:50" s="32" customFormat="1" ht="17.100000000000001" customHeight="1" thickBot="1" x14ac:dyDescent="0.25">
      <c r="A4" s="31"/>
      <c r="B4" s="814"/>
      <c r="C4" s="815"/>
      <c r="D4" s="815"/>
      <c r="E4" s="815"/>
      <c r="F4" s="902"/>
      <c r="G4" s="816"/>
      <c r="H4" s="532" t="str">
        <f t="shared" si="0"/>
        <v/>
      </c>
      <c r="I4" s="868"/>
      <c r="J4" s="869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Z4" s="538">
        <f t="shared" ref="Z4:Z27" si="2">IF(B4="",0,"QARUN_DFL")</f>
        <v>0</v>
      </c>
      <c r="AA4" s="539" t="str">
        <f t="shared" ref="AA4:AA27" si="3">IF(Z4=0,"",REPORTDATE-1)</f>
        <v/>
      </c>
      <c r="AB4" s="540" t="str">
        <f t="shared" ref="AB4:AB27" si="4">IF(Z4=0,"",$Y$3&amp;B4)</f>
        <v/>
      </c>
      <c r="AC4" s="540" t="str">
        <f t="shared" ref="AC4:AC27" si="5">IF(Z4=0,"",0)</f>
        <v/>
      </c>
      <c r="AD4" s="540" t="str">
        <f t="shared" ref="AD4:AD27" si="6">IF(Z4=0,"",E4)</f>
        <v/>
      </c>
      <c r="AE4" s="540" t="str">
        <f t="shared" ref="AE4:AE27" si="7">IF(Z4=0,"",F4)</f>
        <v/>
      </c>
      <c r="AF4" s="540" t="str">
        <f t="shared" ref="AF4:AF27" si="8">IF(Z4=0,"",I4)</f>
        <v/>
      </c>
      <c r="AG4" s="540" t="str">
        <f t="shared" ref="AG4:AG27" si="9">IF(Z4=0,"",G4)</f>
        <v/>
      </c>
      <c r="AH4" s="540" t="str">
        <f t="shared" ref="AH4:AH27" si="10">IF(Z4=0,"",H4)</f>
        <v/>
      </c>
      <c r="AI4" s="540" t="str">
        <f t="shared" ref="AI4:AI27" si="11">IF(Z4=0,"",0)</f>
        <v/>
      </c>
      <c r="AJ4" s="541" t="str">
        <f t="shared" ref="AJ4:AJ27" si="12">IF(Z4=0,"",0)</f>
        <v/>
      </c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</row>
    <row r="5" spans="1:50" s="32" customFormat="1" ht="17.100000000000001" customHeight="1" thickBot="1" x14ac:dyDescent="0.25">
      <c r="A5" s="31"/>
      <c r="B5" s="814"/>
      <c r="C5" s="815"/>
      <c r="D5" s="815"/>
      <c r="E5" s="815"/>
      <c r="F5" s="815"/>
      <c r="G5" s="816"/>
      <c r="H5" s="532" t="str">
        <f t="shared" si="0"/>
        <v/>
      </c>
      <c r="I5" s="815"/>
      <c r="J5" s="869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538">
        <f t="shared" si="2"/>
        <v>0</v>
      </c>
      <c r="AA5" s="539" t="str">
        <f t="shared" si="3"/>
        <v/>
      </c>
      <c r="AB5" s="540" t="str">
        <f t="shared" si="4"/>
        <v/>
      </c>
      <c r="AC5" s="540" t="str">
        <f t="shared" si="5"/>
        <v/>
      </c>
      <c r="AD5" s="540" t="str">
        <f t="shared" si="6"/>
        <v/>
      </c>
      <c r="AE5" s="540" t="str">
        <f t="shared" si="7"/>
        <v/>
      </c>
      <c r="AF5" s="540" t="str">
        <f t="shared" si="8"/>
        <v/>
      </c>
      <c r="AG5" s="540" t="str">
        <f t="shared" si="9"/>
        <v/>
      </c>
      <c r="AH5" s="540" t="str">
        <f t="shared" si="10"/>
        <v/>
      </c>
      <c r="AI5" s="540" t="str">
        <f t="shared" si="11"/>
        <v/>
      </c>
      <c r="AJ5" s="541" t="str">
        <f t="shared" si="12"/>
        <v/>
      </c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</row>
    <row r="6" spans="1:50" s="32" customFormat="1" ht="17.100000000000001" customHeight="1" thickBot="1" x14ac:dyDescent="0.25">
      <c r="A6" s="31"/>
      <c r="B6" s="814"/>
      <c r="C6" s="815"/>
      <c r="D6" s="815"/>
      <c r="E6" s="815"/>
      <c r="F6" s="815"/>
      <c r="G6" s="816"/>
      <c r="H6" s="532" t="str">
        <f t="shared" si="0"/>
        <v/>
      </c>
      <c r="I6" s="815"/>
      <c r="J6" s="874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538">
        <f t="shared" si="2"/>
        <v>0</v>
      </c>
      <c r="AA6" s="539" t="str">
        <f t="shared" si="3"/>
        <v/>
      </c>
      <c r="AB6" s="540" t="str">
        <f t="shared" si="4"/>
        <v/>
      </c>
      <c r="AC6" s="540" t="str">
        <f t="shared" si="5"/>
        <v/>
      </c>
      <c r="AD6" s="540" t="str">
        <f t="shared" si="6"/>
        <v/>
      </c>
      <c r="AE6" s="540" t="str">
        <f t="shared" si="7"/>
        <v/>
      </c>
      <c r="AF6" s="540" t="str">
        <f t="shared" si="8"/>
        <v/>
      </c>
      <c r="AG6" s="540" t="str">
        <f t="shared" si="9"/>
        <v/>
      </c>
      <c r="AH6" s="540" t="str">
        <f t="shared" si="10"/>
        <v/>
      </c>
      <c r="AI6" s="540" t="str">
        <f t="shared" si="11"/>
        <v/>
      </c>
      <c r="AJ6" s="541" t="str">
        <f t="shared" si="12"/>
        <v/>
      </c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</row>
    <row r="7" spans="1:50" s="32" customFormat="1" ht="17.100000000000001" customHeight="1" thickBot="1" x14ac:dyDescent="0.25">
      <c r="A7" s="31"/>
      <c r="B7" s="814"/>
      <c r="C7" s="815"/>
      <c r="D7" s="815"/>
      <c r="E7" s="815"/>
      <c r="F7" s="815"/>
      <c r="G7" s="816"/>
      <c r="H7" s="532" t="str">
        <f t="shared" si="0"/>
        <v/>
      </c>
      <c r="I7" s="815"/>
      <c r="J7" s="874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538">
        <f t="shared" si="2"/>
        <v>0</v>
      </c>
      <c r="AA7" s="539" t="str">
        <f t="shared" si="3"/>
        <v/>
      </c>
      <c r="AB7" s="540" t="str">
        <f t="shared" si="4"/>
        <v/>
      </c>
      <c r="AC7" s="540" t="str">
        <f t="shared" si="5"/>
        <v/>
      </c>
      <c r="AD7" s="540" t="str">
        <f t="shared" si="6"/>
        <v/>
      </c>
      <c r="AE7" s="540" t="str">
        <f t="shared" si="7"/>
        <v/>
      </c>
      <c r="AF7" s="540" t="str">
        <f t="shared" si="8"/>
        <v/>
      </c>
      <c r="AG7" s="540" t="str">
        <f t="shared" si="9"/>
        <v/>
      </c>
      <c r="AH7" s="540" t="str">
        <f t="shared" si="10"/>
        <v/>
      </c>
      <c r="AI7" s="540" t="str">
        <f t="shared" si="11"/>
        <v/>
      </c>
      <c r="AJ7" s="541" t="str">
        <f t="shared" si="12"/>
        <v/>
      </c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</row>
    <row r="8" spans="1:50" s="32" customFormat="1" ht="17.100000000000001" customHeight="1" thickBot="1" x14ac:dyDescent="0.25">
      <c r="A8" s="31"/>
      <c r="B8" s="814"/>
      <c r="C8" s="815"/>
      <c r="D8" s="815"/>
      <c r="E8" s="815"/>
      <c r="F8" s="815"/>
      <c r="G8" s="816"/>
      <c r="H8" s="532" t="str">
        <f t="shared" si="0"/>
        <v/>
      </c>
      <c r="I8" s="868"/>
      <c r="J8" s="869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538">
        <f t="shared" si="2"/>
        <v>0</v>
      </c>
      <c r="AA8" s="539" t="str">
        <f t="shared" si="3"/>
        <v/>
      </c>
      <c r="AB8" s="540" t="str">
        <f t="shared" si="4"/>
        <v/>
      </c>
      <c r="AC8" s="540" t="str">
        <f t="shared" si="5"/>
        <v/>
      </c>
      <c r="AD8" s="540" t="str">
        <f t="shared" si="6"/>
        <v/>
      </c>
      <c r="AE8" s="540" t="str">
        <f t="shared" si="7"/>
        <v/>
      </c>
      <c r="AF8" s="540" t="str">
        <f t="shared" si="8"/>
        <v/>
      </c>
      <c r="AG8" s="540" t="str">
        <f t="shared" si="9"/>
        <v/>
      </c>
      <c r="AH8" s="540" t="str">
        <f t="shared" si="10"/>
        <v/>
      </c>
      <c r="AI8" s="540" t="str">
        <f t="shared" si="11"/>
        <v/>
      </c>
      <c r="AJ8" s="541" t="str">
        <f t="shared" si="12"/>
        <v/>
      </c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</row>
    <row r="9" spans="1:50" s="32" customFormat="1" ht="17.100000000000001" customHeight="1" thickBot="1" x14ac:dyDescent="0.25">
      <c r="A9" s="31"/>
      <c r="B9" s="814"/>
      <c r="C9" s="767"/>
      <c r="D9" s="767"/>
      <c r="E9" s="767"/>
      <c r="F9" s="767"/>
      <c r="G9" s="768"/>
      <c r="H9" s="532" t="str">
        <f t="shared" si="0"/>
        <v/>
      </c>
      <c r="I9" s="767"/>
      <c r="J9" s="767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538">
        <f t="shared" si="2"/>
        <v>0</v>
      </c>
      <c r="AA9" s="539" t="str">
        <f t="shared" si="3"/>
        <v/>
      </c>
      <c r="AB9" s="540" t="str">
        <f t="shared" si="4"/>
        <v/>
      </c>
      <c r="AC9" s="540" t="str">
        <f t="shared" si="5"/>
        <v/>
      </c>
      <c r="AD9" s="540" t="str">
        <f t="shared" si="6"/>
        <v/>
      </c>
      <c r="AE9" s="540" t="str">
        <f t="shared" si="7"/>
        <v/>
      </c>
      <c r="AF9" s="540" t="str">
        <f t="shared" si="8"/>
        <v/>
      </c>
      <c r="AG9" s="540" t="str">
        <f t="shared" si="9"/>
        <v/>
      </c>
      <c r="AH9" s="540" t="str">
        <f t="shared" si="10"/>
        <v/>
      </c>
      <c r="AI9" s="540" t="str">
        <f t="shared" si="11"/>
        <v/>
      </c>
      <c r="AJ9" s="541" t="str">
        <f t="shared" si="12"/>
        <v/>
      </c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</row>
    <row r="10" spans="1:50" s="32" customFormat="1" ht="17.100000000000001" customHeight="1" thickBot="1" x14ac:dyDescent="0.25">
      <c r="A10" s="31"/>
      <c r="B10" s="814"/>
      <c r="C10" s="767"/>
      <c r="D10" s="767"/>
      <c r="E10" s="767"/>
      <c r="F10" s="767"/>
      <c r="G10" s="768"/>
      <c r="H10" s="532" t="str">
        <f t="shared" si="0"/>
        <v/>
      </c>
      <c r="I10" s="767"/>
      <c r="J10" s="767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538">
        <f t="shared" si="2"/>
        <v>0</v>
      </c>
      <c r="AA10" s="539" t="str">
        <f t="shared" si="3"/>
        <v/>
      </c>
      <c r="AB10" s="540" t="str">
        <f t="shared" si="4"/>
        <v/>
      </c>
      <c r="AC10" s="540" t="str">
        <f t="shared" si="5"/>
        <v/>
      </c>
      <c r="AD10" s="540" t="str">
        <f t="shared" si="6"/>
        <v/>
      </c>
      <c r="AE10" s="540" t="str">
        <f t="shared" si="7"/>
        <v/>
      </c>
      <c r="AF10" s="540" t="str">
        <f t="shared" si="8"/>
        <v/>
      </c>
      <c r="AG10" s="540" t="str">
        <f t="shared" si="9"/>
        <v/>
      </c>
      <c r="AH10" s="540" t="str">
        <f t="shared" si="10"/>
        <v/>
      </c>
      <c r="AI10" s="540" t="str">
        <f t="shared" si="11"/>
        <v/>
      </c>
      <c r="AJ10" s="541" t="str">
        <f t="shared" si="12"/>
        <v/>
      </c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</row>
    <row r="11" spans="1:50" s="32" customFormat="1" ht="17.100000000000001" customHeight="1" thickBot="1" x14ac:dyDescent="0.25">
      <c r="A11" s="31"/>
      <c r="B11" s="814"/>
      <c r="C11" s="767"/>
      <c r="D11" s="767"/>
      <c r="E11" s="767"/>
      <c r="F11" s="767"/>
      <c r="G11" s="768"/>
      <c r="H11" s="532" t="str">
        <f t="shared" si="0"/>
        <v/>
      </c>
      <c r="I11" s="767"/>
      <c r="J11" s="883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538">
        <f t="shared" si="2"/>
        <v>0</v>
      </c>
      <c r="AA11" s="539" t="str">
        <f t="shared" si="3"/>
        <v/>
      </c>
      <c r="AB11" s="540" t="str">
        <f t="shared" si="4"/>
        <v/>
      </c>
      <c r="AC11" s="540" t="str">
        <f t="shared" si="5"/>
        <v/>
      </c>
      <c r="AD11" s="540" t="str">
        <f t="shared" si="6"/>
        <v/>
      </c>
      <c r="AE11" s="540" t="str">
        <f t="shared" si="7"/>
        <v/>
      </c>
      <c r="AF11" s="540" t="str">
        <f t="shared" si="8"/>
        <v/>
      </c>
      <c r="AG11" s="540" t="str">
        <f t="shared" si="9"/>
        <v/>
      </c>
      <c r="AH11" s="540" t="str">
        <f t="shared" si="10"/>
        <v/>
      </c>
      <c r="AI11" s="540" t="str">
        <f t="shared" si="11"/>
        <v/>
      </c>
      <c r="AJ11" s="541" t="str">
        <f t="shared" si="12"/>
        <v/>
      </c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</row>
    <row r="12" spans="1:50" s="32" customFormat="1" ht="17.100000000000001" customHeight="1" x14ac:dyDescent="0.2">
      <c r="A12" s="31"/>
      <c r="B12" s="767"/>
      <c r="C12" s="767"/>
      <c r="D12" s="767"/>
      <c r="E12" s="767"/>
      <c r="F12" s="767"/>
      <c r="G12" s="768"/>
      <c r="H12" s="532" t="str">
        <f t="shared" si="0"/>
        <v/>
      </c>
      <c r="I12" s="767"/>
      <c r="J12" s="883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538">
        <f t="shared" si="2"/>
        <v>0</v>
      </c>
      <c r="AA12" s="539" t="str">
        <f t="shared" si="3"/>
        <v/>
      </c>
      <c r="AB12" s="540" t="str">
        <f t="shared" si="4"/>
        <v/>
      </c>
      <c r="AC12" s="540" t="str">
        <f t="shared" si="5"/>
        <v/>
      </c>
      <c r="AD12" s="540" t="str">
        <f t="shared" si="6"/>
        <v/>
      </c>
      <c r="AE12" s="540" t="str">
        <f t="shared" si="7"/>
        <v/>
      </c>
      <c r="AF12" s="540" t="str">
        <f t="shared" si="8"/>
        <v/>
      </c>
      <c r="AG12" s="540" t="str">
        <f t="shared" si="9"/>
        <v/>
      </c>
      <c r="AH12" s="540" t="str">
        <f t="shared" si="10"/>
        <v/>
      </c>
      <c r="AI12" s="540" t="str">
        <f t="shared" si="11"/>
        <v/>
      </c>
      <c r="AJ12" s="541" t="str">
        <f t="shared" si="12"/>
        <v/>
      </c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</row>
    <row r="13" spans="1:50" s="32" customFormat="1" ht="17.100000000000001" customHeight="1" x14ac:dyDescent="0.2">
      <c r="A13" s="31"/>
      <c r="B13" s="767"/>
      <c r="C13" s="767"/>
      <c r="D13" s="767"/>
      <c r="E13" s="767"/>
      <c r="F13" s="767"/>
      <c r="G13" s="768"/>
      <c r="H13" s="532" t="str">
        <f t="shared" si="0"/>
        <v/>
      </c>
      <c r="I13" s="767"/>
      <c r="J13" s="883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538">
        <f t="shared" si="2"/>
        <v>0</v>
      </c>
      <c r="AA13" s="539" t="str">
        <f t="shared" si="3"/>
        <v/>
      </c>
      <c r="AB13" s="540" t="str">
        <f t="shared" si="4"/>
        <v/>
      </c>
      <c r="AC13" s="540" t="str">
        <f t="shared" si="5"/>
        <v/>
      </c>
      <c r="AD13" s="540" t="str">
        <f t="shared" si="6"/>
        <v/>
      </c>
      <c r="AE13" s="540" t="str">
        <f t="shared" si="7"/>
        <v/>
      </c>
      <c r="AF13" s="540" t="str">
        <f t="shared" si="8"/>
        <v/>
      </c>
      <c r="AG13" s="540" t="str">
        <f t="shared" si="9"/>
        <v/>
      </c>
      <c r="AH13" s="540" t="str">
        <f t="shared" si="10"/>
        <v/>
      </c>
      <c r="AI13" s="540" t="str">
        <f t="shared" si="11"/>
        <v/>
      </c>
      <c r="AJ13" s="541" t="str">
        <f t="shared" si="12"/>
        <v/>
      </c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</row>
    <row r="14" spans="1:50" s="32" customFormat="1" ht="17.100000000000001" customHeight="1" x14ac:dyDescent="0.2">
      <c r="A14" s="31"/>
      <c r="B14" s="767"/>
      <c r="C14" s="767"/>
      <c r="D14" s="767"/>
      <c r="E14" s="767"/>
      <c r="F14" s="767"/>
      <c r="G14" s="768"/>
      <c r="H14" s="532" t="str">
        <f t="shared" si="0"/>
        <v/>
      </c>
      <c r="I14" s="767"/>
      <c r="J14" s="883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538">
        <f t="shared" si="2"/>
        <v>0</v>
      </c>
      <c r="AA14" s="539" t="str">
        <f t="shared" si="3"/>
        <v/>
      </c>
      <c r="AB14" s="540" t="str">
        <f t="shared" si="4"/>
        <v/>
      </c>
      <c r="AC14" s="540" t="str">
        <f t="shared" si="5"/>
        <v/>
      </c>
      <c r="AD14" s="540" t="str">
        <f t="shared" si="6"/>
        <v/>
      </c>
      <c r="AE14" s="540" t="str">
        <f t="shared" si="7"/>
        <v/>
      </c>
      <c r="AF14" s="540" t="str">
        <f t="shared" si="8"/>
        <v/>
      </c>
      <c r="AG14" s="540" t="str">
        <f t="shared" si="9"/>
        <v/>
      </c>
      <c r="AH14" s="540" t="str">
        <f t="shared" si="10"/>
        <v/>
      </c>
      <c r="AI14" s="540" t="str">
        <f t="shared" si="11"/>
        <v/>
      </c>
      <c r="AJ14" s="541" t="str">
        <f t="shared" si="12"/>
        <v/>
      </c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</row>
    <row r="15" spans="1:50" s="32" customFormat="1" ht="17.100000000000001" customHeight="1" x14ac:dyDescent="0.2">
      <c r="A15" s="31"/>
      <c r="B15" s="767"/>
      <c r="C15" s="767"/>
      <c r="D15" s="767"/>
      <c r="E15" s="767"/>
      <c r="F15" s="767"/>
      <c r="G15" s="768"/>
      <c r="H15" s="532" t="str">
        <f t="shared" si="0"/>
        <v/>
      </c>
      <c r="I15" s="767"/>
      <c r="J15" s="883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538">
        <f t="shared" si="2"/>
        <v>0</v>
      </c>
      <c r="AA15" s="539" t="str">
        <f t="shared" si="3"/>
        <v/>
      </c>
      <c r="AB15" s="540" t="str">
        <f t="shared" si="4"/>
        <v/>
      </c>
      <c r="AC15" s="540" t="str">
        <f t="shared" si="5"/>
        <v/>
      </c>
      <c r="AD15" s="540" t="str">
        <f t="shared" si="6"/>
        <v/>
      </c>
      <c r="AE15" s="540" t="str">
        <f t="shared" si="7"/>
        <v/>
      </c>
      <c r="AF15" s="540" t="str">
        <f t="shared" si="8"/>
        <v/>
      </c>
      <c r="AG15" s="540" t="str">
        <f t="shared" si="9"/>
        <v/>
      </c>
      <c r="AH15" s="540" t="str">
        <f t="shared" si="10"/>
        <v/>
      </c>
      <c r="AI15" s="540" t="str">
        <f t="shared" si="11"/>
        <v/>
      </c>
      <c r="AJ15" s="541" t="str">
        <f t="shared" si="12"/>
        <v/>
      </c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</row>
    <row r="16" spans="1:50" s="32" customFormat="1" ht="17.100000000000001" customHeight="1" x14ac:dyDescent="0.2">
      <c r="A16" s="31"/>
      <c r="B16" s="764"/>
      <c r="C16" s="764"/>
      <c r="D16" s="765"/>
      <c r="E16" s="766"/>
      <c r="F16" s="762"/>
      <c r="G16" s="763"/>
      <c r="H16" s="532" t="str">
        <f t="shared" si="0"/>
        <v/>
      </c>
      <c r="I16" s="725"/>
      <c r="J16" s="883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538">
        <f t="shared" si="2"/>
        <v>0</v>
      </c>
      <c r="AA16" s="539" t="str">
        <f t="shared" si="3"/>
        <v/>
      </c>
      <c r="AB16" s="540" t="str">
        <f t="shared" si="4"/>
        <v/>
      </c>
      <c r="AC16" s="540" t="str">
        <f t="shared" si="5"/>
        <v/>
      </c>
      <c r="AD16" s="540" t="str">
        <f t="shared" si="6"/>
        <v/>
      </c>
      <c r="AE16" s="540" t="str">
        <f t="shared" si="7"/>
        <v/>
      </c>
      <c r="AF16" s="540" t="str">
        <f t="shared" si="8"/>
        <v/>
      </c>
      <c r="AG16" s="540" t="str">
        <f t="shared" si="9"/>
        <v/>
      </c>
      <c r="AH16" s="540" t="str">
        <f t="shared" si="10"/>
        <v/>
      </c>
      <c r="AI16" s="540" t="str">
        <f t="shared" si="11"/>
        <v/>
      </c>
      <c r="AJ16" s="541" t="str">
        <f t="shared" si="12"/>
        <v/>
      </c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</row>
    <row r="17" spans="1:183" s="32" customFormat="1" ht="17.100000000000001" customHeight="1" x14ac:dyDescent="0.2">
      <c r="A17" s="31"/>
      <c r="B17" s="764"/>
      <c r="C17" s="764"/>
      <c r="D17" s="765"/>
      <c r="E17" s="766"/>
      <c r="F17" s="762"/>
      <c r="G17" s="763"/>
      <c r="H17" s="532" t="str">
        <f t="shared" si="0"/>
        <v/>
      </c>
      <c r="I17" s="725"/>
      <c r="J17" s="883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538">
        <f t="shared" si="2"/>
        <v>0</v>
      </c>
      <c r="AA17" s="539" t="str">
        <f t="shared" si="3"/>
        <v/>
      </c>
      <c r="AB17" s="540" t="str">
        <f t="shared" si="4"/>
        <v/>
      </c>
      <c r="AC17" s="540" t="str">
        <f t="shared" si="5"/>
        <v/>
      </c>
      <c r="AD17" s="540" t="str">
        <f t="shared" si="6"/>
        <v/>
      </c>
      <c r="AE17" s="540" t="str">
        <f t="shared" si="7"/>
        <v/>
      </c>
      <c r="AF17" s="540" t="str">
        <f t="shared" si="8"/>
        <v/>
      </c>
      <c r="AG17" s="540" t="str">
        <f t="shared" si="9"/>
        <v/>
      </c>
      <c r="AH17" s="540" t="str">
        <f t="shared" si="10"/>
        <v/>
      </c>
      <c r="AI17" s="540" t="str">
        <f t="shared" si="11"/>
        <v/>
      </c>
      <c r="AJ17" s="541" t="str">
        <f t="shared" si="12"/>
        <v/>
      </c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</row>
    <row r="18" spans="1:183" s="32" customFormat="1" ht="17.100000000000001" customHeight="1" x14ac:dyDescent="0.2">
      <c r="A18" s="31"/>
      <c r="B18" s="764"/>
      <c r="C18" s="764"/>
      <c r="D18" s="765"/>
      <c r="E18" s="766"/>
      <c r="F18" s="762"/>
      <c r="G18" s="763"/>
      <c r="H18" s="532" t="str">
        <f t="shared" si="0"/>
        <v/>
      </c>
      <c r="I18" s="725"/>
      <c r="J18" s="883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538">
        <f t="shared" si="2"/>
        <v>0</v>
      </c>
      <c r="AA18" s="539" t="str">
        <f t="shared" si="3"/>
        <v/>
      </c>
      <c r="AB18" s="540" t="str">
        <f t="shared" si="4"/>
        <v/>
      </c>
      <c r="AC18" s="540" t="str">
        <f t="shared" si="5"/>
        <v/>
      </c>
      <c r="AD18" s="540" t="str">
        <f t="shared" si="6"/>
        <v/>
      </c>
      <c r="AE18" s="540" t="str">
        <f t="shared" si="7"/>
        <v/>
      </c>
      <c r="AF18" s="540" t="str">
        <f t="shared" si="8"/>
        <v/>
      </c>
      <c r="AG18" s="540" t="str">
        <f t="shared" si="9"/>
        <v/>
      </c>
      <c r="AH18" s="540" t="str">
        <f t="shared" si="10"/>
        <v/>
      </c>
      <c r="AI18" s="540" t="str">
        <f t="shared" si="11"/>
        <v/>
      </c>
      <c r="AJ18" s="541" t="str">
        <f t="shared" si="12"/>
        <v/>
      </c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</row>
    <row r="19" spans="1:183" s="32" customFormat="1" ht="17.100000000000001" customHeight="1" x14ac:dyDescent="0.2">
      <c r="A19" s="31"/>
      <c r="B19" s="764"/>
      <c r="C19" s="764"/>
      <c r="D19" s="765"/>
      <c r="E19" s="766"/>
      <c r="F19" s="762"/>
      <c r="G19" s="763"/>
      <c r="H19" s="532" t="str">
        <f t="shared" si="0"/>
        <v/>
      </c>
      <c r="I19" s="725"/>
      <c r="J19" s="883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538">
        <f t="shared" si="2"/>
        <v>0</v>
      </c>
      <c r="AA19" s="539" t="str">
        <f t="shared" si="3"/>
        <v/>
      </c>
      <c r="AB19" s="540" t="str">
        <f t="shared" si="4"/>
        <v/>
      </c>
      <c r="AC19" s="540" t="str">
        <f t="shared" si="5"/>
        <v/>
      </c>
      <c r="AD19" s="540" t="str">
        <f t="shared" si="6"/>
        <v/>
      </c>
      <c r="AE19" s="540" t="str">
        <f t="shared" si="7"/>
        <v/>
      </c>
      <c r="AF19" s="540" t="str">
        <f t="shared" si="8"/>
        <v/>
      </c>
      <c r="AG19" s="540" t="str">
        <f t="shared" si="9"/>
        <v/>
      </c>
      <c r="AH19" s="540" t="str">
        <f t="shared" si="10"/>
        <v/>
      </c>
      <c r="AI19" s="540" t="str">
        <f t="shared" si="11"/>
        <v/>
      </c>
      <c r="AJ19" s="541" t="str">
        <f t="shared" si="12"/>
        <v/>
      </c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</row>
    <row r="20" spans="1:183" s="32" customFormat="1" ht="17.100000000000001" customHeight="1" x14ac:dyDescent="0.2">
      <c r="A20" s="31"/>
      <c r="B20" s="764"/>
      <c r="C20" s="764"/>
      <c r="D20" s="765"/>
      <c r="E20" s="766"/>
      <c r="F20" s="762"/>
      <c r="G20" s="763"/>
      <c r="H20" s="532" t="str">
        <f t="shared" si="0"/>
        <v/>
      </c>
      <c r="I20" s="725"/>
      <c r="J20" s="883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538">
        <f t="shared" si="2"/>
        <v>0</v>
      </c>
      <c r="AA20" s="539" t="str">
        <f t="shared" si="3"/>
        <v/>
      </c>
      <c r="AB20" s="540" t="str">
        <f t="shared" si="4"/>
        <v/>
      </c>
      <c r="AC20" s="540" t="str">
        <f t="shared" si="5"/>
        <v/>
      </c>
      <c r="AD20" s="540" t="str">
        <f t="shared" si="6"/>
        <v/>
      </c>
      <c r="AE20" s="540" t="str">
        <f t="shared" si="7"/>
        <v/>
      </c>
      <c r="AF20" s="540" t="str">
        <f t="shared" si="8"/>
        <v/>
      </c>
      <c r="AG20" s="540" t="str">
        <f t="shared" si="9"/>
        <v/>
      </c>
      <c r="AH20" s="540" t="str">
        <f t="shared" si="10"/>
        <v/>
      </c>
      <c r="AI20" s="540" t="str">
        <f t="shared" si="11"/>
        <v/>
      </c>
      <c r="AJ20" s="541" t="str">
        <f t="shared" si="12"/>
        <v/>
      </c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</row>
    <row r="21" spans="1:183" s="32" customFormat="1" ht="17.100000000000001" customHeight="1" x14ac:dyDescent="0.2">
      <c r="A21" s="31"/>
      <c r="B21" s="764"/>
      <c r="C21" s="764"/>
      <c r="D21" s="765"/>
      <c r="E21" s="766"/>
      <c r="F21" s="762"/>
      <c r="G21" s="763"/>
      <c r="H21" s="532" t="str">
        <f t="shared" si="0"/>
        <v/>
      </c>
      <c r="I21" s="725"/>
      <c r="J21" s="883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538">
        <f t="shared" si="2"/>
        <v>0</v>
      </c>
      <c r="AA21" s="539" t="str">
        <f t="shared" si="3"/>
        <v/>
      </c>
      <c r="AB21" s="540" t="str">
        <f t="shared" si="4"/>
        <v/>
      </c>
      <c r="AC21" s="540" t="str">
        <f t="shared" si="5"/>
        <v/>
      </c>
      <c r="AD21" s="540" t="str">
        <f t="shared" si="6"/>
        <v/>
      </c>
      <c r="AE21" s="540" t="str">
        <f t="shared" si="7"/>
        <v/>
      </c>
      <c r="AF21" s="540" t="str">
        <f t="shared" si="8"/>
        <v/>
      </c>
      <c r="AG21" s="540" t="str">
        <f t="shared" si="9"/>
        <v/>
      </c>
      <c r="AH21" s="540" t="str">
        <f t="shared" si="10"/>
        <v/>
      </c>
      <c r="AI21" s="540" t="str">
        <f t="shared" si="11"/>
        <v/>
      </c>
      <c r="AJ21" s="541" t="str">
        <f t="shared" si="12"/>
        <v/>
      </c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</row>
    <row r="22" spans="1:183" s="32" customFormat="1" ht="17.100000000000001" customHeight="1" x14ac:dyDescent="0.2">
      <c r="A22" s="31"/>
      <c r="B22" s="764"/>
      <c r="C22" s="764"/>
      <c r="D22" s="765"/>
      <c r="E22" s="766"/>
      <c r="F22" s="762"/>
      <c r="G22" s="763"/>
      <c r="H22" s="532" t="str">
        <f t="shared" si="0"/>
        <v/>
      </c>
      <c r="I22" s="725"/>
      <c r="J22" s="883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538">
        <f t="shared" si="2"/>
        <v>0</v>
      </c>
      <c r="AA22" s="539" t="str">
        <f t="shared" si="3"/>
        <v/>
      </c>
      <c r="AB22" s="540" t="str">
        <f t="shared" si="4"/>
        <v/>
      </c>
      <c r="AC22" s="540" t="str">
        <f t="shared" si="5"/>
        <v/>
      </c>
      <c r="AD22" s="540" t="str">
        <f t="shared" si="6"/>
        <v/>
      </c>
      <c r="AE22" s="540" t="str">
        <f t="shared" si="7"/>
        <v/>
      </c>
      <c r="AF22" s="540" t="str">
        <f t="shared" si="8"/>
        <v/>
      </c>
      <c r="AG22" s="540" t="str">
        <f t="shared" si="9"/>
        <v/>
      </c>
      <c r="AH22" s="540" t="str">
        <f t="shared" si="10"/>
        <v/>
      </c>
      <c r="AI22" s="540" t="str">
        <f t="shared" si="11"/>
        <v/>
      </c>
      <c r="AJ22" s="541" t="str">
        <f t="shared" si="12"/>
        <v/>
      </c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</row>
    <row r="23" spans="1:183" s="32" customFormat="1" ht="17.100000000000001" customHeight="1" x14ac:dyDescent="0.2">
      <c r="A23" s="31"/>
      <c r="B23" s="764"/>
      <c r="C23" s="764"/>
      <c r="D23" s="765"/>
      <c r="E23" s="766"/>
      <c r="F23" s="762"/>
      <c r="G23" s="763"/>
      <c r="H23" s="532" t="str">
        <f t="shared" si="0"/>
        <v/>
      </c>
      <c r="I23" s="725"/>
      <c r="J23" s="883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538">
        <f t="shared" si="2"/>
        <v>0</v>
      </c>
      <c r="AA23" s="539" t="str">
        <f t="shared" si="3"/>
        <v/>
      </c>
      <c r="AB23" s="540" t="str">
        <f t="shared" si="4"/>
        <v/>
      </c>
      <c r="AC23" s="540" t="str">
        <f t="shared" si="5"/>
        <v/>
      </c>
      <c r="AD23" s="540" t="str">
        <f t="shared" si="6"/>
        <v/>
      </c>
      <c r="AE23" s="540" t="str">
        <f t="shared" si="7"/>
        <v/>
      </c>
      <c r="AF23" s="540" t="str">
        <f t="shared" si="8"/>
        <v/>
      </c>
      <c r="AG23" s="540" t="str">
        <f t="shared" si="9"/>
        <v/>
      </c>
      <c r="AH23" s="540" t="str">
        <f t="shared" si="10"/>
        <v/>
      </c>
      <c r="AI23" s="540" t="str">
        <f t="shared" si="11"/>
        <v/>
      </c>
      <c r="AJ23" s="541" t="str">
        <f t="shared" si="12"/>
        <v/>
      </c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</row>
    <row r="24" spans="1:183" s="32" customFormat="1" ht="17.100000000000001" customHeight="1" x14ac:dyDescent="0.2">
      <c r="A24" s="31"/>
      <c r="B24" s="764"/>
      <c r="C24" s="764"/>
      <c r="D24" s="765"/>
      <c r="E24" s="766"/>
      <c r="F24" s="762"/>
      <c r="G24" s="763"/>
      <c r="H24" s="532" t="str">
        <f t="shared" si="0"/>
        <v/>
      </c>
      <c r="I24" s="725"/>
      <c r="J24" s="883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538">
        <f t="shared" si="2"/>
        <v>0</v>
      </c>
      <c r="AA24" s="539" t="str">
        <f t="shared" si="3"/>
        <v/>
      </c>
      <c r="AB24" s="540" t="str">
        <f t="shared" si="4"/>
        <v/>
      </c>
      <c r="AC24" s="540" t="str">
        <f t="shared" si="5"/>
        <v/>
      </c>
      <c r="AD24" s="540" t="str">
        <f t="shared" si="6"/>
        <v/>
      </c>
      <c r="AE24" s="540" t="str">
        <f t="shared" si="7"/>
        <v/>
      </c>
      <c r="AF24" s="540" t="str">
        <f t="shared" si="8"/>
        <v/>
      </c>
      <c r="AG24" s="540" t="str">
        <f t="shared" si="9"/>
        <v/>
      </c>
      <c r="AH24" s="540" t="str">
        <f t="shared" si="10"/>
        <v/>
      </c>
      <c r="AI24" s="540" t="str">
        <f t="shared" si="11"/>
        <v/>
      </c>
      <c r="AJ24" s="541" t="str">
        <f t="shared" si="12"/>
        <v/>
      </c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</row>
    <row r="25" spans="1:183" s="32" customFormat="1" ht="17.100000000000001" customHeight="1" x14ac:dyDescent="0.2">
      <c r="A25" s="31"/>
      <c r="B25" s="764"/>
      <c r="C25" s="764"/>
      <c r="D25" s="765"/>
      <c r="E25" s="766"/>
      <c r="F25" s="762"/>
      <c r="G25" s="763"/>
      <c r="H25" s="532" t="str">
        <f t="shared" si="0"/>
        <v/>
      </c>
      <c r="I25" s="725"/>
      <c r="J25" s="883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538">
        <f t="shared" si="2"/>
        <v>0</v>
      </c>
      <c r="AA25" s="539" t="str">
        <f t="shared" si="3"/>
        <v/>
      </c>
      <c r="AB25" s="540" t="str">
        <f t="shared" si="4"/>
        <v/>
      </c>
      <c r="AC25" s="540" t="str">
        <f t="shared" si="5"/>
        <v/>
      </c>
      <c r="AD25" s="540" t="str">
        <f t="shared" si="6"/>
        <v/>
      </c>
      <c r="AE25" s="540" t="str">
        <f t="shared" si="7"/>
        <v/>
      </c>
      <c r="AF25" s="540" t="str">
        <f t="shared" si="8"/>
        <v/>
      </c>
      <c r="AG25" s="540" t="str">
        <f t="shared" si="9"/>
        <v/>
      </c>
      <c r="AH25" s="540" t="str">
        <f t="shared" si="10"/>
        <v/>
      </c>
      <c r="AI25" s="540" t="str">
        <f t="shared" si="11"/>
        <v/>
      </c>
      <c r="AJ25" s="541" t="str">
        <f t="shared" si="12"/>
        <v/>
      </c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</row>
    <row r="26" spans="1:183" s="32" customFormat="1" ht="17.100000000000001" customHeight="1" x14ac:dyDescent="0.2">
      <c r="A26" s="31"/>
      <c r="B26" s="764"/>
      <c r="C26" s="764"/>
      <c r="D26" s="765"/>
      <c r="E26" s="766"/>
      <c r="F26" s="762"/>
      <c r="G26" s="763"/>
      <c r="H26" s="532" t="str">
        <f t="shared" si="0"/>
        <v/>
      </c>
      <c r="I26" s="725"/>
      <c r="J26" s="883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538">
        <f t="shared" si="2"/>
        <v>0</v>
      </c>
      <c r="AA26" s="539" t="str">
        <f t="shared" si="3"/>
        <v/>
      </c>
      <c r="AB26" s="540" t="str">
        <f t="shared" si="4"/>
        <v/>
      </c>
      <c r="AC26" s="540" t="str">
        <f t="shared" si="5"/>
        <v/>
      </c>
      <c r="AD26" s="540" t="str">
        <f t="shared" si="6"/>
        <v/>
      </c>
      <c r="AE26" s="540" t="str">
        <f t="shared" si="7"/>
        <v/>
      </c>
      <c r="AF26" s="540" t="str">
        <f t="shared" si="8"/>
        <v/>
      </c>
      <c r="AG26" s="540" t="str">
        <f t="shared" si="9"/>
        <v/>
      </c>
      <c r="AH26" s="540" t="str">
        <f t="shared" si="10"/>
        <v/>
      </c>
      <c r="AI26" s="540" t="str">
        <f t="shared" si="11"/>
        <v/>
      </c>
      <c r="AJ26" s="541" t="str">
        <f t="shared" si="12"/>
        <v/>
      </c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</row>
    <row r="27" spans="1:183" s="32" customFormat="1" ht="17.100000000000001" customHeight="1" x14ac:dyDescent="0.2">
      <c r="A27" s="31"/>
      <c r="B27" s="764"/>
      <c r="C27" s="764"/>
      <c r="D27" s="765"/>
      <c r="E27" s="766"/>
      <c r="F27" s="762"/>
      <c r="G27" s="763"/>
      <c r="H27" s="532" t="str">
        <f t="shared" si="0"/>
        <v/>
      </c>
      <c r="I27" s="725"/>
      <c r="J27" s="883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538">
        <f t="shared" si="2"/>
        <v>0</v>
      </c>
      <c r="AA27" s="539" t="str">
        <f t="shared" si="3"/>
        <v/>
      </c>
      <c r="AB27" s="540" t="str">
        <f t="shared" si="4"/>
        <v/>
      </c>
      <c r="AC27" s="540" t="str">
        <f t="shared" si="5"/>
        <v/>
      </c>
      <c r="AD27" s="540" t="str">
        <f t="shared" si="6"/>
        <v/>
      </c>
      <c r="AE27" s="540" t="str">
        <f t="shared" si="7"/>
        <v/>
      </c>
      <c r="AF27" s="540" t="str">
        <f t="shared" si="8"/>
        <v/>
      </c>
      <c r="AG27" s="540" t="str">
        <f t="shared" si="9"/>
        <v/>
      </c>
      <c r="AH27" s="540" t="str">
        <f t="shared" si="10"/>
        <v/>
      </c>
      <c r="AI27" s="540" t="str">
        <f t="shared" si="11"/>
        <v/>
      </c>
      <c r="AJ27" s="541" t="str">
        <f t="shared" si="12"/>
        <v/>
      </c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</row>
    <row r="28" spans="1:183" s="18" customFormat="1" ht="27.75" customHeight="1" x14ac:dyDescent="0.2">
      <c r="A28" s="39"/>
      <c r="B28" s="40"/>
      <c r="C28" s="40"/>
      <c r="D28" s="40"/>
      <c r="E28" s="40"/>
      <c r="F28" s="40"/>
      <c r="G28" s="41"/>
      <c r="H28" s="40"/>
      <c r="I28" s="40"/>
      <c r="J28" s="40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GA28" s="42"/>
    </row>
    <row r="29" spans="1:183" s="18" customFormat="1" ht="23.25" customHeight="1" x14ac:dyDescent="0.2">
      <c r="A29" s="39"/>
      <c r="B29" s="40"/>
      <c r="C29" s="40"/>
      <c r="D29" s="40"/>
      <c r="E29" s="40"/>
      <c r="F29" s="40"/>
      <c r="G29" s="41"/>
      <c r="H29" s="40"/>
      <c r="I29" s="40"/>
      <c r="J29" s="40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GA29" s="42"/>
    </row>
    <row r="30" spans="1:183" s="18" customFormat="1" ht="12.75" x14ac:dyDescent="0.2">
      <c r="A30" s="39"/>
      <c r="B30" s="40"/>
      <c r="C30" s="40"/>
      <c r="D30" s="40"/>
      <c r="E30" s="40"/>
      <c r="F30" s="40"/>
      <c r="G30" s="41"/>
      <c r="H30" s="40"/>
      <c r="I30" s="40"/>
      <c r="J30" s="40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GA30" s="42"/>
    </row>
    <row r="31" spans="1:183" s="18" customFormat="1" ht="12.75" x14ac:dyDescent="0.2">
      <c r="A31" s="39"/>
      <c r="B31" s="40"/>
      <c r="C31" s="40"/>
      <c r="D31" s="40"/>
      <c r="E31" s="40"/>
      <c r="F31" s="40"/>
      <c r="G31" s="41"/>
      <c r="H31" s="40"/>
      <c r="I31" s="40"/>
      <c r="J31" s="40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GA31" s="42"/>
    </row>
    <row r="32" spans="1:183" s="18" customFormat="1" ht="12.75" x14ac:dyDescent="0.2">
      <c r="A32" s="39"/>
      <c r="B32" s="40"/>
      <c r="C32" s="40"/>
      <c r="D32" s="40"/>
      <c r="E32" s="40"/>
      <c r="F32" s="40"/>
      <c r="G32" s="41"/>
      <c r="H32" s="40"/>
      <c r="I32" s="40"/>
      <c r="J32" s="40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GA32" s="42"/>
    </row>
    <row r="33" spans="1:183" s="18" customFormat="1" ht="12.75" x14ac:dyDescent="0.2">
      <c r="A33" s="39"/>
      <c r="B33" s="40"/>
      <c r="C33" s="40"/>
      <c r="D33" s="40"/>
      <c r="E33" s="40"/>
      <c r="F33" s="40"/>
      <c r="G33" s="41"/>
      <c r="H33" s="40"/>
      <c r="I33" s="40"/>
      <c r="J33" s="40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GA33" s="42"/>
    </row>
    <row r="34" spans="1:183" s="18" customFormat="1" ht="12.75" x14ac:dyDescent="0.2">
      <c r="A34" s="39"/>
      <c r="B34" s="40"/>
      <c r="C34" s="40"/>
      <c r="D34" s="40"/>
      <c r="E34" s="40"/>
      <c r="F34" s="40"/>
      <c r="G34" s="41"/>
      <c r="H34" s="40"/>
      <c r="I34" s="40"/>
      <c r="J34" s="40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GA34" s="42"/>
    </row>
    <row r="35" spans="1:183" s="18" customFormat="1" ht="12.75" x14ac:dyDescent="0.2">
      <c r="A35" s="39"/>
      <c r="B35" s="40"/>
      <c r="C35" s="40"/>
      <c r="D35" s="40"/>
      <c r="E35" s="40"/>
      <c r="F35" s="40"/>
      <c r="G35" s="41"/>
      <c r="H35" s="40"/>
      <c r="I35" s="40"/>
      <c r="J35" s="40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GA35" s="42"/>
    </row>
    <row r="36" spans="1:183" s="18" customFormat="1" ht="12.75" x14ac:dyDescent="0.2">
      <c r="A36" s="39"/>
      <c r="B36" s="40"/>
      <c r="C36" s="40"/>
      <c r="D36" s="40"/>
      <c r="E36" s="40"/>
      <c r="F36" s="40"/>
      <c r="G36" s="41"/>
      <c r="H36" s="40"/>
      <c r="I36" s="40"/>
      <c r="J36" s="40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GA36" s="42"/>
    </row>
    <row r="37" spans="1:183" s="18" customFormat="1" ht="12.75" x14ac:dyDescent="0.2">
      <c r="A37" s="39"/>
      <c r="B37" s="40"/>
      <c r="C37" s="40"/>
      <c r="D37" s="40"/>
      <c r="E37" s="40"/>
      <c r="F37" s="40"/>
      <c r="G37" s="41"/>
      <c r="H37" s="40"/>
      <c r="I37" s="40"/>
      <c r="J37" s="40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GA37" s="42"/>
    </row>
    <row r="38" spans="1:183" s="18" customFormat="1" ht="12.75" x14ac:dyDescent="0.2">
      <c r="A38" s="39"/>
      <c r="B38" s="40"/>
      <c r="C38" s="40"/>
      <c r="D38" s="40"/>
      <c r="E38" s="40"/>
      <c r="F38" s="40"/>
      <c r="G38" s="41"/>
      <c r="H38" s="40"/>
      <c r="I38" s="40"/>
      <c r="J38" s="40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GA38" s="42"/>
    </row>
    <row r="39" spans="1:183" s="18" customFormat="1" ht="12.75" x14ac:dyDescent="0.2">
      <c r="A39" s="39"/>
      <c r="B39" s="40"/>
      <c r="C39" s="40"/>
      <c r="D39" s="40"/>
      <c r="E39" s="40"/>
      <c r="F39" s="40"/>
      <c r="G39" s="41"/>
      <c r="H39" s="40"/>
      <c r="I39" s="40"/>
      <c r="J39" s="40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GA39" s="42"/>
    </row>
    <row r="40" spans="1:183" s="18" customFormat="1" ht="12.75" x14ac:dyDescent="0.2">
      <c r="A40" s="39"/>
      <c r="B40" s="40"/>
      <c r="C40" s="40"/>
      <c r="D40" s="40"/>
      <c r="E40" s="40"/>
      <c r="F40" s="40"/>
      <c r="G40" s="41"/>
      <c r="H40" s="40"/>
      <c r="I40" s="40"/>
      <c r="J40" s="40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GA40" s="42"/>
    </row>
    <row r="41" spans="1:183" s="18" customFormat="1" ht="12.75" x14ac:dyDescent="0.2">
      <c r="A41" s="39"/>
      <c r="B41" s="40"/>
      <c r="C41" s="40"/>
      <c r="D41" s="40"/>
      <c r="E41" s="40"/>
      <c r="F41" s="40"/>
      <c r="G41" s="41"/>
      <c r="H41" s="40"/>
      <c r="I41" s="40"/>
      <c r="J41" s="40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GA41" s="42"/>
    </row>
    <row r="42" spans="1:183" s="18" customFormat="1" ht="12.75" x14ac:dyDescent="0.2">
      <c r="A42" s="39"/>
      <c r="B42" s="40"/>
      <c r="C42" s="40"/>
      <c r="D42" s="40"/>
      <c r="E42" s="40"/>
      <c r="F42" s="40"/>
      <c r="G42" s="41"/>
      <c r="H42" s="40"/>
      <c r="I42" s="40"/>
      <c r="J42" s="40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GA42" s="42"/>
    </row>
    <row r="43" spans="1:183" s="18" customFormat="1" ht="12.75" x14ac:dyDescent="0.2">
      <c r="A43" s="39"/>
      <c r="B43" s="40"/>
      <c r="C43" s="40"/>
      <c r="D43" s="40"/>
      <c r="E43" s="40"/>
      <c r="F43" s="40"/>
      <c r="G43" s="41"/>
      <c r="H43" s="40"/>
      <c r="I43" s="40"/>
      <c r="J43" s="40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GA43" s="42"/>
    </row>
    <row r="44" spans="1:183" s="18" customFormat="1" ht="12.75" x14ac:dyDescent="0.2">
      <c r="A44" s="39"/>
      <c r="B44" s="40"/>
      <c r="C44" s="40"/>
      <c r="D44" s="40"/>
      <c r="E44" s="40"/>
      <c r="F44" s="40"/>
      <c r="G44" s="41"/>
      <c r="H44" s="40"/>
      <c r="I44" s="40"/>
      <c r="J44" s="40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GA44" s="42"/>
    </row>
    <row r="45" spans="1:183" s="18" customFormat="1" ht="12.75" x14ac:dyDescent="0.2">
      <c r="A45" s="39"/>
      <c r="B45" s="40"/>
      <c r="C45" s="40"/>
      <c r="D45" s="40"/>
      <c r="E45" s="40"/>
      <c r="F45" s="40"/>
      <c r="G45" s="41"/>
      <c r="H45" s="40"/>
      <c r="I45" s="40"/>
      <c r="J45" s="40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GA45" s="42"/>
    </row>
    <row r="46" spans="1:183" s="18" customFormat="1" ht="12.75" x14ac:dyDescent="0.2">
      <c r="A46" s="39"/>
      <c r="B46" s="40"/>
      <c r="C46" s="40"/>
      <c r="D46" s="40"/>
      <c r="E46" s="40"/>
      <c r="F46" s="40"/>
      <c r="G46" s="41"/>
      <c r="H46" s="40"/>
      <c r="I46" s="40"/>
      <c r="J46" s="40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GA46" s="42"/>
    </row>
    <row r="47" spans="1:183" s="18" customFormat="1" ht="12.75" x14ac:dyDescent="0.2">
      <c r="A47" s="39"/>
      <c r="B47" s="40"/>
      <c r="C47" s="40"/>
      <c r="D47" s="40"/>
      <c r="E47" s="40"/>
      <c r="F47" s="40"/>
      <c r="G47" s="41"/>
      <c r="H47" s="40"/>
      <c r="I47" s="40"/>
      <c r="J47" s="40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GA47" s="42"/>
    </row>
    <row r="48" spans="1:183" s="18" customFormat="1" ht="12.75" x14ac:dyDescent="0.2">
      <c r="A48" s="39"/>
      <c r="B48" s="40"/>
      <c r="C48" s="40"/>
      <c r="D48" s="40"/>
      <c r="E48" s="40"/>
      <c r="F48" s="40"/>
      <c r="G48" s="41"/>
      <c r="H48" s="40"/>
      <c r="I48" s="40"/>
      <c r="J48" s="40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GA48" s="42"/>
    </row>
    <row r="49" spans="1:183" s="18" customFormat="1" ht="12.75" x14ac:dyDescent="0.2">
      <c r="A49" s="39"/>
      <c r="B49" s="40"/>
      <c r="C49" s="40"/>
      <c r="D49" s="40"/>
      <c r="E49" s="40"/>
      <c r="F49" s="40"/>
      <c r="G49" s="41"/>
      <c r="H49" s="40"/>
      <c r="I49" s="40"/>
      <c r="J49" s="40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GA49" s="42"/>
    </row>
    <row r="50" spans="1:183" s="18" customFormat="1" ht="12.75" x14ac:dyDescent="0.2">
      <c r="A50" s="39"/>
      <c r="B50" s="40"/>
      <c r="C50" s="40"/>
      <c r="D50" s="40"/>
      <c r="E50" s="40"/>
      <c r="F50" s="40"/>
      <c r="G50" s="41"/>
      <c r="H50" s="40"/>
      <c r="I50" s="40"/>
      <c r="J50" s="40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GA50" s="42"/>
    </row>
    <row r="51" spans="1:183" s="18" customFormat="1" ht="12.75" x14ac:dyDescent="0.2">
      <c r="A51" s="39"/>
      <c r="B51" s="40"/>
      <c r="C51" s="40"/>
      <c r="D51" s="40"/>
      <c r="E51" s="40"/>
      <c r="F51" s="40"/>
      <c r="G51" s="41"/>
      <c r="H51" s="40"/>
      <c r="I51" s="40"/>
      <c r="J51" s="40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GA51" s="42"/>
    </row>
    <row r="52" spans="1:183" s="18" customFormat="1" ht="12.75" x14ac:dyDescent="0.2">
      <c r="A52" s="39"/>
      <c r="B52" s="40"/>
      <c r="C52" s="40"/>
      <c r="D52" s="40"/>
      <c r="E52" s="40"/>
      <c r="F52" s="40"/>
      <c r="G52" s="41"/>
      <c r="H52" s="40"/>
      <c r="I52" s="40"/>
      <c r="J52" s="40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GA52" s="42"/>
    </row>
    <row r="53" spans="1:183" s="18" customFormat="1" ht="12.75" x14ac:dyDescent="0.2">
      <c r="A53" s="39"/>
      <c r="B53" s="40"/>
      <c r="C53" s="40"/>
      <c r="D53" s="40"/>
      <c r="E53" s="40"/>
      <c r="F53" s="40"/>
      <c r="G53" s="41"/>
      <c r="H53" s="40"/>
      <c r="I53" s="40"/>
      <c r="J53" s="40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GA53" s="42"/>
    </row>
    <row r="54" spans="1:183" s="18" customFormat="1" ht="12.75" x14ac:dyDescent="0.2">
      <c r="A54" s="39"/>
      <c r="B54" s="40"/>
      <c r="C54" s="40"/>
      <c r="D54" s="40"/>
      <c r="E54" s="40"/>
      <c r="F54" s="40"/>
      <c r="G54" s="41"/>
      <c r="H54" s="40"/>
      <c r="I54" s="40"/>
      <c r="J54" s="40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GA54" s="42"/>
    </row>
    <row r="55" spans="1:183" s="18" customFormat="1" ht="12.75" x14ac:dyDescent="0.2">
      <c r="A55" s="39"/>
      <c r="B55" s="40"/>
      <c r="C55" s="40"/>
      <c r="D55" s="40"/>
      <c r="E55" s="40"/>
      <c r="F55" s="40"/>
      <c r="G55" s="41"/>
      <c r="H55" s="40"/>
      <c r="I55" s="40"/>
      <c r="J55" s="40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GA55" s="42"/>
    </row>
    <row r="56" spans="1:183" s="18" customFormat="1" ht="12.75" x14ac:dyDescent="0.2">
      <c r="A56" s="39"/>
      <c r="B56" s="40"/>
      <c r="C56" s="40"/>
      <c r="D56" s="40"/>
      <c r="E56" s="40"/>
      <c r="F56" s="40"/>
      <c r="G56" s="41"/>
      <c r="H56" s="40"/>
      <c r="I56" s="40"/>
      <c r="J56" s="40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GA56" s="42"/>
    </row>
    <row r="57" spans="1:183" s="18" customFormat="1" ht="12.75" x14ac:dyDescent="0.2">
      <c r="A57" s="39"/>
      <c r="B57" s="40"/>
      <c r="C57" s="40"/>
      <c r="D57" s="40"/>
      <c r="E57" s="40"/>
      <c r="F57" s="40"/>
      <c r="G57" s="41"/>
      <c r="H57" s="40"/>
      <c r="I57" s="40"/>
      <c r="J57" s="40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GA57" s="42"/>
    </row>
    <row r="58" spans="1:183" s="18" customFormat="1" ht="12.75" x14ac:dyDescent="0.2">
      <c r="A58" s="39"/>
      <c r="B58" s="40"/>
      <c r="C58" s="40"/>
      <c r="D58" s="40"/>
      <c r="E58" s="40"/>
      <c r="F58" s="40"/>
      <c r="G58" s="41"/>
      <c r="H58" s="40"/>
      <c r="I58" s="40"/>
      <c r="J58" s="40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GA58" s="42"/>
    </row>
    <row r="59" spans="1:183" s="18" customFormat="1" ht="12.75" x14ac:dyDescent="0.2">
      <c r="A59" s="39"/>
      <c r="B59" s="40"/>
      <c r="C59" s="40"/>
      <c r="D59" s="40"/>
      <c r="E59" s="40"/>
      <c r="F59" s="40"/>
      <c r="G59" s="41"/>
      <c r="H59" s="40"/>
      <c r="I59" s="40"/>
      <c r="J59" s="40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GA59" s="42"/>
    </row>
    <row r="60" spans="1:183" s="18" customFormat="1" ht="12.75" x14ac:dyDescent="0.2">
      <c r="A60" s="39"/>
      <c r="B60" s="40"/>
      <c r="C60" s="40"/>
      <c r="D60" s="40"/>
      <c r="E60" s="40"/>
      <c r="F60" s="40"/>
      <c r="G60" s="41"/>
      <c r="H60" s="40"/>
      <c r="I60" s="40"/>
      <c r="J60" s="40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GA60" s="42"/>
    </row>
    <row r="61" spans="1:183" s="18" customFormat="1" ht="12.75" x14ac:dyDescent="0.2">
      <c r="A61" s="39"/>
      <c r="B61" s="40"/>
      <c r="C61" s="40"/>
      <c r="D61" s="40"/>
      <c r="E61" s="40"/>
      <c r="F61" s="40"/>
      <c r="G61" s="41"/>
      <c r="H61" s="40"/>
      <c r="I61" s="40"/>
      <c r="J61" s="40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GA61" s="42"/>
    </row>
    <row r="62" spans="1:183" s="18" customFormat="1" ht="12.75" x14ac:dyDescent="0.2">
      <c r="A62" s="39"/>
      <c r="B62" s="40"/>
      <c r="C62" s="40"/>
      <c r="D62" s="40"/>
      <c r="E62" s="40"/>
      <c r="F62" s="40"/>
      <c r="G62" s="41"/>
      <c r="H62" s="40"/>
      <c r="I62" s="40"/>
      <c r="J62" s="40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GA62" s="42"/>
    </row>
    <row r="63" spans="1:183" s="18" customFormat="1" ht="12.75" x14ac:dyDescent="0.2">
      <c r="A63" s="39"/>
      <c r="B63" s="40"/>
      <c r="C63" s="40"/>
      <c r="D63" s="40"/>
      <c r="E63" s="40"/>
      <c r="F63" s="40"/>
      <c r="G63" s="41"/>
      <c r="H63" s="40"/>
      <c r="I63" s="40"/>
      <c r="J63" s="40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GA63" s="42"/>
    </row>
    <row r="64" spans="1:183" s="18" customFormat="1" ht="12.75" x14ac:dyDescent="0.2">
      <c r="A64" s="39"/>
      <c r="B64" s="40"/>
      <c r="C64" s="40"/>
      <c r="D64" s="40"/>
      <c r="E64" s="40"/>
      <c r="F64" s="40"/>
      <c r="G64" s="41"/>
      <c r="H64" s="40"/>
      <c r="I64" s="40"/>
      <c r="J64" s="40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GA64" s="42"/>
    </row>
    <row r="65" spans="1:183" s="18" customFormat="1" ht="12.75" x14ac:dyDescent="0.2">
      <c r="A65" s="39"/>
      <c r="B65" s="40"/>
      <c r="C65" s="40"/>
      <c r="D65" s="40"/>
      <c r="E65" s="40"/>
      <c r="F65" s="40"/>
      <c r="G65" s="41"/>
      <c r="H65" s="40"/>
      <c r="I65" s="40"/>
      <c r="J65" s="40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GA65" s="42"/>
    </row>
    <row r="66" spans="1:183" s="18" customFormat="1" ht="12.75" x14ac:dyDescent="0.2">
      <c r="A66" s="39"/>
      <c r="B66" s="40"/>
      <c r="C66" s="40"/>
      <c r="D66" s="40"/>
      <c r="E66" s="40"/>
      <c r="F66" s="40"/>
      <c r="G66" s="41"/>
      <c r="H66" s="40"/>
      <c r="I66" s="40"/>
      <c r="J66" s="40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GA66" s="42"/>
    </row>
    <row r="67" spans="1:183" s="18" customFormat="1" ht="12.75" x14ac:dyDescent="0.2">
      <c r="A67" s="39"/>
      <c r="B67" s="40"/>
      <c r="C67" s="40"/>
      <c r="D67" s="40"/>
      <c r="E67" s="40"/>
      <c r="F67" s="40"/>
      <c r="G67" s="41"/>
      <c r="H67" s="40"/>
      <c r="I67" s="40"/>
      <c r="J67" s="40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GA67" s="42"/>
    </row>
    <row r="68" spans="1:183" s="18" customFormat="1" ht="12.75" x14ac:dyDescent="0.2">
      <c r="A68" s="39"/>
      <c r="B68" s="40"/>
      <c r="C68" s="40"/>
      <c r="D68" s="40"/>
      <c r="E68" s="40"/>
      <c r="F68" s="40"/>
      <c r="G68" s="41"/>
      <c r="H68" s="40"/>
      <c r="I68" s="40"/>
      <c r="J68" s="40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GA68" s="42"/>
    </row>
    <row r="69" spans="1:183" s="18" customFormat="1" ht="12.75" x14ac:dyDescent="0.2">
      <c r="A69" s="39"/>
      <c r="B69" s="40"/>
      <c r="C69" s="40"/>
      <c r="D69" s="40"/>
      <c r="E69" s="40"/>
      <c r="F69" s="40"/>
      <c r="G69" s="41"/>
      <c r="H69" s="40"/>
      <c r="I69" s="40"/>
      <c r="J69" s="40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GA69" s="42"/>
    </row>
    <row r="70" spans="1:183" s="18" customFormat="1" ht="12.75" x14ac:dyDescent="0.2">
      <c r="A70" s="39"/>
      <c r="B70" s="40"/>
      <c r="C70" s="40"/>
      <c r="D70" s="40"/>
      <c r="E70" s="40"/>
      <c r="F70" s="40"/>
      <c r="G70" s="41"/>
      <c r="H70" s="40"/>
      <c r="I70" s="40"/>
      <c r="J70" s="40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GA70" s="42"/>
    </row>
    <row r="71" spans="1:183" s="18" customFormat="1" ht="12.75" x14ac:dyDescent="0.2">
      <c r="A71" s="39"/>
      <c r="B71" s="40"/>
      <c r="C71" s="40"/>
      <c r="D71" s="40"/>
      <c r="E71" s="40"/>
      <c r="F71" s="40"/>
      <c r="G71" s="41"/>
      <c r="H71" s="40"/>
      <c r="I71" s="40"/>
      <c r="J71" s="40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GA71" s="42"/>
    </row>
    <row r="72" spans="1:183" s="18" customFormat="1" ht="12.75" x14ac:dyDescent="0.2">
      <c r="A72" s="39"/>
      <c r="B72" s="40"/>
      <c r="C72" s="40"/>
      <c r="D72" s="40"/>
      <c r="E72" s="40"/>
      <c r="F72" s="40"/>
      <c r="G72" s="41"/>
      <c r="H72" s="40"/>
      <c r="I72" s="40"/>
      <c r="J72" s="40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GA72" s="42"/>
    </row>
    <row r="73" spans="1:183" s="18" customFormat="1" ht="12.75" x14ac:dyDescent="0.2">
      <c r="A73" s="39"/>
      <c r="B73" s="40"/>
      <c r="C73" s="40"/>
      <c r="D73" s="40"/>
      <c r="E73" s="40"/>
      <c r="F73" s="40"/>
      <c r="G73" s="41"/>
      <c r="H73" s="40"/>
      <c r="I73" s="40"/>
      <c r="J73" s="40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GA73" s="42"/>
    </row>
    <row r="74" spans="1:183" s="18" customFormat="1" ht="12.75" x14ac:dyDescent="0.2">
      <c r="A74" s="39"/>
      <c r="B74" s="40"/>
      <c r="C74" s="40"/>
      <c r="D74" s="40"/>
      <c r="E74" s="40"/>
      <c r="F74" s="40"/>
      <c r="G74" s="41"/>
      <c r="H74" s="40"/>
      <c r="I74" s="40"/>
      <c r="J74" s="40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GA74" s="42"/>
    </row>
    <row r="75" spans="1:183" s="18" customFormat="1" ht="12.75" x14ac:dyDescent="0.2">
      <c r="A75" s="39"/>
      <c r="B75" s="40"/>
      <c r="C75" s="40"/>
      <c r="D75" s="40"/>
      <c r="E75" s="40"/>
      <c r="F75" s="40"/>
      <c r="G75" s="41"/>
      <c r="H75" s="40"/>
      <c r="I75" s="40"/>
      <c r="J75" s="40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GA75" s="42"/>
    </row>
    <row r="76" spans="1:183" s="18" customFormat="1" ht="12.75" x14ac:dyDescent="0.2">
      <c r="A76" s="39"/>
      <c r="B76" s="40"/>
      <c r="C76" s="40"/>
      <c r="D76" s="40"/>
      <c r="E76" s="40"/>
      <c r="F76" s="40"/>
      <c r="G76" s="41"/>
      <c r="H76" s="40"/>
      <c r="I76" s="40"/>
      <c r="J76" s="40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GA76" s="42"/>
    </row>
    <row r="77" spans="1:183" s="18" customFormat="1" ht="12.75" x14ac:dyDescent="0.2">
      <c r="A77" s="39"/>
      <c r="B77" s="40"/>
      <c r="C77" s="40"/>
      <c r="D77" s="40"/>
      <c r="E77" s="40"/>
      <c r="F77" s="40"/>
      <c r="G77" s="41"/>
      <c r="H77" s="40"/>
      <c r="I77" s="40"/>
      <c r="J77" s="40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GA77" s="42"/>
    </row>
    <row r="78" spans="1:183" s="18" customFormat="1" ht="12.75" x14ac:dyDescent="0.2">
      <c r="A78" s="39"/>
      <c r="B78" s="40"/>
      <c r="C78" s="40"/>
      <c r="D78" s="40"/>
      <c r="E78" s="40"/>
      <c r="F78" s="40"/>
      <c r="G78" s="41"/>
      <c r="H78" s="40"/>
      <c r="I78" s="40"/>
      <c r="J78" s="40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GA78" s="42"/>
    </row>
    <row r="79" spans="1:183" s="18" customFormat="1" ht="12.75" x14ac:dyDescent="0.2">
      <c r="A79" s="39"/>
      <c r="B79" s="40"/>
      <c r="C79" s="40"/>
      <c r="D79" s="40"/>
      <c r="E79" s="40"/>
      <c r="F79" s="40"/>
      <c r="G79" s="41"/>
      <c r="H79" s="40"/>
      <c r="I79" s="40"/>
      <c r="J79" s="40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GA79" s="42"/>
    </row>
    <row r="80" spans="1:183" s="18" customFormat="1" ht="12.75" x14ac:dyDescent="0.2">
      <c r="A80" s="39"/>
      <c r="B80" s="40"/>
      <c r="C80" s="40"/>
      <c r="D80" s="40"/>
      <c r="E80" s="40"/>
      <c r="F80" s="40"/>
      <c r="G80" s="41"/>
      <c r="H80" s="40"/>
      <c r="I80" s="40"/>
      <c r="J80" s="40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GA80" s="42"/>
    </row>
    <row r="81" spans="1:183" s="18" customFormat="1" ht="12.75" x14ac:dyDescent="0.2">
      <c r="A81" s="39"/>
      <c r="B81" s="40"/>
      <c r="C81" s="40"/>
      <c r="D81" s="40"/>
      <c r="E81" s="40"/>
      <c r="F81" s="40"/>
      <c r="G81" s="41"/>
      <c r="H81" s="40"/>
      <c r="I81" s="40"/>
      <c r="J81" s="40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GA81" s="42"/>
    </row>
    <row r="82" spans="1:183" s="18" customFormat="1" ht="12.75" x14ac:dyDescent="0.2">
      <c r="A82" s="39"/>
      <c r="B82" s="40"/>
      <c r="C82" s="40"/>
      <c r="D82" s="40"/>
      <c r="E82" s="40"/>
      <c r="F82" s="40"/>
      <c r="G82" s="41"/>
      <c r="H82" s="40"/>
      <c r="I82" s="40"/>
      <c r="J82" s="40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GA82" s="42"/>
    </row>
    <row r="83" spans="1:183" s="18" customFormat="1" ht="12.75" x14ac:dyDescent="0.2">
      <c r="A83" s="39"/>
      <c r="B83" s="40"/>
      <c r="C83" s="40"/>
      <c r="D83" s="40"/>
      <c r="E83" s="40"/>
      <c r="F83" s="40"/>
      <c r="G83" s="41"/>
      <c r="H83" s="40"/>
      <c r="I83" s="40"/>
      <c r="J83" s="40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GA83" s="42"/>
    </row>
    <row r="84" spans="1:183" s="18" customFormat="1" ht="12.75" x14ac:dyDescent="0.2">
      <c r="A84" s="39"/>
      <c r="B84" s="40"/>
      <c r="C84" s="40"/>
      <c r="D84" s="40"/>
      <c r="E84" s="40"/>
      <c r="F84" s="40"/>
      <c r="G84" s="41"/>
      <c r="H84" s="40"/>
      <c r="I84" s="40"/>
      <c r="J84" s="40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GA84" s="42"/>
    </row>
    <row r="85" spans="1:183" s="18" customFormat="1" ht="12.75" x14ac:dyDescent="0.2">
      <c r="A85" s="39"/>
      <c r="B85" s="40"/>
      <c r="C85" s="40"/>
      <c r="D85" s="40"/>
      <c r="E85" s="40"/>
      <c r="F85" s="40"/>
      <c r="G85" s="41"/>
      <c r="H85" s="40"/>
      <c r="I85" s="40"/>
      <c r="J85" s="40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GA85" s="42"/>
    </row>
    <row r="86" spans="1:183" s="18" customFormat="1" ht="12.75" x14ac:dyDescent="0.2">
      <c r="A86" s="39"/>
      <c r="B86" s="40"/>
      <c r="C86" s="40"/>
      <c r="D86" s="40"/>
      <c r="E86" s="40"/>
      <c r="F86" s="40"/>
      <c r="G86" s="41"/>
      <c r="H86" s="40"/>
      <c r="I86" s="40"/>
      <c r="J86" s="40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GA86" s="42"/>
    </row>
    <row r="87" spans="1:183" s="18" customFormat="1" ht="12.75" x14ac:dyDescent="0.2">
      <c r="A87" s="39"/>
      <c r="B87" s="40"/>
      <c r="C87" s="40"/>
      <c r="D87" s="40"/>
      <c r="E87" s="40"/>
      <c r="F87" s="40"/>
      <c r="G87" s="41"/>
      <c r="H87" s="40"/>
      <c r="I87" s="40"/>
      <c r="J87" s="40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GA87" s="42"/>
    </row>
    <row r="88" spans="1:183" s="18" customFormat="1" ht="12.75" x14ac:dyDescent="0.2">
      <c r="A88" s="39"/>
      <c r="B88" s="40"/>
      <c r="C88" s="40"/>
      <c r="D88" s="40"/>
      <c r="E88" s="40"/>
      <c r="F88" s="40"/>
      <c r="G88" s="41"/>
      <c r="H88" s="40"/>
      <c r="I88" s="40"/>
      <c r="J88" s="40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GA88" s="42"/>
    </row>
    <row r="89" spans="1:183" s="18" customFormat="1" ht="12.75" x14ac:dyDescent="0.2">
      <c r="A89" s="39"/>
      <c r="B89" s="40"/>
      <c r="C89" s="40"/>
      <c r="D89" s="40"/>
      <c r="E89" s="40"/>
      <c r="F89" s="40"/>
      <c r="G89" s="41"/>
      <c r="H89" s="40"/>
      <c r="I89" s="40"/>
      <c r="J89" s="40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GA89" s="42"/>
    </row>
    <row r="90" spans="1:183" s="18" customFormat="1" ht="12.75" x14ac:dyDescent="0.2">
      <c r="A90" s="39"/>
      <c r="B90" s="40"/>
      <c r="C90" s="40"/>
      <c r="D90" s="40"/>
      <c r="E90" s="40"/>
      <c r="F90" s="40"/>
      <c r="G90" s="41"/>
      <c r="H90" s="40"/>
      <c r="I90" s="40"/>
      <c r="J90" s="40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GA90" s="42"/>
    </row>
    <row r="91" spans="1:183" s="18" customFormat="1" ht="12.75" x14ac:dyDescent="0.2">
      <c r="A91" s="39"/>
      <c r="B91" s="40"/>
      <c r="C91" s="40"/>
      <c r="D91" s="40"/>
      <c r="E91" s="40"/>
      <c r="F91" s="40"/>
      <c r="G91" s="41"/>
      <c r="H91" s="40"/>
      <c r="I91" s="40"/>
      <c r="J91" s="40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GA91" s="42"/>
    </row>
    <row r="92" spans="1:183" s="18" customFormat="1" ht="12.75" x14ac:dyDescent="0.2">
      <c r="A92" s="39"/>
      <c r="B92" s="40"/>
      <c r="C92" s="40"/>
      <c r="D92" s="40"/>
      <c r="E92" s="40"/>
      <c r="F92" s="40"/>
      <c r="G92" s="41"/>
      <c r="H92" s="40"/>
      <c r="I92" s="40"/>
      <c r="J92" s="40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GA92" s="42"/>
    </row>
    <row r="93" spans="1:183" s="18" customFormat="1" ht="12.75" x14ac:dyDescent="0.2">
      <c r="A93" s="39"/>
      <c r="B93" s="40"/>
      <c r="C93" s="40"/>
      <c r="D93" s="40"/>
      <c r="E93" s="40"/>
      <c r="F93" s="40"/>
      <c r="G93" s="41"/>
      <c r="H93" s="40"/>
      <c r="I93" s="40"/>
      <c r="J93" s="40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GA93" s="42"/>
    </row>
    <row r="94" spans="1:183" s="18" customFormat="1" ht="12.75" x14ac:dyDescent="0.2">
      <c r="A94" s="39"/>
      <c r="B94" s="40"/>
      <c r="C94" s="40"/>
      <c r="D94" s="40"/>
      <c r="E94" s="40"/>
      <c r="F94" s="40"/>
      <c r="G94" s="41"/>
      <c r="H94" s="40"/>
      <c r="I94" s="40"/>
      <c r="J94" s="40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GA94" s="42"/>
    </row>
    <row r="95" spans="1:183" s="18" customFormat="1" ht="12.75" x14ac:dyDescent="0.2">
      <c r="A95" s="39"/>
      <c r="B95" s="40"/>
      <c r="C95" s="40"/>
      <c r="D95" s="40"/>
      <c r="E95" s="40"/>
      <c r="F95" s="40"/>
      <c r="G95" s="41"/>
      <c r="H95" s="40"/>
      <c r="I95" s="40"/>
      <c r="J95" s="40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GA95" s="42"/>
    </row>
    <row r="96" spans="1:183" s="18" customFormat="1" ht="12.75" x14ac:dyDescent="0.2">
      <c r="A96" s="39"/>
      <c r="B96" s="40"/>
      <c r="C96" s="40"/>
      <c r="D96" s="40"/>
      <c r="E96" s="40"/>
      <c r="F96" s="40"/>
      <c r="G96" s="41"/>
      <c r="H96" s="40"/>
      <c r="I96" s="40"/>
      <c r="J96" s="40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GA96" s="42"/>
    </row>
    <row r="97" spans="1:183" s="18" customFormat="1" ht="12.75" x14ac:dyDescent="0.2">
      <c r="A97" s="39"/>
      <c r="B97" s="40"/>
      <c r="C97" s="40"/>
      <c r="D97" s="40"/>
      <c r="E97" s="40"/>
      <c r="F97" s="40"/>
      <c r="G97" s="41"/>
      <c r="H97" s="40"/>
      <c r="I97" s="40"/>
      <c r="J97" s="40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GA97" s="42"/>
    </row>
    <row r="98" spans="1:183" s="18" customFormat="1" ht="12.75" x14ac:dyDescent="0.2">
      <c r="A98" s="39"/>
      <c r="B98" s="40"/>
      <c r="C98" s="40"/>
      <c r="D98" s="40"/>
      <c r="E98" s="40"/>
      <c r="F98" s="40"/>
      <c r="G98" s="41"/>
      <c r="H98" s="40"/>
      <c r="I98" s="40"/>
      <c r="J98" s="40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GA98" s="42"/>
    </row>
    <row r="99" spans="1:183" s="18" customFormat="1" ht="12.75" x14ac:dyDescent="0.2">
      <c r="A99" s="39"/>
      <c r="B99" s="40"/>
      <c r="C99" s="40"/>
      <c r="D99" s="40"/>
      <c r="E99" s="40"/>
      <c r="F99" s="40"/>
      <c r="G99" s="41"/>
      <c r="H99" s="40"/>
      <c r="I99" s="40"/>
      <c r="J99" s="40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GA99" s="42"/>
    </row>
    <row r="100" spans="1:183" s="18" customFormat="1" ht="12.75" x14ac:dyDescent="0.2">
      <c r="A100" s="39"/>
      <c r="B100" s="40"/>
      <c r="C100" s="40"/>
      <c r="D100" s="40"/>
      <c r="E100" s="40"/>
      <c r="F100" s="40"/>
      <c r="G100" s="41"/>
      <c r="H100" s="40"/>
      <c r="I100" s="40"/>
      <c r="J100" s="40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GA100" s="42"/>
    </row>
    <row r="101" spans="1:183" s="18" customFormat="1" ht="12.75" x14ac:dyDescent="0.2">
      <c r="A101" s="39"/>
      <c r="B101" s="40"/>
      <c r="C101" s="40"/>
      <c r="D101" s="40"/>
      <c r="E101" s="40"/>
      <c r="F101" s="40"/>
      <c r="G101" s="41"/>
      <c r="H101" s="40"/>
      <c r="I101" s="40"/>
      <c r="J101" s="40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GA101" s="42"/>
    </row>
    <row r="102" spans="1:183" s="18" customFormat="1" ht="12.75" x14ac:dyDescent="0.2">
      <c r="A102" s="39"/>
      <c r="B102" s="40"/>
      <c r="C102" s="40"/>
      <c r="D102" s="40"/>
      <c r="E102" s="40"/>
      <c r="F102" s="40"/>
      <c r="G102" s="41"/>
      <c r="H102" s="40"/>
      <c r="I102" s="40"/>
      <c r="J102" s="40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GA102" s="42"/>
    </row>
    <row r="103" spans="1:183" s="18" customFormat="1" ht="12.75" x14ac:dyDescent="0.2">
      <c r="A103" s="39"/>
      <c r="B103" s="40"/>
      <c r="C103" s="40"/>
      <c r="D103" s="40"/>
      <c r="E103" s="40"/>
      <c r="F103" s="40"/>
      <c r="G103" s="41"/>
      <c r="H103" s="40"/>
      <c r="I103" s="40"/>
      <c r="J103" s="40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GA103" s="42"/>
    </row>
    <row r="104" spans="1:183" s="18" customFormat="1" ht="12.75" x14ac:dyDescent="0.2">
      <c r="A104" s="39"/>
      <c r="B104" s="40"/>
      <c r="C104" s="40"/>
      <c r="D104" s="40"/>
      <c r="E104" s="40"/>
      <c r="F104" s="40"/>
      <c r="G104" s="41"/>
      <c r="H104" s="40"/>
      <c r="I104" s="40"/>
      <c r="J104" s="40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GA104" s="42"/>
    </row>
    <row r="105" spans="1:183" s="18" customFormat="1" ht="12.75" x14ac:dyDescent="0.2">
      <c r="A105" s="39"/>
      <c r="B105" s="40"/>
      <c r="C105" s="40"/>
      <c r="D105" s="40"/>
      <c r="E105" s="40"/>
      <c r="F105" s="40"/>
      <c r="G105" s="41"/>
      <c r="H105" s="40"/>
      <c r="I105" s="40"/>
      <c r="J105" s="40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GA105" s="42"/>
    </row>
    <row r="106" spans="1:183" s="18" customFormat="1" ht="12.75" x14ac:dyDescent="0.2">
      <c r="A106" s="39"/>
      <c r="B106" s="40"/>
      <c r="C106" s="40"/>
      <c r="D106" s="40"/>
      <c r="E106" s="40"/>
      <c r="F106" s="40"/>
      <c r="G106" s="41"/>
      <c r="H106" s="40"/>
      <c r="I106" s="40"/>
      <c r="J106" s="40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GA106" s="42"/>
    </row>
    <row r="107" spans="1:183" s="18" customFormat="1" ht="12.75" x14ac:dyDescent="0.2">
      <c r="A107" s="39"/>
      <c r="B107" s="40"/>
      <c r="C107" s="40"/>
      <c r="D107" s="40"/>
      <c r="E107" s="40"/>
      <c r="F107" s="40"/>
      <c r="G107" s="41"/>
      <c r="H107" s="40"/>
      <c r="I107" s="40"/>
      <c r="J107" s="40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GA107" s="42"/>
    </row>
    <row r="108" spans="1:183" s="18" customFormat="1" ht="12.75" x14ac:dyDescent="0.2">
      <c r="A108" s="39"/>
      <c r="B108" s="40"/>
      <c r="C108" s="40"/>
      <c r="D108" s="40"/>
      <c r="E108" s="40"/>
      <c r="F108" s="40"/>
      <c r="G108" s="41"/>
      <c r="H108" s="40"/>
      <c r="I108" s="40"/>
      <c r="J108" s="40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GA108" s="42"/>
    </row>
    <row r="109" spans="1:183" s="18" customFormat="1" ht="12.75" x14ac:dyDescent="0.2">
      <c r="A109" s="39"/>
      <c r="B109" s="40"/>
      <c r="C109" s="40"/>
      <c r="D109" s="40"/>
      <c r="E109" s="40"/>
      <c r="F109" s="40"/>
      <c r="G109" s="41"/>
      <c r="H109" s="40"/>
      <c r="I109" s="40"/>
      <c r="J109" s="40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GA109" s="42"/>
    </row>
    <row r="110" spans="1:183" s="18" customFormat="1" ht="12.75" x14ac:dyDescent="0.2">
      <c r="A110" s="39"/>
      <c r="B110" s="40"/>
      <c r="C110" s="40"/>
      <c r="D110" s="40"/>
      <c r="E110" s="40"/>
      <c r="F110" s="40"/>
      <c r="G110" s="41"/>
      <c r="H110" s="40"/>
      <c r="I110" s="40"/>
      <c r="J110" s="40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GA110" s="42"/>
    </row>
    <row r="111" spans="1:183" s="18" customFormat="1" ht="12.75" x14ac:dyDescent="0.2">
      <c r="A111" s="39"/>
      <c r="B111" s="40"/>
      <c r="C111" s="40"/>
      <c r="D111" s="40"/>
      <c r="E111" s="40"/>
      <c r="F111" s="40"/>
      <c r="G111" s="41"/>
      <c r="H111" s="40"/>
      <c r="I111" s="40"/>
      <c r="J111" s="40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GA111" s="42"/>
    </row>
    <row r="112" spans="1:183" s="18" customFormat="1" ht="12.75" x14ac:dyDescent="0.2">
      <c r="A112" s="39"/>
      <c r="B112" s="40"/>
      <c r="C112" s="40"/>
      <c r="D112" s="40"/>
      <c r="E112" s="40"/>
      <c r="F112" s="40"/>
      <c r="G112" s="41"/>
      <c r="H112" s="40"/>
      <c r="I112" s="40"/>
      <c r="J112" s="40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GA112" s="42"/>
    </row>
    <row r="113" spans="1:183" s="18" customFormat="1" ht="12.75" x14ac:dyDescent="0.2">
      <c r="A113" s="39"/>
      <c r="B113" s="40"/>
      <c r="C113" s="40"/>
      <c r="D113" s="40"/>
      <c r="E113" s="40"/>
      <c r="F113" s="40"/>
      <c r="G113" s="41"/>
      <c r="H113" s="40"/>
      <c r="I113" s="40"/>
      <c r="J113" s="40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GA113" s="42"/>
    </row>
    <row r="114" spans="1:183" s="18" customFormat="1" ht="12.75" x14ac:dyDescent="0.2">
      <c r="A114" s="39"/>
      <c r="B114" s="40"/>
      <c r="C114" s="40"/>
      <c r="D114" s="40"/>
      <c r="E114" s="40"/>
      <c r="F114" s="40"/>
      <c r="G114" s="41"/>
      <c r="H114" s="40"/>
      <c r="I114" s="40"/>
      <c r="J114" s="40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GA114" s="42"/>
    </row>
    <row r="115" spans="1:183" s="18" customFormat="1" ht="12.75" x14ac:dyDescent="0.2">
      <c r="A115" s="39"/>
      <c r="B115" s="40"/>
      <c r="C115" s="40"/>
      <c r="D115" s="40"/>
      <c r="E115" s="40"/>
      <c r="F115" s="40"/>
      <c r="G115" s="41"/>
      <c r="H115" s="40"/>
      <c r="I115" s="40"/>
      <c r="J115" s="40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GA115" s="42"/>
    </row>
    <row r="116" spans="1:183" s="18" customFormat="1" ht="12.75" x14ac:dyDescent="0.2">
      <c r="A116" s="39"/>
      <c r="B116" s="40"/>
      <c r="C116" s="40"/>
      <c r="D116" s="40"/>
      <c r="E116" s="40"/>
      <c r="F116" s="40"/>
      <c r="G116" s="41"/>
      <c r="H116" s="40"/>
      <c r="I116" s="40"/>
      <c r="J116" s="40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GA116" s="42"/>
    </row>
    <row r="117" spans="1:183" s="18" customFormat="1" ht="12.75" x14ac:dyDescent="0.2">
      <c r="A117" s="39"/>
      <c r="B117" s="40"/>
      <c r="C117" s="40"/>
      <c r="D117" s="40"/>
      <c r="E117" s="40"/>
      <c r="F117" s="40"/>
      <c r="G117" s="41"/>
      <c r="H117" s="40"/>
      <c r="I117" s="40"/>
      <c r="J117" s="40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GA117" s="42"/>
    </row>
    <row r="118" spans="1:183" s="18" customFormat="1" ht="12.75" x14ac:dyDescent="0.2">
      <c r="A118" s="39"/>
      <c r="B118" s="40"/>
      <c r="C118" s="40"/>
      <c r="D118" s="40"/>
      <c r="E118" s="40"/>
      <c r="F118" s="40"/>
      <c r="G118" s="41"/>
      <c r="H118" s="40"/>
      <c r="I118" s="40"/>
      <c r="J118" s="40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GA118" s="42"/>
    </row>
    <row r="119" spans="1:183" s="18" customFormat="1" ht="12.75" x14ac:dyDescent="0.2">
      <c r="A119" s="39"/>
      <c r="B119" s="40"/>
      <c r="C119" s="40"/>
      <c r="D119" s="40"/>
      <c r="E119" s="40"/>
      <c r="F119" s="40"/>
      <c r="G119" s="41"/>
      <c r="H119" s="40"/>
      <c r="I119" s="40"/>
      <c r="J119" s="40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GA119" s="42"/>
    </row>
    <row r="120" spans="1:183" s="18" customFormat="1" ht="12.75" x14ac:dyDescent="0.2">
      <c r="A120" s="39"/>
      <c r="B120" s="40"/>
      <c r="C120" s="40"/>
      <c r="D120" s="40"/>
      <c r="E120" s="40"/>
      <c r="F120" s="40"/>
      <c r="G120" s="41"/>
      <c r="H120" s="40"/>
      <c r="I120" s="40"/>
      <c r="J120" s="40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GA120" s="42"/>
    </row>
    <row r="121" spans="1:183" s="18" customFormat="1" ht="12.75" x14ac:dyDescent="0.2">
      <c r="A121" s="39"/>
      <c r="B121" s="40"/>
      <c r="C121" s="40"/>
      <c r="D121" s="40"/>
      <c r="E121" s="40"/>
      <c r="F121" s="40"/>
      <c r="G121" s="41"/>
      <c r="H121" s="40"/>
      <c r="I121" s="40"/>
      <c r="J121" s="40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GA121" s="42"/>
    </row>
    <row r="122" spans="1:183" s="18" customFormat="1" ht="12.75" x14ac:dyDescent="0.2">
      <c r="A122" s="39"/>
      <c r="B122" s="40"/>
      <c r="C122" s="40"/>
      <c r="D122" s="40"/>
      <c r="E122" s="40"/>
      <c r="F122" s="40"/>
      <c r="G122" s="41"/>
      <c r="H122" s="40"/>
      <c r="I122" s="40"/>
      <c r="J122" s="40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GA122" s="42"/>
    </row>
    <row r="123" spans="1:183" s="18" customFormat="1" ht="12.75" x14ac:dyDescent="0.2">
      <c r="A123" s="39"/>
      <c r="B123" s="40"/>
      <c r="C123" s="40"/>
      <c r="D123" s="40"/>
      <c r="E123" s="40"/>
      <c r="F123" s="40"/>
      <c r="G123" s="41"/>
      <c r="H123" s="40"/>
      <c r="I123" s="40"/>
      <c r="J123" s="40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GA123" s="42"/>
    </row>
    <row r="124" spans="1:183" s="18" customFormat="1" ht="12.75" x14ac:dyDescent="0.2">
      <c r="A124" s="39"/>
      <c r="B124" s="40"/>
      <c r="C124" s="40"/>
      <c r="D124" s="40"/>
      <c r="E124" s="40"/>
      <c r="F124" s="40"/>
      <c r="G124" s="41"/>
      <c r="H124" s="40"/>
      <c r="I124" s="40"/>
      <c r="J124" s="40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GA124" s="42"/>
    </row>
    <row r="125" spans="1:183" s="18" customFormat="1" ht="12.75" x14ac:dyDescent="0.2">
      <c r="A125" s="39"/>
      <c r="B125" s="40"/>
      <c r="C125" s="40"/>
      <c r="D125" s="40"/>
      <c r="E125" s="40"/>
      <c r="F125" s="40"/>
      <c r="G125" s="41"/>
      <c r="H125" s="40"/>
      <c r="I125" s="40"/>
      <c r="J125" s="40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GA125" s="42"/>
    </row>
    <row r="126" spans="1:183" s="18" customFormat="1" ht="12.75" x14ac:dyDescent="0.2">
      <c r="A126" s="39"/>
      <c r="B126" s="40"/>
      <c r="C126" s="40"/>
      <c r="D126" s="40"/>
      <c r="E126" s="40"/>
      <c r="F126" s="40"/>
      <c r="G126" s="41"/>
      <c r="H126" s="40"/>
      <c r="I126" s="40"/>
      <c r="J126" s="40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GA126" s="42"/>
    </row>
    <row r="127" spans="1:183" s="18" customFormat="1" ht="12.75" x14ac:dyDescent="0.2">
      <c r="A127" s="39"/>
      <c r="B127" s="40"/>
      <c r="C127" s="40"/>
      <c r="D127" s="40"/>
      <c r="E127" s="40"/>
      <c r="F127" s="40"/>
      <c r="G127" s="41"/>
      <c r="H127" s="40"/>
      <c r="I127" s="40"/>
      <c r="J127" s="40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GA127" s="42"/>
    </row>
    <row r="128" spans="1:183" s="18" customFormat="1" ht="12.75" x14ac:dyDescent="0.2">
      <c r="A128" s="39"/>
      <c r="B128" s="40"/>
      <c r="C128" s="40"/>
      <c r="D128" s="40"/>
      <c r="E128" s="40"/>
      <c r="F128" s="40"/>
      <c r="G128" s="41"/>
      <c r="H128" s="40"/>
      <c r="I128" s="40"/>
      <c r="J128" s="40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GA128" s="42"/>
    </row>
    <row r="129" spans="1:183" s="18" customFormat="1" ht="12.75" x14ac:dyDescent="0.2">
      <c r="A129" s="39"/>
      <c r="B129" s="40"/>
      <c r="C129" s="40"/>
      <c r="D129" s="40"/>
      <c r="E129" s="40"/>
      <c r="F129" s="40"/>
      <c r="G129" s="41"/>
      <c r="H129" s="40"/>
      <c r="I129" s="40"/>
      <c r="J129" s="40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GA129" s="42"/>
    </row>
    <row r="130" spans="1:183" s="18" customFormat="1" ht="12.75" x14ac:dyDescent="0.2">
      <c r="A130" s="39"/>
      <c r="B130" s="40"/>
      <c r="C130" s="40"/>
      <c r="D130" s="40"/>
      <c r="E130" s="40"/>
      <c r="F130" s="40"/>
      <c r="G130" s="41"/>
      <c r="H130" s="40"/>
      <c r="I130" s="40"/>
      <c r="J130" s="40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GA130" s="42"/>
    </row>
    <row r="131" spans="1:183" s="18" customFormat="1" ht="12.75" x14ac:dyDescent="0.2">
      <c r="A131" s="39"/>
      <c r="B131" s="40"/>
      <c r="C131" s="40"/>
      <c r="D131" s="40"/>
      <c r="E131" s="40"/>
      <c r="F131" s="40"/>
      <c r="G131" s="41"/>
      <c r="H131" s="40"/>
      <c r="I131" s="40"/>
      <c r="J131" s="40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GA131" s="42"/>
    </row>
    <row r="132" spans="1:183" s="18" customFormat="1" ht="12.75" x14ac:dyDescent="0.2">
      <c r="A132" s="39"/>
      <c r="B132" s="40"/>
      <c r="C132" s="40"/>
      <c r="D132" s="40"/>
      <c r="E132" s="40"/>
      <c r="F132" s="40"/>
      <c r="G132" s="41"/>
      <c r="H132" s="40"/>
      <c r="I132" s="40"/>
      <c r="J132" s="40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GA132" s="42"/>
    </row>
    <row r="133" spans="1:183" s="18" customFormat="1" ht="12.75" x14ac:dyDescent="0.2">
      <c r="A133" s="39"/>
      <c r="B133" s="40"/>
      <c r="C133" s="40"/>
      <c r="D133" s="40"/>
      <c r="E133" s="40"/>
      <c r="F133" s="40"/>
      <c r="G133" s="41"/>
      <c r="H133" s="40"/>
      <c r="I133" s="40"/>
      <c r="J133" s="40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GA133" s="42"/>
    </row>
    <row r="134" spans="1:183" s="18" customFormat="1" ht="12.75" x14ac:dyDescent="0.2">
      <c r="A134" s="39"/>
      <c r="B134" s="40"/>
      <c r="C134" s="40"/>
      <c r="D134" s="40"/>
      <c r="E134" s="40"/>
      <c r="F134" s="40"/>
      <c r="G134" s="41"/>
      <c r="H134" s="40"/>
      <c r="I134" s="40"/>
      <c r="J134" s="40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GA134" s="42"/>
    </row>
    <row r="135" spans="1:183" s="18" customFormat="1" ht="12.75" x14ac:dyDescent="0.2">
      <c r="A135" s="39"/>
      <c r="B135" s="40"/>
      <c r="C135" s="40"/>
      <c r="D135" s="40"/>
      <c r="E135" s="40"/>
      <c r="F135" s="40"/>
      <c r="G135" s="41"/>
      <c r="H135" s="40"/>
      <c r="I135" s="40"/>
      <c r="J135" s="40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GA135" s="42"/>
    </row>
    <row r="136" spans="1:183" s="18" customFormat="1" ht="12.75" x14ac:dyDescent="0.2">
      <c r="A136" s="39"/>
      <c r="B136" s="40"/>
      <c r="C136" s="40"/>
      <c r="D136" s="40"/>
      <c r="E136" s="40"/>
      <c r="F136" s="40"/>
      <c r="G136" s="41"/>
      <c r="H136" s="40"/>
      <c r="I136" s="40"/>
      <c r="J136" s="40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GA136" s="42"/>
    </row>
    <row r="137" spans="1:183" s="18" customFormat="1" ht="12.75" x14ac:dyDescent="0.2">
      <c r="A137" s="39"/>
      <c r="B137" s="40"/>
      <c r="C137" s="40"/>
      <c r="D137" s="40"/>
      <c r="E137" s="40"/>
      <c r="F137" s="40"/>
      <c r="G137" s="41"/>
      <c r="H137" s="40"/>
      <c r="I137" s="40"/>
      <c r="J137" s="40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GA137" s="42"/>
    </row>
    <row r="138" spans="1:183" s="18" customFormat="1" ht="12.75" x14ac:dyDescent="0.2">
      <c r="A138" s="39"/>
      <c r="B138" s="40"/>
      <c r="C138" s="40"/>
      <c r="D138" s="40"/>
      <c r="E138" s="40"/>
      <c r="F138" s="40"/>
      <c r="G138" s="41"/>
      <c r="H138" s="40"/>
      <c r="I138" s="40"/>
      <c r="J138" s="40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GA138" s="42"/>
    </row>
    <row r="139" spans="1:183" s="18" customFormat="1" ht="12.75" x14ac:dyDescent="0.2">
      <c r="A139" s="39"/>
      <c r="B139" s="40"/>
      <c r="C139" s="40"/>
      <c r="D139" s="40"/>
      <c r="E139" s="40"/>
      <c r="F139" s="40"/>
      <c r="G139" s="41"/>
      <c r="H139" s="40"/>
      <c r="I139" s="40"/>
      <c r="J139" s="40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GA139" s="42"/>
    </row>
    <row r="140" spans="1:183" s="18" customFormat="1" ht="12.75" x14ac:dyDescent="0.2">
      <c r="A140" s="39"/>
      <c r="B140" s="40"/>
      <c r="C140" s="40"/>
      <c r="D140" s="40"/>
      <c r="E140" s="40"/>
      <c r="F140" s="40"/>
      <c r="G140" s="41"/>
      <c r="H140" s="40"/>
      <c r="I140" s="40"/>
      <c r="J140" s="40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GA140" s="42"/>
    </row>
    <row r="141" spans="1:183" s="18" customFormat="1" ht="12.75" x14ac:dyDescent="0.2">
      <c r="A141" s="39"/>
      <c r="B141" s="40"/>
      <c r="C141" s="40"/>
      <c r="D141" s="40"/>
      <c r="E141" s="40"/>
      <c r="F141" s="40"/>
      <c r="G141" s="41"/>
      <c r="H141" s="40"/>
      <c r="I141" s="40"/>
      <c r="J141" s="40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GA141" s="42"/>
    </row>
    <row r="142" spans="1:183" s="18" customFormat="1" ht="12.75" x14ac:dyDescent="0.2">
      <c r="A142" s="39"/>
      <c r="B142" s="40"/>
      <c r="C142" s="40"/>
      <c r="D142" s="40"/>
      <c r="E142" s="40"/>
      <c r="F142" s="40"/>
      <c r="G142" s="41"/>
      <c r="H142" s="40"/>
      <c r="I142" s="40"/>
      <c r="J142" s="40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GA142" s="42"/>
    </row>
    <row r="143" spans="1:183" s="18" customFormat="1" ht="12.75" x14ac:dyDescent="0.2">
      <c r="A143" s="39"/>
      <c r="B143" s="40"/>
      <c r="C143" s="40"/>
      <c r="D143" s="40"/>
      <c r="E143" s="40"/>
      <c r="F143" s="40"/>
      <c r="G143" s="41"/>
      <c r="H143" s="40"/>
      <c r="I143" s="40"/>
      <c r="J143" s="40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GA143" s="42"/>
    </row>
    <row r="144" spans="1:183" s="18" customFormat="1" ht="12.75" x14ac:dyDescent="0.2">
      <c r="A144" s="39"/>
      <c r="B144" s="40"/>
      <c r="C144" s="40"/>
      <c r="D144" s="40"/>
      <c r="E144" s="40"/>
      <c r="F144" s="40"/>
      <c r="G144" s="41"/>
      <c r="H144" s="40"/>
      <c r="I144" s="40"/>
      <c r="J144" s="40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GA144" s="42"/>
    </row>
    <row r="145" spans="1:183" s="18" customFormat="1" ht="12.75" x14ac:dyDescent="0.2">
      <c r="A145" s="39"/>
      <c r="B145" s="40"/>
      <c r="C145" s="40"/>
      <c r="D145" s="40"/>
      <c r="E145" s="40"/>
      <c r="F145" s="40"/>
      <c r="G145" s="41"/>
      <c r="H145" s="40"/>
      <c r="I145" s="40"/>
      <c r="J145" s="40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GA145" s="42"/>
    </row>
    <row r="146" spans="1:183" s="18" customFormat="1" ht="12.75" x14ac:dyDescent="0.2">
      <c r="A146" s="39"/>
      <c r="B146" s="40"/>
      <c r="C146" s="40"/>
      <c r="D146" s="40"/>
      <c r="E146" s="40"/>
      <c r="F146" s="40"/>
      <c r="G146" s="41"/>
      <c r="H146" s="40"/>
      <c r="I146" s="40"/>
      <c r="J146" s="40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GA146" s="42"/>
    </row>
    <row r="147" spans="1:183" s="18" customFormat="1" ht="12.75" x14ac:dyDescent="0.2">
      <c r="A147" s="39"/>
      <c r="B147" s="40"/>
      <c r="C147" s="40"/>
      <c r="D147" s="40"/>
      <c r="E147" s="40"/>
      <c r="F147" s="40"/>
      <c r="G147" s="41"/>
      <c r="H147" s="40"/>
      <c r="I147" s="40"/>
      <c r="J147" s="40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GA147" s="42"/>
    </row>
    <row r="148" spans="1:183" s="18" customFormat="1" ht="12.75" x14ac:dyDescent="0.2">
      <c r="A148" s="39"/>
      <c r="B148" s="40"/>
      <c r="C148" s="40"/>
      <c r="D148" s="40"/>
      <c r="E148" s="40"/>
      <c r="F148" s="40"/>
      <c r="G148" s="41"/>
      <c r="H148" s="40"/>
      <c r="I148" s="40"/>
      <c r="J148" s="40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GA148" s="42"/>
    </row>
    <row r="149" spans="1:183" s="18" customFormat="1" ht="12.75" x14ac:dyDescent="0.2">
      <c r="A149" s="39"/>
      <c r="B149" s="40"/>
      <c r="C149" s="40"/>
      <c r="D149" s="40"/>
      <c r="E149" s="40"/>
      <c r="F149" s="40"/>
      <c r="G149" s="41"/>
      <c r="H149" s="40"/>
      <c r="I149" s="40"/>
      <c r="J149" s="40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GA149" s="42"/>
    </row>
    <row r="150" spans="1:183" s="18" customFormat="1" ht="12.75" x14ac:dyDescent="0.2">
      <c r="A150" s="39"/>
      <c r="B150" s="40"/>
      <c r="C150" s="40"/>
      <c r="D150" s="40"/>
      <c r="E150" s="40"/>
      <c r="F150" s="40"/>
      <c r="G150" s="41"/>
      <c r="H150" s="40"/>
      <c r="I150" s="40"/>
      <c r="J150" s="40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GA150" s="42"/>
    </row>
    <row r="151" spans="1:183" s="18" customFormat="1" ht="12.75" x14ac:dyDescent="0.2">
      <c r="A151" s="39"/>
      <c r="B151" s="40"/>
      <c r="C151" s="40"/>
      <c r="D151" s="40"/>
      <c r="E151" s="40"/>
      <c r="F151" s="40"/>
      <c r="G151" s="41"/>
      <c r="H151" s="40"/>
      <c r="I151" s="40"/>
      <c r="J151" s="40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GA151" s="42"/>
    </row>
    <row r="152" spans="1:183" s="18" customFormat="1" ht="12.75" x14ac:dyDescent="0.2">
      <c r="A152" s="39"/>
      <c r="B152" s="40"/>
      <c r="C152" s="40"/>
      <c r="D152" s="40"/>
      <c r="E152" s="40"/>
      <c r="F152" s="40"/>
      <c r="G152" s="41"/>
      <c r="H152" s="40"/>
      <c r="I152" s="40"/>
      <c r="J152" s="40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GA152" s="42"/>
    </row>
    <row r="153" spans="1:183" s="18" customFormat="1" ht="12.75" x14ac:dyDescent="0.2">
      <c r="A153" s="39"/>
      <c r="B153" s="40"/>
      <c r="C153" s="40"/>
      <c r="D153" s="40"/>
      <c r="E153" s="40"/>
      <c r="F153" s="40"/>
      <c r="G153" s="41"/>
      <c r="H153" s="40"/>
      <c r="I153" s="40"/>
      <c r="J153" s="40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GA153" s="42"/>
    </row>
    <row r="154" spans="1:183" s="18" customFormat="1" ht="12.75" x14ac:dyDescent="0.2">
      <c r="A154" s="39"/>
      <c r="B154" s="40"/>
      <c r="C154" s="40"/>
      <c r="D154" s="40"/>
      <c r="E154" s="40"/>
      <c r="F154" s="40"/>
      <c r="G154" s="41"/>
      <c r="H154" s="40"/>
      <c r="I154" s="40"/>
      <c r="J154" s="40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GA154" s="42"/>
    </row>
    <row r="155" spans="1:183" s="18" customFormat="1" ht="12.75" x14ac:dyDescent="0.2">
      <c r="A155" s="39"/>
      <c r="B155" s="40"/>
      <c r="C155" s="40"/>
      <c r="D155" s="40"/>
      <c r="E155" s="40"/>
      <c r="F155" s="40"/>
      <c r="G155" s="41"/>
      <c r="H155" s="40"/>
      <c r="I155" s="40"/>
      <c r="J155" s="40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GA155" s="42"/>
    </row>
    <row r="156" spans="1:183" s="18" customFormat="1" ht="12.75" x14ac:dyDescent="0.2">
      <c r="A156" s="39"/>
      <c r="B156" s="40"/>
      <c r="C156" s="40"/>
      <c r="D156" s="40"/>
      <c r="E156" s="40"/>
      <c r="F156" s="40"/>
      <c r="G156" s="41"/>
      <c r="H156" s="40"/>
      <c r="I156" s="40"/>
      <c r="J156" s="40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GA156" s="42"/>
    </row>
    <row r="157" spans="1:183" s="18" customFormat="1" ht="12.75" x14ac:dyDescent="0.2">
      <c r="A157" s="39"/>
      <c r="B157" s="40"/>
      <c r="C157" s="40"/>
      <c r="D157" s="40"/>
      <c r="E157" s="40"/>
      <c r="F157" s="40"/>
      <c r="G157" s="41"/>
      <c r="H157" s="40"/>
      <c r="I157" s="40"/>
      <c r="J157" s="40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GA157" s="42"/>
    </row>
    <row r="158" spans="1:183" s="18" customFormat="1" ht="12.75" x14ac:dyDescent="0.2">
      <c r="A158" s="39"/>
      <c r="B158" s="40"/>
      <c r="C158" s="40"/>
      <c r="D158" s="40"/>
      <c r="E158" s="40"/>
      <c r="F158" s="40"/>
      <c r="G158" s="41"/>
      <c r="H158" s="40"/>
      <c r="I158" s="40"/>
      <c r="J158" s="40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GA158" s="42"/>
    </row>
    <row r="159" spans="1:183" s="18" customFormat="1" ht="12.75" x14ac:dyDescent="0.2">
      <c r="A159" s="39"/>
      <c r="B159" s="40"/>
      <c r="C159" s="40"/>
      <c r="D159" s="40"/>
      <c r="E159" s="40"/>
      <c r="F159" s="40"/>
      <c r="G159" s="41"/>
      <c r="H159" s="40"/>
      <c r="I159" s="40"/>
      <c r="J159" s="40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GA159" s="42"/>
    </row>
    <row r="160" spans="1:183" s="18" customFormat="1" ht="12.75" x14ac:dyDescent="0.2">
      <c r="A160" s="39"/>
      <c r="B160" s="40"/>
      <c r="C160" s="40"/>
      <c r="D160" s="40"/>
      <c r="E160" s="40"/>
      <c r="F160" s="40"/>
      <c r="G160" s="41"/>
      <c r="H160" s="40"/>
      <c r="I160" s="40"/>
      <c r="J160" s="40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GA160" s="42"/>
    </row>
    <row r="161" spans="1:183" s="18" customFormat="1" ht="12.75" x14ac:dyDescent="0.2">
      <c r="A161" s="39"/>
      <c r="B161" s="40"/>
      <c r="C161" s="40"/>
      <c r="D161" s="40"/>
      <c r="E161" s="40"/>
      <c r="F161" s="40"/>
      <c r="G161" s="41"/>
      <c r="H161" s="40"/>
      <c r="I161" s="40"/>
      <c r="J161" s="40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GA161" s="42"/>
    </row>
    <row r="162" spans="1:183" s="18" customFormat="1" ht="12.75" x14ac:dyDescent="0.2">
      <c r="A162" s="39"/>
      <c r="B162" s="40"/>
      <c r="C162" s="40"/>
      <c r="D162" s="40"/>
      <c r="E162" s="40"/>
      <c r="F162" s="40"/>
      <c r="G162" s="41"/>
      <c r="H162" s="40"/>
      <c r="I162" s="40"/>
      <c r="J162" s="40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GA162" s="42"/>
    </row>
    <row r="163" spans="1:183" s="18" customFormat="1" ht="12.75" x14ac:dyDescent="0.2">
      <c r="A163" s="39"/>
      <c r="B163" s="40"/>
      <c r="C163" s="40"/>
      <c r="D163" s="40"/>
      <c r="E163" s="40"/>
      <c r="F163" s="40"/>
      <c r="G163" s="41"/>
      <c r="H163" s="40"/>
      <c r="I163" s="40"/>
      <c r="J163" s="40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GA163" s="42"/>
    </row>
    <row r="164" spans="1:183" s="18" customFormat="1" ht="12.75" x14ac:dyDescent="0.2">
      <c r="A164" s="39"/>
      <c r="B164" s="40"/>
      <c r="C164" s="40"/>
      <c r="D164" s="40"/>
      <c r="E164" s="40"/>
      <c r="F164" s="40"/>
      <c r="G164" s="41"/>
      <c r="H164" s="40"/>
      <c r="I164" s="40"/>
      <c r="J164" s="40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GA164" s="42"/>
    </row>
    <row r="165" spans="1:183" s="18" customFormat="1" ht="12.75" x14ac:dyDescent="0.2">
      <c r="A165" s="39"/>
      <c r="B165" s="40"/>
      <c r="C165" s="40"/>
      <c r="D165" s="40"/>
      <c r="E165" s="40"/>
      <c r="F165" s="40"/>
      <c r="G165" s="41"/>
      <c r="H165" s="40"/>
      <c r="I165" s="40"/>
      <c r="J165" s="40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GA165" s="42"/>
    </row>
    <row r="166" spans="1:183" s="18" customFormat="1" ht="12.75" x14ac:dyDescent="0.2">
      <c r="A166" s="39"/>
      <c r="B166" s="40"/>
      <c r="C166" s="40"/>
      <c r="D166" s="40"/>
      <c r="E166" s="40"/>
      <c r="F166" s="40"/>
      <c r="G166" s="41"/>
      <c r="H166" s="40"/>
      <c r="I166" s="40"/>
      <c r="J166" s="40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GA166" s="42"/>
    </row>
    <row r="167" spans="1:183" s="18" customFormat="1" ht="12.75" x14ac:dyDescent="0.2">
      <c r="A167" s="39"/>
      <c r="B167" s="40"/>
      <c r="C167" s="40"/>
      <c r="D167" s="40"/>
      <c r="E167" s="40"/>
      <c r="F167" s="40"/>
      <c r="G167" s="41"/>
      <c r="H167" s="40"/>
      <c r="I167" s="40"/>
      <c r="J167" s="40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GA167" s="42"/>
    </row>
    <row r="168" spans="1:183" s="18" customFormat="1" ht="12.75" x14ac:dyDescent="0.2">
      <c r="A168" s="39"/>
      <c r="B168" s="40"/>
      <c r="C168" s="40"/>
      <c r="D168" s="40"/>
      <c r="E168" s="40"/>
      <c r="F168" s="40"/>
      <c r="G168" s="41"/>
      <c r="H168" s="40"/>
      <c r="I168" s="40"/>
      <c r="J168" s="40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GA168" s="42"/>
    </row>
    <row r="169" spans="1:183" s="18" customFormat="1" ht="12.75" x14ac:dyDescent="0.2">
      <c r="A169" s="39"/>
      <c r="B169" s="40"/>
      <c r="C169" s="40"/>
      <c r="D169" s="40"/>
      <c r="E169" s="40"/>
      <c r="F169" s="40"/>
      <c r="G169" s="41"/>
      <c r="H169" s="40"/>
      <c r="I169" s="40"/>
      <c r="J169" s="40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GA169" s="42"/>
    </row>
    <row r="170" spans="1:183" s="18" customFormat="1" ht="12.75" x14ac:dyDescent="0.2">
      <c r="A170" s="39"/>
      <c r="B170" s="40"/>
      <c r="C170" s="40"/>
      <c r="D170" s="40"/>
      <c r="E170" s="40"/>
      <c r="F170" s="40"/>
      <c r="G170" s="41"/>
      <c r="H170" s="40"/>
      <c r="I170" s="40"/>
      <c r="J170" s="40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GA170" s="42"/>
    </row>
    <row r="171" spans="1:183" s="18" customFormat="1" ht="12.75" x14ac:dyDescent="0.2">
      <c r="A171" s="39"/>
      <c r="B171" s="40"/>
      <c r="C171" s="40"/>
      <c r="D171" s="40"/>
      <c r="E171" s="40"/>
      <c r="F171" s="40"/>
      <c r="G171" s="41"/>
      <c r="H171" s="40"/>
      <c r="I171" s="40"/>
      <c r="J171" s="40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GA171" s="42"/>
    </row>
    <row r="172" spans="1:183" s="18" customFormat="1" ht="12.75" x14ac:dyDescent="0.2">
      <c r="A172" s="39"/>
      <c r="B172" s="40"/>
      <c r="C172" s="40"/>
      <c r="D172" s="40"/>
      <c r="E172" s="40"/>
      <c r="F172" s="40"/>
      <c r="G172" s="41"/>
      <c r="H172" s="40"/>
      <c r="I172" s="40"/>
      <c r="J172" s="40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GA172" s="42"/>
    </row>
    <row r="173" spans="1:183" s="18" customFormat="1" ht="12.75" x14ac:dyDescent="0.2">
      <c r="A173" s="39"/>
      <c r="B173" s="40"/>
      <c r="C173" s="40"/>
      <c r="D173" s="40"/>
      <c r="E173" s="40"/>
      <c r="F173" s="40"/>
      <c r="G173" s="41"/>
      <c r="H173" s="40"/>
      <c r="I173" s="40"/>
      <c r="J173" s="40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GA173" s="42"/>
    </row>
    <row r="174" spans="1:183" s="18" customFormat="1" ht="12.75" x14ac:dyDescent="0.2">
      <c r="A174" s="39"/>
      <c r="B174" s="40"/>
      <c r="C174" s="40"/>
      <c r="D174" s="40"/>
      <c r="E174" s="40"/>
      <c r="F174" s="40"/>
      <c r="G174" s="41"/>
      <c r="H174" s="40"/>
      <c r="I174" s="40"/>
      <c r="J174" s="40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GA174" s="42"/>
    </row>
    <row r="175" spans="1:183" s="18" customFormat="1" ht="12.75" x14ac:dyDescent="0.2">
      <c r="A175" s="39"/>
      <c r="B175" s="40"/>
      <c r="C175" s="40"/>
      <c r="D175" s="40"/>
      <c r="E175" s="40"/>
      <c r="F175" s="40"/>
      <c r="G175" s="41"/>
      <c r="H175" s="40"/>
      <c r="I175" s="40"/>
      <c r="J175" s="40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GA175" s="42"/>
    </row>
    <row r="176" spans="1:183" s="18" customFormat="1" ht="12.75" x14ac:dyDescent="0.2">
      <c r="A176" s="39"/>
      <c r="B176" s="40"/>
      <c r="C176" s="40"/>
      <c r="D176" s="40"/>
      <c r="E176" s="40"/>
      <c r="F176" s="40"/>
      <c r="G176" s="41"/>
      <c r="H176" s="40"/>
      <c r="I176" s="40"/>
      <c r="J176" s="40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GA176" s="42"/>
    </row>
    <row r="177" spans="1:183" s="18" customFormat="1" ht="12.75" x14ac:dyDescent="0.2">
      <c r="A177" s="39"/>
      <c r="B177" s="40"/>
      <c r="C177" s="40"/>
      <c r="D177" s="40"/>
      <c r="E177" s="40"/>
      <c r="F177" s="40"/>
      <c r="G177" s="41"/>
      <c r="H177" s="40"/>
      <c r="I177" s="40"/>
      <c r="J177" s="40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GA177" s="42"/>
    </row>
    <row r="178" spans="1:183" s="18" customFormat="1" ht="12.75" x14ac:dyDescent="0.2">
      <c r="A178" s="39"/>
      <c r="B178" s="40"/>
      <c r="C178" s="40"/>
      <c r="D178" s="40"/>
      <c r="E178" s="40"/>
      <c r="F178" s="40"/>
      <c r="G178" s="41"/>
      <c r="H178" s="40"/>
      <c r="I178" s="40"/>
      <c r="J178" s="40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GA178" s="42"/>
    </row>
    <row r="179" spans="1:183" s="18" customFormat="1" ht="12.75" x14ac:dyDescent="0.2">
      <c r="A179" s="39"/>
      <c r="B179" s="40"/>
      <c r="C179" s="40"/>
      <c r="D179" s="40"/>
      <c r="E179" s="40"/>
      <c r="F179" s="40"/>
      <c r="G179" s="41"/>
      <c r="H179" s="40"/>
      <c r="I179" s="40"/>
      <c r="J179" s="40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GA179" s="42"/>
    </row>
    <row r="180" spans="1:183" s="18" customFormat="1" ht="12.75" x14ac:dyDescent="0.2">
      <c r="A180" s="39"/>
      <c r="B180" s="40"/>
      <c r="C180" s="40"/>
      <c r="D180" s="40"/>
      <c r="E180" s="40"/>
      <c r="F180" s="40"/>
      <c r="G180" s="41"/>
      <c r="H180" s="40"/>
      <c r="I180" s="40"/>
      <c r="J180" s="40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GA180" s="42"/>
    </row>
    <row r="181" spans="1:183" s="18" customFormat="1" ht="12.75" x14ac:dyDescent="0.2">
      <c r="A181" s="39"/>
      <c r="B181" s="40"/>
      <c r="C181" s="40"/>
      <c r="D181" s="40"/>
      <c r="E181" s="40"/>
      <c r="F181" s="40"/>
      <c r="G181" s="41"/>
      <c r="H181" s="40"/>
      <c r="I181" s="40"/>
      <c r="J181" s="40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GA181" s="42"/>
    </row>
    <row r="182" spans="1:183" s="18" customFormat="1" ht="12.75" x14ac:dyDescent="0.2">
      <c r="A182" s="39"/>
      <c r="B182" s="40"/>
      <c r="C182" s="40"/>
      <c r="D182" s="40"/>
      <c r="E182" s="40"/>
      <c r="F182" s="40"/>
      <c r="G182" s="41"/>
      <c r="H182" s="40"/>
      <c r="I182" s="40"/>
      <c r="J182" s="40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GA182" s="42"/>
    </row>
    <row r="183" spans="1:183" s="18" customFormat="1" ht="12.75" x14ac:dyDescent="0.2">
      <c r="A183" s="39"/>
      <c r="B183" s="40"/>
      <c r="C183" s="40"/>
      <c r="D183" s="40"/>
      <c r="E183" s="40"/>
      <c r="F183" s="40"/>
      <c r="G183" s="41"/>
      <c r="H183" s="40"/>
      <c r="I183" s="40"/>
      <c r="J183" s="40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GA183" s="42"/>
    </row>
    <row r="184" spans="1:183" s="18" customFormat="1" ht="12.75" x14ac:dyDescent="0.2">
      <c r="A184" s="39"/>
      <c r="B184" s="40"/>
      <c r="C184" s="40"/>
      <c r="D184" s="40"/>
      <c r="E184" s="40"/>
      <c r="F184" s="40"/>
      <c r="G184" s="41"/>
      <c r="H184" s="40"/>
      <c r="I184" s="40"/>
      <c r="J184" s="40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19"/>
      <c r="GA184" s="42"/>
    </row>
    <row r="185" spans="1:183" s="18" customFormat="1" ht="12.75" x14ac:dyDescent="0.2">
      <c r="A185" s="39"/>
      <c r="B185" s="40"/>
      <c r="C185" s="40"/>
      <c r="D185" s="40"/>
      <c r="E185" s="40"/>
      <c r="F185" s="40"/>
      <c r="G185" s="41"/>
      <c r="H185" s="40"/>
      <c r="I185" s="40"/>
      <c r="J185" s="40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GA185" s="42"/>
    </row>
    <row r="186" spans="1:183" s="18" customFormat="1" ht="12.75" x14ac:dyDescent="0.2">
      <c r="A186" s="39"/>
      <c r="B186" s="40"/>
      <c r="C186" s="40"/>
      <c r="D186" s="40"/>
      <c r="E186" s="40"/>
      <c r="F186" s="40"/>
      <c r="G186" s="41"/>
      <c r="H186" s="40"/>
      <c r="I186" s="40"/>
      <c r="J186" s="40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GA186" s="42"/>
    </row>
    <row r="187" spans="1:183" s="18" customFormat="1" ht="12.75" x14ac:dyDescent="0.2">
      <c r="A187" s="39"/>
      <c r="B187" s="40"/>
      <c r="C187" s="40"/>
      <c r="D187" s="40"/>
      <c r="E187" s="40"/>
      <c r="F187" s="40"/>
      <c r="G187" s="41"/>
      <c r="H187" s="40"/>
      <c r="I187" s="40"/>
      <c r="J187" s="40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GA187" s="42"/>
    </row>
    <row r="188" spans="1:183" s="18" customFormat="1" ht="12.75" x14ac:dyDescent="0.2">
      <c r="A188" s="39"/>
      <c r="B188" s="40"/>
      <c r="C188" s="40"/>
      <c r="D188" s="40"/>
      <c r="E188" s="40"/>
      <c r="F188" s="40"/>
      <c r="G188" s="41"/>
      <c r="H188" s="40"/>
      <c r="I188" s="40"/>
      <c r="J188" s="40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GA188" s="42"/>
    </row>
    <row r="189" spans="1:183" s="18" customFormat="1" ht="12.75" x14ac:dyDescent="0.2">
      <c r="A189" s="39"/>
      <c r="B189" s="40"/>
      <c r="C189" s="40"/>
      <c r="D189" s="40"/>
      <c r="E189" s="40"/>
      <c r="F189" s="40"/>
      <c r="G189" s="41"/>
      <c r="H189" s="40"/>
      <c r="I189" s="40"/>
      <c r="J189" s="40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GA189" s="42"/>
    </row>
    <row r="190" spans="1:183" s="18" customFormat="1" ht="12.75" x14ac:dyDescent="0.2">
      <c r="A190" s="39"/>
      <c r="B190" s="40"/>
      <c r="C190" s="40"/>
      <c r="D190" s="40"/>
      <c r="E190" s="40"/>
      <c r="F190" s="40"/>
      <c r="G190" s="41"/>
      <c r="H190" s="40"/>
      <c r="I190" s="40"/>
      <c r="J190" s="40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GA190" s="42"/>
    </row>
    <row r="191" spans="1:183" s="18" customFormat="1" ht="12.75" x14ac:dyDescent="0.2">
      <c r="A191" s="39"/>
      <c r="B191" s="40"/>
      <c r="C191" s="40"/>
      <c r="D191" s="40"/>
      <c r="E191" s="40"/>
      <c r="F191" s="40"/>
      <c r="G191" s="41"/>
      <c r="H191" s="40"/>
      <c r="I191" s="40"/>
      <c r="J191" s="40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GA191" s="42"/>
    </row>
    <row r="192" spans="1:183" s="18" customFormat="1" ht="12.75" x14ac:dyDescent="0.2">
      <c r="A192" s="39"/>
      <c r="B192" s="40"/>
      <c r="C192" s="40"/>
      <c r="D192" s="40"/>
      <c r="E192" s="40"/>
      <c r="F192" s="40"/>
      <c r="G192" s="41"/>
      <c r="H192" s="40"/>
      <c r="I192" s="40"/>
      <c r="J192" s="40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GA192" s="42"/>
    </row>
    <row r="193" spans="1:183" s="18" customFormat="1" ht="12.75" x14ac:dyDescent="0.2">
      <c r="A193" s="39"/>
      <c r="B193" s="40"/>
      <c r="C193" s="40"/>
      <c r="D193" s="40"/>
      <c r="E193" s="40"/>
      <c r="F193" s="40"/>
      <c r="G193" s="41"/>
      <c r="H193" s="40"/>
      <c r="I193" s="40"/>
      <c r="J193" s="40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GA193" s="42"/>
    </row>
    <row r="194" spans="1:183" s="18" customFormat="1" ht="12.75" x14ac:dyDescent="0.2">
      <c r="A194" s="39"/>
      <c r="B194" s="40"/>
      <c r="C194" s="40"/>
      <c r="D194" s="40"/>
      <c r="E194" s="40"/>
      <c r="F194" s="40"/>
      <c r="G194" s="41"/>
      <c r="H194" s="40"/>
      <c r="I194" s="40"/>
      <c r="J194" s="40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GA194" s="42"/>
    </row>
    <row r="195" spans="1:183" s="18" customFormat="1" ht="12.75" x14ac:dyDescent="0.2">
      <c r="A195" s="39"/>
      <c r="B195" s="40"/>
      <c r="C195" s="40"/>
      <c r="D195" s="40"/>
      <c r="E195" s="40"/>
      <c r="F195" s="40"/>
      <c r="G195" s="41"/>
      <c r="H195" s="40"/>
      <c r="I195" s="40"/>
      <c r="J195" s="40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GA195" s="42"/>
    </row>
    <row r="196" spans="1:183" s="18" customFormat="1" ht="12.75" x14ac:dyDescent="0.2">
      <c r="A196" s="39"/>
      <c r="B196" s="40"/>
      <c r="C196" s="40"/>
      <c r="D196" s="40"/>
      <c r="E196" s="40"/>
      <c r="F196" s="40"/>
      <c r="G196" s="41"/>
      <c r="H196" s="40"/>
      <c r="I196" s="40"/>
      <c r="J196" s="40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GA196" s="42"/>
    </row>
    <row r="197" spans="1:183" s="18" customFormat="1" ht="12.75" x14ac:dyDescent="0.2">
      <c r="A197" s="39"/>
      <c r="B197" s="40"/>
      <c r="C197" s="40"/>
      <c r="D197" s="40"/>
      <c r="E197" s="40"/>
      <c r="F197" s="40"/>
      <c r="G197" s="41"/>
      <c r="H197" s="40"/>
      <c r="I197" s="40"/>
      <c r="J197" s="40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GA197" s="42"/>
    </row>
    <row r="198" spans="1:183" s="18" customFormat="1" ht="12.75" x14ac:dyDescent="0.2">
      <c r="A198" s="39"/>
      <c r="B198" s="40"/>
      <c r="C198" s="40"/>
      <c r="D198" s="40"/>
      <c r="E198" s="40"/>
      <c r="F198" s="40"/>
      <c r="G198" s="41"/>
      <c r="H198" s="40"/>
      <c r="I198" s="40"/>
      <c r="J198" s="40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GA198" s="42"/>
    </row>
    <row r="199" spans="1:183" s="18" customFormat="1" ht="12.75" x14ac:dyDescent="0.2">
      <c r="A199" s="39"/>
      <c r="B199" s="40"/>
      <c r="C199" s="40"/>
      <c r="D199" s="40"/>
      <c r="E199" s="40"/>
      <c r="F199" s="40"/>
      <c r="G199" s="41"/>
      <c r="H199" s="40"/>
      <c r="I199" s="40"/>
      <c r="J199" s="40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GA199" s="42"/>
    </row>
    <row r="200" spans="1:183" s="18" customFormat="1" ht="12.75" x14ac:dyDescent="0.2">
      <c r="A200" s="39"/>
      <c r="B200" s="40"/>
      <c r="C200" s="40"/>
      <c r="D200" s="40"/>
      <c r="E200" s="40"/>
      <c r="F200" s="40"/>
      <c r="G200" s="41"/>
      <c r="H200" s="40"/>
      <c r="I200" s="40"/>
      <c r="J200" s="40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GA200" s="42"/>
    </row>
    <row r="201" spans="1:183" s="18" customFormat="1" ht="12.75" x14ac:dyDescent="0.2">
      <c r="A201" s="39"/>
      <c r="B201" s="40"/>
      <c r="C201" s="40"/>
      <c r="D201" s="40"/>
      <c r="E201" s="40"/>
      <c r="F201" s="40"/>
      <c r="G201" s="41"/>
      <c r="H201" s="40"/>
      <c r="I201" s="40"/>
      <c r="J201" s="40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GA201" s="42"/>
    </row>
    <row r="202" spans="1:183" s="18" customFormat="1" ht="12.75" x14ac:dyDescent="0.2">
      <c r="A202" s="39"/>
      <c r="B202" s="40"/>
      <c r="C202" s="40"/>
      <c r="D202" s="40"/>
      <c r="E202" s="40"/>
      <c r="F202" s="40"/>
      <c r="G202" s="41"/>
      <c r="H202" s="40"/>
      <c r="I202" s="40"/>
      <c r="J202" s="40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GA202" s="42"/>
    </row>
    <row r="203" spans="1:183" s="18" customFormat="1" ht="12.75" x14ac:dyDescent="0.2">
      <c r="A203" s="39"/>
      <c r="B203" s="40"/>
      <c r="C203" s="40"/>
      <c r="D203" s="40"/>
      <c r="E203" s="40"/>
      <c r="F203" s="40"/>
      <c r="G203" s="41"/>
      <c r="H203" s="40"/>
      <c r="I203" s="40"/>
      <c r="J203" s="40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GA203" s="42"/>
    </row>
    <row r="204" spans="1:183" s="18" customFormat="1" ht="12.75" x14ac:dyDescent="0.2">
      <c r="A204" s="39"/>
      <c r="B204" s="40"/>
      <c r="C204" s="40"/>
      <c r="D204" s="40"/>
      <c r="E204" s="40"/>
      <c r="F204" s="40"/>
      <c r="G204" s="41"/>
      <c r="H204" s="40"/>
      <c r="I204" s="40"/>
      <c r="J204" s="40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GA204" s="42"/>
    </row>
    <row r="205" spans="1:183" s="18" customFormat="1" ht="12.75" x14ac:dyDescent="0.2">
      <c r="A205" s="39"/>
      <c r="B205" s="40"/>
      <c r="C205" s="40"/>
      <c r="D205" s="40"/>
      <c r="E205" s="40"/>
      <c r="F205" s="40"/>
      <c r="G205" s="41"/>
      <c r="H205" s="40"/>
      <c r="I205" s="40"/>
      <c r="J205" s="40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GA205" s="42"/>
    </row>
    <row r="206" spans="1:183" s="18" customFormat="1" ht="12.75" x14ac:dyDescent="0.2">
      <c r="A206" s="39"/>
      <c r="B206" s="40"/>
      <c r="C206" s="40"/>
      <c r="D206" s="40"/>
      <c r="E206" s="40"/>
      <c r="F206" s="40"/>
      <c r="G206" s="41"/>
      <c r="H206" s="40"/>
      <c r="I206" s="40"/>
      <c r="J206" s="40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GA206" s="42"/>
    </row>
    <row r="207" spans="1:183" s="18" customFormat="1" ht="12.75" x14ac:dyDescent="0.2">
      <c r="A207" s="39"/>
      <c r="B207" s="40"/>
      <c r="C207" s="40"/>
      <c r="D207" s="40"/>
      <c r="E207" s="40"/>
      <c r="F207" s="40"/>
      <c r="G207" s="41"/>
      <c r="H207" s="40"/>
      <c r="I207" s="40"/>
      <c r="J207" s="40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GA207" s="42"/>
    </row>
    <row r="208" spans="1:183" s="18" customFormat="1" ht="12.75" x14ac:dyDescent="0.2">
      <c r="A208" s="39"/>
      <c r="B208" s="40"/>
      <c r="C208" s="40"/>
      <c r="D208" s="40"/>
      <c r="E208" s="40"/>
      <c r="F208" s="40"/>
      <c r="G208" s="41"/>
      <c r="H208" s="40"/>
      <c r="I208" s="40"/>
      <c r="J208" s="40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GA208" s="42"/>
    </row>
    <row r="209" spans="1:183" s="18" customFormat="1" ht="12.75" x14ac:dyDescent="0.2">
      <c r="A209" s="39"/>
      <c r="B209" s="40"/>
      <c r="C209" s="40"/>
      <c r="D209" s="40"/>
      <c r="E209" s="40"/>
      <c r="F209" s="40"/>
      <c r="G209" s="41"/>
      <c r="H209" s="40"/>
      <c r="I209" s="40"/>
      <c r="J209" s="40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GA209" s="42"/>
    </row>
    <row r="210" spans="1:183" s="18" customFormat="1" ht="12.75" x14ac:dyDescent="0.2">
      <c r="A210" s="39"/>
      <c r="B210" s="40"/>
      <c r="C210" s="40"/>
      <c r="D210" s="40"/>
      <c r="E210" s="40"/>
      <c r="F210" s="40"/>
      <c r="G210" s="41"/>
      <c r="H210" s="40"/>
      <c r="I210" s="40"/>
      <c r="J210" s="40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GA210" s="42"/>
    </row>
    <row r="211" spans="1:183" s="18" customFormat="1" ht="12.75" x14ac:dyDescent="0.2">
      <c r="A211" s="39"/>
      <c r="B211" s="40"/>
      <c r="C211" s="40"/>
      <c r="D211" s="40"/>
      <c r="E211" s="40"/>
      <c r="F211" s="40"/>
      <c r="G211" s="41"/>
      <c r="H211" s="40"/>
      <c r="I211" s="40"/>
      <c r="J211" s="40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GA211" s="42"/>
    </row>
    <row r="212" spans="1:183" s="18" customFormat="1" ht="12.75" x14ac:dyDescent="0.2">
      <c r="A212" s="39"/>
      <c r="B212" s="40"/>
      <c r="C212" s="40"/>
      <c r="D212" s="40"/>
      <c r="E212" s="40"/>
      <c r="F212" s="40"/>
      <c r="G212" s="41"/>
      <c r="H212" s="40"/>
      <c r="I212" s="40"/>
      <c r="J212" s="40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GA212" s="42"/>
    </row>
    <row r="213" spans="1:183" s="18" customFormat="1" ht="12.75" x14ac:dyDescent="0.2">
      <c r="A213" s="39"/>
      <c r="B213" s="40"/>
      <c r="C213" s="40"/>
      <c r="D213" s="40"/>
      <c r="E213" s="40"/>
      <c r="F213" s="40"/>
      <c r="G213" s="41"/>
      <c r="H213" s="40"/>
      <c r="I213" s="40"/>
      <c r="J213" s="40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GA213" s="42"/>
    </row>
    <row r="214" spans="1:183" s="18" customFormat="1" ht="12.75" x14ac:dyDescent="0.2">
      <c r="A214" s="39"/>
      <c r="B214" s="40"/>
      <c r="C214" s="40"/>
      <c r="D214" s="40"/>
      <c r="E214" s="40"/>
      <c r="F214" s="40"/>
      <c r="G214" s="41"/>
      <c r="H214" s="40"/>
      <c r="I214" s="40"/>
      <c r="J214" s="40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GA214" s="42"/>
    </row>
    <row r="215" spans="1:183" s="18" customFormat="1" ht="12.75" x14ac:dyDescent="0.2">
      <c r="A215" s="39"/>
      <c r="B215" s="40"/>
      <c r="C215" s="40"/>
      <c r="D215" s="40"/>
      <c r="E215" s="40"/>
      <c r="F215" s="40"/>
      <c r="G215" s="41"/>
      <c r="H215" s="40"/>
      <c r="I215" s="40"/>
      <c r="J215" s="40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GA215" s="42"/>
    </row>
    <row r="216" spans="1:183" s="18" customFormat="1" ht="12.75" x14ac:dyDescent="0.2">
      <c r="A216" s="39"/>
      <c r="B216" s="40"/>
      <c r="C216" s="40"/>
      <c r="D216" s="40"/>
      <c r="E216" s="40"/>
      <c r="F216" s="40"/>
      <c r="G216" s="41"/>
      <c r="H216" s="40"/>
      <c r="I216" s="40"/>
      <c r="J216" s="40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GA216" s="42"/>
    </row>
    <row r="217" spans="1:183" s="18" customFormat="1" ht="12.75" x14ac:dyDescent="0.2">
      <c r="A217" s="39"/>
      <c r="B217" s="40"/>
      <c r="C217" s="40"/>
      <c r="D217" s="40"/>
      <c r="E217" s="40"/>
      <c r="F217" s="40"/>
      <c r="G217" s="41"/>
      <c r="H217" s="40"/>
      <c r="I217" s="40"/>
      <c r="J217" s="40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GA217" s="42"/>
    </row>
    <row r="218" spans="1:183" s="18" customFormat="1" ht="12.75" x14ac:dyDescent="0.2">
      <c r="A218" s="39"/>
      <c r="B218" s="40"/>
      <c r="C218" s="40"/>
      <c r="D218" s="40"/>
      <c r="E218" s="40"/>
      <c r="F218" s="40"/>
      <c r="G218" s="41"/>
      <c r="H218" s="40"/>
      <c r="I218" s="40"/>
      <c r="J218" s="40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GA218" s="42"/>
    </row>
    <row r="219" spans="1:183" s="18" customFormat="1" ht="12.75" x14ac:dyDescent="0.2">
      <c r="A219" s="39"/>
      <c r="B219" s="40"/>
      <c r="C219" s="40"/>
      <c r="D219" s="40"/>
      <c r="E219" s="40"/>
      <c r="F219" s="40"/>
      <c r="G219" s="41"/>
      <c r="H219" s="40"/>
      <c r="I219" s="40"/>
      <c r="J219" s="40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GA219" s="42"/>
    </row>
    <row r="220" spans="1:183" s="18" customFormat="1" ht="12.75" x14ac:dyDescent="0.2">
      <c r="A220" s="39"/>
      <c r="B220" s="40"/>
      <c r="C220" s="40"/>
      <c r="D220" s="40"/>
      <c r="E220" s="40"/>
      <c r="F220" s="40"/>
      <c r="G220" s="41"/>
      <c r="H220" s="40"/>
      <c r="I220" s="40"/>
      <c r="J220" s="40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GA220" s="42"/>
    </row>
    <row r="221" spans="1:183" s="18" customFormat="1" ht="12.75" x14ac:dyDescent="0.2">
      <c r="A221" s="39"/>
      <c r="B221" s="40"/>
      <c r="C221" s="40"/>
      <c r="D221" s="40"/>
      <c r="E221" s="40"/>
      <c r="F221" s="40"/>
      <c r="G221" s="41"/>
      <c r="H221" s="40"/>
      <c r="I221" s="40"/>
      <c r="J221" s="40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GA221" s="42"/>
    </row>
    <row r="222" spans="1:183" s="18" customFormat="1" ht="12.75" x14ac:dyDescent="0.2">
      <c r="A222" s="39"/>
      <c r="B222" s="40"/>
      <c r="C222" s="40"/>
      <c r="D222" s="40"/>
      <c r="E222" s="40"/>
      <c r="F222" s="40"/>
      <c r="G222" s="41"/>
      <c r="H222" s="40"/>
      <c r="I222" s="40"/>
      <c r="J222" s="40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GA222" s="42"/>
    </row>
    <row r="223" spans="1:183" s="18" customFormat="1" ht="12.75" x14ac:dyDescent="0.2">
      <c r="A223" s="39"/>
      <c r="B223" s="40"/>
      <c r="C223" s="40"/>
      <c r="D223" s="40"/>
      <c r="E223" s="40"/>
      <c r="F223" s="40"/>
      <c r="G223" s="41"/>
      <c r="H223" s="40"/>
      <c r="I223" s="40"/>
      <c r="J223" s="40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GA223" s="42"/>
    </row>
    <row r="224" spans="1:183" s="18" customFormat="1" ht="12.75" x14ac:dyDescent="0.2">
      <c r="A224" s="39"/>
      <c r="B224" s="40"/>
      <c r="C224" s="40"/>
      <c r="D224" s="40"/>
      <c r="E224" s="40"/>
      <c r="F224" s="40"/>
      <c r="G224" s="41"/>
      <c r="H224" s="40"/>
      <c r="I224" s="40"/>
      <c r="J224" s="40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GA224" s="42"/>
    </row>
    <row r="225" spans="1:183" s="18" customFormat="1" ht="12.75" x14ac:dyDescent="0.2">
      <c r="A225" s="39"/>
      <c r="B225" s="40"/>
      <c r="C225" s="40"/>
      <c r="D225" s="40"/>
      <c r="E225" s="40"/>
      <c r="F225" s="40"/>
      <c r="G225" s="41"/>
      <c r="H225" s="40"/>
      <c r="I225" s="40"/>
      <c r="J225" s="40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/>
      <c r="GA225" s="42"/>
    </row>
    <row r="226" spans="1:183" s="18" customFormat="1" ht="12.75" x14ac:dyDescent="0.2">
      <c r="A226" s="39"/>
      <c r="B226" s="40"/>
      <c r="C226" s="40"/>
      <c r="D226" s="40"/>
      <c r="E226" s="40"/>
      <c r="F226" s="40"/>
      <c r="G226" s="41"/>
      <c r="H226" s="40"/>
      <c r="I226" s="40"/>
      <c r="J226" s="40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/>
      <c r="GA226" s="42"/>
    </row>
    <row r="227" spans="1:183" s="18" customFormat="1" ht="12.75" x14ac:dyDescent="0.2">
      <c r="A227" s="39"/>
      <c r="B227" s="40"/>
      <c r="C227" s="40"/>
      <c r="D227" s="40"/>
      <c r="E227" s="40"/>
      <c r="F227" s="40"/>
      <c r="G227" s="41"/>
      <c r="H227" s="40"/>
      <c r="I227" s="40"/>
      <c r="J227" s="40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/>
      <c r="GA227" s="42"/>
    </row>
    <row r="228" spans="1:183" s="18" customFormat="1" ht="12.75" x14ac:dyDescent="0.2">
      <c r="A228" s="39"/>
      <c r="B228" s="40"/>
      <c r="C228" s="40"/>
      <c r="D228" s="40"/>
      <c r="E228" s="40"/>
      <c r="F228" s="40"/>
      <c r="G228" s="41"/>
      <c r="H228" s="40"/>
      <c r="I228" s="40"/>
      <c r="J228" s="40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/>
      <c r="GA228" s="42"/>
    </row>
    <row r="229" spans="1:183" s="18" customFormat="1" ht="12.75" x14ac:dyDescent="0.2">
      <c r="A229" s="39"/>
      <c r="B229" s="40"/>
      <c r="C229" s="40"/>
      <c r="D229" s="40"/>
      <c r="E229" s="40"/>
      <c r="F229" s="40"/>
      <c r="G229" s="41"/>
      <c r="H229" s="40"/>
      <c r="I229" s="40"/>
      <c r="J229" s="40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/>
      <c r="GA229" s="42"/>
    </row>
    <row r="230" spans="1:183" s="18" customFormat="1" ht="12.75" x14ac:dyDescent="0.2">
      <c r="A230" s="39"/>
      <c r="B230" s="40"/>
      <c r="C230" s="40"/>
      <c r="D230" s="40"/>
      <c r="E230" s="40"/>
      <c r="F230" s="40"/>
      <c r="G230" s="41"/>
      <c r="H230" s="40"/>
      <c r="I230" s="40"/>
      <c r="J230" s="40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/>
      <c r="GA230" s="42"/>
    </row>
    <row r="231" spans="1:183" s="18" customFormat="1" ht="12.75" x14ac:dyDescent="0.2">
      <c r="A231" s="39"/>
      <c r="B231" s="40"/>
      <c r="C231" s="40"/>
      <c r="D231" s="40"/>
      <c r="E231" s="40"/>
      <c r="F231" s="40"/>
      <c r="G231" s="41"/>
      <c r="H231" s="40"/>
      <c r="I231" s="40"/>
      <c r="J231" s="40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/>
      <c r="GA231" s="42"/>
    </row>
    <row r="232" spans="1:183" s="18" customFormat="1" ht="12.75" x14ac:dyDescent="0.2">
      <c r="A232" s="39"/>
      <c r="B232" s="40"/>
      <c r="C232" s="40"/>
      <c r="D232" s="40"/>
      <c r="E232" s="40"/>
      <c r="F232" s="40"/>
      <c r="G232" s="41"/>
      <c r="H232" s="40"/>
      <c r="I232" s="40"/>
      <c r="J232" s="40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/>
      <c r="GA232" s="42"/>
    </row>
    <row r="233" spans="1:183" s="18" customFormat="1" ht="12.75" x14ac:dyDescent="0.2">
      <c r="A233" s="39"/>
      <c r="B233" s="40"/>
      <c r="C233" s="40"/>
      <c r="D233" s="40"/>
      <c r="E233" s="40"/>
      <c r="F233" s="40"/>
      <c r="G233" s="41"/>
      <c r="H233" s="40"/>
      <c r="I233" s="40"/>
      <c r="J233" s="40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/>
      <c r="GA233" s="42"/>
    </row>
    <row r="234" spans="1:183" s="18" customFormat="1" ht="12.75" x14ac:dyDescent="0.2">
      <c r="A234" s="39"/>
      <c r="B234" s="40"/>
      <c r="C234" s="40"/>
      <c r="D234" s="40"/>
      <c r="E234" s="40"/>
      <c r="F234" s="40"/>
      <c r="G234" s="41"/>
      <c r="H234" s="40"/>
      <c r="I234" s="40"/>
      <c r="J234" s="40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GA234" s="42"/>
    </row>
    <row r="235" spans="1:183" s="18" customFormat="1" ht="12.75" x14ac:dyDescent="0.2">
      <c r="A235" s="39"/>
      <c r="B235" s="40"/>
      <c r="C235" s="40"/>
      <c r="D235" s="40"/>
      <c r="E235" s="40"/>
      <c r="F235" s="40"/>
      <c r="G235" s="41"/>
      <c r="H235" s="40"/>
      <c r="I235" s="40"/>
      <c r="J235" s="40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GA235" s="42"/>
    </row>
    <row r="236" spans="1:183" s="18" customFormat="1" ht="12.75" x14ac:dyDescent="0.2">
      <c r="A236" s="39"/>
      <c r="B236" s="40"/>
      <c r="C236" s="40"/>
      <c r="D236" s="40"/>
      <c r="E236" s="40"/>
      <c r="F236" s="40"/>
      <c r="G236" s="41"/>
      <c r="H236" s="40"/>
      <c r="I236" s="40"/>
      <c r="J236" s="40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GA236" s="42"/>
    </row>
    <row r="237" spans="1:183" s="18" customFormat="1" ht="12.75" x14ac:dyDescent="0.2">
      <c r="A237" s="39"/>
      <c r="B237" s="40"/>
      <c r="C237" s="40"/>
      <c r="D237" s="40"/>
      <c r="E237" s="40"/>
      <c r="F237" s="40"/>
      <c r="G237" s="41"/>
      <c r="H237" s="40"/>
      <c r="I237" s="40"/>
      <c r="J237" s="40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GA237" s="42"/>
    </row>
    <row r="238" spans="1:183" s="18" customFormat="1" ht="12.75" x14ac:dyDescent="0.2">
      <c r="A238" s="39"/>
      <c r="B238" s="40"/>
      <c r="C238" s="40"/>
      <c r="D238" s="40"/>
      <c r="E238" s="40"/>
      <c r="F238" s="40"/>
      <c r="G238" s="41"/>
      <c r="H238" s="40"/>
      <c r="I238" s="40"/>
      <c r="J238" s="40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/>
      <c r="GA238" s="42"/>
    </row>
    <row r="239" spans="1:183" s="18" customFormat="1" ht="12.75" x14ac:dyDescent="0.2">
      <c r="A239" s="39"/>
      <c r="B239" s="40"/>
      <c r="C239" s="40"/>
      <c r="D239" s="40"/>
      <c r="E239" s="40"/>
      <c r="F239" s="40"/>
      <c r="G239" s="41"/>
      <c r="H239" s="40"/>
      <c r="I239" s="40"/>
      <c r="J239" s="40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/>
      <c r="GA239" s="42"/>
    </row>
    <row r="240" spans="1:183" s="18" customFormat="1" ht="12.75" x14ac:dyDescent="0.2">
      <c r="A240" s="39"/>
      <c r="B240" s="40"/>
      <c r="C240" s="40"/>
      <c r="D240" s="40"/>
      <c r="E240" s="40"/>
      <c r="F240" s="40"/>
      <c r="G240" s="41"/>
      <c r="H240" s="40"/>
      <c r="I240" s="40"/>
      <c r="J240" s="40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/>
      <c r="GA240" s="42"/>
    </row>
    <row r="241" spans="1:183" s="18" customFormat="1" ht="12.75" x14ac:dyDescent="0.2">
      <c r="A241" s="39"/>
      <c r="B241" s="40"/>
      <c r="C241" s="40"/>
      <c r="D241" s="40"/>
      <c r="E241" s="40"/>
      <c r="F241" s="40"/>
      <c r="G241" s="41"/>
      <c r="H241" s="40"/>
      <c r="I241" s="40"/>
      <c r="J241" s="40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/>
      <c r="GA241" s="42"/>
    </row>
    <row r="242" spans="1:183" s="18" customFormat="1" ht="12.75" x14ac:dyDescent="0.2">
      <c r="A242" s="39"/>
      <c r="B242" s="40"/>
      <c r="C242" s="40"/>
      <c r="D242" s="40"/>
      <c r="E242" s="40"/>
      <c r="F242" s="40"/>
      <c r="G242" s="41"/>
      <c r="H242" s="40"/>
      <c r="I242" s="40"/>
      <c r="J242" s="40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GA242" s="42"/>
    </row>
    <row r="243" spans="1:183" s="18" customFormat="1" ht="12.75" x14ac:dyDescent="0.2">
      <c r="A243" s="39"/>
      <c r="B243" s="40"/>
      <c r="C243" s="40"/>
      <c r="D243" s="40"/>
      <c r="E243" s="40"/>
      <c r="F243" s="40"/>
      <c r="G243" s="41"/>
      <c r="H243" s="40"/>
      <c r="I243" s="40"/>
      <c r="J243" s="40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/>
      <c r="GA243" s="42"/>
    </row>
    <row r="244" spans="1:183" s="18" customFormat="1" ht="12.75" x14ac:dyDescent="0.2">
      <c r="A244" s="39"/>
      <c r="B244" s="40"/>
      <c r="C244" s="40"/>
      <c r="D244" s="40"/>
      <c r="E244" s="40"/>
      <c r="F244" s="40"/>
      <c r="G244" s="41"/>
      <c r="H244" s="40"/>
      <c r="I244" s="40"/>
      <c r="J244" s="40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GA244" s="42"/>
    </row>
    <row r="245" spans="1:183" s="18" customFormat="1" ht="12.75" x14ac:dyDescent="0.2">
      <c r="A245" s="39"/>
      <c r="B245" s="40"/>
      <c r="C245" s="40"/>
      <c r="D245" s="40"/>
      <c r="E245" s="40"/>
      <c r="F245" s="40"/>
      <c r="G245" s="41"/>
      <c r="H245" s="40"/>
      <c r="I245" s="40"/>
      <c r="J245" s="40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/>
      <c r="GA245" s="42"/>
    </row>
    <row r="246" spans="1:183" s="18" customFormat="1" ht="12.75" x14ac:dyDescent="0.2">
      <c r="A246" s="39"/>
      <c r="B246" s="40"/>
      <c r="C246" s="40"/>
      <c r="D246" s="40"/>
      <c r="E246" s="40"/>
      <c r="F246" s="40"/>
      <c r="G246" s="41"/>
      <c r="H246" s="40"/>
      <c r="I246" s="40"/>
      <c r="J246" s="40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/>
      <c r="GA246" s="42"/>
    </row>
    <row r="247" spans="1:183" s="18" customFormat="1" ht="12.75" x14ac:dyDescent="0.2">
      <c r="A247" s="39"/>
      <c r="B247" s="40"/>
      <c r="C247" s="40"/>
      <c r="D247" s="40"/>
      <c r="E247" s="40"/>
      <c r="F247" s="40"/>
      <c r="G247" s="41"/>
      <c r="H247" s="40"/>
      <c r="I247" s="40"/>
      <c r="J247" s="40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/>
      <c r="GA247" s="42"/>
    </row>
    <row r="248" spans="1:183" s="18" customFormat="1" ht="12.75" x14ac:dyDescent="0.2">
      <c r="A248" s="39"/>
      <c r="B248" s="40"/>
      <c r="C248" s="40"/>
      <c r="D248" s="40"/>
      <c r="E248" s="40"/>
      <c r="F248" s="40"/>
      <c r="G248" s="41"/>
      <c r="H248" s="40"/>
      <c r="I248" s="40"/>
      <c r="J248" s="40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/>
      <c r="GA248" s="42"/>
    </row>
    <row r="249" spans="1:183" s="18" customFormat="1" ht="12.75" x14ac:dyDescent="0.2">
      <c r="A249" s="39"/>
      <c r="B249" s="40"/>
      <c r="C249" s="40"/>
      <c r="D249" s="40"/>
      <c r="E249" s="40"/>
      <c r="F249" s="40"/>
      <c r="G249" s="41"/>
      <c r="H249" s="40"/>
      <c r="I249" s="40"/>
      <c r="J249" s="40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/>
      <c r="GA249" s="42"/>
    </row>
    <row r="250" spans="1:183" s="18" customFormat="1" ht="12.75" x14ac:dyDescent="0.2">
      <c r="A250" s="39"/>
      <c r="B250" s="40"/>
      <c r="C250" s="40"/>
      <c r="D250" s="40"/>
      <c r="E250" s="40"/>
      <c r="F250" s="40"/>
      <c r="G250" s="41"/>
      <c r="H250" s="40"/>
      <c r="I250" s="40"/>
      <c r="J250" s="40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/>
      <c r="GA250" s="42"/>
    </row>
    <row r="251" spans="1:183" s="18" customFormat="1" ht="12.75" x14ac:dyDescent="0.2">
      <c r="A251" s="39"/>
      <c r="B251" s="40"/>
      <c r="C251" s="40"/>
      <c r="D251" s="40"/>
      <c r="E251" s="40"/>
      <c r="F251" s="40"/>
      <c r="G251" s="41"/>
      <c r="H251" s="40"/>
      <c r="I251" s="40"/>
      <c r="J251" s="40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/>
      <c r="GA251" s="42"/>
    </row>
    <row r="252" spans="1:183" s="18" customFormat="1" ht="12.75" x14ac:dyDescent="0.2">
      <c r="A252" s="39"/>
      <c r="B252" s="40"/>
      <c r="C252" s="40"/>
      <c r="D252" s="40"/>
      <c r="E252" s="40"/>
      <c r="F252" s="40"/>
      <c r="G252" s="41"/>
      <c r="H252" s="40"/>
      <c r="I252" s="40"/>
      <c r="J252" s="40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/>
      <c r="GA252" s="42"/>
    </row>
    <row r="253" spans="1:183" s="18" customFormat="1" ht="12.75" x14ac:dyDescent="0.2">
      <c r="A253" s="39"/>
      <c r="B253" s="40"/>
      <c r="C253" s="40"/>
      <c r="D253" s="40"/>
      <c r="E253" s="40"/>
      <c r="F253" s="40"/>
      <c r="G253" s="41"/>
      <c r="H253" s="40"/>
      <c r="I253" s="40"/>
      <c r="J253" s="40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/>
      <c r="GA253" s="42"/>
    </row>
    <row r="254" spans="1:183" s="18" customFormat="1" ht="12.75" x14ac:dyDescent="0.2">
      <c r="A254" s="39"/>
      <c r="B254" s="40"/>
      <c r="C254" s="40"/>
      <c r="D254" s="40"/>
      <c r="E254" s="40"/>
      <c r="F254" s="40"/>
      <c r="G254" s="41"/>
      <c r="H254" s="40"/>
      <c r="I254" s="40"/>
      <c r="J254" s="40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/>
      <c r="GA254" s="42"/>
    </row>
    <row r="255" spans="1:183" s="18" customFormat="1" ht="12.75" x14ac:dyDescent="0.2">
      <c r="A255" s="39"/>
      <c r="B255" s="40"/>
      <c r="C255" s="40"/>
      <c r="D255" s="40"/>
      <c r="E255" s="40"/>
      <c r="F255" s="40"/>
      <c r="G255" s="41"/>
      <c r="H255" s="40"/>
      <c r="I255" s="40"/>
      <c r="J255" s="40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/>
      <c r="GA255" s="42"/>
    </row>
    <row r="256" spans="1:183" s="18" customFormat="1" ht="12.75" x14ac:dyDescent="0.2">
      <c r="A256" s="39"/>
      <c r="B256" s="40"/>
      <c r="C256" s="40"/>
      <c r="D256" s="40"/>
      <c r="E256" s="40"/>
      <c r="F256" s="40"/>
      <c r="G256" s="41"/>
      <c r="H256" s="40"/>
      <c r="I256" s="40"/>
      <c r="J256" s="40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/>
      <c r="GA256" s="42"/>
    </row>
    <row r="257" spans="1:183" s="18" customFormat="1" ht="12.75" x14ac:dyDescent="0.2">
      <c r="A257" s="39"/>
      <c r="B257" s="40"/>
      <c r="C257" s="40"/>
      <c r="D257" s="40"/>
      <c r="E257" s="40"/>
      <c r="F257" s="40"/>
      <c r="G257" s="41"/>
      <c r="H257" s="40"/>
      <c r="I257" s="40"/>
      <c r="J257" s="40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/>
      <c r="GA257" s="42"/>
    </row>
    <row r="258" spans="1:183" s="18" customFormat="1" ht="12.75" x14ac:dyDescent="0.2">
      <c r="A258" s="39"/>
      <c r="B258" s="40"/>
      <c r="C258" s="40"/>
      <c r="D258" s="40"/>
      <c r="E258" s="40"/>
      <c r="F258" s="40"/>
      <c r="G258" s="41"/>
      <c r="H258" s="40"/>
      <c r="I258" s="40"/>
      <c r="J258" s="40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/>
      <c r="GA258" s="42"/>
    </row>
    <row r="259" spans="1:183" s="18" customFormat="1" ht="12.75" x14ac:dyDescent="0.2">
      <c r="A259" s="39"/>
      <c r="B259" s="40"/>
      <c r="C259" s="40"/>
      <c r="D259" s="40"/>
      <c r="E259" s="40"/>
      <c r="F259" s="40"/>
      <c r="G259" s="41"/>
      <c r="H259" s="40"/>
      <c r="I259" s="40"/>
      <c r="J259" s="40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/>
      <c r="GA259" s="42"/>
    </row>
    <row r="260" spans="1:183" s="18" customFormat="1" ht="12.75" x14ac:dyDescent="0.2">
      <c r="A260" s="39"/>
      <c r="B260" s="40"/>
      <c r="C260" s="40"/>
      <c r="D260" s="40"/>
      <c r="E260" s="40"/>
      <c r="F260" s="40"/>
      <c r="G260" s="41"/>
      <c r="H260" s="40"/>
      <c r="I260" s="40"/>
      <c r="J260" s="40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/>
      <c r="GA260" s="42"/>
    </row>
    <row r="261" spans="1:183" s="18" customFormat="1" ht="12.75" x14ac:dyDescent="0.2">
      <c r="A261" s="39"/>
      <c r="B261" s="40"/>
      <c r="C261" s="40"/>
      <c r="D261" s="40"/>
      <c r="E261" s="40"/>
      <c r="F261" s="40"/>
      <c r="G261" s="41"/>
      <c r="H261" s="40"/>
      <c r="I261" s="40"/>
      <c r="J261" s="40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/>
      <c r="GA261" s="42"/>
    </row>
    <row r="262" spans="1:183" s="18" customFormat="1" ht="12.75" x14ac:dyDescent="0.2">
      <c r="A262" s="39"/>
      <c r="B262" s="40"/>
      <c r="C262" s="40"/>
      <c r="D262" s="40"/>
      <c r="E262" s="40"/>
      <c r="F262" s="40"/>
      <c r="G262" s="41"/>
      <c r="H262" s="40"/>
      <c r="I262" s="40"/>
      <c r="J262" s="40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GA262" s="42"/>
    </row>
    <row r="263" spans="1:183" s="18" customFormat="1" ht="12.75" x14ac:dyDescent="0.2">
      <c r="A263" s="39"/>
      <c r="B263" s="40"/>
      <c r="C263" s="40"/>
      <c r="D263" s="40"/>
      <c r="E263" s="40"/>
      <c r="F263" s="40"/>
      <c r="G263" s="41"/>
      <c r="H263" s="40"/>
      <c r="I263" s="40"/>
      <c r="J263" s="40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/>
      <c r="GA263" s="42"/>
    </row>
    <row r="264" spans="1:183" s="18" customFormat="1" ht="12.75" x14ac:dyDescent="0.2">
      <c r="A264" s="39"/>
      <c r="B264" s="40"/>
      <c r="C264" s="40"/>
      <c r="D264" s="40"/>
      <c r="E264" s="40"/>
      <c r="F264" s="40"/>
      <c r="G264" s="41"/>
      <c r="H264" s="40"/>
      <c r="I264" s="40"/>
      <c r="J264" s="40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/>
      <c r="GA264" s="42"/>
    </row>
    <row r="265" spans="1:183" s="18" customFormat="1" ht="12.75" x14ac:dyDescent="0.2">
      <c r="A265" s="39"/>
      <c r="B265" s="40"/>
      <c r="C265" s="40"/>
      <c r="D265" s="40"/>
      <c r="E265" s="40"/>
      <c r="F265" s="40"/>
      <c r="G265" s="41"/>
      <c r="H265" s="40"/>
      <c r="I265" s="40"/>
      <c r="J265" s="40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/>
      <c r="GA265" s="42"/>
    </row>
    <row r="266" spans="1:183" s="18" customFormat="1" ht="12.75" x14ac:dyDescent="0.2">
      <c r="A266" s="39"/>
      <c r="B266" s="40"/>
      <c r="C266" s="40"/>
      <c r="D266" s="40"/>
      <c r="E266" s="40"/>
      <c r="F266" s="40"/>
      <c r="G266" s="41"/>
      <c r="H266" s="40"/>
      <c r="I266" s="40"/>
      <c r="J266" s="40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/>
      <c r="GA266" s="42"/>
    </row>
    <row r="267" spans="1:183" s="18" customFormat="1" ht="12.75" x14ac:dyDescent="0.2">
      <c r="A267" s="39"/>
      <c r="B267" s="40"/>
      <c r="C267" s="40"/>
      <c r="D267" s="40"/>
      <c r="E267" s="40"/>
      <c r="F267" s="40"/>
      <c r="G267" s="41"/>
      <c r="H267" s="40"/>
      <c r="I267" s="40"/>
      <c r="J267" s="40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/>
      <c r="GA267" s="42"/>
    </row>
    <row r="268" spans="1:183" s="18" customFormat="1" ht="12.75" x14ac:dyDescent="0.2">
      <c r="A268" s="39"/>
      <c r="B268" s="40"/>
      <c r="C268" s="40"/>
      <c r="D268" s="40"/>
      <c r="E268" s="40"/>
      <c r="F268" s="40"/>
      <c r="G268" s="41"/>
      <c r="H268" s="40"/>
      <c r="I268" s="40"/>
      <c r="J268" s="40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/>
      <c r="GA268" s="42"/>
    </row>
    <row r="269" spans="1:183" s="18" customFormat="1" ht="12.75" x14ac:dyDescent="0.2">
      <c r="A269" s="39"/>
      <c r="B269" s="40"/>
      <c r="C269" s="40"/>
      <c r="D269" s="40"/>
      <c r="E269" s="40"/>
      <c r="F269" s="40"/>
      <c r="G269" s="41"/>
      <c r="H269" s="40"/>
      <c r="I269" s="40"/>
      <c r="J269" s="40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/>
      <c r="GA269" s="42"/>
    </row>
    <row r="270" spans="1:183" s="18" customFormat="1" ht="12.75" x14ac:dyDescent="0.2">
      <c r="A270" s="39"/>
      <c r="B270" s="40"/>
      <c r="C270" s="40"/>
      <c r="D270" s="40"/>
      <c r="E270" s="40"/>
      <c r="F270" s="40"/>
      <c r="G270" s="41"/>
      <c r="H270" s="40"/>
      <c r="I270" s="40"/>
      <c r="J270" s="40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GA270" s="42"/>
    </row>
    <row r="271" spans="1:183" s="18" customFormat="1" ht="12.75" x14ac:dyDescent="0.2">
      <c r="A271" s="39"/>
      <c r="B271" s="40"/>
      <c r="C271" s="40"/>
      <c r="D271" s="40"/>
      <c r="E271" s="40"/>
      <c r="F271" s="40"/>
      <c r="G271" s="41"/>
      <c r="H271" s="40"/>
      <c r="I271" s="40"/>
      <c r="J271" s="40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/>
      <c r="GA271" s="42"/>
    </row>
    <row r="272" spans="1:183" s="18" customFormat="1" ht="12.75" x14ac:dyDescent="0.2">
      <c r="A272" s="39"/>
      <c r="B272" s="40"/>
      <c r="C272" s="40"/>
      <c r="D272" s="40"/>
      <c r="E272" s="40"/>
      <c r="F272" s="40"/>
      <c r="G272" s="41"/>
      <c r="H272" s="40"/>
      <c r="I272" s="40"/>
      <c r="J272" s="40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GA272" s="42"/>
    </row>
    <row r="273" spans="1:183" s="18" customFormat="1" ht="12.75" x14ac:dyDescent="0.2">
      <c r="A273" s="39"/>
      <c r="B273" s="40"/>
      <c r="C273" s="40"/>
      <c r="D273" s="40"/>
      <c r="E273" s="40"/>
      <c r="F273" s="40"/>
      <c r="G273" s="41"/>
      <c r="H273" s="40"/>
      <c r="I273" s="40"/>
      <c r="J273" s="40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GA273" s="42"/>
    </row>
    <row r="274" spans="1:183" s="18" customFormat="1" ht="12.75" x14ac:dyDescent="0.2">
      <c r="A274" s="39"/>
      <c r="B274" s="40"/>
      <c r="C274" s="40"/>
      <c r="D274" s="40"/>
      <c r="E274" s="40"/>
      <c r="F274" s="40"/>
      <c r="G274" s="41"/>
      <c r="H274" s="40"/>
      <c r="I274" s="40"/>
      <c r="J274" s="40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GA274" s="42"/>
    </row>
    <row r="275" spans="1:183" s="18" customFormat="1" ht="12.75" x14ac:dyDescent="0.2">
      <c r="A275" s="39"/>
      <c r="B275" s="40"/>
      <c r="C275" s="40"/>
      <c r="D275" s="40"/>
      <c r="E275" s="40"/>
      <c r="F275" s="40"/>
      <c r="G275" s="41"/>
      <c r="H275" s="40"/>
      <c r="I275" s="40"/>
      <c r="J275" s="40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GA275" s="42"/>
    </row>
    <row r="276" spans="1:183" s="18" customFormat="1" ht="12.75" x14ac:dyDescent="0.2">
      <c r="A276" s="39"/>
      <c r="B276" s="40"/>
      <c r="C276" s="40"/>
      <c r="D276" s="40"/>
      <c r="E276" s="40"/>
      <c r="F276" s="40"/>
      <c r="G276" s="41"/>
      <c r="H276" s="40"/>
      <c r="I276" s="40"/>
      <c r="J276" s="40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/>
      <c r="GA276" s="42"/>
    </row>
    <row r="277" spans="1:183" s="18" customFormat="1" ht="12.75" x14ac:dyDescent="0.2">
      <c r="A277" s="39"/>
      <c r="B277" s="40"/>
      <c r="C277" s="40"/>
      <c r="D277" s="40"/>
      <c r="E277" s="40"/>
      <c r="F277" s="40"/>
      <c r="G277" s="41"/>
      <c r="H277" s="40"/>
      <c r="I277" s="40"/>
      <c r="J277" s="40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/>
      <c r="GA277" s="42"/>
    </row>
    <row r="278" spans="1:183" s="18" customFormat="1" ht="12.75" x14ac:dyDescent="0.2">
      <c r="A278" s="39"/>
      <c r="B278" s="40"/>
      <c r="C278" s="40"/>
      <c r="D278" s="40"/>
      <c r="E278" s="40"/>
      <c r="F278" s="40"/>
      <c r="G278" s="41"/>
      <c r="H278" s="40"/>
      <c r="I278" s="40"/>
      <c r="J278" s="40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GA278" s="42"/>
    </row>
    <row r="279" spans="1:183" s="18" customFormat="1" ht="12.75" x14ac:dyDescent="0.2">
      <c r="A279" s="39"/>
      <c r="B279" s="40"/>
      <c r="C279" s="40"/>
      <c r="D279" s="40"/>
      <c r="E279" s="40"/>
      <c r="F279" s="40"/>
      <c r="G279" s="41"/>
      <c r="H279" s="40"/>
      <c r="I279" s="40"/>
      <c r="J279" s="40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GA279" s="42"/>
    </row>
    <row r="280" spans="1:183" s="18" customFormat="1" ht="12.75" x14ac:dyDescent="0.2">
      <c r="A280" s="39"/>
      <c r="B280" s="40"/>
      <c r="C280" s="40"/>
      <c r="D280" s="40"/>
      <c r="E280" s="40"/>
      <c r="F280" s="40"/>
      <c r="G280" s="41"/>
      <c r="H280" s="40"/>
      <c r="I280" s="40"/>
      <c r="J280" s="40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GA280" s="42"/>
    </row>
    <row r="281" spans="1:183" s="18" customFormat="1" ht="12.75" x14ac:dyDescent="0.2">
      <c r="A281" s="39"/>
      <c r="B281" s="40"/>
      <c r="C281" s="40"/>
      <c r="D281" s="40"/>
      <c r="E281" s="40"/>
      <c r="F281" s="40"/>
      <c r="G281" s="41"/>
      <c r="H281" s="40"/>
      <c r="I281" s="40"/>
      <c r="J281" s="40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/>
      <c r="GA281" s="42"/>
    </row>
    <row r="282" spans="1:183" s="18" customFormat="1" ht="12.75" x14ac:dyDescent="0.2">
      <c r="A282" s="39"/>
      <c r="B282" s="40"/>
      <c r="C282" s="40"/>
      <c r="D282" s="40"/>
      <c r="E282" s="40"/>
      <c r="F282" s="40"/>
      <c r="G282" s="41"/>
      <c r="H282" s="40"/>
      <c r="I282" s="40"/>
      <c r="J282" s="40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/>
      <c r="GA282" s="42"/>
    </row>
    <row r="283" spans="1:183" s="18" customFormat="1" ht="12.75" x14ac:dyDescent="0.2">
      <c r="A283" s="39"/>
      <c r="B283" s="40"/>
      <c r="C283" s="40"/>
      <c r="D283" s="40"/>
      <c r="E283" s="40"/>
      <c r="F283" s="40"/>
      <c r="G283" s="41"/>
      <c r="H283" s="40"/>
      <c r="I283" s="40"/>
      <c r="J283" s="40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/>
      <c r="GA283" s="42"/>
    </row>
    <row r="284" spans="1:183" s="18" customFormat="1" ht="12.75" x14ac:dyDescent="0.2">
      <c r="A284" s="39"/>
      <c r="B284" s="40"/>
      <c r="C284" s="40"/>
      <c r="D284" s="40"/>
      <c r="E284" s="40"/>
      <c r="F284" s="40"/>
      <c r="G284" s="41"/>
      <c r="H284" s="40"/>
      <c r="I284" s="40"/>
      <c r="J284" s="40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/>
      <c r="GA284" s="42"/>
    </row>
    <row r="285" spans="1:183" s="18" customFormat="1" ht="12.75" x14ac:dyDescent="0.2">
      <c r="A285" s="39"/>
      <c r="B285" s="40"/>
      <c r="C285" s="40"/>
      <c r="D285" s="40"/>
      <c r="E285" s="40"/>
      <c r="F285" s="40"/>
      <c r="G285" s="41"/>
      <c r="H285" s="40"/>
      <c r="I285" s="40"/>
      <c r="J285" s="40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/>
      <c r="GA285" s="42"/>
    </row>
    <row r="286" spans="1:183" s="18" customFormat="1" ht="12.75" x14ac:dyDescent="0.2">
      <c r="A286" s="39"/>
      <c r="B286" s="40"/>
      <c r="C286" s="40"/>
      <c r="D286" s="40"/>
      <c r="E286" s="40"/>
      <c r="F286" s="40"/>
      <c r="G286" s="41"/>
      <c r="H286" s="40"/>
      <c r="I286" s="40"/>
      <c r="J286" s="40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/>
      <c r="GA286" s="42"/>
    </row>
    <row r="287" spans="1:183" s="18" customFormat="1" ht="12.75" x14ac:dyDescent="0.2">
      <c r="A287" s="39"/>
      <c r="B287" s="40"/>
      <c r="C287" s="40"/>
      <c r="D287" s="40"/>
      <c r="E287" s="40"/>
      <c r="F287" s="40"/>
      <c r="G287" s="41"/>
      <c r="H287" s="40"/>
      <c r="I287" s="40"/>
      <c r="J287" s="40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/>
      <c r="GA287" s="42"/>
    </row>
    <row r="288" spans="1:183" s="18" customFormat="1" ht="12.75" x14ac:dyDescent="0.2">
      <c r="A288" s="39"/>
      <c r="B288" s="40"/>
      <c r="C288" s="40"/>
      <c r="D288" s="40"/>
      <c r="E288" s="40"/>
      <c r="F288" s="40"/>
      <c r="G288" s="41"/>
      <c r="H288" s="40"/>
      <c r="I288" s="40"/>
      <c r="J288" s="40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/>
      <c r="GA288" s="42"/>
    </row>
    <row r="289" spans="1:183" s="18" customFormat="1" ht="12.75" x14ac:dyDescent="0.2">
      <c r="A289" s="39"/>
      <c r="B289" s="40"/>
      <c r="C289" s="40"/>
      <c r="D289" s="40"/>
      <c r="E289" s="40"/>
      <c r="F289" s="40"/>
      <c r="G289" s="41"/>
      <c r="H289" s="40"/>
      <c r="I289" s="40"/>
      <c r="J289" s="40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/>
      <c r="GA289" s="42"/>
    </row>
    <row r="290" spans="1:183" s="18" customFormat="1" ht="12.75" x14ac:dyDescent="0.2">
      <c r="A290" s="39"/>
      <c r="B290" s="40"/>
      <c r="C290" s="40"/>
      <c r="D290" s="40"/>
      <c r="E290" s="40"/>
      <c r="F290" s="40"/>
      <c r="G290" s="41"/>
      <c r="H290" s="40"/>
      <c r="I290" s="40"/>
      <c r="J290" s="40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/>
      <c r="GA290" s="42"/>
    </row>
    <row r="291" spans="1:183" s="18" customFormat="1" ht="12.75" x14ac:dyDescent="0.2">
      <c r="A291" s="39"/>
      <c r="B291" s="40"/>
      <c r="C291" s="40"/>
      <c r="D291" s="40"/>
      <c r="E291" s="40"/>
      <c r="F291" s="40"/>
      <c r="G291" s="41"/>
      <c r="H291" s="40"/>
      <c r="I291" s="40"/>
      <c r="J291" s="40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/>
      <c r="GA291" s="42"/>
    </row>
    <row r="292" spans="1:183" s="18" customFormat="1" ht="12.75" x14ac:dyDescent="0.2">
      <c r="A292" s="39"/>
      <c r="B292" s="40"/>
      <c r="C292" s="40"/>
      <c r="D292" s="40"/>
      <c r="E292" s="40"/>
      <c r="F292" s="40"/>
      <c r="G292" s="41"/>
      <c r="H292" s="40"/>
      <c r="I292" s="40"/>
      <c r="J292" s="40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/>
      <c r="GA292" s="42"/>
    </row>
    <row r="293" spans="1:183" s="18" customFormat="1" ht="12.75" x14ac:dyDescent="0.2">
      <c r="A293" s="39"/>
      <c r="B293" s="40"/>
      <c r="C293" s="40"/>
      <c r="D293" s="40"/>
      <c r="E293" s="40"/>
      <c r="F293" s="40"/>
      <c r="G293" s="41"/>
      <c r="H293" s="40"/>
      <c r="I293" s="40"/>
      <c r="J293" s="40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/>
      <c r="GA293" s="42"/>
    </row>
    <row r="294" spans="1:183" s="18" customFormat="1" ht="12.75" x14ac:dyDescent="0.2">
      <c r="A294" s="39"/>
      <c r="B294" s="40"/>
      <c r="C294" s="40"/>
      <c r="D294" s="40"/>
      <c r="E294" s="40"/>
      <c r="F294" s="40"/>
      <c r="G294" s="41"/>
      <c r="H294" s="40"/>
      <c r="I294" s="40"/>
      <c r="J294" s="40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/>
      <c r="GA294" s="42"/>
    </row>
    <row r="295" spans="1:183" s="18" customFormat="1" ht="12.75" x14ac:dyDescent="0.2">
      <c r="A295" s="39"/>
      <c r="B295" s="40"/>
      <c r="C295" s="40"/>
      <c r="D295" s="40"/>
      <c r="E295" s="40"/>
      <c r="F295" s="40"/>
      <c r="G295" s="41"/>
      <c r="H295" s="40"/>
      <c r="I295" s="40"/>
      <c r="J295" s="40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/>
      <c r="GA295" s="42"/>
    </row>
    <row r="296" spans="1:183" s="18" customFormat="1" ht="12.75" x14ac:dyDescent="0.2">
      <c r="A296" s="39"/>
      <c r="B296" s="40"/>
      <c r="C296" s="40"/>
      <c r="D296" s="40"/>
      <c r="E296" s="40"/>
      <c r="F296" s="40"/>
      <c r="G296" s="41"/>
      <c r="H296" s="40"/>
      <c r="I296" s="40"/>
      <c r="J296" s="40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/>
      <c r="GA296" s="42"/>
    </row>
    <row r="297" spans="1:183" s="18" customFormat="1" ht="12.75" x14ac:dyDescent="0.2">
      <c r="A297" s="39"/>
      <c r="B297" s="40"/>
      <c r="C297" s="40"/>
      <c r="D297" s="40"/>
      <c r="E297" s="40"/>
      <c r="F297" s="40"/>
      <c r="G297" s="41"/>
      <c r="H297" s="40"/>
      <c r="I297" s="40"/>
      <c r="J297" s="40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/>
      <c r="GA297" s="42"/>
    </row>
    <row r="298" spans="1:183" s="18" customFormat="1" ht="12.75" x14ac:dyDescent="0.2">
      <c r="A298" s="39"/>
      <c r="B298" s="40"/>
      <c r="C298" s="40"/>
      <c r="D298" s="40"/>
      <c r="E298" s="40"/>
      <c r="F298" s="40"/>
      <c r="G298" s="41"/>
      <c r="H298" s="40"/>
      <c r="I298" s="40"/>
      <c r="J298" s="40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/>
      <c r="GA298" s="42"/>
    </row>
    <row r="299" spans="1:183" s="18" customFormat="1" ht="12.75" x14ac:dyDescent="0.2">
      <c r="A299" s="39"/>
      <c r="B299" s="40"/>
      <c r="C299" s="40"/>
      <c r="D299" s="40"/>
      <c r="E299" s="40"/>
      <c r="F299" s="40"/>
      <c r="G299" s="41"/>
      <c r="H299" s="40"/>
      <c r="I299" s="40"/>
      <c r="J299" s="40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/>
      <c r="GA299" s="42"/>
    </row>
    <row r="300" spans="1:183" s="18" customFormat="1" ht="12.75" x14ac:dyDescent="0.2">
      <c r="A300" s="39"/>
      <c r="B300" s="40"/>
      <c r="C300" s="40"/>
      <c r="D300" s="40"/>
      <c r="E300" s="40"/>
      <c r="F300" s="40"/>
      <c r="G300" s="41"/>
      <c r="H300" s="40"/>
      <c r="I300" s="40"/>
      <c r="J300" s="40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/>
      <c r="GA300" s="42"/>
    </row>
    <row r="301" spans="1:183" s="18" customFormat="1" ht="12.75" x14ac:dyDescent="0.2">
      <c r="A301" s="39"/>
      <c r="B301" s="40"/>
      <c r="C301" s="40"/>
      <c r="D301" s="40"/>
      <c r="E301" s="40"/>
      <c r="F301" s="40"/>
      <c r="G301" s="41"/>
      <c r="H301" s="40"/>
      <c r="I301" s="40"/>
      <c r="J301" s="40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/>
      <c r="GA301" s="42"/>
    </row>
    <row r="302" spans="1:183" s="18" customFormat="1" ht="12.75" x14ac:dyDescent="0.2">
      <c r="A302" s="39"/>
      <c r="B302" s="40"/>
      <c r="C302" s="40"/>
      <c r="D302" s="40"/>
      <c r="E302" s="40"/>
      <c r="F302" s="40"/>
      <c r="G302" s="41"/>
      <c r="H302" s="40"/>
      <c r="I302" s="40"/>
      <c r="J302" s="40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GA302" s="42"/>
    </row>
    <row r="303" spans="1:183" s="18" customFormat="1" ht="12.75" x14ac:dyDescent="0.2">
      <c r="A303" s="39"/>
      <c r="B303" s="40"/>
      <c r="C303" s="40"/>
      <c r="D303" s="40"/>
      <c r="E303" s="40"/>
      <c r="F303" s="40"/>
      <c r="G303" s="41"/>
      <c r="H303" s="40"/>
      <c r="I303" s="40"/>
      <c r="J303" s="40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GA303" s="42"/>
    </row>
    <row r="304" spans="1:183" s="18" customFormat="1" ht="12.75" x14ac:dyDescent="0.2">
      <c r="A304" s="39"/>
      <c r="B304" s="40"/>
      <c r="C304" s="40"/>
      <c r="D304" s="40"/>
      <c r="E304" s="40"/>
      <c r="F304" s="40"/>
      <c r="G304" s="41"/>
      <c r="H304" s="40"/>
      <c r="I304" s="40"/>
      <c r="J304" s="40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/>
      <c r="GA304" s="42"/>
    </row>
    <row r="305" spans="1:183" s="18" customFormat="1" ht="12.75" x14ac:dyDescent="0.2">
      <c r="A305" s="39"/>
      <c r="B305" s="40"/>
      <c r="C305" s="40"/>
      <c r="D305" s="40"/>
      <c r="E305" s="40"/>
      <c r="F305" s="40"/>
      <c r="G305" s="41"/>
      <c r="H305" s="40"/>
      <c r="I305" s="40"/>
      <c r="J305" s="40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/>
      <c r="GA305" s="42"/>
    </row>
    <row r="306" spans="1:183" s="18" customFormat="1" ht="12.75" x14ac:dyDescent="0.2">
      <c r="A306" s="39"/>
      <c r="B306" s="40"/>
      <c r="C306" s="40"/>
      <c r="D306" s="40"/>
      <c r="E306" s="40"/>
      <c r="F306" s="40"/>
      <c r="G306" s="41"/>
      <c r="H306" s="40"/>
      <c r="I306" s="40"/>
      <c r="J306" s="40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/>
      <c r="GA306" s="42"/>
    </row>
    <row r="307" spans="1:183" s="18" customFormat="1" ht="12.75" x14ac:dyDescent="0.2">
      <c r="A307" s="39"/>
      <c r="B307" s="40"/>
      <c r="C307" s="40"/>
      <c r="D307" s="40"/>
      <c r="E307" s="40"/>
      <c r="F307" s="40"/>
      <c r="G307" s="41"/>
      <c r="H307" s="40"/>
      <c r="I307" s="40"/>
      <c r="J307" s="40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/>
      <c r="GA307" s="42"/>
    </row>
    <row r="308" spans="1:183" s="18" customFormat="1" ht="12.75" x14ac:dyDescent="0.2">
      <c r="A308" s="39"/>
      <c r="B308" s="40"/>
      <c r="C308" s="40"/>
      <c r="D308" s="40"/>
      <c r="E308" s="40"/>
      <c r="F308" s="40"/>
      <c r="G308" s="41"/>
      <c r="H308" s="40"/>
      <c r="I308" s="40"/>
      <c r="J308" s="40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/>
      <c r="GA308" s="42"/>
    </row>
    <row r="309" spans="1:183" s="18" customFormat="1" ht="12.75" x14ac:dyDescent="0.2">
      <c r="A309" s="39"/>
      <c r="B309" s="40"/>
      <c r="C309" s="40"/>
      <c r="D309" s="40"/>
      <c r="E309" s="40"/>
      <c r="F309" s="40"/>
      <c r="G309" s="41"/>
      <c r="H309" s="40"/>
      <c r="I309" s="40"/>
      <c r="J309" s="40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/>
      <c r="GA309" s="42"/>
    </row>
    <row r="310" spans="1:183" s="18" customFormat="1" ht="12.75" x14ac:dyDescent="0.2">
      <c r="A310" s="39"/>
      <c r="B310" s="40"/>
      <c r="C310" s="40"/>
      <c r="D310" s="40"/>
      <c r="E310" s="40"/>
      <c r="F310" s="40"/>
      <c r="G310" s="41"/>
      <c r="H310" s="40"/>
      <c r="I310" s="40"/>
      <c r="J310" s="40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/>
      <c r="GA310" s="42"/>
    </row>
    <row r="311" spans="1:183" s="18" customFormat="1" ht="12.75" x14ac:dyDescent="0.2">
      <c r="A311" s="39"/>
      <c r="B311" s="40"/>
      <c r="C311" s="40"/>
      <c r="D311" s="40"/>
      <c r="E311" s="40"/>
      <c r="F311" s="40"/>
      <c r="G311" s="41"/>
      <c r="H311" s="40"/>
      <c r="I311" s="40"/>
      <c r="J311" s="40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/>
      <c r="GA311" s="42"/>
    </row>
    <row r="312" spans="1:183" s="18" customFormat="1" ht="12.75" x14ac:dyDescent="0.2">
      <c r="A312" s="39"/>
      <c r="B312" s="40"/>
      <c r="C312" s="40"/>
      <c r="D312" s="40"/>
      <c r="E312" s="40"/>
      <c r="F312" s="40"/>
      <c r="G312" s="41"/>
      <c r="H312" s="40"/>
      <c r="I312" s="40"/>
      <c r="J312" s="40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/>
      <c r="GA312" s="42"/>
    </row>
    <row r="313" spans="1:183" s="18" customFormat="1" ht="12.75" x14ac:dyDescent="0.2">
      <c r="A313" s="39"/>
      <c r="B313" s="40"/>
      <c r="C313" s="40"/>
      <c r="D313" s="40"/>
      <c r="E313" s="40"/>
      <c r="F313" s="40"/>
      <c r="G313" s="41"/>
      <c r="H313" s="40"/>
      <c r="I313" s="40"/>
      <c r="J313" s="40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/>
      <c r="GA313" s="42"/>
    </row>
    <row r="314" spans="1:183" s="18" customFormat="1" ht="12.75" x14ac:dyDescent="0.2">
      <c r="A314" s="39"/>
      <c r="B314" s="40"/>
      <c r="C314" s="40"/>
      <c r="D314" s="40"/>
      <c r="E314" s="40"/>
      <c r="F314" s="40"/>
      <c r="G314" s="41"/>
      <c r="H314" s="40"/>
      <c r="I314" s="40"/>
      <c r="J314" s="40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GA314" s="42"/>
    </row>
    <row r="315" spans="1:183" s="18" customFormat="1" ht="12.75" x14ac:dyDescent="0.2">
      <c r="A315" s="39"/>
      <c r="B315" s="40"/>
      <c r="C315" s="40"/>
      <c r="D315" s="40"/>
      <c r="E315" s="40"/>
      <c r="F315" s="40"/>
      <c r="G315" s="41"/>
      <c r="H315" s="40"/>
      <c r="I315" s="40"/>
      <c r="J315" s="40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/>
      <c r="GA315" s="42"/>
    </row>
    <row r="316" spans="1:183" s="18" customFormat="1" ht="12.75" x14ac:dyDescent="0.2">
      <c r="A316" s="39"/>
      <c r="B316" s="40"/>
      <c r="C316" s="40"/>
      <c r="D316" s="40"/>
      <c r="E316" s="40"/>
      <c r="F316" s="40"/>
      <c r="G316" s="41"/>
      <c r="H316" s="40"/>
      <c r="I316" s="40"/>
      <c r="J316" s="40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/>
      <c r="GA316" s="42"/>
    </row>
    <row r="317" spans="1:183" s="18" customFormat="1" ht="12.75" x14ac:dyDescent="0.2">
      <c r="A317" s="39"/>
      <c r="B317" s="40"/>
      <c r="C317" s="40"/>
      <c r="D317" s="40"/>
      <c r="E317" s="40"/>
      <c r="F317" s="40"/>
      <c r="G317" s="41"/>
      <c r="H317" s="40"/>
      <c r="I317" s="40"/>
      <c r="J317" s="40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/>
      <c r="GA317" s="42"/>
    </row>
    <row r="318" spans="1:183" s="18" customFormat="1" ht="12.75" x14ac:dyDescent="0.2">
      <c r="A318" s="39"/>
      <c r="B318" s="40"/>
      <c r="C318" s="40"/>
      <c r="D318" s="40"/>
      <c r="E318" s="40"/>
      <c r="F318" s="40"/>
      <c r="G318" s="41"/>
      <c r="H318" s="40"/>
      <c r="I318" s="40"/>
      <c r="J318" s="40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/>
      <c r="GA318" s="42"/>
    </row>
    <row r="319" spans="1:183" s="18" customFormat="1" ht="12.75" x14ac:dyDescent="0.2">
      <c r="A319" s="39"/>
      <c r="B319" s="40"/>
      <c r="C319" s="40"/>
      <c r="D319" s="40"/>
      <c r="E319" s="40"/>
      <c r="F319" s="40"/>
      <c r="G319" s="41"/>
      <c r="H319" s="40"/>
      <c r="I319" s="40"/>
      <c r="J319" s="40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/>
      <c r="GA319" s="42"/>
    </row>
    <row r="320" spans="1:183" s="18" customFormat="1" ht="12.75" x14ac:dyDescent="0.2">
      <c r="A320" s="39"/>
      <c r="B320" s="40"/>
      <c r="C320" s="40"/>
      <c r="D320" s="40"/>
      <c r="E320" s="40"/>
      <c r="F320" s="40"/>
      <c r="G320" s="41"/>
      <c r="H320" s="40"/>
      <c r="I320" s="40"/>
      <c r="J320" s="40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/>
      <c r="GA320" s="42"/>
    </row>
    <row r="321" spans="1:183" s="18" customFormat="1" ht="12.75" x14ac:dyDescent="0.2">
      <c r="A321" s="39"/>
      <c r="B321" s="40"/>
      <c r="C321" s="40"/>
      <c r="D321" s="40"/>
      <c r="E321" s="40"/>
      <c r="F321" s="40"/>
      <c r="G321" s="41"/>
      <c r="H321" s="40"/>
      <c r="I321" s="40"/>
      <c r="J321" s="40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/>
      <c r="GA321" s="42"/>
    </row>
    <row r="322" spans="1:183" s="18" customFormat="1" ht="12.75" x14ac:dyDescent="0.2">
      <c r="A322" s="39"/>
      <c r="B322" s="40"/>
      <c r="C322" s="40"/>
      <c r="D322" s="40"/>
      <c r="E322" s="40"/>
      <c r="F322" s="40"/>
      <c r="G322" s="41"/>
      <c r="H322" s="40"/>
      <c r="I322" s="40"/>
      <c r="J322" s="40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/>
      <c r="GA322" s="42"/>
    </row>
    <row r="323" spans="1:183" s="18" customFormat="1" ht="12.75" x14ac:dyDescent="0.2">
      <c r="A323" s="39"/>
      <c r="B323" s="40"/>
      <c r="C323" s="40"/>
      <c r="D323" s="40"/>
      <c r="E323" s="40"/>
      <c r="F323" s="40"/>
      <c r="G323" s="41"/>
      <c r="H323" s="40"/>
      <c r="I323" s="40"/>
      <c r="J323" s="40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/>
      <c r="GA323" s="42"/>
    </row>
    <row r="324" spans="1:183" s="18" customFormat="1" ht="12.75" x14ac:dyDescent="0.2">
      <c r="A324" s="39"/>
      <c r="B324" s="40"/>
      <c r="C324" s="40"/>
      <c r="D324" s="40"/>
      <c r="E324" s="40"/>
      <c r="F324" s="40"/>
      <c r="G324" s="41"/>
      <c r="H324" s="40"/>
      <c r="I324" s="40"/>
      <c r="J324" s="40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GA324" s="42"/>
    </row>
    <row r="325" spans="1:183" s="18" customFormat="1" ht="12.75" x14ac:dyDescent="0.2">
      <c r="A325" s="39"/>
      <c r="B325" s="40"/>
      <c r="C325" s="40"/>
      <c r="D325" s="40"/>
      <c r="E325" s="40"/>
      <c r="F325" s="40"/>
      <c r="G325" s="41"/>
      <c r="H325" s="40"/>
      <c r="I325" s="40"/>
      <c r="J325" s="40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/>
      <c r="GA325" s="42"/>
    </row>
    <row r="326" spans="1:183" s="18" customFormat="1" ht="12.75" x14ac:dyDescent="0.2">
      <c r="A326" s="39"/>
      <c r="B326" s="40"/>
      <c r="C326" s="40"/>
      <c r="D326" s="40"/>
      <c r="E326" s="40"/>
      <c r="F326" s="40"/>
      <c r="G326" s="41"/>
      <c r="H326" s="40"/>
      <c r="I326" s="40"/>
      <c r="J326" s="40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/>
      <c r="GA326" s="42"/>
    </row>
    <row r="327" spans="1:183" s="18" customFormat="1" ht="12.75" x14ac:dyDescent="0.2">
      <c r="A327" s="39"/>
      <c r="B327" s="40"/>
      <c r="C327" s="40"/>
      <c r="D327" s="40"/>
      <c r="E327" s="40"/>
      <c r="F327" s="40"/>
      <c r="G327" s="41"/>
      <c r="H327" s="40"/>
      <c r="I327" s="40"/>
      <c r="J327" s="40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/>
      <c r="GA327" s="42"/>
    </row>
    <row r="328" spans="1:183" s="18" customFormat="1" ht="12.75" x14ac:dyDescent="0.2">
      <c r="A328" s="39"/>
      <c r="B328" s="40"/>
      <c r="C328" s="40"/>
      <c r="D328" s="40"/>
      <c r="E328" s="40"/>
      <c r="F328" s="40"/>
      <c r="G328" s="41"/>
      <c r="H328" s="40"/>
      <c r="I328" s="40"/>
      <c r="J328" s="40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/>
      <c r="GA328" s="42"/>
    </row>
    <row r="329" spans="1:183" s="18" customFormat="1" ht="12.75" x14ac:dyDescent="0.2">
      <c r="A329" s="39"/>
      <c r="B329" s="40"/>
      <c r="C329" s="40"/>
      <c r="D329" s="40"/>
      <c r="E329" s="40"/>
      <c r="F329" s="40"/>
      <c r="G329" s="41"/>
      <c r="H329" s="40"/>
      <c r="I329" s="40"/>
      <c r="J329" s="40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/>
      <c r="GA329" s="42"/>
    </row>
    <row r="330" spans="1:183" s="18" customFormat="1" ht="12.75" x14ac:dyDescent="0.2">
      <c r="A330" s="39"/>
      <c r="B330" s="40"/>
      <c r="C330" s="40"/>
      <c r="D330" s="40"/>
      <c r="E330" s="40"/>
      <c r="F330" s="40"/>
      <c r="G330" s="41"/>
      <c r="H330" s="40"/>
      <c r="I330" s="40"/>
      <c r="J330" s="40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/>
      <c r="GA330" s="42"/>
    </row>
    <row r="331" spans="1:183" s="18" customFormat="1" ht="12.75" x14ac:dyDescent="0.2">
      <c r="A331" s="39"/>
      <c r="B331" s="40"/>
      <c r="C331" s="40"/>
      <c r="D331" s="40"/>
      <c r="E331" s="40"/>
      <c r="F331" s="40"/>
      <c r="G331" s="41"/>
      <c r="H331" s="40"/>
      <c r="I331" s="40"/>
      <c r="J331" s="40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/>
      <c r="GA331" s="42"/>
    </row>
    <row r="332" spans="1:183" s="18" customFormat="1" ht="12.75" x14ac:dyDescent="0.2">
      <c r="A332" s="39"/>
      <c r="B332" s="40"/>
      <c r="C332" s="40"/>
      <c r="D332" s="40"/>
      <c r="E332" s="40"/>
      <c r="F332" s="40"/>
      <c r="G332" s="41"/>
      <c r="H332" s="40"/>
      <c r="I332" s="40"/>
      <c r="J332" s="40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/>
      <c r="GA332" s="42"/>
    </row>
    <row r="333" spans="1:183" s="18" customFormat="1" ht="12.75" x14ac:dyDescent="0.2">
      <c r="A333" s="39"/>
      <c r="B333" s="40"/>
      <c r="C333" s="40"/>
      <c r="D333" s="40"/>
      <c r="E333" s="40"/>
      <c r="F333" s="40"/>
      <c r="G333" s="41"/>
      <c r="H333" s="40"/>
      <c r="I333" s="40"/>
      <c r="J333" s="40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/>
      <c r="GA333" s="42"/>
    </row>
    <row r="334" spans="1:183" s="18" customFormat="1" ht="12.75" x14ac:dyDescent="0.2">
      <c r="A334" s="39"/>
      <c r="B334" s="40"/>
      <c r="C334" s="40"/>
      <c r="D334" s="40"/>
      <c r="E334" s="40"/>
      <c r="F334" s="40"/>
      <c r="G334" s="41"/>
      <c r="H334" s="40"/>
      <c r="I334" s="40"/>
      <c r="J334" s="40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/>
      <c r="GA334" s="42"/>
    </row>
    <row r="335" spans="1:183" s="18" customFormat="1" ht="12.75" x14ac:dyDescent="0.2">
      <c r="A335" s="39"/>
      <c r="B335" s="40"/>
      <c r="C335" s="40"/>
      <c r="D335" s="40"/>
      <c r="E335" s="40"/>
      <c r="F335" s="40"/>
      <c r="G335" s="41"/>
      <c r="H335" s="40"/>
      <c r="I335" s="40"/>
      <c r="J335" s="40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/>
      <c r="GA335" s="42"/>
    </row>
    <row r="336" spans="1:183" s="18" customFormat="1" ht="12.75" x14ac:dyDescent="0.2">
      <c r="A336" s="39"/>
      <c r="B336" s="40"/>
      <c r="C336" s="40"/>
      <c r="D336" s="40"/>
      <c r="E336" s="40"/>
      <c r="F336" s="40"/>
      <c r="G336" s="41"/>
      <c r="H336" s="40"/>
      <c r="I336" s="40"/>
      <c r="J336" s="40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/>
      <c r="GA336" s="42"/>
    </row>
    <row r="337" spans="1:183" s="18" customFormat="1" ht="12.75" x14ac:dyDescent="0.2">
      <c r="A337" s="39"/>
      <c r="B337" s="40"/>
      <c r="C337" s="40"/>
      <c r="D337" s="40"/>
      <c r="E337" s="40"/>
      <c r="F337" s="40"/>
      <c r="G337" s="41"/>
      <c r="H337" s="40"/>
      <c r="I337" s="40"/>
      <c r="J337" s="40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/>
      <c r="GA337" s="42"/>
    </row>
    <row r="338" spans="1:183" s="18" customFormat="1" ht="12.75" x14ac:dyDescent="0.2">
      <c r="A338" s="39"/>
      <c r="B338" s="40"/>
      <c r="C338" s="40"/>
      <c r="D338" s="40"/>
      <c r="E338" s="40"/>
      <c r="F338" s="40"/>
      <c r="G338" s="41"/>
      <c r="H338" s="40"/>
      <c r="I338" s="40"/>
      <c r="J338" s="40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/>
      <c r="GA338" s="42"/>
    </row>
    <row r="339" spans="1:183" s="18" customFormat="1" ht="12.75" x14ac:dyDescent="0.2">
      <c r="A339" s="39"/>
      <c r="B339" s="40"/>
      <c r="C339" s="40"/>
      <c r="D339" s="40"/>
      <c r="E339" s="40"/>
      <c r="F339" s="40"/>
      <c r="G339" s="41"/>
      <c r="H339" s="40"/>
      <c r="I339" s="40"/>
      <c r="J339" s="40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/>
      <c r="GA339" s="42"/>
    </row>
    <row r="340" spans="1:183" s="18" customFormat="1" ht="12.75" x14ac:dyDescent="0.2">
      <c r="A340" s="39"/>
      <c r="B340" s="40"/>
      <c r="C340" s="40"/>
      <c r="D340" s="40"/>
      <c r="E340" s="40"/>
      <c r="F340" s="40"/>
      <c r="G340" s="41"/>
      <c r="H340" s="40"/>
      <c r="I340" s="40"/>
      <c r="J340" s="40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/>
      <c r="GA340" s="42"/>
    </row>
    <row r="341" spans="1:183" s="18" customFormat="1" ht="12.75" x14ac:dyDescent="0.2">
      <c r="A341" s="39"/>
      <c r="B341" s="40"/>
      <c r="C341" s="40"/>
      <c r="D341" s="40"/>
      <c r="E341" s="40"/>
      <c r="F341" s="40"/>
      <c r="G341" s="41"/>
      <c r="H341" s="40"/>
      <c r="I341" s="40"/>
      <c r="J341" s="40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/>
      <c r="GA341" s="42"/>
    </row>
    <row r="342" spans="1:183" s="18" customFormat="1" ht="12.75" x14ac:dyDescent="0.2">
      <c r="A342" s="39"/>
      <c r="B342" s="40"/>
      <c r="C342" s="40"/>
      <c r="D342" s="40"/>
      <c r="E342" s="40"/>
      <c r="F342" s="40"/>
      <c r="G342" s="41"/>
      <c r="H342" s="40"/>
      <c r="I342" s="40"/>
      <c r="J342" s="40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/>
      <c r="GA342" s="42"/>
    </row>
    <row r="343" spans="1:183" s="18" customFormat="1" ht="12.75" x14ac:dyDescent="0.2">
      <c r="A343" s="39"/>
      <c r="B343" s="40"/>
      <c r="C343" s="40"/>
      <c r="D343" s="40"/>
      <c r="E343" s="40"/>
      <c r="F343" s="40"/>
      <c r="G343" s="41"/>
      <c r="H343" s="40"/>
      <c r="I343" s="40"/>
      <c r="J343" s="40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/>
      <c r="GA343" s="42"/>
    </row>
    <row r="344" spans="1:183" s="18" customFormat="1" ht="12.75" x14ac:dyDescent="0.2">
      <c r="A344" s="39"/>
      <c r="B344" s="40"/>
      <c r="C344" s="40"/>
      <c r="D344" s="40"/>
      <c r="E344" s="40"/>
      <c r="F344" s="40"/>
      <c r="G344" s="41"/>
      <c r="H344" s="40"/>
      <c r="I344" s="40"/>
      <c r="J344" s="40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/>
      <c r="GA344" s="42"/>
    </row>
    <row r="345" spans="1:183" s="18" customFormat="1" ht="12.75" x14ac:dyDescent="0.2">
      <c r="A345" s="39"/>
      <c r="B345" s="40"/>
      <c r="C345" s="40"/>
      <c r="D345" s="40"/>
      <c r="E345" s="40"/>
      <c r="F345" s="40"/>
      <c r="G345" s="41"/>
      <c r="H345" s="40"/>
      <c r="I345" s="40"/>
      <c r="J345" s="40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/>
      <c r="GA345" s="42"/>
    </row>
    <row r="346" spans="1:183" s="18" customFormat="1" ht="12.75" x14ac:dyDescent="0.2">
      <c r="A346" s="39"/>
      <c r="B346" s="40"/>
      <c r="C346" s="40"/>
      <c r="D346" s="40"/>
      <c r="E346" s="40"/>
      <c r="F346" s="40"/>
      <c r="G346" s="41"/>
      <c r="H346" s="40"/>
      <c r="I346" s="40"/>
      <c r="J346" s="40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/>
      <c r="GA346" s="42"/>
    </row>
    <row r="347" spans="1:183" s="18" customFormat="1" ht="12.75" x14ac:dyDescent="0.2">
      <c r="A347" s="39"/>
      <c r="B347" s="40"/>
      <c r="C347" s="40"/>
      <c r="D347" s="40"/>
      <c r="E347" s="40"/>
      <c r="F347" s="40"/>
      <c r="G347" s="41"/>
      <c r="H347" s="40"/>
      <c r="I347" s="40"/>
      <c r="J347" s="40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/>
      <c r="GA347" s="42"/>
    </row>
    <row r="348" spans="1:183" s="18" customFormat="1" ht="12.75" x14ac:dyDescent="0.2">
      <c r="A348" s="39"/>
      <c r="B348" s="40"/>
      <c r="C348" s="40"/>
      <c r="D348" s="40"/>
      <c r="E348" s="40"/>
      <c r="F348" s="40"/>
      <c r="G348" s="41"/>
      <c r="H348" s="40"/>
      <c r="I348" s="40"/>
      <c r="J348" s="40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/>
      <c r="GA348" s="42"/>
    </row>
    <row r="349" spans="1:183" s="18" customFormat="1" ht="12.75" x14ac:dyDescent="0.2">
      <c r="A349" s="39"/>
      <c r="B349" s="40"/>
      <c r="C349" s="40"/>
      <c r="D349" s="40"/>
      <c r="E349" s="40"/>
      <c r="F349" s="40"/>
      <c r="G349" s="41"/>
      <c r="H349" s="40"/>
      <c r="I349" s="40"/>
      <c r="J349" s="40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/>
      <c r="GA349" s="42"/>
    </row>
    <row r="350" spans="1:183" s="18" customFormat="1" ht="12.75" x14ac:dyDescent="0.2">
      <c r="A350" s="39"/>
      <c r="B350" s="40"/>
      <c r="C350" s="40"/>
      <c r="D350" s="40"/>
      <c r="E350" s="40"/>
      <c r="F350" s="40"/>
      <c r="G350" s="41"/>
      <c r="H350" s="40"/>
      <c r="I350" s="40"/>
      <c r="J350" s="40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/>
      <c r="GA350" s="42"/>
    </row>
    <row r="351" spans="1:183" s="18" customFormat="1" ht="12.75" x14ac:dyDescent="0.2">
      <c r="A351" s="39"/>
      <c r="B351" s="40"/>
      <c r="C351" s="40"/>
      <c r="D351" s="40"/>
      <c r="E351" s="40"/>
      <c r="F351" s="40"/>
      <c r="G351" s="41"/>
      <c r="H351" s="40"/>
      <c r="I351" s="40"/>
      <c r="J351" s="40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/>
      <c r="GA351" s="42"/>
    </row>
    <row r="352" spans="1:183" s="18" customFormat="1" ht="12.75" x14ac:dyDescent="0.2">
      <c r="A352" s="39"/>
      <c r="B352" s="40"/>
      <c r="C352" s="40"/>
      <c r="D352" s="40"/>
      <c r="E352" s="40"/>
      <c r="F352" s="40"/>
      <c r="G352" s="41"/>
      <c r="H352" s="40"/>
      <c r="I352" s="40"/>
      <c r="J352" s="40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GA352" s="42"/>
    </row>
    <row r="353" spans="1:183" s="18" customFormat="1" ht="12.75" x14ac:dyDescent="0.2">
      <c r="A353" s="39"/>
      <c r="B353" s="40"/>
      <c r="C353" s="40"/>
      <c r="D353" s="40"/>
      <c r="E353" s="40"/>
      <c r="F353" s="40"/>
      <c r="G353" s="41"/>
      <c r="H353" s="40"/>
      <c r="I353" s="40"/>
      <c r="J353" s="40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/>
      <c r="GA353" s="42"/>
    </row>
    <row r="354" spans="1:183" s="18" customFormat="1" ht="12.75" x14ac:dyDescent="0.2">
      <c r="A354" s="39"/>
      <c r="B354" s="40"/>
      <c r="C354" s="40"/>
      <c r="D354" s="40"/>
      <c r="E354" s="40"/>
      <c r="F354" s="40"/>
      <c r="G354" s="41"/>
      <c r="H354" s="40"/>
      <c r="I354" s="40"/>
      <c r="J354" s="40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/>
      <c r="GA354" s="42"/>
    </row>
    <row r="355" spans="1:183" s="18" customFormat="1" ht="12.75" x14ac:dyDescent="0.2">
      <c r="A355" s="39"/>
      <c r="B355" s="40"/>
      <c r="C355" s="40"/>
      <c r="D355" s="40"/>
      <c r="E355" s="40"/>
      <c r="F355" s="40"/>
      <c r="G355" s="41"/>
      <c r="H355" s="40"/>
      <c r="I355" s="40"/>
      <c r="J355" s="40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/>
      <c r="GA355" s="42"/>
    </row>
    <row r="356" spans="1:183" s="18" customFormat="1" ht="12.75" x14ac:dyDescent="0.2">
      <c r="A356" s="39"/>
      <c r="B356" s="40"/>
      <c r="C356" s="40"/>
      <c r="D356" s="40"/>
      <c r="E356" s="40"/>
      <c r="F356" s="40"/>
      <c r="G356" s="41"/>
      <c r="H356" s="40"/>
      <c r="I356" s="40"/>
      <c r="J356" s="40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/>
      <c r="GA356" s="42"/>
    </row>
    <row r="357" spans="1:183" s="18" customFormat="1" ht="12.75" x14ac:dyDescent="0.2">
      <c r="A357" s="39"/>
      <c r="B357" s="40"/>
      <c r="C357" s="40"/>
      <c r="D357" s="40"/>
      <c r="E357" s="40"/>
      <c r="F357" s="40"/>
      <c r="G357" s="41"/>
      <c r="H357" s="40"/>
      <c r="I357" s="40"/>
      <c r="J357" s="40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/>
      <c r="GA357" s="42"/>
    </row>
    <row r="358" spans="1:183" s="18" customFormat="1" ht="12.75" x14ac:dyDescent="0.2">
      <c r="A358" s="39"/>
      <c r="B358" s="40"/>
      <c r="C358" s="40"/>
      <c r="D358" s="40"/>
      <c r="E358" s="40"/>
      <c r="F358" s="40"/>
      <c r="G358" s="41"/>
      <c r="H358" s="40"/>
      <c r="I358" s="40"/>
      <c r="J358" s="40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/>
      <c r="GA358" s="42"/>
    </row>
    <row r="359" spans="1:183" s="18" customFormat="1" ht="12.75" x14ac:dyDescent="0.2">
      <c r="A359" s="39"/>
      <c r="B359" s="40"/>
      <c r="C359" s="40"/>
      <c r="D359" s="40"/>
      <c r="E359" s="40"/>
      <c r="F359" s="40"/>
      <c r="G359" s="41"/>
      <c r="H359" s="40"/>
      <c r="I359" s="40"/>
      <c r="J359" s="40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/>
      <c r="GA359" s="42"/>
    </row>
    <row r="360" spans="1:183" s="18" customFormat="1" ht="12.75" x14ac:dyDescent="0.2">
      <c r="A360" s="39"/>
      <c r="B360" s="40"/>
      <c r="C360" s="40"/>
      <c r="D360" s="40"/>
      <c r="E360" s="40"/>
      <c r="F360" s="40"/>
      <c r="G360" s="41"/>
      <c r="H360" s="40"/>
      <c r="I360" s="40"/>
      <c r="J360" s="40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/>
      <c r="GA360" s="42"/>
    </row>
    <row r="361" spans="1:183" s="18" customFormat="1" ht="12.75" x14ac:dyDescent="0.2">
      <c r="A361" s="39"/>
      <c r="B361" s="40"/>
      <c r="C361" s="40"/>
      <c r="D361" s="40"/>
      <c r="E361" s="40"/>
      <c r="F361" s="40"/>
      <c r="G361" s="41"/>
      <c r="H361" s="40"/>
      <c r="I361" s="40"/>
      <c r="J361" s="40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/>
      <c r="GA361" s="42"/>
    </row>
    <row r="362" spans="1:183" s="18" customFormat="1" ht="12.75" x14ac:dyDescent="0.2">
      <c r="A362" s="39"/>
      <c r="B362" s="40"/>
      <c r="C362" s="40"/>
      <c r="D362" s="40"/>
      <c r="E362" s="40"/>
      <c r="F362" s="40"/>
      <c r="G362" s="41"/>
      <c r="H362" s="40"/>
      <c r="I362" s="40"/>
      <c r="J362" s="40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/>
      <c r="GA362" s="42"/>
    </row>
    <row r="363" spans="1:183" s="18" customFormat="1" ht="12.75" x14ac:dyDescent="0.2">
      <c r="A363" s="39"/>
      <c r="B363" s="40"/>
      <c r="C363" s="40"/>
      <c r="D363" s="40"/>
      <c r="E363" s="40"/>
      <c r="F363" s="40"/>
      <c r="G363" s="41"/>
      <c r="H363" s="40"/>
      <c r="I363" s="40"/>
      <c r="J363" s="40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/>
      <c r="GA363" s="42"/>
    </row>
    <row r="364" spans="1:183" s="18" customFormat="1" ht="12.75" x14ac:dyDescent="0.2">
      <c r="A364" s="39"/>
      <c r="B364" s="40"/>
      <c r="C364" s="40"/>
      <c r="D364" s="40"/>
      <c r="E364" s="40"/>
      <c r="F364" s="40"/>
      <c r="G364" s="41"/>
      <c r="H364" s="40"/>
      <c r="I364" s="40"/>
      <c r="J364" s="40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/>
      <c r="GA364" s="42"/>
    </row>
    <row r="365" spans="1:183" s="18" customFormat="1" ht="12.75" x14ac:dyDescent="0.2">
      <c r="A365" s="39"/>
      <c r="B365" s="40"/>
      <c r="C365" s="40"/>
      <c r="D365" s="40"/>
      <c r="E365" s="40"/>
      <c r="F365" s="40"/>
      <c r="G365" s="41"/>
      <c r="H365" s="40"/>
      <c r="I365" s="40"/>
      <c r="J365" s="40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/>
      <c r="GA365" s="42"/>
    </row>
    <row r="366" spans="1:183" s="18" customFormat="1" ht="12.75" x14ac:dyDescent="0.2">
      <c r="A366" s="39"/>
      <c r="B366" s="40"/>
      <c r="C366" s="40"/>
      <c r="D366" s="40"/>
      <c r="E366" s="40"/>
      <c r="F366" s="40"/>
      <c r="G366" s="41"/>
      <c r="H366" s="40"/>
      <c r="I366" s="40"/>
      <c r="J366" s="40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/>
      <c r="GA366" s="42"/>
    </row>
    <row r="367" spans="1:183" s="18" customFormat="1" ht="12.75" x14ac:dyDescent="0.2">
      <c r="A367" s="39"/>
      <c r="B367" s="40"/>
      <c r="C367" s="40"/>
      <c r="D367" s="40"/>
      <c r="E367" s="40"/>
      <c r="F367" s="40"/>
      <c r="G367" s="41"/>
      <c r="H367" s="40"/>
      <c r="I367" s="40"/>
      <c r="J367" s="40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/>
      <c r="GA367" s="42"/>
    </row>
    <row r="368" spans="1:183" s="18" customFormat="1" ht="12.75" x14ac:dyDescent="0.2">
      <c r="A368" s="39"/>
      <c r="B368" s="40"/>
      <c r="C368" s="40"/>
      <c r="D368" s="40"/>
      <c r="E368" s="40"/>
      <c r="F368" s="40"/>
      <c r="G368" s="41"/>
      <c r="H368" s="40"/>
      <c r="I368" s="40"/>
      <c r="J368" s="40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/>
      <c r="GA368" s="42"/>
    </row>
    <row r="369" spans="1:183" s="18" customFormat="1" ht="12.75" x14ac:dyDescent="0.2">
      <c r="A369" s="39"/>
      <c r="B369" s="40"/>
      <c r="C369" s="40"/>
      <c r="D369" s="40"/>
      <c r="E369" s="40"/>
      <c r="F369" s="40"/>
      <c r="G369" s="41"/>
      <c r="H369" s="40"/>
      <c r="I369" s="40"/>
      <c r="J369" s="40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/>
      <c r="GA369" s="42"/>
    </row>
    <row r="370" spans="1:183" s="18" customFormat="1" ht="12.75" x14ac:dyDescent="0.2">
      <c r="A370" s="39"/>
      <c r="B370" s="40"/>
      <c r="C370" s="40"/>
      <c r="D370" s="40"/>
      <c r="E370" s="40"/>
      <c r="F370" s="40"/>
      <c r="G370" s="41"/>
      <c r="H370" s="40"/>
      <c r="I370" s="40"/>
      <c r="J370" s="40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/>
      <c r="GA370" s="42"/>
    </row>
    <row r="371" spans="1:183" s="18" customFormat="1" ht="12.75" x14ac:dyDescent="0.2">
      <c r="A371" s="39"/>
      <c r="B371" s="40"/>
      <c r="C371" s="40"/>
      <c r="D371" s="40"/>
      <c r="E371" s="40"/>
      <c r="F371" s="40"/>
      <c r="G371" s="41"/>
      <c r="H371" s="40"/>
      <c r="I371" s="40"/>
      <c r="J371" s="40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 s="19"/>
      <c r="AX371" s="19"/>
      <c r="GA371" s="42"/>
    </row>
    <row r="372" spans="1:183" s="18" customFormat="1" ht="12.75" x14ac:dyDescent="0.2">
      <c r="A372" s="39"/>
      <c r="B372" s="40"/>
      <c r="C372" s="40"/>
      <c r="D372" s="40"/>
      <c r="E372" s="40"/>
      <c r="F372" s="40"/>
      <c r="G372" s="41"/>
      <c r="H372" s="40"/>
      <c r="I372" s="40"/>
      <c r="J372" s="40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/>
      <c r="GA372" s="42"/>
    </row>
    <row r="373" spans="1:183" s="18" customFormat="1" ht="12.75" x14ac:dyDescent="0.2">
      <c r="A373" s="39"/>
      <c r="B373" s="40"/>
      <c r="C373" s="40"/>
      <c r="D373" s="40"/>
      <c r="E373" s="40"/>
      <c r="F373" s="40"/>
      <c r="G373" s="41"/>
      <c r="H373" s="40"/>
      <c r="I373" s="40"/>
      <c r="J373" s="40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/>
      <c r="GA373" s="42"/>
    </row>
    <row r="374" spans="1:183" s="18" customFormat="1" ht="12.75" x14ac:dyDescent="0.2">
      <c r="A374" s="39"/>
      <c r="B374" s="40"/>
      <c r="C374" s="40"/>
      <c r="D374" s="40"/>
      <c r="E374" s="40"/>
      <c r="F374" s="40"/>
      <c r="G374" s="41"/>
      <c r="H374" s="40"/>
      <c r="I374" s="40"/>
      <c r="J374" s="40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/>
      <c r="GA374" s="42"/>
    </row>
    <row r="375" spans="1:183" s="18" customFormat="1" ht="12.75" x14ac:dyDescent="0.2">
      <c r="A375" s="39"/>
      <c r="B375" s="40"/>
      <c r="C375" s="40"/>
      <c r="D375" s="40"/>
      <c r="E375" s="40"/>
      <c r="F375" s="40"/>
      <c r="G375" s="41"/>
      <c r="H375" s="40"/>
      <c r="I375" s="40"/>
      <c r="J375" s="40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/>
      <c r="GA375" s="42"/>
    </row>
    <row r="376" spans="1:183" s="18" customFormat="1" ht="12.75" x14ac:dyDescent="0.2">
      <c r="A376" s="39"/>
      <c r="B376" s="40"/>
      <c r="C376" s="40"/>
      <c r="D376" s="40"/>
      <c r="E376" s="40"/>
      <c r="F376" s="40"/>
      <c r="G376" s="41"/>
      <c r="H376" s="40"/>
      <c r="I376" s="40"/>
      <c r="J376" s="40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/>
      <c r="GA376" s="42"/>
    </row>
    <row r="377" spans="1:183" s="18" customFormat="1" ht="12.75" x14ac:dyDescent="0.2">
      <c r="A377" s="39"/>
      <c r="B377" s="40"/>
      <c r="C377" s="40"/>
      <c r="D377" s="40"/>
      <c r="E377" s="40"/>
      <c r="F377" s="40"/>
      <c r="G377" s="41"/>
      <c r="H377" s="40"/>
      <c r="I377" s="40"/>
      <c r="J377" s="40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/>
      <c r="GA377" s="42"/>
    </row>
    <row r="378" spans="1:183" s="18" customFormat="1" ht="12.75" x14ac:dyDescent="0.2">
      <c r="A378" s="39"/>
      <c r="B378" s="40"/>
      <c r="C378" s="40"/>
      <c r="D378" s="40"/>
      <c r="E378" s="40"/>
      <c r="F378" s="40"/>
      <c r="G378" s="41"/>
      <c r="H378" s="40"/>
      <c r="I378" s="40"/>
      <c r="J378" s="40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/>
      <c r="GA378" s="42"/>
    </row>
    <row r="379" spans="1:183" s="18" customFormat="1" ht="12.75" x14ac:dyDescent="0.2">
      <c r="A379" s="39"/>
      <c r="B379" s="40"/>
      <c r="C379" s="40"/>
      <c r="D379" s="40"/>
      <c r="E379" s="40"/>
      <c r="F379" s="40"/>
      <c r="G379" s="41"/>
      <c r="H379" s="40"/>
      <c r="I379" s="40"/>
      <c r="J379" s="40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/>
      <c r="GA379" s="42"/>
    </row>
    <row r="380" spans="1:183" s="18" customFormat="1" ht="12.75" x14ac:dyDescent="0.2">
      <c r="A380" s="39"/>
      <c r="B380" s="40"/>
      <c r="C380" s="40"/>
      <c r="D380" s="40"/>
      <c r="E380" s="40"/>
      <c r="F380" s="40"/>
      <c r="G380" s="41"/>
      <c r="H380" s="40"/>
      <c r="I380" s="40"/>
      <c r="J380" s="40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/>
      <c r="GA380" s="42"/>
    </row>
    <row r="381" spans="1:183" s="18" customFormat="1" ht="12.75" x14ac:dyDescent="0.2">
      <c r="A381" s="39"/>
      <c r="B381" s="40"/>
      <c r="C381" s="40"/>
      <c r="D381" s="40"/>
      <c r="E381" s="40"/>
      <c r="F381" s="40"/>
      <c r="G381" s="41"/>
      <c r="H381" s="40"/>
      <c r="I381" s="40"/>
      <c r="J381" s="40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  <c r="AU381" s="19"/>
      <c r="AV381" s="19"/>
      <c r="AW381" s="19"/>
      <c r="AX381" s="19"/>
      <c r="GA381" s="42"/>
    </row>
    <row r="382" spans="1:183" s="18" customFormat="1" ht="12.75" x14ac:dyDescent="0.2">
      <c r="A382" s="39"/>
      <c r="B382" s="40"/>
      <c r="C382" s="40"/>
      <c r="D382" s="40"/>
      <c r="E382" s="40"/>
      <c r="F382" s="40"/>
      <c r="G382" s="41"/>
      <c r="H382" s="40"/>
      <c r="I382" s="40"/>
      <c r="J382" s="40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/>
      <c r="GA382" s="42"/>
    </row>
    <row r="383" spans="1:183" s="18" customFormat="1" ht="12.75" x14ac:dyDescent="0.2">
      <c r="A383" s="39"/>
      <c r="B383" s="40"/>
      <c r="C383" s="40"/>
      <c r="D383" s="40"/>
      <c r="E383" s="40"/>
      <c r="F383" s="40"/>
      <c r="G383" s="41"/>
      <c r="H383" s="40"/>
      <c r="I383" s="40"/>
      <c r="J383" s="40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/>
      <c r="GA383" s="42"/>
    </row>
    <row r="384" spans="1:183" s="18" customFormat="1" ht="12.75" x14ac:dyDescent="0.2">
      <c r="A384" s="39"/>
      <c r="B384" s="40"/>
      <c r="C384" s="40"/>
      <c r="D384" s="40"/>
      <c r="E384" s="40"/>
      <c r="F384" s="40"/>
      <c r="G384" s="41"/>
      <c r="H384" s="40"/>
      <c r="I384" s="40"/>
      <c r="J384" s="40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/>
      <c r="GA384" s="42"/>
    </row>
    <row r="385" spans="1:183" s="18" customFormat="1" ht="12.75" x14ac:dyDescent="0.2">
      <c r="A385" s="39"/>
      <c r="B385" s="40"/>
      <c r="C385" s="40"/>
      <c r="D385" s="40"/>
      <c r="E385" s="40"/>
      <c r="F385" s="40"/>
      <c r="G385" s="41"/>
      <c r="H385" s="40"/>
      <c r="I385" s="40"/>
      <c r="J385" s="40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 s="19"/>
      <c r="AX385" s="19"/>
      <c r="GA385" s="42"/>
    </row>
    <row r="386" spans="1:183" s="18" customFormat="1" ht="12.75" x14ac:dyDescent="0.2">
      <c r="A386" s="39"/>
      <c r="B386" s="40"/>
      <c r="C386" s="40"/>
      <c r="D386" s="40"/>
      <c r="E386" s="40"/>
      <c r="F386" s="40"/>
      <c r="G386" s="41"/>
      <c r="H386" s="40"/>
      <c r="I386" s="40"/>
      <c r="J386" s="40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/>
      <c r="GA386" s="42"/>
    </row>
    <row r="387" spans="1:183" s="18" customFormat="1" ht="12.75" x14ac:dyDescent="0.2">
      <c r="A387" s="39"/>
      <c r="B387" s="40"/>
      <c r="C387" s="40"/>
      <c r="D387" s="40"/>
      <c r="E387" s="40"/>
      <c r="F387" s="40"/>
      <c r="G387" s="41"/>
      <c r="H387" s="40"/>
      <c r="I387" s="40"/>
      <c r="J387" s="40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/>
      <c r="AW387" s="19"/>
      <c r="AX387" s="19"/>
      <c r="GA387" s="42"/>
    </row>
    <row r="388" spans="1:183" s="18" customFormat="1" ht="12.75" x14ac:dyDescent="0.2">
      <c r="A388" s="39"/>
      <c r="B388" s="40"/>
      <c r="C388" s="40"/>
      <c r="D388" s="40"/>
      <c r="E388" s="40"/>
      <c r="F388" s="40"/>
      <c r="G388" s="41"/>
      <c r="H388" s="40"/>
      <c r="I388" s="40"/>
      <c r="J388" s="40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/>
      <c r="GA388" s="42"/>
    </row>
    <row r="389" spans="1:183" s="18" customFormat="1" ht="12.75" x14ac:dyDescent="0.2">
      <c r="A389" s="39"/>
      <c r="B389" s="40"/>
      <c r="C389" s="40"/>
      <c r="D389" s="40"/>
      <c r="E389" s="40"/>
      <c r="F389" s="40"/>
      <c r="G389" s="41"/>
      <c r="H389" s="40"/>
      <c r="I389" s="40"/>
      <c r="J389" s="40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  <c r="AU389" s="19"/>
      <c r="AV389" s="19"/>
      <c r="AW389" s="19"/>
      <c r="AX389" s="19"/>
      <c r="GA389" s="42"/>
    </row>
    <row r="390" spans="1:183" s="18" customFormat="1" ht="12.75" x14ac:dyDescent="0.2">
      <c r="A390" s="39"/>
      <c r="B390" s="40"/>
      <c r="C390" s="40"/>
      <c r="D390" s="40"/>
      <c r="E390" s="40"/>
      <c r="F390" s="40"/>
      <c r="G390" s="41"/>
      <c r="H390" s="40"/>
      <c r="I390" s="40"/>
      <c r="J390" s="40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/>
      <c r="GA390" s="42"/>
    </row>
    <row r="391" spans="1:183" s="18" customFormat="1" ht="12.75" x14ac:dyDescent="0.2">
      <c r="A391" s="39"/>
      <c r="B391" s="40"/>
      <c r="C391" s="40"/>
      <c r="D391" s="40"/>
      <c r="E391" s="40"/>
      <c r="F391" s="40"/>
      <c r="G391" s="41"/>
      <c r="H391" s="40"/>
      <c r="I391" s="40"/>
      <c r="J391" s="40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/>
      <c r="AW391" s="19"/>
      <c r="AX391" s="19"/>
      <c r="GA391" s="42"/>
    </row>
    <row r="392" spans="1:183" s="18" customFormat="1" ht="12.75" x14ac:dyDescent="0.2">
      <c r="A392" s="39"/>
      <c r="B392" s="40"/>
      <c r="C392" s="40"/>
      <c r="D392" s="40"/>
      <c r="E392" s="40"/>
      <c r="F392" s="40"/>
      <c r="G392" s="41"/>
      <c r="H392" s="40"/>
      <c r="I392" s="40"/>
      <c r="J392" s="40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/>
      <c r="GA392" s="42"/>
    </row>
    <row r="393" spans="1:183" s="18" customFormat="1" ht="12.75" x14ac:dyDescent="0.2">
      <c r="A393" s="39"/>
      <c r="B393" s="40"/>
      <c r="C393" s="40"/>
      <c r="D393" s="40"/>
      <c r="E393" s="40"/>
      <c r="F393" s="40"/>
      <c r="G393" s="41"/>
      <c r="H393" s="40"/>
      <c r="I393" s="40"/>
      <c r="J393" s="40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  <c r="AU393" s="19"/>
      <c r="AV393" s="19"/>
      <c r="AW393" s="19"/>
      <c r="AX393" s="19"/>
      <c r="GA393" s="42"/>
    </row>
    <row r="394" spans="1:183" s="18" customFormat="1" ht="12.75" x14ac:dyDescent="0.2">
      <c r="A394" s="39"/>
      <c r="B394" s="40"/>
      <c r="C394" s="40"/>
      <c r="D394" s="40"/>
      <c r="E394" s="40"/>
      <c r="F394" s="40"/>
      <c r="G394" s="41"/>
      <c r="H394" s="40"/>
      <c r="I394" s="40"/>
      <c r="J394" s="40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/>
      <c r="GA394" s="42"/>
    </row>
    <row r="395" spans="1:183" s="18" customFormat="1" ht="12.75" x14ac:dyDescent="0.2">
      <c r="A395" s="39"/>
      <c r="B395" s="40"/>
      <c r="C395" s="40"/>
      <c r="D395" s="40"/>
      <c r="E395" s="40"/>
      <c r="F395" s="40"/>
      <c r="G395" s="41"/>
      <c r="H395" s="40"/>
      <c r="I395" s="40"/>
      <c r="J395" s="40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  <c r="AU395" s="19"/>
      <c r="AV395" s="19"/>
      <c r="AW395" s="19"/>
      <c r="AX395" s="19"/>
      <c r="GA395" s="42"/>
    </row>
    <row r="396" spans="1:183" s="18" customFormat="1" ht="12.75" x14ac:dyDescent="0.2">
      <c r="A396" s="39"/>
      <c r="B396" s="40"/>
      <c r="C396" s="40"/>
      <c r="D396" s="40"/>
      <c r="E396" s="40"/>
      <c r="F396" s="40"/>
      <c r="G396" s="41"/>
      <c r="H396" s="40"/>
      <c r="I396" s="40"/>
      <c r="J396" s="40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/>
      <c r="GA396" s="42"/>
    </row>
    <row r="397" spans="1:183" s="18" customFormat="1" ht="12.75" x14ac:dyDescent="0.2">
      <c r="A397" s="39"/>
      <c r="B397" s="40"/>
      <c r="C397" s="40"/>
      <c r="D397" s="40"/>
      <c r="E397" s="40"/>
      <c r="F397" s="40"/>
      <c r="G397" s="41"/>
      <c r="H397" s="40"/>
      <c r="I397" s="40"/>
      <c r="J397" s="40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/>
      <c r="AW397" s="19"/>
      <c r="AX397" s="19"/>
      <c r="GA397" s="42"/>
    </row>
    <row r="398" spans="1:183" s="18" customFormat="1" ht="12.75" x14ac:dyDescent="0.2">
      <c r="A398" s="39"/>
      <c r="B398" s="40"/>
      <c r="C398" s="40"/>
      <c r="D398" s="40"/>
      <c r="E398" s="40"/>
      <c r="F398" s="40"/>
      <c r="G398" s="41"/>
      <c r="H398" s="40"/>
      <c r="I398" s="40"/>
      <c r="J398" s="40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/>
      <c r="GA398" s="42"/>
    </row>
    <row r="399" spans="1:183" s="18" customFormat="1" ht="12.75" x14ac:dyDescent="0.2">
      <c r="A399" s="39"/>
      <c r="B399" s="40"/>
      <c r="C399" s="40"/>
      <c r="D399" s="40"/>
      <c r="E399" s="40"/>
      <c r="F399" s="40"/>
      <c r="G399" s="41"/>
      <c r="H399" s="40"/>
      <c r="I399" s="40"/>
      <c r="J399" s="40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 s="19"/>
      <c r="AX399" s="19"/>
      <c r="GA399" s="42"/>
    </row>
    <row r="400" spans="1:183" s="18" customFormat="1" ht="12.75" x14ac:dyDescent="0.2">
      <c r="A400" s="39"/>
      <c r="B400" s="40"/>
      <c r="C400" s="40"/>
      <c r="D400" s="40"/>
      <c r="E400" s="40"/>
      <c r="F400" s="40"/>
      <c r="G400" s="41"/>
      <c r="H400" s="40"/>
      <c r="I400" s="40"/>
      <c r="J400" s="40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/>
      <c r="GA400" s="42"/>
    </row>
    <row r="401" spans="1:183" s="18" customFormat="1" ht="12.75" x14ac:dyDescent="0.2">
      <c r="A401" s="39"/>
      <c r="B401" s="40"/>
      <c r="C401" s="40"/>
      <c r="D401" s="40"/>
      <c r="E401" s="40"/>
      <c r="F401" s="40"/>
      <c r="G401" s="41"/>
      <c r="H401" s="40"/>
      <c r="I401" s="40"/>
      <c r="J401" s="40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  <c r="AX401" s="19"/>
      <c r="GA401" s="42"/>
    </row>
    <row r="402" spans="1:183" s="18" customFormat="1" ht="12.75" x14ac:dyDescent="0.2">
      <c r="A402" s="39"/>
      <c r="B402" s="40"/>
      <c r="C402" s="40"/>
      <c r="D402" s="40"/>
      <c r="E402" s="40"/>
      <c r="F402" s="40"/>
      <c r="G402" s="41"/>
      <c r="H402" s="40"/>
      <c r="I402" s="40"/>
      <c r="J402" s="40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/>
      <c r="GA402" s="42"/>
    </row>
    <row r="403" spans="1:183" s="18" customFormat="1" ht="12.75" x14ac:dyDescent="0.2">
      <c r="A403" s="39"/>
      <c r="B403" s="40"/>
      <c r="C403" s="40"/>
      <c r="D403" s="40"/>
      <c r="E403" s="40"/>
      <c r="F403" s="40"/>
      <c r="G403" s="41"/>
      <c r="H403" s="40"/>
      <c r="I403" s="40"/>
      <c r="J403" s="40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  <c r="AX403" s="19"/>
      <c r="GA403" s="42"/>
    </row>
    <row r="404" spans="1:183" s="18" customFormat="1" ht="12.75" x14ac:dyDescent="0.2">
      <c r="A404" s="39"/>
      <c r="B404" s="40"/>
      <c r="C404" s="40"/>
      <c r="D404" s="40"/>
      <c r="E404" s="40"/>
      <c r="F404" s="40"/>
      <c r="G404" s="41"/>
      <c r="H404" s="40"/>
      <c r="I404" s="40"/>
      <c r="J404" s="40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/>
      <c r="GA404" s="42"/>
    </row>
    <row r="405" spans="1:183" s="18" customFormat="1" ht="12.75" x14ac:dyDescent="0.2">
      <c r="A405" s="39"/>
      <c r="B405" s="40"/>
      <c r="C405" s="40"/>
      <c r="D405" s="40"/>
      <c r="E405" s="40"/>
      <c r="F405" s="40"/>
      <c r="G405" s="41"/>
      <c r="H405" s="40"/>
      <c r="I405" s="40"/>
      <c r="J405" s="40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  <c r="AX405" s="19"/>
      <c r="GA405" s="42"/>
    </row>
    <row r="406" spans="1:183" s="18" customFormat="1" ht="12.75" x14ac:dyDescent="0.2">
      <c r="A406" s="39"/>
      <c r="B406" s="40"/>
      <c r="C406" s="40"/>
      <c r="D406" s="40"/>
      <c r="E406" s="40"/>
      <c r="F406" s="40"/>
      <c r="G406" s="41"/>
      <c r="H406" s="40"/>
      <c r="I406" s="40"/>
      <c r="J406" s="40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/>
      <c r="GA406" s="42"/>
    </row>
    <row r="407" spans="1:183" s="18" customFormat="1" ht="12.75" x14ac:dyDescent="0.2">
      <c r="A407" s="39"/>
      <c r="B407" s="40"/>
      <c r="C407" s="40"/>
      <c r="D407" s="40"/>
      <c r="E407" s="40"/>
      <c r="F407" s="40"/>
      <c r="G407" s="41"/>
      <c r="H407" s="40"/>
      <c r="I407" s="40"/>
      <c r="J407" s="40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  <c r="AX407" s="19"/>
      <c r="GA407" s="42"/>
    </row>
    <row r="408" spans="1:183" s="18" customFormat="1" ht="12.75" x14ac:dyDescent="0.2">
      <c r="A408" s="39"/>
      <c r="B408" s="40"/>
      <c r="C408" s="40"/>
      <c r="D408" s="40"/>
      <c r="E408" s="40"/>
      <c r="F408" s="40"/>
      <c r="G408" s="41"/>
      <c r="H408" s="40"/>
      <c r="I408" s="40"/>
      <c r="J408" s="40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/>
      <c r="GA408" s="42"/>
    </row>
    <row r="409" spans="1:183" s="18" customFormat="1" ht="12.75" x14ac:dyDescent="0.2">
      <c r="A409" s="39"/>
      <c r="B409" s="40"/>
      <c r="C409" s="40"/>
      <c r="D409" s="40"/>
      <c r="E409" s="40"/>
      <c r="F409" s="40"/>
      <c r="G409" s="41"/>
      <c r="H409" s="40"/>
      <c r="I409" s="40"/>
      <c r="J409" s="40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  <c r="AU409" s="19"/>
      <c r="AV409" s="19"/>
      <c r="AW409" s="19"/>
      <c r="AX409" s="19"/>
      <c r="GA409" s="42"/>
    </row>
    <row r="410" spans="1:183" s="18" customFormat="1" ht="12.75" x14ac:dyDescent="0.2">
      <c r="A410" s="39"/>
      <c r="B410" s="40"/>
      <c r="C410" s="40"/>
      <c r="D410" s="40"/>
      <c r="E410" s="40"/>
      <c r="F410" s="40"/>
      <c r="G410" s="41"/>
      <c r="H410" s="40"/>
      <c r="I410" s="40"/>
      <c r="J410" s="40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/>
      <c r="GA410" s="42"/>
    </row>
    <row r="411" spans="1:183" s="18" customFormat="1" ht="12.75" x14ac:dyDescent="0.2">
      <c r="A411" s="39"/>
      <c r="B411" s="40"/>
      <c r="C411" s="40"/>
      <c r="D411" s="40"/>
      <c r="E411" s="40"/>
      <c r="F411" s="40"/>
      <c r="G411" s="41"/>
      <c r="H411" s="40"/>
      <c r="I411" s="40"/>
      <c r="J411" s="40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  <c r="AX411" s="19"/>
      <c r="GA411" s="42"/>
    </row>
    <row r="412" spans="1:183" s="18" customFormat="1" ht="12.75" x14ac:dyDescent="0.2">
      <c r="A412" s="39"/>
      <c r="B412" s="40"/>
      <c r="C412" s="40"/>
      <c r="D412" s="40"/>
      <c r="E412" s="40"/>
      <c r="F412" s="40"/>
      <c r="G412" s="41"/>
      <c r="H412" s="40"/>
      <c r="I412" s="40"/>
      <c r="J412" s="40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/>
      <c r="GA412" s="42"/>
    </row>
    <row r="413" spans="1:183" s="18" customFormat="1" ht="12.75" x14ac:dyDescent="0.2">
      <c r="A413" s="39"/>
      <c r="B413" s="40"/>
      <c r="C413" s="40"/>
      <c r="D413" s="40"/>
      <c r="E413" s="40"/>
      <c r="F413" s="40"/>
      <c r="G413" s="41"/>
      <c r="H413" s="40"/>
      <c r="I413" s="40"/>
      <c r="J413" s="40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  <c r="AX413" s="19"/>
      <c r="GA413" s="42"/>
    </row>
    <row r="414" spans="1:183" s="18" customFormat="1" ht="12.75" x14ac:dyDescent="0.2">
      <c r="A414" s="39"/>
      <c r="B414" s="40"/>
      <c r="C414" s="40"/>
      <c r="D414" s="40"/>
      <c r="E414" s="40"/>
      <c r="F414" s="40"/>
      <c r="G414" s="41"/>
      <c r="H414" s="40"/>
      <c r="I414" s="40"/>
      <c r="J414" s="40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/>
      <c r="GA414" s="42"/>
    </row>
    <row r="415" spans="1:183" s="18" customFormat="1" ht="12.75" x14ac:dyDescent="0.2">
      <c r="A415" s="39"/>
      <c r="B415" s="40"/>
      <c r="C415" s="40"/>
      <c r="D415" s="40"/>
      <c r="E415" s="40"/>
      <c r="F415" s="40"/>
      <c r="G415" s="41"/>
      <c r="H415" s="40"/>
      <c r="I415" s="40"/>
      <c r="J415" s="40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  <c r="AX415" s="19"/>
      <c r="GA415" s="42"/>
    </row>
    <row r="416" spans="1:183" s="18" customFormat="1" ht="12.75" x14ac:dyDescent="0.2">
      <c r="A416" s="39"/>
      <c r="B416" s="40"/>
      <c r="C416" s="40"/>
      <c r="D416" s="40"/>
      <c r="E416" s="40"/>
      <c r="F416" s="40"/>
      <c r="G416" s="41"/>
      <c r="H416" s="40"/>
      <c r="I416" s="40"/>
      <c r="J416" s="40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/>
      <c r="GA416" s="42"/>
    </row>
    <row r="417" spans="1:183" s="18" customFormat="1" ht="12.75" x14ac:dyDescent="0.2">
      <c r="A417" s="39"/>
      <c r="B417" s="40"/>
      <c r="C417" s="40"/>
      <c r="D417" s="40"/>
      <c r="E417" s="40"/>
      <c r="F417" s="40"/>
      <c r="G417" s="41"/>
      <c r="H417" s="40"/>
      <c r="I417" s="40"/>
      <c r="J417" s="40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  <c r="AX417" s="19"/>
      <c r="GA417" s="42"/>
    </row>
    <row r="418" spans="1:183" s="18" customFormat="1" ht="12.75" x14ac:dyDescent="0.2">
      <c r="A418" s="39"/>
      <c r="B418" s="40"/>
      <c r="C418" s="40"/>
      <c r="D418" s="40"/>
      <c r="E418" s="40"/>
      <c r="F418" s="40"/>
      <c r="G418" s="41"/>
      <c r="H418" s="40"/>
      <c r="I418" s="40"/>
      <c r="J418" s="40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/>
      <c r="GA418" s="42"/>
    </row>
    <row r="419" spans="1:183" s="18" customFormat="1" ht="12.75" x14ac:dyDescent="0.2">
      <c r="A419" s="39"/>
      <c r="B419" s="40"/>
      <c r="C419" s="40"/>
      <c r="D419" s="40"/>
      <c r="E419" s="40"/>
      <c r="F419" s="40"/>
      <c r="G419" s="41"/>
      <c r="H419" s="40"/>
      <c r="I419" s="40"/>
      <c r="J419" s="40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/>
      <c r="GA419" s="42"/>
    </row>
    <row r="420" spans="1:183" s="18" customFormat="1" ht="12.75" x14ac:dyDescent="0.2">
      <c r="A420" s="39"/>
      <c r="B420" s="40"/>
      <c r="C420" s="40"/>
      <c r="D420" s="40"/>
      <c r="E420" s="40"/>
      <c r="F420" s="40"/>
      <c r="G420" s="41"/>
      <c r="H420" s="40"/>
      <c r="I420" s="40"/>
      <c r="J420" s="40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/>
      <c r="GA420" s="42"/>
    </row>
    <row r="421" spans="1:183" s="18" customFormat="1" ht="12.75" x14ac:dyDescent="0.2">
      <c r="A421" s="39"/>
      <c r="B421" s="40"/>
      <c r="C421" s="40"/>
      <c r="D421" s="40"/>
      <c r="E421" s="40"/>
      <c r="F421" s="40"/>
      <c r="G421" s="41"/>
      <c r="H421" s="40"/>
      <c r="I421" s="40"/>
      <c r="J421" s="40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  <c r="AX421" s="19"/>
      <c r="GA421" s="42"/>
    </row>
    <row r="422" spans="1:183" s="18" customFormat="1" ht="12.75" x14ac:dyDescent="0.2">
      <c r="A422" s="39"/>
      <c r="B422" s="40"/>
      <c r="C422" s="40"/>
      <c r="D422" s="40"/>
      <c r="E422" s="40"/>
      <c r="F422" s="40"/>
      <c r="G422" s="41"/>
      <c r="H422" s="40"/>
      <c r="I422" s="40"/>
      <c r="J422" s="40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/>
      <c r="GA422" s="42"/>
    </row>
    <row r="423" spans="1:183" s="18" customFormat="1" ht="12.75" x14ac:dyDescent="0.2">
      <c r="A423" s="39"/>
      <c r="B423" s="40"/>
      <c r="C423" s="40"/>
      <c r="D423" s="40"/>
      <c r="E423" s="40"/>
      <c r="F423" s="40"/>
      <c r="G423" s="41"/>
      <c r="H423" s="40"/>
      <c r="I423" s="40"/>
      <c r="J423" s="40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  <c r="AX423" s="19"/>
      <c r="GA423" s="42"/>
    </row>
    <row r="424" spans="1:183" s="18" customFormat="1" ht="12.75" x14ac:dyDescent="0.2">
      <c r="A424" s="39"/>
      <c r="B424" s="40"/>
      <c r="C424" s="40"/>
      <c r="D424" s="40"/>
      <c r="E424" s="40"/>
      <c r="F424" s="40"/>
      <c r="G424" s="41"/>
      <c r="H424" s="40"/>
      <c r="I424" s="40"/>
      <c r="J424" s="40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/>
      <c r="GA424" s="42"/>
    </row>
    <row r="425" spans="1:183" s="18" customFormat="1" ht="12.75" x14ac:dyDescent="0.2">
      <c r="A425" s="39"/>
      <c r="B425" s="40"/>
      <c r="C425" s="40"/>
      <c r="D425" s="40"/>
      <c r="E425" s="40"/>
      <c r="F425" s="40"/>
      <c r="G425" s="41"/>
      <c r="H425" s="40"/>
      <c r="I425" s="40"/>
      <c r="J425" s="40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  <c r="AX425" s="19"/>
      <c r="GA425" s="42"/>
    </row>
    <row r="426" spans="1:183" s="18" customFormat="1" ht="12.75" x14ac:dyDescent="0.2">
      <c r="A426" s="39"/>
      <c r="B426" s="40"/>
      <c r="C426" s="40"/>
      <c r="D426" s="40"/>
      <c r="E426" s="40"/>
      <c r="F426" s="40"/>
      <c r="G426" s="41"/>
      <c r="H426" s="40"/>
      <c r="I426" s="40"/>
      <c r="J426" s="40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/>
      <c r="GA426" s="42"/>
    </row>
    <row r="427" spans="1:183" s="18" customFormat="1" ht="12.75" x14ac:dyDescent="0.2">
      <c r="A427" s="39"/>
      <c r="B427" s="40"/>
      <c r="C427" s="40"/>
      <c r="D427" s="40"/>
      <c r="E427" s="40"/>
      <c r="F427" s="40"/>
      <c r="G427" s="41"/>
      <c r="H427" s="40"/>
      <c r="I427" s="40"/>
      <c r="J427" s="40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  <c r="AX427" s="19"/>
      <c r="GA427" s="42"/>
    </row>
    <row r="428" spans="1:183" s="18" customFormat="1" ht="12.75" x14ac:dyDescent="0.2">
      <c r="A428" s="39"/>
      <c r="B428" s="40"/>
      <c r="C428" s="40"/>
      <c r="D428" s="40"/>
      <c r="E428" s="40"/>
      <c r="F428" s="40"/>
      <c r="G428" s="41"/>
      <c r="H428" s="40"/>
      <c r="I428" s="40"/>
      <c r="J428" s="40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/>
      <c r="GA428" s="42"/>
    </row>
    <row r="429" spans="1:183" s="18" customFormat="1" ht="12.75" x14ac:dyDescent="0.2">
      <c r="A429" s="39"/>
      <c r="B429" s="40"/>
      <c r="C429" s="40"/>
      <c r="D429" s="40"/>
      <c r="E429" s="40"/>
      <c r="F429" s="40"/>
      <c r="G429" s="41"/>
      <c r="H429" s="40"/>
      <c r="I429" s="40"/>
      <c r="J429" s="40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  <c r="AX429" s="19"/>
      <c r="GA429" s="42"/>
    </row>
    <row r="430" spans="1:183" s="18" customFormat="1" ht="12.75" x14ac:dyDescent="0.2">
      <c r="A430" s="39"/>
      <c r="B430" s="40"/>
      <c r="C430" s="40"/>
      <c r="D430" s="40"/>
      <c r="E430" s="40"/>
      <c r="F430" s="40"/>
      <c r="G430" s="41"/>
      <c r="H430" s="40"/>
      <c r="I430" s="40"/>
      <c r="J430" s="40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/>
      <c r="GA430" s="42"/>
    </row>
    <row r="431" spans="1:183" s="18" customFormat="1" ht="12.75" x14ac:dyDescent="0.2">
      <c r="A431" s="39"/>
      <c r="B431" s="40"/>
      <c r="C431" s="40"/>
      <c r="D431" s="40"/>
      <c r="E431" s="40"/>
      <c r="F431" s="40"/>
      <c r="G431" s="41"/>
      <c r="H431" s="40"/>
      <c r="I431" s="40"/>
      <c r="J431" s="40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/>
      <c r="GA431" s="42"/>
    </row>
    <row r="432" spans="1:183" s="18" customFormat="1" ht="12.75" x14ac:dyDescent="0.2">
      <c r="A432" s="39"/>
      <c r="B432" s="40"/>
      <c r="C432" s="40"/>
      <c r="D432" s="40"/>
      <c r="E432" s="40"/>
      <c r="F432" s="40"/>
      <c r="G432" s="41"/>
      <c r="H432" s="40"/>
      <c r="I432" s="40"/>
      <c r="J432" s="40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/>
      <c r="GA432" s="42"/>
    </row>
    <row r="433" spans="1:183" s="18" customFormat="1" ht="12.75" x14ac:dyDescent="0.2">
      <c r="A433" s="39"/>
      <c r="B433" s="40"/>
      <c r="C433" s="40"/>
      <c r="D433" s="40"/>
      <c r="E433" s="40"/>
      <c r="F433" s="40"/>
      <c r="G433" s="41"/>
      <c r="H433" s="40"/>
      <c r="I433" s="40"/>
      <c r="J433" s="40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/>
      <c r="GA433" s="42"/>
    </row>
    <row r="434" spans="1:183" s="18" customFormat="1" ht="12.75" x14ac:dyDescent="0.2">
      <c r="A434" s="39"/>
      <c r="B434" s="40"/>
      <c r="C434" s="40"/>
      <c r="D434" s="40"/>
      <c r="E434" s="40"/>
      <c r="F434" s="40"/>
      <c r="G434" s="41"/>
      <c r="H434" s="40"/>
      <c r="I434" s="40"/>
      <c r="J434" s="40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GA434" s="42"/>
    </row>
    <row r="435" spans="1:183" s="18" customFormat="1" ht="12.75" x14ac:dyDescent="0.2">
      <c r="A435" s="39"/>
      <c r="B435" s="40"/>
      <c r="C435" s="40"/>
      <c r="D435" s="40"/>
      <c r="E435" s="40"/>
      <c r="F435" s="40"/>
      <c r="G435" s="41"/>
      <c r="H435" s="40"/>
      <c r="I435" s="40"/>
      <c r="J435" s="40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/>
      <c r="GA435" s="42"/>
    </row>
    <row r="436" spans="1:183" s="18" customFormat="1" ht="12.75" x14ac:dyDescent="0.2">
      <c r="A436" s="39"/>
      <c r="B436" s="40"/>
      <c r="C436" s="40"/>
      <c r="D436" s="40"/>
      <c r="E436" s="40"/>
      <c r="F436" s="40"/>
      <c r="G436" s="41"/>
      <c r="H436" s="40"/>
      <c r="I436" s="40"/>
      <c r="J436" s="40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/>
      <c r="GA436" s="42"/>
    </row>
    <row r="437" spans="1:183" s="18" customFormat="1" ht="12.75" x14ac:dyDescent="0.2">
      <c r="A437" s="39"/>
      <c r="B437" s="40"/>
      <c r="C437" s="40"/>
      <c r="D437" s="40"/>
      <c r="E437" s="40"/>
      <c r="F437" s="40"/>
      <c r="G437" s="41"/>
      <c r="H437" s="40"/>
      <c r="I437" s="40"/>
      <c r="J437" s="40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/>
      <c r="GA437" s="42"/>
    </row>
    <row r="438" spans="1:183" s="18" customFormat="1" ht="12.75" x14ac:dyDescent="0.2">
      <c r="A438" s="39"/>
      <c r="B438" s="40"/>
      <c r="C438" s="40"/>
      <c r="D438" s="40"/>
      <c r="E438" s="40"/>
      <c r="F438" s="40"/>
      <c r="G438" s="41"/>
      <c r="H438" s="40"/>
      <c r="I438" s="40"/>
      <c r="J438" s="40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/>
      <c r="GA438" s="42"/>
    </row>
    <row r="439" spans="1:183" s="18" customFormat="1" ht="12.75" x14ac:dyDescent="0.2">
      <c r="A439" s="39"/>
      <c r="B439" s="40"/>
      <c r="C439" s="40"/>
      <c r="D439" s="40"/>
      <c r="E439" s="40"/>
      <c r="F439" s="40"/>
      <c r="G439" s="41"/>
      <c r="H439" s="40"/>
      <c r="I439" s="40"/>
      <c r="J439" s="40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/>
      <c r="GA439" s="42"/>
    </row>
    <row r="440" spans="1:183" s="18" customFormat="1" ht="12.75" x14ac:dyDescent="0.2">
      <c r="A440" s="39"/>
      <c r="B440" s="40"/>
      <c r="C440" s="40"/>
      <c r="D440" s="40"/>
      <c r="E440" s="40"/>
      <c r="F440" s="40"/>
      <c r="G440" s="41"/>
      <c r="H440" s="40"/>
      <c r="I440" s="40"/>
      <c r="J440" s="40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/>
      <c r="GA440" s="42"/>
    </row>
    <row r="441" spans="1:183" s="18" customFormat="1" ht="12.75" x14ac:dyDescent="0.2">
      <c r="A441" s="39"/>
      <c r="B441" s="40"/>
      <c r="C441" s="40"/>
      <c r="D441" s="40"/>
      <c r="E441" s="40"/>
      <c r="F441" s="40"/>
      <c r="G441" s="41"/>
      <c r="H441" s="40"/>
      <c r="I441" s="40"/>
      <c r="J441" s="40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  <c r="AX441" s="19"/>
      <c r="GA441" s="42"/>
    </row>
    <row r="442" spans="1:183" s="18" customFormat="1" ht="12.75" x14ac:dyDescent="0.2">
      <c r="A442" s="39"/>
      <c r="B442" s="40"/>
      <c r="C442" s="40"/>
      <c r="D442" s="40"/>
      <c r="E442" s="40"/>
      <c r="F442" s="40"/>
      <c r="G442" s="41"/>
      <c r="H442" s="40"/>
      <c r="I442" s="40"/>
      <c r="J442" s="40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/>
      <c r="GA442" s="42"/>
    </row>
    <row r="443" spans="1:183" s="18" customFormat="1" ht="12.75" x14ac:dyDescent="0.2">
      <c r="A443" s="39"/>
      <c r="B443" s="40"/>
      <c r="C443" s="40"/>
      <c r="D443" s="40"/>
      <c r="E443" s="40"/>
      <c r="F443" s="40"/>
      <c r="G443" s="41"/>
      <c r="H443" s="40"/>
      <c r="I443" s="40"/>
      <c r="J443" s="40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/>
      <c r="GA443" s="42"/>
    </row>
    <row r="444" spans="1:183" s="18" customFormat="1" ht="12.75" x14ac:dyDescent="0.2">
      <c r="A444" s="39"/>
      <c r="B444" s="40"/>
      <c r="C444" s="40"/>
      <c r="D444" s="40"/>
      <c r="E444" s="40"/>
      <c r="F444" s="40"/>
      <c r="G444" s="41"/>
      <c r="H444" s="40"/>
      <c r="I444" s="40"/>
      <c r="J444" s="40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GA444" s="42"/>
    </row>
    <row r="445" spans="1:183" s="18" customFormat="1" ht="12.75" x14ac:dyDescent="0.2">
      <c r="A445" s="39"/>
      <c r="B445" s="40"/>
      <c r="C445" s="40"/>
      <c r="D445" s="40"/>
      <c r="E445" s="40"/>
      <c r="F445" s="40"/>
      <c r="G445" s="41"/>
      <c r="H445" s="40"/>
      <c r="I445" s="40"/>
      <c r="J445" s="40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/>
      <c r="GA445" s="42"/>
    </row>
    <row r="446" spans="1:183" s="18" customFormat="1" ht="12.75" x14ac:dyDescent="0.2">
      <c r="A446" s="39"/>
      <c r="B446" s="40"/>
      <c r="C446" s="40"/>
      <c r="D446" s="40"/>
      <c r="E446" s="40"/>
      <c r="F446" s="40"/>
      <c r="G446" s="41"/>
      <c r="H446" s="40"/>
      <c r="I446" s="40"/>
      <c r="J446" s="40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/>
      <c r="GA446" s="42"/>
    </row>
    <row r="447" spans="1:183" s="18" customFormat="1" ht="12.75" x14ac:dyDescent="0.2">
      <c r="A447" s="39"/>
      <c r="B447" s="40"/>
      <c r="C447" s="40"/>
      <c r="D447" s="40"/>
      <c r="E447" s="40"/>
      <c r="F447" s="40"/>
      <c r="G447" s="41"/>
      <c r="H447" s="40"/>
      <c r="I447" s="40"/>
      <c r="J447" s="40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/>
      <c r="GA447" s="42"/>
    </row>
    <row r="448" spans="1:183" s="18" customFormat="1" ht="12.75" x14ac:dyDescent="0.2">
      <c r="A448" s="39"/>
      <c r="B448" s="40"/>
      <c r="C448" s="40"/>
      <c r="D448" s="40"/>
      <c r="E448" s="40"/>
      <c r="F448" s="40"/>
      <c r="G448" s="41"/>
      <c r="H448" s="40"/>
      <c r="I448" s="40"/>
      <c r="J448" s="40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/>
      <c r="GA448" s="42"/>
    </row>
    <row r="449" spans="1:183" s="18" customFormat="1" ht="12.75" x14ac:dyDescent="0.2">
      <c r="A449" s="39"/>
      <c r="B449" s="40"/>
      <c r="C449" s="40"/>
      <c r="D449" s="40"/>
      <c r="E449" s="40"/>
      <c r="F449" s="40"/>
      <c r="G449" s="41"/>
      <c r="H449" s="40"/>
      <c r="I449" s="40"/>
      <c r="J449" s="40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/>
      <c r="GA449" s="42"/>
    </row>
    <row r="450" spans="1:183" s="18" customFormat="1" ht="12.75" x14ac:dyDescent="0.2">
      <c r="A450" s="39"/>
      <c r="B450" s="40"/>
      <c r="C450" s="40"/>
      <c r="D450" s="40"/>
      <c r="E450" s="40"/>
      <c r="F450" s="40"/>
      <c r="G450" s="41"/>
      <c r="H450" s="40"/>
      <c r="I450" s="40"/>
      <c r="J450" s="40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/>
      <c r="GA450" s="42"/>
    </row>
    <row r="451" spans="1:183" s="18" customFormat="1" ht="12.75" x14ac:dyDescent="0.2">
      <c r="A451" s="39"/>
      <c r="B451" s="40"/>
      <c r="C451" s="40"/>
      <c r="D451" s="40"/>
      <c r="E451" s="40"/>
      <c r="F451" s="40"/>
      <c r="G451" s="41"/>
      <c r="H451" s="40"/>
      <c r="I451" s="40"/>
      <c r="J451" s="40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/>
      <c r="GA451" s="42"/>
    </row>
    <row r="452" spans="1:183" s="18" customFormat="1" ht="12.75" x14ac:dyDescent="0.2">
      <c r="A452" s="39"/>
      <c r="B452" s="40"/>
      <c r="C452" s="40"/>
      <c r="D452" s="40"/>
      <c r="E452" s="40"/>
      <c r="F452" s="40"/>
      <c r="G452" s="41"/>
      <c r="H452" s="40"/>
      <c r="I452" s="40"/>
      <c r="J452" s="40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/>
      <c r="GA452" s="42"/>
    </row>
    <row r="453" spans="1:183" s="18" customFormat="1" ht="12.75" x14ac:dyDescent="0.2">
      <c r="A453" s="39"/>
      <c r="B453" s="40"/>
      <c r="C453" s="40"/>
      <c r="D453" s="40"/>
      <c r="E453" s="40"/>
      <c r="F453" s="40"/>
      <c r="G453" s="41"/>
      <c r="H453" s="40"/>
      <c r="I453" s="40"/>
      <c r="J453" s="40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/>
      <c r="GA453" s="42"/>
    </row>
    <row r="454" spans="1:183" s="18" customFormat="1" ht="12.75" x14ac:dyDescent="0.2">
      <c r="A454" s="39"/>
      <c r="B454" s="40"/>
      <c r="C454" s="40"/>
      <c r="D454" s="40"/>
      <c r="E454" s="40"/>
      <c r="F454" s="40"/>
      <c r="G454" s="41"/>
      <c r="H454" s="40"/>
      <c r="I454" s="40"/>
      <c r="J454" s="40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GA454" s="42"/>
    </row>
    <row r="455" spans="1:183" s="18" customFormat="1" ht="12.75" x14ac:dyDescent="0.2">
      <c r="A455" s="39"/>
      <c r="B455" s="40"/>
      <c r="C455" s="40"/>
      <c r="D455" s="40"/>
      <c r="E455" s="40"/>
      <c r="F455" s="40"/>
      <c r="G455" s="41"/>
      <c r="H455" s="40"/>
      <c r="I455" s="40"/>
      <c r="J455" s="40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/>
      <c r="GA455" s="42"/>
    </row>
    <row r="456" spans="1:183" s="18" customFormat="1" ht="12.75" x14ac:dyDescent="0.2">
      <c r="A456" s="39"/>
      <c r="B456" s="40"/>
      <c r="C456" s="40"/>
      <c r="D456" s="40"/>
      <c r="E456" s="40"/>
      <c r="F456" s="40"/>
      <c r="G456" s="41"/>
      <c r="H456" s="40"/>
      <c r="I456" s="40"/>
      <c r="J456" s="40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GA456" s="42"/>
    </row>
    <row r="457" spans="1:183" s="18" customFormat="1" ht="12.75" x14ac:dyDescent="0.2">
      <c r="A457" s="39"/>
      <c r="B457" s="40"/>
      <c r="C457" s="40"/>
      <c r="D457" s="40"/>
      <c r="E457" s="40"/>
      <c r="F457" s="40"/>
      <c r="G457" s="41"/>
      <c r="H457" s="40"/>
      <c r="I457" s="40"/>
      <c r="J457" s="40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GA457" s="42"/>
    </row>
    <row r="458" spans="1:183" s="18" customFormat="1" ht="12.75" x14ac:dyDescent="0.2">
      <c r="A458" s="39"/>
      <c r="B458" s="40"/>
      <c r="C458" s="40"/>
      <c r="D458" s="40"/>
      <c r="E458" s="40"/>
      <c r="F458" s="40"/>
      <c r="G458" s="41"/>
      <c r="H458" s="40"/>
      <c r="I458" s="40"/>
      <c r="J458" s="40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GA458" s="42"/>
    </row>
    <row r="459" spans="1:183" s="18" customFormat="1" ht="12.75" x14ac:dyDescent="0.2">
      <c r="A459" s="39"/>
      <c r="B459" s="40"/>
      <c r="C459" s="40"/>
      <c r="D459" s="40"/>
      <c r="E459" s="40"/>
      <c r="F459" s="40"/>
      <c r="G459" s="41"/>
      <c r="H459" s="40"/>
      <c r="I459" s="40"/>
      <c r="J459" s="40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/>
      <c r="GA459" s="42"/>
    </row>
    <row r="460" spans="1:183" s="18" customFormat="1" ht="12.75" x14ac:dyDescent="0.2">
      <c r="A460" s="39"/>
      <c r="B460" s="40"/>
      <c r="C460" s="40"/>
      <c r="D460" s="40"/>
      <c r="E460" s="40"/>
      <c r="F460" s="40"/>
      <c r="G460" s="41"/>
      <c r="H460" s="40"/>
      <c r="I460" s="40"/>
      <c r="J460" s="40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/>
      <c r="GA460" s="42"/>
    </row>
    <row r="461" spans="1:183" s="18" customFormat="1" ht="12.75" x14ac:dyDescent="0.2">
      <c r="A461" s="39"/>
      <c r="B461" s="40"/>
      <c r="C461" s="40"/>
      <c r="D461" s="40"/>
      <c r="E461" s="40"/>
      <c r="F461" s="40"/>
      <c r="G461" s="41"/>
      <c r="H461" s="40"/>
      <c r="I461" s="40"/>
      <c r="J461" s="40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/>
      <c r="GA461" s="42"/>
    </row>
    <row r="462" spans="1:183" s="18" customFormat="1" ht="12.75" x14ac:dyDescent="0.2">
      <c r="A462" s="39"/>
      <c r="B462" s="40"/>
      <c r="C462" s="40"/>
      <c r="D462" s="40"/>
      <c r="E462" s="40"/>
      <c r="F462" s="40"/>
      <c r="G462" s="41"/>
      <c r="H462" s="40"/>
      <c r="I462" s="40"/>
      <c r="J462" s="40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/>
      <c r="GA462" s="42"/>
    </row>
    <row r="463" spans="1:183" s="18" customFormat="1" ht="12.75" x14ac:dyDescent="0.2">
      <c r="A463" s="39"/>
      <c r="B463" s="40"/>
      <c r="C463" s="40"/>
      <c r="D463" s="40"/>
      <c r="E463" s="40"/>
      <c r="F463" s="40"/>
      <c r="G463" s="41"/>
      <c r="H463" s="40"/>
      <c r="I463" s="40"/>
      <c r="J463" s="40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/>
      <c r="AW463" s="19"/>
      <c r="AX463" s="19"/>
      <c r="GA463" s="42"/>
    </row>
    <row r="464" spans="1:183" s="18" customFormat="1" ht="12.75" x14ac:dyDescent="0.2">
      <c r="A464" s="39"/>
      <c r="B464" s="40"/>
      <c r="C464" s="40"/>
      <c r="D464" s="40"/>
      <c r="E464" s="40"/>
      <c r="F464" s="40"/>
      <c r="G464" s="41"/>
      <c r="H464" s="40"/>
      <c r="I464" s="40"/>
      <c r="J464" s="40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/>
      <c r="GA464" s="42"/>
    </row>
    <row r="465" spans="1:183" s="18" customFormat="1" ht="12.75" x14ac:dyDescent="0.2">
      <c r="A465" s="39"/>
      <c r="B465" s="40"/>
      <c r="C465" s="40"/>
      <c r="D465" s="40"/>
      <c r="E465" s="40"/>
      <c r="F465" s="40"/>
      <c r="G465" s="41"/>
      <c r="H465" s="40"/>
      <c r="I465" s="40"/>
      <c r="J465" s="40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19"/>
      <c r="AQ465" s="19"/>
      <c r="AR465" s="19"/>
      <c r="AS465" s="19"/>
      <c r="AT465" s="19"/>
      <c r="AU465" s="19"/>
      <c r="AV465" s="19"/>
      <c r="AW465" s="19"/>
      <c r="AX465" s="19"/>
      <c r="GA465" s="42"/>
    </row>
    <row r="466" spans="1:183" s="18" customFormat="1" ht="12.75" x14ac:dyDescent="0.2">
      <c r="A466" s="39"/>
      <c r="B466" s="40"/>
      <c r="C466" s="40"/>
      <c r="D466" s="40"/>
      <c r="E466" s="40"/>
      <c r="F466" s="40"/>
      <c r="G466" s="41"/>
      <c r="H466" s="40"/>
      <c r="I466" s="40"/>
      <c r="J466" s="40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/>
      <c r="GA466" s="42"/>
    </row>
    <row r="467" spans="1:183" s="18" customFormat="1" ht="12.75" x14ac:dyDescent="0.2">
      <c r="A467" s="39"/>
      <c r="B467" s="40"/>
      <c r="C467" s="40"/>
      <c r="D467" s="40"/>
      <c r="E467" s="40"/>
      <c r="F467" s="40"/>
      <c r="G467" s="41"/>
      <c r="H467" s="40"/>
      <c r="I467" s="40"/>
      <c r="J467" s="40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19"/>
      <c r="AQ467" s="19"/>
      <c r="AR467" s="19"/>
      <c r="AS467" s="19"/>
      <c r="AT467" s="19"/>
      <c r="AU467" s="19"/>
      <c r="AV467" s="19"/>
      <c r="AW467" s="19"/>
      <c r="AX467" s="19"/>
      <c r="GA467" s="42"/>
    </row>
    <row r="468" spans="1:183" s="18" customFormat="1" ht="12.75" x14ac:dyDescent="0.2">
      <c r="A468" s="39"/>
      <c r="B468" s="40"/>
      <c r="C468" s="40"/>
      <c r="D468" s="40"/>
      <c r="E468" s="40"/>
      <c r="F468" s="40"/>
      <c r="G468" s="41"/>
      <c r="H468" s="40"/>
      <c r="I468" s="40"/>
      <c r="J468" s="40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/>
      <c r="GA468" s="42"/>
    </row>
    <row r="469" spans="1:183" s="18" customFormat="1" ht="12.75" x14ac:dyDescent="0.2">
      <c r="A469" s="39"/>
      <c r="B469" s="40"/>
      <c r="C469" s="40"/>
      <c r="D469" s="40"/>
      <c r="E469" s="40"/>
      <c r="F469" s="40"/>
      <c r="G469" s="41"/>
      <c r="H469" s="40"/>
      <c r="I469" s="40"/>
      <c r="J469" s="40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/>
      <c r="GA469" s="42"/>
    </row>
    <row r="470" spans="1:183" s="18" customFormat="1" ht="12.75" x14ac:dyDescent="0.2">
      <c r="A470" s="39"/>
      <c r="B470" s="40"/>
      <c r="C470" s="40"/>
      <c r="D470" s="40"/>
      <c r="E470" s="40"/>
      <c r="F470" s="40"/>
      <c r="G470" s="41"/>
      <c r="H470" s="40"/>
      <c r="I470" s="40"/>
      <c r="J470" s="40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/>
      <c r="GA470" s="42"/>
    </row>
    <row r="471" spans="1:183" s="18" customFormat="1" ht="12.75" x14ac:dyDescent="0.2">
      <c r="A471" s="39"/>
      <c r="B471" s="40"/>
      <c r="C471" s="40"/>
      <c r="D471" s="40"/>
      <c r="E471" s="40"/>
      <c r="F471" s="40"/>
      <c r="G471" s="41"/>
      <c r="H471" s="40"/>
      <c r="I471" s="40"/>
      <c r="J471" s="40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19"/>
      <c r="AQ471" s="19"/>
      <c r="AR471" s="19"/>
      <c r="AS471" s="19"/>
      <c r="AT471" s="19"/>
      <c r="AU471" s="19"/>
      <c r="AV471" s="19"/>
      <c r="AW471" s="19"/>
      <c r="AX471" s="19"/>
      <c r="GA471" s="42"/>
    </row>
    <row r="472" spans="1:183" s="18" customFormat="1" ht="12.75" x14ac:dyDescent="0.2">
      <c r="A472" s="39"/>
      <c r="B472" s="40"/>
      <c r="C472" s="40"/>
      <c r="D472" s="40"/>
      <c r="E472" s="40"/>
      <c r="F472" s="40"/>
      <c r="G472" s="41"/>
      <c r="H472" s="40"/>
      <c r="I472" s="40"/>
      <c r="J472" s="40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/>
      <c r="GA472" s="42"/>
    </row>
    <row r="473" spans="1:183" s="18" customFormat="1" ht="12.75" x14ac:dyDescent="0.2">
      <c r="A473" s="39"/>
      <c r="B473" s="40"/>
      <c r="C473" s="40"/>
      <c r="D473" s="40"/>
      <c r="E473" s="40"/>
      <c r="F473" s="40"/>
      <c r="G473" s="41"/>
      <c r="H473" s="40"/>
      <c r="I473" s="40"/>
      <c r="J473" s="40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 s="19"/>
      <c r="AX473" s="19"/>
      <c r="GA473" s="42"/>
    </row>
    <row r="474" spans="1:183" s="18" customFormat="1" ht="12.75" x14ac:dyDescent="0.2">
      <c r="A474" s="39"/>
      <c r="B474" s="40"/>
      <c r="C474" s="40"/>
      <c r="D474" s="40"/>
      <c r="E474" s="40"/>
      <c r="F474" s="40"/>
      <c r="G474" s="41"/>
      <c r="H474" s="40"/>
      <c r="I474" s="40"/>
      <c r="J474" s="40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/>
      <c r="GA474" s="42"/>
    </row>
    <row r="475" spans="1:183" s="18" customFormat="1" ht="12.75" x14ac:dyDescent="0.2">
      <c r="A475" s="39"/>
      <c r="B475" s="40"/>
      <c r="C475" s="40"/>
      <c r="D475" s="40"/>
      <c r="E475" s="40"/>
      <c r="F475" s="40"/>
      <c r="G475" s="41"/>
      <c r="H475" s="40"/>
      <c r="I475" s="40"/>
      <c r="J475" s="40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  <c r="AU475" s="19"/>
      <c r="AV475" s="19"/>
      <c r="AW475" s="19"/>
      <c r="AX475" s="19"/>
      <c r="GA475" s="42"/>
    </row>
    <row r="476" spans="1:183" s="18" customFormat="1" ht="12.75" x14ac:dyDescent="0.2">
      <c r="A476" s="39"/>
      <c r="B476" s="40"/>
      <c r="C476" s="40"/>
      <c r="D476" s="40"/>
      <c r="E476" s="40"/>
      <c r="F476" s="40"/>
      <c r="G476" s="41"/>
      <c r="H476" s="40"/>
      <c r="I476" s="40"/>
      <c r="J476" s="40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/>
      <c r="GA476" s="42"/>
    </row>
    <row r="477" spans="1:183" s="18" customFormat="1" ht="12.75" x14ac:dyDescent="0.2">
      <c r="A477" s="39"/>
      <c r="B477" s="40"/>
      <c r="C477" s="40"/>
      <c r="D477" s="40"/>
      <c r="E477" s="40"/>
      <c r="F477" s="40"/>
      <c r="G477" s="41"/>
      <c r="H477" s="40"/>
      <c r="I477" s="40"/>
      <c r="J477" s="40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19"/>
      <c r="AQ477" s="19"/>
      <c r="AR477" s="19"/>
      <c r="AS477" s="19"/>
      <c r="AT477" s="19"/>
      <c r="AU477" s="19"/>
      <c r="AV477" s="19"/>
      <c r="AW477" s="19"/>
      <c r="AX477" s="19"/>
      <c r="GA477" s="42"/>
    </row>
    <row r="478" spans="1:183" s="18" customFormat="1" ht="12.75" x14ac:dyDescent="0.2">
      <c r="A478" s="39"/>
      <c r="B478" s="40"/>
      <c r="C478" s="40"/>
      <c r="D478" s="40"/>
      <c r="E478" s="40"/>
      <c r="F478" s="40"/>
      <c r="G478" s="41"/>
      <c r="H478" s="40"/>
      <c r="I478" s="40"/>
      <c r="J478" s="40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19"/>
      <c r="AQ478" s="19"/>
      <c r="AR478" s="19"/>
      <c r="AS478" s="19"/>
      <c r="AT478" s="19"/>
      <c r="AU478" s="19"/>
      <c r="AV478" s="19"/>
      <c r="AW478" s="19"/>
      <c r="AX478" s="19"/>
      <c r="GA478" s="42"/>
    </row>
    <row r="479" spans="1:183" s="18" customFormat="1" ht="12.75" x14ac:dyDescent="0.2">
      <c r="A479" s="39"/>
      <c r="B479" s="40"/>
      <c r="C479" s="40"/>
      <c r="D479" s="40"/>
      <c r="E479" s="40"/>
      <c r="F479" s="40"/>
      <c r="G479" s="41"/>
      <c r="H479" s="40"/>
      <c r="I479" s="40"/>
      <c r="J479" s="40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19"/>
      <c r="AQ479" s="19"/>
      <c r="AR479" s="19"/>
      <c r="AS479" s="19"/>
      <c r="AT479" s="19"/>
      <c r="AU479" s="19"/>
      <c r="AV479" s="19"/>
      <c r="AW479" s="19"/>
      <c r="AX479" s="19"/>
      <c r="GA479" s="42"/>
    </row>
    <row r="480" spans="1:183" s="18" customFormat="1" ht="12.75" x14ac:dyDescent="0.2">
      <c r="A480" s="39"/>
      <c r="B480" s="40"/>
      <c r="C480" s="40"/>
      <c r="D480" s="40"/>
      <c r="E480" s="40"/>
      <c r="F480" s="40"/>
      <c r="G480" s="41"/>
      <c r="H480" s="40"/>
      <c r="I480" s="40"/>
      <c r="J480" s="40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19"/>
      <c r="AQ480" s="19"/>
      <c r="AR480" s="19"/>
      <c r="AS480" s="19"/>
      <c r="AT480" s="19"/>
      <c r="AU480" s="19"/>
      <c r="AV480" s="19"/>
      <c r="AW480" s="19"/>
      <c r="AX480" s="19"/>
      <c r="GA480" s="42"/>
    </row>
    <row r="481" spans="1:183" s="18" customFormat="1" ht="12.75" x14ac:dyDescent="0.2">
      <c r="A481" s="39"/>
      <c r="B481" s="40"/>
      <c r="C481" s="40"/>
      <c r="D481" s="40"/>
      <c r="E481" s="40"/>
      <c r="F481" s="40"/>
      <c r="G481" s="41"/>
      <c r="H481" s="40"/>
      <c r="I481" s="40"/>
      <c r="J481" s="40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/>
      <c r="GA481" s="42"/>
    </row>
    <row r="482" spans="1:183" s="18" customFormat="1" ht="12.75" x14ac:dyDescent="0.2">
      <c r="A482" s="39"/>
      <c r="B482" s="40"/>
      <c r="C482" s="40"/>
      <c r="D482" s="40"/>
      <c r="E482" s="40"/>
      <c r="F482" s="40"/>
      <c r="G482" s="41"/>
      <c r="H482" s="40"/>
      <c r="I482" s="40"/>
      <c r="J482" s="40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19"/>
      <c r="AQ482" s="19"/>
      <c r="AR482" s="19"/>
      <c r="AS482" s="19"/>
      <c r="AT482" s="19"/>
      <c r="AU482" s="19"/>
      <c r="AV482" s="19"/>
      <c r="AW482" s="19"/>
      <c r="AX482" s="19"/>
      <c r="GA482" s="42"/>
    </row>
    <row r="483" spans="1:183" s="18" customFormat="1" ht="12.75" x14ac:dyDescent="0.2">
      <c r="A483" s="39"/>
      <c r="B483" s="40"/>
      <c r="C483" s="40"/>
      <c r="D483" s="40"/>
      <c r="E483" s="40"/>
      <c r="F483" s="40"/>
      <c r="G483" s="41"/>
      <c r="H483" s="40"/>
      <c r="I483" s="40"/>
      <c r="J483" s="40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19"/>
      <c r="AQ483" s="19"/>
      <c r="AR483" s="19"/>
      <c r="AS483" s="19"/>
      <c r="AT483" s="19"/>
      <c r="AU483" s="19"/>
      <c r="AV483" s="19"/>
      <c r="AW483" s="19"/>
      <c r="AX483" s="19"/>
      <c r="GA483" s="42"/>
    </row>
    <row r="484" spans="1:183" s="18" customFormat="1" ht="12.75" x14ac:dyDescent="0.2">
      <c r="A484" s="39"/>
      <c r="B484" s="40"/>
      <c r="C484" s="40"/>
      <c r="D484" s="40"/>
      <c r="E484" s="40"/>
      <c r="F484" s="40"/>
      <c r="G484" s="41"/>
      <c r="H484" s="40"/>
      <c r="I484" s="40"/>
      <c r="J484" s="40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GA484" s="42"/>
    </row>
    <row r="485" spans="1:183" s="18" customFormat="1" ht="12.75" x14ac:dyDescent="0.2">
      <c r="A485" s="39"/>
      <c r="B485" s="40"/>
      <c r="C485" s="40"/>
      <c r="D485" s="40"/>
      <c r="E485" s="40"/>
      <c r="F485" s="40"/>
      <c r="G485" s="41"/>
      <c r="H485" s="40"/>
      <c r="I485" s="40"/>
      <c r="J485" s="40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GA485" s="42"/>
    </row>
    <row r="486" spans="1:183" s="18" customFormat="1" ht="12.75" x14ac:dyDescent="0.2">
      <c r="A486" s="39"/>
      <c r="B486" s="40"/>
      <c r="C486" s="40"/>
      <c r="D486" s="40"/>
      <c r="E486" s="40"/>
      <c r="F486" s="40"/>
      <c r="G486" s="41"/>
      <c r="H486" s="40"/>
      <c r="I486" s="40"/>
      <c r="J486" s="40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GA486" s="42"/>
    </row>
    <row r="487" spans="1:183" s="18" customFormat="1" ht="12.75" x14ac:dyDescent="0.2">
      <c r="A487" s="39"/>
      <c r="B487" s="40"/>
      <c r="C487" s="40"/>
      <c r="D487" s="40"/>
      <c r="E487" s="40"/>
      <c r="F487" s="40"/>
      <c r="G487" s="41"/>
      <c r="H487" s="40"/>
      <c r="I487" s="40"/>
      <c r="J487" s="40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GA487" s="42"/>
    </row>
    <row r="488" spans="1:183" s="18" customFormat="1" ht="12.75" x14ac:dyDescent="0.2">
      <c r="A488" s="39"/>
      <c r="B488" s="40"/>
      <c r="C488" s="40"/>
      <c r="D488" s="40"/>
      <c r="E488" s="40"/>
      <c r="F488" s="40"/>
      <c r="G488" s="41"/>
      <c r="H488" s="40"/>
      <c r="I488" s="40"/>
      <c r="J488" s="40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GA488" s="42"/>
    </row>
    <row r="489" spans="1:183" s="18" customFormat="1" ht="12.75" x14ac:dyDescent="0.2">
      <c r="A489" s="39"/>
      <c r="B489" s="40"/>
      <c r="C489" s="40"/>
      <c r="D489" s="40"/>
      <c r="E489" s="40"/>
      <c r="F489" s="40"/>
      <c r="G489" s="41"/>
      <c r="H489" s="40"/>
      <c r="I489" s="40"/>
      <c r="J489" s="40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GA489" s="42"/>
    </row>
    <row r="490" spans="1:183" s="18" customFormat="1" ht="12.75" x14ac:dyDescent="0.2">
      <c r="A490" s="39"/>
      <c r="B490" s="40"/>
      <c r="C490" s="40"/>
      <c r="D490" s="40"/>
      <c r="E490" s="40"/>
      <c r="F490" s="40"/>
      <c r="G490" s="41"/>
      <c r="H490" s="40"/>
      <c r="I490" s="40"/>
      <c r="J490" s="40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/>
      <c r="GA490" s="42"/>
    </row>
    <row r="491" spans="1:183" s="18" customFormat="1" ht="12.75" x14ac:dyDescent="0.2">
      <c r="A491" s="39"/>
      <c r="B491" s="40"/>
      <c r="C491" s="40"/>
      <c r="D491" s="40"/>
      <c r="E491" s="40"/>
      <c r="F491" s="40"/>
      <c r="G491" s="41"/>
      <c r="H491" s="40"/>
      <c r="I491" s="40"/>
      <c r="J491" s="40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/>
      <c r="GA491" s="42"/>
    </row>
    <row r="492" spans="1:183" s="18" customFormat="1" ht="12.75" x14ac:dyDescent="0.2">
      <c r="A492" s="39"/>
      <c r="B492" s="40"/>
      <c r="C492" s="40"/>
      <c r="D492" s="40"/>
      <c r="E492" s="40"/>
      <c r="F492" s="40"/>
      <c r="G492" s="41"/>
      <c r="H492" s="40"/>
      <c r="I492" s="40"/>
      <c r="J492" s="40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/>
      <c r="GA492" s="42"/>
    </row>
    <row r="493" spans="1:183" s="18" customFormat="1" ht="12.75" x14ac:dyDescent="0.2">
      <c r="A493" s="39"/>
      <c r="B493" s="40"/>
      <c r="C493" s="40"/>
      <c r="D493" s="40"/>
      <c r="E493" s="40"/>
      <c r="F493" s="40"/>
      <c r="G493" s="41"/>
      <c r="H493" s="40"/>
      <c r="I493" s="40"/>
      <c r="J493" s="40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GA493" s="42"/>
    </row>
    <row r="494" spans="1:183" s="18" customFormat="1" ht="12.75" x14ac:dyDescent="0.2">
      <c r="A494" s="39"/>
      <c r="B494" s="40"/>
      <c r="C494" s="40"/>
      <c r="D494" s="40"/>
      <c r="E494" s="40"/>
      <c r="F494" s="40"/>
      <c r="G494" s="41"/>
      <c r="H494" s="40"/>
      <c r="I494" s="40"/>
      <c r="J494" s="40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GA494" s="42"/>
    </row>
    <row r="495" spans="1:183" s="18" customFormat="1" ht="12.75" x14ac:dyDescent="0.2">
      <c r="A495" s="39"/>
      <c r="B495" s="40"/>
      <c r="C495" s="40"/>
      <c r="D495" s="40"/>
      <c r="E495" s="40"/>
      <c r="F495" s="40"/>
      <c r="G495" s="41"/>
      <c r="H495" s="40"/>
      <c r="I495" s="40"/>
      <c r="J495" s="40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/>
      <c r="GA495" s="42"/>
    </row>
    <row r="496" spans="1:183" s="18" customFormat="1" ht="12.75" x14ac:dyDescent="0.2">
      <c r="A496" s="39"/>
      <c r="B496" s="40"/>
      <c r="C496" s="40"/>
      <c r="D496" s="40"/>
      <c r="E496" s="40"/>
      <c r="F496" s="40"/>
      <c r="G496" s="41"/>
      <c r="H496" s="40"/>
      <c r="I496" s="40"/>
      <c r="J496" s="40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GA496" s="42"/>
    </row>
    <row r="497" spans="1:183" s="18" customFormat="1" ht="12.75" x14ac:dyDescent="0.2">
      <c r="A497" s="39"/>
      <c r="B497" s="40"/>
      <c r="C497" s="40"/>
      <c r="D497" s="40"/>
      <c r="E497" s="40"/>
      <c r="F497" s="40"/>
      <c r="G497" s="41"/>
      <c r="H497" s="40"/>
      <c r="I497" s="40"/>
      <c r="J497" s="40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  <c r="AU497" s="19"/>
      <c r="AV497" s="19"/>
      <c r="AW497" s="19"/>
      <c r="AX497" s="19"/>
      <c r="GA497" s="42"/>
    </row>
    <row r="498" spans="1:183" s="18" customFormat="1" ht="12.75" x14ac:dyDescent="0.2">
      <c r="A498" s="39"/>
      <c r="B498" s="40"/>
      <c r="C498" s="40"/>
      <c r="D498" s="40"/>
      <c r="E498" s="40"/>
      <c r="F498" s="40"/>
      <c r="G498" s="41"/>
      <c r="H498" s="40"/>
      <c r="I498" s="40"/>
      <c r="J498" s="40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/>
      <c r="GA498" s="42"/>
    </row>
    <row r="499" spans="1:183" s="18" customFormat="1" ht="12.75" x14ac:dyDescent="0.2">
      <c r="A499" s="39"/>
      <c r="B499" s="40"/>
      <c r="C499" s="40"/>
      <c r="D499" s="40"/>
      <c r="E499" s="40"/>
      <c r="F499" s="40"/>
      <c r="G499" s="41"/>
      <c r="H499" s="40"/>
      <c r="I499" s="40"/>
      <c r="J499" s="40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 s="19"/>
      <c r="AX499" s="19"/>
      <c r="GA499" s="42"/>
    </row>
    <row r="500" spans="1:183" s="18" customFormat="1" ht="12.75" x14ac:dyDescent="0.2">
      <c r="A500" s="39"/>
      <c r="B500" s="40"/>
      <c r="C500" s="40"/>
      <c r="D500" s="40"/>
      <c r="E500" s="40"/>
      <c r="F500" s="40"/>
      <c r="G500" s="41"/>
      <c r="H500" s="40"/>
      <c r="I500" s="40"/>
      <c r="J500" s="40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/>
      <c r="GA500" s="42"/>
    </row>
    <row r="501" spans="1:183" s="18" customFormat="1" ht="12.75" x14ac:dyDescent="0.2">
      <c r="A501" s="39"/>
      <c r="B501" s="40"/>
      <c r="C501" s="40"/>
      <c r="D501" s="40"/>
      <c r="E501" s="40"/>
      <c r="F501" s="40"/>
      <c r="G501" s="41"/>
      <c r="H501" s="40"/>
      <c r="I501" s="40"/>
      <c r="J501" s="40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  <c r="AU501" s="19"/>
      <c r="AV501" s="19"/>
      <c r="AW501" s="19"/>
      <c r="AX501" s="19"/>
      <c r="GA501" s="42"/>
    </row>
    <row r="502" spans="1:183" s="18" customFormat="1" ht="12.75" x14ac:dyDescent="0.2">
      <c r="A502" s="39"/>
      <c r="B502" s="40"/>
      <c r="C502" s="40"/>
      <c r="D502" s="40"/>
      <c r="E502" s="40"/>
      <c r="F502" s="40"/>
      <c r="G502" s="41"/>
      <c r="H502" s="40"/>
      <c r="I502" s="40"/>
      <c r="J502" s="40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/>
      <c r="GA502" s="42"/>
    </row>
    <row r="503" spans="1:183" s="18" customFormat="1" ht="12.75" x14ac:dyDescent="0.2">
      <c r="A503" s="39"/>
      <c r="B503" s="40"/>
      <c r="C503" s="40"/>
      <c r="D503" s="40"/>
      <c r="E503" s="40"/>
      <c r="F503" s="40"/>
      <c r="G503" s="41"/>
      <c r="H503" s="40"/>
      <c r="I503" s="40"/>
      <c r="J503" s="40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/>
      <c r="GA503" s="42"/>
    </row>
    <row r="504" spans="1:183" s="18" customFormat="1" ht="12.75" x14ac:dyDescent="0.2">
      <c r="A504" s="39"/>
      <c r="B504" s="40"/>
      <c r="C504" s="40"/>
      <c r="D504" s="40"/>
      <c r="E504" s="40"/>
      <c r="F504" s="40"/>
      <c r="G504" s="41"/>
      <c r="H504" s="40"/>
      <c r="I504" s="40"/>
      <c r="J504" s="40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/>
      <c r="GA504" s="42"/>
    </row>
    <row r="505" spans="1:183" s="18" customFormat="1" ht="12.75" x14ac:dyDescent="0.2">
      <c r="A505" s="39"/>
      <c r="B505" s="40"/>
      <c r="C505" s="40"/>
      <c r="D505" s="40"/>
      <c r="E505" s="40"/>
      <c r="F505" s="40"/>
      <c r="G505" s="41"/>
      <c r="H505" s="40"/>
      <c r="I505" s="40"/>
      <c r="J505" s="40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/>
      <c r="GA505" s="42"/>
    </row>
    <row r="506" spans="1:183" s="18" customFormat="1" ht="12.75" x14ac:dyDescent="0.2">
      <c r="A506" s="39"/>
      <c r="B506" s="40"/>
      <c r="C506" s="40"/>
      <c r="D506" s="40"/>
      <c r="E506" s="40"/>
      <c r="F506" s="40"/>
      <c r="G506" s="41"/>
      <c r="H506" s="40"/>
      <c r="I506" s="40"/>
      <c r="J506" s="40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GA506" s="42"/>
    </row>
    <row r="507" spans="1:183" s="18" customFormat="1" ht="12.75" x14ac:dyDescent="0.2">
      <c r="A507" s="39"/>
      <c r="B507" s="40"/>
      <c r="C507" s="40"/>
      <c r="D507" s="40"/>
      <c r="E507" s="40"/>
      <c r="F507" s="40"/>
      <c r="G507" s="41"/>
      <c r="H507" s="40"/>
      <c r="I507" s="40"/>
      <c r="J507" s="40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 s="19"/>
      <c r="AX507" s="19"/>
      <c r="GA507" s="42"/>
    </row>
    <row r="508" spans="1:183" s="18" customFormat="1" ht="12.75" x14ac:dyDescent="0.2">
      <c r="A508" s="39"/>
      <c r="B508" s="40"/>
      <c r="C508" s="40"/>
      <c r="D508" s="40"/>
      <c r="E508" s="40"/>
      <c r="F508" s="40"/>
      <c r="G508" s="41"/>
      <c r="H508" s="40"/>
      <c r="I508" s="40"/>
      <c r="J508" s="40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/>
      <c r="GA508" s="42"/>
    </row>
    <row r="509" spans="1:183" s="18" customFormat="1" ht="12.75" x14ac:dyDescent="0.2">
      <c r="A509" s="39"/>
      <c r="B509" s="40"/>
      <c r="C509" s="40"/>
      <c r="D509" s="40"/>
      <c r="E509" s="40"/>
      <c r="F509" s="40"/>
      <c r="G509" s="41"/>
      <c r="H509" s="40"/>
      <c r="I509" s="40"/>
      <c r="J509" s="40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/>
      <c r="AW509" s="19"/>
      <c r="AX509" s="19"/>
      <c r="GA509" s="42"/>
    </row>
    <row r="510" spans="1:183" s="18" customFormat="1" ht="12.75" x14ac:dyDescent="0.2">
      <c r="A510" s="39"/>
      <c r="B510" s="40"/>
      <c r="C510" s="40"/>
      <c r="D510" s="40"/>
      <c r="E510" s="40"/>
      <c r="F510" s="40"/>
      <c r="G510" s="41"/>
      <c r="H510" s="40"/>
      <c r="I510" s="40"/>
      <c r="J510" s="40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/>
      <c r="GA510" s="42"/>
    </row>
    <row r="511" spans="1:183" s="18" customFormat="1" ht="12.75" x14ac:dyDescent="0.2">
      <c r="A511" s="39"/>
      <c r="B511" s="40"/>
      <c r="C511" s="40"/>
      <c r="D511" s="40"/>
      <c r="E511" s="40"/>
      <c r="F511" s="40"/>
      <c r="G511" s="41"/>
      <c r="H511" s="40"/>
      <c r="I511" s="40"/>
      <c r="J511" s="40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  <c r="AU511" s="19"/>
      <c r="AV511" s="19"/>
      <c r="AW511" s="19"/>
      <c r="AX511" s="19"/>
      <c r="GA511" s="42"/>
    </row>
    <row r="512" spans="1:183" s="18" customFormat="1" ht="12.75" x14ac:dyDescent="0.2">
      <c r="A512" s="39"/>
      <c r="B512" s="40"/>
      <c r="C512" s="40"/>
      <c r="D512" s="40"/>
      <c r="E512" s="40"/>
      <c r="F512" s="40"/>
      <c r="G512" s="41"/>
      <c r="H512" s="40"/>
      <c r="I512" s="40"/>
      <c r="J512" s="40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/>
      <c r="AW512" s="19"/>
      <c r="AX512" s="19"/>
      <c r="GA512" s="42"/>
    </row>
    <row r="513" spans="1:183" s="18" customFormat="1" ht="12.75" x14ac:dyDescent="0.2">
      <c r="A513" s="39"/>
      <c r="B513" s="40"/>
      <c r="C513" s="40"/>
      <c r="D513" s="40"/>
      <c r="E513" s="40"/>
      <c r="F513" s="40"/>
      <c r="G513" s="41"/>
      <c r="H513" s="40"/>
      <c r="I513" s="40"/>
      <c r="J513" s="40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/>
      <c r="GA513" s="42"/>
    </row>
    <row r="514" spans="1:183" s="18" customFormat="1" ht="12.75" x14ac:dyDescent="0.2">
      <c r="A514" s="39"/>
      <c r="B514" s="40"/>
      <c r="C514" s="40"/>
      <c r="D514" s="40"/>
      <c r="E514" s="40"/>
      <c r="F514" s="40"/>
      <c r="G514" s="41"/>
      <c r="H514" s="40"/>
      <c r="I514" s="40"/>
      <c r="J514" s="40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/>
      <c r="GA514" s="42"/>
    </row>
    <row r="515" spans="1:183" s="18" customFormat="1" ht="12.75" x14ac:dyDescent="0.2">
      <c r="A515" s="39"/>
      <c r="B515" s="40"/>
      <c r="C515" s="40"/>
      <c r="D515" s="40"/>
      <c r="E515" s="40"/>
      <c r="F515" s="40"/>
      <c r="G515" s="41"/>
      <c r="H515" s="40"/>
      <c r="I515" s="40"/>
      <c r="J515" s="40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/>
      <c r="GA515" s="42"/>
    </row>
    <row r="516" spans="1:183" s="18" customFormat="1" ht="12.75" x14ac:dyDescent="0.2">
      <c r="A516" s="39"/>
      <c r="B516" s="40"/>
      <c r="C516" s="40"/>
      <c r="D516" s="40"/>
      <c r="E516" s="40"/>
      <c r="F516" s="40"/>
      <c r="G516" s="41"/>
      <c r="H516" s="40"/>
      <c r="I516" s="40"/>
      <c r="J516" s="40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/>
      <c r="GA516" s="42"/>
    </row>
    <row r="517" spans="1:183" s="18" customFormat="1" ht="12.75" x14ac:dyDescent="0.2">
      <c r="A517" s="39"/>
      <c r="B517" s="40"/>
      <c r="C517" s="40"/>
      <c r="D517" s="40"/>
      <c r="E517" s="40"/>
      <c r="F517" s="40"/>
      <c r="G517" s="41"/>
      <c r="H517" s="40"/>
      <c r="I517" s="40"/>
      <c r="J517" s="40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/>
      <c r="GA517" s="42"/>
    </row>
    <row r="518" spans="1:183" s="18" customFormat="1" ht="12.75" x14ac:dyDescent="0.2">
      <c r="A518" s="39"/>
      <c r="B518" s="40"/>
      <c r="C518" s="40"/>
      <c r="D518" s="40"/>
      <c r="E518" s="40"/>
      <c r="F518" s="40"/>
      <c r="G518" s="41"/>
      <c r="H518" s="40"/>
      <c r="I518" s="40"/>
      <c r="J518" s="40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/>
      <c r="GA518" s="42"/>
    </row>
    <row r="519" spans="1:183" s="18" customFormat="1" ht="12.75" x14ac:dyDescent="0.2">
      <c r="A519" s="39"/>
      <c r="B519" s="40"/>
      <c r="C519" s="40"/>
      <c r="D519" s="40"/>
      <c r="E519" s="40"/>
      <c r="F519" s="40"/>
      <c r="G519" s="41"/>
      <c r="H519" s="40"/>
      <c r="I519" s="40"/>
      <c r="J519" s="40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/>
      <c r="GA519" s="42"/>
    </row>
    <row r="520" spans="1:183" s="18" customFormat="1" ht="12.75" x14ac:dyDescent="0.2">
      <c r="A520" s="39"/>
      <c r="B520" s="40"/>
      <c r="C520" s="40"/>
      <c r="D520" s="40"/>
      <c r="E520" s="40"/>
      <c r="F520" s="40"/>
      <c r="G520" s="41"/>
      <c r="H520" s="40"/>
      <c r="I520" s="40"/>
      <c r="J520" s="40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/>
      <c r="AW520" s="19"/>
      <c r="AX520" s="19"/>
      <c r="GA520" s="42"/>
    </row>
    <row r="521" spans="1:183" s="18" customFormat="1" ht="12.75" x14ac:dyDescent="0.2">
      <c r="A521" s="39"/>
      <c r="B521" s="40"/>
      <c r="C521" s="40"/>
      <c r="D521" s="40"/>
      <c r="E521" s="40"/>
      <c r="F521" s="40"/>
      <c r="G521" s="41"/>
      <c r="H521" s="40"/>
      <c r="I521" s="40"/>
      <c r="J521" s="40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/>
      <c r="AW521" s="19"/>
      <c r="AX521" s="19"/>
      <c r="GA521" s="42"/>
    </row>
    <row r="522" spans="1:183" s="18" customFormat="1" ht="12.75" x14ac:dyDescent="0.2">
      <c r="A522" s="39"/>
      <c r="B522" s="40"/>
      <c r="C522" s="40"/>
      <c r="D522" s="40"/>
      <c r="E522" s="40"/>
      <c r="F522" s="40"/>
      <c r="G522" s="41"/>
      <c r="H522" s="40"/>
      <c r="I522" s="40"/>
      <c r="J522" s="40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/>
      <c r="AW522" s="19"/>
      <c r="AX522" s="19"/>
      <c r="GA522" s="42"/>
    </row>
    <row r="523" spans="1:183" s="18" customFormat="1" ht="12.75" x14ac:dyDescent="0.2">
      <c r="A523" s="39"/>
      <c r="B523" s="40"/>
      <c r="C523" s="40"/>
      <c r="D523" s="40"/>
      <c r="E523" s="40"/>
      <c r="F523" s="40"/>
      <c r="G523" s="41"/>
      <c r="H523" s="40"/>
      <c r="I523" s="40"/>
      <c r="J523" s="40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/>
      <c r="GA523" s="42"/>
    </row>
    <row r="524" spans="1:183" s="18" customFormat="1" ht="12.75" x14ac:dyDescent="0.2">
      <c r="A524" s="39"/>
      <c r="B524" s="40"/>
      <c r="C524" s="40"/>
      <c r="D524" s="40"/>
      <c r="E524" s="40"/>
      <c r="F524" s="40"/>
      <c r="G524" s="41"/>
      <c r="H524" s="40"/>
      <c r="I524" s="40"/>
      <c r="J524" s="40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/>
      <c r="GA524" s="42"/>
    </row>
    <row r="525" spans="1:183" s="18" customFormat="1" ht="12.75" x14ac:dyDescent="0.2">
      <c r="A525" s="39"/>
      <c r="B525" s="40"/>
      <c r="C525" s="40"/>
      <c r="D525" s="40"/>
      <c r="E525" s="40"/>
      <c r="F525" s="40"/>
      <c r="G525" s="41"/>
      <c r="H525" s="40"/>
      <c r="I525" s="40"/>
      <c r="J525" s="40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/>
      <c r="GA525" s="42"/>
    </row>
    <row r="526" spans="1:183" s="18" customFormat="1" ht="12.75" x14ac:dyDescent="0.2">
      <c r="A526" s="39"/>
      <c r="B526" s="40"/>
      <c r="C526" s="40"/>
      <c r="D526" s="40"/>
      <c r="E526" s="40"/>
      <c r="F526" s="40"/>
      <c r="G526" s="41"/>
      <c r="H526" s="40"/>
      <c r="I526" s="40"/>
      <c r="J526" s="40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/>
      <c r="GA526" s="42"/>
    </row>
    <row r="527" spans="1:183" s="18" customFormat="1" ht="12.75" x14ac:dyDescent="0.2">
      <c r="A527" s="39"/>
      <c r="B527" s="40"/>
      <c r="C527" s="40"/>
      <c r="D527" s="40"/>
      <c r="E527" s="40"/>
      <c r="F527" s="40"/>
      <c r="G527" s="41"/>
      <c r="H527" s="40"/>
      <c r="I527" s="40"/>
      <c r="J527" s="40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 s="19"/>
      <c r="AX527" s="19"/>
      <c r="GA527" s="42"/>
    </row>
    <row r="528" spans="1:183" s="18" customFormat="1" ht="12.75" x14ac:dyDescent="0.2">
      <c r="A528" s="39"/>
      <c r="B528" s="40"/>
      <c r="C528" s="40"/>
      <c r="D528" s="40"/>
      <c r="E528" s="40"/>
      <c r="F528" s="40"/>
      <c r="G528" s="41"/>
      <c r="H528" s="40"/>
      <c r="I528" s="40"/>
      <c r="J528" s="40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 s="19"/>
      <c r="AX528" s="19"/>
      <c r="GA528" s="42"/>
    </row>
    <row r="529" spans="1:183" s="18" customFormat="1" ht="12.75" x14ac:dyDescent="0.2">
      <c r="A529" s="39"/>
      <c r="B529" s="40"/>
      <c r="C529" s="40"/>
      <c r="D529" s="40"/>
      <c r="E529" s="40"/>
      <c r="F529" s="40"/>
      <c r="G529" s="41"/>
      <c r="H529" s="40"/>
      <c r="I529" s="40"/>
      <c r="J529" s="40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 s="19"/>
      <c r="AX529" s="19"/>
      <c r="GA529" s="42"/>
    </row>
    <row r="530" spans="1:183" s="18" customFormat="1" ht="12.75" x14ac:dyDescent="0.2">
      <c r="A530" s="39"/>
      <c r="B530" s="40"/>
      <c r="C530" s="40"/>
      <c r="D530" s="40"/>
      <c r="E530" s="40"/>
      <c r="F530" s="40"/>
      <c r="G530" s="41"/>
      <c r="H530" s="40"/>
      <c r="I530" s="40"/>
      <c r="J530" s="40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  <c r="AU530" s="19"/>
      <c r="AV530" s="19"/>
      <c r="AW530" s="19"/>
      <c r="AX530" s="19"/>
      <c r="GA530" s="42"/>
    </row>
    <row r="531" spans="1:183" s="18" customFormat="1" ht="12.75" x14ac:dyDescent="0.2">
      <c r="A531" s="39"/>
      <c r="B531" s="40"/>
      <c r="C531" s="40"/>
      <c r="D531" s="40"/>
      <c r="E531" s="40"/>
      <c r="F531" s="40"/>
      <c r="G531" s="41"/>
      <c r="H531" s="40"/>
      <c r="I531" s="40"/>
      <c r="J531" s="40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 s="19"/>
      <c r="AX531" s="19"/>
      <c r="GA531" s="42"/>
    </row>
    <row r="532" spans="1:183" s="18" customFormat="1" ht="12.75" x14ac:dyDescent="0.2">
      <c r="A532" s="39"/>
      <c r="B532" s="40"/>
      <c r="C532" s="40"/>
      <c r="D532" s="40"/>
      <c r="E532" s="40"/>
      <c r="F532" s="40"/>
      <c r="G532" s="41"/>
      <c r="H532" s="40"/>
      <c r="I532" s="40"/>
      <c r="J532" s="40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/>
      <c r="GA532" s="42"/>
    </row>
    <row r="533" spans="1:183" s="18" customFormat="1" ht="12.75" x14ac:dyDescent="0.2">
      <c r="A533" s="39"/>
      <c r="B533" s="40"/>
      <c r="C533" s="40"/>
      <c r="D533" s="40"/>
      <c r="E533" s="40"/>
      <c r="F533" s="40"/>
      <c r="G533" s="41"/>
      <c r="H533" s="40"/>
      <c r="I533" s="40"/>
      <c r="J533" s="40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/>
      <c r="GA533" s="42"/>
    </row>
    <row r="534" spans="1:183" s="18" customFormat="1" ht="12.75" x14ac:dyDescent="0.2">
      <c r="A534" s="39"/>
      <c r="B534" s="40"/>
      <c r="C534" s="40"/>
      <c r="D534" s="40"/>
      <c r="E534" s="40"/>
      <c r="F534" s="40"/>
      <c r="G534" s="41"/>
      <c r="H534" s="40"/>
      <c r="I534" s="40"/>
      <c r="J534" s="40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/>
      <c r="GA534" s="42"/>
    </row>
    <row r="535" spans="1:183" s="18" customFormat="1" ht="12.75" x14ac:dyDescent="0.2">
      <c r="A535" s="39"/>
      <c r="B535" s="40"/>
      <c r="C535" s="40"/>
      <c r="D535" s="40"/>
      <c r="E535" s="40"/>
      <c r="F535" s="40"/>
      <c r="G535" s="41"/>
      <c r="H535" s="40"/>
      <c r="I535" s="40"/>
      <c r="J535" s="40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/>
      <c r="GA535" s="42"/>
    </row>
    <row r="536" spans="1:183" s="18" customFormat="1" ht="12.75" x14ac:dyDescent="0.2">
      <c r="A536" s="39"/>
      <c r="B536" s="40"/>
      <c r="C536" s="40"/>
      <c r="D536" s="40"/>
      <c r="E536" s="40"/>
      <c r="F536" s="40"/>
      <c r="G536" s="41"/>
      <c r="H536" s="40"/>
      <c r="I536" s="40"/>
      <c r="J536" s="40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/>
      <c r="GA536" s="42"/>
    </row>
    <row r="537" spans="1:183" s="18" customFormat="1" ht="12.75" x14ac:dyDescent="0.2">
      <c r="A537" s="39"/>
      <c r="B537" s="40"/>
      <c r="C537" s="40"/>
      <c r="D537" s="40"/>
      <c r="E537" s="40"/>
      <c r="F537" s="40"/>
      <c r="G537" s="41"/>
      <c r="H537" s="40"/>
      <c r="I537" s="40"/>
      <c r="J537" s="40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 s="19"/>
      <c r="AX537" s="19"/>
      <c r="GA537" s="42"/>
    </row>
    <row r="538" spans="1:183" s="18" customFormat="1" ht="12.75" x14ac:dyDescent="0.2">
      <c r="A538" s="39"/>
      <c r="B538" s="40"/>
      <c r="C538" s="40"/>
      <c r="D538" s="40"/>
      <c r="E538" s="40"/>
      <c r="F538" s="40"/>
      <c r="G538" s="41"/>
      <c r="H538" s="40"/>
      <c r="I538" s="40"/>
      <c r="J538" s="40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/>
      <c r="AW538" s="19"/>
      <c r="AX538" s="19"/>
      <c r="GA538" s="42"/>
    </row>
    <row r="539" spans="1:183" s="18" customFormat="1" ht="12.75" x14ac:dyDescent="0.2">
      <c r="A539" s="39"/>
      <c r="B539" s="40"/>
      <c r="C539" s="40"/>
      <c r="D539" s="40"/>
      <c r="E539" s="40"/>
      <c r="F539" s="40"/>
      <c r="G539" s="41"/>
      <c r="H539" s="40"/>
      <c r="I539" s="40"/>
      <c r="J539" s="40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 s="19"/>
      <c r="AX539" s="19"/>
      <c r="GA539" s="42"/>
    </row>
    <row r="540" spans="1:183" s="18" customFormat="1" ht="12.75" x14ac:dyDescent="0.2">
      <c r="A540" s="39"/>
      <c r="B540" s="40"/>
      <c r="C540" s="40"/>
      <c r="D540" s="40"/>
      <c r="E540" s="40"/>
      <c r="F540" s="40"/>
      <c r="G540" s="41"/>
      <c r="H540" s="40"/>
      <c r="I540" s="40"/>
      <c r="J540" s="40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/>
      <c r="GA540" s="42"/>
    </row>
    <row r="541" spans="1:183" s="18" customFormat="1" ht="12.75" x14ac:dyDescent="0.2">
      <c r="A541" s="39"/>
      <c r="B541" s="40"/>
      <c r="C541" s="40"/>
      <c r="D541" s="40"/>
      <c r="E541" s="40"/>
      <c r="F541" s="40"/>
      <c r="G541" s="41"/>
      <c r="H541" s="40"/>
      <c r="I541" s="40"/>
      <c r="J541" s="40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  <c r="AU541" s="19"/>
      <c r="AV541" s="19"/>
      <c r="AW541" s="19"/>
      <c r="AX541" s="19"/>
      <c r="GA541" s="42"/>
    </row>
    <row r="542" spans="1:183" s="18" customFormat="1" ht="12.75" x14ac:dyDescent="0.2">
      <c r="A542" s="39"/>
      <c r="B542" s="40"/>
      <c r="C542" s="40"/>
      <c r="D542" s="40"/>
      <c r="E542" s="40"/>
      <c r="F542" s="40"/>
      <c r="G542" s="41"/>
      <c r="H542" s="40"/>
      <c r="I542" s="40"/>
      <c r="J542" s="40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 s="19"/>
      <c r="AX542" s="19"/>
      <c r="GA542" s="42"/>
    </row>
    <row r="543" spans="1:183" s="18" customFormat="1" ht="12.75" x14ac:dyDescent="0.2">
      <c r="A543" s="39"/>
      <c r="B543" s="40"/>
      <c r="C543" s="40"/>
      <c r="D543" s="40"/>
      <c r="E543" s="40"/>
      <c r="F543" s="40"/>
      <c r="G543" s="41"/>
      <c r="H543" s="40"/>
      <c r="I543" s="40"/>
      <c r="J543" s="40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/>
      <c r="GA543" s="42"/>
    </row>
    <row r="544" spans="1:183" s="18" customFormat="1" ht="12.75" x14ac:dyDescent="0.2">
      <c r="A544" s="39"/>
      <c r="B544" s="40"/>
      <c r="C544" s="40"/>
      <c r="D544" s="40"/>
      <c r="E544" s="40"/>
      <c r="F544" s="40"/>
      <c r="G544" s="41"/>
      <c r="H544" s="40"/>
      <c r="I544" s="40"/>
      <c r="J544" s="40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/>
      <c r="GA544" s="42"/>
    </row>
    <row r="545" spans="1:183" s="18" customFormat="1" ht="12.75" x14ac:dyDescent="0.2">
      <c r="A545" s="39"/>
      <c r="B545" s="40"/>
      <c r="C545" s="40"/>
      <c r="D545" s="40"/>
      <c r="E545" s="40"/>
      <c r="F545" s="40"/>
      <c r="G545" s="41"/>
      <c r="H545" s="40"/>
      <c r="I545" s="40"/>
      <c r="J545" s="40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/>
      <c r="GA545" s="42"/>
    </row>
    <row r="546" spans="1:183" s="18" customFormat="1" ht="12.75" x14ac:dyDescent="0.2">
      <c r="A546" s="39"/>
      <c r="B546" s="40"/>
      <c r="C546" s="40"/>
      <c r="D546" s="40"/>
      <c r="E546" s="40"/>
      <c r="F546" s="40"/>
      <c r="G546" s="41"/>
      <c r="H546" s="40"/>
      <c r="I546" s="40"/>
      <c r="J546" s="40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/>
      <c r="GA546" s="42"/>
    </row>
    <row r="547" spans="1:183" s="18" customFormat="1" ht="12.75" x14ac:dyDescent="0.2">
      <c r="A547" s="39"/>
      <c r="B547" s="40"/>
      <c r="C547" s="40"/>
      <c r="D547" s="40"/>
      <c r="E547" s="40"/>
      <c r="F547" s="40"/>
      <c r="G547" s="41"/>
      <c r="H547" s="40"/>
      <c r="I547" s="40"/>
      <c r="J547" s="40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 s="19"/>
      <c r="AX547" s="19"/>
      <c r="GA547" s="42"/>
    </row>
    <row r="548" spans="1:183" s="18" customFormat="1" ht="12.75" x14ac:dyDescent="0.2">
      <c r="A548" s="39"/>
      <c r="B548" s="40"/>
      <c r="C548" s="40"/>
      <c r="D548" s="40"/>
      <c r="E548" s="40"/>
      <c r="F548" s="40"/>
      <c r="G548" s="41"/>
      <c r="H548" s="40"/>
      <c r="I548" s="40"/>
      <c r="J548" s="40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9"/>
      <c r="AP548" s="19"/>
      <c r="AQ548" s="19"/>
      <c r="AR548" s="19"/>
      <c r="AS548" s="19"/>
      <c r="AT548" s="19"/>
      <c r="AU548" s="19"/>
      <c r="AV548" s="19"/>
      <c r="AW548" s="19"/>
      <c r="AX548" s="19"/>
      <c r="GA548" s="42"/>
    </row>
    <row r="549" spans="1:183" s="18" customFormat="1" ht="12.75" x14ac:dyDescent="0.2">
      <c r="A549" s="39"/>
      <c r="B549" s="40"/>
      <c r="C549" s="40"/>
      <c r="D549" s="40"/>
      <c r="E549" s="40"/>
      <c r="F549" s="40"/>
      <c r="G549" s="41"/>
      <c r="H549" s="40"/>
      <c r="I549" s="40"/>
      <c r="J549" s="40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 s="19"/>
      <c r="AX549" s="19"/>
      <c r="GA549" s="42"/>
    </row>
    <row r="550" spans="1:183" s="18" customFormat="1" ht="12.75" x14ac:dyDescent="0.2">
      <c r="A550" s="39"/>
      <c r="B550" s="40"/>
      <c r="C550" s="40"/>
      <c r="D550" s="40"/>
      <c r="E550" s="40"/>
      <c r="F550" s="40"/>
      <c r="G550" s="41"/>
      <c r="H550" s="40"/>
      <c r="I550" s="40"/>
      <c r="J550" s="40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/>
      <c r="GA550" s="42"/>
    </row>
    <row r="551" spans="1:183" s="18" customFormat="1" ht="12.75" x14ac:dyDescent="0.2">
      <c r="A551" s="39"/>
      <c r="B551" s="40"/>
      <c r="C551" s="40"/>
      <c r="D551" s="40"/>
      <c r="E551" s="40"/>
      <c r="F551" s="40"/>
      <c r="G551" s="41"/>
      <c r="H551" s="40"/>
      <c r="I551" s="40"/>
      <c r="J551" s="40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/>
      <c r="GA551" s="42"/>
    </row>
    <row r="552" spans="1:183" s="18" customFormat="1" ht="12.75" x14ac:dyDescent="0.2">
      <c r="A552" s="39"/>
      <c r="B552" s="40"/>
      <c r="C552" s="40"/>
      <c r="D552" s="40"/>
      <c r="E552" s="40"/>
      <c r="F552" s="40"/>
      <c r="G552" s="41"/>
      <c r="H552" s="40"/>
      <c r="I552" s="40"/>
      <c r="J552" s="40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/>
      <c r="GA552" s="42"/>
    </row>
    <row r="553" spans="1:183" s="18" customFormat="1" ht="12.75" x14ac:dyDescent="0.2">
      <c r="A553" s="39"/>
      <c r="B553" s="40"/>
      <c r="C553" s="40"/>
      <c r="D553" s="40"/>
      <c r="E553" s="40"/>
      <c r="F553" s="40"/>
      <c r="G553" s="41"/>
      <c r="H553" s="40"/>
      <c r="I553" s="40"/>
      <c r="J553" s="40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GA553" s="42"/>
    </row>
    <row r="554" spans="1:183" s="18" customFormat="1" ht="12.75" x14ac:dyDescent="0.2">
      <c r="A554" s="39"/>
      <c r="B554" s="40"/>
      <c r="C554" s="40"/>
      <c r="D554" s="40"/>
      <c r="E554" s="40"/>
      <c r="F554" s="40"/>
      <c r="G554" s="41"/>
      <c r="H554" s="40"/>
      <c r="I554" s="40"/>
      <c r="J554" s="40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GA554" s="42"/>
    </row>
    <row r="555" spans="1:183" s="18" customFormat="1" ht="12.75" x14ac:dyDescent="0.2">
      <c r="A555" s="39"/>
      <c r="B555" s="40"/>
      <c r="C555" s="40"/>
      <c r="D555" s="40"/>
      <c r="E555" s="40"/>
      <c r="F555" s="40"/>
      <c r="G555" s="41"/>
      <c r="H555" s="40"/>
      <c r="I555" s="40"/>
      <c r="J555" s="40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GA555" s="42"/>
    </row>
    <row r="556" spans="1:183" s="18" customFormat="1" ht="12.75" x14ac:dyDescent="0.2">
      <c r="A556" s="39"/>
      <c r="B556" s="40"/>
      <c r="C556" s="40"/>
      <c r="D556" s="40"/>
      <c r="E556" s="40"/>
      <c r="F556" s="40"/>
      <c r="G556" s="41"/>
      <c r="H556" s="40"/>
      <c r="I556" s="40"/>
      <c r="J556" s="40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GA556" s="42"/>
    </row>
    <row r="557" spans="1:183" s="18" customFormat="1" ht="12.75" x14ac:dyDescent="0.2">
      <c r="A557" s="39"/>
      <c r="B557" s="40"/>
      <c r="C557" s="40"/>
      <c r="D557" s="40"/>
      <c r="E557" s="40"/>
      <c r="F557" s="40"/>
      <c r="G557" s="41"/>
      <c r="H557" s="40"/>
      <c r="I557" s="40"/>
      <c r="J557" s="40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/>
      <c r="GA557" s="42"/>
    </row>
    <row r="558" spans="1:183" s="18" customFormat="1" ht="12.75" x14ac:dyDescent="0.2">
      <c r="A558" s="39"/>
      <c r="B558" s="40"/>
      <c r="C558" s="40"/>
      <c r="D558" s="40"/>
      <c r="E558" s="40"/>
      <c r="F558" s="40"/>
      <c r="G558" s="41"/>
      <c r="H558" s="40"/>
      <c r="I558" s="40"/>
      <c r="J558" s="40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/>
      <c r="AW558" s="19"/>
      <c r="AX558" s="19"/>
      <c r="GA558" s="42"/>
    </row>
    <row r="559" spans="1:183" s="18" customFormat="1" ht="12.75" x14ac:dyDescent="0.2">
      <c r="A559" s="39"/>
      <c r="B559" s="40"/>
      <c r="C559" s="40"/>
      <c r="D559" s="40"/>
      <c r="E559" s="40"/>
      <c r="F559" s="40"/>
      <c r="G559" s="41"/>
      <c r="H559" s="40"/>
      <c r="I559" s="40"/>
      <c r="J559" s="40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 s="19"/>
      <c r="AX559" s="19"/>
      <c r="GA559" s="42"/>
    </row>
    <row r="560" spans="1:183" s="18" customFormat="1" ht="12.75" x14ac:dyDescent="0.2">
      <c r="A560" s="39"/>
      <c r="B560" s="40"/>
      <c r="C560" s="40"/>
      <c r="D560" s="40"/>
      <c r="E560" s="40"/>
      <c r="F560" s="40"/>
      <c r="G560" s="41"/>
      <c r="H560" s="40"/>
      <c r="I560" s="40"/>
      <c r="J560" s="40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 s="19"/>
      <c r="AX560" s="19"/>
      <c r="GA560" s="42"/>
    </row>
    <row r="561" spans="1:183" s="18" customFormat="1" ht="12.75" x14ac:dyDescent="0.2">
      <c r="A561" s="39"/>
      <c r="B561" s="40"/>
      <c r="C561" s="40"/>
      <c r="D561" s="40"/>
      <c r="E561" s="40"/>
      <c r="F561" s="40"/>
      <c r="G561" s="41"/>
      <c r="H561" s="40"/>
      <c r="I561" s="40"/>
      <c r="J561" s="40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 s="19"/>
      <c r="AX561" s="19"/>
      <c r="GA561" s="42"/>
    </row>
    <row r="562" spans="1:183" s="18" customFormat="1" ht="12.75" x14ac:dyDescent="0.2">
      <c r="A562" s="39"/>
      <c r="B562" s="40"/>
      <c r="C562" s="40"/>
      <c r="D562" s="40"/>
      <c r="E562" s="40"/>
      <c r="F562" s="40"/>
      <c r="G562" s="41"/>
      <c r="H562" s="40"/>
      <c r="I562" s="40"/>
      <c r="J562" s="40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/>
      <c r="GA562" s="42"/>
    </row>
    <row r="563" spans="1:183" s="18" customFormat="1" ht="12.75" x14ac:dyDescent="0.2">
      <c r="A563" s="39"/>
      <c r="B563" s="40"/>
      <c r="C563" s="40"/>
      <c r="D563" s="40"/>
      <c r="E563" s="40"/>
      <c r="F563" s="40"/>
      <c r="G563" s="41"/>
      <c r="H563" s="40"/>
      <c r="I563" s="40"/>
      <c r="J563" s="40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/>
      <c r="GA563" s="42"/>
    </row>
    <row r="564" spans="1:183" s="18" customFormat="1" ht="12.75" x14ac:dyDescent="0.2">
      <c r="A564" s="39"/>
      <c r="B564" s="40"/>
      <c r="C564" s="40"/>
      <c r="D564" s="40"/>
      <c r="E564" s="40"/>
      <c r="F564" s="40"/>
      <c r="G564" s="41"/>
      <c r="H564" s="40"/>
      <c r="I564" s="40"/>
      <c r="J564" s="40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/>
      <c r="GA564" s="42"/>
    </row>
    <row r="565" spans="1:183" s="18" customFormat="1" ht="12.75" x14ac:dyDescent="0.2">
      <c r="A565" s="39"/>
      <c r="B565" s="40"/>
      <c r="C565" s="40"/>
      <c r="D565" s="40"/>
      <c r="E565" s="40"/>
      <c r="F565" s="40"/>
      <c r="G565" s="41"/>
      <c r="H565" s="40"/>
      <c r="I565" s="40"/>
      <c r="J565" s="40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/>
      <c r="GA565" s="42"/>
    </row>
    <row r="566" spans="1:183" s="18" customFormat="1" ht="12.75" x14ac:dyDescent="0.2">
      <c r="A566" s="39"/>
      <c r="B566" s="40"/>
      <c r="C566" s="40"/>
      <c r="D566" s="40"/>
      <c r="E566" s="40"/>
      <c r="F566" s="40"/>
      <c r="G566" s="41"/>
      <c r="H566" s="40"/>
      <c r="I566" s="40"/>
      <c r="J566" s="40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/>
      <c r="GA566" s="42"/>
    </row>
    <row r="567" spans="1:183" s="18" customFormat="1" ht="12.75" x14ac:dyDescent="0.2">
      <c r="A567" s="39"/>
      <c r="B567" s="40"/>
      <c r="C567" s="40"/>
      <c r="D567" s="40"/>
      <c r="E567" s="40"/>
      <c r="F567" s="40"/>
      <c r="G567" s="41"/>
      <c r="H567" s="40"/>
      <c r="I567" s="40"/>
      <c r="J567" s="40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 s="19"/>
      <c r="AX567" s="19"/>
      <c r="GA567" s="42"/>
    </row>
    <row r="568" spans="1:183" s="18" customFormat="1" ht="12.75" x14ac:dyDescent="0.2">
      <c r="A568" s="39"/>
      <c r="B568" s="40"/>
      <c r="C568" s="40"/>
      <c r="D568" s="40"/>
      <c r="E568" s="40"/>
      <c r="F568" s="40"/>
      <c r="G568" s="41"/>
      <c r="H568" s="40"/>
      <c r="I568" s="40"/>
      <c r="J568" s="40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 s="19"/>
      <c r="AX568" s="19"/>
      <c r="GA568" s="42"/>
    </row>
    <row r="569" spans="1:183" s="18" customFormat="1" ht="12.75" x14ac:dyDescent="0.2">
      <c r="A569" s="39"/>
      <c r="B569" s="40"/>
      <c r="C569" s="40"/>
      <c r="D569" s="40"/>
      <c r="E569" s="40"/>
      <c r="F569" s="40"/>
      <c r="G569" s="41"/>
      <c r="H569" s="40"/>
      <c r="I569" s="40"/>
      <c r="J569" s="40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  <c r="AU569" s="19"/>
      <c r="AV569" s="19"/>
      <c r="AW569" s="19"/>
      <c r="AX569" s="19"/>
      <c r="GA569" s="42"/>
    </row>
    <row r="570" spans="1:183" s="18" customFormat="1" ht="12.75" x14ac:dyDescent="0.2">
      <c r="A570" s="39"/>
      <c r="B570" s="40"/>
      <c r="C570" s="40"/>
      <c r="D570" s="40"/>
      <c r="E570" s="40"/>
      <c r="F570" s="40"/>
      <c r="G570" s="41"/>
      <c r="H570" s="40"/>
      <c r="I570" s="40"/>
      <c r="J570" s="40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 s="19"/>
      <c r="AX570" s="19"/>
      <c r="GA570" s="42"/>
    </row>
    <row r="571" spans="1:183" s="18" customFormat="1" ht="12.75" x14ac:dyDescent="0.2">
      <c r="A571" s="39"/>
      <c r="B571" s="40"/>
      <c r="C571" s="40"/>
      <c r="D571" s="40"/>
      <c r="E571" s="40"/>
      <c r="F571" s="40"/>
      <c r="G571" s="41"/>
      <c r="H571" s="40"/>
      <c r="I571" s="40"/>
      <c r="J571" s="40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/>
      <c r="GA571" s="42"/>
    </row>
    <row r="572" spans="1:183" s="18" customFormat="1" ht="12.75" x14ac:dyDescent="0.2">
      <c r="A572" s="39"/>
      <c r="B572" s="40"/>
      <c r="C572" s="40"/>
      <c r="D572" s="40"/>
      <c r="E572" s="40"/>
      <c r="F572" s="40"/>
      <c r="G572" s="41"/>
      <c r="H572" s="40"/>
      <c r="I572" s="40"/>
      <c r="J572" s="40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/>
      <c r="GA572" s="42"/>
    </row>
    <row r="573" spans="1:183" s="18" customFormat="1" ht="12.75" x14ac:dyDescent="0.2">
      <c r="A573" s="39"/>
      <c r="B573" s="40"/>
      <c r="C573" s="40"/>
      <c r="D573" s="40"/>
      <c r="E573" s="40"/>
      <c r="F573" s="40"/>
      <c r="G573" s="41"/>
      <c r="H573" s="40"/>
      <c r="I573" s="40"/>
      <c r="J573" s="40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/>
      <c r="GA573" s="42"/>
    </row>
    <row r="574" spans="1:183" s="18" customFormat="1" ht="12.75" x14ac:dyDescent="0.2">
      <c r="A574" s="39"/>
      <c r="B574" s="40"/>
      <c r="C574" s="40"/>
      <c r="D574" s="40"/>
      <c r="E574" s="40"/>
      <c r="F574" s="40"/>
      <c r="G574" s="41"/>
      <c r="H574" s="40"/>
      <c r="I574" s="40"/>
      <c r="J574" s="40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/>
      <c r="GA574" s="42"/>
    </row>
    <row r="575" spans="1:183" s="18" customFormat="1" ht="12.75" x14ac:dyDescent="0.2">
      <c r="A575" s="39"/>
      <c r="B575" s="40"/>
      <c r="C575" s="40"/>
      <c r="D575" s="40"/>
      <c r="E575" s="40"/>
      <c r="F575" s="40"/>
      <c r="G575" s="41"/>
      <c r="H575" s="40"/>
      <c r="I575" s="40"/>
      <c r="J575" s="40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/>
      <c r="GA575" s="42"/>
    </row>
    <row r="576" spans="1:183" s="18" customFormat="1" ht="12.75" x14ac:dyDescent="0.2">
      <c r="A576" s="39"/>
      <c r="B576" s="40"/>
      <c r="C576" s="40"/>
      <c r="D576" s="40"/>
      <c r="E576" s="40"/>
      <c r="F576" s="40"/>
      <c r="G576" s="41"/>
      <c r="H576" s="40"/>
      <c r="I576" s="40"/>
      <c r="J576" s="40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/>
      <c r="GA576" s="42"/>
    </row>
    <row r="577" spans="1:183" s="18" customFormat="1" ht="12.75" x14ac:dyDescent="0.2">
      <c r="A577" s="39"/>
      <c r="B577" s="40"/>
      <c r="C577" s="40"/>
      <c r="D577" s="40"/>
      <c r="E577" s="40"/>
      <c r="F577" s="40"/>
      <c r="G577" s="41"/>
      <c r="H577" s="40"/>
      <c r="I577" s="40"/>
      <c r="J577" s="40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 s="19"/>
      <c r="AX577" s="19"/>
      <c r="GA577" s="42"/>
    </row>
    <row r="578" spans="1:183" s="18" customFormat="1" ht="12.75" x14ac:dyDescent="0.2">
      <c r="A578" s="39"/>
      <c r="B578" s="40"/>
      <c r="C578" s="40"/>
      <c r="D578" s="40"/>
      <c r="E578" s="40"/>
      <c r="F578" s="40"/>
      <c r="G578" s="41"/>
      <c r="H578" s="40"/>
      <c r="I578" s="40"/>
      <c r="J578" s="40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 s="19"/>
      <c r="AX578" s="19"/>
      <c r="GA578" s="42"/>
    </row>
    <row r="579" spans="1:183" s="18" customFormat="1" ht="12.75" x14ac:dyDescent="0.2">
      <c r="A579" s="39"/>
      <c r="B579" s="40"/>
      <c r="C579" s="40"/>
      <c r="D579" s="40"/>
      <c r="E579" s="40"/>
      <c r="F579" s="40"/>
      <c r="G579" s="41"/>
      <c r="H579" s="40"/>
      <c r="I579" s="40"/>
      <c r="J579" s="40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 s="19"/>
      <c r="AX579" s="19"/>
      <c r="GA579" s="42"/>
    </row>
    <row r="580" spans="1:183" s="18" customFormat="1" ht="12.75" x14ac:dyDescent="0.2">
      <c r="A580" s="39"/>
      <c r="B580" s="40"/>
      <c r="C580" s="40"/>
      <c r="D580" s="40"/>
      <c r="E580" s="40"/>
      <c r="F580" s="40"/>
      <c r="G580" s="41"/>
      <c r="H580" s="40"/>
      <c r="I580" s="40"/>
      <c r="J580" s="40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 s="19"/>
      <c r="AX580" s="19"/>
      <c r="GA580" s="42"/>
    </row>
    <row r="581" spans="1:183" s="18" customFormat="1" ht="12.75" x14ac:dyDescent="0.2">
      <c r="A581" s="39"/>
      <c r="B581" s="40"/>
      <c r="C581" s="40"/>
      <c r="D581" s="40"/>
      <c r="E581" s="40"/>
      <c r="F581" s="40"/>
      <c r="G581" s="41"/>
      <c r="H581" s="40"/>
      <c r="I581" s="40"/>
      <c r="J581" s="40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/>
      <c r="GA581" s="42"/>
    </row>
    <row r="582" spans="1:183" s="18" customFormat="1" ht="12.75" x14ac:dyDescent="0.2">
      <c r="A582" s="39"/>
      <c r="B582" s="40"/>
      <c r="C582" s="40"/>
      <c r="D582" s="40"/>
      <c r="E582" s="40"/>
      <c r="F582" s="40"/>
      <c r="G582" s="41"/>
      <c r="H582" s="40"/>
      <c r="I582" s="40"/>
      <c r="J582" s="40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/>
      <c r="GA582" s="42"/>
    </row>
    <row r="583" spans="1:183" s="18" customFormat="1" ht="12.75" x14ac:dyDescent="0.2">
      <c r="A583" s="39"/>
      <c r="B583" s="40"/>
      <c r="C583" s="40"/>
      <c r="D583" s="40"/>
      <c r="E583" s="40"/>
      <c r="F583" s="40"/>
      <c r="G583" s="41"/>
      <c r="H583" s="40"/>
      <c r="I583" s="40"/>
      <c r="J583" s="40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GA583" s="42"/>
    </row>
    <row r="584" spans="1:183" s="18" customFormat="1" ht="12.75" x14ac:dyDescent="0.2">
      <c r="A584" s="39"/>
      <c r="B584" s="40"/>
      <c r="C584" s="40"/>
      <c r="D584" s="40"/>
      <c r="E584" s="40"/>
      <c r="F584" s="40"/>
      <c r="G584" s="41"/>
      <c r="H584" s="40"/>
      <c r="I584" s="40"/>
      <c r="J584" s="40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GA584" s="42"/>
    </row>
    <row r="585" spans="1:183" s="18" customFormat="1" ht="12.75" x14ac:dyDescent="0.2">
      <c r="A585" s="39"/>
      <c r="B585" s="40"/>
      <c r="C585" s="40"/>
      <c r="D585" s="40"/>
      <c r="E585" s="40"/>
      <c r="F585" s="40"/>
      <c r="G585" s="41"/>
      <c r="H585" s="40"/>
      <c r="I585" s="40"/>
      <c r="J585" s="40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GA585" s="42"/>
    </row>
    <row r="586" spans="1:183" s="18" customFormat="1" ht="12.75" x14ac:dyDescent="0.2">
      <c r="A586" s="39"/>
      <c r="B586" s="40"/>
      <c r="C586" s="40"/>
      <c r="D586" s="40"/>
      <c r="E586" s="40"/>
      <c r="F586" s="40"/>
      <c r="G586" s="41"/>
      <c r="H586" s="40"/>
      <c r="I586" s="40"/>
      <c r="J586" s="40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GA586" s="42"/>
    </row>
    <row r="587" spans="1:183" s="18" customFormat="1" ht="12.75" x14ac:dyDescent="0.2">
      <c r="A587" s="39"/>
      <c r="B587" s="40"/>
      <c r="C587" s="40"/>
      <c r="D587" s="40"/>
      <c r="E587" s="40"/>
      <c r="F587" s="40"/>
      <c r="G587" s="41"/>
      <c r="H587" s="40"/>
      <c r="I587" s="40"/>
      <c r="J587" s="40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/>
      <c r="GA587" s="42"/>
    </row>
    <row r="588" spans="1:183" s="18" customFormat="1" ht="12.75" x14ac:dyDescent="0.2">
      <c r="A588" s="39"/>
      <c r="B588" s="40"/>
      <c r="C588" s="40"/>
      <c r="D588" s="40"/>
      <c r="E588" s="40"/>
      <c r="F588" s="40"/>
      <c r="G588" s="41"/>
      <c r="H588" s="40"/>
      <c r="I588" s="40"/>
      <c r="J588" s="40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/>
      <c r="GA588" s="42"/>
    </row>
    <row r="589" spans="1:183" s="18" customFormat="1" ht="12.75" x14ac:dyDescent="0.2">
      <c r="A589" s="39"/>
      <c r="B589" s="40"/>
      <c r="C589" s="40"/>
      <c r="D589" s="40"/>
      <c r="E589" s="40"/>
      <c r="F589" s="40"/>
      <c r="G589" s="41"/>
      <c r="H589" s="40"/>
      <c r="I589" s="40"/>
      <c r="J589" s="40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/>
      <c r="GA589" s="42"/>
    </row>
    <row r="590" spans="1:183" s="18" customFormat="1" ht="12.75" x14ac:dyDescent="0.2">
      <c r="A590" s="39"/>
      <c r="B590" s="40"/>
      <c r="C590" s="40"/>
      <c r="D590" s="40"/>
      <c r="E590" s="40"/>
      <c r="F590" s="40"/>
      <c r="G590" s="41"/>
      <c r="H590" s="40"/>
      <c r="I590" s="40"/>
      <c r="J590" s="40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/>
      <c r="GA590" s="42"/>
    </row>
    <row r="591" spans="1:183" s="18" customFormat="1" ht="12.75" x14ac:dyDescent="0.2">
      <c r="A591" s="39"/>
      <c r="B591" s="40"/>
      <c r="C591" s="40"/>
      <c r="D591" s="40"/>
      <c r="E591" s="40"/>
      <c r="F591" s="40"/>
      <c r="G591" s="41"/>
      <c r="H591" s="40"/>
      <c r="I591" s="40"/>
      <c r="J591" s="40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/>
      <c r="GA591" s="42"/>
    </row>
    <row r="592" spans="1:183" s="18" customFormat="1" ht="12.75" x14ac:dyDescent="0.2">
      <c r="A592" s="39"/>
      <c r="B592" s="40"/>
      <c r="C592" s="40"/>
      <c r="D592" s="40"/>
      <c r="E592" s="40"/>
      <c r="F592" s="40"/>
      <c r="G592" s="41"/>
      <c r="H592" s="40"/>
      <c r="I592" s="40"/>
      <c r="J592" s="40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/>
      <c r="GA592" s="42"/>
    </row>
    <row r="593" spans="1:183" s="18" customFormat="1" ht="12.75" x14ac:dyDescent="0.2">
      <c r="A593" s="39"/>
      <c r="B593" s="40"/>
      <c r="C593" s="40"/>
      <c r="D593" s="40"/>
      <c r="E593" s="40"/>
      <c r="F593" s="40"/>
      <c r="G593" s="41"/>
      <c r="H593" s="40"/>
      <c r="I593" s="40"/>
      <c r="J593" s="40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GA593" s="42"/>
    </row>
    <row r="594" spans="1:183" s="18" customFormat="1" ht="12.75" x14ac:dyDescent="0.2">
      <c r="A594" s="39"/>
      <c r="B594" s="40"/>
      <c r="C594" s="40"/>
      <c r="D594" s="40"/>
      <c r="E594" s="40"/>
      <c r="F594" s="40"/>
      <c r="G594" s="41"/>
      <c r="H594" s="40"/>
      <c r="I594" s="40"/>
      <c r="J594" s="40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GA594" s="42"/>
    </row>
    <row r="595" spans="1:183" s="18" customFormat="1" ht="12.75" x14ac:dyDescent="0.2">
      <c r="A595" s="39"/>
      <c r="B595" s="40"/>
      <c r="C595" s="40"/>
      <c r="D595" s="40"/>
      <c r="E595" s="40"/>
      <c r="F595" s="40"/>
      <c r="G595" s="41"/>
      <c r="H595" s="40"/>
      <c r="I595" s="40"/>
      <c r="J595" s="40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GA595" s="42"/>
    </row>
    <row r="596" spans="1:183" s="18" customFormat="1" ht="12.75" x14ac:dyDescent="0.2">
      <c r="A596" s="39"/>
      <c r="B596" s="40"/>
      <c r="C596" s="40"/>
      <c r="D596" s="40"/>
      <c r="E596" s="40"/>
      <c r="F596" s="40"/>
      <c r="G596" s="41"/>
      <c r="H596" s="40"/>
      <c r="I596" s="40"/>
      <c r="J596" s="40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GA596" s="42"/>
    </row>
    <row r="597" spans="1:183" s="18" customFormat="1" ht="12.75" x14ac:dyDescent="0.2">
      <c r="A597" s="39"/>
      <c r="B597" s="40"/>
      <c r="C597" s="40"/>
      <c r="D597" s="40"/>
      <c r="E597" s="40"/>
      <c r="F597" s="40"/>
      <c r="G597" s="41"/>
      <c r="H597" s="40"/>
      <c r="I597" s="40"/>
      <c r="J597" s="40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/>
      <c r="GA597" s="42"/>
    </row>
    <row r="598" spans="1:183" s="18" customFormat="1" ht="12.75" x14ac:dyDescent="0.2">
      <c r="A598" s="39"/>
      <c r="B598" s="40"/>
      <c r="C598" s="40"/>
      <c r="D598" s="40"/>
      <c r="E598" s="40"/>
      <c r="F598" s="40"/>
      <c r="G598" s="41"/>
      <c r="H598" s="40"/>
      <c r="I598" s="40"/>
      <c r="J598" s="40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/>
      <c r="GA598" s="42"/>
    </row>
    <row r="599" spans="1:183" s="18" customFormat="1" ht="12.75" x14ac:dyDescent="0.2">
      <c r="A599" s="39"/>
      <c r="B599" s="40"/>
      <c r="C599" s="40"/>
      <c r="D599" s="40"/>
      <c r="E599" s="40"/>
      <c r="F599" s="40"/>
      <c r="G599" s="41"/>
      <c r="H599" s="40"/>
      <c r="I599" s="40"/>
      <c r="J599" s="40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/>
      <c r="GA599" s="42"/>
    </row>
    <row r="600" spans="1:183" s="18" customFormat="1" ht="12.75" x14ac:dyDescent="0.2">
      <c r="A600" s="39"/>
      <c r="B600" s="40"/>
      <c r="C600" s="40"/>
      <c r="D600" s="40"/>
      <c r="E600" s="40"/>
      <c r="F600" s="40"/>
      <c r="G600" s="41"/>
      <c r="H600" s="40"/>
      <c r="I600" s="40"/>
      <c r="J600" s="40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/>
      <c r="GA600" s="42"/>
    </row>
    <row r="601" spans="1:183" s="18" customFormat="1" ht="12.75" x14ac:dyDescent="0.2">
      <c r="A601" s="39"/>
      <c r="B601" s="40"/>
      <c r="C601" s="40"/>
      <c r="D601" s="40"/>
      <c r="E601" s="40"/>
      <c r="F601" s="40"/>
      <c r="G601" s="41"/>
      <c r="H601" s="40"/>
      <c r="I601" s="40"/>
      <c r="J601" s="40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/>
      <c r="GA601" s="42"/>
    </row>
    <row r="602" spans="1:183" s="18" customFormat="1" ht="12.75" x14ac:dyDescent="0.2">
      <c r="A602" s="39"/>
      <c r="B602" s="40"/>
      <c r="C602" s="40"/>
      <c r="D602" s="40"/>
      <c r="E602" s="40"/>
      <c r="F602" s="40"/>
      <c r="G602" s="41"/>
      <c r="H602" s="40"/>
      <c r="I602" s="40"/>
      <c r="J602" s="40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/>
      <c r="GA602" s="42"/>
    </row>
    <row r="603" spans="1:183" s="18" customFormat="1" ht="12.75" x14ac:dyDescent="0.2">
      <c r="A603" s="39"/>
      <c r="B603" s="40"/>
      <c r="C603" s="40"/>
      <c r="D603" s="40"/>
      <c r="E603" s="40"/>
      <c r="F603" s="40"/>
      <c r="G603" s="41"/>
      <c r="H603" s="40"/>
      <c r="I603" s="40"/>
      <c r="J603" s="40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GA603" s="42"/>
    </row>
    <row r="604" spans="1:183" s="18" customFormat="1" ht="12.75" x14ac:dyDescent="0.2">
      <c r="A604" s="39"/>
      <c r="B604" s="40"/>
      <c r="C604" s="40"/>
      <c r="D604" s="40"/>
      <c r="E604" s="40"/>
      <c r="F604" s="40"/>
      <c r="G604" s="41"/>
      <c r="H604" s="40"/>
      <c r="I604" s="40"/>
      <c r="J604" s="40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GA604" s="42"/>
    </row>
    <row r="605" spans="1:183" s="18" customFormat="1" ht="12.75" x14ac:dyDescent="0.2">
      <c r="A605" s="39"/>
      <c r="B605" s="40"/>
      <c r="C605" s="40"/>
      <c r="D605" s="40"/>
      <c r="E605" s="40"/>
      <c r="F605" s="40"/>
      <c r="G605" s="41"/>
      <c r="H605" s="40"/>
      <c r="I605" s="40"/>
      <c r="J605" s="40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GA605" s="42"/>
    </row>
    <row r="606" spans="1:183" s="18" customFormat="1" ht="12.75" x14ac:dyDescent="0.2">
      <c r="A606" s="39"/>
      <c r="B606" s="40"/>
      <c r="C606" s="40"/>
      <c r="D606" s="40"/>
      <c r="E606" s="40"/>
      <c r="F606" s="40"/>
      <c r="G606" s="41"/>
      <c r="H606" s="40"/>
      <c r="I606" s="40"/>
      <c r="J606" s="40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GA606" s="42"/>
    </row>
    <row r="607" spans="1:183" s="18" customFormat="1" ht="12.75" x14ac:dyDescent="0.2">
      <c r="A607" s="39"/>
      <c r="B607" s="40"/>
      <c r="C607" s="40"/>
      <c r="D607" s="40"/>
      <c r="E607" s="40"/>
      <c r="F607" s="40"/>
      <c r="G607" s="41"/>
      <c r="H607" s="40"/>
      <c r="I607" s="40"/>
      <c r="J607" s="40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/>
      <c r="GA607" s="42"/>
    </row>
    <row r="608" spans="1:183" s="18" customFormat="1" ht="12.75" x14ac:dyDescent="0.2">
      <c r="A608" s="39"/>
      <c r="B608" s="40"/>
      <c r="C608" s="40"/>
      <c r="D608" s="40"/>
      <c r="E608" s="40"/>
      <c r="F608" s="40"/>
      <c r="G608" s="41"/>
      <c r="H608" s="40"/>
      <c r="I608" s="40"/>
      <c r="J608" s="40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/>
      <c r="GA608" s="42"/>
    </row>
    <row r="609" spans="1:183" s="18" customFormat="1" ht="12.75" x14ac:dyDescent="0.2">
      <c r="A609" s="39"/>
      <c r="B609" s="40"/>
      <c r="C609" s="40"/>
      <c r="D609" s="40"/>
      <c r="E609" s="40"/>
      <c r="F609" s="40"/>
      <c r="G609" s="41"/>
      <c r="H609" s="40"/>
      <c r="I609" s="40"/>
      <c r="J609" s="40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/>
      <c r="GA609" s="42"/>
    </row>
    <row r="610" spans="1:183" s="18" customFormat="1" ht="12.75" x14ac:dyDescent="0.2">
      <c r="A610" s="39"/>
      <c r="B610" s="40"/>
      <c r="C610" s="40"/>
      <c r="D610" s="40"/>
      <c r="E610" s="40"/>
      <c r="F610" s="40"/>
      <c r="G610" s="41"/>
      <c r="H610" s="40"/>
      <c r="I610" s="40"/>
      <c r="J610" s="40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/>
      <c r="GA610" s="42"/>
    </row>
    <row r="611" spans="1:183" s="18" customFormat="1" ht="12.75" x14ac:dyDescent="0.2">
      <c r="A611" s="39"/>
      <c r="B611" s="40"/>
      <c r="C611" s="40"/>
      <c r="D611" s="40"/>
      <c r="E611" s="40"/>
      <c r="F611" s="40"/>
      <c r="G611" s="41"/>
      <c r="H611" s="40"/>
      <c r="I611" s="40"/>
      <c r="J611" s="40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  <c r="AM611" s="19"/>
      <c r="AN611" s="19"/>
      <c r="AO611" s="19"/>
      <c r="AP611" s="19"/>
      <c r="AQ611" s="19"/>
      <c r="AR611" s="19"/>
      <c r="AS611" s="19"/>
      <c r="AT611" s="19"/>
      <c r="AU611" s="19"/>
      <c r="AV611" s="19"/>
      <c r="AW611" s="19"/>
      <c r="AX611" s="19"/>
      <c r="GA611" s="42"/>
    </row>
    <row r="612" spans="1:183" s="18" customFormat="1" ht="12.75" x14ac:dyDescent="0.2">
      <c r="A612" s="39"/>
      <c r="B612" s="40"/>
      <c r="C612" s="40"/>
      <c r="D612" s="40"/>
      <c r="E612" s="40"/>
      <c r="F612" s="40"/>
      <c r="G612" s="41"/>
      <c r="H612" s="40"/>
      <c r="I612" s="40"/>
      <c r="J612" s="40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  <c r="AU612" s="19"/>
      <c r="AV612" s="19"/>
      <c r="AW612" s="19"/>
      <c r="AX612" s="19"/>
      <c r="GA612" s="42"/>
    </row>
    <row r="613" spans="1:183" s="18" customFormat="1" ht="12.75" x14ac:dyDescent="0.2">
      <c r="A613" s="39"/>
      <c r="B613" s="40"/>
      <c r="C613" s="40"/>
      <c r="D613" s="40"/>
      <c r="E613" s="40"/>
      <c r="F613" s="40"/>
      <c r="G613" s="41"/>
      <c r="H613" s="40"/>
      <c r="I613" s="40"/>
      <c r="J613" s="40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GA613" s="42"/>
    </row>
    <row r="614" spans="1:183" s="18" customFormat="1" ht="12.75" x14ac:dyDescent="0.2">
      <c r="A614" s="39"/>
      <c r="B614" s="40"/>
      <c r="C614" s="40"/>
      <c r="D614" s="40"/>
      <c r="E614" s="40"/>
      <c r="F614" s="40"/>
      <c r="G614" s="41"/>
      <c r="H614" s="40"/>
      <c r="I614" s="40"/>
      <c r="J614" s="40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19"/>
      <c r="AK614" s="19"/>
      <c r="AL614" s="1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GA614" s="42"/>
    </row>
    <row r="615" spans="1:183" s="18" customFormat="1" ht="12.75" x14ac:dyDescent="0.2">
      <c r="A615" s="39"/>
      <c r="B615" s="40"/>
      <c r="C615" s="40"/>
      <c r="D615" s="40"/>
      <c r="E615" s="40"/>
      <c r="F615" s="40"/>
      <c r="G615" s="41"/>
      <c r="H615" s="40"/>
      <c r="I615" s="40"/>
      <c r="J615" s="40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19"/>
      <c r="AK615" s="19"/>
      <c r="AL615" s="1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GA615" s="42"/>
    </row>
    <row r="616" spans="1:183" s="18" customFormat="1" ht="12.75" x14ac:dyDescent="0.2">
      <c r="A616" s="39"/>
      <c r="B616" s="40"/>
      <c r="C616" s="40"/>
      <c r="D616" s="40"/>
      <c r="E616" s="40"/>
      <c r="F616" s="40"/>
      <c r="G616" s="41"/>
      <c r="H616" s="40"/>
      <c r="I616" s="40"/>
      <c r="J616" s="40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19"/>
      <c r="AK616" s="19"/>
      <c r="AL616" s="1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GA616" s="42"/>
    </row>
    <row r="617" spans="1:183" s="18" customFormat="1" ht="12.75" x14ac:dyDescent="0.2">
      <c r="A617" s="39"/>
      <c r="B617" s="40"/>
      <c r="C617" s="40"/>
      <c r="D617" s="40"/>
      <c r="E617" s="40"/>
      <c r="F617" s="40"/>
      <c r="G617" s="41"/>
      <c r="H617" s="40"/>
      <c r="I617" s="40"/>
      <c r="J617" s="40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19"/>
      <c r="AK617" s="19"/>
      <c r="AL617" s="19"/>
      <c r="AM617" s="19"/>
      <c r="AN617" s="19"/>
      <c r="AO617" s="19"/>
      <c r="AP617" s="19"/>
      <c r="AQ617" s="19"/>
      <c r="AR617" s="19"/>
      <c r="AS617" s="19"/>
      <c r="AT617" s="19"/>
      <c r="AU617" s="19"/>
      <c r="AV617" s="19"/>
      <c r="AW617" s="19"/>
      <c r="AX617" s="19"/>
      <c r="GA617" s="42"/>
    </row>
    <row r="618" spans="1:183" s="18" customFormat="1" ht="12.75" x14ac:dyDescent="0.2">
      <c r="A618" s="39"/>
      <c r="B618" s="40"/>
      <c r="C618" s="40"/>
      <c r="D618" s="40"/>
      <c r="E618" s="40"/>
      <c r="F618" s="40"/>
      <c r="G618" s="41"/>
      <c r="H618" s="40"/>
      <c r="I618" s="40"/>
      <c r="J618" s="40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19"/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  <c r="AU618" s="19"/>
      <c r="AV618" s="19"/>
      <c r="AW618" s="19"/>
      <c r="AX618" s="19"/>
      <c r="GA618" s="42"/>
    </row>
    <row r="619" spans="1:183" s="18" customFormat="1" ht="12.75" x14ac:dyDescent="0.2">
      <c r="A619" s="39"/>
      <c r="B619" s="40"/>
      <c r="C619" s="40"/>
      <c r="D619" s="40"/>
      <c r="E619" s="40"/>
      <c r="F619" s="40"/>
      <c r="G619" s="41"/>
      <c r="H619" s="40"/>
      <c r="I619" s="40"/>
      <c r="J619" s="40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  <c r="AM619" s="19"/>
      <c r="AN619" s="19"/>
      <c r="AO619" s="19"/>
      <c r="AP619" s="19"/>
      <c r="AQ619" s="19"/>
      <c r="AR619" s="19"/>
      <c r="AS619" s="19"/>
      <c r="AT619" s="19"/>
      <c r="AU619" s="19"/>
      <c r="AV619" s="19"/>
      <c r="AW619" s="19"/>
      <c r="AX619" s="19"/>
      <c r="GA619" s="42"/>
    </row>
    <row r="620" spans="1:183" s="18" customFormat="1" ht="12.75" x14ac:dyDescent="0.2">
      <c r="A620" s="39"/>
      <c r="B620" s="40"/>
      <c r="C620" s="40"/>
      <c r="D620" s="40"/>
      <c r="E620" s="40"/>
      <c r="F620" s="40"/>
      <c r="G620" s="41"/>
      <c r="H620" s="40"/>
      <c r="I620" s="40"/>
      <c r="J620" s="40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  <c r="AU620" s="19"/>
      <c r="AV620" s="19"/>
      <c r="AW620" s="19"/>
      <c r="AX620" s="19"/>
      <c r="GA620" s="42"/>
    </row>
    <row r="621" spans="1:183" s="18" customFormat="1" ht="12.75" x14ac:dyDescent="0.2">
      <c r="A621" s="39"/>
      <c r="B621" s="40"/>
      <c r="C621" s="40"/>
      <c r="D621" s="40"/>
      <c r="E621" s="40"/>
      <c r="F621" s="40"/>
      <c r="G621" s="41"/>
      <c r="H621" s="40"/>
      <c r="I621" s="40"/>
      <c r="J621" s="40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GA621" s="42"/>
    </row>
    <row r="622" spans="1:183" s="18" customFormat="1" ht="12.75" x14ac:dyDescent="0.2">
      <c r="A622" s="39"/>
      <c r="B622" s="40"/>
      <c r="C622" s="40"/>
      <c r="D622" s="40"/>
      <c r="E622" s="40"/>
      <c r="F622" s="40"/>
      <c r="G622" s="41"/>
      <c r="H622" s="40"/>
      <c r="I622" s="40"/>
      <c r="J622" s="40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19"/>
      <c r="AK622" s="19"/>
      <c r="AL622" s="19"/>
      <c r="AM622" s="19"/>
      <c r="AN622" s="19"/>
      <c r="AO622" s="19"/>
      <c r="AP622" s="19"/>
      <c r="AQ622" s="19"/>
      <c r="AR622" s="19"/>
      <c r="AS622" s="19"/>
      <c r="AT622" s="19"/>
      <c r="AU622" s="19"/>
      <c r="AV622" s="19"/>
      <c r="AW622" s="19"/>
      <c r="AX622" s="19"/>
      <c r="GA622" s="42"/>
    </row>
    <row r="623" spans="1:183" s="18" customFormat="1" ht="12.75" x14ac:dyDescent="0.2">
      <c r="A623" s="39"/>
      <c r="B623" s="40"/>
      <c r="C623" s="40"/>
      <c r="D623" s="40"/>
      <c r="E623" s="40"/>
      <c r="F623" s="40"/>
      <c r="G623" s="41"/>
      <c r="H623" s="40"/>
      <c r="I623" s="40"/>
      <c r="J623" s="40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19"/>
      <c r="AK623" s="19"/>
      <c r="AL623" s="1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GA623" s="42"/>
    </row>
    <row r="624" spans="1:183" s="18" customFormat="1" ht="12.75" x14ac:dyDescent="0.2">
      <c r="A624" s="39"/>
      <c r="B624" s="40"/>
      <c r="C624" s="40"/>
      <c r="D624" s="40"/>
      <c r="E624" s="40"/>
      <c r="F624" s="40"/>
      <c r="G624" s="41"/>
      <c r="H624" s="40"/>
      <c r="I624" s="40"/>
      <c r="J624" s="40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GA624" s="42"/>
    </row>
    <row r="625" spans="1:183" s="18" customFormat="1" ht="12.75" x14ac:dyDescent="0.2">
      <c r="A625" s="39"/>
      <c r="B625" s="40"/>
      <c r="C625" s="40"/>
      <c r="D625" s="40"/>
      <c r="E625" s="40"/>
      <c r="F625" s="40"/>
      <c r="G625" s="41"/>
      <c r="H625" s="40"/>
      <c r="I625" s="40"/>
      <c r="J625" s="40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GA625" s="42"/>
    </row>
    <row r="626" spans="1:183" s="18" customFormat="1" ht="12.75" x14ac:dyDescent="0.2">
      <c r="A626" s="39"/>
      <c r="B626" s="40"/>
      <c r="C626" s="40"/>
      <c r="D626" s="40"/>
      <c r="E626" s="40"/>
      <c r="F626" s="40"/>
      <c r="G626" s="41"/>
      <c r="H626" s="40"/>
      <c r="I626" s="40"/>
      <c r="J626" s="40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GA626" s="42"/>
    </row>
    <row r="627" spans="1:183" s="18" customFormat="1" ht="12.75" x14ac:dyDescent="0.2">
      <c r="A627" s="39"/>
      <c r="B627" s="40"/>
      <c r="C627" s="40"/>
      <c r="D627" s="40"/>
      <c r="E627" s="40"/>
      <c r="F627" s="40"/>
      <c r="G627" s="41"/>
      <c r="H627" s="40"/>
      <c r="I627" s="40"/>
      <c r="J627" s="40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19"/>
      <c r="AP627" s="19"/>
      <c r="AQ627" s="19"/>
      <c r="AR627" s="19"/>
      <c r="AS627" s="19"/>
      <c r="AT627" s="19"/>
      <c r="AU627" s="19"/>
      <c r="AV627" s="19"/>
      <c r="AW627" s="19"/>
      <c r="AX627" s="19"/>
      <c r="GA627" s="42"/>
    </row>
    <row r="628" spans="1:183" s="18" customFormat="1" ht="12.75" x14ac:dyDescent="0.2">
      <c r="A628" s="39"/>
      <c r="B628" s="40"/>
      <c r="C628" s="40"/>
      <c r="D628" s="40"/>
      <c r="E628" s="40"/>
      <c r="F628" s="40"/>
      <c r="G628" s="41"/>
      <c r="H628" s="40"/>
      <c r="I628" s="40"/>
      <c r="J628" s="40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19"/>
      <c r="AP628" s="19"/>
      <c r="AQ628" s="19"/>
      <c r="AR628" s="19"/>
      <c r="AS628" s="19"/>
      <c r="AT628" s="19"/>
      <c r="AU628" s="19"/>
      <c r="AV628" s="19"/>
      <c r="AW628" s="19"/>
      <c r="AX628" s="19"/>
      <c r="GA628" s="42"/>
    </row>
    <row r="629" spans="1:183" s="18" customFormat="1" ht="12.75" x14ac:dyDescent="0.2">
      <c r="A629" s="39"/>
      <c r="B629" s="40"/>
      <c r="C629" s="40"/>
      <c r="D629" s="40"/>
      <c r="E629" s="40"/>
      <c r="F629" s="40"/>
      <c r="G629" s="41"/>
      <c r="H629" s="40"/>
      <c r="I629" s="40"/>
      <c r="J629" s="40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19"/>
      <c r="AP629" s="19"/>
      <c r="AQ629" s="19"/>
      <c r="AR629" s="19"/>
      <c r="AS629" s="19"/>
      <c r="AT629" s="19"/>
      <c r="AU629" s="19"/>
      <c r="AV629" s="19"/>
      <c r="AW629" s="19"/>
      <c r="AX629" s="19"/>
      <c r="GA629" s="42"/>
    </row>
    <row r="630" spans="1:183" s="18" customFormat="1" ht="12.75" x14ac:dyDescent="0.2">
      <c r="A630" s="39"/>
      <c r="B630" s="40"/>
      <c r="C630" s="40"/>
      <c r="D630" s="40"/>
      <c r="E630" s="40"/>
      <c r="F630" s="40"/>
      <c r="G630" s="41"/>
      <c r="H630" s="40"/>
      <c r="I630" s="40"/>
      <c r="J630" s="40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19"/>
      <c r="AP630" s="19"/>
      <c r="AQ630" s="19"/>
      <c r="AR630" s="19"/>
      <c r="AS630" s="19"/>
      <c r="AT630" s="19"/>
      <c r="AU630" s="19"/>
      <c r="AV630" s="19"/>
      <c r="AW630" s="19"/>
      <c r="AX630" s="19"/>
      <c r="GA630" s="42"/>
    </row>
    <row r="631" spans="1:183" s="18" customFormat="1" ht="12.75" x14ac:dyDescent="0.2">
      <c r="A631" s="39"/>
      <c r="B631" s="40"/>
      <c r="C631" s="40"/>
      <c r="D631" s="40"/>
      <c r="E631" s="40"/>
      <c r="F631" s="40"/>
      <c r="G631" s="41"/>
      <c r="H631" s="40"/>
      <c r="I631" s="40"/>
      <c r="J631" s="40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19"/>
      <c r="AP631" s="19"/>
      <c r="AQ631" s="19"/>
      <c r="AR631" s="19"/>
      <c r="AS631" s="19"/>
      <c r="AT631" s="19"/>
      <c r="AU631" s="19"/>
      <c r="AV631" s="19"/>
      <c r="AW631" s="19"/>
      <c r="AX631" s="19"/>
      <c r="GA631" s="42"/>
    </row>
    <row r="632" spans="1:183" s="18" customFormat="1" ht="12.75" x14ac:dyDescent="0.2">
      <c r="A632" s="39"/>
      <c r="B632" s="40"/>
      <c r="C632" s="40"/>
      <c r="D632" s="40"/>
      <c r="E632" s="40"/>
      <c r="F632" s="40"/>
      <c r="G632" s="41"/>
      <c r="H632" s="40"/>
      <c r="I632" s="40"/>
      <c r="J632" s="40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19"/>
      <c r="AP632" s="19"/>
      <c r="AQ632" s="19"/>
      <c r="AR632" s="19"/>
      <c r="AS632" s="19"/>
      <c r="AT632" s="19"/>
      <c r="AU632" s="19"/>
      <c r="AV632" s="19"/>
      <c r="AW632" s="19"/>
      <c r="AX632" s="19"/>
      <c r="GA632" s="42"/>
    </row>
    <row r="633" spans="1:183" s="18" customFormat="1" ht="12.75" x14ac:dyDescent="0.2">
      <c r="A633" s="39"/>
      <c r="B633" s="40"/>
      <c r="C633" s="40"/>
      <c r="D633" s="40"/>
      <c r="E633" s="40"/>
      <c r="F633" s="40"/>
      <c r="G633" s="41"/>
      <c r="H633" s="40"/>
      <c r="I633" s="40"/>
      <c r="J633" s="40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GA633" s="42"/>
    </row>
    <row r="634" spans="1:183" s="18" customFormat="1" ht="12.75" x14ac:dyDescent="0.2">
      <c r="A634" s="39"/>
      <c r="B634" s="40"/>
      <c r="C634" s="40"/>
      <c r="D634" s="40"/>
      <c r="E634" s="40"/>
      <c r="F634" s="40"/>
      <c r="G634" s="41"/>
      <c r="H634" s="40"/>
      <c r="I634" s="40"/>
      <c r="J634" s="40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GA634" s="42"/>
    </row>
    <row r="635" spans="1:183" s="18" customFormat="1" ht="12.75" x14ac:dyDescent="0.2">
      <c r="A635" s="39"/>
      <c r="B635" s="40"/>
      <c r="C635" s="40"/>
      <c r="D635" s="40"/>
      <c r="E635" s="40"/>
      <c r="F635" s="40"/>
      <c r="G635" s="41"/>
      <c r="H635" s="40"/>
      <c r="I635" s="40"/>
      <c r="J635" s="40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GA635" s="42"/>
    </row>
    <row r="636" spans="1:183" s="18" customFormat="1" ht="12.75" x14ac:dyDescent="0.2">
      <c r="A636" s="39"/>
      <c r="B636" s="40"/>
      <c r="C636" s="40"/>
      <c r="D636" s="40"/>
      <c r="E636" s="40"/>
      <c r="F636" s="40"/>
      <c r="G636" s="41"/>
      <c r="H636" s="40"/>
      <c r="I636" s="40"/>
      <c r="J636" s="40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GA636" s="42"/>
    </row>
    <row r="637" spans="1:183" s="18" customFormat="1" ht="12.75" x14ac:dyDescent="0.2">
      <c r="A637" s="39"/>
      <c r="B637" s="40"/>
      <c r="C637" s="40"/>
      <c r="D637" s="40"/>
      <c r="E637" s="40"/>
      <c r="F637" s="40"/>
      <c r="G637" s="41"/>
      <c r="H637" s="40"/>
      <c r="I637" s="40"/>
      <c r="J637" s="40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/>
      <c r="AP637" s="19"/>
      <c r="AQ637" s="19"/>
      <c r="AR637" s="19"/>
      <c r="AS637" s="19"/>
      <c r="AT637" s="19"/>
      <c r="AU637" s="19"/>
      <c r="AV637" s="19"/>
      <c r="AW637" s="19"/>
      <c r="AX637" s="19"/>
      <c r="GA637" s="42"/>
    </row>
    <row r="638" spans="1:183" s="18" customFormat="1" ht="12.75" x14ac:dyDescent="0.2">
      <c r="A638" s="39"/>
      <c r="B638" s="40"/>
      <c r="C638" s="40"/>
      <c r="D638" s="40"/>
      <c r="E638" s="40"/>
      <c r="F638" s="40"/>
      <c r="G638" s="41"/>
      <c r="H638" s="40"/>
      <c r="I638" s="40"/>
      <c r="J638" s="40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/>
      <c r="AP638" s="19"/>
      <c r="AQ638" s="19"/>
      <c r="AR638" s="19"/>
      <c r="AS638" s="19"/>
      <c r="AT638" s="19"/>
      <c r="AU638" s="19"/>
      <c r="AV638" s="19"/>
      <c r="AW638" s="19"/>
      <c r="AX638" s="19"/>
      <c r="GA638" s="42"/>
    </row>
    <row r="639" spans="1:183" s="18" customFormat="1" ht="12.75" x14ac:dyDescent="0.2">
      <c r="A639" s="39"/>
      <c r="B639" s="40"/>
      <c r="C639" s="40"/>
      <c r="D639" s="40"/>
      <c r="E639" s="40"/>
      <c r="F639" s="40"/>
      <c r="G639" s="41"/>
      <c r="H639" s="40"/>
      <c r="I639" s="40"/>
      <c r="J639" s="40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/>
      <c r="AP639" s="19"/>
      <c r="AQ639" s="19"/>
      <c r="AR639" s="19"/>
      <c r="AS639" s="19"/>
      <c r="AT639" s="19"/>
      <c r="AU639" s="19"/>
      <c r="AV639" s="19"/>
      <c r="AW639" s="19"/>
      <c r="AX639" s="19"/>
      <c r="GA639" s="42"/>
    </row>
    <row r="640" spans="1:183" s="18" customFormat="1" ht="12.75" x14ac:dyDescent="0.2">
      <c r="A640" s="39"/>
      <c r="B640" s="40"/>
      <c r="C640" s="40"/>
      <c r="D640" s="40"/>
      <c r="E640" s="40"/>
      <c r="F640" s="40"/>
      <c r="G640" s="41"/>
      <c r="H640" s="40"/>
      <c r="I640" s="40"/>
      <c r="J640" s="40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/>
      <c r="AP640" s="19"/>
      <c r="AQ640" s="19"/>
      <c r="AR640" s="19"/>
      <c r="AS640" s="19"/>
      <c r="AT640" s="19"/>
      <c r="AU640" s="19"/>
      <c r="AV640" s="19"/>
      <c r="AW640" s="19"/>
      <c r="AX640" s="19"/>
      <c r="GA640" s="42"/>
    </row>
    <row r="641" spans="1:183" s="18" customFormat="1" ht="12.75" x14ac:dyDescent="0.2">
      <c r="A641" s="39"/>
      <c r="B641" s="40"/>
      <c r="C641" s="40"/>
      <c r="D641" s="40"/>
      <c r="E641" s="40"/>
      <c r="F641" s="40"/>
      <c r="G641" s="41"/>
      <c r="H641" s="40"/>
      <c r="I641" s="40"/>
      <c r="J641" s="40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/>
      <c r="AP641" s="19"/>
      <c r="AQ641" s="19"/>
      <c r="AR641" s="19"/>
      <c r="AS641" s="19"/>
      <c r="AT641" s="19"/>
      <c r="AU641" s="19"/>
      <c r="AV641" s="19"/>
      <c r="AW641" s="19"/>
      <c r="AX641" s="19"/>
      <c r="GA641" s="42"/>
    </row>
    <row r="642" spans="1:183" s="18" customFormat="1" ht="12.75" x14ac:dyDescent="0.2">
      <c r="A642" s="39"/>
      <c r="B642" s="40"/>
      <c r="C642" s="40"/>
      <c r="D642" s="40"/>
      <c r="E642" s="40"/>
      <c r="F642" s="40"/>
      <c r="G642" s="41"/>
      <c r="H642" s="40"/>
      <c r="I642" s="40"/>
      <c r="J642" s="40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/>
      <c r="AP642" s="19"/>
      <c r="AQ642" s="19"/>
      <c r="AR642" s="19"/>
      <c r="AS642" s="19"/>
      <c r="AT642" s="19"/>
      <c r="AU642" s="19"/>
      <c r="AV642" s="19"/>
      <c r="AW642" s="19"/>
      <c r="AX642" s="19"/>
      <c r="GA642" s="42"/>
    </row>
    <row r="643" spans="1:183" s="18" customFormat="1" ht="12.75" x14ac:dyDescent="0.2">
      <c r="A643" s="39"/>
      <c r="B643" s="40"/>
      <c r="C643" s="40"/>
      <c r="D643" s="40"/>
      <c r="E643" s="40"/>
      <c r="F643" s="40"/>
      <c r="G643" s="41"/>
      <c r="H643" s="40"/>
      <c r="I643" s="40"/>
      <c r="J643" s="40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GA643" s="42"/>
    </row>
    <row r="644" spans="1:183" s="18" customFormat="1" ht="12.75" x14ac:dyDescent="0.2">
      <c r="A644" s="39"/>
      <c r="B644" s="40"/>
      <c r="C644" s="40"/>
      <c r="D644" s="40"/>
      <c r="E644" s="40"/>
      <c r="F644" s="40"/>
      <c r="G644" s="41"/>
      <c r="H644" s="40"/>
      <c r="I644" s="40"/>
      <c r="J644" s="40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GA644" s="42"/>
    </row>
    <row r="645" spans="1:183" s="18" customFormat="1" ht="12.75" x14ac:dyDescent="0.2">
      <c r="A645" s="39"/>
      <c r="B645" s="40"/>
      <c r="C645" s="40"/>
      <c r="D645" s="40"/>
      <c r="E645" s="40"/>
      <c r="F645" s="40"/>
      <c r="G645" s="41"/>
      <c r="H645" s="40"/>
      <c r="I645" s="40"/>
      <c r="J645" s="40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GA645" s="42"/>
    </row>
    <row r="646" spans="1:183" s="18" customFormat="1" ht="12.75" x14ac:dyDescent="0.2">
      <c r="A646" s="39"/>
      <c r="B646" s="40"/>
      <c r="C646" s="40"/>
      <c r="D646" s="40"/>
      <c r="E646" s="40"/>
      <c r="F646" s="40"/>
      <c r="G646" s="41"/>
      <c r="H646" s="40"/>
      <c r="I646" s="40"/>
      <c r="J646" s="40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GA646" s="42"/>
    </row>
    <row r="647" spans="1:183" s="18" customFormat="1" ht="12.75" x14ac:dyDescent="0.2">
      <c r="A647" s="39"/>
      <c r="B647" s="40"/>
      <c r="C647" s="40"/>
      <c r="D647" s="40"/>
      <c r="E647" s="40"/>
      <c r="F647" s="40"/>
      <c r="G647" s="41"/>
      <c r="H647" s="40"/>
      <c r="I647" s="40"/>
      <c r="J647" s="40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/>
      <c r="AP647" s="19"/>
      <c r="AQ647" s="19"/>
      <c r="AR647" s="19"/>
      <c r="AS647" s="19"/>
      <c r="AT647" s="19"/>
      <c r="AU647" s="19"/>
      <c r="AV647" s="19"/>
      <c r="AW647" s="19"/>
      <c r="AX647" s="19"/>
      <c r="GA647" s="42"/>
    </row>
    <row r="648" spans="1:183" s="18" customFormat="1" ht="12.75" x14ac:dyDescent="0.2">
      <c r="A648" s="39"/>
      <c r="B648" s="40"/>
      <c r="C648" s="40"/>
      <c r="D648" s="40"/>
      <c r="E648" s="40"/>
      <c r="F648" s="40"/>
      <c r="G648" s="41"/>
      <c r="H648" s="40"/>
      <c r="I648" s="40"/>
      <c r="J648" s="40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/>
      <c r="GA648" s="42"/>
    </row>
    <row r="649" spans="1:183" s="18" customFormat="1" ht="12.75" x14ac:dyDescent="0.2">
      <c r="A649" s="39"/>
      <c r="B649" s="40"/>
      <c r="C649" s="40"/>
      <c r="D649" s="40"/>
      <c r="E649" s="40"/>
      <c r="F649" s="40"/>
      <c r="G649" s="41"/>
      <c r="H649" s="40"/>
      <c r="I649" s="40"/>
      <c r="J649" s="40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/>
      <c r="GA649" s="42"/>
    </row>
    <row r="650" spans="1:183" s="18" customFormat="1" ht="12.75" x14ac:dyDescent="0.2">
      <c r="A650" s="39"/>
      <c r="B650" s="40"/>
      <c r="C650" s="40"/>
      <c r="D650" s="40"/>
      <c r="E650" s="40"/>
      <c r="F650" s="40"/>
      <c r="G650" s="41"/>
      <c r="H650" s="40"/>
      <c r="I650" s="40"/>
      <c r="J650" s="40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/>
      <c r="GA650" s="42"/>
    </row>
    <row r="651" spans="1:183" s="18" customFormat="1" ht="12.75" x14ac:dyDescent="0.2">
      <c r="A651" s="39"/>
      <c r="B651" s="40"/>
      <c r="C651" s="40"/>
      <c r="D651" s="40"/>
      <c r="E651" s="40"/>
      <c r="F651" s="40"/>
      <c r="G651" s="41"/>
      <c r="H651" s="40"/>
      <c r="I651" s="40"/>
      <c r="J651" s="40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/>
      <c r="GA651" s="42"/>
    </row>
    <row r="652" spans="1:183" s="18" customFormat="1" ht="12.75" x14ac:dyDescent="0.2">
      <c r="A652" s="39"/>
      <c r="B652" s="40"/>
      <c r="C652" s="40"/>
      <c r="D652" s="40"/>
      <c r="E652" s="40"/>
      <c r="F652" s="40"/>
      <c r="G652" s="41"/>
      <c r="H652" s="40"/>
      <c r="I652" s="40"/>
      <c r="J652" s="40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/>
      <c r="GA652" s="42"/>
    </row>
    <row r="653" spans="1:183" s="18" customFormat="1" ht="12.75" x14ac:dyDescent="0.2">
      <c r="A653" s="39"/>
      <c r="B653" s="40"/>
      <c r="C653" s="40"/>
      <c r="D653" s="40"/>
      <c r="E653" s="40"/>
      <c r="F653" s="40"/>
      <c r="G653" s="41"/>
      <c r="H653" s="40"/>
      <c r="I653" s="40"/>
      <c r="J653" s="40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GA653" s="42"/>
    </row>
    <row r="654" spans="1:183" s="18" customFormat="1" ht="12.75" x14ac:dyDescent="0.2">
      <c r="A654" s="39"/>
      <c r="B654" s="40"/>
      <c r="C654" s="40"/>
      <c r="D654" s="40"/>
      <c r="E654" s="40"/>
      <c r="F654" s="40"/>
      <c r="G654" s="41"/>
      <c r="H654" s="40"/>
      <c r="I654" s="40"/>
      <c r="J654" s="40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GA654" s="42"/>
    </row>
    <row r="655" spans="1:183" s="18" customFormat="1" ht="12.75" x14ac:dyDescent="0.2">
      <c r="A655" s="39"/>
      <c r="B655" s="40"/>
      <c r="C655" s="40"/>
      <c r="D655" s="40"/>
      <c r="E655" s="40"/>
      <c r="F655" s="40"/>
      <c r="G655" s="41"/>
      <c r="H655" s="40"/>
      <c r="I655" s="40"/>
      <c r="J655" s="40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GA655" s="42"/>
    </row>
    <row r="656" spans="1:183" s="18" customFormat="1" ht="12.75" x14ac:dyDescent="0.2">
      <c r="A656" s="39"/>
      <c r="B656" s="40"/>
      <c r="C656" s="40"/>
      <c r="D656" s="40"/>
      <c r="E656" s="40"/>
      <c r="F656" s="40"/>
      <c r="G656" s="41"/>
      <c r="H656" s="40"/>
      <c r="I656" s="40"/>
      <c r="J656" s="40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GA656" s="42"/>
    </row>
    <row r="657" spans="1:183" s="18" customFormat="1" ht="12.75" x14ac:dyDescent="0.2">
      <c r="A657" s="39"/>
      <c r="B657" s="40"/>
      <c r="C657" s="40"/>
      <c r="D657" s="40"/>
      <c r="E657" s="40"/>
      <c r="F657" s="40"/>
      <c r="G657" s="41"/>
      <c r="H657" s="40"/>
      <c r="I657" s="40"/>
      <c r="J657" s="40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/>
      <c r="GA657" s="42"/>
    </row>
    <row r="658" spans="1:183" s="18" customFormat="1" ht="12.75" x14ac:dyDescent="0.2">
      <c r="A658" s="39"/>
      <c r="B658" s="40"/>
      <c r="C658" s="40"/>
      <c r="D658" s="40"/>
      <c r="E658" s="40"/>
      <c r="F658" s="40"/>
      <c r="G658" s="41"/>
      <c r="H658" s="40"/>
      <c r="I658" s="40"/>
      <c r="J658" s="40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/>
      <c r="GA658" s="42"/>
    </row>
    <row r="659" spans="1:183" s="18" customFormat="1" ht="12.75" x14ac:dyDescent="0.2">
      <c r="A659" s="39"/>
      <c r="B659" s="40"/>
      <c r="C659" s="40"/>
      <c r="D659" s="40"/>
      <c r="E659" s="40"/>
      <c r="F659" s="40"/>
      <c r="G659" s="41"/>
      <c r="H659" s="40"/>
      <c r="I659" s="40"/>
      <c r="J659" s="40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/>
      <c r="GA659" s="42"/>
    </row>
    <row r="660" spans="1:183" s="18" customFormat="1" ht="12.75" x14ac:dyDescent="0.2">
      <c r="A660" s="39"/>
      <c r="B660" s="40"/>
      <c r="C660" s="40"/>
      <c r="D660" s="40"/>
      <c r="E660" s="40"/>
      <c r="F660" s="40"/>
      <c r="G660" s="41"/>
      <c r="H660" s="40"/>
      <c r="I660" s="40"/>
      <c r="J660" s="40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/>
      <c r="GA660" s="42"/>
    </row>
    <row r="661" spans="1:183" s="18" customFormat="1" ht="12.75" x14ac:dyDescent="0.2">
      <c r="A661" s="39"/>
      <c r="B661" s="40"/>
      <c r="C661" s="40"/>
      <c r="D661" s="40"/>
      <c r="E661" s="40"/>
      <c r="F661" s="40"/>
      <c r="G661" s="41"/>
      <c r="H661" s="40"/>
      <c r="I661" s="40"/>
      <c r="J661" s="40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/>
      <c r="GA661" s="42"/>
    </row>
    <row r="662" spans="1:183" s="18" customFormat="1" ht="12.75" x14ac:dyDescent="0.2">
      <c r="A662" s="39"/>
      <c r="B662" s="40"/>
      <c r="C662" s="40"/>
      <c r="D662" s="40"/>
      <c r="E662" s="40"/>
      <c r="F662" s="40"/>
      <c r="G662" s="41"/>
      <c r="H662" s="40"/>
      <c r="I662" s="40"/>
      <c r="J662" s="40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/>
      <c r="GA662" s="42"/>
    </row>
    <row r="663" spans="1:183" s="18" customFormat="1" ht="12.75" x14ac:dyDescent="0.2">
      <c r="A663" s="39"/>
      <c r="B663" s="40"/>
      <c r="C663" s="40"/>
      <c r="D663" s="40"/>
      <c r="E663" s="40"/>
      <c r="F663" s="40"/>
      <c r="G663" s="41"/>
      <c r="H663" s="40"/>
      <c r="I663" s="40"/>
      <c r="J663" s="40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GA663" s="42"/>
    </row>
    <row r="664" spans="1:183" s="18" customFormat="1" ht="12.75" x14ac:dyDescent="0.2">
      <c r="A664" s="39"/>
      <c r="B664" s="40"/>
      <c r="C664" s="40"/>
      <c r="D664" s="40"/>
      <c r="E664" s="40"/>
      <c r="F664" s="40"/>
      <c r="G664" s="41"/>
      <c r="H664" s="40"/>
      <c r="I664" s="40"/>
      <c r="J664" s="40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GA664" s="42"/>
    </row>
    <row r="665" spans="1:183" s="18" customFormat="1" ht="12.75" x14ac:dyDescent="0.2">
      <c r="A665" s="39"/>
      <c r="B665" s="40"/>
      <c r="C665" s="40"/>
      <c r="D665" s="40"/>
      <c r="E665" s="40"/>
      <c r="F665" s="40"/>
      <c r="G665" s="41"/>
      <c r="H665" s="40"/>
      <c r="I665" s="40"/>
      <c r="J665" s="40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GA665" s="42"/>
    </row>
    <row r="666" spans="1:183" s="18" customFormat="1" ht="12.75" x14ac:dyDescent="0.2">
      <c r="A666" s="39"/>
      <c r="B666" s="40"/>
      <c r="C666" s="40"/>
      <c r="D666" s="40"/>
      <c r="E666" s="40"/>
      <c r="F666" s="40"/>
      <c r="G666" s="41"/>
      <c r="H666" s="40"/>
      <c r="I666" s="40"/>
      <c r="J666" s="40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GA666" s="42"/>
    </row>
    <row r="667" spans="1:183" s="18" customFormat="1" ht="12.75" x14ac:dyDescent="0.2">
      <c r="A667" s="39"/>
      <c r="B667" s="40"/>
      <c r="C667" s="40"/>
      <c r="D667" s="40"/>
      <c r="E667" s="40"/>
      <c r="F667" s="40"/>
      <c r="G667" s="41"/>
      <c r="H667" s="40"/>
      <c r="I667" s="40"/>
      <c r="J667" s="40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/>
      <c r="GA667" s="42"/>
    </row>
    <row r="668" spans="1:183" s="18" customFormat="1" ht="12.75" x14ac:dyDescent="0.2">
      <c r="A668" s="39"/>
      <c r="B668" s="40"/>
      <c r="C668" s="40"/>
      <c r="D668" s="40"/>
      <c r="E668" s="40"/>
      <c r="F668" s="40"/>
      <c r="G668" s="41"/>
      <c r="H668" s="40"/>
      <c r="I668" s="40"/>
      <c r="J668" s="40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/>
      <c r="GA668" s="42"/>
    </row>
    <row r="669" spans="1:183" s="18" customFormat="1" ht="12.75" x14ac:dyDescent="0.2">
      <c r="A669" s="39"/>
      <c r="B669" s="40"/>
      <c r="C669" s="40"/>
      <c r="D669" s="40"/>
      <c r="E669" s="40"/>
      <c r="F669" s="40"/>
      <c r="G669" s="41"/>
      <c r="H669" s="40"/>
      <c r="I669" s="40"/>
      <c r="J669" s="40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/>
      <c r="GA669" s="42"/>
    </row>
    <row r="670" spans="1:183" s="18" customFormat="1" ht="12.75" x14ac:dyDescent="0.2">
      <c r="A670" s="39"/>
      <c r="B670" s="40"/>
      <c r="C670" s="40"/>
      <c r="D670" s="40"/>
      <c r="E670" s="40"/>
      <c r="F670" s="40"/>
      <c r="G670" s="41"/>
      <c r="H670" s="40"/>
      <c r="I670" s="40"/>
      <c r="J670" s="40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/>
      <c r="GA670" s="42"/>
    </row>
    <row r="671" spans="1:183" s="18" customFormat="1" ht="12.75" x14ac:dyDescent="0.2">
      <c r="A671" s="39"/>
      <c r="B671" s="40"/>
      <c r="C671" s="40"/>
      <c r="D671" s="40"/>
      <c r="E671" s="40"/>
      <c r="F671" s="40"/>
      <c r="G671" s="41"/>
      <c r="H671" s="40"/>
      <c r="I671" s="40"/>
      <c r="J671" s="40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/>
      <c r="GA671" s="42"/>
    </row>
    <row r="672" spans="1:183" s="18" customFormat="1" ht="12.75" x14ac:dyDescent="0.2">
      <c r="A672" s="39"/>
      <c r="B672" s="40"/>
      <c r="C672" s="40"/>
      <c r="D672" s="40"/>
      <c r="E672" s="40"/>
      <c r="F672" s="40"/>
      <c r="G672" s="41"/>
      <c r="H672" s="40"/>
      <c r="I672" s="40"/>
      <c r="J672" s="40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/>
      <c r="GA672" s="42"/>
    </row>
    <row r="673" spans="1:183" s="18" customFormat="1" ht="12.75" x14ac:dyDescent="0.2">
      <c r="A673" s="39"/>
      <c r="B673" s="40"/>
      <c r="C673" s="40"/>
      <c r="D673" s="40"/>
      <c r="E673" s="40"/>
      <c r="F673" s="40"/>
      <c r="G673" s="41"/>
      <c r="H673" s="40"/>
      <c r="I673" s="40"/>
      <c r="J673" s="40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GA673" s="42"/>
    </row>
    <row r="674" spans="1:183" s="18" customFormat="1" ht="12.75" x14ac:dyDescent="0.2">
      <c r="A674" s="39"/>
      <c r="B674" s="40"/>
      <c r="C674" s="40"/>
      <c r="D674" s="40"/>
      <c r="E674" s="40"/>
      <c r="F674" s="40"/>
      <c r="G674" s="41"/>
      <c r="H674" s="40"/>
      <c r="I674" s="40"/>
      <c r="J674" s="40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GA674" s="42"/>
    </row>
    <row r="675" spans="1:183" s="18" customFormat="1" ht="12.75" x14ac:dyDescent="0.2">
      <c r="A675" s="39"/>
      <c r="B675" s="40"/>
      <c r="C675" s="40"/>
      <c r="D675" s="40"/>
      <c r="E675" s="40"/>
      <c r="F675" s="40"/>
      <c r="G675" s="41"/>
      <c r="H675" s="40"/>
      <c r="I675" s="40"/>
      <c r="J675" s="40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GA675" s="42"/>
    </row>
    <row r="676" spans="1:183" s="18" customFormat="1" ht="12.75" x14ac:dyDescent="0.2">
      <c r="A676" s="39"/>
      <c r="B676" s="40"/>
      <c r="C676" s="40"/>
      <c r="D676" s="40"/>
      <c r="E676" s="40"/>
      <c r="F676" s="40"/>
      <c r="G676" s="41"/>
      <c r="H676" s="40"/>
      <c r="I676" s="40"/>
      <c r="J676" s="40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GA676" s="42"/>
    </row>
    <row r="677" spans="1:183" s="18" customFormat="1" ht="12.75" x14ac:dyDescent="0.2">
      <c r="A677" s="39"/>
      <c r="B677" s="40"/>
      <c r="C677" s="40"/>
      <c r="D677" s="40"/>
      <c r="E677" s="40"/>
      <c r="F677" s="40"/>
      <c r="G677" s="41"/>
      <c r="H677" s="40"/>
      <c r="I677" s="40"/>
      <c r="J677" s="40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/>
      <c r="GA677" s="42"/>
    </row>
    <row r="678" spans="1:183" s="18" customFormat="1" ht="12.75" x14ac:dyDescent="0.2">
      <c r="A678" s="39"/>
      <c r="B678" s="40"/>
      <c r="C678" s="40"/>
      <c r="D678" s="40"/>
      <c r="E678" s="40"/>
      <c r="F678" s="40"/>
      <c r="G678" s="41"/>
      <c r="H678" s="40"/>
      <c r="I678" s="40"/>
      <c r="J678" s="40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/>
      <c r="GA678" s="42"/>
    </row>
    <row r="679" spans="1:183" s="18" customFormat="1" ht="12.75" x14ac:dyDescent="0.2">
      <c r="A679" s="39"/>
      <c r="B679" s="40"/>
      <c r="C679" s="40"/>
      <c r="D679" s="40"/>
      <c r="E679" s="40"/>
      <c r="F679" s="40"/>
      <c r="G679" s="41"/>
      <c r="H679" s="40"/>
      <c r="I679" s="40"/>
      <c r="J679" s="40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/>
      <c r="GA679" s="42"/>
    </row>
    <row r="680" spans="1:183" s="18" customFormat="1" ht="12.75" x14ac:dyDescent="0.2">
      <c r="A680" s="39"/>
      <c r="B680" s="40"/>
      <c r="C680" s="40"/>
      <c r="D680" s="40"/>
      <c r="E680" s="40"/>
      <c r="F680" s="40"/>
      <c r="G680" s="41"/>
      <c r="H680" s="40"/>
      <c r="I680" s="40"/>
      <c r="J680" s="40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/>
      <c r="GA680" s="42"/>
    </row>
    <row r="681" spans="1:183" s="18" customFormat="1" ht="12.75" x14ac:dyDescent="0.2">
      <c r="A681" s="39"/>
      <c r="B681" s="40"/>
      <c r="C681" s="40"/>
      <c r="D681" s="40"/>
      <c r="E681" s="40"/>
      <c r="F681" s="40"/>
      <c r="G681" s="41"/>
      <c r="H681" s="40"/>
      <c r="I681" s="40"/>
      <c r="J681" s="40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/>
      <c r="GA681" s="42"/>
    </row>
    <row r="682" spans="1:183" s="18" customFormat="1" ht="12.75" x14ac:dyDescent="0.2">
      <c r="A682" s="39"/>
      <c r="B682" s="40"/>
      <c r="C682" s="40"/>
      <c r="D682" s="40"/>
      <c r="E682" s="40"/>
      <c r="F682" s="40"/>
      <c r="G682" s="41"/>
      <c r="H682" s="40"/>
      <c r="I682" s="40"/>
      <c r="J682" s="40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/>
      <c r="GA682" s="42"/>
    </row>
    <row r="683" spans="1:183" s="18" customFormat="1" ht="12.75" x14ac:dyDescent="0.2">
      <c r="A683" s="39"/>
      <c r="B683" s="40"/>
      <c r="C683" s="40"/>
      <c r="D683" s="40"/>
      <c r="E683" s="40"/>
      <c r="F683" s="40"/>
      <c r="G683" s="41"/>
      <c r="H683" s="40"/>
      <c r="I683" s="40"/>
      <c r="J683" s="40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GA683" s="42"/>
    </row>
    <row r="684" spans="1:183" s="18" customFormat="1" ht="12.75" x14ac:dyDescent="0.2">
      <c r="A684" s="39"/>
      <c r="B684" s="40"/>
      <c r="C684" s="40"/>
      <c r="D684" s="40"/>
      <c r="E684" s="40"/>
      <c r="F684" s="40"/>
      <c r="G684" s="41"/>
      <c r="H684" s="40"/>
      <c r="I684" s="40"/>
      <c r="J684" s="40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GA684" s="42"/>
    </row>
    <row r="685" spans="1:183" s="18" customFormat="1" ht="12.75" x14ac:dyDescent="0.2">
      <c r="A685" s="39"/>
      <c r="B685" s="40"/>
      <c r="C685" s="40"/>
      <c r="D685" s="40"/>
      <c r="E685" s="40"/>
      <c r="F685" s="40"/>
      <c r="G685" s="41"/>
      <c r="H685" s="40"/>
      <c r="I685" s="40"/>
      <c r="J685" s="40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GA685" s="42"/>
    </row>
    <row r="686" spans="1:183" s="18" customFormat="1" ht="12.75" x14ac:dyDescent="0.2">
      <c r="A686" s="39"/>
      <c r="B686" s="40"/>
      <c r="C686" s="40"/>
      <c r="D686" s="40"/>
      <c r="E686" s="40"/>
      <c r="F686" s="40"/>
      <c r="G686" s="41"/>
      <c r="H686" s="40"/>
      <c r="I686" s="40"/>
      <c r="J686" s="40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GA686" s="42"/>
    </row>
    <row r="687" spans="1:183" s="18" customFormat="1" ht="12.75" x14ac:dyDescent="0.2">
      <c r="A687" s="39"/>
      <c r="B687" s="40"/>
      <c r="C687" s="40"/>
      <c r="D687" s="40"/>
      <c r="E687" s="40"/>
      <c r="F687" s="40"/>
      <c r="G687" s="41"/>
      <c r="H687" s="40"/>
      <c r="I687" s="40"/>
      <c r="J687" s="40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/>
      <c r="GA687" s="42"/>
    </row>
    <row r="688" spans="1:183" s="18" customFormat="1" ht="12.75" x14ac:dyDescent="0.2">
      <c r="A688" s="39"/>
      <c r="B688" s="40"/>
      <c r="C688" s="40"/>
      <c r="D688" s="40"/>
      <c r="E688" s="40"/>
      <c r="F688" s="40"/>
      <c r="G688" s="41"/>
      <c r="H688" s="40"/>
      <c r="I688" s="40"/>
      <c r="J688" s="40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/>
      <c r="GA688" s="42"/>
    </row>
    <row r="689" spans="1:183" s="18" customFormat="1" ht="12.75" x14ac:dyDescent="0.2">
      <c r="A689" s="39"/>
      <c r="B689" s="40"/>
      <c r="C689" s="40"/>
      <c r="D689" s="40"/>
      <c r="E689" s="40"/>
      <c r="F689" s="40"/>
      <c r="G689" s="41"/>
      <c r="H689" s="40"/>
      <c r="I689" s="40"/>
      <c r="J689" s="40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/>
      <c r="GA689" s="42"/>
    </row>
    <row r="690" spans="1:183" s="18" customFormat="1" ht="12.75" x14ac:dyDescent="0.2">
      <c r="A690" s="39"/>
      <c r="B690" s="40"/>
      <c r="C690" s="40"/>
      <c r="D690" s="40"/>
      <c r="E690" s="40"/>
      <c r="F690" s="40"/>
      <c r="G690" s="41"/>
      <c r="H690" s="40"/>
      <c r="I690" s="40"/>
      <c r="J690" s="40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/>
      <c r="GA690" s="42"/>
    </row>
    <row r="691" spans="1:183" s="18" customFormat="1" ht="12.75" x14ac:dyDescent="0.2">
      <c r="A691" s="39"/>
      <c r="B691" s="40"/>
      <c r="C691" s="40"/>
      <c r="D691" s="40"/>
      <c r="E691" s="40"/>
      <c r="F691" s="40"/>
      <c r="G691" s="41"/>
      <c r="H691" s="40"/>
      <c r="I691" s="40"/>
      <c r="J691" s="40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/>
      <c r="GA691" s="42"/>
    </row>
    <row r="692" spans="1:183" s="18" customFormat="1" ht="12.75" x14ac:dyDescent="0.2">
      <c r="A692" s="39"/>
      <c r="B692" s="40"/>
      <c r="C692" s="40"/>
      <c r="D692" s="40"/>
      <c r="E692" s="40"/>
      <c r="F692" s="40"/>
      <c r="G692" s="41"/>
      <c r="H692" s="40"/>
      <c r="I692" s="40"/>
      <c r="J692" s="40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/>
      <c r="GA692" s="42"/>
    </row>
    <row r="693" spans="1:183" s="18" customFormat="1" ht="12.75" x14ac:dyDescent="0.2">
      <c r="A693" s="39"/>
      <c r="B693" s="40"/>
      <c r="C693" s="40"/>
      <c r="D693" s="40"/>
      <c r="E693" s="40"/>
      <c r="F693" s="40"/>
      <c r="G693" s="41"/>
      <c r="H693" s="40"/>
      <c r="I693" s="40"/>
      <c r="J693" s="40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GA693" s="42"/>
    </row>
    <row r="694" spans="1:183" s="18" customFormat="1" ht="12.75" x14ac:dyDescent="0.2">
      <c r="A694" s="39"/>
      <c r="B694" s="40"/>
      <c r="C694" s="40"/>
      <c r="D694" s="40"/>
      <c r="E694" s="40"/>
      <c r="F694" s="40"/>
      <c r="G694" s="41"/>
      <c r="H694" s="40"/>
      <c r="I694" s="40"/>
      <c r="J694" s="40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GA694" s="42"/>
    </row>
    <row r="695" spans="1:183" s="18" customFormat="1" ht="12.75" x14ac:dyDescent="0.2">
      <c r="A695" s="39"/>
      <c r="B695" s="40"/>
      <c r="C695" s="40"/>
      <c r="D695" s="40"/>
      <c r="E695" s="40"/>
      <c r="F695" s="40"/>
      <c r="G695" s="41"/>
      <c r="H695" s="40"/>
      <c r="I695" s="40"/>
      <c r="J695" s="40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GA695" s="42"/>
    </row>
    <row r="696" spans="1:183" s="18" customFormat="1" ht="12.75" x14ac:dyDescent="0.2">
      <c r="A696" s="39"/>
      <c r="B696" s="40"/>
      <c r="C696" s="40"/>
      <c r="D696" s="40"/>
      <c r="E696" s="40"/>
      <c r="F696" s="40"/>
      <c r="G696" s="41"/>
      <c r="H696" s="40"/>
      <c r="I696" s="40"/>
      <c r="J696" s="40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GA696" s="42"/>
    </row>
    <row r="697" spans="1:183" s="18" customFormat="1" ht="12.75" x14ac:dyDescent="0.2">
      <c r="A697" s="39"/>
      <c r="B697" s="40"/>
      <c r="C697" s="40"/>
      <c r="D697" s="40"/>
      <c r="E697" s="40"/>
      <c r="F697" s="40"/>
      <c r="G697" s="41"/>
      <c r="H697" s="40"/>
      <c r="I697" s="40"/>
      <c r="J697" s="40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/>
      <c r="GA697" s="42"/>
    </row>
    <row r="698" spans="1:183" s="18" customFormat="1" ht="12.75" x14ac:dyDescent="0.2">
      <c r="A698" s="39"/>
      <c r="B698" s="40"/>
      <c r="C698" s="40"/>
      <c r="D698" s="40"/>
      <c r="E698" s="40"/>
      <c r="F698" s="40"/>
      <c r="G698" s="41"/>
      <c r="H698" s="40"/>
      <c r="I698" s="40"/>
      <c r="J698" s="40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/>
      <c r="GA698" s="42"/>
    </row>
    <row r="699" spans="1:183" s="18" customFormat="1" ht="12.75" x14ac:dyDescent="0.2">
      <c r="A699" s="39"/>
      <c r="B699" s="40"/>
      <c r="C699" s="40"/>
      <c r="D699" s="40"/>
      <c r="E699" s="40"/>
      <c r="F699" s="40"/>
      <c r="G699" s="41"/>
      <c r="H699" s="40"/>
      <c r="I699" s="40"/>
      <c r="J699" s="40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/>
      <c r="GA699" s="42"/>
    </row>
    <row r="700" spans="1:183" s="18" customFormat="1" ht="12.75" x14ac:dyDescent="0.2">
      <c r="A700" s="39"/>
      <c r="B700" s="40"/>
      <c r="C700" s="40"/>
      <c r="D700" s="40"/>
      <c r="E700" s="40"/>
      <c r="F700" s="40"/>
      <c r="G700" s="41"/>
      <c r="H700" s="40"/>
      <c r="I700" s="40"/>
      <c r="J700" s="40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GA700" s="42"/>
    </row>
    <row r="701" spans="1:183" s="18" customFormat="1" ht="12.75" x14ac:dyDescent="0.2">
      <c r="A701" s="39"/>
      <c r="B701" s="40"/>
      <c r="C701" s="40"/>
      <c r="D701" s="40"/>
      <c r="E701" s="40"/>
      <c r="F701" s="40"/>
      <c r="G701" s="41"/>
      <c r="H701" s="40"/>
      <c r="I701" s="40"/>
      <c r="J701" s="40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GA701" s="42"/>
    </row>
    <row r="702" spans="1:183" s="18" customFormat="1" ht="12.75" x14ac:dyDescent="0.2">
      <c r="A702" s="39"/>
      <c r="B702" s="40"/>
      <c r="C702" s="40"/>
      <c r="D702" s="40"/>
      <c r="E702" s="40"/>
      <c r="F702" s="40"/>
      <c r="G702" s="41"/>
      <c r="H702" s="40"/>
      <c r="I702" s="40"/>
      <c r="J702" s="40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GA702" s="42"/>
    </row>
    <row r="703" spans="1:183" s="18" customFormat="1" ht="12.75" x14ac:dyDescent="0.2">
      <c r="A703" s="39"/>
      <c r="B703" s="40"/>
      <c r="C703" s="40"/>
      <c r="D703" s="40"/>
      <c r="E703" s="40"/>
      <c r="F703" s="40"/>
      <c r="G703" s="41"/>
      <c r="H703" s="40"/>
      <c r="I703" s="40"/>
      <c r="J703" s="40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GA703" s="42"/>
    </row>
    <row r="704" spans="1:183" s="18" customFormat="1" ht="12.75" x14ac:dyDescent="0.2">
      <c r="A704" s="39"/>
      <c r="B704" s="40"/>
      <c r="C704" s="40"/>
      <c r="D704" s="40"/>
      <c r="E704" s="40"/>
      <c r="F704" s="40"/>
      <c r="G704" s="41"/>
      <c r="H704" s="40"/>
      <c r="I704" s="40"/>
      <c r="J704" s="40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GA704" s="42"/>
    </row>
    <row r="705" spans="1:183" s="18" customFormat="1" ht="12.75" x14ac:dyDescent="0.2">
      <c r="A705" s="39"/>
      <c r="B705" s="40"/>
      <c r="C705" s="40"/>
      <c r="D705" s="40"/>
      <c r="E705" s="40"/>
      <c r="F705" s="40"/>
      <c r="G705" s="41"/>
      <c r="H705" s="40"/>
      <c r="I705" s="40"/>
      <c r="J705" s="40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GA705" s="42"/>
    </row>
    <row r="706" spans="1:183" s="18" customFormat="1" ht="12.75" x14ac:dyDescent="0.2">
      <c r="A706" s="39"/>
      <c r="B706" s="40"/>
      <c r="C706" s="40"/>
      <c r="D706" s="40"/>
      <c r="E706" s="40"/>
      <c r="F706" s="40"/>
      <c r="G706" s="41"/>
      <c r="H706" s="40"/>
      <c r="I706" s="40"/>
      <c r="J706" s="40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GA706" s="42"/>
    </row>
    <row r="707" spans="1:183" s="18" customFormat="1" ht="12.75" x14ac:dyDescent="0.2">
      <c r="A707" s="39"/>
      <c r="B707" s="40"/>
      <c r="C707" s="40"/>
      <c r="D707" s="40"/>
      <c r="E707" s="40"/>
      <c r="F707" s="40"/>
      <c r="G707" s="41"/>
      <c r="H707" s="40"/>
      <c r="I707" s="40"/>
      <c r="J707" s="40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/>
      <c r="AW707" s="19"/>
      <c r="AX707" s="19"/>
      <c r="GA707" s="42"/>
    </row>
    <row r="708" spans="1:183" s="18" customFormat="1" ht="12.75" x14ac:dyDescent="0.2">
      <c r="A708" s="39"/>
      <c r="B708" s="40"/>
      <c r="C708" s="40"/>
      <c r="D708" s="40"/>
      <c r="E708" s="40"/>
      <c r="F708" s="40"/>
      <c r="G708" s="41"/>
      <c r="H708" s="40"/>
      <c r="I708" s="40"/>
      <c r="J708" s="40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/>
      <c r="GA708" s="42"/>
    </row>
    <row r="709" spans="1:183" s="18" customFormat="1" ht="12.75" x14ac:dyDescent="0.2">
      <c r="A709" s="39"/>
      <c r="B709" s="40"/>
      <c r="C709" s="40"/>
      <c r="D709" s="40"/>
      <c r="E709" s="40"/>
      <c r="F709" s="40"/>
      <c r="G709" s="41"/>
      <c r="H709" s="40"/>
      <c r="I709" s="40"/>
      <c r="J709" s="40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/>
      <c r="GA709" s="42"/>
    </row>
    <row r="710" spans="1:183" s="18" customFormat="1" ht="12.75" x14ac:dyDescent="0.2">
      <c r="A710" s="39"/>
      <c r="B710" s="40"/>
      <c r="C710" s="40"/>
      <c r="D710" s="40"/>
      <c r="E710" s="40"/>
      <c r="F710" s="40"/>
      <c r="G710" s="41"/>
      <c r="H710" s="40"/>
      <c r="I710" s="40"/>
      <c r="J710" s="40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/>
      <c r="GA710" s="42"/>
    </row>
    <row r="711" spans="1:183" s="18" customFormat="1" ht="12.75" x14ac:dyDescent="0.2">
      <c r="A711" s="39"/>
      <c r="B711" s="40"/>
      <c r="C711" s="40"/>
      <c r="D711" s="40"/>
      <c r="E711" s="40"/>
      <c r="F711" s="40"/>
      <c r="G711" s="41"/>
      <c r="H711" s="40"/>
      <c r="I711" s="40"/>
      <c r="J711" s="40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/>
      <c r="GA711" s="42"/>
    </row>
    <row r="712" spans="1:183" s="18" customFormat="1" ht="12.75" x14ac:dyDescent="0.2">
      <c r="A712" s="39"/>
      <c r="B712" s="40"/>
      <c r="C712" s="40"/>
      <c r="D712" s="40"/>
      <c r="E712" s="40"/>
      <c r="F712" s="40"/>
      <c r="G712" s="41"/>
      <c r="H712" s="40"/>
      <c r="I712" s="40"/>
      <c r="J712" s="40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/>
      <c r="GA712" s="42"/>
    </row>
    <row r="713" spans="1:183" s="18" customFormat="1" ht="12.75" x14ac:dyDescent="0.2">
      <c r="A713" s="39"/>
      <c r="B713" s="40"/>
      <c r="C713" s="40"/>
      <c r="D713" s="40"/>
      <c r="E713" s="40"/>
      <c r="F713" s="40"/>
      <c r="G713" s="41"/>
      <c r="H713" s="40"/>
      <c r="I713" s="40"/>
      <c r="J713" s="40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/>
      <c r="GA713" s="42"/>
    </row>
    <row r="714" spans="1:183" s="18" customFormat="1" ht="12.75" x14ac:dyDescent="0.2">
      <c r="A714" s="39"/>
      <c r="B714" s="40"/>
      <c r="C714" s="40"/>
      <c r="D714" s="40"/>
      <c r="E714" s="40"/>
      <c r="F714" s="40"/>
      <c r="G714" s="41"/>
      <c r="H714" s="40"/>
      <c r="I714" s="40"/>
      <c r="J714" s="40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/>
      <c r="GA714" s="42"/>
    </row>
    <row r="715" spans="1:183" s="18" customFormat="1" ht="12.75" x14ac:dyDescent="0.2">
      <c r="A715" s="39"/>
      <c r="B715" s="40"/>
      <c r="C715" s="40"/>
      <c r="D715" s="40"/>
      <c r="E715" s="40"/>
      <c r="F715" s="40"/>
      <c r="G715" s="41"/>
      <c r="H715" s="40"/>
      <c r="I715" s="40"/>
      <c r="J715" s="40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GA715" s="42"/>
    </row>
    <row r="716" spans="1:183" s="18" customFormat="1" ht="12.75" x14ac:dyDescent="0.2">
      <c r="A716" s="39"/>
      <c r="B716" s="40"/>
      <c r="C716" s="40"/>
      <c r="D716" s="40"/>
      <c r="E716" s="40"/>
      <c r="F716" s="40"/>
      <c r="G716" s="41"/>
      <c r="H716" s="40"/>
      <c r="I716" s="40"/>
      <c r="J716" s="40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/>
      <c r="GA716" s="42"/>
    </row>
    <row r="717" spans="1:183" s="18" customFormat="1" ht="12.75" x14ac:dyDescent="0.2">
      <c r="A717" s="39"/>
      <c r="B717" s="40"/>
      <c r="C717" s="40"/>
      <c r="D717" s="40"/>
      <c r="E717" s="40"/>
      <c r="F717" s="40"/>
      <c r="G717" s="41"/>
      <c r="H717" s="40"/>
      <c r="I717" s="40"/>
      <c r="J717" s="40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/>
      <c r="GA717" s="42"/>
    </row>
    <row r="718" spans="1:183" s="18" customFormat="1" ht="12.75" x14ac:dyDescent="0.2">
      <c r="A718" s="39"/>
      <c r="B718" s="40"/>
      <c r="C718" s="40"/>
      <c r="D718" s="40"/>
      <c r="E718" s="40"/>
      <c r="F718" s="40"/>
      <c r="G718" s="41"/>
      <c r="H718" s="40"/>
      <c r="I718" s="40"/>
      <c r="J718" s="40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/>
      <c r="GA718" s="42"/>
    </row>
    <row r="719" spans="1:183" s="18" customFormat="1" ht="12.75" x14ac:dyDescent="0.2">
      <c r="A719" s="39"/>
      <c r="B719" s="40"/>
      <c r="C719" s="40"/>
      <c r="D719" s="40"/>
      <c r="E719" s="40"/>
      <c r="F719" s="40"/>
      <c r="G719" s="41"/>
      <c r="H719" s="40"/>
      <c r="I719" s="40"/>
      <c r="J719" s="40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/>
      <c r="GA719" s="42"/>
    </row>
    <row r="720" spans="1:183" s="18" customFormat="1" ht="12.75" x14ac:dyDescent="0.2">
      <c r="A720" s="39"/>
      <c r="B720" s="40"/>
      <c r="C720" s="40"/>
      <c r="D720" s="40"/>
      <c r="E720" s="40"/>
      <c r="F720" s="40"/>
      <c r="G720" s="41"/>
      <c r="H720" s="40"/>
      <c r="I720" s="40"/>
      <c r="J720" s="40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/>
      <c r="GA720" s="42"/>
    </row>
    <row r="721" spans="1:183" s="18" customFormat="1" ht="12.75" x14ac:dyDescent="0.2">
      <c r="A721" s="39"/>
      <c r="B721" s="40"/>
      <c r="C721" s="40"/>
      <c r="D721" s="40"/>
      <c r="E721" s="40"/>
      <c r="F721" s="40"/>
      <c r="G721" s="41"/>
      <c r="H721" s="40"/>
      <c r="I721" s="40"/>
      <c r="J721" s="40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/>
      <c r="GA721" s="42"/>
    </row>
    <row r="722" spans="1:183" s="18" customFormat="1" ht="12.75" x14ac:dyDescent="0.2">
      <c r="A722" s="39"/>
      <c r="B722" s="40"/>
      <c r="C722" s="40"/>
      <c r="D722" s="40"/>
      <c r="E722" s="40"/>
      <c r="F722" s="40"/>
      <c r="G722" s="41"/>
      <c r="H722" s="40"/>
      <c r="I722" s="40"/>
      <c r="J722" s="40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/>
      <c r="GA722" s="42"/>
    </row>
    <row r="723" spans="1:183" s="18" customFormat="1" ht="12.75" x14ac:dyDescent="0.2">
      <c r="A723" s="39"/>
      <c r="B723" s="40"/>
      <c r="C723" s="40"/>
      <c r="D723" s="40"/>
      <c r="E723" s="40"/>
      <c r="F723" s="40"/>
      <c r="G723" s="41"/>
      <c r="H723" s="40"/>
      <c r="I723" s="40"/>
      <c r="J723" s="40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/>
      <c r="GA723" s="42"/>
    </row>
    <row r="724" spans="1:183" s="18" customFormat="1" ht="12.75" x14ac:dyDescent="0.2">
      <c r="A724" s="39"/>
      <c r="B724" s="40"/>
      <c r="C724" s="40"/>
      <c r="D724" s="40"/>
      <c r="E724" s="40"/>
      <c r="F724" s="40"/>
      <c r="G724" s="41"/>
      <c r="H724" s="40"/>
      <c r="I724" s="40"/>
      <c r="J724" s="40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/>
      <c r="GA724" s="42"/>
    </row>
    <row r="725" spans="1:183" s="18" customFormat="1" ht="12.75" x14ac:dyDescent="0.2">
      <c r="A725" s="39"/>
      <c r="B725" s="40"/>
      <c r="C725" s="40"/>
      <c r="D725" s="40"/>
      <c r="E725" s="40"/>
      <c r="F725" s="40"/>
      <c r="G725" s="41"/>
      <c r="H725" s="40"/>
      <c r="I725" s="40"/>
      <c r="J725" s="40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/>
      <c r="GA725" s="42"/>
    </row>
    <row r="726" spans="1:183" s="18" customFormat="1" ht="12.75" x14ac:dyDescent="0.2">
      <c r="A726" s="39"/>
      <c r="B726" s="40"/>
      <c r="C726" s="40"/>
      <c r="D726" s="40"/>
      <c r="E726" s="40"/>
      <c r="F726" s="40"/>
      <c r="G726" s="41"/>
      <c r="H726" s="40"/>
      <c r="I726" s="40"/>
      <c r="J726" s="40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/>
      <c r="GA726" s="42"/>
    </row>
    <row r="727" spans="1:183" s="18" customFormat="1" ht="12.75" x14ac:dyDescent="0.2">
      <c r="A727" s="39"/>
      <c r="B727" s="40"/>
      <c r="C727" s="40"/>
      <c r="D727" s="40"/>
      <c r="E727" s="40"/>
      <c r="F727" s="40"/>
      <c r="G727" s="41"/>
      <c r="H727" s="40"/>
      <c r="I727" s="40"/>
      <c r="J727" s="40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/>
      <c r="GA727" s="42"/>
    </row>
    <row r="728" spans="1:183" s="18" customFormat="1" ht="12.75" x14ac:dyDescent="0.2">
      <c r="A728" s="39"/>
      <c r="B728" s="40"/>
      <c r="C728" s="40"/>
      <c r="D728" s="40"/>
      <c r="E728" s="40"/>
      <c r="F728" s="40"/>
      <c r="G728" s="41"/>
      <c r="H728" s="40"/>
      <c r="I728" s="40"/>
      <c r="J728" s="40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/>
      <c r="GA728" s="42"/>
    </row>
    <row r="729" spans="1:183" s="18" customFormat="1" ht="12.75" x14ac:dyDescent="0.2">
      <c r="A729" s="39"/>
      <c r="B729" s="40"/>
      <c r="C729" s="40"/>
      <c r="D729" s="40"/>
      <c r="E729" s="40"/>
      <c r="F729" s="40"/>
      <c r="G729" s="41"/>
      <c r="H729" s="40"/>
      <c r="I729" s="40"/>
      <c r="J729" s="40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/>
      <c r="GA729" s="42"/>
    </row>
    <row r="730" spans="1:183" s="18" customFormat="1" ht="12.75" x14ac:dyDescent="0.2">
      <c r="A730" s="39"/>
      <c r="B730" s="40"/>
      <c r="C730" s="40"/>
      <c r="D730" s="40"/>
      <c r="E730" s="40"/>
      <c r="F730" s="40"/>
      <c r="G730" s="41"/>
      <c r="H730" s="40"/>
      <c r="I730" s="40"/>
      <c r="J730" s="40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/>
      <c r="GA730" s="42"/>
    </row>
    <row r="731" spans="1:183" s="18" customFormat="1" ht="12.75" x14ac:dyDescent="0.2">
      <c r="A731" s="39"/>
      <c r="B731" s="40"/>
      <c r="C731" s="40"/>
      <c r="D731" s="40"/>
      <c r="E731" s="40"/>
      <c r="F731" s="40"/>
      <c r="G731" s="41"/>
      <c r="H731" s="40"/>
      <c r="I731" s="40"/>
      <c r="J731" s="40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/>
      <c r="GA731" s="42"/>
    </row>
    <row r="732" spans="1:183" s="18" customFormat="1" ht="12.75" x14ac:dyDescent="0.2">
      <c r="A732" s="39"/>
      <c r="B732" s="40"/>
      <c r="C732" s="40"/>
      <c r="D732" s="40"/>
      <c r="E732" s="40"/>
      <c r="F732" s="40"/>
      <c r="G732" s="41"/>
      <c r="H732" s="40"/>
      <c r="I732" s="40"/>
      <c r="J732" s="40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/>
      <c r="GA732" s="42"/>
    </row>
    <row r="733" spans="1:183" s="18" customFormat="1" ht="12.75" x14ac:dyDescent="0.2">
      <c r="A733" s="39"/>
      <c r="B733" s="40"/>
      <c r="C733" s="40"/>
      <c r="D733" s="40"/>
      <c r="E733" s="40"/>
      <c r="F733" s="40"/>
      <c r="G733" s="41"/>
      <c r="H733" s="40"/>
      <c r="I733" s="40"/>
      <c r="J733" s="40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/>
      <c r="GA733" s="42"/>
    </row>
    <row r="734" spans="1:183" s="18" customFormat="1" ht="12.75" x14ac:dyDescent="0.2">
      <c r="A734" s="39"/>
      <c r="B734" s="40"/>
      <c r="C734" s="40"/>
      <c r="D734" s="40"/>
      <c r="E734" s="40"/>
      <c r="F734" s="40"/>
      <c r="G734" s="41"/>
      <c r="H734" s="40"/>
      <c r="I734" s="40"/>
      <c r="J734" s="40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/>
      <c r="GA734" s="42"/>
    </row>
    <row r="735" spans="1:183" s="18" customFormat="1" ht="12.75" x14ac:dyDescent="0.2">
      <c r="A735" s="39"/>
      <c r="B735" s="40"/>
      <c r="C735" s="40"/>
      <c r="D735" s="40"/>
      <c r="E735" s="40"/>
      <c r="F735" s="40"/>
      <c r="G735" s="41"/>
      <c r="H735" s="40"/>
      <c r="I735" s="40"/>
      <c r="J735" s="40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/>
      <c r="GA735" s="42"/>
    </row>
    <row r="736" spans="1:183" s="18" customFormat="1" ht="12.75" x14ac:dyDescent="0.2">
      <c r="A736" s="39"/>
      <c r="B736" s="40"/>
      <c r="C736" s="40"/>
      <c r="D736" s="40"/>
      <c r="E736" s="40"/>
      <c r="F736" s="40"/>
      <c r="G736" s="41"/>
      <c r="H736" s="40"/>
      <c r="I736" s="40"/>
      <c r="J736" s="40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/>
      <c r="GA736" s="42"/>
    </row>
    <row r="737" spans="1:183" s="18" customFormat="1" ht="12.75" x14ac:dyDescent="0.2">
      <c r="A737" s="39"/>
      <c r="B737" s="40"/>
      <c r="C737" s="40"/>
      <c r="D737" s="40"/>
      <c r="E737" s="40"/>
      <c r="F737" s="40"/>
      <c r="G737" s="41"/>
      <c r="H737" s="40"/>
      <c r="I737" s="40"/>
      <c r="J737" s="40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/>
      <c r="GA737" s="42"/>
    </row>
    <row r="738" spans="1:183" s="18" customFormat="1" ht="12.75" x14ac:dyDescent="0.2">
      <c r="A738" s="39"/>
      <c r="B738" s="40"/>
      <c r="C738" s="40"/>
      <c r="D738" s="40"/>
      <c r="E738" s="40"/>
      <c r="F738" s="40"/>
      <c r="G738" s="41"/>
      <c r="H738" s="40"/>
      <c r="I738" s="40"/>
      <c r="J738" s="40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/>
      <c r="GA738" s="42"/>
    </row>
    <row r="739" spans="1:183" s="18" customFormat="1" ht="12.75" x14ac:dyDescent="0.2">
      <c r="A739" s="39"/>
      <c r="B739" s="40"/>
      <c r="C739" s="40"/>
      <c r="D739" s="40"/>
      <c r="E739" s="40"/>
      <c r="F739" s="40"/>
      <c r="G739" s="41"/>
      <c r="H739" s="40"/>
      <c r="I739" s="40"/>
      <c r="J739" s="40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/>
      <c r="GA739" s="42"/>
    </row>
    <row r="740" spans="1:183" s="18" customFormat="1" ht="12.75" x14ac:dyDescent="0.2">
      <c r="A740" s="39"/>
      <c r="B740" s="40"/>
      <c r="C740" s="40"/>
      <c r="D740" s="40"/>
      <c r="E740" s="40"/>
      <c r="F740" s="40"/>
      <c r="G740" s="41"/>
      <c r="H740" s="40"/>
      <c r="I740" s="40"/>
      <c r="J740" s="40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/>
      <c r="GA740" s="42"/>
    </row>
    <row r="741" spans="1:183" s="18" customFormat="1" ht="12.75" x14ac:dyDescent="0.2">
      <c r="A741" s="39"/>
      <c r="B741" s="40"/>
      <c r="C741" s="40"/>
      <c r="D741" s="40"/>
      <c r="E741" s="40"/>
      <c r="F741" s="40"/>
      <c r="G741" s="41"/>
      <c r="H741" s="40"/>
      <c r="I741" s="40"/>
      <c r="J741" s="40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/>
      <c r="GA741" s="42"/>
    </row>
    <row r="742" spans="1:183" s="18" customFormat="1" ht="12.75" x14ac:dyDescent="0.2">
      <c r="A742" s="39"/>
      <c r="B742" s="40"/>
      <c r="C742" s="40"/>
      <c r="D742" s="40"/>
      <c r="E742" s="40"/>
      <c r="F742" s="40"/>
      <c r="G742" s="41"/>
      <c r="H742" s="40"/>
      <c r="I742" s="40"/>
      <c r="J742" s="40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/>
      <c r="GA742" s="42"/>
    </row>
    <row r="743" spans="1:183" s="18" customFormat="1" ht="12.75" x14ac:dyDescent="0.2">
      <c r="A743" s="39"/>
      <c r="B743" s="40"/>
      <c r="C743" s="40"/>
      <c r="D743" s="40"/>
      <c r="E743" s="40"/>
      <c r="F743" s="40"/>
      <c r="G743" s="41"/>
      <c r="H743" s="40"/>
      <c r="I743" s="40"/>
      <c r="J743" s="40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/>
      <c r="GA743" s="42"/>
    </row>
    <row r="744" spans="1:183" s="18" customFormat="1" ht="12.75" x14ac:dyDescent="0.2">
      <c r="A744" s="39"/>
      <c r="B744" s="40"/>
      <c r="C744" s="40"/>
      <c r="D744" s="40"/>
      <c r="E744" s="40"/>
      <c r="F744" s="40"/>
      <c r="G744" s="41"/>
      <c r="H744" s="40"/>
      <c r="I744" s="40"/>
      <c r="J744" s="40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/>
      <c r="GA744" s="42"/>
    </row>
    <row r="745" spans="1:183" s="18" customFormat="1" ht="12.75" x14ac:dyDescent="0.2">
      <c r="A745" s="39"/>
      <c r="B745" s="40"/>
      <c r="C745" s="40"/>
      <c r="D745" s="40"/>
      <c r="E745" s="40"/>
      <c r="F745" s="40"/>
      <c r="G745" s="41"/>
      <c r="H745" s="40"/>
      <c r="I745" s="40"/>
      <c r="J745" s="40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/>
      <c r="GA745" s="42"/>
    </row>
    <row r="746" spans="1:183" s="18" customFormat="1" ht="12.75" x14ac:dyDescent="0.2">
      <c r="A746" s="39"/>
      <c r="B746" s="40"/>
      <c r="C746" s="40"/>
      <c r="D746" s="40"/>
      <c r="E746" s="40"/>
      <c r="F746" s="40"/>
      <c r="G746" s="41"/>
      <c r="H746" s="40"/>
      <c r="I746" s="40"/>
      <c r="J746" s="40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/>
      <c r="GA746" s="42"/>
    </row>
    <row r="747" spans="1:183" s="18" customFormat="1" ht="12.75" x14ac:dyDescent="0.2">
      <c r="A747" s="39"/>
      <c r="B747" s="40"/>
      <c r="C747" s="40"/>
      <c r="D747" s="40"/>
      <c r="E747" s="40"/>
      <c r="F747" s="40"/>
      <c r="G747" s="41"/>
      <c r="H747" s="40"/>
      <c r="I747" s="40"/>
      <c r="J747" s="40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/>
      <c r="GA747" s="42"/>
    </row>
    <row r="748" spans="1:183" s="18" customFormat="1" ht="12.75" x14ac:dyDescent="0.2">
      <c r="A748" s="39"/>
      <c r="B748" s="40"/>
      <c r="C748" s="40"/>
      <c r="D748" s="40"/>
      <c r="E748" s="40"/>
      <c r="F748" s="40"/>
      <c r="G748" s="41"/>
      <c r="H748" s="40"/>
      <c r="I748" s="40"/>
      <c r="J748" s="40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/>
      <c r="AV748" s="19"/>
      <c r="AW748" s="19"/>
      <c r="AX748" s="19"/>
      <c r="GA748" s="42"/>
    </row>
    <row r="749" spans="1:183" s="18" customFormat="1" ht="12.75" x14ac:dyDescent="0.2">
      <c r="A749" s="39"/>
      <c r="B749" s="40"/>
      <c r="C749" s="40"/>
      <c r="D749" s="40"/>
      <c r="E749" s="40"/>
      <c r="F749" s="40"/>
      <c r="G749" s="41"/>
      <c r="H749" s="40"/>
      <c r="I749" s="40"/>
      <c r="J749" s="40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/>
      <c r="GA749" s="42"/>
    </row>
    <row r="750" spans="1:183" s="18" customFormat="1" ht="12.75" x14ac:dyDescent="0.2">
      <c r="A750" s="39"/>
      <c r="B750" s="40"/>
      <c r="C750" s="40"/>
      <c r="D750" s="40"/>
      <c r="E750" s="40"/>
      <c r="F750" s="40"/>
      <c r="G750" s="41"/>
      <c r="H750" s="40"/>
      <c r="I750" s="40"/>
      <c r="J750" s="40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/>
      <c r="GA750" s="42"/>
    </row>
    <row r="751" spans="1:183" s="18" customFormat="1" ht="12.75" x14ac:dyDescent="0.2">
      <c r="A751" s="39"/>
      <c r="B751" s="40"/>
      <c r="C751" s="40"/>
      <c r="D751" s="40"/>
      <c r="E751" s="40"/>
      <c r="F751" s="40"/>
      <c r="G751" s="41"/>
      <c r="H751" s="40"/>
      <c r="I751" s="40"/>
      <c r="J751" s="40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/>
      <c r="GA751" s="42"/>
    </row>
    <row r="752" spans="1:183" s="18" customFormat="1" ht="12.75" x14ac:dyDescent="0.2">
      <c r="A752" s="39"/>
      <c r="B752" s="40"/>
      <c r="C752" s="40"/>
      <c r="D752" s="40"/>
      <c r="E752" s="40"/>
      <c r="F752" s="40"/>
      <c r="G752" s="41"/>
      <c r="H752" s="40"/>
      <c r="I752" s="40"/>
      <c r="J752" s="40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/>
      <c r="GA752" s="42"/>
    </row>
    <row r="753" spans="1:183" s="18" customFormat="1" ht="12.75" x14ac:dyDescent="0.2">
      <c r="A753" s="39"/>
      <c r="B753" s="40"/>
      <c r="C753" s="40"/>
      <c r="D753" s="40"/>
      <c r="E753" s="40"/>
      <c r="F753" s="40"/>
      <c r="G753" s="41"/>
      <c r="H753" s="40"/>
      <c r="I753" s="40"/>
      <c r="J753" s="40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/>
      <c r="GA753" s="42"/>
    </row>
    <row r="754" spans="1:183" s="18" customFormat="1" ht="12.75" x14ac:dyDescent="0.2">
      <c r="A754" s="39"/>
      <c r="B754" s="40"/>
      <c r="C754" s="40"/>
      <c r="D754" s="40"/>
      <c r="E754" s="40"/>
      <c r="F754" s="40"/>
      <c r="G754" s="41"/>
      <c r="H754" s="40"/>
      <c r="I754" s="40"/>
      <c r="J754" s="40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/>
      <c r="GA754" s="42"/>
    </row>
    <row r="755" spans="1:183" s="18" customFormat="1" ht="12.75" x14ac:dyDescent="0.2">
      <c r="A755" s="39"/>
      <c r="B755" s="40"/>
      <c r="C755" s="40"/>
      <c r="D755" s="40"/>
      <c r="E755" s="40"/>
      <c r="F755" s="40"/>
      <c r="G755" s="41"/>
      <c r="H755" s="40"/>
      <c r="I755" s="40"/>
      <c r="J755" s="40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/>
      <c r="GA755" s="42"/>
    </row>
    <row r="756" spans="1:183" s="18" customFormat="1" ht="12.75" x14ac:dyDescent="0.2">
      <c r="A756" s="39"/>
      <c r="B756" s="40"/>
      <c r="C756" s="40"/>
      <c r="D756" s="40"/>
      <c r="E756" s="40"/>
      <c r="F756" s="40"/>
      <c r="G756" s="41"/>
      <c r="H756" s="40"/>
      <c r="I756" s="40"/>
      <c r="J756" s="40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/>
      <c r="GA756" s="42"/>
    </row>
    <row r="757" spans="1:183" s="18" customFormat="1" ht="12.75" x14ac:dyDescent="0.2">
      <c r="A757" s="39"/>
      <c r="B757" s="40"/>
      <c r="C757" s="40"/>
      <c r="D757" s="40"/>
      <c r="E757" s="40"/>
      <c r="F757" s="40"/>
      <c r="G757" s="41"/>
      <c r="H757" s="40"/>
      <c r="I757" s="40"/>
      <c r="J757" s="40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/>
      <c r="GA757" s="42"/>
    </row>
    <row r="758" spans="1:183" s="18" customFormat="1" ht="12.75" x14ac:dyDescent="0.2">
      <c r="A758" s="39"/>
      <c r="B758" s="40"/>
      <c r="C758" s="40"/>
      <c r="D758" s="40"/>
      <c r="E758" s="40"/>
      <c r="F758" s="40"/>
      <c r="G758" s="41"/>
      <c r="H758" s="40"/>
      <c r="I758" s="40"/>
      <c r="J758" s="40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/>
      <c r="GA758" s="42"/>
    </row>
    <row r="759" spans="1:183" s="18" customFormat="1" ht="12.75" x14ac:dyDescent="0.2">
      <c r="A759" s="39"/>
      <c r="B759" s="40"/>
      <c r="C759" s="40"/>
      <c r="D759" s="40"/>
      <c r="E759" s="40"/>
      <c r="F759" s="40"/>
      <c r="G759" s="41"/>
      <c r="H759" s="40"/>
      <c r="I759" s="40"/>
      <c r="J759" s="40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/>
      <c r="GA759" s="42"/>
    </row>
    <row r="760" spans="1:183" s="18" customFormat="1" ht="12.75" x14ac:dyDescent="0.2">
      <c r="A760" s="39"/>
      <c r="B760" s="40"/>
      <c r="C760" s="40"/>
      <c r="D760" s="40"/>
      <c r="E760" s="40"/>
      <c r="F760" s="40"/>
      <c r="G760" s="41"/>
      <c r="H760" s="40"/>
      <c r="I760" s="40"/>
      <c r="J760" s="40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/>
      <c r="GA760" s="42"/>
    </row>
    <row r="761" spans="1:183" s="18" customFormat="1" ht="12.75" x14ac:dyDescent="0.2">
      <c r="A761" s="39"/>
      <c r="B761" s="40"/>
      <c r="C761" s="40"/>
      <c r="D761" s="40"/>
      <c r="E761" s="40"/>
      <c r="F761" s="40"/>
      <c r="G761" s="41"/>
      <c r="H761" s="40"/>
      <c r="I761" s="40"/>
      <c r="J761" s="40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/>
      <c r="GA761" s="42"/>
    </row>
    <row r="762" spans="1:183" s="18" customFormat="1" ht="12.75" x14ac:dyDescent="0.2">
      <c r="A762" s="39"/>
      <c r="B762" s="40"/>
      <c r="C762" s="40"/>
      <c r="D762" s="40"/>
      <c r="E762" s="40"/>
      <c r="F762" s="40"/>
      <c r="G762" s="41"/>
      <c r="H762" s="40"/>
      <c r="I762" s="40"/>
      <c r="J762" s="40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/>
      <c r="GA762" s="42"/>
    </row>
    <row r="763" spans="1:183" s="18" customFormat="1" ht="12.75" x14ac:dyDescent="0.2">
      <c r="A763" s="39"/>
      <c r="B763" s="40"/>
      <c r="C763" s="40"/>
      <c r="D763" s="40"/>
      <c r="E763" s="40"/>
      <c r="F763" s="40"/>
      <c r="G763" s="41"/>
      <c r="H763" s="40"/>
      <c r="I763" s="40"/>
      <c r="J763" s="40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/>
      <c r="GA763" s="42"/>
    </row>
    <row r="764" spans="1:183" s="18" customFormat="1" ht="12.75" x14ac:dyDescent="0.2">
      <c r="A764" s="39"/>
      <c r="B764" s="40"/>
      <c r="C764" s="40"/>
      <c r="D764" s="40"/>
      <c r="E764" s="40"/>
      <c r="F764" s="40"/>
      <c r="G764" s="41"/>
      <c r="H764" s="40"/>
      <c r="I764" s="40"/>
      <c r="J764" s="40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/>
      <c r="GA764" s="42"/>
    </row>
    <row r="765" spans="1:183" s="18" customFormat="1" ht="12.75" x14ac:dyDescent="0.2">
      <c r="A765" s="39"/>
      <c r="B765" s="40"/>
      <c r="C765" s="40"/>
      <c r="D765" s="40"/>
      <c r="E765" s="40"/>
      <c r="F765" s="40"/>
      <c r="G765" s="41"/>
      <c r="H765" s="40"/>
      <c r="I765" s="40"/>
      <c r="J765" s="40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/>
      <c r="GA765" s="42"/>
    </row>
    <row r="766" spans="1:183" s="18" customFormat="1" ht="12.75" x14ac:dyDescent="0.2">
      <c r="A766" s="39"/>
      <c r="B766" s="40"/>
      <c r="C766" s="40"/>
      <c r="D766" s="40"/>
      <c r="E766" s="40"/>
      <c r="F766" s="40"/>
      <c r="G766" s="41"/>
      <c r="H766" s="40"/>
      <c r="I766" s="40"/>
      <c r="J766" s="40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/>
      <c r="GA766" s="42"/>
    </row>
    <row r="767" spans="1:183" s="18" customFormat="1" ht="12.75" x14ac:dyDescent="0.2">
      <c r="A767" s="39"/>
      <c r="B767" s="40"/>
      <c r="C767" s="40"/>
      <c r="D767" s="40"/>
      <c r="E767" s="40"/>
      <c r="F767" s="40"/>
      <c r="G767" s="41"/>
      <c r="H767" s="40"/>
      <c r="I767" s="40"/>
      <c r="J767" s="40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19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/>
      <c r="GA767" s="42"/>
    </row>
    <row r="768" spans="1:183" s="18" customFormat="1" ht="12.75" x14ac:dyDescent="0.2">
      <c r="A768" s="39"/>
      <c r="B768" s="40"/>
      <c r="C768" s="40"/>
      <c r="D768" s="40"/>
      <c r="E768" s="40"/>
      <c r="F768" s="40"/>
      <c r="G768" s="41"/>
      <c r="H768" s="40"/>
      <c r="I768" s="40"/>
      <c r="J768" s="40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19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  <c r="AW768" s="19"/>
      <c r="AX768" s="19"/>
      <c r="GA768" s="42"/>
    </row>
    <row r="769" spans="1:183" s="18" customFormat="1" ht="12.75" x14ac:dyDescent="0.2">
      <c r="A769" s="39"/>
      <c r="B769" s="40"/>
      <c r="C769" s="40"/>
      <c r="D769" s="40"/>
      <c r="E769" s="40"/>
      <c r="F769" s="40"/>
      <c r="G769" s="41"/>
      <c r="H769" s="40"/>
      <c r="I769" s="40"/>
      <c r="J769" s="40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19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  <c r="AW769" s="19"/>
      <c r="AX769" s="19"/>
      <c r="GA769" s="42"/>
    </row>
    <row r="770" spans="1:183" s="18" customFormat="1" ht="12.75" x14ac:dyDescent="0.2">
      <c r="A770" s="39"/>
      <c r="B770" s="40"/>
      <c r="C770" s="40"/>
      <c r="D770" s="40"/>
      <c r="E770" s="40"/>
      <c r="F770" s="40"/>
      <c r="G770" s="41"/>
      <c r="H770" s="40"/>
      <c r="I770" s="40"/>
      <c r="J770" s="40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/>
      <c r="GA770" s="42"/>
    </row>
    <row r="771" spans="1:183" s="18" customFormat="1" ht="12.75" x14ac:dyDescent="0.2">
      <c r="A771" s="39"/>
      <c r="B771" s="40"/>
      <c r="C771" s="40"/>
      <c r="D771" s="40"/>
      <c r="E771" s="40"/>
      <c r="F771" s="40"/>
      <c r="G771" s="41"/>
      <c r="H771" s="40"/>
      <c r="I771" s="40"/>
      <c r="J771" s="40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19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  <c r="AW771" s="19"/>
      <c r="AX771" s="19"/>
      <c r="GA771" s="42"/>
    </row>
    <row r="772" spans="1:183" s="18" customFormat="1" ht="12.75" x14ac:dyDescent="0.2">
      <c r="A772" s="39"/>
      <c r="B772" s="40"/>
      <c r="C772" s="40"/>
      <c r="D772" s="40"/>
      <c r="E772" s="40"/>
      <c r="F772" s="40"/>
      <c r="G772" s="41"/>
      <c r="H772" s="40"/>
      <c r="I772" s="40"/>
      <c r="J772" s="40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19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  <c r="AW772" s="19"/>
      <c r="AX772" s="19"/>
      <c r="GA772" s="42"/>
    </row>
    <row r="773" spans="1:183" s="18" customFormat="1" ht="12.75" x14ac:dyDescent="0.2">
      <c r="A773" s="39"/>
      <c r="B773" s="40"/>
      <c r="C773" s="40"/>
      <c r="D773" s="40"/>
      <c r="E773" s="40"/>
      <c r="F773" s="40"/>
      <c r="G773" s="41"/>
      <c r="H773" s="40"/>
      <c r="I773" s="40"/>
      <c r="J773" s="40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19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 s="19"/>
      <c r="AX773" s="19"/>
      <c r="GA773" s="42"/>
    </row>
    <row r="774" spans="1:183" s="18" customFormat="1" ht="12.75" x14ac:dyDescent="0.2">
      <c r="A774" s="39"/>
      <c r="B774" s="40"/>
      <c r="C774" s="40"/>
      <c r="D774" s="40"/>
      <c r="E774" s="40"/>
      <c r="F774" s="40"/>
      <c r="G774" s="41"/>
      <c r="H774" s="40"/>
      <c r="I774" s="40"/>
      <c r="J774" s="40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/>
      <c r="GA774" s="42"/>
    </row>
    <row r="775" spans="1:183" s="18" customFormat="1" ht="12.75" x14ac:dyDescent="0.2">
      <c r="A775" s="39"/>
      <c r="B775" s="40"/>
      <c r="C775" s="40"/>
      <c r="D775" s="40"/>
      <c r="E775" s="40"/>
      <c r="F775" s="40"/>
      <c r="G775" s="41"/>
      <c r="H775" s="40"/>
      <c r="I775" s="40"/>
      <c r="J775" s="40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19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 s="19"/>
      <c r="AX775" s="19"/>
      <c r="GA775" s="42"/>
    </row>
    <row r="776" spans="1:183" s="18" customFormat="1" ht="12.75" x14ac:dyDescent="0.2">
      <c r="A776" s="39"/>
      <c r="B776" s="40"/>
      <c r="C776" s="40"/>
      <c r="D776" s="40"/>
      <c r="E776" s="40"/>
      <c r="F776" s="40"/>
      <c r="G776" s="41"/>
      <c r="H776" s="40"/>
      <c r="I776" s="40"/>
      <c r="J776" s="40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19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  <c r="AW776" s="19"/>
      <c r="AX776" s="19"/>
      <c r="GA776" s="42"/>
    </row>
    <row r="777" spans="1:183" s="18" customFormat="1" ht="12.75" x14ac:dyDescent="0.2">
      <c r="A777" s="39"/>
      <c r="B777" s="40"/>
      <c r="C777" s="40"/>
      <c r="D777" s="40"/>
      <c r="E777" s="40"/>
      <c r="F777" s="40"/>
      <c r="G777" s="41"/>
      <c r="H777" s="40"/>
      <c r="I777" s="40"/>
      <c r="J777" s="40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19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  <c r="AW777" s="19"/>
      <c r="AX777" s="19"/>
      <c r="GA777" s="42"/>
    </row>
    <row r="778" spans="1:183" s="18" customFormat="1" ht="12.75" x14ac:dyDescent="0.2">
      <c r="A778" s="39"/>
      <c r="B778" s="40"/>
      <c r="C778" s="40"/>
      <c r="D778" s="40"/>
      <c r="E778" s="40"/>
      <c r="F778" s="40"/>
      <c r="G778" s="41"/>
      <c r="H778" s="40"/>
      <c r="I778" s="40"/>
      <c r="J778" s="40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19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  <c r="AW778" s="19"/>
      <c r="AX778" s="19"/>
      <c r="GA778" s="42"/>
    </row>
    <row r="779" spans="1:183" s="18" customFormat="1" ht="12.75" x14ac:dyDescent="0.2">
      <c r="A779" s="39"/>
      <c r="B779" s="40"/>
      <c r="C779" s="40"/>
      <c r="D779" s="40"/>
      <c r="E779" s="40"/>
      <c r="F779" s="40"/>
      <c r="G779" s="41"/>
      <c r="H779" s="40"/>
      <c r="I779" s="40"/>
      <c r="J779" s="40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19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  <c r="AW779" s="19"/>
      <c r="AX779" s="19"/>
      <c r="GA779" s="42"/>
    </row>
    <row r="780" spans="1:183" s="18" customFormat="1" ht="12.75" x14ac:dyDescent="0.2">
      <c r="A780" s="39"/>
      <c r="B780" s="40"/>
      <c r="C780" s="40"/>
      <c r="D780" s="40"/>
      <c r="E780" s="40"/>
      <c r="F780" s="40"/>
      <c r="G780" s="41"/>
      <c r="H780" s="40"/>
      <c r="I780" s="40"/>
      <c r="J780" s="40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19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  <c r="AW780" s="19"/>
      <c r="AX780" s="19"/>
      <c r="GA780" s="42"/>
    </row>
    <row r="781" spans="1:183" s="18" customFormat="1" ht="12.75" x14ac:dyDescent="0.2">
      <c r="A781" s="39"/>
      <c r="B781" s="40"/>
      <c r="C781" s="40"/>
      <c r="D781" s="40"/>
      <c r="E781" s="40"/>
      <c r="F781" s="40"/>
      <c r="G781" s="41"/>
      <c r="H781" s="40"/>
      <c r="I781" s="40"/>
      <c r="J781" s="40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19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  <c r="AW781" s="19"/>
      <c r="AX781" s="19"/>
      <c r="GA781" s="42"/>
    </row>
    <row r="782" spans="1:183" s="18" customFormat="1" ht="12.75" x14ac:dyDescent="0.2">
      <c r="A782" s="39"/>
      <c r="B782" s="40"/>
      <c r="C782" s="40"/>
      <c r="D782" s="40"/>
      <c r="E782" s="40"/>
      <c r="F782" s="40"/>
      <c r="G782" s="41"/>
      <c r="H782" s="40"/>
      <c r="I782" s="40"/>
      <c r="J782" s="40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19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  <c r="AW782" s="19"/>
      <c r="AX782" s="19"/>
      <c r="GA782" s="42"/>
    </row>
    <row r="783" spans="1:183" s="18" customFormat="1" ht="12.75" x14ac:dyDescent="0.2">
      <c r="A783" s="39"/>
      <c r="B783" s="40"/>
      <c r="C783" s="40"/>
      <c r="D783" s="40"/>
      <c r="E783" s="40"/>
      <c r="F783" s="40"/>
      <c r="G783" s="41"/>
      <c r="H783" s="40"/>
      <c r="I783" s="40"/>
      <c r="J783" s="40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19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  <c r="AW783" s="19"/>
      <c r="AX783" s="19"/>
      <c r="GA783" s="42"/>
    </row>
    <row r="784" spans="1:183" s="18" customFormat="1" ht="12.75" x14ac:dyDescent="0.2">
      <c r="A784" s="39"/>
      <c r="B784" s="40"/>
      <c r="C784" s="40"/>
      <c r="D784" s="40"/>
      <c r="E784" s="40"/>
      <c r="F784" s="40"/>
      <c r="G784" s="41"/>
      <c r="H784" s="40"/>
      <c r="I784" s="40"/>
      <c r="J784" s="40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19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  <c r="AW784" s="19"/>
      <c r="AX784" s="19"/>
      <c r="GA784" s="42"/>
    </row>
    <row r="785" spans="1:183" s="18" customFormat="1" ht="12.75" x14ac:dyDescent="0.2">
      <c r="A785" s="39"/>
      <c r="B785" s="40"/>
      <c r="C785" s="40"/>
      <c r="D785" s="40"/>
      <c r="E785" s="40"/>
      <c r="F785" s="40"/>
      <c r="G785" s="41"/>
      <c r="H785" s="40"/>
      <c r="I785" s="40"/>
      <c r="J785" s="40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19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  <c r="AW785" s="19"/>
      <c r="AX785" s="19"/>
      <c r="GA785" s="42"/>
    </row>
    <row r="786" spans="1:183" s="18" customFormat="1" ht="12.75" x14ac:dyDescent="0.2">
      <c r="A786" s="39"/>
      <c r="B786" s="40"/>
      <c r="C786" s="40"/>
      <c r="D786" s="40"/>
      <c r="E786" s="40"/>
      <c r="F786" s="40"/>
      <c r="G786" s="41"/>
      <c r="H786" s="40"/>
      <c r="I786" s="40"/>
      <c r="J786" s="40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19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  <c r="AW786" s="19"/>
      <c r="AX786" s="19"/>
      <c r="GA786" s="42"/>
    </row>
    <row r="787" spans="1:183" s="18" customFormat="1" ht="12.75" x14ac:dyDescent="0.2">
      <c r="A787" s="39"/>
      <c r="B787" s="40"/>
      <c r="C787" s="40"/>
      <c r="D787" s="40"/>
      <c r="E787" s="40"/>
      <c r="F787" s="40"/>
      <c r="G787" s="41"/>
      <c r="H787" s="40"/>
      <c r="I787" s="40"/>
      <c r="J787" s="40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19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  <c r="AW787" s="19"/>
      <c r="AX787" s="19"/>
      <c r="GA787" s="42"/>
    </row>
    <row r="788" spans="1:183" s="18" customFormat="1" ht="12.75" x14ac:dyDescent="0.2">
      <c r="A788" s="39"/>
      <c r="B788" s="40"/>
      <c r="C788" s="40"/>
      <c r="D788" s="40"/>
      <c r="E788" s="40"/>
      <c r="F788" s="40"/>
      <c r="G788" s="41"/>
      <c r="H788" s="40"/>
      <c r="I788" s="40"/>
      <c r="J788" s="40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19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  <c r="AW788" s="19"/>
      <c r="AX788" s="19"/>
      <c r="GA788" s="42"/>
    </row>
    <row r="789" spans="1:183" s="18" customFormat="1" ht="12.75" x14ac:dyDescent="0.2">
      <c r="A789" s="39"/>
      <c r="B789" s="40"/>
      <c r="C789" s="40"/>
      <c r="D789" s="40"/>
      <c r="E789" s="40"/>
      <c r="F789" s="40"/>
      <c r="G789" s="41"/>
      <c r="H789" s="40"/>
      <c r="I789" s="40"/>
      <c r="J789" s="40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19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  <c r="AW789" s="19"/>
      <c r="AX789" s="19"/>
      <c r="GA789" s="42"/>
    </row>
    <row r="790" spans="1:183" s="18" customFormat="1" ht="12.75" x14ac:dyDescent="0.2">
      <c r="A790" s="39"/>
      <c r="B790" s="40"/>
      <c r="C790" s="40"/>
      <c r="D790" s="40"/>
      <c r="E790" s="40"/>
      <c r="F790" s="40"/>
      <c r="G790" s="41"/>
      <c r="H790" s="40"/>
      <c r="I790" s="40"/>
      <c r="J790" s="40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19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 s="19"/>
      <c r="AX790" s="19"/>
      <c r="GA790" s="42"/>
    </row>
    <row r="791" spans="1:183" s="18" customFormat="1" ht="12.75" x14ac:dyDescent="0.2">
      <c r="A791" s="39"/>
      <c r="B791" s="40"/>
      <c r="C791" s="40"/>
      <c r="D791" s="40"/>
      <c r="E791" s="40"/>
      <c r="F791" s="40"/>
      <c r="G791" s="41"/>
      <c r="H791" s="40"/>
      <c r="I791" s="40"/>
      <c r="J791" s="40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/>
      <c r="GA791" s="42"/>
    </row>
    <row r="792" spans="1:183" s="18" customFormat="1" ht="12.75" x14ac:dyDescent="0.2">
      <c r="A792" s="39"/>
      <c r="B792" s="40"/>
      <c r="C792" s="40"/>
      <c r="D792" s="40"/>
      <c r="E792" s="40"/>
      <c r="F792" s="40"/>
      <c r="G792" s="41"/>
      <c r="H792" s="40"/>
      <c r="I792" s="40"/>
      <c r="J792" s="40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/>
      <c r="GA792" s="42"/>
    </row>
    <row r="793" spans="1:183" s="18" customFormat="1" ht="12.75" x14ac:dyDescent="0.2">
      <c r="A793" s="39"/>
      <c r="B793" s="40"/>
      <c r="C793" s="40"/>
      <c r="D793" s="40"/>
      <c r="E793" s="40"/>
      <c r="F793" s="40"/>
      <c r="G793" s="41"/>
      <c r="H793" s="40"/>
      <c r="I793" s="40"/>
      <c r="J793" s="40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19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  <c r="AW793" s="19"/>
      <c r="AX793" s="19"/>
      <c r="GA793" s="42"/>
    </row>
    <row r="794" spans="1:183" s="18" customFormat="1" ht="12.75" x14ac:dyDescent="0.2">
      <c r="A794" s="39"/>
      <c r="B794" s="40"/>
      <c r="C794" s="40"/>
      <c r="D794" s="40"/>
      <c r="E794" s="40"/>
      <c r="F794" s="40"/>
      <c r="G794" s="41"/>
      <c r="H794" s="40"/>
      <c r="I794" s="40"/>
      <c r="J794" s="40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19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  <c r="AW794" s="19"/>
      <c r="AX794" s="19"/>
      <c r="GA794" s="42"/>
    </row>
    <row r="795" spans="1:183" s="18" customFormat="1" ht="12.75" x14ac:dyDescent="0.2">
      <c r="A795" s="39"/>
      <c r="B795" s="40"/>
      <c r="C795" s="40"/>
      <c r="D795" s="40"/>
      <c r="E795" s="40"/>
      <c r="F795" s="40"/>
      <c r="G795" s="41"/>
      <c r="H795" s="40"/>
      <c r="I795" s="40"/>
      <c r="J795" s="40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19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  <c r="AW795" s="19"/>
      <c r="AX795" s="19"/>
      <c r="GA795" s="42"/>
    </row>
    <row r="796" spans="1:183" s="18" customFormat="1" ht="12.75" x14ac:dyDescent="0.2">
      <c r="A796" s="39"/>
      <c r="B796" s="40"/>
      <c r="C796" s="40"/>
      <c r="D796" s="40"/>
      <c r="E796" s="40"/>
      <c r="F796" s="40"/>
      <c r="G796" s="41"/>
      <c r="H796" s="40"/>
      <c r="I796" s="40"/>
      <c r="J796" s="40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19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  <c r="AW796" s="19"/>
      <c r="AX796" s="19"/>
      <c r="GA796" s="42"/>
    </row>
    <row r="797" spans="1:183" s="18" customFormat="1" ht="12.75" x14ac:dyDescent="0.2">
      <c r="A797" s="39"/>
      <c r="B797" s="40"/>
      <c r="C797" s="40"/>
      <c r="D797" s="40"/>
      <c r="E797" s="40"/>
      <c r="F797" s="40"/>
      <c r="G797" s="41"/>
      <c r="H797" s="40"/>
      <c r="I797" s="40"/>
      <c r="J797" s="40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19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 s="19"/>
      <c r="AX797" s="19"/>
      <c r="GA797" s="42"/>
    </row>
    <row r="798" spans="1:183" s="18" customFormat="1" ht="12.75" x14ac:dyDescent="0.2">
      <c r="A798" s="39"/>
      <c r="B798" s="40"/>
      <c r="C798" s="40"/>
      <c r="D798" s="40"/>
      <c r="E798" s="40"/>
      <c r="F798" s="40"/>
      <c r="G798" s="41"/>
      <c r="H798" s="40"/>
      <c r="I798" s="40"/>
      <c r="J798" s="40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19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  <c r="AW798" s="19"/>
      <c r="AX798" s="19"/>
      <c r="GA798" s="42"/>
    </row>
    <row r="799" spans="1:183" s="18" customFormat="1" ht="12.75" x14ac:dyDescent="0.2">
      <c r="A799" s="39"/>
      <c r="B799" s="40"/>
      <c r="C799" s="40"/>
      <c r="D799" s="40"/>
      <c r="E799" s="40"/>
      <c r="F799" s="40"/>
      <c r="G799" s="41"/>
      <c r="H799" s="40"/>
      <c r="I799" s="40"/>
      <c r="J799" s="40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19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  <c r="AW799" s="19"/>
      <c r="AX799" s="19"/>
      <c r="GA799" s="42"/>
    </row>
    <row r="800" spans="1:183" s="18" customFormat="1" ht="12.75" x14ac:dyDescent="0.2">
      <c r="A800" s="39"/>
      <c r="B800" s="40"/>
      <c r="C800" s="40"/>
      <c r="D800" s="40"/>
      <c r="E800" s="40"/>
      <c r="F800" s="40"/>
      <c r="G800" s="41"/>
      <c r="H800" s="40"/>
      <c r="I800" s="40"/>
      <c r="J800" s="40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19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  <c r="AW800" s="19"/>
      <c r="AX800" s="19"/>
      <c r="GA800" s="42"/>
    </row>
    <row r="801" spans="1:183" s="18" customFormat="1" ht="12.75" x14ac:dyDescent="0.2">
      <c r="A801" s="39"/>
      <c r="B801" s="40"/>
      <c r="C801" s="40"/>
      <c r="D801" s="40"/>
      <c r="E801" s="40"/>
      <c r="F801" s="40"/>
      <c r="G801" s="41"/>
      <c r="H801" s="40"/>
      <c r="I801" s="40"/>
      <c r="J801" s="40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  <c r="AX801" s="19"/>
      <c r="GA801" s="42"/>
    </row>
    <row r="802" spans="1:183" s="18" customFormat="1" ht="12.75" x14ac:dyDescent="0.2">
      <c r="A802" s="39"/>
      <c r="B802" s="40"/>
      <c r="C802" s="40"/>
      <c r="D802" s="40"/>
      <c r="E802" s="40"/>
      <c r="F802" s="40"/>
      <c r="G802" s="41"/>
      <c r="H802" s="40"/>
      <c r="I802" s="40"/>
      <c r="J802" s="40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  <c r="AX802" s="19"/>
      <c r="GA802" s="42"/>
    </row>
    <row r="803" spans="1:183" s="18" customFormat="1" ht="12.75" x14ac:dyDescent="0.2">
      <c r="A803" s="39"/>
      <c r="B803" s="40"/>
      <c r="C803" s="40"/>
      <c r="D803" s="40"/>
      <c r="E803" s="40"/>
      <c r="F803" s="40"/>
      <c r="G803" s="41"/>
      <c r="H803" s="40"/>
      <c r="I803" s="40"/>
      <c r="J803" s="40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  <c r="AX803" s="19"/>
      <c r="GA803" s="42"/>
    </row>
    <row r="804" spans="1:183" s="18" customFormat="1" ht="12.75" x14ac:dyDescent="0.2">
      <c r="A804" s="39"/>
      <c r="B804" s="40"/>
      <c r="C804" s="40"/>
      <c r="D804" s="40"/>
      <c r="E804" s="40"/>
      <c r="F804" s="40"/>
      <c r="G804" s="41"/>
      <c r="H804" s="40"/>
      <c r="I804" s="40"/>
      <c r="J804" s="40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  <c r="AX804" s="19"/>
      <c r="GA804" s="42"/>
    </row>
    <row r="805" spans="1:183" s="18" customFormat="1" ht="12.75" x14ac:dyDescent="0.2">
      <c r="A805" s="39"/>
      <c r="B805" s="40"/>
      <c r="C805" s="40"/>
      <c r="D805" s="40"/>
      <c r="E805" s="40"/>
      <c r="F805" s="40"/>
      <c r="G805" s="41"/>
      <c r="H805" s="40"/>
      <c r="I805" s="40"/>
      <c r="J805" s="40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  <c r="AX805" s="19"/>
      <c r="GA805" s="42"/>
    </row>
    <row r="806" spans="1:183" s="18" customFormat="1" ht="12.75" x14ac:dyDescent="0.2">
      <c r="A806" s="39"/>
      <c r="B806" s="40"/>
      <c r="C806" s="40"/>
      <c r="D806" s="40"/>
      <c r="E806" s="40"/>
      <c r="F806" s="40"/>
      <c r="G806" s="41"/>
      <c r="H806" s="40"/>
      <c r="I806" s="40"/>
      <c r="J806" s="40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  <c r="AX806" s="19"/>
      <c r="GA806" s="42"/>
    </row>
    <row r="807" spans="1:183" s="18" customFormat="1" ht="12.75" x14ac:dyDescent="0.2">
      <c r="A807" s="39"/>
      <c r="B807" s="40"/>
      <c r="C807" s="40"/>
      <c r="D807" s="40"/>
      <c r="E807" s="40"/>
      <c r="F807" s="40"/>
      <c r="G807" s="41"/>
      <c r="H807" s="40"/>
      <c r="I807" s="40"/>
      <c r="J807" s="40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  <c r="AX807" s="19"/>
      <c r="GA807" s="42"/>
    </row>
    <row r="808" spans="1:183" s="18" customFormat="1" ht="12.75" x14ac:dyDescent="0.2">
      <c r="A808" s="39"/>
      <c r="B808" s="40"/>
      <c r="C808" s="40"/>
      <c r="D808" s="40"/>
      <c r="E808" s="40"/>
      <c r="F808" s="40"/>
      <c r="G808" s="41"/>
      <c r="H808" s="40"/>
      <c r="I808" s="40"/>
      <c r="J808" s="40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  <c r="AX808" s="19"/>
      <c r="GA808" s="42"/>
    </row>
    <row r="809" spans="1:183" s="18" customFormat="1" ht="12.75" x14ac:dyDescent="0.2">
      <c r="A809" s="39"/>
      <c r="B809" s="40"/>
      <c r="C809" s="40"/>
      <c r="D809" s="40"/>
      <c r="E809" s="40"/>
      <c r="F809" s="40"/>
      <c r="G809" s="41"/>
      <c r="H809" s="40"/>
      <c r="I809" s="40"/>
      <c r="J809" s="40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  <c r="AX809" s="19"/>
      <c r="GA809" s="42"/>
    </row>
    <row r="810" spans="1:183" s="18" customFormat="1" ht="12.75" x14ac:dyDescent="0.2">
      <c r="A810" s="39"/>
      <c r="B810" s="40"/>
      <c r="C810" s="40"/>
      <c r="D810" s="40"/>
      <c r="E810" s="40"/>
      <c r="F810" s="40"/>
      <c r="G810" s="41"/>
      <c r="H810" s="40"/>
      <c r="I810" s="40"/>
      <c r="J810" s="40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  <c r="AX810" s="19"/>
      <c r="GA810" s="42"/>
    </row>
    <row r="811" spans="1:183" s="18" customFormat="1" ht="12.75" x14ac:dyDescent="0.2">
      <c r="A811" s="39"/>
      <c r="B811" s="40"/>
      <c r="C811" s="40"/>
      <c r="D811" s="40"/>
      <c r="E811" s="40"/>
      <c r="F811" s="40"/>
      <c r="G811" s="41"/>
      <c r="H811" s="40"/>
      <c r="I811" s="40"/>
      <c r="J811" s="40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  <c r="AX811" s="19"/>
      <c r="GA811" s="42"/>
    </row>
    <row r="812" spans="1:183" s="18" customFormat="1" ht="12.75" x14ac:dyDescent="0.2">
      <c r="A812" s="39"/>
      <c r="B812" s="40"/>
      <c r="C812" s="40"/>
      <c r="D812" s="40"/>
      <c r="E812" s="40"/>
      <c r="F812" s="40"/>
      <c r="G812" s="41"/>
      <c r="H812" s="40"/>
      <c r="I812" s="40"/>
      <c r="J812" s="40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  <c r="AX812" s="19"/>
      <c r="GA812" s="42"/>
    </row>
    <row r="813" spans="1:183" s="18" customFormat="1" ht="12.75" x14ac:dyDescent="0.2">
      <c r="A813" s="39"/>
      <c r="B813" s="40"/>
      <c r="C813" s="40"/>
      <c r="D813" s="40"/>
      <c r="E813" s="40"/>
      <c r="F813" s="40"/>
      <c r="G813" s="41"/>
      <c r="H813" s="40"/>
      <c r="I813" s="40"/>
      <c r="J813" s="40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  <c r="AX813" s="19"/>
      <c r="GA813" s="42"/>
    </row>
    <row r="814" spans="1:183" s="18" customFormat="1" ht="12.75" x14ac:dyDescent="0.2">
      <c r="A814" s="39"/>
      <c r="B814" s="40"/>
      <c r="C814" s="40"/>
      <c r="D814" s="40"/>
      <c r="E814" s="40"/>
      <c r="F814" s="40"/>
      <c r="G814" s="41"/>
      <c r="H814" s="40"/>
      <c r="I814" s="40"/>
      <c r="J814" s="40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  <c r="AX814" s="19"/>
      <c r="GA814" s="42"/>
    </row>
    <row r="815" spans="1:183" s="18" customFormat="1" ht="12.75" x14ac:dyDescent="0.2">
      <c r="A815" s="39"/>
      <c r="B815" s="40"/>
      <c r="C815" s="40"/>
      <c r="D815" s="40"/>
      <c r="E815" s="40"/>
      <c r="F815" s="40"/>
      <c r="G815" s="41"/>
      <c r="H815" s="40"/>
      <c r="I815" s="40"/>
      <c r="J815" s="40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  <c r="AX815" s="19"/>
      <c r="GA815" s="42"/>
    </row>
    <row r="816" spans="1:183" s="18" customFormat="1" ht="12.75" x14ac:dyDescent="0.2">
      <c r="A816" s="39"/>
      <c r="B816" s="40"/>
      <c r="C816" s="40"/>
      <c r="D816" s="40"/>
      <c r="E816" s="40"/>
      <c r="F816" s="40"/>
      <c r="G816" s="41"/>
      <c r="H816" s="40"/>
      <c r="I816" s="40"/>
      <c r="J816" s="40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  <c r="AX816" s="19"/>
      <c r="GA816" s="42"/>
    </row>
    <row r="817" spans="1:183" s="18" customFormat="1" ht="12.75" x14ac:dyDescent="0.2">
      <c r="A817" s="39"/>
      <c r="B817" s="40"/>
      <c r="C817" s="40"/>
      <c r="D817" s="40"/>
      <c r="E817" s="40"/>
      <c r="F817" s="40"/>
      <c r="G817" s="41"/>
      <c r="H817" s="40"/>
      <c r="I817" s="40"/>
      <c r="J817" s="40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  <c r="AX817" s="19"/>
      <c r="GA817" s="42"/>
    </row>
    <row r="818" spans="1:183" s="18" customFormat="1" ht="12.75" x14ac:dyDescent="0.2">
      <c r="A818" s="39"/>
      <c r="B818" s="40"/>
      <c r="C818" s="40"/>
      <c r="D818" s="40"/>
      <c r="E818" s="40"/>
      <c r="F818" s="40"/>
      <c r="G818" s="41"/>
      <c r="H818" s="40"/>
      <c r="I818" s="40"/>
      <c r="J818" s="40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  <c r="AX818" s="19"/>
      <c r="GA818" s="42"/>
    </row>
    <row r="819" spans="1:183" s="18" customFormat="1" ht="12.75" x14ac:dyDescent="0.2">
      <c r="A819" s="39"/>
      <c r="B819" s="40"/>
      <c r="C819" s="40"/>
      <c r="D819" s="40"/>
      <c r="E819" s="40"/>
      <c r="F819" s="40"/>
      <c r="G819" s="41"/>
      <c r="H819" s="40"/>
      <c r="I819" s="40"/>
      <c r="J819" s="40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  <c r="AX819" s="19"/>
      <c r="GA819" s="42"/>
    </row>
    <row r="820" spans="1:183" s="18" customFormat="1" ht="12.75" x14ac:dyDescent="0.2">
      <c r="A820" s="39"/>
      <c r="B820" s="40"/>
      <c r="C820" s="40"/>
      <c r="D820" s="40"/>
      <c r="E820" s="40"/>
      <c r="F820" s="40"/>
      <c r="G820" s="41"/>
      <c r="H820" s="40"/>
      <c r="I820" s="40"/>
      <c r="J820" s="40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  <c r="AX820" s="19"/>
      <c r="GA820" s="42"/>
    </row>
    <row r="821" spans="1:183" s="18" customFormat="1" ht="12.75" x14ac:dyDescent="0.2">
      <c r="A821" s="39"/>
      <c r="B821" s="40"/>
      <c r="C821" s="40"/>
      <c r="D821" s="40"/>
      <c r="E821" s="40"/>
      <c r="F821" s="40"/>
      <c r="G821" s="41"/>
      <c r="H821" s="40"/>
      <c r="I821" s="40"/>
      <c r="J821" s="40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  <c r="AX821" s="19"/>
      <c r="GA821" s="42"/>
    </row>
    <row r="822" spans="1:183" s="18" customFormat="1" ht="12.75" x14ac:dyDescent="0.2">
      <c r="A822" s="39"/>
      <c r="B822" s="40"/>
      <c r="C822" s="40"/>
      <c r="D822" s="40"/>
      <c r="E822" s="40"/>
      <c r="F822" s="40"/>
      <c r="G822" s="41"/>
      <c r="H822" s="40"/>
      <c r="I822" s="40"/>
      <c r="J822" s="40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  <c r="AX822" s="19"/>
      <c r="GA822" s="42"/>
    </row>
    <row r="823" spans="1:183" s="18" customFormat="1" ht="12.75" x14ac:dyDescent="0.2">
      <c r="A823" s="39"/>
      <c r="B823" s="40"/>
      <c r="C823" s="40"/>
      <c r="D823" s="40"/>
      <c r="E823" s="40"/>
      <c r="F823" s="40"/>
      <c r="G823" s="41"/>
      <c r="H823" s="40"/>
      <c r="I823" s="40"/>
      <c r="J823" s="40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  <c r="AX823" s="19"/>
      <c r="GA823" s="42"/>
    </row>
    <row r="824" spans="1:183" s="18" customFormat="1" ht="12.75" x14ac:dyDescent="0.2">
      <c r="A824" s="39"/>
      <c r="B824" s="40"/>
      <c r="C824" s="40"/>
      <c r="D824" s="40"/>
      <c r="E824" s="40"/>
      <c r="F824" s="40"/>
      <c r="G824" s="41"/>
      <c r="H824" s="40"/>
      <c r="I824" s="40"/>
      <c r="J824" s="40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  <c r="AX824" s="19"/>
      <c r="GA824" s="42"/>
    </row>
    <row r="825" spans="1:183" s="18" customFormat="1" ht="12.75" x14ac:dyDescent="0.2">
      <c r="A825" s="39"/>
      <c r="B825" s="40"/>
      <c r="C825" s="40"/>
      <c r="D825" s="40"/>
      <c r="E825" s="40"/>
      <c r="F825" s="40"/>
      <c r="G825" s="41"/>
      <c r="H825" s="40"/>
      <c r="I825" s="40"/>
      <c r="J825" s="40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  <c r="AX825" s="19"/>
      <c r="GA825" s="42"/>
    </row>
    <row r="826" spans="1:183" s="18" customFormat="1" ht="12.75" x14ac:dyDescent="0.2">
      <c r="A826" s="39"/>
      <c r="B826" s="40"/>
      <c r="C826" s="40"/>
      <c r="D826" s="40"/>
      <c r="E826" s="40"/>
      <c r="F826" s="40"/>
      <c r="G826" s="41"/>
      <c r="H826" s="40"/>
      <c r="I826" s="40"/>
      <c r="J826" s="40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  <c r="AX826" s="19"/>
      <c r="GA826" s="42"/>
    </row>
    <row r="827" spans="1:183" s="18" customFormat="1" ht="12.75" x14ac:dyDescent="0.2">
      <c r="A827" s="39"/>
      <c r="B827" s="40"/>
      <c r="C827" s="40"/>
      <c r="D827" s="40"/>
      <c r="E827" s="40"/>
      <c r="F827" s="40"/>
      <c r="G827" s="41"/>
      <c r="H827" s="40"/>
      <c r="I827" s="40"/>
      <c r="J827" s="40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  <c r="AX827" s="19"/>
      <c r="GA827" s="42"/>
    </row>
    <row r="828" spans="1:183" s="18" customFormat="1" ht="12.75" x14ac:dyDescent="0.2">
      <c r="A828" s="39"/>
      <c r="B828" s="40"/>
      <c r="C828" s="40"/>
      <c r="D828" s="40"/>
      <c r="E828" s="40"/>
      <c r="F828" s="40"/>
      <c r="G828" s="41"/>
      <c r="H828" s="40"/>
      <c r="I828" s="40"/>
      <c r="J828" s="40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  <c r="AX828" s="19"/>
      <c r="GA828" s="42"/>
    </row>
    <row r="829" spans="1:183" s="18" customFormat="1" ht="12.75" x14ac:dyDescent="0.2">
      <c r="A829" s="39"/>
      <c r="B829" s="40"/>
      <c r="C829" s="40"/>
      <c r="D829" s="40"/>
      <c r="E829" s="40"/>
      <c r="F829" s="40"/>
      <c r="G829" s="41"/>
      <c r="H829" s="40"/>
      <c r="I829" s="40"/>
      <c r="J829" s="40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  <c r="AX829" s="19"/>
      <c r="GA829" s="42"/>
    </row>
    <row r="830" spans="1:183" s="18" customFormat="1" ht="12.75" x14ac:dyDescent="0.2">
      <c r="A830" s="39"/>
      <c r="B830" s="40"/>
      <c r="C830" s="40"/>
      <c r="D830" s="40"/>
      <c r="E830" s="40"/>
      <c r="F830" s="40"/>
      <c r="G830" s="41"/>
      <c r="H830" s="40"/>
      <c r="I830" s="40"/>
      <c r="J830" s="40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  <c r="AX830" s="19"/>
      <c r="GA830" s="42"/>
    </row>
    <row r="831" spans="1:183" s="18" customFormat="1" ht="12.75" x14ac:dyDescent="0.2">
      <c r="A831" s="39"/>
      <c r="B831" s="40"/>
      <c r="C831" s="40"/>
      <c r="D831" s="40"/>
      <c r="E831" s="40"/>
      <c r="F831" s="40"/>
      <c r="G831" s="41"/>
      <c r="H831" s="40"/>
      <c r="I831" s="40"/>
      <c r="J831" s="40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  <c r="AX831" s="19"/>
      <c r="GA831" s="42"/>
    </row>
    <row r="832" spans="1:183" s="18" customFormat="1" ht="12.75" x14ac:dyDescent="0.2">
      <c r="A832" s="39"/>
      <c r="B832" s="40"/>
      <c r="C832" s="40"/>
      <c r="D832" s="40"/>
      <c r="E832" s="40"/>
      <c r="F832" s="40"/>
      <c r="G832" s="41"/>
      <c r="H832" s="40"/>
      <c r="I832" s="40"/>
      <c r="J832" s="40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  <c r="AX832" s="19"/>
      <c r="GA832" s="42"/>
    </row>
    <row r="833" spans="1:183" s="18" customFormat="1" ht="12.75" x14ac:dyDescent="0.2">
      <c r="A833" s="39"/>
      <c r="B833" s="40"/>
      <c r="C833" s="40"/>
      <c r="D833" s="40"/>
      <c r="E833" s="40"/>
      <c r="F833" s="40"/>
      <c r="G833" s="41"/>
      <c r="H833" s="40"/>
      <c r="I833" s="40"/>
      <c r="J833" s="40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  <c r="AX833" s="19"/>
      <c r="GA833" s="42"/>
    </row>
    <row r="834" spans="1:183" s="18" customFormat="1" ht="12.75" x14ac:dyDescent="0.2">
      <c r="A834" s="39"/>
      <c r="B834" s="40"/>
      <c r="C834" s="40"/>
      <c r="D834" s="40"/>
      <c r="E834" s="40"/>
      <c r="F834" s="40"/>
      <c r="G834" s="41"/>
      <c r="H834" s="40"/>
      <c r="I834" s="40"/>
      <c r="J834" s="40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  <c r="AX834" s="19"/>
      <c r="GA834" s="42"/>
    </row>
    <row r="835" spans="1:183" s="18" customFormat="1" ht="12.75" x14ac:dyDescent="0.2">
      <c r="A835" s="39"/>
      <c r="B835" s="40"/>
      <c r="C835" s="40"/>
      <c r="D835" s="40"/>
      <c r="E835" s="40"/>
      <c r="F835" s="40"/>
      <c r="G835" s="41"/>
      <c r="H835" s="40"/>
      <c r="I835" s="40"/>
      <c r="J835" s="40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  <c r="AX835" s="19"/>
      <c r="GA835" s="42"/>
    </row>
    <row r="836" spans="1:183" s="18" customFormat="1" ht="12.75" x14ac:dyDescent="0.2">
      <c r="A836" s="39"/>
      <c r="B836" s="40"/>
      <c r="C836" s="40"/>
      <c r="D836" s="40"/>
      <c r="E836" s="40"/>
      <c r="F836" s="40"/>
      <c r="G836" s="41"/>
      <c r="H836" s="40"/>
      <c r="I836" s="40"/>
      <c r="J836" s="40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  <c r="AX836" s="19"/>
      <c r="GA836" s="42"/>
    </row>
    <row r="837" spans="1:183" s="18" customFormat="1" ht="12.75" x14ac:dyDescent="0.2">
      <c r="A837" s="39"/>
      <c r="B837" s="40"/>
      <c r="C837" s="40"/>
      <c r="D837" s="40"/>
      <c r="E837" s="40"/>
      <c r="F837" s="40"/>
      <c r="G837" s="41"/>
      <c r="H837" s="40"/>
      <c r="I837" s="40"/>
      <c r="J837" s="40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  <c r="AX837" s="19"/>
      <c r="GA837" s="42"/>
    </row>
    <row r="838" spans="1:183" s="18" customFormat="1" ht="12.75" x14ac:dyDescent="0.2">
      <c r="A838" s="39"/>
      <c r="B838" s="40"/>
      <c r="C838" s="40"/>
      <c r="D838" s="40"/>
      <c r="E838" s="40"/>
      <c r="F838" s="40"/>
      <c r="G838" s="41"/>
      <c r="H838" s="40"/>
      <c r="I838" s="40"/>
      <c r="J838" s="40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  <c r="AX838" s="19"/>
      <c r="GA838" s="42"/>
    </row>
    <row r="839" spans="1:183" s="18" customFormat="1" ht="12.75" x14ac:dyDescent="0.2">
      <c r="A839" s="39"/>
      <c r="B839" s="40"/>
      <c r="C839" s="40"/>
      <c r="D839" s="40"/>
      <c r="E839" s="40"/>
      <c r="F839" s="40"/>
      <c r="G839" s="41"/>
      <c r="H839" s="40"/>
      <c r="I839" s="40"/>
      <c r="J839" s="40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  <c r="AX839" s="19"/>
      <c r="GA839" s="42"/>
    </row>
    <row r="840" spans="1:183" s="18" customFormat="1" ht="12.75" x14ac:dyDescent="0.2">
      <c r="A840" s="39"/>
      <c r="B840" s="40"/>
      <c r="C840" s="40"/>
      <c r="D840" s="40"/>
      <c r="E840" s="40"/>
      <c r="F840" s="40"/>
      <c r="G840" s="41"/>
      <c r="H840" s="40"/>
      <c r="I840" s="40"/>
      <c r="J840" s="40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  <c r="AX840" s="19"/>
      <c r="GA840" s="42"/>
    </row>
    <row r="841" spans="1:183" s="18" customFormat="1" ht="12.75" x14ac:dyDescent="0.2">
      <c r="A841" s="39"/>
      <c r="B841" s="40"/>
      <c r="C841" s="40"/>
      <c r="D841" s="40"/>
      <c r="E841" s="40"/>
      <c r="F841" s="40"/>
      <c r="G841" s="41"/>
      <c r="H841" s="40"/>
      <c r="I841" s="40"/>
      <c r="J841" s="40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  <c r="AX841" s="19"/>
      <c r="GA841" s="42"/>
    </row>
    <row r="842" spans="1:183" s="18" customFormat="1" ht="12.75" x14ac:dyDescent="0.2">
      <c r="A842" s="39"/>
      <c r="B842" s="40"/>
      <c r="C842" s="40"/>
      <c r="D842" s="40"/>
      <c r="E842" s="40"/>
      <c r="F842" s="40"/>
      <c r="G842" s="41"/>
      <c r="H842" s="40"/>
      <c r="I842" s="40"/>
      <c r="J842" s="40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  <c r="AX842" s="19"/>
      <c r="GA842" s="42"/>
    </row>
    <row r="843" spans="1:183" s="18" customFormat="1" ht="12.75" x14ac:dyDescent="0.2">
      <c r="A843" s="39"/>
      <c r="B843" s="40"/>
      <c r="C843" s="40"/>
      <c r="D843" s="40"/>
      <c r="E843" s="40"/>
      <c r="F843" s="40"/>
      <c r="G843" s="41"/>
      <c r="H843" s="40"/>
      <c r="I843" s="40"/>
      <c r="J843" s="40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  <c r="AX843" s="19"/>
      <c r="GA843" s="42"/>
    </row>
    <row r="844" spans="1:183" s="18" customFormat="1" ht="12.75" x14ac:dyDescent="0.2">
      <c r="A844" s="39"/>
      <c r="B844" s="40"/>
      <c r="C844" s="40"/>
      <c r="D844" s="40"/>
      <c r="E844" s="40"/>
      <c r="F844" s="40"/>
      <c r="G844" s="41"/>
      <c r="H844" s="40"/>
      <c r="I844" s="40"/>
      <c r="J844" s="40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  <c r="AX844" s="19"/>
      <c r="GA844" s="42"/>
    </row>
    <row r="845" spans="1:183" s="18" customFormat="1" ht="12.75" x14ac:dyDescent="0.2">
      <c r="A845" s="39"/>
      <c r="B845" s="40"/>
      <c r="C845" s="40"/>
      <c r="D845" s="40"/>
      <c r="E845" s="40"/>
      <c r="F845" s="40"/>
      <c r="G845" s="41"/>
      <c r="H845" s="40"/>
      <c r="I845" s="40"/>
      <c r="J845" s="40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  <c r="AX845" s="19"/>
      <c r="GA845" s="42"/>
    </row>
    <row r="846" spans="1:183" s="18" customFormat="1" ht="12.75" x14ac:dyDescent="0.2">
      <c r="A846" s="39"/>
      <c r="B846" s="40"/>
      <c r="C846" s="40"/>
      <c r="D846" s="40"/>
      <c r="E846" s="40"/>
      <c r="F846" s="40"/>
      <c r="G846" s="41"/>
      <c r="H846" s="40"/>
      <c r="I846" s="40"/>
      <c r="J846" s="40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19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  <c r="AW846" s="19"/>
      <c r="AX846" s="19"/>
      <c r="GA846" s="42"/>
    </row>
    <row r="847" spans="1:183" s="18" customFormat="1" ht="12.75" x14ac:dyDescent="0.2">
      <c r="A847" s="39"/>
      <c r="B847" s="40"/>
      <c r="C847" s="40"/>
      <c r="D847" s="40"/>
      <c r="E847" s="40"/>
      <c r="F847" s="40"/>
      <c r="G847" s="41"/>
      <c r="H847" s="40"/>
      <c r="I847" s="40"/>
      <c r="J847" s="40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19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  <c r="AW847" s="19"/>
      <c r="AX847" s="19"/>
      <c r="GA847" s="42"/>
    </row>
    <row r="848" spans="1:183" s="18" customFormat="1" ht="12.75" x14ac:dyDescent="0.2">
      <c r="A848" s="39"/>
      <c r="B848" s="40"/>
      <c r="C848" s="40"/>
      <c r="D848" s="40"/>
      <c r="E848" s="40"/>
      <c r="F848" s="40"/>
      <c r="G848" s="41"/>
      <c r="H848" s="40"/>
      <c r="I848" s="40"/>
      <c r="J848" s="40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19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  <c r="AW848" s="19"/>
      <c r="AX848" s="19"/>
      <c r="GA848" s="42"/>
    </row>
    <row r="849" spans="1:183" s="18" customFormat="1" ht="12.75" x14ac:dyDescent="0.2">
      <c r="A849" s="39"/>
      <c r="B849" s="40"/>
      <c r="C849" s="40"/>
      <c r="D849" s="40"/>
      <c r="E849" s="40"/>
      <c r="F849" s="40"/>
      <c r="G849" s="41"/>
      <c r="H849" s="40"/>
      <c r="I849" s="40"/>
      <c r="J849" s="40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19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  <c r="AW849" s="19"/>
      <c r="AX849" s="19"/>
      <c r="GA849" s="42"/>
    </row>
    <row r="850" spans="1:183" s="18" customFormat="1" ht="12.75" x14ac:dyDescent="0.2">
      <c r="A850" s="39"/>
      <c r="B850" s="40"/>
      <c r="C850" s="40"/>
      <c r="D850" s="40"/>
      <c r="E850" s="40"/>
      <c r="F850" s="40"/>
      <c r="G850" s="41"/>
      <c r="H850" s="40"/>
      <c r="I850" s="40"/>
      <c r="J850" s="40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19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  <c r="AW850" s="19"/>
      <c r="AX850" s="19"/>
      <c r="GA850" s="42"/>
    </row>
    <row r="851" spans="1:183" s="18" customFormat="1" ht="12.75" x14ac:dyDescent="0.2">
      <c r="A851" s="39"/>
      <c r="B851" s="40"/>
      <c r="C851" s="40"/>
      <c r="D851" s="40"/>
      <c r="E851" s="40"/>
      <c r="F851" s="40"/>
      <c r="G851" s="41"/>
      <c r="H851" s="40"/>
      <c r="I851" s="40"/>
      <c r="J851" s="40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19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  <c r="AW851" s="19"/>
      <c r="AX851" s="19"/>
      <c r="GA851" s="42"/>
    </row>
    <row r="852" spans="1:183" s="18" customFormat="1" ht="12.75" x14ac:dyDescent="0.2">
      <c r="A852" s="39"/>
      <c r="B852" s="40"/>
      <c r="C852" s="40"/>
      <c r="D852" s="40"/>
      <c r="E852" s="40"/>
      <c r="F852" s="40"/>
      <c r="G852" s="41"/>
      <c r="H852" s="40"/>
      <c r="I852" s="40"/>
      <c r="J852" s="40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19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  <c r="AW852" s="19"/>
      <c r="AX852" s="19"/>
      <c r="GA852" s="42"/>
    </row>
    <row r="853" spans="1:183" s="18" customFormat="1" ht="12.75" x14ac:dyDescent="0.2">
      <c r="A853" s="39"/>
      <c r="B853" s="40"/>
      <c r="C853" s="40"/>
      <c r="D853" s="40"/>
      <c r="E853" s="40"/>
      <c r="F853" s="40"/>
      <c r="G853" s="41"/>
      <c r="H853" s="40"/>
      <c r="I853" s="40"/>
      <c r="J853" s="40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19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  <c r="AW853" s="19"/>
      <c r="AX853" s="19"/>
      <c r="GA853" s="42"/>
    </row>
    <row r="854" spans="1:183" s="18" customFormat="1" ht="12.75" x14ac:dyDescent="0.2">
      <c r="A854" s="39"/>
      <c r="B854" s="40"/>
      <c r="C854" s="40"/>
      <c r="D854" s="40"/>
      <c r="E854" s="40"/>
      <c r="F854" s="40"/>
      <c r="G854" s="41"/>
      <c r="H854" s="40"/>
      <c r="I854" s="40"/>
      <c r="J854" s="40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19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  <c r="AW854" s="19"/>
      <c r="AX854" s="19"/>
      <c r="GA854" s="42"/>
    </row>
    <row r="855" spans="1:183" s="18" customFormat="1" ht="12.75" x14ac:dyDescent="0.2">
      <c r="A855" s="39"/>
      <c r="B855" s="40"/>
      <c r="C855" s="40"/>
      <c r="D855" s="40"/>
      <c r="E855" s="40"/>
      <c r="F855" s="40"/>
      <c r="G855" s="41"/>
      <c r="H855" s="40"/>
      <c r="I855" s="40"/>
      <c r="J855" s="40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19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  <c r="AW855" s="19"/>
      <c r="AX855" s="19"/>
      <c r="GA855" s="42"/>
    </row>
    <row r="856" spans="1:183" s="18" customFormat="1" ht="12.75" x14ac:dyDescent="0.2">
      <c r="A856" s="39"/>
      <c r="B856" s="40"/>
      <c r="C856" s="40"/>
      <c r="D856" s="40"/>
      <c r="E856" s="40"/>
      <c r="F856" s="40"/>
      <c r="G856" s="41"/>
      <c r="H856" s="40"/>
      <c r="I856" s="40"/>
      <c r="J856" s="40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19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  <c r="AW856" s="19"/>
      <c r="AX856" s="19"/>
      <c r="GA856" s="42"/>
    </row>
    <row r="857" spans="1:183" s="18" customFormat="1" ht="12.75" x14ac:dyDescent="0.2">
      <c r="A857" s="39"/>
      <c r="B857" s="40"/>
      <c r="C857" s="40"/>
      <c r="D857" s="40"/>
      <c r="E857" s="40"/>
      <c r="F857" s="40"/>
      <c r="G857" s="41"/>
      <c r="H857" s="40"/>
      <c r="I857" s="40"/>
      <c r="J857" s="40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19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 s="19"/>
      <c r="AX857" s="19"/>
      <c r="GA857" s="42"/>
    </row>
    <row r="858" spans="1:183" s="18" customFormat="1" ht="12.75" x14ac:dyDescent="0.2">
      <c r="A858" s="39"/>
      <c r="B858" s="40"/>
      <c r="C858" s="40"/>
      <c r="D858" s="40"/>
      <c r="E858" s="40"/>
      <c r="F858" s="40"/>
      <c r="G858" s="41"/>
      <c r="H858" s="40"/>
      <c r="I858" s="40"/>
      <c r="J858" s="40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19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  <c r="AW858" s="19"/>
      <c r="AX858" s="19"/>
      <c r="GA858" s="42"/>
    </row>
    <row r="859" spans="1:183" s="18" customFormat="1" ht="12.75" x14ac:dyDescent="0.2">
      <c r="A859" s="39"/>
      <c r="B859" s="40"/>
      <c r="C859" s="40"/>
      <c r="D859" s="40"/>
      <c r="E859" s="40"/>
      <c r="F859" s="40"/>
      <c r="G859" s="41"/>
      <c r="H859" s="40"/>
      <c r="I859" s="40"/>
      <c r="J859" s="40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19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 s="19"/>
      <c r="AX859" s="19"/>
      <c r="GA859" s="42"/>
    </row>
    <row r="860" spans="1:183" s="18" customFormat="1" ht="12.75" x14ac:dyDescent="0.2">
      <c r="A860" s="39"/>
      <c r="B860" s="40"/>
      <c r="C860" s="40"/>
      <c r="D860" s="40"/>
      <c r="E860" s="40"/>
      <c r="F860" s="40"/>
      <c r="G860" s="41"/>
      <c r="H860" s="40"/>
      <c r="I860" s="40"/>
      <c r="J860" s="40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19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 s="19"/>
      <c r="AX860" s="19"/>
      <c r="GA860" s="42"/>
    </row>
    <row r="861" spans="1:183" s="18" customFormat="1" ht="12.75" x14ac:dyDescent="0.2">
      <c r="A861" s="39"/>
      <c r="B861" s="40"/>
      <c r="C861" s="40"/>
      <c r="D861" s="40"/>
      <c r="E861" s="40"/>
      <c r="F861" s="40"/>
      <c r="G861" s="41"/>
      <c r="H861" s="40"/>
      <c r="I861" s="40"/>
      <c r="J861" s="40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19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 s="19"/>
      <c r="AX861" s="19"/>
      <c r="GA861" s="42"/>
    </row>
    <row r="862" spans="1:183" s="18" customFormat="1" ht="12.75" x14ac:dyDescent="0.2">
      <c r="A862" s="39"/>
      <c r="B862" s="40"/>
      <c r="C862" s="40"/>
      <c r="D862" s="40"/>
      <c r="E862" s="40"/>
      <c r="F862" s="40"/>
      <c r="G862" s="41"/>
      <c r="H862" s="40"/>
      <c r="I862" s="40"/>
      <c r="J862" s="40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19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  <c r="AW862" s="19"/>
      <c r="AX862" s="19"/>
      <c r="GA862" s="42"/>
    </row>
    <row r="863" spans="1:183" s="18" customFormat="1" ht="12.75" x14ac:dyDescent="0.2">
      <c r="A863" s="39"/>
      <c r="B863" s="40"/>
      <c r="C863" s="40"/>
      <c r="D863" s="40"/>
      <c r="E863" s="40"/>
      <c r="F863" s="40"/>
      <c r="G863" s="41"/>
      <c r="H863" s="40"/>
      <c r="I863" s="40"/>
      <c r="J863" s="40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19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 s="19"/>
      <c r="AX863" s="19"/>
      <c r="GA863" s="42"/>
    </row>
    <row r="864" spans="1:183" s="18" customFormat="1" ht="12.75" x14ac:dyDescent="0.2">
      <c r="A864" s="39"/>
      <c r="B864" s="40"/>
      <c r="C864" s="40"/>
      <c r="D864" s="40"/>
      <c r="E864" s="40"/>
      <c r="F864" s="40"/>
      <c r="G864" s="41"/>
      <c r="H864" s="40"/>
      <c r="I864" s="40"/>
      <c r="J864" s="40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19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  <c r="AW864" s="19"/>
      <c r="AX864" s="19"/>
      <c r="GA864" s="42"/>
    </row>
    <row r="865" spans="1:183" s="18" customFormat="1" ht="12.75" x14ac:dyDescent="0.2">
      <c r="A865" s="39"/>
      <c r="B865" s="40"/>
      <c r="C865" s="40"/>
      <c r="D865" s="40"/>
      <c r="E865" s="40"/>
      <c r="F865" s="40"/>
      <c r="G865" s="41"/>
      <c r="H865" s="40"/>
      <c r="I865" s="40"/>
      <c r="J865" s="40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19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  <c r="AW865" s="19"/>
      <c r="AX865" s="19"/>
      <c r="GA865" s="42"/>
    </row>
    <row r="866" spans="1:183" s="18" customFormat="1" ht="12.75" x14ac:dyDescent="0.2">
      <c r="A866" s="39"/>
      <c r="B866" s="40"/>
      <c r="C866" s="40"/>
      <c r="D866" s="40"/>
      <c r="E866" s="40"/>
      <c r="F866" s="40"/>
      <c r="G866" s="41"/>
      <c r="H866" s="40"/>
      <c r="I866" s="40"/>
      <c r="J866" s="40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19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  <c r="AW866" s="19"/>
      <c r="AX866" s="19"/>
      <c r="GA866" s="42"/>
    </row>
    <row r="867" spans="1:183" s="18" customFormat="1" ht="12.75" x14ac:dyDescent="0.2">
      <c r="A867" s="39"/>
      <c r="B867" s="40"/>
      <c r="C867" s="40"/>
      <c r="D867" s="40"/>
      <c r="E867" s="40"/>
      <c r="F867" s="40"/>
      <c r="G867" s="41"/>
      <c r="H867" s="40"/>
      <c r="I867" s="40"/>
      <c r="J867" s="40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19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  <c r="AW867" s="19"/>
      <c r="AX867" s="19"/>
      <c r="GA867" s="42"/>
    </row>
    <row r="868" spans="1:183" s="18" customFormat="1" ht="12.75" x14ac:dyDescent="0.2">
      <c r="A868" s="39"/>
      <c r="B868" s="40"/>
      <c r="C868" s="40"/>
      <c r="D868" s="40"/>
      <c r="E868" s="40"/>
      <c r="F868" s="40"/>
      <c r="G868" s="41"/>
      <c r="H868" s="40"/>
      <c r="I868" s="40"/>
      <c r="J868" s="40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19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  <c r="AW868" s="19"/>
      <c r="AX868" s="19"/>
      <c r="GA868" s="42"/>
    </row>
    <row r="869" spans="1:183" s="18" customFormat="1" ht="12.75" x14ac:dyDescent="0.2">
      <c r="A869" s="39"/>
      <c r="B869" s="40"/>
      <c r="C869" s="40"/>
      <c r="D869" s="40"/>
      <c r="E869" s="40"/>
      <c r="F869" s="40"/>
      <c r="G869" s="41"/>
      <c r="H869" s="40"/>
      <c r="I869" s="40"/>
      <c r="J869" s="40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19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 s="19"/>
      <c r="AX869" s="19"/>
      <c r="GA869" s="42"/>
    </row>
    <row r="870" spans="1:183" s="18" customFormat="1" ht="12.75" x14ac:dyDescent="0.2">
      <c r="A870" s="39"/>
      <c r="B870" s="40"/>
      <c r="C870" s="40"/>
      <c r="D870" s="40"/>
      <c r="E870" s="40"/>
      <c r="F870" s="40"/>
      <c r="G870" s="41"/>
      <c r="H870" s="40"/>
      <c r="I870" s="40"/>
      <c r="J870" s="40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19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 s="19"/>
      <c r="AX870" s="19"/>
      <c r="GA870" s="42"/>
    </row>
    <row r="871" spans="1:183" s="18" customFormat="1" ht="12.75" x14ac:dyDescent="0.2">
      <c r="A871" s="39"/>
      <c r="B871" s="40"/>
      <c r="C871" s="40"/>
      <c r="D871" s="40"/>
      <c r="E871" s="40"/>
      <c r="F871" s="40"/>
      <c r="G871" s="41"/>
      <c r="H871" s="40"/>
      <c r="I871" s="40"/>
      <c r="J871" s="40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19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  <c r="AW871" s="19"/>
      <c r="AX871" s="19"/>
      <c r="GA871" s="42"/>
    </row>
    <row r="872" spans="1:183" s="18" customFormat="1" ht="12.75" x14ac:dyDescent="0.2">
      <c r="A872" s="39"/>
      <c r="B872" s="40"/>
      <c r="C872" s="40"/>
      <c r="D872" s="40"/>
      <c r="E872" s="40"/>
      <c r="F872" s="40"/>
      <c r="G872" s="41"/>
      <c r="H872" s="40"/>
      <c r="I872" s="40"/>
      <c r="J872" s="40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19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 s="19"/>
      <c r="AX872" s="19"/>
      <c r="GA872" s="42"/>
    </row>
    <row r="873" spans="1:183" s="18" customFormat="1" ht="12.75" x14ac:dyDescent="0.2">
      <c r="A873" s="39"/>
      <c r="B873" s="40"/>
      <c r="C873" s="40"/>
      <c r="D873" s="40"/>
      <c r="E873" s="40"/>
      <c r="F873" s="40"/>
      <c r="G873" s="41"/>
      <c r="H873" s="40"/>
      <c r="I873" s="40"/>
      <c r="J873" s="40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19"/>
      <c r="AK873" s="19"/>
      <c r="AL873" s="19"/>
      <c r="AM873" s="19"/>
      <c r="AN873" s="19"/>
      <c r="AO873" s="19"/>
      <c r="AP873" s="19"/>
      <c r="AQ873" s="19"/>
      <c r="AR873" s="19"/>
      <c r="AS873" s="19"/>
      <c r="AT873" s="19"/>
      <c r="AU873" s="19"/>
      <c r="AV873" s="19"/>
      <c r="AW873" s="19"/>
      <c r="AX873" s="19"/>
      <c r="GA873" s="42"/>
    </row>
    <row r="874" spans="1:183" s="18" customFormat="1" ht="12.75" x14ac:dyDescent="0.2">
      <c r="A874" s="39"/>
      <c r="B874" s="40"/>
      <c r="C874" s="40"/>
      <c r="D874" s="40"/>
      <c r="E874" s="40"/>
      <c r="F874" s="40"/>
      <c r="G874" s="41"/>
      <c r="H874" s="40"/>
      <c r="I874" s="40"/>
      <c r="J874" s="40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19"/>
      <c r="AK874" s="19"/>
      <c r="AL874" s="19"/>
      <c r="AM874" s="19"/>
      <c r="AN874" s="19"/>
      <c r="AO874" s="19"/>
      <c r="AP874" s="19"/>
      <c r="AQ874" s="19"/>
      <c r="AR874" s="19"/>
      <c r="AS874" s="19"/>
      <c r="AT874" s="19"/>
      <c r="AU874" s="19"/>
      <c r="AV874" s="19"/>
      <c r="AW874" s="19"/>
      <c r="AX874" s="19"/>
      <c r="GA874" s="42"/>
    </row>
    <row r="875" spans="1:183" s="18" customFormat="1" ht="12.75" x14ac:dyDescent="0.2">
      <c r="A875" s="39"/>
      <c r="B875" s="40"/>
      <c r="C875" s="40"/>
      <c r="D875" s="40"/>
      <c r="E875" s="40"/>
      <c r="F875" s="40"/>
      <c r="G875" s="41"/>
      <c r="H875" s="40"/>
      <c r="I875" s="40"/>
      <c r="J875" s="40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19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  <c r="AW875" s="19"/>
      <c r="AX875" s="19"/>
      <c r="GA875" s="42"/>
    </row>
    <row r="876" spans="1:183" s="18" customFormat="1" ht="12.75" x14ac:dyDescent="0.2">
      <c r="A876" s="39"/>
      <c r="B876" s="40"/>
      <c r="C876" s="40"/>
      <c r="D876" s="40"/>
      <c r="E876" s="40"/>
      <c r="F876" s="40"/>
      <c r="G876" s="41"/>
      <c r="H876" s="40"/>
      <c r="I876" s="40"/>
      <c r="J876" s="40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19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 s="19"/>
      <c r="AX876" s="19"/>
      <c r="GA876" s="42"/>
    </row>
    <row r="877" spans="1:183" s="18" customFormat="1" ht="12.75" x14ac:dyDescent="0.2">
      <c r="A877" s="39"/>
      <c r="B877" s="40"/>
      <c r="C877" s="40"/>
      <c r="D877" s="40"/>
      <c r="E877" s="40"/>
      <c r="F877" s="40"/>
      <c r="G877" s="41"/>
      <c r="H877" s="40"/>
      <c r="I877" s="40"/>
      <c r="J877" s="40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19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 s="19"/>
      <c r="AX877" s="19"/>
      <c r="GA877" s="42"/>
    </row>
    <row r="878" spans="1:183" s="18" customFormat="1" ht="12.75" x14ac:dyDescent="0.2">
      <c r="A878" s="39"/>
      <c r="B878" s="40"/>
      <c r="C878" s="40"/>
      <c r="D878" s="40"/>
      <c r="E878" s="40"/>
      <c r="F878" s="40"/>
      <c r="G878" s="41"/>
      <c r="H878" s="40"/>
      <c r="I878" s="40"/>
      <c r="J878" s="40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19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 s="19"/>
      <c r="AX878" s="19"/>
      <c r="GA878" s="42"/>
    </row>
    <row r="879" spans="1:183" s="18" customFormat="1" ht="12.75" x14ac:dyDescent="0.2">
      <c r="A879" s="39"/>
      <c r="B879" s="40"/>
      <c r="C879" s="40"/>
      <c r="D879" s="40"/>
      <c r="E879" s="40"/>
      <c r="F879" s="40"/>
      <c r="G879" s="41"/>
      <c r="H879" s="40"/>
      <c r="I879" s="40"/>
      <c r="J879" s="40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19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 s="19"/>
      <c r="AX879" s="19"/>
      <c r="GA879" s="42"/>
    </row>
    <row r="880" spans="1:183" s="18" customFormat="1" ht="12.75" x14ac:dyDescent="0.2">
      <c r="A880" s="39"/>
      <c r="B880" s="40"/>
      <c r="C880" s="40"/>
      <c r="D880" s="40"/>
      <c r="E880" s="40"/>
      <c r="F880" s="40"/>
      <c r="G880" s="41"/>
      <c r="H880" s="40"/>
      <c r="I880" s="40"/>
      <c r="J880" s="40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19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  <c r="AW880" s="19"/>
      <c r="AX880" s="19"/>
      <c r="GA880" s="42"/>
    </row>
    <row r="881" spans="1:183" s="18" customFormat="1" ht="12.75" x14ac:dyDescent="0.2">
      <c r="A881" s="39"/>
      <c r="B881" s="40"/>
      <c r="C881" s="40"/>
      <c r="D881" s="40"/>
      <c r="E881" s="40"/>
      <c r="F881" s="40"/>
      <c r="G881" s="41"/>
      <c r="H881" s="40"/>
      <c r="I881" s="40"/>
      <c r="J881" s="40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19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  <c r="AW881" s="19"/>
      <c r="AX881" s="19"/>
      <c r="GA881" s="42"/>
    </row>
    <row r="882" spans="1:183" s="18" customFormat="1" ht="12.75" x14ac:dyDescent="0.2">
      <c r="A882" s="39"/>
      <c r="B882" s="40"/>
      <c r="C882" s="40"/>
      <c r="D882" s="40"/>
      <c r="E882" s="40"/>
      <c r="F882" s="40"/>
      <c r="G882" s="41"/>
      <c r="H882" s="40"/>
      <c r="I882" s="40"/>
      <c r="J882" s="40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19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  <c r="AW882" s="19"/>
      <c r="AX882" s="19"/>
      <c r="GA882" s="42"/>
    </row>
    <row r="883" spans="1:183" s="18" customFormat="1" ht="12.75" x14ac:dyDescent="0.2">
      <c r="A883" s="39"/>
      <c r="B883" s="40"/>
      <c r="C883" s="40"/>
      <c r="D883" s="40"/>
      <c r="E883" s="40"/>
      <c r="F883" s="40"/>
      <c r="G883" s="41"/>
      <c r="H883" s="40"/>
      <c r="I883" s="40"/>
      <c r="J883" s="40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19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  <c r="AW883" s="19"/>
      <c r="AX883" s="19"/>
      <c r="GA883" s="42"/>
    </row>
    <row r="884" spans="1:183" s="18" customFormat="1" ht="12.75" x14ac:dyDescent="0.2">
      <c r="A884" s="39"/>
      <c r="B884" s="40"/>
      <c r="C884" s="40"/>
      <c r="D884" s="40"/>
      <c r="E884" s="40"/>
      <c r="F884" s="40"/>
      <c r="G884" s="41"/>
      <c r="H884" s="40"/>
      <c r="I884" s="40"/>
      <c r="J884" s="40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19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  <c r="AW884" s="19"/>
      <c r="AX884" s="19"/>
      <c r="GA884" s="42"/>
    </row>
    <row r="885" spans="1:183" s="18" customFormat="1" ht="12.75" x14ac:dyDescent="0.2">
      <c r="A885" s="39"/>
      <c r="B885" s="40"/>
      <c r="C885" s="40"/>
      <c r="D885" s="40"/>
      <c r="E885" s="40"/>
      <c r="F885" s="40"/>
      <c r="G885" s="41"/>
      <c r="H885" s="40"/>
      <c r="I885" s="40"/>
      <c r="J885" s="40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19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  <c r="AW885" s="19"/>
      <c r="AX885" s="19"/>
      <c r="GA885" s="42"/>
    </row>
    <row r="886" spans="1:183" s="18" customFormat="1" ht="12.75" x14ac:dyDescent="0.2">
      <c r="A886" s="39"/>
      <c r="B886" s="40"/>
      <c r="C886" s="40"/>
      <c r="D886" s="40"/>
      <c r="E886" s="40"/>
      <c r="F886" s="40"/>
      <c r="G886" s="41"/>
      <c r="H886" s="40"/>
      <c r="I886" s="40"/>
      <c r="J886" s="40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19"/>
      <c r="AP886" s="19"/>
      <c r="AQ886" s="19"/>
      <c r="AR886" s="19"/>
      <c r="AS886" s="19"/>
      <c r="AT886" s="19"/>
      <c r="AU886" s="19"/>
      <c r="AV886" s="19"/>
      <c r="AW886" s="19"/>
      <c r="AX886" s="19"/>
      <c r="GA886" s="42"/>
    </row>
    <row r="887" spans="1:183" s="18" customFormat="1" ht="12.75" x14ac:dyDescent="0.2">
      <c r="A887" s="39"/>
      <c r="B887" s="40"/>
      <c r="C887" s="40"/>
      <c r="D887" s="40"/>
      <c r="E887" s="40"/>
      <c r="F887" s="40"/>
      <c r="G887" s="41"/>
      <c r="H887" s="40"/>
      <c r="I887" s="40"/>
      <c r="J887" s="40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/>
      <c r="AP887" s="19"/>
      <c r="AQ887" s="19"/>
      <c r="AR887" s="19"/>
      <c r="AS887" s="19"/>
      <c r="AT887" s="19"/>
      <c r="AU887" s="19"/>
      <c r="AV887" s="19"/>
      <c r="AW887" s="19"/>
      <c r="AX887" s="19"/>
      <c r="GA887" s="42"/>
    </row>
    <row r="888" spans="1:183" s="18" customFormat="1" ht="12.75" x14ac:dyDescent="0.2">
      <c r="A888" s="39"/>
      <c r="B888" s="40"/>
      <c r="C888" s="40"/>
      <c r="D888" s="40"/>
      <c r="E888" s="40"/>
      <c r="F888" s="40"/>
      <c r="G888" s="41"/>
      <c r="H888" s="40"/>
      <c r="I888" s="40"/>
      <c r="J888" s="40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/>
      <c r="AP888" s="19"/>
      <c r="AQ888" s="19"/>
      <c r="AR888" s="19"/>
      <c r="AS888" s="19"/>
      <c r="AT888" s="19"/>
      <c r="AU888" s="19"/>
      <c r="AV888" s="19"/>
      <c r="AW888" s="19"/>
      <c r="AX888" s="19"/>
      <c r="GA888" s="42"/>
    </row>
    <row r="889" spans="1:183" s="18" customFormat="1" ht="12.75" x14ac:dyDescent="0.2">
      <c r="A889" s="39"/>
      <c r="B889" s="40"/>
      <c r="C889" s="40"/>
      <c r="D889" s="40"/>
      <c r="E889" s="40"/>
      <c r="F889" s="40"/>
      <c r="G889" s="41"/>
      <c r="H889" s="40"/>
      <c r="I889" s="40"/>
      <c r="J889" s="40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/>
      <c r="AP889" s="19"/>
      <c r="AQ889" s="19"/>
      <c r="AR889" s="19"/>
      <c r="AS889" s="19"/>
      <c r="AT889" s="19"/>
      <c r="AU889" s="19"/>
      <c r="AV889" s="19"/>
      <c r="AW889" s="19"/>
      <c r="AX889" s="19"/>
      <c r="GA889" s="42"/>
    </row>
    <row r="890" spans="1:183" s="18" customFormat="1" ht="12.75" x14ac:dyDescent="0.2">
      <c r="A890" s="39"/>
      <c r="B890" s="40"/>
      <c r="C890" s="40"/>
      <c r="D890" s="40"/>
      <c r="E890" s="40"/>
      <c r="F890" s="40"/>
      <c r="G890" s="41"/>
      <c r="H890" s="40"/>
      <c r="I890" s="40"/>
      <c r="J890" s="40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/>
      <c r="AP890" s="19"/>
      <c r="AQ890" s="19"/>
      <c r="AR890" s="19"/>
      <c r="AS890" s="19"/>
      <c r="AT890" s="19"/>
      <c r="AU890" s="19"/>
      <c r="AV890" s="19"/>
      <c r="AW890" s="19"/>
      <c r="AX890" s="19"/>
      <c r="GA890" s="42"/>
    </row>
    <row r="891" spans="1:183" s="18" customFormat="1" ht="12.75" x14ac:dyDescent="0.2">
      <c r="A891" s="39"/>
      <c r="B891" s="40"/>
      <c r="C891" s="40"/>
      <c r="D891" s="40"/>
      <c r="E891" s="40"/>
      <c r="F891" s="40"/>
      <c r="G891" s="41"/>
      <c r="H891" s="40"/>
      <c r="I891" s="40"/>
      <c r="J891" s="40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/>
      <c r="AP891" s="19"/>
      <c r="AQ891" s="19"/>
      <c r="AR891" s="19"/>
      <c r="AS891" s="19"/>
      <c r="AT891" s="19"/>
      <c r="AU891" s="19"/>
      <c r="AV891" s="19"/>
      <c r="AW891" s="19"/>
      <c r="AX891" s="19"/>
      <c r="GA891" s="42"/>
    </row>
    <row r="892" spans="1:183" s="18" customFormat="1" ht="12.75" x14ac:dyDescent="0.2">
      <c r="A892" s="39"/>
      <c r="B892" s="40"/>
      <c r="C892" s="40"/>
      <c r="D892" s="40"/>
      <c r="E892" s="40"/>
      <c r="F892" s="40"/>
      <c r="G892" s="41"/>
      <c r="H892" s="40"/>
      <c r="I892" s="40"/>
      <c r="J892" s="40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/>
      <c r="AP892" s="19"/>
      <c r="AQ892" s="19"/>
      <c r="AR892" s="19"/>
      <c r="AS892" s="19"/>
      <c r="AT892" s="19"/>
      <c r="AU892" s="19"/>
      <c r="AV892" s="19"/>
      <c r="AW892" s="19"/>
      <c r="AX892" s="19"/>
      <c r="GA892" s="42"/>
    </row>
    <row r="893" spans="1:183" s="18" customFormat="1" ht="12.75" x14ac:dyDescent="0.2">
      <c r="A893" s="39"/>
      <c r="B893" s="40"/>
      <c r="C893" s="40"/>
      <c r="D893" s="40"/>
      <c r="E893" s="40"/>
      <c r="F893" s="40"/>
      <c r="G893" s="41"/>
      <c r="H893" s="40"/>
      <c r="I893" s="40"/>
      <c r="J893" s="40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/>
      <c r="AP893" s="19"/>
      <c r="AQ893" s="19"/>
      <c r="AR893" s="19"/>
      <c r="AS893" s="19"/>
      <c r="AT893" s="19"/>
      <c r="AU893" s="19"/>
      <c r="AV893" s="19"/>
      <c r="AW893" s="19"/>
      <c r="AX893" s="19"/>
      <c r="GA893" s="42"/>
    </row>
    <row r="894" spans="1:183" s="18" customFormat="1" ht="12.75" x14ac:dyDescent="0.2">
      <c r="A894" s="39"/>
      <c r="B894" s="40"/>
      <c r="C894" s="40"/>
      <c r="D894" s="40"/>
      <c r="E894" s="40"/>
      <c r="F894" s="40"/>
      <c r="G894" s="41"/>
      <c r="H894" s="40"/>
      <c r="I894" s="40"/>
      <c r="J894" s="40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/>
      <c r="AP894" s="19"/>
      <c r="AQ894" s="19"/>
      <c r="AR894" s="19"/>
      <c r="AS894" s="19"/>
      <c r="AT894" s="19"/>
      <c r="AU894" s="19"/>
      <c r="AV894" s="19"/>
      <c r="AW894" s="19"/>
      <c r="AX894" s="19"/>
      <c r="GA894" s="42"/>
    </row>
    <row r="895" spans="1:183" s="18" customFormat="1" ht="12.75" x14ac:dyDescent="0.2">
      <c r="A895" s="39"/>
      <c r="B895" s="40"/>
      <c r="C895" s="40"/>
      <c r="D895" s="40"/>
      <c r="E895" s="40"/>
      <c r="F895" s="40"/>
      <c r="G895" s="41"/>
      <c r="H895" s="40"/>
      <c r="I895" s="40"/>
      <c r="J895" s="40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19"/>
      <c r="AP895" s="19"/>
      <c r="AQ895" s="19"/>
      <c r="AR895" s="19"/>
      <c r="AS895" s="19"/>
      <c r="AT895" s="19"/>
      <c r="AU895" s="19"/>
      <c r="AV895" s="19"/>
      <c r="AW895" s="19"/>
      <c r="AX895" s="19"/>
      <c r="GA895" s="42"/>
    </row>
    <row r="896" spans="1:183" s="18" customFormat="1" ht="12.75" x14ac:dyDescent="0.2">
      <c r="A896" s="39"/>
      <c r="B896" s="40"/>
      <c r="C896" s="40"/>
      <c r="D896" s="40"/>
      <c r="E896" s="40"/>
      <c r="F896" s="40"/>
      <c r="G896" s="41"/>
      <c r="H896" s="40"/>
      <c r="I896" s="40"/>
      <c r="J896" s="40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/>
      <c r="AP896" s="19"/>
      <c r="AQ896" s="19"/>
      <c r="AR896" s="19"/>
      <c r="AS896" s="19"/>
      <c r="AT896" s="19"/>
      <c r="AU896" s="19"/>
      <c r="AV896" s="19"/>
      <c r="AW896" s="19"/>
      <c r="AX896" s="19"/>
      <c r="GA896" s="42"/>
    </row>
    <row r="897" spans="1:183" s="18" customFormat="1" ht="12.75" x14ac:dyDescent="0.2">
      <c r="A897" s="39"/>
      <c r="B897" s="40"/>
      <c r="C897" s="40"/>
      <c r="D897" s="40"/>
      <c r="E897" s="40"/>
      <c r="F897" s="40"/>
      <c r="G897" s="41"/>
      <c r="H897" s="40"/>
      <c r="I897" s="40"/>
      <c r="J897" s="40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/>
      <c r="AP897" s="19"/>
      <c r="AQ897" s="19"/>
      <c r="AR897" s="19"/>
      <c r="AS897" s="19"/>
      <c r="AT897" s="19"/>
      <c r="AU897" s="19"/>
      <c r="AV897" s="19"/>
      <c r="AW897" s="19"/>
      <c r="AX897" s="19"/>
      <c r="GA897" s="42"/>
    </row>
    <row r="898" spans="1:183" s="18" customFormat="1" ht="12.75" x14ac:dyDescent="0.2">
      <c r="A898" s="39"/>
      <c r="B898" s="40"/>
      <c r="C898" s="40"/>
      <c r="D898" s="40"/>
      <c r="E898" s="40"/>
      <c r="F898" s="40"/>
      <c r="G898" s="41"/>
      <c r="H898" s="40"/>
      <c r="I898" s="40"/>
      <c r="J898" s="40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/>
      <c r="AP898" s="19"/>
      <c r="AQ898" s="19"/>
      <c r="AR898" s="19"/>
      <c r="AS898" s="19"/>
      <c r="AT898" s="19"/>
      <c r="AU898" s="19"/>
      <c r="AV898" s="19"/>
      <c r="AW898" s="19"/>
      <c r="AX898" s="19"/>
      <c r="GA898" s="42"/>
    </row>
    <row r="899" spans="1:183" s="18" customFormat="1" ht="12.75" x14ac:dyDescent="0.2">
      <c r="A899" s="39"/>
      <c r="B899" s="40"/>
      <c r="C899" s="40"/>
      <c r="D899" s="40"/>
      <c r="E899" s="40"/>
      <c r="F899" s="40"/>
      <c r="G899" s="41"/>
      <c r="H899" s="40"/>
      <c r="I899" s="40"/>
      <c r="J899" s="40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/>
      <c r="AP899" s="19"/>
      <c r="AQ899" s="19"/>
      <c r="AR899" s="19"/>
      <c r="AS899" s="19"/>
      <c r="AT899" s="19"/>
      <c r="AU899" s="19"/>
      <c r="AV899" s="19"/>
      <c r="AW899" s="19"/>
      <c r="AX899" s="19"/>
      <c r="GA899" s="42"/>
    </row>
    <row r="900" spans="1:183" s="18" customFormat="1" ht="12.75" x14ac:dyDescent="0.2">
      <c r="A900" s="39"/>
      <c r="B900" s="40"/>
      <c r="C900" s="40"/>
      <c r="D900" s="40"/>
      <c r="E900" s="40"/>
      <c r="F900" s="40"/>
      <c r="G900" s="41"/>
      <c r="H900" s="40"/>
      <c r="I900" s="40"/>
      <c r="J900" s="40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/>
      <c r="AP900" s="19"/>
      <c r="AQ900" s="19"/>
      <c r="AR900" s="19"/>
      <c r="AS900" s="19"/>
      <c r="AT900" s="19"/>
      <c r="AU900" s="19"/>
      <c r="AV900" s="19"/>
      <c r="AW900" s="19"/>
      <c r="AX900" s="19"/>
      <c r="GA900" s="42"/>
    </row>
    <row r="901" spans="1:183" s="18" customFormat="1" ht="12.75" x14ac:dyDescent="0.2">
      <c r="A901" s="39"/>
      <c r="B901" s="40"/>
      <c r="C901" s="40"/>
      <c r="D901" s="40"/>
      <c r="E901" s="40"/>
      <c r="F901" s="40"/>
      <c r="G901" s="41"/>
      <c r="H901" s="40"/>
      <c r="I901" s="40"/>
      <c r="J901" s="40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/>
      <c r="AP901" s="19"/>
      <c r="AQ901" s="19"/>
      <c r="AR901" s="19"/>
      <c r="AS901" s="19"/>
      <c r="AT901" s="19"/>
      <c r="AU901" s="19"/>
      <c r="AV901" s="19"/>
      <c r="AW901" s="19"/>
      <c r="AX901" s="19"/>
      <c r="GA901" s="42"/>
    </row>
    <row r="902" spans="1:183" s="18" customFormat="1" ht="12.75" x14ac:dyDescent="0.2">
      <c r="A902" s="39"/>
      <c r="B902" s="40"/>
      <c r="C902" s="40"/>
      <c r="D902" s="40"/>
      <c r="E902" s="40"/>
      <c r="F902" s="40"/>
      <c r="G902" s="41"/>
      <c r="H902" s="40"/>
      <c r="I902" s="40"/>
      <c r="J902" s="40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/>
      <c r="AP902" s="19"/>
      <c r="AQ902" s="19"/>
      <c r="AR902" s="19"/>
      <c r="AS902" s="19"/>
      <c r="AT902" s="19"/>
      <c r="AU902" s="19"/>
      <c r="AV902" s="19"/>
      <c r="AW902" s="19"/>
      <c r="AX902" s="19"/>
      <c r="GA902" s="42"/>
    </row>
    <row r="903" spans="1:183" s="18" customFormat="1" ht="12.75" x14ac:dyDescent="0.2">
      <c r="A903" s="39"/>
      <c r="B903" s="40"/>
      <c r="C903" s="40"/>
      <c r="D903" s="40"/>
      <c r="E903" s="40"/>
      <c r="F903" s="40"/>
      <c r="G903" s="41"/>
      <c r="H903" s="40"/>
      <c r="I903" s="40"/>
      <c r="J903" s="40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/>
      <c r="AP903" s="19"/>
      <c r="AQ903" s="19"/>
      <c r="AR903" s="19"/>
      <c r="AS903" s="19"/>
      <c r="AT903" s="19"/>
      <c r="AU903" s="19"/>
      <c r="AV903" s="19"/>
      <c r="AW903" s="19"/>
      <c r="AX903" s="19"/>
      <c r="GA903" s="42"/>
    </row>
    <row r="904" spans="1:183" s="18" customFormat="1" ht="12.75" x14ac:dyDescent="0.2">
      <c r="A904" s="39"/>
      <c r="B904" s="40"/>
      <c r="C904" s="40"/>
      <c r="D904" s="40"/>
      <c r="E904" s="40"/>
      <c r="F904" s="40"/>
      <c r="G904" s="41"/>
      <c r="H904" s="40"/>
      <c r="I904" s="40"/>
      <c r="J904" s="40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/>
      <c r="AP904" s="19"/>
      <c r="AQ904" s="19"/>
      <c r="AR904" s="19"/>
      <c r="AS904" s="19"/>
      <c r="AT904" s="19"/>
      <c r="AU904" s="19"/>
      <c r="AV904" s="19"/>
      <c r="AW904" s="19"/>
      <c r="AX904" s="19"/>
      <c r="GA904" s="42"/>
    </row>
    <row r="905" spans="1:183" s="18" customFormat="1" ht="12.75" x14ac:dyDescent="0.2">
      <c r="A905" s="39"/>
      <c r="B905" s="40"/>
      <c r="C905" s="40"/>
      <c r="D905" s="40"/>
      <c r="E905" s="40"/>
      <c r="F905" s="40"/>
      <c r="G905" s="41"/>
      <c r="H905" s="40"/>
      <c r="I905" s="40"/>
      <c r="J905" s="40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/>
      <c r="AP905" s="19"/>
      <c r="AQ905" s="19"/>
      <c r="AR905" s="19"/>
      <c r="AS905" s="19"/>
      <c r="AT905" s="19"/>
      <c r="AU905" s="19"/>
      <c r="AV905" s="19"/>
      <c r="AW905" s="19"/>
      <c r="AX905" s="19"/>
      <c r="GA905" s="42"/>
    </row>
    <row r="906" spans="1:183" s="18" customFormat="1" ht="12.75" x14ac:dyDescent="0.2">
      <c r="A906" s="39"/>
      <c r="B906" s="40"/>
      <c r="C906" s="40"/>
      <c r="D906" s="40"/>
      <c r="E906" s="40"/>
      <c r="F906" s="40"/>
      <c r="G906" s="41"/>
      <c r="H906" s="40"/>
      <c r="I906" s="40"/>
      <c r="J906" s="40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/>
      <c r="AP906" s="19"/>
      <c r="AQ906" s="19"/>
      <c r="AR906" s="19"/>
      <c r="AS906" s="19"/>
      <c r="AT906" s="19"/>
      <c r="AU906" s="19"/>
      <c r="AV906" s="19"/>
      <c r="AW906" s="19"/>
      <c r="AX906" s="19"/>
      <c r="GA906" s="42"/>
    </row>
    <row r="907" spans="1:183" s="18" customFormat="1" ht="12.75" x14ac:dyDescent="0.2">
      <c r="A907" s="39"/>
      <c r="B907" s="40"/>
      <c r="C907" s="40"/>
      <c r="D907" s="40"/>
      <c r="E907" s="40"/>
      <c r="F907" s="40"/>
      <c r="G907" s="41"/>
      <c r="H907" s="40"/>
      <c r="I907" s="40"/>
      <c r="J907" s="40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/>
      <c r="AP907" s="19"/>
      <c r="AQ907" s="19"/>
      <c r="AR907" s="19"/>
      <c r="AS907" s="19"/>
      <c r="AT907" s="19"/>
      <c r="AU907" s="19"/>
      <c r="AV907" s="19"/>
      <c r="AW907" s="19"/>
      <c r="AX907" s="19"/>
      <c r="GA907" s="42"/>
    </row>
    <row r="908" spans="1:183" s="18" customFormat="1" ht="12.75" x14ac:dyDescent="0.2">
      <c r="A908" s="39"/>
      <c r="B908" s="40"/>
      <c r="C908" s="40"/>
      <c r="D908" s="40"/>
      <c r="E908" s="40"/>
      <c r="F908" s="40"/>
      <c r="G908" s="41"/>
      <c r="H908" s="40"/>
      <c r="I908" s="40"/>
      <c r="J908" s="40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/>
      <c r="AP908" s="19"/>
      <c r="AQ908" s="19"/>
      <c r="AR908" s="19"/>
      <c r="AS908" s="19"/>
      <c r="AT908" s="19"/>
      <c r="AU908" s="19"/>
      <c r="AV908" s="19"/>
      <c r="AW908" s="19"/>
      <c r="AX908" s="19"/>
      <c r="GA908" s="42"/>
    </row>
    <row r="909" spans="1:183" s="18" customFormat="1" ht="12.75" x14ac:dyDescent="0.2">
      <c r="A909" s="39"/>
      <c r="B909" s="40"/>
      <c r="C909" s="40"/>
      <c r="D909" s="40"/>
      <c r="E909" s="40"/>
      <c r="F909" s="40"/>
      <c r="G909" s="41"/>
      <c r="H909" s="40"/>
      <c r="I909" s="40"/>
      <c r="J909" s="40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/>
      <c r="AP909" s="19"/>
      <c r="AQ909" s="19"/>
      <c r="AR909" s="19"/>
      <c r="AS909" s="19"/>
      <c r="AT909" s="19"/>
      <c r="AU909" s="19"/>
      <c r="AV909" s="19"/>
      <c r="AW909" s="19"/>
      <c r="AX909" s="19"/>
      <c r="GA909" s="42"/>
    </row>
    <row r="910" spans="1:183" s="18" customFormat="1" ht="12.75" x14ac:dyDescent="0.2">
      <c r="A910" s="39"/>
      <c r="B910" s="40"/>
      <c r="C910" s="40"/>
      <c r="D910" s="40"/>
      <c r="E910" s="40"/>
      <c r="F910" s="40"/>
      <c r="G910" s="41"/>
      <c r="H910" s="40"/>
      <c r="I910" s="40"/>
      <c r="J910" s="40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/>
      <c r="AP910" s="19"/>
      <c r="AQ910" s="19"/>
      <c r="AR910" s="19"/>
      <c r="AS910" s="19"/>
      <c r="AT910" s="19"/>
      <c r="AU910" s="19"/>
      <c r="AV910" s="19"/>
      <c r="AW910" s="19"/>
      <c r="AX910" s="19"/>
      <c r="GA910" s="42"/>
    </row>
    <row r="911" spans="1:183" s="18" customFormat="1" ht="12.75" x14ac:dyDescent="0.2">
      <c r="A911" s="39"/>
      <c r="B911" s="40"/>
      <c r="C911" s="40"/>
      <c r="D911" s="40"/>
      <c r="E911" s="40"/>
      <c r="F911" s="40"/>
      <c r="G911" s="41"/>
      <c r="H911" s="40"/>
      <c r="I911" s="40"/>
      <c r="J911" s="40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/>
      <c r="AP911" s="19"/>
      <c r="AQ911" s="19"/>
      <c r="AR911" s="19"/>
      <c r="AS911" s="19"/>
      <c r="AT911" s="19"/>
      <c r="AU911" s="19"/>
      <c r="AV911" s="19"/>
      <c r="AW911" s="19"/>
      <c r="AX911" s="19"/>
      <c r="GA911" s="42"/>
    </row>
    <row r="912" spans="1:183" s="18" customFormat="1" ht="12.75" x14ac:dyDescent="0.2">
      <c r="A912" s="39"/>
      <c r="B912" s="40"/>
      <c r="C912" s="40"/>
      <c r="D912" s="40"/>
      <c r="E912" s="40"/>
      <c r="F912" s="40"/>
      <c r="G912" s="41"/>
      <c r="H912" s="40"/>
      <c r="I912" s="40"/>
      <c r="J912" s="40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/>
      <c r="AP912" s="19"/>
      <c r="AQ912" s="19"/>
      <c r="AR912" s="19"/>
      <c r="AS912" s="19"/>
      <c r="AT912" s="19"/>
      <c r="AU912" s="19"/>
      <c r="AV912" s="19"/>
      <c r="AW912" s="19"/>
      <c r="AX912" s="19"/>
      <c r="GA912" s="42"/>
    </row>
    <row r="913" spans="1:183" s="18" customFormat="1" ht="12.75" x14ac:dyDescent="0.2">
      <c r="A913" s="39"/>
      <c r="B913" s="40"/>
      <c r="C913" s="40"/>
      <c r="D913" s="40"/>
      <c r="E913" s="40"/>
      <c r="F913" s="40"/>
      <c r="G913" s="41"/>
      <c r="H913" s="40"/>
      <c r="I913" s="40"/>
      <c r="J913" s="40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/>
      <c r="AP913" s="19"/>
      <c r="AQ913" s="19"/>
      <c r="AR913" s="19"/>
      <c r="AS913" s="19"/>
      <c r="AT913" s="19"/>
      <c r="AU913" s="19"/>
      <c r="AV913" s="19"/>
      <c r="AW913" s="19"/>
      <c r="AX913" s="19"/>
      <c r="GA913" s="42"/>
    </row>
    <row r="914" spans="1:183" s="18" customFormat="1" ht="12.75" x14ac:dyDescent="0.2">
      <c r="A914" s="39"/>
      <c r="B914" s="40"/>
      <c r="C914" s="40"/>
      <c r="D914" s="40"/>
      <c r="E914" s="40"/>
      <c r="F914" s="40"/>
      <c r="G914" s="41"/>
      <c r="H914" s="40"/>
      <c r="I914" s="40"/>
      <c r="J914" s="40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/>
      <c r="AP914" s="19"/>
      <c r="AQ914" s="19"/>
      <c r="AR914" s="19"/>
      <c r="AS914" s="19"/>
      <c r="AT914" s="19"/>
      <c r="AU914" s="19"/>
      <c r="AV914" s="19"/>
      <c r="AW914" s="19"/>
      <c r="AX914" s="19"/>
      <c r="GA914" s="42"/>
    </row>
    <row r="915" spans="1:183" s="18" customFormat="1" ht="12.75" x14ac:dyDescent="0.2">
      <c r="A915" s="39"/>
      <c r="B915" s="40"/>
      <c r="C915" s="40"/>
      <c r="D915" s="40"/>
      <c r="E915" s="40"/>
      <c r="F915" s="40"/>
      <c r="G915" s="41"/>
      <c r="H915" s="40"/>
      <c r="I915" s="40"/>
      <c r="J915" s="40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/>
      <c r="AP915" s="19"/>
      <c r="AQ915" s="19"/>
      <c r="AR915" s="19"/>
      <c r="AS915" s="19"/>
      <c r="AT915" s="19"/>
      <c r="AU915" s="19"/>
      <c r="AV915" s="19"/>
      <c r="AW915" s="19"/>
      <c r="AX915" s="19"/>
      <c r="GA915" s="42"/>
    </row>
    <row r="916" spans="1:183" s="18" customFormat="1" ht="12.75" x14ac:dyDescent="0.2">
      <c r="A916" s="39"/>
      <c r="B916" s="40"/>
      <c r="C916" s="40"/>
      <c r="D916" s="40"/>
      <c r="E916" s="40"/>
      <c r="F916" s="40"/>
      <c r="G916" s="41"/>
      <c r="H916" s="40"/>
      <c r="I916" s="40"/>
      <c r="J916" s="40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/>
      <c r="AP916" s="19"/>
      <c r="AQ916" s="19"/>
      <c r="AR916" s="19"/>
      <c r="AS916" s="19"/>
      <c r="AT916" s="19"/>
      <c r="AU916" s="19"/>
      <c r="AV916" s="19"/>
      <c r="AW916" s="19"/>
      <c r="AX916" s="19"/>
      <c r="GA916" s="42"/>
    </row>
    <row r="917" spans="1:183" s="18" customFormat="1" ht="12.75" x14ac:dyDescent="0.2">
      <c r="A917" s="39"/>
      <c r="B917" s="40"/>
      <c r="C917" s="40"/>
      <c r="D917" s="40"/>
      <c r="E917" s="40"/>
      <c r="F917" s="40"/>
      <c r="G917" s="41"/>
      <c r="H917" s="40"/>
      <c r="I917" s="40"/>
      <c r="J917" s="40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/>
      <c r="AP917" s="19"/>
      <c r="AQ917" s="19"/>
      <c r="AR917" s="19"/>
      <c r="AS917" s="19"/>
      <c r="AT917" s="19"/>
      <c r="AU917" s="19"/>
      <c r="AV917" s="19"/>
      <c r="AW917" s="19"/>
      <c r="AX917" s="19"/>
      <c r="GA917" s="42"/>
    </row>
    <row r="918" spans="1:183" s="18" customFormat="1" ht="12.75" x14ac:dyDescent="0.2">
      <c r="A918" s="39"/>
      <c r="B918" s="40"/>
      <c r="C918" s="40"/>
      <c r="D918" s="40"/>
      <c r="E918" s="40"/>
      <c r="F918" s="40"/>
      <c r="G918" s="41"/>
      <c r="H918" s="40"/>
      <c r="I918" s="40"/>
      <c r="J918" s="40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/>
      <c r="AW918" s="19"/>
      <c r="AX918" s="19"/>
      <c r="GA918" s="42"/>
    </row>
    <row r="919" spans="1:183" s="18" customFormat="1" ht="12.75" x14ac:dyDescent="0.2">
      <c r="A919" s="39"/>
      <c r="B919" s="40"/>
      <c r="C919" s="40"/>
      <c r="D919" s="40"/>
      <c r="E919" s="40"/>
      <c r="F919" s="40"/>
      <c r="G919" s="41"/>
      <c r="H919" s="40"/>
      <c r="I919" s="40"/>
      <c r="J919" s="40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/>
      <c r="AP919" s="19"/>
      <c r="AQ919" s="19"/>
      <c r="AR919" s="19"/>
      <c r="AS919" s="19"/>
      <c r="AT919" s="19"/>
      <c r="AU919" s="19"/>
      <c r="AV919" s="19"/>
      <c r="AW919" s="19"/>
      <c r="AX919" s="19"/>
      <c r="GA919" s="42"/>
    </row>
    <row r="920" spans="1:183" s="18" customFormat="1" ht="12.75" x14ac:dyDescent="0.2">
      <c r="A920" s="39"/>
      <c r="B920" s="40"/>
      <c r="C920" s="40"/>
      <c r="D920" s="40"/>
      <c r="E920" s="40"/>
      <c r="F920" s="40"/>
      <c r="G920" s="41"/>
      <c r="H920" s="40"/>
      <c r="I920" s="40"/>
      <c r="J920" s="40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/>
      <c r="AP920" s="19"/>
      <c r="AQ920" s="19"/>
      <c r="AR920" s="19"/>
      <c r="AS920" s="19"/>
      <c r="AT920" s="19"/>
      <c r="AU920" s="19"/>
      <c r="AV920" s="19"/>
      <c r="AW920" s="19"/>
      <c r="AX920" s="19"/>
      <c r="GA920" s="42"/>
    </row>
    <row r="921" spans="1:183" s="18" customFormat="1" ht="12.75" x14ac:dyDescent="0.2">
      <c r="A921" s="39"/>
      <c r="B921" s="40"/>
      <c r="C921" s="40"/>
      <c r="D921" s="40"/>
      <c r="E921" s="40"/>
      <c r="F921" s="40"/>
      <c r="G921" s="41"/>
      <c r="H921" s="40"/>
      <c r="I921" s="40"/>
      <c r="J921" s="40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/>
      <c r="AP921" s="19"/>
      <c r="AQ921" s="19"/>
      <c r="AR921" s="19"/>
      <c r="AS921" s="19"/>
      <c r="AT921" s="19"/>
      <c r="AU921" s="19"/>
      <c r="AV921" s="19"/>
      <c r="AW921" s="19"/>
      <c r="AX921" s="19"/>
      <c r="GA921" s="42"/>
    </row>
    <row r="922" spans="1:183" s="18" customFormat="1" ht="12.75" x14ac:dyDescent="0.2">
      <c r="A922" s="39"/>
      <c r="B922" s="40"/>
      <c r="C922" s="40"/>
      <c r="D922" s="40"/>
      <c r="E922" s="40"/>
      <c r="F922" s="40"/>
      <c r="G922" s="41"/>
      <c r="H922" s="40"/>
      <c r="I922" s="40"/>
      <c r="J922" s="40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/>
      <c r="AP922" s="19"/>
      <c r="AQ922" s="19"/>
      <c r="AR922" s="19"/>
      <c r="AS922" s="19"/>
      <c r="AT922" s="19"/>
      <c r="AU922" s="19"/>
      <c r="AV922" s="19"/>
      <c r="AW922" s="19"/>
      <c r="AX922" s="19"/>
      <c r="GA922" s="42"/>
    </row>
    <row r="923" spans="1:183" s="18" customFormat="1" ht="12.75" x14ac:dyDescent="0.2">
      <c r="A923" s="39"/>
      <c r="B923" s="40"/>
      <c r="C923" s="40"/>
      <c r="D923" s="40"/>
      <c r="E923" s="40"/>
      <c r="F923" s="40"/>
      <c r="G923" s="41"/>
      <c r="H923" s="40"/>
      <c r="I923" s="40"/>
      <c r="J923" s="40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/>
      <c r="AP923" s="19"/>
      <c r="AQ923" s="19"/>
      <c r="AR923" s="19"/>
      <c r="AS923" s="19"/>
      <c r="AT923" s="19"/>
      <c r="AU923" s="19"/>
      <c r="AV923" s="19"/>
      <c r="AW923" s="19"/>
      <c r="AX923" s="19"/>
      <c r="GA923" s="42"/>
    </row>
    <row r="924" spans="1:183" s="18" customFormat="1" ht="12.75" x14ac:dyDescent="0.2">
      <c r="A924" s="39"/>
      <c r="B924" s="40"/>
      <c r="C924" s="40"/>
      <c r="D924" s="40"/>
      <c r="E924" s="40"/>
      <c r="F924" s="40"/>
      <c r="G924" s="41"/>
      <c r="H924" s="40"/>
      <c r="I924" s="40"/>
      <c r="J924" s="40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/>
      <c r="AP924" s="19"/>
      <c r="AQ924" s="19"/>
      <c r="AR924" s="19"/>
      <c r="AS924" s="19"/>
      <c r="AT924" s="19"/>
      <c r="AU924" s="19"/>
      <c r="AV924" s="19"/>
      <c r="AW924" s="19"/>
      <c r="AX924" s="19"/>
      <c r="GA924" s="42"/>
    </row>
    <row r="925" spans="1:183" s="18" customFormat="1" ht="12.75" x14ac:dyDescent="0.2">
      <c r="A925" s="39"/>
      <c r="B925" s="40"/>
      <c r="C925" s="40"/>
      <c r="D925" s="40"/>
      <c r="E925" s="40"/>
      <c r="F925" s="40"/>
      <c r="G925" s="41"/>
      <c r="H925" s="40"/>
      <c r="I925" s="40"/>
      <c r="J925" s="40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/>
      <c r="AP925" s="19"/>
      <c r="AQ925" s="19"/>
      <c r="AR925" s="19"/>
      <c r="AS925" s="19"/>
      <c r="AT925" s="19"/>
      <c r="AU925" s="19"/>
      <c r="AV925" s="19"/>
      <c r="AW925" s="19"/>
      <c r="AX925" s="19"/>
      <c r="GA925" s="42"/>
    </row>
    <row r="926" spans="1:183" s="18" customFormat="1" ht="12.75" x14ac:dyDescent="0.2">
      <c r="A926" s="39"/>
      <c r="B926" s="40"/>
      <c r="C926" s="40"/>
      <c r="D926" s="40"/>
      <c r="E926" s="40"/>
      <c r="F926" s="40"/>
      <c r="G926" s="41"/>
      <c r="H926" s="40"/>
      <c r="I926" s="40"/>
      <c r="J926" s="40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19"/>
      <c r="AK926" s="19"/>
      <c r="AL926" s="19"/>
      <c r="AM926" s="19"/>
      <c r="AN926" s="19"/>
      <c r="AO926" s="19"/>
      <c r="AP926" s="19"/>
      <c r="AQ926" s="19"/>
      <c r="AR926" s="19"/>
      <c r="AS926" s="19"/>
      <c r="AT926" s="19"/>
      <c r="AU926" s="19"/>
      <c r="AV926" s="19"/>
      <c r="AW926" s="19"/>
      <c r="AX926" s="19"/>
      <c r="GA926" s="42"/>
    </row>
    <row r="927" spans="1:183" s="18" customFormat="1" ht="12.75" x14ac:dyDescent="0.2">
      <c r="A927" s="39"/>
      <c r="B927" s="40"/>
      <c r="C927" s="40"/>
      <c r="D927" s="40"/>
      <c r="E927" s="40"/>
      <c r="F927" s="40"/>
      <c r="G927" s="41"/>
      <c r="H927" s="40"/>
      <c r="I927" s="40"/>
      <c r="J927" s="40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19"/>
      <c r="AK927" s="19"/>
      <c r="AL927" s="19"/>
      <c r="AM927" s="19"/>
      <c r="AN927" s="19"/>
      <c r="AO927" s="19"/>
      <c r="AP927" s="19"/>
      <c r="AQ927" s="19"/>
      <c r="AR927" s="19"/>
      <c r="AS927" s="19"/>
      <c r="AT927" s="19"/>
      <c r="AU927" s="19"/>
      <c r="AV927" s="19"/>
      <c r="AW927" s="19"/>
      <c r="AX927" s="19"/>
      <c r="GA927" s="42"/>
    </row>
    <row r="928" spans="1:183" s="18" customFormat="1" ht="12.75" x14ac:dyDescent="0.2">
      <c r="A928" s="39"/>
      <c r="B928" s="40"/>
      <c r="C928" s="40"/>
      <c r="D928" s="40"/>
      <c r="E928" s="40"/>
      <c r="F928" s="40"/>
      <c r="G928" s="41"/>
      <c r="H928" s="40"/>
      <c r="I928" s="40"/>
      <c r="J928" s="40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19"/>
      <c r="AK928" s="19"/>
      <c r="AL928" s="19"/>
      <c r="AM928" s="19"/>
      <c r="AN928" s="19"/>
      <c r="AO928" s="19"/>
      <c r="AP928" s="19"/>
      <c r="AQ928" s="19"/>
      <c r="AR928" s="19"/>
      <c r="AS928" s="19"/>
      <c r="AT928" s="19"/>
      <c r="AU928" s="19"/>
      <c r="AV928" s="19"/>
      <c r="AW928" s="19"/>
      <c r="AX928" s="19"/>
      <c r="GA928" s="42"/>
    </row>
    <row r="929" spans="1:183" s="18" customFormat="1" ht="12.75" x14ac:dyDescent="0.2">
      <c r="A929" s="39"/>
      <c r="B929" s="40"/>
      <c r="C929" s="40"/>
      <c r="D929" s="40"/>
      <c r="E929" s="40"/>
      <c r="F929" s="40"/>
      <c r="G929" s="41"/>
      <c r="H929" s="40"/>
      <c r="I929" s="40"/>
      <c r="J929" s="40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19"/>
      <c r="AK929" s="19"/>
      <c r="AL929" s="19"/>
      <c r="AM929" s="19"/>
      <c r="AN929" s="19"/>
      <c r="AO929" s="19"/>
      <c r="AP929" s="19"/>
      <c r="AQ929" s="19"/>
      <c r="AR929" s="19"/>
      <c r="AS929" s="19"/>
      <c r="AT929" s="19"/>
      <c r="AU929" s="19"/>
      <c r="AV929" s="19"/>
      <c r="AW929" s="19"/>
      <c r="AX929" s="19"/>
      <c r="GA929" s="42"/>
    </row>
    <row r="930" spans="1:183" s="18" customFormat="1" ht="12.75" x14ac:dyDescent="0.2">
      <c r="A930" s="39"/>
      <c r="B930" s="40"/>
      <c r="C930" s="40"/>
      <c r="D930" s="40"/>
      <c r="E930" s="40"/>
      <c r="F930" s="40"/>
      <c r="G930" s="41"/>
      <c r="H930" s="40"/>
      <c r="I930" s="40"/>
      <c r="J930" s="40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19"/>
      <c r="AK930" s="19"/>
      <c r="AL930" s="19"/>
      <c r="AM930" s="19"/>
      <c r="AN930" s="19"/>
      <c r="AO930" s="19"/>
      <c r="AP930" s="19"/>
      <c r="AQ930" s="19"/>
      <c r="AR930" s="19"/>
      <c r="AS930" s="19"/>
      <c r="AT930" s="19"/>
      <c r="AU930" s="19"/>
      <c r="AV930" s="19"/>
      <c r="AW930" s="19"/>
      <c r="AX930" s="19"/>
      <c r="GA930" s="42"/>
    </row>
    <row r="931" spans="1:183" s="18" customFormat="1" ht="12.75" x14ac:dyDescent="0.2">
      <c r="A931" s="39"/>
      <c r="B931" s="40"/>
      <c r="C931" s="40"/>
      <c r="D931" s="40"/>
      <c r="E931" s="40"/>
      <c r="F931" s="40"/>
      <c r="G931" s="41"/>
      <c r="H931" s="40"/>
      <c r="I931" s="40"/>
      <c r="J931" s="40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19"/>
      <c r="AK931" s="19"/>
      <c r="AL931" s="19"/>
      <c r="AM931" s="19"/>
      <c r="AN931" s="19"/>
      <c r="AO931" s="19"/>
      <c r="AP931" s="19"/>
      <c r="AQ931" s="19"/>
      <c r="AR931" s="19"/>
      <c r="AS931" s="19"/>
      <c r="AT931" s="19"/>
      <c r="AU931" s="19"/>
      <c r="AV931" s="19"/>
      <c r="AW931" s="19"/>
      <c r="AX931" s="19"/>
      <c r="GA931" s="42"/>
    </row>
    <row r="932" spans="1:183" s="18" customFormat="1" ht="12.75" x14ac:dyDescent="0.2">
      <c r="A932" s="39"/>
      <c r="B932" s="40"/>
      <c r="C932" s="40"/>
      <c r="D932" s="40"/>
      <c r="E932" s="40"/>
      <c r="F932" s="40"/>
      <c r="G932" s="41"/>
      <c r="H932" s="40"/>
      <c r="I932" s="40"/>
      <c r="J932" s="40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19"/>
      <c r="AK932" s="19"/>
      <c r="AL932" s="19"/>
      <c r="AM932" s="19"/>
      <c r="AN932" s="19"/>
      <c r="AO932" s="19"/>
      <c r="AP932" s="19"/>
      <c r="AQ932" s="19"/>
      <c r="AR932" s="19"/>
      <c r="AS932" s="19"/>
      <c r="AT932" s="19"/>
      <c r="AU932" s="19"/>
      <c r="AV932" s="19"/>
      <c r="AW932" s="19"/>
      <c r="AX932" s="19"/>
      <c r="GA932" s="42"/>
    </row>
    <row r="933" spans="1:183" s="18" customFormat="1" ht="12.75" x14ac:dyDescent="0.2">
      <c r="A933" s="39"/>
      <c r="B933" s="40"/>
      <c r="C933" s="40"/>
      <c r="D933" s="40"/>
      <c r="E933" s="40"/>
      <c r="F933" s="40"/>
      <c r="G933" s="41"/>
      <c r="H933" s="40"/>
      <c r="I933" s="40"/>
      <c r="J933" s="40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19"/>
      <c r="AK933" s="19"/>
      <c r="AL933" s="19"/>
      <c r="AM933" s="19"/>
      <c r="AN933" s="19"/>
      <c r="AO933" s="19"/>
      <c r="AP933" s="19"/>
      <c r="AQ933" s="19"/>
      <c r="AR933" s="19"/>
      <c r="AS933" s="19"/>
      <c r="AT933" s="19"/>
      <c r="AU933" s="19"/>
      <c r="AV933" s="19"/>
      <c r="AW933" s="19"/>
      <c r="AX933" s="19"/>
      <c r="GA933" s="42"/>
    </row>
    <row r="934" spans="1:183" s="18" customFormat="1" ht="12.75" x14ac:dyDescent="0.2">
      <c r="A934" s="39"/>
      <c r="B934" s="40"/>
      <c r="C934" s="40"/>
      <c r="D934" s="40"/>
      <c r="E934" s="40"/>
      <c r="F934" s="40"/>
      <c r="G934" s="41"/>
      <c r="H934" s="40"/>
      <c r="I934" s="40"/>
      <c r="J934" s="40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19"/>
      <c r="AK934" s="19"/>
      <c r="AL934" s="19"/>
      <c r="AM934" s="19"/>
      <c r="AN934" s="19"/>
      <c r="AO934" s="19"/>
      <c r="AP934" s="19"/>
      <c r="AQ934" s="19"/>
      <c r="AR934" s="19"/>
      <c r="AS934" s="19"/>
      <c r="AT934" s="19"/>
      <c r="AU934" s="19"/>
      <c r="AV934" s="19"/>
      <c r="AW934" s="19"/>
      <c r="AX934" s="19"/>
      <c r="GA934" s="42"/>
    </row>
    <row r="935" spans="1:183" s="18" customFormat="1" ht="12.75" x14ac:dyDescent="0.2">
      <c r="A935" s="39"/>
      <c r="B935" s="40"/>
      <c r="C935" s="40"/>
      <c r="D935" s="40"/>
      <c r="E935" s="40"/>
      <c r="F935" s="40"/>
      <c r="G935" s="41"/>
      <c r="H935" s="40"/>
      <c r="I935" s="40"/>
      <c r="J935" s="40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19"/>
      <c r="AK935" s="19"/>
      <c r="AL935" s="19"/>
      <c r="AM935" s="19"/>
      <c r="AN935" s="19"/>
      <c r="AO935" s="19"/>
      <c r="AP935" s="19"/>
      <c r="AQ935" s="19"/>
      <c r="AR935" s="19"/>
      <c r="AS935" s="19"/>
      <c r="AT935" s="19"/>
      <c r="AU935" s="19"/>
      <c r="AV935" s="19"/>
      <c r="AW935" s="19"/>
      <c r="AX935" s="19"/>
      <c r="GA935" s="42"/>
    </row>
    <row r="936" spans="1:183" s="18" customFormat="1" ht="12.75" x14ac:dyDescent="0.2">
      <c r="A936" s="39"/>
      <c r="B936" s="40"/>
      <c r="C936" s="40"/>
      <c r="D936" s="40"/>
      <c r="E936" s="40"/>
      <c r="F936" s="40"/>
      <c r="G936" s="41"/>
      <c r="H936" s="40"/>
      <c r="I936" s="40"/>
      <c r="J936" s="40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19"/>
      <c r="AK936" s="19"/>
      <c r="AL936" s="19"/>
      <c r="AM936" s="19"/>
      <c r="AN936" s="19"/>
      <c r="AO936" s="19"/>
      <c r="AP936" s="19"/>
      <c r="AQ936" s="19"/>
      <c r="AR936" s="19"/>
      <c r="AS936" s="19"/>
      <c r="AT936" s="19"/>
      <c r="AU936" s="19"/>
      <c r="AV936" s="19"/>
      <c r="AW936" s="19"/>
      <c r="AX936" s="19"/>
      <c r="GA936" s="42"/>
    </row>
    <row r="937" spans="1:183" s="18" customFormat="1" ht="12.75" x14ac:dyDescent="0.2">
      <c r="A937" s="39"/>
      <c r="B937" s="40"/>
      <c r="C937" s="40"/>
      <c r="D937" s="40"/>
      <c r="E937" s="40"/>
      <c r="F937" s="40"/>
      <c r="G937" s="41"/>
      <c r="H937" s="40"/>
      <c r="I937" s="40"/>
      <c r="J937" s="40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19"/>
      <c r="AK937" s="19"/>
      <c r="AL937" s="19"/>
      <c r="AM937" s="19"/>
      <c r="AN937" s="19"/>
      <c r="AO937" s="19"/>
      <c r="AP937" s="19"/>
      <c r="AQ937" s="19"/>
      <c r="AR937" s="19"/>
      <c r="AS937" s="19"/>
      <c r="AT937" s="19"/>
      <c r="AU937" s="19"/>
      <c r="AV937" s="19"/>
      <c r="AW937" s="19"/>
      <c r="AX937" s="19"/>
      <c r="GA937" s="42"/>
    </row>
    <row r="938" spans="1:183" s="18" customFormat="1" ht="12.75" x14ac:dyDescent="0.2">
      <c r="A938" s="39"/>
      <c r="B938" s="40"/>
      <c r="C938" s="40"/>
      <c r="D938" s="40"/>
      <c r="E938" s="40"/>
      <c r="F938" s="40"/>
      <c r="G938" s="41"/>
      <c r="H938" s="40"/>
      <c r="I938" s="40"/>
      <c r="J938" s="40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19"/>
      <c r="AK938" s="19"/>
      <c r="AL938" s="19"/>
      <c r="AM938" s="19"/>
      <c r="AN938" s="19"/>
      <c r="AO938" s="19"/>
      <c r="AP938" s="19"/>
      <c r="AQ938" s="19"/>
      <c r="AR938" s="19"/>
      <c r="AS938" s="19"/>
      <c r="AT938" s="19"/>
      <c r="AU938" s="19"/>
      <c r="AV938" s="19"/>
      <c r="AW938" s="19"/>
      <c r="AX938" s="19"/>
      <c r="GA938" s="42"/>
    </row>
    <row r="939" spans="1:183" s="18" customFormat="1" ht="12.75" x14ac:dyDescent="0.2">
      <c r="A939" s="39"/>
      <c r="B939" s="40"/>
      <c r="C939" s="40"/>
      <c r="D939" s="40"/>
      <c r="E939" s="40"/>
      <c r="F939" s="40"/>
      <c r="G939" s="41"/>
      <c r="H939" s="40"/>
      <c r="I939" s="40"/>
      <c r="J939" s="40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19"/>
      <c r="AK939" s="19"/>
      <c r="AL939" s="19"/>
      <c r="AM939" s="19"/>
      <c r="AN939" s="19"/>
      <c r="AO939" s="19"/>
      <c r="AP939" s="19"/>
      <c r="AQ939" s="19"/>
      <c r="AR939" s="19"/>
      <c r="AS939" s="19"/>
      <c r="AT939" s="19"/>
      <c r="AU939" s="19"/>
      <c r="AV939" s="19"/>
      <c r="AW939" s="19"/>
      <c r="AX939" s="19"/>
      <c r="GA939" s="42"/>
    </row>
    <row r="940" spans="1:183" s="18" customFormat="1" ht="12.75" x14ac:dyDescent="0.2">
      <c r="A940" s="39"/>
      <c r="B940" s="40"/>
      <c r="C940" s="40"/>
      <c r="D940" s="40"/>
      <c r="E940" s="40"/>
      <c r="F940" s="40"/>
      <c r="G940" s="41"/>
      <c r="H940" s="40"/>
      <c r="I940" s="40"/>
      <c r="J940" s="40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19"/>
      <c r="AK940" s="19"/>
      <c r="AL940" s="19"/>
      <c r="AM940" s="19"/>
      <c r="AN940" s="19"/>
      <c r="AO940" s="19"/>
      <c r="AP940" s="19"/>
      <c r="AQ940" s="19"/>
      <c r="AR940" s="19"/>
      <c r="AS940" s="19"/>
      <c r="AT940" s="19"/>
      <c r="AU940" s="19"/>
      <c r="AV940" s="19"/>
      <c r="AW940" s="19"/>
      <c r="AX940" s="19"/>
      <c r="GA940" s="42"/>
    </row>
    <row r="941" spans="1:183" s="18" customFormat="1" ht="12.75" x14ac:dyDescent="0.2">
      <c r="A941" s="39"/>
      <c r="B941" s="40"/>
      <c r="C941" s="40"/>
      <c r="D941" s="40"/>
      <c r="E941" s="40"/>
      <c r="F941" s="40"/>
      <c r="G941" s="41"/>
      <c r="H941" s="40"/>
      <c r="I941" s="40"/>
      <c r="J941" s="40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19"/>
      <c r="AK941" s="19"/>
      <c r="AL941" s="19"/>
      <c r="AM941" s="19"/>
      <c r="AN941" s="19"/>
      <c r="AO941" s="19"/>
      <c r="AP941" s="19"/>
      <c r="AQ941" s="19"/>
      <c r="AR941" s="19"/>
      <c r="AS941" s="19"/>
      <c r="AT941" s="19"/>
      <c r="AU941" s="19"/>
      <c r="AV941" s="19"/>
      <c r="AW941" s="19"/>
      <c r="AX941" s="19"/>
      <c r="GA941" s="42"/>
    </row>
    <row r="942" spans="1:183" s="18" customFormat="1" ht="12.75" x14ac:dyDescent="0.2">
      <c r="A942" s="39"/>
      <c r="B942" s="40"/>
      <c r="C942" s="40"/>
      <c r="D942" s="40"/>
      <c r="E942" s="40"/>
      <c r="F942" s="40"/>
      <c r="G942" s="41"/>
      <c r="H942" s="40"/>
      <c r="I942" s="40"/>
      <c r="J942" s="40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19"/>
      <c r="AK942" s="19"/>
      <c r="AL942" s="19"/>
      <c r="AM942" s="19"/>
      <c r="AN942" s="19"/>
      <c r="AO942" s="19"/>
      <c r="AP942" s="19"/>
      <c r="AQ942" s="19"/>
      <c r="AR942" s="19"/>
      <c r="AS942" s="19"/>
      <c r="AT942" s="19"/>
      <c r="AU942" s="19"/>
      <c r="AV942" s="19"/>
      <c r="AW942" s="19"/>
      <c r="AX942" s="19"/>
      <c r="GA942" s="42"/>
    </row>
    <row r="943" spans="1:183" s="18" customFormat="1" ht="12.75" x14ac:dyDescent="0.2">
      <c r="A943" s="39"/>
      <c r="B943" s="40"/>
      <c r="C943" s="40"/>
      <c r="D943" s="40"/>
      <c r="E943" s="40"/>
      <c r="F943" s="40"/>
      <c r="G943" s="41"/>
      <c r="H943" s="40"/>
      <c r="I943" s="40"/>
      <c r="J943" s="40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19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  <c r="AW943" s="19"/>
      <c r="AX943" s="19"/>
      <c r="GA943" s="42"/>
    </row>
    <row r="944" spans="1:183" s="18" customFormat="1" ht="12.75" x14ac:dyDescent="0.2">
      <c r="A944" s="39"/>
      <c r="B944" s="40"/>
      <c r="C944" s="40"/>
      <c r="D944" s="40"/>
      <c r="E944" s="40"/>
      <c r="F944" s="40"/>
      <c r="G944" s="41"/>
      <c r="H944" s="40"/>
      <c r="I944" s="40"/>
      <c r="J944" s="40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19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  <c r="AW944" s="19"/>
      <c r="AX944" s="19"/>
      <c r="GA944" s="42"/>
    </row>
    <row r="945" spans="1:183" s="18" customFormat="1" ht="12.75" x14ac:dyDescent="0.2">
      <c r="A945" s="39"/>
      <c r="B945" s="40"/>
      <c r="C945" s="40"/>
      <c r="D945" s="40"/>
      <c r="E945" s="40"/>
      <c r="F945" s="40"/>
      <c r="G945" s="41"/>
      <c r="H945" s="40"/>
      <c r="I945" s="40"/>
      <c r="J945" s="40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19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 s="19"/>
      <c r="AX945" s="19"/>
      <c r="GA945" s="42"/>
    </row>
    <row r="946" spans="1:183" s="18" customFormat="1" ht="12.75" x14ac:dyDescent="0.2">
      <c r="A946" s="39"/>
      <c r="B946" s="40"/>
      <c r="C946" s="40"/>
      <c r="D946" s="40"/>
      <c r="E946" s="40"/>
      <c r="F946" s="40"/>
      <c r="G946" s="41"/>
      <c r="H946" s="40"/>
      <c r="I946" s="40"/>
      <c r="J946" s="40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19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  <c r="AW946" s="19"/>
      <c r="AX946" s="19"/>
      <c r="GA946" s="42"/>
    </row>
    <row r="947" spans="1:183" s="18" customFormat="1" ht="12.75" x14ac:dyDescent="0.2">
      <c r="A947" s="39"/>
      <c r="B947" s="40"/>
      <c r="C947" s="40"/>
      <c r="D947" s="40"/>
      <c r="E947" s="40"/>
      <c r="F947" s="40"/>
      <c r="G947" s="41"/>
      <c r="H947" s="40"/>
      <c r="I947" s="40"/>
      <c r="J947" s="40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19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  <c r="AW947" s="19"/>
      <c r="AX947" s="19"/>
      <c r="GA947" s="42"/>
    </row>
    <row r="948" spans="1:183" s="18" customFormat="1" ht="12.75" x14ac:dyDescent="0.2">
      <c r="A948" s="39"/>
      <c r="B948" s="40"/>
      <c r="C948" s="40"/>
      <c r="D948" s="40"/>
      <c r="E948" s="40"/>
      <c r="F948" s="40"/>
      <c r="G948" s="41"/>
      <c r="H948" s="40"/>
      <c r="I948" s="40"/>
      <c r="J948" s="40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19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  <c r="AW948" s="19"/>
      <c r="AX948" s="19"/>
      <c r="GA948" s="42"/>
    </row>
    <row r="949" spans="1:183" s="18" customFormat="1" ht="12.75" x14ac:dyDescent="0.2">
      <c r="A949" s="39"/>
      <c r="B949" s="40"/>
      <c r="C949" s="40"/>
      <c r="D949" s="40"/>
      <c r="E949" s="40"/>
      <c r="F949" s="40"/>
      <c r="G949" s="41"/>
      <c r="H949" s="40"/>
      <c r="I949" s="40"/>
      <c r="J949" s="40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19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  <c r="AW949" s="19"/>
      <c r="AX949" s="19"/>
      <c r="GA949" s="42"/>
    </row>
    <row r="950" spans="1:183" s="18" customFormat="1" ht="12.75" x14ac:dyDescent="0.2">
      <c r="A950" s="39"/>
      <c r="B950" s="40"/>
      <c r="C950" s="40"/>
      <c r="D950" s="40"/>
      <c r="E950" s="40"/>
      <c r="F950" s="40"/>
      <c r="G950" s="41"/>
      <c r="H950" s="40"/>
      <c r="I950" s="40"/>
      <c r="J950" s="40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19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  <c r="AW950" s="19"/>
      <c r="AX950" s="19"/>
      <c r="GA950" s="42"/>
    </row>
    <row r="951" spans="1:183" s="18" customFormat="1" ht="12.75" x14ac:dyDescent="0.2">
      <c r="A951" s="39"/>
      <c r="B951" s="40"/>
      <c r="C951" s="40"/>
      <c r="D951" s="40"/>
      <c r="E951" s="40"/>
      <c r="F951" s="40"/>
      <c r="G951" s="41"/>
      <c r="H951" s="40"/>
      <c r="I951" s="40"/>
      <c r="J951" s="40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19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  <c r="AW951" s="19"/>
      <c r="AX951" s="19"/>
      <c r="GA951" s="42"/>
    </row>
    <row r="952" spans="1:183" s="18" customFormat="1" ht="12.75" x14ac:dyDescent="0.2">
      <c r="A952" s="39"/>
      <c r="B952" s="40"/>
      <c r="C952" s="40"/>
      <c r="D952" s="40"/>
      <c r="E952" s="40"/>
      <c r="F952" s="40"/>
      <c r="G952" s="41"/>
      <c r="H952" s="40"/>
      <c r="I952" s="40"/>
      <c r="J952" s="40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19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 s="19"/>
      <c r="AX952" s="19"/>
      <c r="GA952" s="42"/>
    </row>
    <row r="953" spans="1:183" s="18" customFormat="1" ht="12.75" x14ac:dyDescent="0.2">
      <c r="A953" s="39"/>
      <c r="B953" s="40"/>
      <c r="C953" s="40"/>
      <c r="D953" s="40"/>
      <c r="E953" s="40"/>
      <c r="F953" s="40"/>
      <c r="G953" s="41"/>
      <c r="H953" s="40"/>
      <c r="I953" s="40"/>
      <c r="J953" s="40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19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 s="19"/>
      <c r="AX953" s="19"/>
      <c r="GA953" s="42"/>
    </row>
    <row r="954" spans="1:183" s="18" customFormat="1" ht="12.75" x14ac:dyDescent="0.2">
      <c r="A954" s="39"/>
      <c r="B954" s="40"/>
      <c r="C954" s="40"/>
      <c r="D954" s="40"/>
      <c r="E954" s="40"/>
      <c r="F954" s="40"/>
      <c r="G954" s="41"/>
      <c r="H954" s="40"/>
      <c r="I954" s="40"/>
      <c r="J954" s="40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19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  <c r="AW954" s="19"/>
      <c r="AX954" s="19"/>
      <c r="GA954" s="42"/>
    </row>
    <row r="955" spans="1:183" s="18" customFormat="1" ht="12.75" x14ac:dyDescent="0.2">
      <c r="A955" s="39"/>
      <c r="B955" s="40"/>
      <c r="C955" s="40"/>
      <c r="D955" s="40"/>
      <c r="E955" s="40"/>
      <c r="F955" s="40"/>
      <c r="G955" s="41"/>
      <c r="H955" s="40"/>
      <c r="I955" s="40"/>
      <c r="J955" s="40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19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  <c r="AW955" s="19"/>
      <c r="AX955" s="19"/>
      <c r="GA955" s="42"/>
    </row>
    <row r="956" spans="1:183" s="18" customFormat="1" ht="12.75" x14ac:dyDescent="0.2">
      <c r="A956" s="39"/>
      <c r="B956" s="40"/>
      <c r="C956" s="40"/>
      <c r="D956" s="40"/>
      <c r="E956" s="40"/>
      <c r="F956" s="40"/>
      <c r="G956" s="41"/>
      <c r="H956" s="40"/>
      <c r="I956" s="40"/>
      <c r="J956" s="40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19"/>
      <c r="AK956" s="19"/>
      <c r="AL956" s="19"/>
      <c r="AM956" s="19"/>
      <c r="AN956" s="19"/>
      <c r="AO956" s="19"/>
      <c r="AP956" s="19"/>
      <c r="AQ956" s="19"/>
      <c r="AR956" s="19"/>
      <c r="AS956" s="19"/>
      <c r="AT956" s="19"/>
      <c r="AU956" s="19"/>
      <c r="AV956" s="19"/>
      <c r="AW956" s="19"/>
      <c r="AX956" s="19"/>
      <c r="GA956" s="42"/>
    </row>
    <row r="957" spans="1:183" s="18" customFormat="1" ht="12.75" x14ac:dyDescent="0.2">
      <c r="A957" s="39"/>
      <c r="B957" s="40"/>
      <c r="C957" s="40"/>
      <c r="D957" s="40"/>
      <c r="E957" s="40"/>
      <c r="F957" s="40"/>
      <c r="G957" s="41"/>
      <c r="H957" s="40"/>
      <c r="I957" s="40"/>
      <c r="J957" s="40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19"/>
      <c r="AK957" s="19"/>
      <c r="AL957" s="19"/>
      <c r="AM957" s="19"/>
      <c r="AN957" s="19"/>
      <c r="AO957" s="19"/>
      <c r="AP957" s="19"/>
      <c r="AQ957" s="19"/>
      <c r="AR957" s="19"/>
      <c r="AS957" s="19"/>
      <c r="AT957" s="19"/>
      <c r="AU957" s="19"/>
      <c r="AV957" s="19"/>
      <c r="AW957" s="19"/>
      <c r="AX957" s="19"/>
      <c r="GA957" s="42"/>
    </row>
    <row r="958" spans="1:183" s="18" customFormat="1" ht="12.75" x14ac:dyDescent="0.2">
      <c r="A958" s="39"/>
      <c r="B958" s="40"/>
      <c r="C958" s="40"/>
      <c r="D958" s="40"/>
      <c r="E958" s="40"/>
      <c r="F958" s="40"/>
      <c r="G958" s="41"/>
      <c r="H958" s="40"/>
      <c r="I958" s="40"/>
      <c r="J958" s="40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19"/>
      <c r="AK958" s="19"/>
      <c r="AL958" s="19"/>
      <c r="AM958" s="19"/>
      <c r="AN958" s="19"/>
      <c r="AO958" s="19"/>
      <c r="AP958" s="19"/>
      <c r="AQ958" s="19"/>
      <c r="AR958" s="19"/>
      <c r="AS958" s="19"/>
      <c r="AT958" s="19"/>
      <c r="AU958" s="19"/>
      <c r="AV958" s="19"/>
      <c r="AW958" s="19"/>
      <c r="AX958" s="19"/>
      <c r="GA958" s="42"/>
    </row>
    <row r="959" spans="1:183" s="18" customFormat="1" ht="12.75" x14ac:dyDescent="0.2">
      <c r="A959" s="39"/>
      <c r="B959" s="40"/>
      <c r="C959" s="40"/>
      <c r="D959" s="40"/>
      <c r="E959" s="40"/>
      <c r="F959" s="40"/>
      <c r="G959" s="41"/>
      <c r="H959" s="40"/>
      <c r="I959" s="40"/>
      <c r="J959" s="40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19"/>
      <c r="AK959" s="19"/>
      <c r="AL959" s="19"/>
      <c r="AM959" s="19"/>
      <c r="AN959" s="19"/>
      <c r="AO959" s="19"/>
      <c r="AP959" s="19"/>
      <c r="AQ959" s="19"/>
      <c r="AR959" s="19"/>
      <c r="AS959" s="19"/>
      <c r="AT959" s="19"/>
      <c r="AU959" s="19"/>
      <c r="AV959" s="19"/>
      <c r="AW959" s="19"/>
      <c r="AX959" s="19"/>
      <c r="GA959" s="42"/>
    </row>
    <row r="960" spans="1:183" s="18" customFormat="1" ht="12.75" x14ac:dyDescent="0.2">
      <c r="A960" s="39"/>
      <c r="B960" s="40"/>
      <c r="C960" s="40"/>
      <c r="D960" s="40"/>
      <c r="E960" s="40"/>
      <c r="F960" s="40"/>
      <c r="G960" s="41"/>
      <c r="H960" s="40"/>
      <c r="I960" s="40"/>
      <c r="J960" s="40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19"/>
      <c r="AK960" s="19"/>
      <c r="AL960" s="19"/>
      <c r="AM960" s="19"/>
      <c r="AN960" s="19"/>
      <c r="AO960" s="19"/>
      <c r="AP960" s="19"/>
      <c r="AQ960" s="19"/>
      <c r="AR960" s="19"/>
      <c r="AS960" s="19"/>
      <c r="AT960" s="19"/>
      <c r="AU960" s="19"/>
      <c r="AV960" s="19"/>
      <c r="AW960" s="19"/>
      <c r="AX960" s="19"/>
      <c r="GA960" s="42"/>
    </row>
    <row r="961" spans="1:183" s="18" customFormat="1" ht="12.75" x14ac:dyDescent="0.2">
      <c r="A961" s="39"/>
      <c r="B961" s="40"/>
      <c r="C961" s="40"/>
      <c r="D961" s="40"/>
      <c r="E961" s="40"/>
      <c r="F961" s="40"/>
      <c r="G961" s="41"/>
      <c r="H961" s="40"/>
      <c r="I961" s="40"/>
      <c r="J961" s="40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19"/>
      <c r="AK961" s="19"/>
      <c r="AL961" s="19"/>
      <c r="AM961" s="19"/>
      <c r="AN961" s="19"/>
      <c r="AO961" s="19"/>
      <c r="AP961" s="19"/>
      <c r="AQ961" s="19"/>
      <c r="AR961" s="19"/>
      <c r="AS961" s="19"/>
      <c r="AT961" s="19"/>
      <c r="AU961" s="19"/>
      <c r="AV961" s="19"/>
      <c r="AW961" s="19"/>
      <c r="AX961" s="19"/>
      <c r="GA961" s="42"/>
    </row>
    <row r="962" spans="1:183" s="18" customFormat="1" ht="12.75" x14ac:dyDescent="0.2">
      <c r="A962" s="39"/>
      <c r="B962" s="40"/>
      <c r="C962" s="40"/>
      <c r="D962" s="40"/>
      <c r="E962" s="40"/>
      <c r="F962" s="40"/>
      <c r="G962" s="41"/>
      <c r="H962" s="40"/>
      <c r="I962" s="40"/>
      <c r="J962" s="40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19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 s="19"/>
      <c r="AX962" s="19"/>
      <c r="GA962" s="42"/>
    </row>
    <row r="963" spans="1:183" s="18" customFormat="1" ht="12.75" x14ac:dyDescent="0.2">
      <c r="A963" s="39"/>
      <c r="B963" s="40"/>
      <c r="C963" s="40"/>
      <c r="D963" s="40"/>
      <c r="E963" s="40"/>
      <c r="F963" s="40"/>
      <c r="G963" s="41"/>
      <c r="H963" s="40"/>
      <c r="I963" s="40"/>
      <c r="J963" s="40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19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 s="19"/>
      <c r="AX963" s="19"/>
      <c r="GA963" s="42"/>
    </row>
    <row r="964" spans="1:183" s="18" customFormat="1" ht="12.75" x14ac:dyDescent="0.2">
      <c r="A964" s="39"/>
      <c r="B964" s="40"/>
      <c r="C964" s="40"/>
      <c r="D964" s="40"/>
      <c r="E964" s="40"/>
      <c r="F964" s="40"/>
      <c r="G964" s="41"/>
      <c r="H964" s="40"/>
      <c r="I964" s="40"/>
      <c r="J964" s="40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19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 s="19"/>
      <c r="AX964" s="19"/>
      <c r="GA964" s="42"/>
    </row>
    <row r="965" spans="1:183" s="18" customFormat="1" ht="12.75" x14ac:dyDescent="0.2">
      <c r="A965" s="39"/>
      <c r="B965" s="40"/>
      <c r="C965" s="40"/>
      <c r="D965" s="40"/>
      <c r="E965" s="40"/>
      <c r="F965" s="40"/>
      <c r="G965" s="41"/>
      <c r="H965" s="40"/>
      <c r="I965" s="40"/>
      <c r="J965" s="40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19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  <c r="AW965" s="19"/>
      <c r="AX965" s="19"/>
      <c r="GA965" s="42"/>
    </row>
    <row r="966" spans="1:183" s="18" customFormat="1" ht="12.75" x14ac:dyDescent="0.2">
      <c r="A966" s="39"/>
      <c r="B966" s="40"/>
      <c r="C966" s="40"/>
      <c r="D966" s="40"/>
      <c r="E966" s="40"/>
      <c r="F966" s="40"/>
      <c r="G966" s="41"/>
      <c r="H966" s="40"/>
      <c r="I966" s="40"/>
      <c r="J966" s="40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19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 s="19"/>
      <c r="AX966" s="19"/>
      <c r="GA966" s="42"/>
    </row>
    <row r="967" spans="1:183" s="18" customFormat="1" ht="12.75" x14ac:dyDescent="0.2">
      <c r="A967" s="39"/>
      <c r="B967" s="40"/>
      <c r="C967" s="40"/>
      <c r="D967" s="40"/>
      <c r="E967" s="40"/>
      <c r="F967" s="40"/>
      <c r="G967" s="41"/>
      <c r="H967" s="40"/>
      <c r="I967" s="40"/>
      <c r="J967" s="40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19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 s="19"/>
      <c r="AX967" s="19"/>
      <c r="GA967" s="42"/>
    </row>
    <row r="968" spans="1:183" s="18" customFormat="1" ht="12.75" x14ac:dyDescent="0.2">
      <c r="A968" s="39"/>
      <c r="B968" s="40"/>
      <c r="C968" s="40"/>
      <c r="D968" s="40"/>
      <c r="E968" s="40"/>
      <c r="F968" s="40"/>
      <c r="G968" s="41"/>
      <c r="H968" s="40"/>
      <c r="I968" s="40"/>
      <c r="J968" s="40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19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 s="19"/>
      <c r="AX968" s="19"/>
      <c r="GA968" s="42"/>
    </row>
    <row r="969" spans="1:183" s="18" customFormat="1" ht="12.75" x14ac:dyDescent="0.2">
      <c r="A969" s="39"/>
      <c r="B969" s="40"/>
      <c r="C969" s="40"/>
      <c r="D969" s="40"/>
      <c r="E969" s="40"/>
      <c r="F969" s="40"/>
      <c r="G969" s="41"/>
      <c r="H969" s="40"/>
      <c r="I969" s="40"/>
      <c r="J969" s="40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19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 s="19"/>
      <c r="AX969" s="19"/>
      <c r="GA969" s="42"/>
    </row>
    <row r="970" spans="1:183" s="18" customFormat="1" ht="12.75" x14ac:dyDescent="0.2">
      <c r="A970" s="39"/>
      <c r="B970" s="40"/>
      <c r="C970" s="40"/>
      <c r="D970" s="40"/>
      <c r="E970" s="40"/>
      <c r="F970" s="40"/>
      <c r="G970" s="41"/>
      <c r="H970" s="40"/>
      <c r="I970" s="40"/>
      <c r="J970" s="40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19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 s="19"/>
      <c r="AX970" s="19"/>
      <c r="GA970" s="42"/>
    </row>
    <row r="971" spans="1:183" s="18" customFormat="1" ht="12.75" x14ac:dyDescent="0.2">
      <c r="A971" s="39"/>
      <c r="B971" s="40"/>
      <c r="C971" s="40"/>
      <c r="D971" s="40"/>
      <c r="E971" s="40"/>
      <c r="F971" s="40"/>
      <c r="G971" s="41"/>
      <c r="H971" s="40"/>
      <c r="I971" s="40"/>
      <c r="J971" s="40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19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 s="19"/>
      <c r="AX971" s="19"/>
      <c r="GA971" s="42"/>
    </row>
    <row r="972" spans="1:183" s="18" customFormat="1" ht="12.75" x14ac:dyDescent="0.2">
      <c r="A972" s="39"/>
      <c r="B972" s="40"/>
      <c r="C972" s="40"/>
      <c r="D972" s="40"/>
      <c r="E972" s="40"/>
      <c r="F972" s="40"/>
      <c r="G972" s="41"/>
      <c r="H972" s="40"/>
      <c r="I972" s="40"/>
      <c r="J972" s="40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/>
      <c r="AP972" s="19"/>
      <c r="AQ972" s="19"/>
      <c r="AR972" s="19"/>
      <c r="AS972" s="19"/>
      <c r="AT972" s="19"/>
      <c r="AU972" s="19"/>
      <c r="AV972" s="19"/>
      <c r="AW972" s="19"/>
      <c r="AX972" s="19"/>
      <c r="GA972" s="42"/>
    </row>
    <row r="973" spans="1:183" s="18" customFormat="1" ht="12.75" x14ac:dyDescent="0.2">
      <c r="A973" s="39"/>
      <c r="B973" s="40"/>
      <c r="C973" s="40"/>
      <c r="D973" s="40"/>
      <c r="E973" s="40"/>
      <c r="F973" s="40"/>
      <c r="G973" s="41"/>
      <c r="H973" s="40"/>
      <c r="I973" s="40"/>
      <c r="J973" s="40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/>
      <c r="AP973" s="19"/>
      <c r="AQ973" s="19"/>
      <c r="AR973" s="19"/>
      <c r="AS973" s="19"/>
      <c r="AT973" s="19"/>
      <c r="AU973" s="19"/>
      <c r="AV973" s="19"/>
      <c r="AW973" s="19"/>
      <c r="AX973" s="19"/>
      <c r="GA973" s="42"/>
    </row>
    <row r="974" spans="1:183" s="18" customFormat="1" ht="12.75" x14ac:dyDescent="0.2">
      <c r="A974" s="39"/>
      <c r="B974" s="40"/>
      <c r="C974" s="40"/>
      <c r="D974" s="40"/>
      <c r="E974" s="40"/>
      <c r="F974" s="40"/>
      <c r="G974" s="41"/>
      <c r="H974" s="40"/>
      <c r="I974" s="40"/>
      <c r="J974" s="40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19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 s="19"/>
      <c r="AX974" s="19"/>
      <c r="GA974" s="42"/>
    </row>
    <row r="975" spans="1:183" s="18" customFormat="1" ht="12.75" x14ac:dyDescent="0.2">
      <c r="A975" s="39"/>
      <c r="B975" s="40"/>
      <c r="C975" s="40"/>
      <c r="D975" s="40"/>
      <c r="E975" s="40"/>
      <c r="F975" s="40"/>
      <c r="G975" s="41"/>
      <c r="H975" s="40"/>
      <c r="I975" s="40"/>
      <c r="J975" s="40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19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/>
      <c r="GA975" s="42"/>
    </row>
    <row r="976" spans="1:183" s="18" customFormat="1" ht="12.75" x14ac:dyDescent="0.2">
      <c r="A976" s="39"/>
      <c r="B976" s="40"/>
      <c r="C976" s="40"/>
      <c r="D976" s="40"/>
      <c r="E976" s="40"/>
      <c r="F976" s="40"/>
      <c r="G976" s="41"/>
      <c r="H976" s="40"/>
      <c r="I976" s="40"/>
      <c r="J976" s="40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19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 s="19"/>
      <c r="AX976" s="19"/>
      <c r="GA976" s="42"/>
    </row>
    <row r="977" spans="1:183" s="18" customFormat="1" ht="12.75" x14ac:dyDescent="0.2">
      <c r="A977" s="39"/>
      <c r="B977" s="40"/>
      <c r="C977" s="40"/>
      <c r="D977" s="40"/>
      <c r="E977" s="40"/>
      <c r="F977" s="40"/>
      <c r="G977" s="41"/>
      <c r="H977" s="40"/>
      <c r="I977" s="40"/>
      <c r="J977" s="40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/>
      <c r="AP977" s="19"/>
      <c r="AQ977" s="19"/>
      <c r="AR977" s="19"/>
      <c r="AS977" s="19"/>
      <c r="AT977" s="19"/>
      <c r="AU977" s="19"/>
      <c r="AV977" s="19"/>
      <c r="AW977" s="19"/>
      <c r="AX977" s="19"/>
      <c r="GA977" s="42"/>
    </row>
    <row r="978" spans="1:183" s="18" customFormat="1" ht="12.75" x14ac:dyDescent="0.2">
      <c r="A978" s="39"/>
      <c r="B978" s="40"/>
      <c r="C978" s="40"/>
      <c r="D978" s="40"/>
      <c r="E978" s="40"/>
      <c r="F978" s="40"/>
      <c r="G978" s="41"/>
      <c r="H978" s="40"/>
      <c r="I978" s="40"/>
      <c r="J978" s="40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/>
      <c r="AP978" s="19"/>
      <c r="AQ978" s="19"/>
      <c r="AR978" s="19"/>
      <c r="AS978" s="19"/>
      <c r="AT978" s="19"/>
      <c r="AU978" s="19"/>
      <c r="AV978" s="19"/>
      <c r="AW978" s="19"/>
      <c r="AX978" s="19"/>
      <c r="GA978" s="42"/>
    </row>
    <row r="979" spans="1:183" s="18" customFormat="1" ht="12.75" x14ac:dyDescent="0.2">
      <c r="A979" s="39"/>
      <c r="B979" s="40"/>
      <c r="C979" s="40"/>
      <c r="D979" s="40"/>
      <c r="E979" s="40"/>
      <c r="F979" s="40"/>
      <c r="G979" s="41"/>
      <c r="H979" s="40"/>
      <c r="I979" s="40"/>
      <c r="J979" s="40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/>
      <c r="AP979" s="19"/>
      <c r="AQ979" s="19"/>
      <c r="AR979" s="19"/>
      <c r="AS979" s="19"/>
      <c r="AT979" s="19"/>
      <c r="AU979" s="19"/>
      <c r="AV979" s="19"/>
      <c r="AW979" s="19"/>
      <c r="AX979" s="19"/>
      <c r="GA979" s="42"/>
    </row>
    <row r="980" spans="1:183" s="18" customFormat="1" ht="12.75" x14ac:dyDescent="0.2">
      <c r="A980" s="39"/>
      <c r="B980" s="40"/>
      <c r="C980" s="40"/>
      <c r="D980" s="40"/>
      <c r="E980" s="40"/>
      <c r="F980" s="40"/>
      <c r="G980" s="41"/>
      <c r="H980" s="40"/>
      <c r="I980" s="40"/>
      <c r="J980" s="40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/>
      <c r="AP980" s="19"/>
      <c r="AQ980" s="19"/>
      <c r="AR980" s="19"/>
      <c r="AS980" s="19"/>
      <c r="AT980" s="19"/>
      <c r="AU980" s="19"/>
      <c r="AV980" s="19"/>
      <c r="AW980" s="19"/>
      <c r="AX980" s="19"/>
      <c r="GA980" s="42"/>
    </row>
    <row r="981" spans="1:183" s="18" customFormat="1" ht="12.75" x14ac:dyDescent="0.2">
      <c r="A981" s="39"/>
      <c r="B981" s="40"/>
      <c r="C981" s="40"/>
      <c r="D981" s="40"/>
      <c r="E981" s="40"/>
      <c r="F981" s="40"/>
      <c r="G981" s="41"/>
      <c r="H981" s="40"/>
      <c r="I981" s="40"/>
      <c r="J981" s="40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19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 s="19"/>
      <c r="AX981" s="19"/>
      <c r="GA981" s="42"/>
    </row>
    <row r="982" spans="1:183" s="18" customFormat="1" ht="12.75" x14ac:dyDescent="0.2">
      <c r="A982" s="39"/>
      <c r="B982" s="40"/>
      <c r="C982" s="40"/>
      <c r="D982" s="40"/>
      <c r="E982" s="40"/>
      <c r="F982" s="40"/>
      <c r="G982" s="41"/>
      <c r="H982" s="40"/>
      <c r="I982" s="40"/>
      <c r="J982" s="40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19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 s="19"/>
      <c r="AX982" s="19"/>
      <c r="GA982" s="42"/>
    </row>
    <row r="983" spans="1:183" s="18" customFormat="1" ht="12.75" x14ac:dyDescent="0.2">
      <c r="A983" s="39"/>
      <c r="B983" s="40"/>
      <c r="C983" s="40"/>
      <c r="D983" s="40"/>
      <c r="E983" s="40"/>
      <c r="F983" s="40"/>
      <c r="G983" s="41"/>
      <c r="H983" s="40"/>
      <c r="I983" s="40"/>
      <c r="J983" s="40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19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 s="19"/>
      <c r="AX983" s="19"/>
      <c r="GA983" s="42"/>
    </row>
    <row r="984" spans="1:183" s="18" customFormat="1" ht="12.75" x14ac:dyDescent="0.2">
      <c r="A984" s="39"/>
      <c r="B984" s="40"/>
      <c r="C984" s="40"/>
      <c r="D984" s="40"/>
      <c r="E984" s="40"/>
      <c r="F984" s="40"/>
      <c r="G984" s="41"/>
      <c r="H984" s="40"/>
      <c r="I984" s="40"/>
      <c r="J984" s="40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/>
      <c r="AP984" s="19"/>
      <c r="AQ984" s="19"/>
      <c r="AR984" s="19"/>
      <c r="AS984" s="19"/>
      <c r="AT984" s="19"/>
      <c r="AU984" s="19"/>
      <c r="AV984" s="19"/>
      <c r="AW984" s="19"/>
      <c r="AX984" s="19"/>
      <c r="GA984" s="42"/>
    </row>
    <row r="985" spans="1:183" s="18" customFormat="1" ht="12.75" x14ac:dyDescent="0.2">
      <c r="A985" s="39"/>
      <c r="B985" s="40"/>
      <c r="C985" s="40"/>
      <c r="D985" s="40"/>
      <c r="E985" s="40"/>
      <c r="F985" s="40"/>
      <c r="G985" s="41"/>
      <c r="H985" s="40"/>
      <c r="I985" s="40"/>
      <c r="J985" s="40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19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  <c r="AW985" s="19"/>
      <c r="AX985" s="19"/>
      <c r="GA985" s="42"/>
    </row>
    <row r="986" spans="1:183" s="18" customFormat="1" ht="12.75" x14ac:dyDescent="0.2">
      <c r="A986" s="39"/>
      <c r="B986" s="40"/>
      <c r="C986" s="40"/>
      <c r="D986" s="40"/>
      <c r="E986" s="40"/>
      <c r="F986" s="40"/>
      <c r="G986" s="41"/>
      <c r="H986" s="40"/>
      <c r="I986" s="40"/>
      <c r="J986" s="40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19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 s="19"/>
      <c r="AX986" s="19"/>
      <c r="GA986" s="42"/>
    </row>
    <row r="987" spans="1:183" s="18" customFormat="1" ht="12.75" x14ac:dyDescent="0.2">
      <c r="A987" s="39"/>
      <c r="B987" s="40"/>
      <c r="C987" s="40"/>
      <c r="D987" s="40"/>
      <c r="E987" s="40"/>
      <c r="F987" s="40"/>
      <c r="G987" s="41"/>
      <c r="H987" s="40"/>
      <c r="I987" s="40"/>
      <c r="J987" s="40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19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 s="19"/>
      <c r="AX987" s="19"/>
      <c r="GA987" s="42"/>
    </row>
    <row r="988" spans="1:183" s="18" customFormat="1" ht="12.75" x14ac:dyDescent="0.2">
      <c r="A988" s="39"/>
      <c r="B988" s="40"/>
      <c r="C988" s="40"/>
      <c r="D988" s="40"/>
      <c r="E988" s="40"/>
      <c r="F988" s="40"/>
      <c r="G988" s="41"/>
      <c r="H988" s="40"/>
      <c r="I988" s="40"/>
      <c r="J988" s="40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/>
      <c r="AP988" s="19"/>
      <c r="AQ988" s="19"/>
      <c r="AR988" s="19"/>
      <c r="AS988" s="19"/>
      <c r="AT988" s="19"/>
      <c r="AU988" s="19"/>
      <c r="AV988" s="19"/>
      <c r="AW988" s="19"/>
      <c r="AX988" s="19"/>
      <c r="GA988" s="42"/>
    </row>
    <row r="989" spans="1:183" s="18" customFormat="1" ht="12.75" x14ac:dyDescent="0.2">
      <c r="A989" s="39"/>
      <c r="B989" s="40"/>
      <c r="C989" s="40"/>
      <c r="D989" s="40"/>
      <c r="E989" s="40"/>
      <c r="F989" s="40"/>
      <c r="G989" s="41"/>
      <c r="H989" s="40"/>
      <c r="I989" s="40"/>
      <c r="J989" s="40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19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  <c r="AW989" s="19"/>
      <c r="AX989" s="19"/>
      <c r="GA989" s="42"/>
    </row>
    <row r="990" spans="1:183" s="18" customFormat="1" ht="12.75" x14ac:dyDescent="0.2">
      <c r="A990" s="39"/>
      <c r="B990" s="40"/>
      <c r="C990" s="40"/>
      <c r="D990" s="40"/>
      <c r="E990" s="40"/>
      <c r="F990" s="40"/>
      <c r="G990" s="41"/>
      <c r="H990" s="40"/>
      <c r="I990" s="40"/>
      <c r="J990" s="40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19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 s="19"/>
      <c r="AX990" s="19"/>
      <c r="GA990" s="42"/>
    </row>
    <row r="991" spans="1:183" s="18" customFormat="1" ht="12.75" x14ac:dyDescent="0.2">
      <c r="A991" s="39"/>
      <c r="B991" s="40"/>
      <c r="C991" s="40"/>
      <c r="D991" s="40"/>
      <c r="E991" s="40"/>
      <c r="F991" s="40"/>
      <c r="G991" s="41"/>
      <c r="H991" s="40"/>
      <c r="I991" s="40"/>
      <c r="J991" s="40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/>
      <c r="AP991" s="19"/>
      <c r="AQ991" s="19"/>
      <c r="AR991" s="19"/>
      <c r="AS991" s="19"/>
      <c r="AT991" s="19"/>
      <c r="AU991" s="19"/>
      <c r="AV991" s="19"/>
      <c r="AW991" s="19"/>
      <c r="AX991" s="19"/>
      <c r="GA991" s="42"/>
    </row>
    <row r="992" spans="1:183" s="18" customFormat="1" ht="12.75" x14ac:dyDescent="0.2">
      <c r="A992" s="39"/>
      <c r="B992" s="40"/>
      <c r="C992" s="40"/>
      <c r="D992" s="40"/>
      <c r="E992" s="40"/>
      <c r="F992" s="40"/>
      <c r="G992" s="41"/>
      <c r="H992" s="40"/>
      <c r="I992" s="40"/>
      <c r="J992" s="40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/>
      <c r="AP992" s="19"/>
      <c r="AQ992" s="19"/>
      <c r="AR992" s="19"/>
      <c r="AS992" s="19"/>
      <c r="AT992" s="19"/>
      <c r="AU992" s="19"/>
      <c r="AV992" s="19"/>
      <c r="AW992" s="19"/>
      <c r="AX992" s="19"/>
      <c r="GA992" s="42"/>
    </row>
    <row r="993" spans="1:183" s="18" customFormat="1" ht="12.75" x14ac:dyDescent="0.2">
      <c r="A993" s="39"/>
      <c r="B993" s="40"/>
      <c r="C993" s="40"/>
      <c r="D993" s="40"/>
      <c r="E993" s="40"/>
      <c r="F993" s="40"/>
      <c r="G993" s="41"/>
      <c r="H993" s="40"/>
      <c r="I993" s="40"/>
      <c r="J993" s="40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/>
      <c r="AP993" s="19"/>
      <c r="AQ993" s="19"/>
      <c r="AR993" s="19"/>
      <c r="AS993" s="19"/>
      <c r="AT993" s="19"/>
      <c r="AU993" s="19"/>
      <c r="AV993" s="19"/>
      <c r="AW993" s="19"/>
      <c r="AX993" s="19"/>
      <c r="GA993" s="42"/>
    </row>
    <row r="994" spans="1:183" s="18" customFormat="1" ht="12.75" x14ac:dyDescent="0.2">
      <c r="A994" s="39"/>
      <c r="B994" s="40"/>
      <c r="C994" s="40"/>
      <c r="D994" s="40"/>
      <c r="E994" s="40"/>
      <c r="F994" s="40"/>
      <c r="G994" s="41"/>
      <c r="H994" s="40"/>
      <c r="I994" s="40"/>
      <c r="J994" s="40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19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  <c r="AW994" s="19"/>
      <c r="AX994" s="19"/>
      <c r="GA994" s="42"/>
    </row>
    <row r="995" spans="1:183" s="18" customFormat="1" ht="12.75" x14ac:dyDescent="0.2">
      <c r="A995" s="39"/>
      <c r="B995" s="40"/>
      <c r="C995" s="40"/>
      <c r="D995" s="40"/>
      <c r="E995" s="40"/>
      <c r="F995" s="40"/>
      <c r="G995" s="41"/>
      <c r="H995" s="40"/>
      <c r="I995" s="40"/>
      <c r="J995" s="40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19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  <c r="AW995" s="19"/>
      <c r="AX995" s="19"/>
      <c r="GA995" s="42"/>
    </row>
    <row r="996" spans="1:183" s="18" customFormat="1" ht="12.75" x14ac:dyDescent="0.2">
      <c r="A996" s="39"/>
      <c r="B996" s="40"/>
      <c r="C996" s="40"/>
      <c r="D996" s="40"/>
      <c r="E996" s="40"/>
      <c r="F996" s="40"/>
      <c r="G996" s="41"/>
      <c r="H996" s="40"/>
      <c r="I996" s="40"/>
      <c r="J996" s="40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19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  <c r="AW996" s="19"/>
      <c r="AX996" s="19"/>
      <c r="GA996" s="42"/>
    </row>
    <row r="997" spans="1:183" s="18" customFormat="1" ht="12.75" x14ac:dyDescent="0.2">
      <c r="A997" s="39"/>
      <c r="B997" s="40"/>
      <c r="C997" s="40"/>
      <c r="D997" s="40"/>
      <c r="E997" s="40"/>
      <c r="F997" s="40"/>
      <c r="G997" s="41"/>
      <c r="H997" s="40"/>
      <c r="I997" s="40"/>
      <c r="J997" s="40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/>
      <c r="AP997" s="19"/>
      <c r="AQ997" s="19"/>
      <c r="AR997" s="19"/>
      <c r="AS997" s="19"/>
      <c r="AT997" s="19"/>
      <c r="AU997" s="19"/>
      <c r="AV997" s="19"/>
      <c r="AW997" s="19"/>
      <c r="AX997" s="19"/>
      <c r="GA997" s="42"/>
    </row>
    <row r="998" spans="1:183" s="18" customFormat="1" ht="12.75" x14ac:dyDescent="0.2">
      <c r="A998" s="39"/>
      <c r="B998" s="40"/>
      <c r="C998" s="40"/>
      <c r="D998" s="40"/>
      <c r="E998" s="40"/>
      <c r="F998" s="40"/>
      <c r="G998" s="41"/>
      <c r="H998" s="40"/>
      <c r="I998" s="40"/>
      <c r="J998" s="40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19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  <c r="AW998" s="19"/>
      <c r="AX998" s="19"/>
      <c r="GA998" s="42"/>
    </row>
    <row r="999" spans="1:183" s="18" customFormat="1" ht="12.75" x14ac:dyDescent="0.2">
      <c r="A999" s="39"/>
      <c r="B999" s="40"/>
      <c r="C999" s="40"/>
      <c r="D999" s="40"/>
      <c r="E999" s="40"/>
      <c r="F999" s="40"/>
      <c r="G999" s="41"/>
      <c r="H999" s="40"/>
      <c r="I999" s="40"/>
      <c r="J999" s="40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19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 s="19"/>
      <c r="AX999" s="19"/>
      <c r="GA999" s="42"/>
    </row>
    <row r="1000" spans="1:183" s="18" customFormat="1" ht="12.75" x14ac:dyDescent="0.2">
      <c r="A1000" s="39"/>
      <c r="B1000" s="40"/>
      <c r="C1000" s="40"/>
      <c r="D1000" s="40"/>
      <c r="E1000" s="40"/>
      <c r="F1000" s="40"/>
      <c r="G1000" s="41"/>
      <c r="H1000" s="40"/>
      <c r="I1000" s="40"/>
      <c r="J1000" s="40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19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  <c r="AW1000" s="19"/>
      <c r="AX1000" s="19"/>
      <c r="GA1000" s="42"/>
    </row>
    <row r="1001" spans="1:183" s="18" customFormat="1" ht="12.75" x14ac:dyDescent="0.2">
      <c r="A1001" s="39"/>
      <c r="B1001" s="40"/>
      <c r="C1001" s="40"/>
      <c r="D1001" s="40"/>
      <c r="E1001" s="40"/>
      <c r="F1001" s="40"/>
      <c r="G1001" s="41"/>
      <c r="H1001" s="40"/>
      <c r="I1001" s="40"/>
      <c r="J1001" s="40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19"/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/>
      <c r="AW1001" s="19"/>
      <c r="AX1001" s="19"/>
      <c r="GA1001" s="42"/>
    </row>
    <row r="1002" spans="1:183" s="18" customFormat="1" ht="12.75" x14ac:dyDescent="0.2">
      <c r="A1002" s="39"/>
      <c r="B1002" s="40"/>
      <c r="C1002" s="40"/>
      <c r="D1002" s="40"/>
      <c r="E1002" s="40"/>
      <c r="F1002" s="40"/>
      <c r="G1002" s="41"/>
      <c r="H1002" s="40"/>
      <c r="I1002" s="40"/>
      <c r="J1002" s="40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19"/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/>
      <c r="AW1002" s="19"/>
      <c r="AX1002" s="19"/>
      <c r="GA1002" s="42"/>
    </row>
    <row r="1003" spans="1:183" s="18" customFormat="1" ht="12.75" x14ac:dyDescent="0.2">
      <c r="A1003" s="39"/>
      <c r="B1003" s="40"/>
      <c r="C1003" s="40"/>
      <c r="D1003" s="40"/>
      <c r="E1003" s="40"/>
      <c r="F1003" s="40"/>
      <c r="G1003" s="41"/>
      <c r="H1003" s="40"/>
      <c r="I1003" s="40"/>
      <c r="J1003" s="40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19"/>
      <c r="AK1003" s="19"/>
      <c r="AL1003" s="19"/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  <c r="AW1003" s="19"/>
      <c r="AX1003" s="19"/>
      <c r="GA1003" s="42"/>
    </row>
    <row r="1004" spans="1:183" s="18" customFormat="1" ht="12.75" x14ac:dyDescent="0.2">
      <c r="A1004" s="39"/>
      <c r="B1004" s="40"/>
      <c r="C1004" s="40"/>
      <c r="D1004" s="40"/>
      <c r="E1004" s="40"/>
      <c r="F1004" s="40"/>
      <c r="G1004" s="41"/>
      <c r="H1004" s="40"/>
      <c r="I1004" s="40"/>
      <c r="J1004" s="40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19"/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/>
      <c r="AW1004" s="19"/>
      <c r="AX1004" s="19"/>
      <c r="GA1004" s="42"/>
    </row>
    <row r="1005" spans="1:183" s="18" customFormat="1" ht="12.75" x14ac:dyDescent="0.2">
      <c r="A1005" s="39"/>
      <c r="B1005" s="40"/>
      <c r="C1005" s="40"/>
      <c r="D1005" s="40"/>
      <c r="E1005" s="40"/>
      <c r="F1005" s="40"/>
      <c r="G1005" s="41"/>
      <c r="H1005" s="40"/>
      <c r="I1005" s="40"/>
      <c r="J1005" s="40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19"/>
      <c r="AK1005" s="19"/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  <c r="AW1005" s="19"/>
      <c r="AX1005" s="19"/>
      <c r="GA1005" s="42"/>
    </row>
    <row r="1006" spans="1:183" s="18" customFormat="1" ht="12.75" x14ac:dyDescent="0.2">
      <c r="A1006" s="39"/>
      <c r="B1006" s="40"/>
      <c r="C1006" s="40"/>
      <c r="D1006" s="40"/>
      <c r="E1006" s="40"/>
      <c r="F1006" s="40"/>
      <c r="G1006" s="41"/>
      <c r="H1006" s="40"/>
      <c r="I1006" s="40"/>
      <c r="J1006" s="40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9"/>
      <c r="AP1006" s="19"/>
      <c r="AQ1006" s="19"/>
      <c r="AR1006" s="19"/>
      <c r="AS1006" s="19"/>
      <c r="AT1006" s="19"/>
      <c r="AU1006" s="19"/>
      <c r="AV1006" s="19"/>
      <c r="AW1006" s="19"/>
      <c r="AX1006" s="19"/>
      <c r="GA1006" s="42"/>
    </row>
    <row r="1007" spans="1:183" s="18" customFormat="1" ht="12.75" x14ac:dyDescent="0.2">
      <c r="A1007" s="39"/>
      <c r="B1007" s="40"/>
      <c r="C1007" s="40"/>
      <c r="D1007" s="40"/>
      <c r="E1007" s="40"/>
      <c r="F1007" s="40"/>
      <c r="G1007" s="41"/>
      <c r="H1007" s="40"/>
      <c r="I1007" s="40"/>
      <c r="J1007" s="40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19"/>
      <c r="V1007" s="19"/>
      <c r="W1007" s="19"/>
      <c r="X1007" s="19"/>
      <c r="Y1007" s="19"/>
      <c r="Z1007" s="19"/>
      <c r="AA1007" s="19"/>
      <c r="AB1007" s="19"/>
      <c r="AC1007" s="19"/>
      <c r="AD1007" s="19"/>
      <c r="AE1007" s="19"/>
      <c r="AF1007" s="19"/>
      <c r="AG1007" s="19"/>
      <c r="AH1007" s="19"/>
      <c r="AI1007" s="19"/>
      <c r="AJ1007" s="19"/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/>
      <c r="AW1007" s="19"/>
      <c r="AX1007" s="19"/>
      <c r="GA1007" s="42"/>
    </row>
    <row r="1008" spans="1:183" s="18" customFormat="1" ht="12.75" x14ac:dyDescent="0.2">
      <c r="A1008" s="39"/>
      <c r="B1008" s="40"/>
      <c r="C1008" s="40"/>
      <c r="D1008" s="40"/>
      <c r="E1008" s="40"/>
      <c r="F1008" s="40"/>
      <c r="G1008" s="41"/>
      <c r="H1008" s="40"/>
      <c r="I1008" s="40"/>
      <c r="J1008" s="40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19"/>
      <c r="V1008" s="19"/>
      <c r="W1008" s="19"/>
      <c r="X1008" s="19"/>
      <c r="Y1008" s="19"/>
      <c r="Z1008" s="19"/>
      <c r="AA1008" s="19"/>
      <c r="AB1008" s="19"/>
      <c r="AC1008" s="19"/>
      <c r="AD1008" s="19"/>
      <c r="AE1008" s="19"/>
      <c r="AF1008" s="19"/>
      <c r="AG1008" s="19"/>
      <c r="AH1008" s="19"/>
      <c r="AI1008" s="19"/>
      <c r="AJ1008" s="19"/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/>
      <c r="AW1008" s="19"/>
      <c r="AX1008" s="19"/>
      <c r="GA1008" s="42"/>
    </row>
    <row r="1009" spans="1:183" s="18" customFormat="1" ht="12.75" x14ac:dyDescent="0.2">
      <c r="A1009" s="39"/>
      <c r="B1009" s="40"/>
      <c r="C1009" s="40"/>
      <c r="D1009" s="40"/>
      <c r="E1009" s="40"/>
      <c r="F1009" s="40"/>
      <c r="G1009" s="41"/>
      <c r="H1009" s="40"/>
      <c r="I1009" s="40"/>
      <c r="J1009" s="40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19"/>
      <c r="V1009" s="19"/>
      <c r="W1009" s="19"/>
      <c r="X1009" s="19"/>
      <c r="Y1009" s="19"/>
      <c r="Z1009" s="19"/>
      <c r="AA1009" s="19"/>
      <c r="AB1009" s="19"/>
      <c r="AC1009" s="19"/>
      <c r="AD1009" s="19"/>
      <c r="AE1009" s="19"/>
      <c r="AF1009" s="19"/>
      <c r="AG1009" s="19"/>
      <c r="AH1009" s="19"/>
      <c r="AI1009" s="19"/>
      <c r="AJ1009" s="19"/>
      <c r="AK1009" s="19"/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  <c r="AW1009" s="19"/>
      <c r="AX1009" s="19"/>
      <c r="GA1009" s="42"/>
    </row>
    <row r="1010" spans="1:183" s="18" customFormat="1" ht="12.75" x14ac:dyDescent="0.2">
      <c r="A1010" s="39"/>
      <c r="B1010" s="40"/>
      <c r="C1010" s="40"/>
      <c r="D1010" s="40"/>
      <c r="E1010" s="40"/>
      <c r="F1010" s="40"/>
      <c r="G1010" s="41"/>
      <c r="H1010" s="40"/>
      <c r="I1010" s="40"/>
      <c r="J1010" s="40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19"/>
      <c r="V1010" s="19"/>
      <c r="W1010" s="19"/>
      <c r="X1010" s="19"/>
      <c r="Y1010" s="19"/>
      <c r="Z1010" s="19"/>
      <c r="AA1010" s="19"/>
      <c r="AB1010" s="19"/>
      <c r="AC1010" s="19"/>
      <c r="AD1010" s="19"/>
      <c r="AE1010" s="19"/>
      <c r="AF1010" s="19"/>
      <c r="AG1010" s="19"/>
      <c r="AH1010" s="19"/>
      <c r="AI1010" s="19"/>
      <c r="AJ1010" s="19"/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/>
      <c r="AW1010" s="19"/>
      <c r="AX1010" s="19"/>
      <c r="GA1010" s="42"/>
    </row>
    <row r="1011" spans="1:183" s="18" customFormat="1" ht="12.75" x14ac:dyDescent="0.2">
      <c r="A1011" s="39"/>
      <c r="B1011" s="40"/>
      <c r="C1011" s="40"/>
      <c r="D1011" s="40"/>
      <c r="E1011" s="40"/>
      <c r="F1011" s="40"/>
      <c r="G1011" s="41"/>
      <c r="H1011" s="40"/>
      <c r="I1011" s="40"/>
      <c r="J1011" s="40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19"/>
      <c r="V1011" s="19"/>
      <c r="W1011" s="19"/>
      <c r="X1011" s="19"/>
      <c r="Y1011" s="19"/>
      <c r="Z1011" s="19"/>
      <c r="AA1011" s="19"/>
      <c r="AB1011" s="19"/>
      <c r="AC1011" s="19"/>
      <c r="AD1011" s="19"/>
      <c r="AE1011" s="19"/>
      <c r="AF1011" s="19"/>
      <c r="AG1011" s="19"/>
      <c r="AH1011" s="19"/>
      <c r="AI1011" s="19"/>
      <c r="AJ1011" s="19"/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/>
      <c r="AV1011" s="19"/>
      <c r="AW1011" s="19"/>
      <c r="AX1011" s="19"/>
      <c r="GA1011" s="42"/>
    </row>
    <row r="1012" spans="1:183" s="18" customFormat="1" ht="12.75" x14ac:dyDescent="0.2">
      <c r="A1012" s="39"/>
      <c r="B1012" s="40"/>
      <c r="C1012" s="40"/>
      <c r="D1012" s="40"/>
      <c r="E1012" s="40"/>
      <c r="F1012" s="40"/>
      <c r="G1012" s="41"/>
      <c r="H1012" s="40"/>
      <c r="I1012" s="40"/>
      <c r="J1012" s="40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19"/>
      <c r="V1012" s="19"/>
      <c r="W1012" s="19"/>
      <c r="X1012" s="19"/>
      <c r="Y1012" s="19"/>
      <c r="Z1012" s="19"/>
      <c r="AA1012" s="19"/>
      <c r="AB1012" s="19"/>
      <c r="AC1012" s="19"/>
      <c r="AD1012" s="19"/>
      <c r="AE1012" s="19"/>
      <c r="AF1012" s="19"/>
      <c r="AG1012" s="19"/>
      <c r="AH1012" s="19"/>
      <c r="AI1012" s="19"/>
      <c r="AJ1012" s="19"/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/>
      <c r="AW1012" s="19"/>
      <c r="AX1012" s="19"/>
      <c r="GA1012" s="42"/>
    </row>
    <row r="1013" spans="1:183" s="18" customFormat="1" ht="12.75" x14ac:dyDescent="0.2">
      <c r="A1013" s="39"/>
      <c r="B1013" s="40"/>
      <c r="C1013" s="40"/>
      <c r="D1013" s="40"/>
      <c r="E1013" s="40"/>
      <c r="F1013" s="40"/>
      <c r="G1013" s="41"/>
      <c r="H1013" s="40"/>
      <c r="I1013" s="40"/>
      <c r="J1013" s="40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19"/>
      <c r="V1013" s="19"/>
      <c r="W1013" s="19"/>
      <c r="X1013" s="19"/>
      <c r="Y1013" s="19"/>
      <c r="Z1013" s="19"/>
      <c r="AA1013" s="19"/>
      <c r="AB1013" s="19"/>
      <c r="AC1013" s="19"/>
      <c r="AD1013" s="19"/>
      <c r="AE1013" s="19"/>
      <c r="AF1013" s="19"/>
      <c r="AG1013" s="19"/>
      <c r="AH1013" s="19"/>
      <c r="AI1013" s="19"/>
      <c r="AJ1013" s="19"/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/>
      <c r="AW1013" s="19"/>
      <c r="AX1013" s="19"/>
      <c r="GA1013" s="42"/>
    </row>
    <row r="1014" spans="1:183" s="18" customFormat="1" ht="12.75" x14ac:dyDescent="0.2">
      <c r="A1014" s="39"/>
      <c r="B1014" s="40"/>
      <c r="C1014" s="40"/>
      <c r="D1014" s="40"/>
      <c r="E1014" s="40"/>
      <c r="F1014" s="40"/>
      <c r="G1014" s="41"/>
      <c r="H1014" s="40"/>
      <c r="I1014" s="40"/>
      <c r="J1014" s="40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19"/>
      <c r="V1014" s="19"/>
      <c r="W1014" s="19"/>
      <c r="X1014" s="19"/>
      <c r="Y1014" s="19"/>
      <c r="Z1014" s="19"/>
      <c r="AA1014" s="19"/>
      <c r="AB1014" s="19"/>
      <c r="AC1014" s="19"/>
      <c r="AD1014" s="19"/>
      <c r="AE1014" s="19"/>
      <c r="AF1014" s="19"/>
      <c r="AG1014" s="19"/>
      <c r="AH1014" s="19"/>
      <c r="AI1014" s="19"/>
      <c r="AJ1014" s="19"/>
      <c r="AK1014" s="19"/>
      <c r="AL1014" s="19"/>
      <c r="AM1014" s="19"/>
      <c r="AN1014" s="19"/>
      <c r="AO1014" s="19"/>
      <c r="AP1014" s="19"/>
      <c r="AQ1014" s="19"/>
      <c r="AR1014" s="19"/>
      <c r="AS1014" s="19"/>
      <c r="AT1014" s="19"/>
      <c r="AU1014" s="19"/>
      <c r="AV1014" s="19"/>
      <c r="AW1014" s="19"/>
      <c r="AX1014" s="19"/>
      <c r="GA1014" s="42"/>
    </row>
    <row r="1015" spans="1:183" s="18" customFormat="1" ht="12.75" x14ac:dyDescent="0.2">
      <c r="A1015" s="39"/>
      <c r="B1015" s="40"/>
      <c r="C1015" s="40"/>
      <c r="D1015" s="40"/>
      <c r="E1015" s="40"/>
      <c r="F1015" s="40"/>
      <c r="G1015" s="41"/>
      <c r="H1015" s="40"/>
      <c r="I1015" s="40"/>
      <c r="J1015" s="40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19"/>
      <c r="V1015" s="19"/>
      <c r="W1015" s="19"/>
      <c r="X1015" s="19"/>
      <c r="Y1015" s="19"/>
      <c r="Z1015" s="19"/>
      <c r="AA1015" s="19"/>
      <c r="AB1015" s="19"/>
      <c r="AC1015" s="19"/>
      <c r="AD1015" s="19"/>
      <c r="AE1015" s="19"/>
      <c r="AF1015" s="19"/>
      <c r="AG1015" s="19"/>
      <c r="AH1015" s="19"/>
      <c r="AI1015" s="19"/>
      <c r="AJ1015" s="19"/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/>
      <c r="AW1015" s="19"/>
      <c r="AX1015" s="19"/>
      <c r="GA1015" s="42"/>
    </row>
    <row r="1016" spans="1:183" s="18" customFormat="1" ht="12.75" x14ac:dyDescent="0.2">
      <c r="A1016" s="39"/>
      <c r="B1016" s="40"/>
      <c r="C1016" s="40"/>
      <c r="D1016" s="40"/>
      <c r="E1016" s="40"/>
      <c r="F1016" s="40"/>
      <c r="G1016" s="41"/>
      <c r="H1016" s="40"/>
      <c r="I1016" s="40"/>
      <c r="J1016" s="40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19"/>
      <c r="V1016" s="19"/>
      <c r="W1016" s="19"/>
      <c r="X1016" s="19"/>
      <c r="Y1016" s="19"/>
      <c r="Z1016" s="19"/>
      <c r="AA1016" s="19"/>
      <c r="AB1016" s="19"/>
      <c r="AC1016" s="19"/>
      <c r="AD1016" s="19"/>
      <c r="AE1016" s="19"/>
      <c r="AF1016" s="19"/>
      <c r="AG1016" s="19"/>
      <c r="AH1016" s="19"/>
      <c r="AI1016" s="19"/>
      <c r="AJ1016" s="19"/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/>
      <c r="AU1016" s="19"/>
      <c r="AV1016" s="19"/>
      <c r="AW1016" s="19"/>
      <c r="AX1016" s="19"/>
      <c r="GA1016" s="42"/>
    </row>
    <row r="1017" spans="1:183" s="18" customFormat="1" ht="12.75" x14ac:dyDescent="0.2">
      <c r="A1017" s="39"/>
      <c r="B1017" s="40"/>
      <c r="C1017" s="40"/>
      <c r="D1017" s="40"/>
      <c r="E1017" s="40"/>
      <c r="F1017" s="40"/>
      <c r="G1017" s="41"/>
      <c r="H1017" s="40"/>
      <c r="I1017" s="40"/>
      <c r="J1017" s="40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19"/>
      <c r="V1017" s="19"/>
      <c r="W1017" s="19"/>
      <c r="X1017" s="19"/>
      <c r="Y1017" s="19"/>
      <c r="Z1017" s="19"/>
      <c r="AA1017" s="19"/>
      <c r="AB1017" s="19"/>
      <c r="AC1017" s="19"/>
      <c r="AD1017" s="19"/>
      <c r="AE1017" s="19"/>
      <c r="AF1017" s="19"/>
      <c r="AG1017" s="19"/>
      <c r="AH1017" s="19"/>
      <c r="AI1017" s="19"/>
      <c r="AJ1017" s="19"/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/>
      <c r="AW1017" s="19"/>
      <c r="AX1017" s="19"/>
      <c r="GA1017" s="42"/>
    </row>
    <row r="1018" spans="1:183" s="18" customFormat="1" ht="12.75" x14ac:dyDescent="0.2">
      <c r="A1018" s="39"/>
      <c r="B1018" s="40"/>
      <c r="C1018" s="40"/>
      <c r="D1018" s="40"/>
      <c r="E1018" s="40"/>
      <c r="F1018" s="40"/>
      <c r="G1018" s="41"/>
      <c r="H1018" s="40"/>
      <c r="I1018" s="40"/>
      <c r="J1018" s="40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19"/>
      <c r="V1018" s="19"/>
      <c r="W1018" s="19"/>
      <c r="X1018" s="19"/>
      <c r="Y1018" s="19"/>
      <c r="Z1018" s="19"/>
      <c r="AA1018" s="19"/>
      <c r="AB1018" s="19"/>
      <c r="AC1018" s="19"/>
      <c r="AD1018" s="19"/>
      <c r="AE1018" s="19"/>
      <c r="AF1018" s="19"/>
      <c r="AG1018" s="19"/>
      <c r="AH1018" s="19"/>
      <c r="AI1018" s="19"/>
      <c r="AJ1018" s="19"/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/>
      <c r="AV1018" s="19"/>
      <c r="AW1018" s="19"/>
      <c r="AX1018" s="19"/>
      <c r="GA1018" s="42"/>
    </row>
    <row r="1019" spans="1:183" s="18" customFormat="1" ht="12.75" x14ac:dyDescent="0.2">
      <c r="A1019" s="39"/>
      <c r="B1019" s="40"/>
      <c r="C1019" s="40"/>
      <c r="D1019" s="40"/>
      <c r="E1019" s="40"/>
      <c r="F1019" s="40"/>
      <c r="G1019" s="41"/>
      <c r="H1019" s="40"/>
      <c r="I1019" s="40"/>
      <c r="J1019" s="40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19"/>
      <c r="V1019" s="19"/>
      <c r="W1019" s="19"/>
      <c r="X1019" s="19"/>
      <c r="Y1019" s="19"/>
      <c r="Z1019" s="19"/>
      <c r="AA1019" s="19"/>
      <c r="AB1019" s="19"/>
      <c r="AC1019" s="19"/>
      <c r="AD1019" s="19"/>
      <c r="AE1019" s="19"/>
      <c r="AF1019" s="19"/>
      <c r="AG1019" s="19"/>
      <c r="AH1019" s="19"/>
      <c r="AI1019" s="19"/>
      <c r="AJ1019" s="19"/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/>
      <c r="AW1019" s="19"/>
      <c r="AX1019" s="19"/>
      <c r="GA1019" s="42"/>
    </row>
    <row r="1020" spans="1:183" s="18" customFormat="1" ht="12.75" x14ac:dyDescent="0.2">
      <c r="A1020" s="39"/>
      <c r="B1020" s="40"/>
      <c r="C1020" s="40"/>
      <c r="D1020" s="40"/>
      <c r="E1020" s="40"/>
      <c r="F1020" s="40"/>
      <c r="G1020" s="41"/>
      <c r="H1020" s="40"/>
      <c r="I1020" s="40"/>
      <c r="J1020" s="40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19"/>
      <c r="V1020" s="19"/>
      <c r="W1020" s="19"/>
      <c r="X1020" s="19"/>
      <c r="Y1020" s="19"/>
      <c r="Z1020" s="19"/>
      <c r="AA1020" s="19"/>
      <c r="AB1020" s="19"/>
      <c r="AC1020" s="19"/>
      <c r="AD1020" s="19"/>
      <c r="AE1020" s="19"/>
      <c r="AF1020" s="19"/>
      <c r="AG1020" s="19"/>
      <c r="AH1020" s="19"/>
      <c r="AI1020" s="19"/>
      <c r="AJ1020" s="19"/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/>
      <c r="AW1020" s="19"/>
      <c r="AX1020" s="19"/>
      <c r="GA1020" s="42"/>
    </row>
    <row r="1021" spans="1:183" s="18" customFormat="1" ht="12.75" x14ac:dyDescent="0.2">
      <c r="A1021" s="39"/>
      <c r="B1021" s="40"/>
      <c r="C1021" s="40"/>
      <c r="D1021" s="40"/>
      <c r="E1021" s="40"/>
      <c r="F1021" s="40"/>
      <c r="G1021" s="41"/>
      <c r="H1021" s="40"/>
      <c r="I1021" s="40"/>
      <c r="J1021" s="40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19"/>
      <c r="V1021" s="19"/>
      <c r="W1021" s="19"/>
      <c r="X1021" s="19"/>
      <c r="Y1021" s="19"/>
      <c r="Z1021" s="19"/>
      <c r="AA1021" s="19"/>
      <c r="AB1021" s="19"/>
      <c r="AC1021" s="19"/>
      <c r="AD1021" s="19"/>
      <c r="AE1021" s="19"/>
      <c r="AF1021" s="19"/>
      <c r="AG1021" s="19"/>
      <c r="AH1021" s="19"/>
      <c r="AI1021" s="19"/>
      <c r="AJ1021" s="19"/>
      <c r="AK1021" s="19"/>
      <c r="AL1021" s="19"/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  <c r="AW1021" s="19"/>
      <c r="AX1021" s="19"/>
      <c r="GA1021" s="42"/>
    </row>
    <row r="1022" spans="1:183" s="18" customFormat="1" ht="12.75" x14ac:dyDescent="0.2">
      <c r="A1022" s="39"/>
      <c r="B1022" s="40"/>
      <c r="C1022" s="40"/>
      <c r="D1022" s="40"/>
      <c r="E1022" s="40"/>
      <c r="F1022" s="40"/>
      <c r="G1022" s="41"/>
      <c r="H1022" s="40"/>
      <c r="I1022" s="40"/>
      <c r="J1022" s="40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19"/>
      <c r="V1022" s="19"/>
      <c r="W1022" s="19"/>
      <c r="X1022" s="19"/>
      <c r="Y1022" s="19"/>
      <c r="Z1022" s="19"/>
      <c r="AA1022" s="19"/>
      <c r="AB1022" s="19"/>
      <c r="AC1022" s="19"/>
      <c r="AD1022" s="19"/>
      <c r="AE1022" s="19"/>
      <c r="AF1022" s="19"/>
      <c r="AG1022" s="19"/>
      <c r="AH1022" s="19"/>
      <c r="AI1022" s="19"/>
      <c r="AJ1022" s="19"/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/>
      <c r="AV1022" s="19"/>
      <c r="AW1022" s="19"/>
      <c r="AX1022" s="19"/>
      <c r="GA1022" s="42"/>
    </row>
    <row r="1023" spans="1:183" s="18" customFormat="1" ht="12.75" x14ac:dyDescent="0.2">
      <c r="A1023" s="39"/>
      <c r="B1023" s="40"/>
      <c r="C1023" s="40"/>
      <c r="D1023" s="40"/>
      <c r="E1023" s="40"/>
      <c r="F1023" s="40"/>
      <c r="G1023" s="41"/>
      <c r="H1023" s="40"/>
      <c r="I1023" s="40"/>
      <c r="J1023" s="40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19"/>
      <c r="V1023" s="19"/>
      <c r="W1023" s="19"/>
      <c r="X1023" s="19"/>
      <c r="Y1023" s="19"/>
      <c r="Z1023" s="19"/>
      <c r="AA1023" s="19"/>
      <c r="AB1023" s="19"/>
      <c r="AC1023" s="19"/>
      <c r="AD1023" s="19"/>
      <c r="AE1023" s="19"/>
      <c r="AF1023" s="19"/>
      <c r="AG1023" s="19"/>
      <c r="AH1023" s="19"/>
      <c r="AI1023" s="19"/>
      <c r="AJ1023" s="19"/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/>
      <c r="AW1023" s="19"/>
      <c r="AX1023" s="19"/>
      <c r="GA1023" s="42"/>
    </row>
    <row r="1024" spans="1:183" s="18" customFormat="1" ht="12.75" x14ac:dyDescent="0.2">
      <c r="A1024" s="39"/>
      <c r="B1024" s="40"/>
      <c r="C1024" s="40"/>
      <c r="D1024" s="40"/>
      <c r="E1024" s="40"/>
      <c r="F1024" s="40"/>
      <c r="G1024" s="41"/>
      <c r="H1024" s="40"/>
      <c r="I1024" s="40"/>
      <c r="J1024" s="40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19"/>
      <c r="V1024" s="19"/>
      <c r="W1024" s="19"/>
      <c r="X1024" s="19"/>
      <c r="Y1024" s="19"/>
      <c r="Z1024" s="19"/>
      <c r="AA1024" s="19"/>
      <c r="AB1024" s="19"/>
      <c r="AC1024" s="19"/>
      <c r="AD1024" s="19"/>
      <c r="AE1024" s="19"/>
      <c r="AF1024" s="19"/>
      <c r="AG1024" s="19"/>
      <c r="AH1024" s="19"/>
      <c r="AI1024" s="19"/>
      <c r="AJ1024" s="19"/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/>
      <c r="AV1024" s="19"/>
      <c r="AW1024" s="19"/>
      <c r="AX1024" s="19"/>
      <c r="GA1024" s="42"/>
    </row>
    <row r="1025" spans="1:183" s="18" customFormat="1" ht="12.75" x14ac:dyDescent="0.2">
      <c r="A1025" s="39"/>
      <c r="B1025" s="40"/>
      <c r="C1025" s="40"/>
      <c r="D1025" s="40"/>
      <c r="E1025" s="40"/>
      <c r="F1025" s="40"/>
      <c r="G1025" s="41"/>
      <c r="H1025" s="40"/>
      <c r="I1025" s="40"/>
      <c r="J1025" s="40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19"/>
      <c r="V1025" s="19"/>
      <c r="W1025" s="19"/>
      <c r="X1025" s="19"/>
      <c r="Y1025" s="19"/>
      <c r="Z1025" s="19"/>
      <c r="AA1025" s="19"/>
      <c r="AB1025" s="19"/>
      <c r="AC1025" s="19"/>
      <c r="AD1025" s="19"/>
      <c r="AE1025" s="19"/>
      <c r="AF1025" s="19"/>
      <c r="AG1025" s="19"/>
      <c r="AH1025" s="19"/>
      <c r="AI1025" s="19"/>
      <c r="AJ1025" s="19"/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/>
      <c r="AW1025" s="19"/>
      <c r="AX1025" s="19"/>
      <c r="GA1025" s="42"/>
    </row>
    <row r="1026" spans="1:183" s="18" customFormat="1" ht="12.75" x14ac:dyDescent="0.2">
      <c r="A1026" s="39"/>
      <c r="B1026" s="40"/>
      <c r="C1026" s="40"/>
      <c r="D1026" s="40"/>
      <c r="E1026" s="40"/>
      <c r="F1026" s="40"/>
      <c r="G1026" s="41"/>
      <c r="H1026" s="40"/>
      <c r="I1026" s="40"/>
      <c r="J1026" s="40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19"/>
      <c r="V1026" s="19"/>
      <c r="W1026" s="19"/>
      <c r="X1026" s="19"/>
      <c r="Y1026" s="19"/>
      <c r="Z1026" s="19"/>
      <c r="AA1026" s="19"/>
      <c r="AB1026" s="19"/>
      <c r="AC1026" s="19"/>
      <c r="AD1026" s="19"/>
      <c r="AE1026" s="19"/>
      <c r="AF1026" s="19"/>
      <c r="AG1026" s="19"/>
      <c r="AH1026" s="19"/>
      <c r="AI1026" s="19"/>
      <c r="AJ1026" s="19"/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/>
      <c r="AV1026" s="19"/>
      <c r="AW1026" s="19"/>
      <c r="AX1026" s="19"/>
      <c r="GA1026" s="42"/>
    </row>
    <row r="1027" spans="1:183" s="18" customFormat="1" ht="12.75" x14ac:dyDescent="0.2">
      <c r="A1027" s="39"/>
      <c r="B1027" s="40"/>
      <c r="C1027" s="40"/>
      <c r="D1027" s="40"/>
      <c r="E1027" s="40"/>
      <c r="F1027" s="40"/>
      <c r="G1027" s="41"/>
      <c r="H1027" s="40"/>
      <c r="I1027" s="40"/>
      <c r="J1027" s="40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19"/>
      <c r="V1027" s="19"/>
      <c r="W1027" s="19"/>
      <c r="X1027" s="19"/>
      <c r="Y1027" s="19"/>
      <c r="Z1027" s="19"/>
      <c r="AA1027" s="19"/>
      <c r="AB1027" s="19"/>
      <c r="AC1027" s="19"/>
      <c r="AD1027" s="19"/>
      <c r="AE1027" s="19"/>
      <c r="AF1027" s="19"/>
      <c r="AG1027" s="19"/>
      <c r="AH1027" s="19"/>
      <c r="AI1027" s="19"/>
      <c r="AJ1027" s="19"/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/>
      <c r="AW1027" s="19"/>
      <c r="AX1027" s="19"/>
      <c r="GA1027" s="42"/>
    </row>
    <row r="1028" spans="1:183" s="18" customFormat="1" ht="12.75" x14ac:dyDescent="0.2">
      <c r="A1028" s="39"/>
      <c r="B1028" s="40"/>
      <c r="C1028" s="40"/>
      <c r="D1028" s="40"/>
      <c r="E1028" s="40"/>
      <c r="F1028" s="40"/>
      <c r="G1028" s="41"/>
      <c r="H1028" s="40"/>
      <c r="I1028" s="40"/>
      <c r="J1028" s="40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19"/>
      <c r="V1028" s="19"/>
      <c r="W1028" s="19"/>
      <c r="X1028" s="19"/>
      <c r="Y1028" s="19"/>
      <c r="Z1028" s="19"/>
      <c r="AA1028" s="19"/>
      <c r="AB1028" s="19"/>
      <c r="AC1028" s="19"/>
      <c r="AD1028" s="19"/>
      <c r="AE1028" s="19"/>
      <c r="AF1028" s="19"/>
      <c r="AG1028" s="19"/>
      <c r="AH1028" s="19"/>
      <c r="AI1028" s="19"/>
      <c r="AJ1028" s="19"/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/>
      <c r="AW1028" s="19"/>
      <c r="AX1028" s="19"/>
      <c r="GA1028" s="42"/>
    </row>
    <row r="1029" spans="1:183" s="18" customFormat="1" ht="12.75" x14ac:dyDescent="0.2">
      <c r="A1029" s="39"/>
      <c r="B1029" s="40"/>
      <c r="C1029" s="40"/>
      <c r="D1029" s="40"/>
      <c r="E1029" s="40"/>
      <c r="F1029" s="40"/>
      <c r="G1029" s="41"/>
      <c r="H1029" s="40"/>
      <c r="I1029" s="40"/>
      <c r="J1029" s="40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19"/>
      <c r="V1029" s="19"/>
      <c r="W1029" s="19"/>
      <c r="X1029" s="19"/>
      <c r="Y1029" s="19"/>
      <c r="Z1029" s="19"/>
      <c r="AA1029" s="19"/>
      <c r="AB1029" s="19"/>
      <c r="AC1029" s="19"/>
      <c r="AD1029" s="19"/>
      <c r="AE1029" s="19"/>
      <c r="AF1029" s="19"/>
      <c r="AG1029" s="19"/>
      <c r="AH1029" s="19"/>
      <c r="AI1029" s="19"/>
      <c r="AJ1029" s="19"/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/>
      <c r="AW1029" s="19"/>
      <c r="AX1029" s="19"/>
      <c r="GA1029" s="42"/>
    </row>
    <row r="1030" spans="1:183" s="18" customFormat="1" ht="12.75" x14ac:dyDescent="0.2">
      <c r="A1030" s="39"/>
      <c r="B1030" s="40"/>
      <c r="C1030" s="40"/>
      <c r="D1030" s="40"/>
      <c r="E1030" s="40"/>
      <c r="F1030" s="40"/>
      <c r="G1030" s="41"/>
      <c r="H1030" s="40"/>
      <c r="I1030" s="40"/>
      <c r="J1030" s="40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19"/>
      <c r="V1030" s="19"/>
      <c r="W1030" s="19"/>
      <c r="X1030" s="19"/>
      <c r="Y1030" s="19"/>
      <c r="Z1030" s="19"/>
      <c r="AA1030" s="19"/>
      <c r="AB1030" s="19"/>
      <c r="AC1030" s="19"/>
      <c r="AD1030" s="19"/>
      <c r="AE1030" s="19"/>
      <c r="AF1030" s="19"/>
      <c r="AG1030" s="19"/>
      <c r="AH1030" s="19"/>
      <c r="AI1030" s="19"/>
      <c r="AJ1030" s="19"/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/>
      <c r="AV1030" s="19"/>
      <c r="AW1030" s="19"/>
      <c r="AX1030" s="19"/>
      <c r="GA1030" s="42"/>
    </row>
    <row r="1031" spans="1:183" s="18" customFormat="1" ht="12.75" x14ac:dyDescent="0.2">
      <c r="A1031" s="39"/>
      <c r="B1031" s="40"/>
      <c r="C1031" s="40"/>
      <c r="D1031" s="40"/>
      <c r="E1031" s="40"/>
      <c r="F1031" s="40"/>
      <c r="G1031" s="41"/>
      <c r="H1031" s="40"/>
      <c r="I1031" s="40"/>
      <c r="J1031" s="40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19"/>
      <c r="V1031" s="19"/>
      <c r="W1031" s="19"/>
      <c r="X1031" s="19"/>
      <c r="Y1031" s="19"/>
      <c r="Z1031" s="19"/>
      <c r="AA1031" s="19"/>
      <c r="AB1031" s="19"/>
      <c r="AC1031" s="19"/>
      <c r="AD1031" s="19"/>
      <c r="AE1031" s="19"/>
      <c r="AF1031" s="19"/>
      <c r="AG1031" s="19"/>
      <c r="AH1031" s="19"/>
      <c r="AI1031" s="19"/>
      <c r="AJ1031" s="19"/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/>
      <c r="AW1031" s="19"/>
      <c r="AX1031" s="19"/>
      <c r="GA1031" s="42"/>
    </row>
    <row r="1032" spans="1:183" s="18" customFormat="1" ht="12.75" x14ac:dyDescent="0.2">
      <c r="A1032" s="39"/>
      <c r="B1032" s="40"/>
      <c r="C1032" s="40"/>
      <c r="D1032" s="40"/>
      <c r="E1032" s="40"/>
      <c r="F1032" s="40"/>
      <c r="G1032" s="41"/>
      <c r="H1032" s="40"/>
      <c r="I1032" s="40"/>
      <c r="J1032" s="40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19"/>
      <c r="V1032" s="19"/>
      <c r="W1032" s="19"/>
      <c r="X1032" s="19"/>
      <c r="Y1032" s="19"/>
      <c r="Z1032" s="19"/>
      <c r="AA1032" s="19"/>
      <c r="AB1032" s="19"/>
      <c r="AC1032" s="19"/>
      <c r="AD1032" s="19"/>
      <c r="AE1032" s="19"/>
      <c r="AF1032" s="19"/>
      <c r="AG1032" s="19"/>
      <c r="AH1032" s="19"/>
      <c r="AI1032" s="19"/>
      <c r="AJ1032" s="19"/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/>
      <c r="AW1032" s="19"/>
      <c r="AX1032" s="19"/>
      <c r="GA1032" s="42"/>
    </row>
    <row r="1033" spans="1:183" s="18" customFormat="1" ht="12.75" x14ac:dyDescent="0.2">
      <c r="A1033" s="39"/>
      <c r="B1033" s="40"/>
      <c r="C1033" s="40"/>
      <c r="D1033" s="40"/>
      <c r="E1033" s="40"/>
      <c r="F1033" s="40"/>
      <c r="G1033" s="41"/>
      <c r="H1033" s="40"/>
      <c r="I1033" s="40"/>
      <c r="J1033" s="40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19"/>
      <c r="V1033" s="19"/>
      <c r="W1033" s="19"/>
      <c r="X1033" s="19"/>
      <c r="Y1033" s="19"/>
      <c r="Z1033" s="19"/>
      <c r="AA1033" s="19"/>
      <c r="AB1033" s="19"/>
      <c r="AC1033" s="19"/>
      <c r="AD1033" s="19"/>
      <c r="AE1033" s="19"/>
      <c r="AF1033" s="19"/>
      <c r="AG1033" s="19"/>
      <c r="AH1033" s="19"/>
      <c r="AI1033" s="19"/>
      <c r="AJ1033" s="19"/>
      <c r="AK1033" s="19"/>
      <c r="AL1033" s="19"/>
      <c r="AM1033" s="19"/>
      <c r="AN1033" s="19"/>
      <c r="AO1033" s="19"/>
      <c r="AP1033" s="19"/>
      <c r="AQ1033" s="19"/>
      <c r="AR1033" s="19"/>
      <c r="AS1033" s="19"/>
      <c r="AT1033" s="19"/>
      <c r="AU1033" s="19"/>
      <c r="AV1033" s="19"/>
      <c r="AW1033" s="19"/>
      <c r="AX1033" s="19"/>
      <c r="GA1033" s="42"/>
    </row>
    <row r="1034" spans="1:183" s="18" customFormat="1" ht="12.75" x14ac:dyDescent="0.2">
      <c r="A1034" s="39"/>
      <c r="B1034" s="40"/>
      <c r="C1034" s="40"/>
      <c r="D1034" s="40"/>
      <c r="E1034" s="40"/>
      <c r="F1034" s="40"/>
      <c r="G1034" s="41"/>
      <c r="H1034" s="40"/>
      <c r="I1034" s="40"/>
      <c r="J1034" s="40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19"/>
      <c r="V1034" s="19"/>
      <c r="W1034" s="19"/>
      <c r="X1034" s="19"/>
      <c r="Y1034" s="19"/>
      <c r="Z1034" s="19"/>
      <c r="AA1034" s="19"/>
      <c r="AB1034" s="19"/>
      <c r="AC1034" s="19"/>
      <c r="AD1034" s="19"/>
      <c r="AE1034" s="19"/>
      <c r="AF1034" s="19"/>
      <c r="AG1034" s="19"/>
      <c r="AH1034" s="19"/>
      <c r="AI1034" s="19"/>
      <c r="AJ1034" s="19"/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/>
      <c r="AW1034" s="19"/>
      <c r="AX1034" s="19"/>
      <c r="GA1034" s="42"/>
    </row>
    <row r="1035" spans="1:183" s="18" customFormat="1" ht="12.75" x14ac:dyDescent="0.2">
      <c r="A1035" s="39"/>
      <c r="B1035" s="40"/>
      <c r="C1035" s="40"/>
      <c r="D1035" s="40"/>
      <c r="E1035" s="40"/>
      <c r="F1035" s="40"/>
      <c r="G1035" s="41"/>
      <c r="H1035" s="40"/>
      <c r="I1035" s="40"/>
      <c r="J1035" s="40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19"/>
      <c r="V1035" s="19"/>
      <c r="W1035" s="19"/>
      <c r="X1035" s="19"/>
      <c r="Y1035" s="19"/>
      <c r="Z1035" s="19"/>
      <c r="AA1035" s="19"/>
      <c r="AB1035" s="19"/>
      <c r="AC1035" s="19"/>
      <c r="AD1035" s="19"/>
      <c r="AE1035" s="19"/>
      <c r="AF1035" s="19"/>
      <c r="AG1035" s="19"/>
      <c r="AH1035" s="19"/>
      <c r="AI1035" s="19"/>
      <c r="AJ1035" s="19"/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/>
      <c r="AW1035" s="19"/>
      <c r="AX1035" s="19"/>
      <c r="GA1035" s="42"/>
    </row>
    <row r="1036" spans="1:183" s="18" customFormat="1" ht="12.75" x14ac:dyDescent="0.2">
      <c r="A1036" s="39"/>
      <c r="B1036" s="40"/>
      <c r="C1036" s="40"/>
      <c r="D1036" s="40"/>
      <c r="E1036" s="40"/>
      <c r="F1036" s="40"/>
      <c r="G1036" s="41"/>
      <c r="H1036" s="40"/>
      <c r="I1036" s="40"/>
      <c r="J1036" s="40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19"/>
      <c r="V1036" s="19"/>
      <c r="W1036" s="19"/>
      <c r="X1036" s="19"/>
      <c r="Y1036" s="19"/>
      <c r="Z1036" s="19"/>
      <c r="AA1036" s="19"/>
      <c r="AB1036" s="19"/>
      <c r="AC1036" s="19"/>
      <c r="AD1036" s="19"/>
      <c r="AE1036" s="19"/>
      <c r="AF1036" s="19"/>
      <c r="AG1036" s="19"/>
      <c r="AH1036" s="19"/>
      <c r="AI1036" s="19"/>
      <c r="AJ1036" s="19"/>
      <c r="AK1036" s="19"/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  <c r="AW1036" s="19"/>
      <c r="AX1036" s="19"/>
      <c r="GA1036" s="42"/>
    </row>
    <row r="1037" spans="1:183" s="18" customFormat="1" ht="12.75" x14ac:dyDescent="0.2">
      <c r="A1037" s="39"/>
      <c r="B1037" s="40"/>
      <c r="C1037" s="40"/>
      <c r="D1037" s="40"/>
      <c r="E1037" s="40"/>
      <c r="F1037" s="40"/>
      <c r="G1037" s="41"/>
      <c r="H1037" s="40"/>
      <c r="I1037" s="40"/>
      <c r="J1037" s="40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19"/>
      <c r="V1037" s="19"/>
      <c r="W1037" s="19"/>
      <c r="X1037" s="19"/>
      <c r="Y1037" s="19"/>
      <c r="Z1037" s="19"/>
      <c r="AA1037" s="19"/>
      <c r="AB1037" s="19"/>
      <c r="AC1037" s="19"/>
      <c r="AD1037" s="19"/>
      <c r="AE1037" s="19"/>
      <c r="AF1037" s="19"/>
      <c r="AG1037" s="19"/>
      <c r="AH1037" s="19"/>
      <c r="AI1037" s="19"/>
      <c r="AJ1037" s="19"/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/>
      <c r="AW1037" s="19"/>
      <c r="AX1037" s="19"/>
      <c r="GA1037" s="42"/>
    </row>
    <row r="1038" spans="1:183" s="18" customFormat="1" ht="12.75" x14ac:dyDescent="0.2">
      <c r="A1038" s="39"/>
      <c r="B1038" s="40"/>
      <c r="C1038" s="40"/>
      <c r="D1038" s="40"/>
      <c r="E1038" s="40"/>
      <c r="F1038" s="40"/>
      <c r="G1038" s="41"/>
      <c r="H1038" s="40"/>
      <c r="I1038" s="40"/>
      <c r="J1038" s="40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19"/>
      <c r="V1038" s="19"/>
      <c r="W1038" s="19"/>
      <c r="X1038" s="19"/>
      <c r="Y1038" s="19"/>
      <c r="Z1038" s="19"/>
      <c r="AA1038" s="19"/>
      <c r="AB1038" s="19"/>
      <c r="AC1038" s="19"/>
      <c r="AD1038" s="19"/>
      <c r="AE1038" s="19"/>
      <c r="AF1038" s="19"/>
      <c r="AG1038" s="19"/>
      <c r="AH1038" s="19"/>
      <c r="AI1038" s="19"/>
      <c r="AJ1038" s="19"/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/>
      <c r="AW1038" s="19"/>
      <c r="AX1038" s="19"/>
      <c r="GA1038" s="42"/>
    </row>
    <row r="1039" spans="1:183" s="18" customFormat="1" ht="12.75" x14ac:dyDescent="0.2">
      <c r="A1039" s="39"/>
      <c r="B1039" s="40"/>
      <c r="C1039" s="40"/>
      <c r="D1039" s="40"/>
      <c r="E1039" s="40"/>
      <c r="F1039" s="40"/>
      <c r="G1039" s="41"/>
      <c r="H1039" s="40"/>
      <c r="I1039" s="40"/>
      <c r="J1039" s="40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19"/>
      <c r="V1039" s="19"/>
      <c r="W1039" s="19"/>
      <c r="X1039" s="19"/>
      <c r="Y1039" s="19"/>
      <c r="Z1039" s="19"/>
      <c r="AA1039" s="19"/>
      <c r="AB1039" s="19"/>
      <c r="AC1039" s="19"/>
      <c r="AD1039" s="19"/>
      <c r="AE1039" s="19"/>
      <c r="AF1039" s="19"/>
      <c r="AG1039" s="19"/>
      <c r="AH1039" s="19"/>
      <c r="AI1039" s="19"/>
      <c r="AJ1039" s="19"/>
      <c r="AK1039" s="19"/>
      <c r="AL1039" s="19"/>
      <c r="AM1039" s="19"/>
      <c r="AN1039" s="19"/>
      <c r="AO1039" s="19"/>
      <c r="AP1039" s="19"/>
      <c r="AQ1039" s="19"/>
      <c r="AR1039" s="19"/>
      <c r="AS1039" s="19"/>
      <c r="AT1039" s="19"/>
      <c r="AU1039" s="19"/>
      <c r="AV1039" s="19"/>
      <c r="AW1039" s="19"/>
      <c r="AX1039" s="19"/>
      <c r="GA1039" s="42"/>
    </row>
    <row r="1040" spans="1:183" s="18" customFormat="1" ht="12.75" x14ac:dyDescent="0.2">
      <c r="A1040" s="39"/>
      <c r="B1040" s="40"/>
      <c r="C1040" s="40"/>
      <c r="D1040" s="40"/>
      <c r="E1040" s="40"/>
      <c r="F1040" s="40"/>
      <c r="G1040" s="41"/>
      <c r="H1040" s="40"/>
      <c r="I1040" s="40"/>
      <c r="J1040" s="40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19"/>
      <c r="V1040" s="19"/>
      <c r="W1040" s="19"/>
      <c r="X1040" s="19"/>
      <c r="Y1040" s="19"/>
      <c r="Z1040" s="19"/>
      <c r="AA1040" s="19"/>
      <c r="AB1040" s="19"/>
      <c r="AC1040" s="19"/>
      <c r="AD1040" s="19"/>
      <c r="AE1040" s="19"/>
      <c r="AF1040" s="19"/>
      <c r="AG1040" s="19"/>
      <c r="AH1040" s="19"/>
      <c r="AI1040" s="19"/>
      <c r="AJ1040" s="19"/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/>
      <c r="AW1040" s="19"/>
      <c r="AX1040" s="19"/>
      <c r="GA1040" s="42"/>
    </row>
    <row r="1041" spans="1:183" s="18" customFormat="1" ht="12.75" x14ac:dyDescent="0.2">
      <c r="A1041" s="39"/>
      <c r="B1041" s="40"/>
      <c r="C1041" s="40"/>
      <c r="D1041" s="40"/>
      <c r="E1041" s="40"/>
      <c r="F1041" s="40"/>
      <c r="G1041" s="41"/>
      <c r="H1041" s="40"/>
      <c r="I1041" s="40"/>
      <c r="J1041" s="40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19"/>
      <c r="V1041" s="19"/>
      <c r="W1041" s="19"/>
      <c r="X1041" s="19"/>
      <c r="Y1041" s="19"/>
      <c r="Z1041" s="19"/>
      <c r="AA1041" s="19"/>
      <c r="AB1041" s="19"/>
      <c r="AC1041" s="19"/>
      <c r="AD1041" s="19"/>
      <c r="AE1041" s="19"/>
      <c r="AF1041" s="19"/>
      <c r="AG1041" s="19"/>
      <c r="AH1041" s="19"/>
      <c r="AI1041" s="19"/>
      <c r="AJ1041" s="19"/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/>
      <c r="AW1041" s="19"/>
      <c r="AX1041" s="19"/>
      <c r="GA1041" s="42"/>
    </row>
    <row r="1042" spans="1:183" s="18" customFormat="1" ht="12.75" x14ac:dyDescent="0.2">
      <c r="A1042" s="39"/>
      <c r="B1042" s="40"/>
      <c r="C1042" s="40"/>
      <c r="D1042" s="40"/>
      <c r="E1042" s="40"/>
      <c r="F1042" s="40"/>
      <c r="G1042" s="41"/>
      <c r="H1042" s="40"/>
      <c r="I1042" s="40"/>
      <c r="J1042" s="40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19"/>
      <c r="V1042" s="19"/>
      <c r="W1042" s="19"/>
      <c r="X1042" s="19"/>
      <c r="Y1042" s="19"/>
      <c r="Z1042" s="19"/>
      <c r="AA1042" s="19"/>
      <c r="AB1042" s="19"/>
      <c r="AC1042" s="19"/>
      <c r="AD1042" s="19"/>
      <c r="AE1042" s="19"/>
      <c r="AF1042" s="19"/>
      <c r="AG1042" s="19"/>
      <c r="AH1042" s="19"/>
      <c r="AI1042" s="19"/>
      <c r="AJ1042" s="19"/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/>
      <c r="AW1042" s="19"/>
      <c r="AX1042" s="19"/>
      <c r="GA1042" s="42"/>
    </row>
    <row r="1043" spans="1:183" s="18" customFormat="1" ht="12.75" x14ac:dyDescent="0.2">
      <c r="A1043" s="39"/>
      <c r="B1043" s="40"/>
      <c r="C1043" s="40"/>
      <c r="D1043" s="40"/>
      <c r="E1043" s="40"/>
      <c r="F1043" s="40"/>
      <c r="G1043" s="41"/>
      <c r="H1043" s="40"/>
      <c r="I1043" s="40"/>
      <c r="J1043" s="40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19"/>
      <c r="V1043" s="19"/>
      <c r="W1043" s="19"/>
      <c r="X1043" s="19"/>
      <c r="Y1043" s="19"/>
      <c r="Z1043" s="19"/>
      <c r="AA1043" s="19"/>
      <c r="AB1043" s="19"/>
      <c r="AC1043" s="19"/>
      <c r="AD1043" s="19"/>
      <c r="AE1043" s="19"/>
      <c r="AF1043" s="19"/>
      <c r="AG1043" s="19"/>
      <c r="AH1043" s="19"/>
      <c r="AI1043" s="19"/>
      <c r="AJ1043" s="19"/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/>
      <c r="AW1043" s="19"/>
      <c r="AX1043" s="19"/>
      <c r="GA1043" s="42"/>
    </row>
    <row r="1044" spans="1:183" s="18" customFormat="1" ht="12.75" x14ac:dyDescent="0.2">
      <c r="A1044" s="39"/>
      <c r="B1044" s="40"/>
      <c r="C1044" s="40"/>
      <c r="D1044" s="40"/>
      <c r="E1044" s="40"/>
      <c r="F1044" s="40"/>
      <c r="G1044" s="41"/>
      <c r="H1044" s="40"/>
      <c r="I1044" s="40"/>
      <c r="J1044" s="40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19"/>
      <c r="V1044" s="19"/>
      <c r="W1044" s="19"/>
      <c r="X1044" s="19"/>
      <c r="Y1044" s="19"/>
      <c r="Z1044" s="19"/>
      <c r="AA1044" s="19"/>
      <c r="AB1044" s="19"/>
      <c r="AC1044" s="19"/>
      <c r="AD1044" s="19"/>
      <c r="AE1044" s="19"/>
      <c r="AF1044" s="19"/>
      <c r="AG1044" s="19"/>
      <c r="AH1044" s="19"/>
      <c r="AI1044" s="19"/>
      <c r="AJ1044" s="19"/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/>
      <c r="AW1044" s="19"/>
      <c r="AX1044" s="19"/>
      <c r="GA1044" s="42"/>
    </row>
    <row r="1045" spans="1:183" s="18" customFormat="1" ht="12.75" x14ac:dyDescent="0.2">
      <c r="A1045" s="39"/>
      <c r="B1045" s="40"/>
      <c r="C1045" s="40"/>
      <c r="D1045" s="40"/>
      <c r="E1045" s="40"/>
      <c r="F1045" s="40"/>
      <c r="G1045" s="41"/>
      <c r="H1045" s="40"/>
      <c r="I1045" s="40"/>
      <c r="J1045" s="40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19"/>
      <c r="V1045" s="19"/>
      <c r="W1045" s="19"/>
      <c r="X1045" s="19"/>
      <c r="Y1045" s="19"/>
      <c r="Z1045" s="19"/>
      <c r="AA1045" s="19"/>
      <c r="AB1045" s="19"/>
      <c r="AC1045" s="19"/>
      <c r="AD1045" s="19"/>
      <c r="AE1045" s="19"/>
      <c r="AF1045" s="19"/>
      <c r="AG1045" s="19"/>
      <c r="AH1045" s="19"/>
      <c r="AI1045" s="19"/>
      <c r="AJ1045" s="19"/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/>
      <c r="AW1045" s="19"/>
      <c r="AX1045" s="19"/>
      <c r="GA1045" s="42"/>
    </row>
    <row r="1046" spans="1:183" s="18" customFormat="1" ht="12.75" x14ac:dyDescent="0.2">
      <c r="A1046" s="39"/>
      <c r="B1046" s="40"/>
      <c r="C1046" s="40"/>
      <c r="D1046" s="40"/>
      <c r="E1046" s="40"/>
      <c r="F1046" s="40"/>
      <c r="G1046" s="41"/>
      <c r="H1046" s="40"/>
      <c r="I1046" s="40"/>
      <c r="J1046" s="40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19"/>
      <c r="V1046" s="19"/>
      <c r="W1046" s="19"/>
      <c r="X1046" s="19"/>
      <c r="Y1046" s="19"/>
      <c r="Z1046" s="19"/>
      <c r="AA1046" s="19"/>
      <c r="AB1046" s="19"/>
      <c r="AC1046" s="19"/>
      <c r="AD1046" s="19"/>
      <c r="AE1046" s="19"/>
      <c r="AF1046" s="19"/>
      <c r="AG1046" s="19"/>
      <c r="AH1046" s="19"/>
      <c r="AI1046" s="19"/>
      <c r="AJ1046" s="19"/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/>
      <c r="AV1046" s="19"/>
      <c r="AW1046" s="19"/>
      <c r="AX1046" s="19"/>
      <c r="GA1046" s="42"/>
    </row>
    <row r="1047" spans="1:183" s="18" customFormat="1" ht="12.75" x14ac:dyDescent="0.2">
      <c r="A1047" s="39"/>
      <c r="B1047" s="40"/>
      <c r="C1047" s="40"/>
      <c r="D1047" s="40"/>
      <c r="E1047" s="40"/>
      <c r="F1047" s="40"/>
      <c r="G1047" s="41"/>
      <c r="H1047" s="40"/>
      <c r="I1047" s="40"/>
      <c r="J1047" s="40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19"/>
      <c r="V1047" s="19"/>
      <c r="W1047" s="19"/>
      <c r="X1047" s="19"/>
      <c r="Y1047" s="19"/>
      <c r="Z1047" s="19"/>
      <c r="AA1047" s="19"/>
      <c r="AB1047" s="19"/>
      <c r="AC1047" s="19"/>
      <c r="AD1047" s="19"/>
      <c r="AE1047" s="19"/>
      <c r="AF1047" s="19"/>
      <c r="AG1047" s="19"/>
      <c r="AH1047" s="19"/>
      <c r="AI1047" s="19"/>
      <c r="AJ1047" s="19"/>
      <c r="AK1047" s="19"/>
      <c r="AL1047" s="19"/>
      <c r="AM1047" s="19"/>
      <c r="AN1047" s="19"/>
      <c r="AO1047" s="19"/>
      <c r="AP1047" s="19"/>
      <c r="AQ1047" s="19"/>
      <c r="AR1047" s="19"/>
      <c r="AS1047" s="19"/>
      <c r="AT1047" s="19"/>
      <c r="AU1047" s="19"/>
      <c r="AV1047" s="19"/>
      <c r="AW1047" s="19"/>
      <c r="AX1047" s="19"/>
      <c r="GA1047" s="42"/>
    </row>
    <row r="1048" spans="1:183" s="18" customFormat="1" ht="12.75" x14ac:dyDescent="0.2">
      <c r="A1048" s="39"/>
      <c r="B1048" s="40"/>
      <c r="C1048" s="40"/>
      <c r="D1048" s="40"/>
      <c r="E1048" s="40"/>
      <c r="F1048" s="40"/>
      <c r="G1048" s="41"/>
      <c r="H1048" s="40"/>
      <c r="I1048" s="40"/>
      <c r="J1048" s="40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19"/>
      <c r="V1048" s="19"/>
      <c r="W1048" s="19"/>
      <c r="X1048" s="19"/>
      <c r="Y1048" s="19"/>
      <c r="Z1048" s="19"/>
      <c r="AA1048" s="19"/>
      <c r="AB1048" s="19"/>
      <c r="AC1048" s="19"/>
      <c r="AD1048" s="19"/>
      <c r="AE1048" s="19"/>
      <c r="AF1048" s="19"/>
      <c r="AG1048" s="19"/>
      <c r="AH1048" s="19"/>
      <c r="AI1048" s="19"/>
      <c r="AJ1048" s="19"/>
      <c r="AK1048" s="19"/>
      <c r="AL1048" s="19"/>
      <c r="AM1048" s="19"/>
      <c r="AN1048" s="19"/>
      <c r="AO1048" s="19"/>
      <c r="AP1048" s="19"/>
      <c r="AQ1048" s="19"/>
      <c r="AR1048" s="19"/>
      <c r="AS1048" s="19"/>
      <c r="AT1048" s="19"/>
      <c r="AU1048" s="19"/>
      <c r="AV1048" s="19"/>
      <c r="AW1048" s="19"/>
      <c r="AX1048" s="19"/>
      <c r="GA1048" s="42"/>
    </row>
    <row r="1049" spans="1:183" s="18" customFormat="1" ht="12.75" x14ac:dyDescent="0.2">
      <c r="A1049" s="39"/>
      <c r="B1049" s="40"/>
      <c r="C1049" s="40"/>
      <c r="D1049" s="40"/>
      <c r="E1049" s="40"/>
      <c r="F1049" s="40"/>
      <c r="G1049" s="41"/>
      <c r="H1049" s="40"/>
      <c r="I1049" s="40"/>
      <c r="J1049" s="40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19"/>
      <c r="V1049" s="19"/>
      <c r="W1049" s="19"/>
      <c r="X1049" s="19"/>
      <c r="Y1049" s="19"/>
      <c r="Z1049" s="19"/>
      <c r="AA1049" s="19"/>
      <c r="AB1049" s="19"/>
      <c r="AC1049" s="19"/>
      <c r="AD1049" s="19"/>
      <c r="AE1049" s="19"/>
      <c r="AF1049" s="19"/>
      <c r="AG1049" s="19"/>
      <c r="AH1049" s="19"/>
      <c r="AI1049" s="19"/>
      <c r="AJ1049" s="19"/>
      <c r="AK1049" s="19"/>
      <c r="AL1049" s="19"/>
      <c r="AM1049" s="19"/>
      <c r="AN1049" s="19"/>
      <c r="AO1049" s="19"/>
      <c r="AP1049" s="19"/>
      <c r="AQ1049" s="19"/>
      <c r="AR1049" s="19"/>
      <c r="AS1049" s="19"/>
      <c r="AT1049" s="19"/>
      <c r="AU1049" s="19"/>
      <c r="AV1049" s="19"/>
      <c r="AW1049" s="19"/>
      <c r="AX1049" s="19"/>
      <c r="GA1049" s="42"/>
    </row>
    <row r="1050" spans="1:183" s="18" customFormat="1" ht="12.75" x14ac:dyDescent="0.2">
      <c r="A1050" s="39"/>
      <c r="B1050" s="40"/>
      <c r="C1050" s="40"/>
      <c r="D1050" s="40"/>
      <c r="E1050" s="40"/>
      <c r="F1050" s="40"/>
      <c r="G1050" s="41"/>
      <c r="H1050" s="40"/>
      <c r="I1050" s="40"/>
      <c r="J1050" s="40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19"/>
      <c r="V1050" s="19"/>
      <c r="W1050" s="19"/>
      <c r="X1050" s="19"/>
      <c r="Y1050" s="19"/>
      <c r="Z1050" s="19"/>
      <c r="AA1050" s="19"/>
      <c r="AB1050" s="19"/>
      <c r="AC1050" s="19"/>
      <c r="AD1050" s="19"/>
      <c r="AE1050" s="19"/>
      <c r="AF1050" s="19"/>
      <c r="AG1050" s="19"/>
      <c r="AH1050" s="19"/>
      <c r="AI1050" s="19"/>
      <c r="AJ1050" s="19"/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/>
      <c r="AW1050" s="19"/>
      <c r="AX1050" s="19"/>
      <c r="GA1050" s="42"/>
    </row>
    <row r="1051" spans="1:183" s="18" customFormat="1" ht="12.75" x14ac:dyDescent="0.2">
      <c r="A1051" s="39"/>
      <c r="B1051" s="40"/>
      <c r="C1051" s="40"/>
      <c r="D1051" s="40"/>
      <c r="E1051" s="40"/>
      <c r="F1051" s="40"/>
      <c r="G1051" s="41"/>
      <c r="H1051" s="40"/>
      <c r="I1051" s="40"/>
      <c r="J1051" s="40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19"/>
      <c r="V1051" s="19"/>
      <c r="W1051" s="19"/>
      <c r="X1051" s="19"/>
      <c r="Y1051" s="19"/>
      <c r="Z1051" s="19"/>
      <c r="AA1051" s="19"/>
      <c r="AB1051" s="19"/>
      <c r="AC1051" s="19"/>
      <c r="AD1051" s="19"/>
      <c r="AE1051" s="19"/>
      <c r="AF1051" s="19"/>
      <c r="AG1051" s="19"/>
      <c r="AH1051" s="19"/>
      <c r="AI1051" s="19"/>
      <c r="AJ1051" s="19"/>
      <c r="AK1051" s="19"/>
      <c r="AL1051" s="19"/>
      <c r="AM1051" s="19"/>
      <c r="AN1051" s="19"/>
      <c r="AO1051" s="19"/>
      <c r="AP1051" s="19"/>
      <c r="AQ1051" s="19"/>
      <c r="AR1051" s="19"/>
      <c r="AS1051" s="19"/>
      <c r="AT1051" s="19"/>
      <c r="AU1051" s="19"/>
      <c r="AV1051" s="19"/>
      <c r="AW1051" s="19"/>
      <c r="AX1051" s="19"/>
      <c r="GA1051" s="42"/>
    </row>
    <row r="1052" spans="1:183" s="18" customFormat="1" ht="12.75" x14ac:dyDescent="0.2">
      <c r="A1052" s="39"/>
      <c r="B1052" s="40"/>
      <c r="C1052" s="40"/>
      <c r="D1052" s="40"/>
      <c r="E1052" s="40"/>
      <c r="F1052" s="40"/>
      <c r="G1052" s="41"/>
      <c r="H1052" s="40"/>
      <c r="I1052" s="40"/>
      <c r="J1052" s="40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19"/>
      <c r="V1052" s="19"/>
      <c r="W1052" s="19"/>
      <c r="X1052" s="19"/>
      <c r="Y1052" s="19"/>
      <c r="Z1052" s="19"/>
      <c r="AA1052" s="19"/>
      <c r="AB1052" s="19"/>
      <c r="AC1052" s="19"/>
      <c r="AD1052" s="19"/>
      <c r="AE1052" s="19"/>
      <c r="AF1052" s="19"/>
      <c r="AG1052" s="19"/>
      <c r="AH1052" s="19"/>
      <c r="AI1052" s="19"/>
      <c r="AJ1052" s="19"/>
      <c r="AK1052" s="19"/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  <c r="AW1052" s="19"/>
      <c r="AX1052" s="19"/>
      <c r="GA1052" s="42"/>
    </row>
    <row r="1053" spans="1:183" s="18" customFormat="1" ht="12.75" x14ac:dyDescent="0.2">
      <c r="A1053" s="39"/>
      <c r="B1053" s="40"/>
      <c r="C1053" s="40"/>
      <c r="D1053" s="40"/>
      <c r="E1053" s="40"/>
      <c r="F1053" s="40"/>
      <c r="G1053" s="41"/>
      <c r="H1053" s="40"/>
      <c r="I1053" s="40"/>
      <c r="J1053" s="40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19"/>
      <c r="V1053" s="19"/>
      <c r="W1053" s="19"/>
      <c r="X1053" s="19"/>
      <c r="Y1053" s="19"/>
      <c r="Z1053" s="19"/>
      <c r="AA1053" s="19"/>
      <c r="AB1053" s="19"/>
      <c r="AC1053" s="19"/>
      <c r="AD1053" s="19"/>
      <c r="AE1053" s="19"/>
      <c r="AF1053" s="19"/>
      <c r="AG1053" s="19"/>
      <c r="AH1053" s="19"/>
      <c r="AI1053" s="19"/>
      <c r="AJ1053" s="19"/>
      <c r="AK1053" s="19"/>
      <c r="AL1053" s="19"/>
      <c r="AM1053" s="19"/>
      <c r="AN1053" s="19"/>
      <c r="AO1053" s="19"/>
      <c r="AP1053" s="19"/>
      <c r="AQ1053" s="19"/>
      <c r="AR1053" s="19"/>
      <c r="AS1053" s="19"/>
      <c r="AT1053" s="19"/>
      <c r="AU1053" s="19"/>
      <c r="AV1053" s="19"/>
      <c r="AW1053" s="19"/>
      <c r="AX1053" s="19"/>
      <c r="GA1053" s="42"/>
    </row>
    <row r="1054" spans="1:183" s="18" customFormat="1" ht="12.75" x14ac:dyDescent="0.2">
      <c r="A1054" s="39"/>
      <c r="B1054" s="40"/>
      <c r="C1054" s="40"/>
      <c r="D1054" s="40"/>
      <c r="E1054" s="40"/>
      <c r="F1054" s="40"/>
      <c r="G1054" s="41"/>
      <c r="H1054" s="40"/>
      <c r="I1054" s="40"/>
      <c r="J1054" s="40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19"/>
      <c r="V1054" s="19"/>
      <c r="W1054" s="19"/>
      <c r="X1054" s="19"/>
      <c r="Y1054" s="19"/>
      <c r="Z1054" s="19"/>
      <c r="AA1054" s="19"/>
      <c r="AB1054" s="19"/>
      <c r="AC1054" s="19"/>
      <c r="AD1054" s="19"/>
      <c r="AE1054" s="19"/>
      <c r="AF1054" s="19"/>
      <c r="AG1054" s="19"/>
      <c r="AH1054" s="19"/>
      <c r="AI1054" s="19"/>
      <c r="AJ1054" s="19"/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/>
      <c r="AW1054" s="19"/>
      <c r="AX1054" s="19"/>
      <c r="GA1054" s="42"/>
    </row>
    <row r="1055" spans="1:183" s="18" customFormat="1" ht="12.75" x14ac:dyDescent="0.2">
      <c r="A1055" s="39"/>
      <c r="B1055" s="40"/>
      <c r="C1055" s="40"/>
      <c r="D1055" s="40"/>
      <c r="E1055" s="40"/>
      <c r="F1055" s="40"/>
      <c r="G1055" s="41"/>
      <c r="H1055" s="40"/>
      <c r="I1055" s="40"/>
      <c r="J1055" s="40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19"/>
      <c r="V1055" s="19"/>
      <c r="W1055" s="19"/>
      <c r="X1055" s="19"/>
      <c r="Y1055" s="19"/>
      <c r="Z1055" s="19"/>
      <c r="AA1055" s="19"/>
      <c r="AB1055" s="19"/>
      <c r="AC1055" s="19"/>
      <c r="AD1055" s="19"/>
      <c r="AE1055" s="19"/>
      <c r="AF1055" s="19"/>
      <c r="AG1055" s="19"/>
      <c r="AH1055" s="19"/>
      <c r="AI1055" s="19"/>
      <c r="AJ1055" s="19"/>
      <c r="AK1055" s="19"/>
      <c r="AL1055" s="19"/>
      <c r="AM1055" s="19"/>
      <c r="AN1055" s="19"/>
      <c r="AO1055" s="19"/>
      <c r="AP1055" s="19"/>
      <c r="AQ1055" s="19"/>
      <c r="AR1055" s="19"/>
      <c r="AS1055" s="19"/>
      <c r="AT1055" s="19"/>
      <c r="AU1055" s="19"/>
      <c r="AV1055" s="19"/>
      <c r="AW1055" s="19"/>
      <c r="AX1055" s="19"/>
      <c r="GA1055" s="42"/>
    </row>
    <row r="1056" spans="1:183" s="18" customFormat="1" ht="12.75" x14ac:dyDescent="0.2">
      <c r="A1056" s="39"/>
      <c r="B1056" s="40"/>
      <c r="C1056" s="40"/>
      <c r="D1056" s="40"/>
      <c r="E1056" s="40"/>
      <c r="F1056" s="40"/>
      <c r="G1056" s="41"/>
      <c r="H1056" s="40"/>
      <c r="I1056" s="40"/>
      <c r="J1056" s="40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19"/>
      <c r="V1056" s="19"/>
      <c r="W1056" s="19"/>
      <c r="X1056" s="19"/>
      <c r="Y1056" s="19"/>
      <c r="Z1056" s="19"/>
      <c r="AA1056" s="19"/>
      <c r="AB1056" s="19"/>
      <c r="AC1056" s="19"/>
      <c r="AD1056" s="19"/>
      <c r="AE1056" s="19"/>
      <c r="AF1056" s="19"/>
      <c r="AG1056" s="19"/>
      <c r="AH1056" s="19"/>
      <c r="AI1056" s="19"/>
      <c r="AJ1056" s="19"/>
      <c r="AK1056" s="19"/>
      <c r="AL1056" s="19"/>
      <c r="AM1056" s="19"/>
      <c r="AN1056" s="19"/>
      <c r="AO1056" s="19"/>
      <c r="AP1056" s="19"/>
      <c r="AQ1056" s="19"/>
      <c r="AR1056" s="19"/>
      <c r="AS1056" s="19"/>
      <c r="AT1056" s="19"/>
      <c r="AU1056" s="19"/>
      <c r="AV1056" s="19"/>
      <c r="AW1056" s="19"/>
      <c r="AX1056" s="19"/>
      <c r="GA1056" s="42"/>
    </row>
    <row r="1057" spans="1:183" s="18" customFormat="1" ht="12.75" x14ac:dyDescent="0.2">
      <c r="A1057" s="39"/>
      <c r="B1057" s="40"/>
      <c r="C1057" s="40"/>
      <c r="D1057" s="40"/>
      <c r="E1057" s="40"/>
      <c r="F1057" s="40"/>
      <c r="G1057" s="41"/>
      <c r="H1057" s="40"/>
      <c r="I1057" s="40"/>
      <c r="J1057" s="40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19"/>
      <c r="V1057" s="19"/>
      <c r="W1057" s="19"/>
      <c r="X1057" s="19"/>
      <c r="Y1057" s="19"/>
      <c r="Z1057" s="19"/>
      <c r="AA1057" s="19"/>
      <c r="AB1057" s="19"/>
      <c r="AC1057" s="19"/>
      <c r="AD1057" s="19"/>
      <c r="AE1057" s="19"/>
      <c r="AF1057" s="19"/>
      <c r="AG1057" s="19"/>
      <c r="AH1057" s="19"/>
      <c r="AI1057" s="19"/>
      <c r="AJ1057" s="19"/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/>
      <c r="AW1057" s="19"/>
      <c r="AX1057" s="19"/>
      <c r="GA1057" s="42"/>
    </row>
    <row r="1058" spans="1:183" s="18" customFormat="1" ht="12.75" x14ac:dyDescent="0.2">
      <c r="A1058" s="39"/>
      <c r="B1058" s="40"/>
      <c r="C1058" s="40"/>
      <c r="D1058" s="40"/>
      <c r="E1058" s="40"/>
      <c r="F1058" s="40"/>
      <c r="G1058" s="41"/>
      <c r="H1058" s="40"/>
      <c r="I1058" s="40"/>
      <c r="J1058" s="40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19"/>
      <c r="V1058" s="19"/>
      <c r="W1058" s="19"/>
      <c r="X1058" s="19"/>
      <c r="Y1058" s="19"/>
      <c r="Z1058" s="19"/>
      <c r="AA1058" s="19"/>
      <c r="AB1058" s="19"/>
      <c r="AC1058" s="19"/>
      <c r="AD1058" s="19"/>
      <c r="AE1058" s="19"/>
      <c r="AF1058" s="19"/>
      <c r="AG1058" s="19"/>
      <c r="AH1058" s="19"/>
      <c r="AI1058" s="19"/>
      <c r="AJ1058" s="19"/>
      <c r="AK1058" s="19"/>
      <c r="AL1058" s="19"/>
      <c r="AM1058" s="19"/>
      <c r="AN1058" s="19"/>
      <c r="AO1058" s="19"/>
      <c r="AP1058" s="19"/>
      <c r="AQ1058" s="19"/>
      <c r="AR1058" s="19"/>
      <c r="AS1058" s="19"/>
      <c r="AT1058" s="19"/>
      <c r="AU1058" s="19"/>
      <c r="AV1058" s="19"/>
      <c r="AW1058" s="19"/>
      <c r="AX1058" s="19"/>
      <c r="GA1058" s="42"/>
    </row>
    <row r="1059" spans="1:183" s="18" customFormat="1" ht="12.75" x14ac:dyDescent="0.2">
      <c r="A1059" s="39"/>
      <c r="B1059" s="40"/>
      <c r="C1059" s="40"/>
      <c r="D1059" s="40"/>
      <c r="E1059" s="40"/>
      <c r="F1059" s="40"/>
      <c r="G1059" s="41"/>
      <c r="H1059" s="40"/>
      <c r="I1059" s="40"/>
      <c r="J1059" s="40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19"/>
      <c r="V1059" s="19"/>
      <c r="W1059" s="19"/>
      <c r="X1059" s="19"/>
      <c r="Y1059" s="19"/>
      <c r="Z1059" s="19"/>
      <c r="AA1059" s="19"/>
      <c r="AB1059" s="19"/>
      <c r="AC1059" s="19"/>
      <c r="AD1059" s="19"/>
      <c r="AE1059" s="19"/>
      <c r="AF1059" s="19"/>
      <c r="AG1059" s="19"/>
      <c r="AH1059" s="19"/>
      <c r="AI1059" s="19"/>
      <c r="AJ1059" s="19"/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/>
      <c r="AW1059" s="19"/>
      <c r="AX1059" s="19"/>
      <c r="GA1059" s="42"/>
    </row>
    <row r="1060" spans="1:183" s="18" customFormat="1" ht="12.75" x14ac:dyDescent="0.2">
      <c r="A1060" s="39"/>
      <c r="B1060" s="40"/>
      <c r="C1060" s="40"/>
      <c r="D1060" s="40"/>
      <c r="E1060" s="40"/>
      <c r="F1060" s="40"/>
      <c r="G1060" s="41"/>
      <c r="H1060" s="40"/>
      <c r="I1060" s="40"/>
      <c r="J1060" s="40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19"/>
      <c r="V1060" s="19"/>
      <c r="W1060" s="19"/>
      <c r="X1060" s="19"/>
      <c r="Y1060" s="19"/>
      <c r="Z1060" s="19"/>
      <c r="AA1060" s="19"/>
      <c r="AB1060" s="19"/>
      <c r="AC1060" s="19"/>
      <c r="AD1060" s="19"/>
      <c r="AE1060" s="19"/>
      <c r="AF1060" s="19"/>
      <c r="AG1060" s="19"/>
      <c r="AH1060" s="19"/>
      <c r="AI1060" s="19"/>
      <c r="AJ1060" s="19"/>
      <c r="AK1060" s="19"/>
      <c r="AL1060" s="19"/>
      <c r="AM1060" s="19"/>
      <c r="AN1060" s="19"/>
      <c r="AO1060" s="19"/>
      <c r="AP1060" s="19"/>
      <c r="AQ1060" s="19"/>
      <c r="AR1060" s="19"/>
      <c r="AS1060" s="19"/>
      <c r="AT1060" s="19"/>
      <c r="AU1060" s="19"/>
      <c r="AV1060" s="19"/>
      <c r="AW1060" s="19"/>
      <c r="AX1060" s="19"/>
      <c r="GA1060" s="42"/>
    </row>
    <row r="1061" spans="1:183" s="18" customFormat="1" ht="12.75" x14ac:dyDescent="0.2">
      <c r="A1061" s="39"/>
      <c r="B1061" s="40"/>
      <c r="C1061" s="40"/>
      <c r="D1061" s="40"/>
      <c r="E1061" s="40"/>
      <c r="F1061" s="40"/>
      <c r="G1061" s="41"/>
      <c r="H1061" s="40"/>
      <c r="I1061" s="40"/>
      <c r="J1061" s="40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19"/>
      <c r="V1061" s="19"/>
      <c r="W1061" s="19"/>
      <c r="X1061" s="19"/>
      <c r="Y1061" s="19"/>
      <c r="Z1061" s="19"/>
      <c r="AA1061" s="19"/>
      <c r="AB1061" s="19"/>
      <c r="AC1061" s="19"/>
      <c r="AD1061" s="19"/>
      <c r="AE1061" s="19"/>
      <c r="AF1061" s="19"/>
      <c r="AG1061" s="19"/>
      <c r="AH1061" s="19"/>
      <c r="AI1061" s="19"/>
      <c r="AJ1061" s="19"/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/>
      <c r="AW1061" s="19"/>
      <c r="AX1061" s="19"/>
      <c r="GA1061" s="42"/>
    </row>
    <row r="1062" spans="1:183" s="18" customFormat="1" ht="12.75" x14ac:dyDescent="0.2">
      <c r="A1062" s="39"/>
      <c r="B1062" s="40"/>
      <c r="C1062" s="40"/>
      <c r="D1062" s="40"/>
      <c r="E1062" s="40"/>
      <c r="F1062" s="40"/>
      <c r="G1062" s="41"/>
      <c r="H1062" s="40"/>
      <c r="I1062" s="40"/>
      <c r="J1062" s="40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19"/>
      <c r="V1062" s="19"/>
      <c r="W1062" s="19"/>
      <c r="X1062" s="19"/>
      <c r="Y1062" s="19"/>
      <c r="Z1062" s="19"/>
      <c r="AA1062" s="19"/>
      <c r="AB1062" s="19"/>
      <c r="AC1062" s="19"/>
      <c r="AD1062" s="19"/>
      <c r="AE1062" s="19"/>
      <c r="AF1062" s="19"/>
      <c r="AG1062" s="19"/>
      <c r="AH1062" s="19"/>
      <c r="AI1062" s="19"/>
      <c r="AJ1062" s="19"/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/>
      <c r="AW1062" s="19"/>
      <c r="AX1062" s="19"/>
      <c r="GA1062" s="42"/>
    </row>
    <row r="1063" spans="1:183" s="18" customFormat="1" ht="12.75" x14ac:dyDescent="0.2">
      <c r="A1063" s="39"/>
      <c r="B1063" s="40"/>
      <c r="C1063" s="40"/>
      <c r="D1063" s="40"/>
      <c r="E1063" s="40"/>
      <c r="F1063" s="40"/>
      <c r="G1063" s="41"/>
      <c r="H1063" s="40"/>
      <c r="I1063" s="40"/>
      <c r="J1063" s="40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19"/>
      <c r="V1063" s="19"/>
      <c r="W1063" s="19"/>
      <c r="X1063" s="19"/>
      <c r="Y1063" s="19"/>
      <c r="Z1063" s="19"/>
      <c r="AA1063" s="19"/>
      <c r="AB1063" s="19"/>
      <c r="AC1063" s="19"/>
      <c r="AD1063" s="19"/>
      <c r="AE1063" s="19"/>
      <c r="AF1063" s="19"/>
      <c r="AG1063" s="19"/>
      <c r="AH1063" s="19"/>
      <c r="AI1063" s="19"/>
      <c r="AJ1063" s="19"/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/>
      <c r="AW1063" s="19"/>
      <c r="AX1063" s="19"/>
      <c r="GA1063" s="42"/>
    </row>
    <row r="1064" spans="1:183" s="18" customFormat="1" ht="12.75" x14ac:dyDescent="0.2">
      <c r="A1064" s="39"/>
      <c r="B1064" s="40"/>
      <c r="C1064" s="40"/>
      <c r="D1064" s="40"/>
      <c r="E1064" s="40"/>
      <c r="F1064" s="40"/>
      <c r="G1064" s="41"/>
      <c r="H1064" s="40"/>
      <c r="I1064" s="40"/>
      <c r="J1064" s="40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19"/>
      <c r="V1064" s="19"/>
      <c r="W1064" s="19"/>
      <c r="X1064" s="19"/>
      <c r="Y1064" s="19"/>
      <c r="Z1064" s="19"/>
      <c r="AA1064" s="19"/>
      <c r="AB1064" s="19"/>
      <c r="AC1064" s="19"/>
      <c r="AD1064" s="19"/>
      <c r="AE1064" s="19"/>
      <c r="AF1064" s="19"/>
      <c r="AG1064" s="19"/>
      <c r="AH1064" s="19"/>
      <c r="AI1064" s="19"/>
      <c r="AJ1064" s="19"/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/>
      <c r="AW1064" s="19"/>
      <c r="AX1064" s="19"/>
      <c r="GA1064" s="42"/>
    </row>
    <row r="1065" spans="1:183" s="18" customFormat="1" ht="12.75" x14ac:dyDescent="0.2">
      <c r="A1065" s="39"/>
      <c r="B1065" s="40"/>
      <c r="C1065" s="40"/>
      <c r="D1065" s="40"/>
      <c r="E1065" s="40"/>
      <c r="F1065" s="40"/>
      <c r="G1065" s="41"/>
      <c r="H1065" s="40"/>
      <c r="I1065" s="40"/>
      <c r="J1065" s="40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19"/>
      <c r="V1065" s="19"/>
      <c r="W1065" s="19"/>
      <c r="X1065" s="19"/>
      <c r="Y1065" s="19"/>
      <c r="Z1065" s="19"/>
      <c r="AA1065" s="19"/>
      <c r="AB1065" s="19"/>
      <c r="AC1065" s="19"/>
      <c r="AD1065" s="19"/>
      <c r="AE1065" s="19"/>
      <c r="AF1065" s="19"/>
      <c r="AG1065" s="19"/>
      <c r="AH1065" s="19"/>
      <c r="AI1065" s="19"/>
      <c r="AJ1065" s="19"/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/>
      <c r="AW1065" s="19"/>
      <c r="AX1065" s="19"/>
      <c r="GA1065" s="42"/>
    </row>
    <row r="1066" spans="1:183" s="18" customFormat="1" ht="12.75" x14ac:dyDescent="0.2">
      <c r="A1066" s="39"/>
      <c r="B1066" s="40"/>
      <c r="C1066" s="40"/>
      <c r="D1066" s="40"/>
      <c r="E1066" s="40"/>
      <c r="F1066" s="40"/>
      <c r="G1066" s="41"/>
      <c r="H1066" s="40"/>
      <c r="I1066" s="40"/>
      <c r="J1066" s="40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19"/>
      <c r="V1066" s="19"/>
      <c r="W1066" s="19"/>
      <c r="X1066" s="19"/>
      <c r="Y1066" s="19"/>
      <c r="Z1066" s="19"/>
      <c r="AA1066" s="19"/>
      <c r="AB1066" s="19"/>
      <c r="AC1066" s="19"/>
      <c r="AD1066" s="19"/>
      <c r="AE1066" s="19"/>
      <c r="AF1066" s="19"/>
      <c r="AG1066" s="19"/>
      <c r="AH1066" s="19"/>
      <c r="AI1066" s="19"/>
      <c r="AJ1066" s="19"/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/>
      <c r="AW1066" s="19"/>
      <c r="AX1066" s="19"/>
      <c r="GA1066" s="42"/>
    </row>
    <row r="1067" spans="1:183" s="18" customFormat="1" ht="12.75" x14ac:dyDescent="0.2">
      <c r="A1067" s="39"/>
      <c r="B1067" s="40"/>
      <c r="C1067" s="40"/>
      <c r="D1067" s="40"/>
      <c r="E1067" s="40"/>
      <c r="F1067" s="40"/>
      <c r="G1067" s="41"/>
      <c r="H1067" s="40"/>
      <c r="I1067" s="40"/>
      <c r="J1067" s="40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19"/>
      <c r="V1067" s="19"/>
      <c r="W1067" s="19"/>
      <c r="X1067" s="19"/>
      <c r="Y1067" s="19"/>
      <c r="Z1067" s="19"/>
      <c r="AA1067" s="19"/>
      <c r="AB1067" s="19"/>
      <c r="AC1067" s="19"/>
      <c r="AD1067" s="19"/>
      <c r="AE1067" s="19"/>
      <c r="AF1067" s="19"/>
      <c r="AG1067" s="19"/>
      <c r="AH1067" s="19"/>
      <c r="AI1067" s="19"/>
      <c r="AJ1067" s="19"/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/>
      <c r="AW1067" s="19"/>
      <c r="AX1067" s="19"/>
      <c r="GA1067" s="42"/>
    </row>
    <row r="1068" spans="1:183" s="18" customFormat="1" ht="12.75" x14ac:dyDescent="0.2">
      <c r="A1068" s="39"/>
      <c r="B1068" s="40"/>
      <c r="C1068" s="40"/>
      <c r="D1068" s="40"/>
      <c r="E1068" s="40"/>
      <c r="F1068" s="40"/>
      <c r="G1068" s="41"/>
      <c r="H1068" s="40"/>
      <c r="I1068" s="40"/>
      <c r="J1068" s="40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19"/>
      <c r="V1068" s="19"/>
      <c r="W1068" s="19"/>
      <c r="X1068" s="19"/>
      <c r="Y1068" s="19"/>
      <c r="Z1068" s="19"/>
      <c r="AA1068" s="19"/>
      <c r="AB1068" s="19"/>
      <c r="AC1068" s="19"/>
      <c r="AD1068" s="19"/>
      <c r="AE1068" s="19"/>
      <c r="AF1068" s="19"/>
      <c r="AG1068" s="19"/>
      <c r="AH1068" s="19"/>
      <c r="AI1068" s="19"/>
      <c r="AJ1068" s="19"/>
      <c r="AK1068" s="19"/>
      <c r="AL1068" s="19"/>
      <c r="AM1068" s="19"/>
      <c r="AN1068" s="19"/>
      <c r="AO1068" s="19"/>
      <c r="AP1068" s="19"/>
      <c r="AQ1068" s="19"/>
      <c r="AR1068" s="19"/>
      <c r="AS1068" s="19"/>
      <c r="AT1068" s="19"/>
      <c r="AU1068" s="19"/>
      <c r="AV1068" s="19"/>
      <c r="AW1068" s="19"/>
      <c r="AX1068" s="19"/>
      <c r="GA1068" s="42"/>
    </row>
    <row r="1069" spans="1:183" s="18" customFormat="1" ht="12.75" x14ac:dyDescent="0.2">
      <c r="A1069" s="39"/>
      <c r="B1069" s="40"/>
      <c r="C1069" s="40"/>
      <c r="D1069" s="40"/>
      <c r="E1069" s="40"/>
      <c r="F1069" s="40"/>
      <c r="G1069" s="41"/>
      <c r="H1069" s="40"/>
      <c r="I1069" s="40"/>
      <c r="J1069" s="40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19"/>
      <c r="V1069" s="19"/>
      <c r="W1069" s="19"/>
      <c r="X1069" s="19"/>
      <c r="Y1069" s="19"/>
      <c r="Z1069" s="19"/>
      <c r="AA1069" s="19"/>
      <c r="AB1069" s="19"/>
      <c r="AC1069" s="19"/>
      <c r="AD1069" s="19"/>
      <c r="AE1069" s="19"/>
      <c r="AF1069" s="19"/>
      <c r="AG1069" s="19"/>
      <c r="AH1069" s="19"/>
      <c r="AI1069" s="19"/>
      <c r="AJ1069" s="19"/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/>
      <c r="AW1069" s="19"/>
      <c r="AX1069" s="19"/>
      <c r="GA1069" s="42"/>
    </row>
    <row r="1070" spans="1:183" s="18" customFormat="1" ht="12.75" x14ac:dyDescent="0.2">
      <c r="A1070" s="39"/>
      <c r="B1070" s="40"/>
      <c r="C1070" s="40"/>
      <c r="D1070" s="40"/>
      <c r="E1070" s="40"/>
      <c r="F1070" s="40"/>
      <c r="G1070" s="41"/>
      <c r="H1070" s="40"/>
      <c r="I1070" s="40"/>
      <c r="J1070" s="40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19"/>
      <c r="V1070" s="19"/>
      <c r="W1070" s="19"/>
      <c r="X1070" s="19"/>
      <c r="Y1070" s="19"/>
      <c r="Z1070" s="19"/>
      <c r="AA1070" s="19"/>
      <c r="AB1070" s="19"/>
      <c r="AC1070" s="19"/>
      <c r="AD1070" s="19"/>
      <c r="AE1070" s="19"/>
      <c r="AF1070" s="19"/>
      <c r="AG1070" s="19"/>
      <c r="AH1070" s="19"/>
      <c r="AI1070" s="19"/>
      <c r="AJ1070" s="19"/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/>
      <c r="AW1070" s="19"/>
      <c r="AX1070" s="19"/>
      <c r="GA1070" s="42"/>
    </row>
    <row r="1071" spans="1:183" s="18" customFormat="1" ht="12.75" x14ac:dyDescent="0.2">
      <c r="A1071" s="39"/>
      <c r="B1071" s="40"/>
      <c r="C1071" s="40"/>
      <c r="D1071" s="40"/>
      <c r="E1071" s="40"/>
      <c r="F1071" s="40"/>
      <c r="G1071" s="41"/>
      <c r="H1071" s="40"/>
      <c r="I1071" s="40"/>
      <c r="J1071" s="40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19"/>
      <c r="V1071" s="19"/>
      <c r="W1071" s="19"/>
      <c r="X1071" s="19"/>
      <c r="Y1071" s="19"/>
      <c r="Z1071" s="19"/>
      <c r="AA1071" s="19"/>
      <c r="AB1071" s="19"/>
      <c r="AC1071" s="19"/>
      <c r="AD1071" s="19"/>
      <c r="AE1071" s="19"/>
      <c r="AF1071" s="19"/>
      <c r="AG1071" s="19"/>
      <c r="AH1071" s="19"/>
      <c r="AI1071" s="19"/>
      <c r="AJ1071" s="19"/>
      <c r="AK1071" s="19"/>
      <c r="AL1071" s="19"/>
      <c r="AM1071" s="19"/>
      <c r="AN1071" s="19"/>
      <c r="AO1071" s="19"/>
      <c r="AP1071" s="19"/>
      <c r="AQ1071" s="19"/>
      <c r="AR1071" s="19"/>
      <c r="AS1071" s="19"/>
      <c r="AT1071" s="19"/>
      <c r="AU1071" s="19"/>
      <c r="AV1071" s="19"/>
      <c r="AW1071" s="19"/>
      <c r="AX1071" s="19"/>
      <c r="GA1071" s="42"/>
    </row>
    <row r="1072" spans="1:183" s="18" customFormat="1" ht="12.75" x14ac:dyDescent="0.2">
      <c r="A1072" s="39"/>
      <c r="B1072" s="40"/>
      <c r="C1072" s="40"/>
      <c r="D1072" s="40"/>
      <c r="E1072" s="40"/>
      <c r="F1072" s="40"/>
      <c r="G1072" s="41"/>
      <c r="H1072" s="40"/>
      <c r="I1072" s="40"/>
      <c r="J1072" s="40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19"/>
      <c r="V1072" s="19"/>
      <c r="W1072" s="19"/>
      <c r="X1072" s="19"/>
      <c r="Y1072" s="19"/>
      <c r="Z1072" s="19"/>
      <c r="AA1072" s="19"/>
      <c r="AB1072" s="19"/>
      <c r="AC1072" s="19"/>
      <c r="AD1072" s="19"/>
      <c r="AE1072" s="19"/>
      <c r="AF1072" s="19"/>
      <c r="AG1072" s="19"/>
      <c r="AH1072" s="19"/>
      <c r="AI1072" s="19"/>
      <c r="AJ1072" s="19"/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/>
      <c r="AW1072" s="19"/>
      <c r="AX1072" s="19"/>
      <c r="GA1072" s="42"/>
    </row>
    <row r="1073" spans="1:183" s="18" customFormat="1" ht="12.75" x14ac:dyDescent="0.2">
      <c r="A1073" s="39"/>
      <c r="B1073" s="40"/>
      <c r="C1073" s="40"/>
      <c r="D1073" s="40"/>
      <c r="E1073" s="40"/>
      <c r="F1073" s="40"/>
      <c r="G1073" s="41"/>
      <c r="H1073" s="40"/>
      <c r="I1073" s="40"/>
      <c r="J1073" s="40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19"/>
      <c r="V1073" s="19"/>
      <c r="W1073" s="19"/>
      <c r="X1073" s="19"/>
      <c r="Y1073" s="19"/>
      <c r="Z1073" s="19"/>
      <c r="AA1073" s="19"/>
      <c r="AB1073" s="19"/>
      <c r="AC1073" s="19"/>
      <c r="AD1073" s="19"/>
      <c r="AE1073" s="19"/>
      <c r="AF1073" s="19"/>
      <c r="AG1073" s="19"/>
      <c r="AH1073" s="19"/>
      <c r="AI1073" s="19"/>
      <c r="AJ1073" s="19"/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/>
      <c r="AW1073" s="19"/>
      <c r="AX1073" s="19"/>
      <c r="GA1073" s="42"/>
    </row>
    <row r="1074" spans="1:183" s="18" customFormat="1" ht="12.75" x14ac:dyDescent="0.2">
      <c r="A1074" s="39"/>
      <c r="B1074" s="40"/>
      <c r="C1074" s="40"/>
      <c r="D1074" s="40"/>
      <c r="E1074" s="40"/>
      <c r="F1074" s="40"/>
      <c r="G1074" s="41"/>
      <c r="H1074" s="40"/>
      <c r="I1074" s="40"/>
      <c r="J1074" s="40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19"/>
      <c r="V1074" s="19"/>
      <c r="W1074" s="19"/>
      <c r="X1074" s="19"/>
      <c r="Y1074" s="19"/>
      <c r="Z1074" s="19"/>
      <c r="AA1074" s="19"/>
      <c r="AB1074" s="19"/>
      <c r="AC1074" s="19"/>
      <c r="AD1074" s="19"/>
      <c r="AE1074" s="19"/>
      <c r="AF1074" s="19"/>
      <c r="AG1074" s="19"/>
      <c r="AH1074" s="19"/>
      <c r="AI1074" s="19"/>
      <c r="AJ1074" s="19"/>
      <c r="AK1074" s="19"/>
      <c r="AL1074" s="19"/>
      <c r="AM1074" s="19"/>
      <c r="AN1074" s="19"/>
      <c r="AO1074" s="19"/>
      <c r="AP1074" s="19"/>
      <c r="AQ1074" s="19"/>
      <c r="AR1074" s="19"/>
      <c r="AS1074" s="19"/>
      <c r="AT1074" s="19"/>
      <c r="AU1074" s="19"/>
      <c r="AV1074" s="19"/>
      <c r="AW1074" s="19"/>
      <c r="AX1074" s="19"/>
      <c r="GA1074" s="42"/>
    </row>
    <row r="1075" spans="1:183" s="18" customFormat="1" ht="12.75" x14ac:dyDescent="0.2">
      <c r="A1075" s="39"/>
      <c r="B1075" s="40"/>
      <c r="C1075" s="40"/>
      <c r="D1075" s="40"/>
      <c r="E1075" s="40"/>
      <c r="F1075" s="40"/>
      <c r="G1075" s="41"/>
      <c r="H1075" s="40"/>
      <c r="I1075" s="40"/>
      <c r="J1075" s="40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19"/>
      <c r="V1075" s="19"/>
      <c r="W1075" s="19"/>
      <c r="X1075" s="19"/>
      <c r="Y1075" s="19"/>
      <c r="Z1075" s="19"/>
      <c r="AA1075" s="19"/>
      <c r="AB1075" s="19"/>
      <c r="AC1075" s="19"/>
      <c r="AD1075" s="19"/>
      <c r="AE1075" s="19"/>
      <c r="AF1075" s="19"/>
      <c r="AG1075" s="19"/>
      <c r="AH1075" s="19"/>
      <c r="AI1075" s="19"/>
      <c r="AJ1075" s="19"/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/>
      <c r="AW1075" s="19"/>
      <c r="AX1075" s="19"/>
      <c r="GA1075" s="42"/>
    </row>
    <row r="1076" spans="1:183" s="18" customFormat="1" ht="12.75" x14ac:dyDescent="0.2">
      <c r="A1076" s="39"/>
      <c r="B1076" s="40"/>
      <c r="C1076" s="40"/>
      <c r="D1076" s="40"/>
      <c r="E1076" s="40"/>
      <c r="F1076" s="40"/>
      <c r="G1076" s="41"/>
      <c r="H1076" s="40"/>
      <c r="I1076" s="40"/>
      <c r="J1076" s="40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19"/>
      <c r="V1076" s="19"/>
      <c r="W1076" s="19"/>
      <c r="X1076" s="19"/>
      <c r="Y1076" s="19"/>
      <c r="Z1076" s="19"/>
      <c r="AA1076" s="19"/>
      <c r="AB1076" s="19"/>
      <c r="AC1076" s="19"/>
      <c r="AD1076" s="19"/>
      <c r="AE1076" s="19"/>
      <c r="AF1076" s="19"/>
      <c r="AG1076" s="19"/>
      <c r="AH1076" s="19"/>
      <c r="AI1076" s="19"/>
      <c r="AJ1076" s="19"/>
      <c r="AK1076" s="19"/>
      <c r="AL1076" s="19"/>
      <c r="AM1076" s="19"/>
      <c r="AN1076" s="19"/>
      <c r="AO1076" s="19"/>
      <c r="AP1076" s="19"/>
      <c r="AQ1076" s="19"/>
      <c r="AR1076" s="19"/>
      <c r="AS1076" s="19"/>
      <c r="AT1076" s="19"/>
      <c r="AU1076" s="19"/>
      <c r="AV1076" s="19"/>
      <c r="AW1076" s="19"/>
      <c r="AX1076" s="19"/>
      <c r="GA1076" s="42"/>
    </row>
    <row r="1077" spans="1:183" s="18" customFormat="1" ht="12.75" x14ac:dyDescent="0.2">
      <c r="A1077" s="39"/>
      <c r="B1077" s="40"/>
      <c r="C1077" s="40"/>
      <c r="D1077" s="40"/>
      <c r="E1077" s="40"/>
      <c r="F1077" s="40"/>
      <c r="G1077" s="41"/>
      <c r="H1077" s="40"/>
      <c r="I1077" s="40"/>
      <c r="J1077" s="40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19"/>
      <c r="V1077" s="19"/>
      <c r="W1077" s="19"/>
      <c r="X1077" s="19"/>
      <c r="Y1077" s="19"/>
      <c r="Z1077" s="19"/>
      <c r="AA1077" s="19"/>
      <c r="AB1077" s="19"/>
      <c r="AC1077" s="19"/>
      <c r="AD1077" s="19"/>
      <c r="AE1077" s="19"/>
      <c r="AF1077" s="19"/>
      <c r="AG1077" s="19"/>
      <c r="AH1077" s="19"/>
      <c r="AI1077" s="19"/>
      <c r="AJ1077" s="19"/>
      <c r="AK1077" s="19"/>
      <c r="AL1077" s="19"/>
      <c r="AM1077" s="19"/>
      <c r="AN1077" s="19"/>
      <c r="AO1077" s="19"/>
      <c r="AP1077" s="19"/>
      <c r="AQ1077" s="19"/>
      <c r="AR1077" s="19"/>
      <c r="AS1077" s="19"/>
      <c r="AT1077" s="19"/>
      <c r="AU1077" s="19"/>
      <c r="AV1077" s="19"/>
      <c r="AW1077" s="19"/>
      <c r="AX1077" s="19"/>
      <c r="GA1077" s="42"/>
    </row>
    <row r="1078" spans="1:183" s="18" customFormat="1" ht="12.75" x14ac:dyDescent="0.2">
      <c r="A1078" s="39"/>
      <c r="B1078" s="40"/>
      <c r="C1078" s="40"/>
      <c r="D1078" s="40"/>
      <c r="E1078" s="40"/>
      <c r="F1078" s="40"/>
      <c r="G1078" s="41"/>
      <c r="H1078" s="40"/>
      <c r="I1078" s="40"/>
      <c r="J1078" s="40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19"/>
      <c r="V1078" s="19"/>
      <c r="W1078" s="19"/>
      <c r="X1078" s="19"/>
      <c r="Y1078" s="19"/>
      <c r="Z1078" s="19"/>
      <c r="AA1078" s="19"/>
      <c r="AB1078" s="19"/>
      <c r="AC1078" s="19"/>
      <c r="AD1078" s="19"/>
      <c r="AE1078" s="19"/>
      <c r="AF1078" s="19"/>
      <c r="AG1078" s="19"/>
      <c r="AH1078" s="19"/>
      <c r="AI1078" s="19"/>
      <c r="AJ1078" s="19"/>
      <c r="AK1078" s="19"/>
      <c r="AL1078" s="19"/>
      <c r="AM1078" s="19"/>
      <c r="AN1078" s="19"/>
      <c r="AO1078" s="19"/>
      <c r="AP1078" s="19"/>
      <c r="AQ1078" s="19"/>
      <c r="AR1078" s="19"/>
      <c r="AS1078" s="19"/>
      <c r="AT1078" s="19"/>
      <c r="AU1078" s="19"/>
      <c r="AV1078" s="19"/>
      <c r="AW1078" s="19"/>
      <c r="AX1078" s="19"/>
      <c r="GA1078" s="42"/>
    </row>
    <row r="1079" spans="1:183" s="18" customFormat="1" ht="12.75" x14ac:dyDescent="0.2">
      <c r="A1079" s="39"/>
      <c r="B1079" s="40"/>
      <c r="C1079" s="40"/>
      <c r="D1079" s="40"/>
      <c r="E1079" s="40"/>
      <c r="F1079" s="40"/>
      <c r="G1079" s="41"/>
      <c r="H1079" s="40"/>
      <c r="I1079" s="40"/>
      <c r="J1079" s="40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19"/>
      <c r="V1079" s="19"/>
      <c r="W1079" s="19"/>
      <c r="X1079" s="19"/>
      <c r="Y1079" s="19"/>
      <c r="Z1079" s="19"/>
      <c r="AA1079" s="19"/>
      <c r="AB1079" s="19"/>
      <c r="AC1079" s="19"/>
      <c r="AD1079" s="19"/>
      <c r="AE1079" s="19"/>
      <c r="AF1079" s="19"/>
      <c r="AG1079" s="19"/>
      <c r="AH1079" s="19"/>
      <c r="AI1079" s="19"/>
      <c r="AJ1079" s="19"/>
      <c r="AK1079" s="19"/>
      <c r="AL1079" s="19"/>
      <c r="AM1079" s="19"/>
      <c r="AN1079" s="19"/>
      <c r="AO1079" s="19"/>
      <c r="AP1079" s="19"/>
      <c r="AQ1079" s="19"/>
      <c r="AR1079" s="19"/>
      <c r="AS1079" s="19"/>
      <c r="AT1079" s="19"/>
      <c r="AU1079" s="19"/>
      <c r="AV1079" s="19"/>
      <c r="AW1079" s="19"/>
      <c r="AX1079" s="19"/>
      <c r="GA1079" s="42"/>
    </row>
    <row r="1080" spans="1:183" s="18" customFormat="1" ht="12.75" x14ac:dyDescent="0.2">
      <c r="A1080" s="39"/>
      <c r="B1080" s="40"/>
      <c r="C1080" s="40"/>
      <c r="D1080" s="40"/>
      <c r="E1080" s="40"/>
      <c r="F1080" s="40"/>
      <c r="G1080" s="41"/>
      <c r="H1080" s="40"/>
      <c r="I1080" s="40"/>
      <c r="J1080" s="40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19"/>
      <c r="V1080" s="19"/>
      <c r="W1080" s="19"/>
      <c r="X1080" s="19"/>
      <c r="Y1080" s="19"/>
      <c r="Z1080" s="19"/>
      <c r="AA1080" s="19"/>
      <c r="AB1080" s="19"/>
      <c r="AC1080" s="19"/>
      <c r="AD1080" s="19"/>
      <c r="AE1080" s="19"/>
      <c r="AF1080" s="19"/>
      <c r="AG1080" s="19"/>
      <c r="AH1080" s="19"/>
      <c r="AI1080" s="19"/>
      <c r="AJ1080" s="19"/>
      <c r="AK1080" s="19"/>
      <c r="AL1080" s="19"/>
      <c r="AM1080" s="19"/>
      <c r="AN1080" s="19"/>
      <c r="AO1080" s="19"/>
      <c r="AP1080" s="19"/>
      <c r="AQ1080" s="19"/>
      <c r="AR1080" s="19"/>
      <c r="AS1080" s="19"/>
      <c r="AT1080" s="19"/>
      <c r="AU1080" s="19"/>
      <c r="AV1080" s="19"/>
      <c r="AW1080" s="19"/>
      <c r="AX1080" s="19"/>
      <c r="GA1080" s="42"/>
    </row>
    <row r="1081" spans="1:183" s="18" customFormat="1" ht="12.75" x14ac:dyDescent="0.2">
      <c r="A1081" s="39"/>
      <c r="B1081" s="40"/>
      <c r="C1081" s="40"/>
      <c r="D1081" s="40"/>
      <c r="E1081" s="40"/>
      <c r="F1081" s="40"/>
      <c r="G1081" s="41"/>
      <c r="H1081" s="40"/>
      <c r="I1081" s="40"/>
      <c r="J1081" s="40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19"/>
      <c r="V1081" s="19"/>
      <c r="W1081" s="19"/>
      <c r="X1081" s="19"/>
      <c r="Y1081" s="19"/>
      <c r="Z1081" s="19"/>
      <c r="AA1081" s="19"/>
      <c r="AB1081" s="19"/>
      <c r="AC1081" s="19"/>
      <c r="AD1081" s="19"/>
      <c r="AE1081" s="19"/>
      <c r="AF1081" s="19"/>
      <c r="AG1081" s="19"/>
      <c r="AH1081" s="19"/>
      <c r="AI1081" s="19"/>
      <c r="AJ1081" s="19"/>
      <c r="AK1081" s="19"/>
      <c r="AL1081" s="19"/>
      <c r="AM1081" s="19"/>
      <c r="AN1081" s="19"/>
      <c r="AO1081" s="19"/>
      <c r="AP1081" s="19"/>
      <c r="AQ1081" s="19"/>
      <c r="AR1081" s="19"/>
      <c r="AS1081" s="19"/>
      <c r="AT1081" s="19"/>
      <c r="AU1081" s="19"/>
      <c r="AV1081" s="19"/>
      <c r="AW1081" s="19"/>
      <c r="AX1081" s="19"/>
      <c r="GA1081" s="42"/>
    </row>
    <row r="1082" spans="1:183" s="18" customFormat="1" ht="12.75" x14ac:dyDescent="0.2">
      <c r="A1082" s="39"/>
      <c r="B1082" s="40"/>
      <c r="C1082" s="40"/>
      <c r="D1082" s="40"/>
      <c r="E1082" s="40"/>
      <c r="F1082" s="40"/>
      <c r="G1082" s="41"/>
      <c r="H1082" s="40"/>
      <c r="I1082" s="40"/>
      <c r="J1082" s="40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19"/>
      <c r="V1082" s="19"/>
      <c r="W1082" s="19"/>
      <c r="X1082" s="19"/>
      <c r="Y1082" s="19"/>
      <c r="Z1082" s="19"/>
      <c r="AA1082" s="19"/>
      <c r="AB1082" s="19"/>
      <c r="AC1082" s="19"/>
      <c r="AD1082" s="19"/>
      <c r="AE1082" s="19"/>
      <c r="AF1082" s="19"/>
      <c r="AG1082" s="19"/>
      <c r="AH1082" s="19"/>
      <c r="AI1082" s="19"/>
      <c r="AJ1082" s="19"/>
      <c r="AK1082" s="19"/>
      <c r="AL1082" s="19"/>
      <c r="AM1082" s="19"/>
      <c r="AN1082" s="19"/>
      <c r="AO1082" s="19"/>
      <c r="AP1082" s="19"/>
      <c r="AQ1082" s="19"/>
      <c r="AR1082" s="19"/>
      <c r="AS1082" s="19"/>
      <c r="AT1082" s="19"/>
      <c r="AU1082" s="19"/>
      <c r="AV1082" s="19"/>
      <c r="AW1082" s="19"/>
      <c r="AX1082" s="19"/>
      <c r="GA1082" s="42"/>
    </row>
    <row r="1083" spans="1:183" s="18" customFormat="1" ht="12.75" x14ac:dyDescent="0.2">
      <c r="A1083" s="39"/>
      <c r="B1083" s="40"/>
      <c r="C1083" s="40"/>
      <c r="D1083" s="40"/>
      <c r="E1083" s="40"/>
      <c r="F1083" s="40"/>
      <c r="G1083" s="41"/>
      <c r="H1083" s="40"/>
      <c r="I1083" s="40"/>
      <c r="J1083" s="40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19"/>
      <c r="V1083" s="19"/>
      <c r="W1083" s="19"/>
      <c r="X1083" s="19"/>
      <c r="Y1083" s="19"/>
      <c r="Z1083" s="19"/>
      <c r="AA1083" s="19"/>
      <c r="AB1083" s="19"/>
      <c r="AC1083" s="19"/>
      <c r="AD1083" s="19"/>
      <c r="AE1083" s="19"/>
      <c r="AF1083" s="19"/>
      <c r="AG1083" s="19"/>
      <c r="AH1083" s="19"/>
      <c r="AI1083" s="19"/>
      <c r="AJ1083" s="19"/>
      <c r="AK1083" s="19"/>
      <c r="AL1083" s="19"/>
      <c r="AM1083" s="19"/>
      <c r="AN1083" s="19"/>
      <c r="AO1083" s="19"/>
      <c r="AP1083" s="19"/>
      <c r="AQ1083" s="19"/>
      <c r="AR1083" s="19"/>
      <c r="AS1083" s="19"/>
      <c r="AT1083" s="19"/>
      <c r="AU1083" s="19"/>
      <c r="AV1083" s="19"/>
      <c r="AW1083" s="19"/>
      <c r="AX1083" s="19"/>
      <c r="GA1083" s="42"/>
    </row>
    <row r="1084" spans="1:183" s="18" customFormat="1" ht="12.75" x14ac:dyDescent="0.2">
      <c r="A1084" s="39"/>
      <c r="B1084" s="40"/>
      <c r="C1084" s="40"/>
      <c r="D1084" s="40"/>
      <c r="E1084" s="40"/>
      <c r="F1084" s="40"/>
      <c r="G1084" s="41"/>
      <c r="H1084" s="40"/>
      <c r="I1084" s="40"/>
      <c r="J1084" s="40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19"/>
      <c r="V1084" s="19"/>
      <c r="W1084" s="19"/>
      <c r="X1084" s="19"/>
      <c r="Y1084" s="19"/>
      <c r="Z1084" s="19"/>
      <c r="AA1084" s="19"/>
      <c r="AB1084" s="19"/>
      <c r="AC1084" s="19"/>
      <c r="AD1084" s="19"/>
      <c r="AE1084" s="19"/>
      <c r="AF1084" s="19"/>
      <c r="AG1084" s="19"/>
      <c r="AH1084" s="19"/>
      <c r="AI1084" s="19"/>
      <c r="AJ1084" s="19"/>
      <c r="AK1084" s="19"/>
      <c r="AL1084" s="19"/>
      <c r="AM1084" s="19"/>
      <c r="AN1084" s="19"/>
      <c r="AO1084" s="19"/>
      <c r="AP1084" s="19"/>
      <c r="AQ1084" s="19"/>
      <c r="AR1084" s="19"/>
      <c r="AS1084" s="19"/>
      <c r="AT1084" s="19"/>
      <c r="AU1084" s="19"/>
      <c r="AV1084" s="19"/>
      <c r="AW1084" s="19"/>
      <c r="AX1084" s="19"/>
      <c r="GA1084" s="42"/>
    </row>
    <row r="1085" spans="1:183" s="18" customFormat="1" ht="12.75" x14ac:dyDescent="0.2">
      <c r="A1085" s="39"/>
      <c r="B1085" s="40"/>
      <c r="C1085" s="40"/>
      <c r="D1085" s="40"/>
      <c r="E1085" s="40"/>
      <c r="F1085" s="40"/>
      <c r="G1085" s="41"/>
      <c r="H1085" s="40"/>
      <c r="I1085" s="40"/>
      <c r="J1085" s="40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19"/>
      <c r="V1085" s="19"/>
      <c r="W1085" s="19"/>
      <c r="X1085" s="19"/>
      <c r="Y1085" s="19"/>
      <c r="Z1085" s="19"/>
      <c r="AA1085" s="19"/>
      <c r="AB1085" s="19"/>
      <c r="AC1085" s="19"/>
      <c r="AD1085" s="19"/>
      <c r="AE1085" s="19"/>
      <c r="AF1085" s="19"/>
      <c r="AG1085" s="19"/>
      <c r="AH1085" s="19"/>
      <c r="AI1085" s="19"/>
      <c r="AJ1085" s="19"/>
      <c r="AK1085" s="19"/>
      <c r="AL1085" s="19"/>
      <c r="AM1085" s="19"/>
      <c r="AN1085" s="19"/>
      <c r="AO1085" s="19"/>
      <c r="AP1085" s="19"/>
      <c r="AQ1085" s="19"/>
      <c r="AR1085" s="19"/>
      <c r="AS1085" s="19"/>
      <c r="AT1085" s="19"/>
      <c r="AU1085" s="19"/>
      <c r="AV1085" s="19"/>
      <c r="AW1085" s="19"/>
      <c r="AX1085" s="19"/>
      <c r="GA1085" s="42"/>
    </row>
    <row r="1086" spans="1:183" s="18" customFormat="1" ht="12.75" x14ac:dyDescent="0.2">
      <c r="A1086" s="39"/>
      <c r="B1086" s="40"/>
      <c r="C1086" s="40"/>
      <c r="D1086" s="40"/>
      <c r="E1086" s="40"/>
      <c r="F1086" s="40"/>
      <c r="G1086" s="41"/>
      <c r="H1086" s="40"/>
      <c r="I1086" s="40"/>
      <c r="J1086" s="40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19"/>
      <c r="V1086" s="19"/>
      <c r="W1086" s="19"/>
      <c r="X1086" s="19"/>
      <c r="Y1086" s="19"/>
      <c r="Z1086" s="19"/>
      <c r="AA1086" s="19"/>
      <c r="AB1086" s="19"/>
      <c r="AC1086" s="19"/>
      <c r="AD1086" s="19"/>
      <c r="AE1086" s="19"/>
      <c r="AF1086" s="19"/>
      <c r="AG1086" s="19"/>
      <c r="AH1086" s="19"/>
      <c r="AI1086" s="19"/>
      <c r="AJ1086" s="19"/>
      <c r="AK1086" s="19"/>
      <c r="AL1086" s="19"/>
      <c r="AM1086" s="19"/>
      <c r="AN1086" s="19"/>
      <c r="AO1086" s="19"/>
      <c r="AP1086" s="19"/>
      <c r="AQ1086" s="19"/>
      <c r="AR1086" s="19"/>
      <c r="AS1086" s="19"/>
      <c r="AT1086" s="19"/>
      <c r="AU1086" s="19"/>
      <c r="AV1086" s="19"/>
      <c r="AW1086" s="19"/>
      <c r="AX1086" s="19"/>
      <c r="GA1086" s="42"/>
    </row>
    <row r="1087" spans="1:183" s="18" customFormat="1" ht="12.75" x14ac:dyDescent="0.2">
      <c r="A1087" s="39"/>
      <c r="B1087" s="40"/>
      <c r="C1087" s="40"/>
      <c r="D1087" s="40"/>
      <c r="E1087" s="40"/>
      <c r="F1087" s="40"/>
      <c r="G1087" s="41"/>
      <c r="H1087" s="40"/>
      <c r="I1087" s="40"/>
      <c r="J1087" s="40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19"/>
      <c r="V1087" s="19"/>
      <c r="W1087" s="19"/>
      <c r="X1087" s="19"/>
      <c r="Y1087" s="19"/>
      <c r="Z1087" s="19"/>
      <c r="AA1087" s="19"/>
      <c r="AB1087" s="19"/>
      <c r="AC1087" s="19"/>
      <c r="AD1087" s="19"/>
      <c r="AE1087" s="19"/>
      <c r="AF1087" s="19"/>
      <c r="AG1087" s="19"/>
      <c r="AH1087" s="19"/>
      <c r="AI1087" s="19"/>
      <c r="AJ1087" s="19"/>
      <c r="AK1087" s="19"/>
      <c r="AL1087" s="19"/>
      <c r="AM1087" s="19"/>
      <c r="AN1087" s="19"/>
      <c r="AO1087" s="19"/>
      <c r="AP1087" s="19"/>
      <c r="AQ1087" s="19"/>
      <c r="AR1087" s="19"/>
      <c r="AS1087" s="19"/>
      <c r="AT1087" s="19"/>
      <c r="AU1087" s="19"/>
      <c r="AV1087" s="19"/>
      <c r="AW1087" s="19"/>
      <c r="AX1087" s="19"/>
      <c r="GA1087" s="42"/>
    </row>
    <row r="1088" spans="1:183" s="18" customFormat="1" ht="12.75" x14ac:dyDescent="0.2">
      <c r="A1088" s="39"/>
      <c r="B1088" s="40"/>
      <c r="C1088" s="40"/>
      <c r="D1088" s="40"/>
      <c r="E1088" s="40"/>
      <c r="F1088" s="40"/>
      <c r="G1088" s="41"/>
      <c r="H1088" s="40"/>
      <c r="I1088" s="40"/>
      <c r="J1088" s="40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19"/>
      <c r="V1088" s="19"/>
      <c r="W1088" s="19"/>
      <c r="X1088" s="19"/>
      <c r="Y1088" s="19"/>
      <c r="Z1088" s="19"/>
      <c r="AA1088" s="19"/>
      <c r="AB1088" s="19"/>
      <c r="AC1088" s="19"/>
      <c r="AD1088" s="19"/>
      <c r="AE1088" s="19"/>
      <c r="AF1088" s="19"/>
      <c r="AG1088" s="19"/>
      <c r="AH1088" s="19"/>
      <c r="AI1088" s="19"/>
      <c r="AJ1088" s="19"/>
      <c r="AK1088" s="19"/>
      <c r="AL1088" s="19"/>
      <c r="AM1088" s="19"/>
      <c r="AN1088" s="19"/>
      <c r="AO1088" s="19"/>
      <c r="AP1088" s="19"/>
      <c r="AQ1088" s="19"/>
      <c r="AR1088" s="19"/>
      <c r="AS1088" s="19"/>
      <c r="AT1088" s="19"/>
      <c r="AU1088" s="19"/>
      <c r="AV1088" s="19"/>
      <c r="AW1088" s="19"/>
      <c r="AX1088" s="19"/>
      <c r="GA1088" s="42"/>
    </row>
    <row r="1089" spans="1:183" s="18" customFormat="1" ht="12.75" x14ac:dyDescent="0.2">
      <c r="A1089" s="39"/>
      <c r="B1089" s="40"/>
      <c r="C1089" s="40"/>
      <c r="D1089" s="40"/>
      <c r="E1089" s="40"/>
      <c r="F1089" s="40"/>
      <c r="G1089" s="41"/>
      <c r="H1089" s="40"/>
      <c r="I1089" s="40"/>
      <c r="J1089" s="40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19"/>
      <c r="V1089" s="19"/>
      <c r="W1089" s="19"/>
      <c r="X1089" s="19"/>
      <c r="Y1089" s="19"/>
      <c r="Z1089" s="19"/>
      <c r="AA1089" s="19"/>
      <c r="AB1089" s="19"/>
      <c r="AC1089" s="19"/>
      <c r="AD1089" s="19"/>
      <c r="AE1089" s="19"/>
      <c r="AF1089" s="19"/>
      <c r="AG1089" s="19"/>
      <c r="AH1089" s="19"/>
      <c r="AI1089" s="19"/>
      <c r="AJ1089" s="19"/>
      <c r="AK1089" s="19"/>
      <c r="AL1089" s="19"/>
      <c r="AM1089" s="19"/>
      <c r="AN1089" s="19"/>
      <c r="AO1089" s="19"/>
      <c r="AP1089" s="19"/>
      <c r="AQ1089" s="19"/>
      <c r="AR1089" s="19"/>
      <c r="AS1089" s="19"/>
      <c r="AT1089" s="19"/>
      <c r="AU1089" s="19"/>
      <c r="AV1089" s="19"/>
      <c r="AW1089" s="19"/>
      <c r="AX1089" s="19"/>
      <c r="GA1089" s="42"/>
    </row>
    <row r="1090" spans="1:183" s="18" customFormat="1" ht="12.75" x14ac:dyDescent="0.2">
      <c r="A1090" s="39"/>
      <c r="B1090" s="40"/>
      <c r="C1090" s="40"/>
      <c r="D1090" s="40"/>
      <c r="E1090" s="40"/>
      <c r="F1090" s="40"/>
      <c r="G1090" s="41"/>
      <c r="H1090" s="40"/>
      <c r="I1090" s="40"/>
      <c r="J1090" s="40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19"/>
      <c r="V1090" s="19"/>
      <c r="W1090" s="19"/>
      <c r="X1090" s="19"/>
      <c r="Y1090" s="19"/>
      <c r="Z1090" s="19"/>
      <c r="AA1090" s="19"/>
      <c r="AB1090" s="19"/>
      <c r="AC1090" s="19"/>
      <c r="AD1090" s="19"/>
      <c r="AE1090" s="19"/>
      <c r="AF1090" s="19"/>
      <c r="AG1090" s="19"/>
      <c r="AH1090" s="19"/>
      <c r="AI1090" s="19"/>
      <c r="AJ1090" s="19"/>
      <c r="AK1090" s="19"/>
      <c r="AL1090" s="19"/>
      <c r="AM1090" s="19"/>
      <c r="AN1090" s="19"/>
      <c r="AO1090" s="19"/>
      <c r="AP1090" s="19"/>
      <c r="AQ1090" s="19"/>
      <c r="AR1090" s="19"/>
      <c r="AS1090" s="19"/>
      <c r="AT1090" s="19"/>
      <c r="AU1090" s="19"/>
      <c r="AV1090" s="19"/>
      <c r="AW1090" s="19"/>
      <c r="AX1090" s="19"/>
      <c r="GA1090" s="42"/>
    </row>
    <row r="1091" spans="1:183" s="18" customFormat="1" ht="12.75" x14ac:dyDescent="0.2">
      <c r="A1091" s="39"/>
      <c r="B1091" s="40"/>
      <c r="C1091" s="40"/>
      <c r="D1091" s="40"/>
      <c r="E1091" s="40"/>
      <c r="F1091" s="40"/>
      <c r="G1091" s="41"/>
      <c r="H1091" s="40"/>
      <c r="I1091" s="40"/>
      <c r="J1091" s="40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19"/>
      <c r="V1091" s="19"/>
      <c r="W1091" s="19"/>
      <c r="X1091" s="19"/>
      <c r="Y1091" s="19"/>
      <c r="Z1091" s="19"/>
      <c r="AA1091" s="19"/>
      <c r="AB1091" s="19"/>
      <c r="AC1091" s="19"/>
      <c r="AD1091" s="19"/>
      <c r="AE1091" s="19"/>
      <c r="AF1091" s="19"/>
      <c r="AG1091" s="19"/>
      <c r="AH1091" s="19"/>
      <c r="AI1091" s="19"/>
      <c r="AJ1091" s="19"/>
      <c r="AK1091" s="19"/>
      <c r="AL1091" s="19"/>
      <c r="AM1091" s="19"/>
      <c r="AN1091" s="19"/>
      <c r="AO1091" s="19"/>
      <c r="AP1091" s="19"/>
      <c r="AQ1091" s="19"/>
      <c r="AR1091" s="19"/>
      <c r="AS1091" s="19"/>
      <c r="AT1091" s="19"/>
      <c r="AU1091" s="19"/>
      <c r="AV1091" s="19"/>
      <c r="AW1091" s="19"/>
      <c r="AX1091" s="19"/>
      <c r="GA1091" s="42"/>
    </row>
    <row r="1092" spans="1:183" s="18" customFormat="1" ht="12.75" x14ac:dyDescent="0.2">
      <c r="A1092" s="39"/>
      <c r="B1092" s="40"/>
      <c r="C1092" s="40"/>
      <c r="D1092" s="40"/>
      <c r="E1092" s="40"/>
      <c r="F1092" s="40"/>
      <c r="G1092" s="41"/>
      <c r="H1092" s="40"/>
      <c r="I1092" s="40"/>
      <c r="J1092" s="40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19"/>
      <c r="V1092" s="19"/>
      <c r="W1092" s="19"/>
      <c r="X1092" s="19"/>
      <c r="Y1092" s="19"/>
      <c r="Z1092" s="19"/>
      <c r="AA1092" s="19"/>
      <c r="AB1092" s="19"/>
      <c r="AC1092" s="19"/>
      <c r="AD1092" s="19"/>
      <c r="AE1092" s="19"/>
      <c r="AF1092" s="19"/>
      <c r="AG1092" s="19"/>
      <c r="AH1092" s="19"/>
      <c r="AI1092" s="19"/>
      <c r="AJ1092" s="19"/>
      <c r="AK1092" s="19"/>
      <c r="AL1092" s="19"/>
      <c r="AM1092" s="19"/>
      <c r="AN1092" s="19"/>
      <c r="AO1092" s="19"/>
      <c r="AP1092" s="19"/>
      <c r="AQ1092" s="19"/>
      <c r="AR1092" s="19"/>
      <c r="AS1092" s="19"/>
      <c r="AT1092" s="19"/>
      <c r="AU1092" s="19"/>
      <c r="AV1092" s="19"/>
      <c r="AW1092" s="19"/>
      <c r="AX1092" s="19"/>
      <c r="GA1092" s="42"/>
    </row>
    <row r="1093" spans="1:183" s="18" customFormat="1" ht="12.75" x14ac:dyDescent="0.2">
      <c r="A1093" s="39"/>
      <c r="B1093" s="40"/>
      <c r="C1093" s="40"/>
      <c r="D1093" s="40"/>
      <c r="E1093" s="40"/>
      <c r="F1093" s="40"/>
      <c r="G1093" s="41"/>
      <c r="H1093" s="40"/>
      <c r="I1093" s="40"/>
      <c r="J1093" s="40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19"/>
      <c r="V1093" s="19"/>
      <c r="W1093" s="19"/>
      <c r="X1093" s="19"/>
      <c r="Y1093" s="19"/>
      <c r="Z1093" s="19"/>
      <c r="AA1093" s="19"/>
      <c r="AB1093" s="19"/>
      <c r="AC1093" s="19"/>
      <c r="AD1093" s="19"/>
      <c r="AE1093" s="19"/>
      <c r="AF1093" s="19"/>
      <c r="AG1093" s="19"/>
      <c r="AH1093" s="19"/>
      <c r="AI1093" s="19"/>
      <c r="AJ1093" s="19"/>
      <c r="AK1093" s="19"/>
      <c r="AL1093" s="19"/>
      <c r="AM1093" s="19"/>
      <c r="AN1093" s="19"/>
      <c r="AO1093" s="19"/>
      <c r="AP1093" s="19"/>
      <c r="AQ1093" s="19"/>
      <c r="AR1093" s="19"/>
      <c r="AS1093" s="19"/>
      <c r="AT1093" s="19"/>
      <c r="AU1093" s="19"/>
      <c r="AV1093" s="19"/>
      <c r="AW1093" s="19"/>
      <c r="AX1093" s="19"/>
      <c r="GA1093" s="42"/>
    </row>
    <row r="1094" spans="1:183" s="18" customFormat="1" ht="12.75" x14ac:dyDescent="0.2">
      <c r="A1094" s="39"/>
      <c r="B1094" s="40"/>
      <c r="C1094" s="40"/>
      <c r="D1094" s="40"/>
      <c r="E1094" s="40"/>
      <c r="F1094" s="40"/>
      <c r="G1094" s="41"/>
      <c r="H1094" s="40"/>
      <c r="I1094" s="40"/>
      <c r="J1094" s="40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19"/>
      <c r="V1094" s="19"/>
      <c r="W1094" s="19"/>
      <c r="X1094" s="19"/>
      <c r="Y1094" s="19"/>
      <c r="Z1094" s="19"/>
      <c r="AA1094" s="19"/>
      <c r="AB1094" s="19"/>
      <c r="AC1094" s="19"/>
      <c r="AD1094" s="19"/>
      <c r="AE1094" s="19"/>
      <c r="AF1094" s="19"/>
      <c r="AG1094" s="19"/>
      <c r="AH1094" s="19"/>
      <c r="AI1094" s="19"/>
      <c r="AJ1094" s="19"/>
      <c r="AK1094" s="19"/>
      <c r="AL1094" s="19"/>
      <c r="AM1094" s="19"/>
      <c r="AN1094" s="19"/>
      <c r="AO1094" s="19"/>
      <c r="AP1094" s="19"/>
      <c r="AQ1094" s="19"/>
      <c r="AR1094" s="19"/>
      <c r="AS1094" s="19"/>
      <c r="AT1094" s="19"/>
      <c r="AU1094" s="19"/>
      <c r="AV1094" s="19"/>
      <c r="AW1094" s="19"/>
      <c r="AX1094" s="19"/>
      <c r="GA1094" s="42"/>
    </row>
    <row r="1095" spans="1:183" s="18" customFormat="1" ht="12.75" x14ac:dyDescent="0.2">
      <c r="A1095" s="39"/>
      <c r="B1095" s="40"/>
      <c r="C1095" s="40"/>
      <c r="D1095" s="40"/>
      <c r="E1095" s="40"/>
      <c r="F1095" s="40"/>
      <c r="G1095" s="41"/>
      <c r="H1095" s="40"/>
      <c r="I1095" s="40"/>
      <c r="J1095" s="40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19"/>
      <c r="V1095" s="19"/>
      <c r="W1095" s="19"/>
      <c r="X1095" s="19"/>
      <c r="Y1095" s="19"/>
      <c r="Z1095" s="19"/>
      <c r="AA1095" s="19"/>
      <c r="AB1095" s="19"/>
      <c r="AC1095" s="19"/>
      <c r="AD1095" s="19"/>
      <c r="AE1095" s="19"/>
      <c r="AF1095" s="19"/>
      <c r="AG1095" s="19"/>
      <c r="AH1095" s="19"/>
      <c r="AI1095" s="19"/>
      <c r="AJ1095" s="19"/>
      <c r="AK1095" s="19"/>
      <c r="AL1095" s="19"/>
      <c r="AM1095" s="19"/>
      <c r="AN1095" s="19"/>
      <c r="AO1095" s="19"/>
      <c r="AP1095" s="19"/>
      <c r="AQ1095" s="19"/>
      <c r="AR1095" s="19"/>
      <c r="AS1095" s="19"/>
      <c r="AT1095" s="19"/>
      <c r="AU1095" s="19"/>
      <c r="AV1095" s="19"/>
      <c r="AW1095" s="19"/>
      <c r="AX1095" s="19"/>
      <c r="GA1095" s="42"/>
    </row>
    <row r="1096" spans="1:183" s="18" customFormat="1" ht="12.75" x14ac:dyDescent="0.2">
      <c r="A1096" s="39"/>
      <c r="B1096" s="40"/>
      <c r="C1096" s="40"/>
      <c r="D1096" s="40"/>
      <c r="E1096" s="40"/>
      <c r="F1096" s="40"/>
      <c r="G1096" s="41"/>
      <c r="H1096" s="40"/>
      <c r="I1096" s="40"/>
      <c r="J1096" s="40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19"/>
      <c r="V1096" s="19"/>
      <c r="W1096" s="19"/>
      <c r="X1096" s="19"/>
      <c r="Y1096" s="19"/>
      <c r="Z1096" s="19"/>
      <c r="AA1096" s="19"/>
      <c r="AB1096" s="19"/>
      <c r="AC1096" s="19"/>
      <c r="AD1096" s="19"/>
      <c r="AE1096" s="19"/>
      <c r="AF1096" s="19"/>
      <c r="AG1096" s="19"/>
      <c r="AH1096" s="19"/>
      <c r="AI1096" s="19"/>
      <c r="AJ1096" s="19"/>
      <c r="AK1096" s="19"/>
      <c r="AL1096" s="19"/>
      <c r="AM1096" s="19"/>
      <c r="AN1096" s="19"/>
      <c r="AO1096" s="19"/>
      <c r="AP1096" s="19"/>
      <c r="AQ1096" s="19"/>
      <c r="AR1096" s="19"/>
      <c r="AS1096" s="19"/>
      <c r="AT1096" s="19"/>
      <c r="AU1096" s="19"/>
      <c r="AV1096" s="19"/>
      <c r="AW1096" s="19"/>
      <c r="AX1096" s="19"/>
      <c r="GA1096" s="42"/>
    </row>
    <row r="1097" spans="1:183" s="18" customFormat="1" ht="12.75" x14ac:dyDescent="0.2">
      <c r="A1097" s="39"/>
      <c r="B1097" s="40"/>
      <c r="C1097" s="40"/>
      <c r="D1097" s="40"/>
      <c r="E1097" s="40"/>
      <c r="F1097" s="40"/>
      <c r="G1097" s="41"/>
      <c r="H1097" s="40"/>
      <c r="I1097" s="40"/>
      <c r="J1097" s="40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19"/>
      <c r="V1097" s="19"/>
      <c r="W1097" s="19"/>
      <c r="X1097" s="19"/>
      <c r="Y1097" s="19"/>
      <c r="Z1097" s="19"/>
      <c r="AA1097" s="19"/>
      <c r="AB1097" s="19"/>
      <c r="AC1097" s="19"/>
      <c r="AD1097" s="19"/>
      <c r="AE1097" s="19"/>
      <c r="AF1097" s="19"/>
      <c r="AG1097" s="19"/>
      <c r="AH1097" s="19"/>
      <c r="AI1097" s="19"/>
      <c r="AJ1097" s="19"/>
      <c r="AK1097" s="19"/>
      <c r="AL1097" s="19"/>
      <c r="AM1097" s="19"/>
      <c r="AN1097" s="19"/>
      <c r="AO1097" s="19"/>
      <c r="AP1097" s="19"/>
      <c r="AQ1097" s="19"/>
      <c r="AR1097" s="19"/>
      <c r="AS1097" s="19"/>
      <c r="AT1097" s="19"/>
      <c r="AU1097" s="19"/>
      <c r="AV1097" s="19"/>
      <c r="AW1097" s="19"/>
      <c r="AX1097" s="19"/>
      <c r="GA1097" s="42"/>
    </row>
    <row r="1098" spans="1:183" s="18" customFormat="1" ht="12.75" x14ac:dyDescent="0.2">
      <c r="A1098" s="39"/>
      <c r="B1098" s="40"/>
      <c r="C1098" s="40"/>
      <c r="D1098" s="40"/>
      <c r="E1098" s="40"/>
      <c r="F1098" s="40"/>
      <c r="G1098" s="41"/>
      <c r="H1098" s="40"/>
      <c r="I1098" s="40"/>
      <c r="J1098" s="40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19"/>
      <c r="V1098" s="19"/>
      <c r="W1098" s="19"/>
      <c r="X1098" s="19"/>
      <c r="Y1098" s="19"/>
      <c r="Z1098" s="19"/>
      <c r="AA1098" s="19"/>
      <c r="AB1098" s="19"/>
      <c r="AC1098" s="19"/>
      <c r="AD1098" s="19"/>
      <c r="AE1098" s="19"/>
      <c r="AF1098" s="19"/>
      <c r="AG1098" s="19"/>
      <c r="AH1098" s="19"/>
      <c r="AI1098" s="19"/>
      <c r="AJ1098" s="19"/>
      <c r="AK1098" s="19"/>
      <c r="AL1098" s="19"/>
      <c r="AM1098" s="19"/>
      <c r="AN1098" s="19"/>
      <c r="AO1098" s="19"/>
      <c r="AP1098" s="19"/>
      <c r="AQ1098" s="19"/>
      <c r="AR1098" s="19"/>
      <c r="AS1098" s="19"/>
      <c r="AT1098" s="19"/>
      <c r="AU1098" s="19"/>
      <c r="AV1098" s="19"/>
      <c r="AW1098" s="19"/>
      <c r="AX1098" s="19"/>
      <c r="GA1098" s="42"/>
    </row>
    <row r="1099" spans="1:183" s="18" customFormat="1" ht="12.75" x14ac:dyDescent="0.2">
      <c r="A1099" s="39"/>
      <c r="B1099" s="40"/>
      <c r="C1099" s="40"/>
      <c r="D1099" s="40"/>
      <c r="E1099" s="40"/>
      <c r="F1099" s="40"/>
      <c r="G1099" s="41"/>
      <c r="H1099" s="40"/>
      <c r="I1099" s="40"/>
      <c r="J1099" s="40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19"/>
      <c r="V1099" s="19"/>
      <c r="W1099" s="19"/>
      <c r="X1099" s="19"/>
      <c r="Y1099" s="19"/>
      <c r="Z1099" s="19"/>
      <c r="AA1099" s="19"/>
      <c r="AB1099" s="19"/>
      <c r="AC1099" s="19"/>
      <c r="AD1099" s="19"/>
      <c r="AE1099" s="19"/>
      <c r="AF1099" s="19"/>
      <c r="AG1099" s="19"/>
      <c r="AH1099" s="19"/>
      <c r="AI1099" s="19"/>
      <c r="AJ1099" s="19"/>
      <c r="AK1099" s="19"/>
      <c r="AL1099" s="19"/>
      <c r="AM1099" s="19"/>
      <c r="AN1099" s="19"/>
      <c r="AO1099" s="19"/>
      <c r="AP1099" s="19"/>
      <c r="AQ1099" s="19"/>
      <c r="AR1099" s="19"/>
      <c r="AS1099" s="19"/>
      <c r="AT1099" s="19"/>
      <c r="AU1099" s="19"/>
      <c r="AV1099" s="19"/>
      <c r="AW1099" s="19"/>
      <c r="AX1099" s="19"/>
      <c r="GA1099" s="42"/>
    </row>
    <row r="1100" spans="1:183" s="18" customFormat="1" ht="12.75" x14ac:dyDescent="0.2">
      <c r="A1100" s="39"/>
      <c r="B1100" s="40"/>
      <c r="C1100" s="40"/>
      <c r="D1100" s="40"/>
      <c r="E1100" s="40"/>
      <c r="F1100" s="40"/>
      <c r="G1100" s="41"/>
      <c r="H1100" s="40"/>
      <c r="I1100" s="40"/>
      <c r="J1100" s="40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19"/>
      <c r="V1100" s="19"/>
      <c r="W1100" s="19"/>
      <c r="X1100" s="19"/>
      <c r="Y1100" s="19"/>
      <c r="Z1100" s="19"/>
      <c r="AA1100" s="19"/>
      <c r="AB1100" s="19"/>
      <c r="AC1100" s="19"/>
      <c r="AD1100" s="19"/>
      <c r="AE1100" s="19"/>
      <c r="AF1100" s="19"/>
      <c r="AG1100" s="19"/>
      <c r="AH1100" s="19"/>
      <c r="AI1100" s="19"/>
      <c r="AJ1100" s="19"/>
      <c r="AK1100" s="19"/>
      <c r="AL1100" s="19"/>
      <c r="AM1100" s="19"/>
      <c r="AN1100" s="19"/>
      <c r="AO1100" s="19"/>
      <c r="AP1100" s="19"/>
      <c r="AQ1100" s="19"/>
      <c r="AR1100" s="19"/>
      <c r="AS1100" s="19"/>
      <c r="AT1100" s="19"/>
      <c r="AU1100" s="19"/>
      <c r="AV1100" s="19"/>
      <c r="AW1100" s="19"/>
      <c r="AX1100" s="19"/>
      <c r="GA1100" s="42"/>
    </row>
    <row r="1101" spans="1:183" s="18" customFormat="1" ht="12.75" x14ac:dyDescent="0.2">
      <c r="A1101" s="39"/>
      <c r="B1101" s="40"/>
      <c r="C1101" s="40"/>
      <c r="D1101" s="40"/>
      <c r="E1101" s="40"/>
      <c r="F1101" s="40"/>
      <c r="G1101" s="41"/>
      <c r="H1101" s="40"/>
      <c r="I1101" s="40"/>
      <c r="J1101" s="40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19"/>
      <c r="V1101" s="19"/>
      <c r="W1101" s="19"/>
      <c r="X1101" s="19"/>
      <c r="Y1101" s="19"/>
      <c r="Z1101" s="19"/>
      <c r="AA1101" s="19"/>
      <c r="AB1101" s="19"/>
      <c r="AC1101" s="19"/>
      <c r="AD1101" s="19"/>
      <c r="AE1101" s="19"/>
      <c r="AF1101" s="19"/>
      <c r="AG1101" s="19"/>
      <c r="AH1101" s="19"/>
      <c r="AI1101" s="19"/>
      <c r="AJ1101" s="19"/>
      <c r="AK1101" s="19"/>
      <c r="AL1101" s="19"/>
      <c r="AM1101" s="19"/>
      <c r="AN1101" s="19"/>
      <c r="AO1101" s="19"/>
      <c r="AP1101" s="19"/>
      <c r="AQ1101" s="19"/>
      <c r="AR1101" s="19"/>
      <c r="AS1101" s="19"/>
      <c r="AT1101" s="19"/>
      <c r="AU1101" s="19"/>
      <c r="AV1101" s="19"/>
      <c r="AW1101" s="19"/>
      <c r="AX1101" s="19"/>
      <c r="GA1101" s="42"/>
    </row>
    <row r="1102" spans="1:183" s="18" customFormat="1" ht="12.75" x14ac:dyDescent="0.2">
      <c r="A1102" s="39"/>
      <c r="B1102" s="40"/>
      <c r="C1102" s="40"/>
      <c r="D1102" s="40"/>
      <c r="E1102" s="40"/>
      <c r="F1102" s="40"/>
      <c r="G1102" s="41"/>
      <c r="H1102" s="40"/>
      <c r="I1102" s="40"/>
      <c r="J1102" s="40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19"/>
      <c r="V1102" s="19"/>
      <c r="W1102" s="19"/>
      <c r="X1102" s="19"/>
      <c r="Y1102" s="19"/>
      <c r="Z1102" s="19"/>
      <c r="AA1102" s="19"/>
      <c r="AB1102" s="19"/>
      <c r="AC1102" s="19"/>
      <c r="AD1102" s="19"/>
      <c r="AE1102" s="19"/>
      <c r="AF1102" s="19"/>
      <c r="AG1102" s="19"/>
      <c r="AH1102" s="19"/>
      <c r="AI1102" s="19"/>
      <c r="AJ1102" s="19"/>
      <c r="AK1102" s="19"/>
      <c r="AL1102" s="19"/>
      <c r="AM1102" s="19"/>
      <c r="AN1102" s="19"/>
      <c r="AO1102" s="19"/>
      <c r="AP1102" s="19"/>
      <c r="AQ1102" s="19"/>
      <c r="AR1102" s="19"/>
      <c r="AS1102" s="19"/>
      <c r="AT1102" s="19"/>
      <c r="AU1102" s="19"/>
      <c r="AV1102" s="19"/>
      <c r="AW1102" s="19"/>
      <c r="AX1102" s="19"/>
      <c r="GA1102" s="42"/>
    </row>
    <row r="1103" spans="1:183" s="18" customFormat="1" ht="12.75" x14ac:dyDescent="0.2">
      <c r="A1103" s="39"/>
      <c r="B1103" s="40"/>
      <c r="C1103" s="40"/>
      <c r="D1103" s="40"/>
      <c r="E1103" s="40"/>
      <c r="F1103" s="40"/>
      <c r="G1103" s="41"/>
      <c r="H1103" s="40"/>
      <c r="I1103" s="40"/>
      <c r="J1103" s="40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19"/>
      <c r="V1103" s="19"/>
      <c r="W1103" s="19"/>
      <c r="X1103" s="19"/>
      <c r="Y1103" s="19"/>
      <c r="Z1103" s="19"/>
      <c r="AA1103" s="19"/>
      <c r="AB1103" s="19"/>
      <c r="AC1103" s="19"/>
      <c r="AD1103" s="19"/>
      <c r="AE1103" s="19"/>
      <c r="AF1103" s="19"/>
      <c r="AG1103" s="19"/>
      <c r="AH1103" s="19"/>
      <c r="AI1103" s="19"/>
      <c r="AJ1103" s="19"/>
      <c r="AK1103" s="19"/>
      <c r="AL1103" s="19"/>
      <c r="AM1103" s="19"/>
      <c r="AN1103" s="19"/>
      <c r="AO1103" s="19"/>
      <c r="AP1103" s="19"/>
      <c r="AQ1103" s="19"/>
      <c r="AR1103" s="19"/>
      <c r="AS1103" s="19"/>
      <c r="AT1103" s="19"/>
      <c r="AU1103" s="19"/>
      <c r="AV1103" s="19"/>
      <c r="AW1103" s="19"/>
      <c r="AX1103" s="19"/>
      <c r="GA1103" s="42"/>
    </row>
    <row r="1104" spans="1:183" s="18" customFormat="1" ht="12.75" x14ac:dyDescent="0.2">
      <c r="A1104" s="39"/>
      <c r="B1104" s="40"/>
      <c r="C1104" s="40"/>
      <c r="D1104" s="40"/>
      <c r="E1104" s="40"/>
      <c r="F1104" s="40"/>
      <c r="G1104" s="41"/>
      <c r="H1104" s="40"/>
      <c r="I1104" s="40"/>
      <c r="J1104" s="40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19"/>
      <c r="V1104" s="19"/>
      <c r="W1104" s="19"/>
      <c r="X1104" s="19"/>
      <c r="Y1104" s="19"/>
      <c r="Z1104" s="19"/>
      <c r="AA1104" s="19"/>
      <c r="AB1104" s="19"/>
      <c r="AC1104" s="19"/>
      <c r="AD1104" s="19"/>
      <c r="AE1104" s="19"/>
      <c r="AF1104" s="19"/>
      <c r="AG1104" s="19"/>
      <c r="AH1104" s="19"/>
      <c r="AI1104" s="19"/>
      <c r="AJ1104" s="19"/>
      <c r="AK1104" s="19"/>
      <c r="AL1104" s="19"/>
      <c r="AM1104" s="19"/>
      <c r="AN1104" s="19"/>
      <c r="AO1104" s="19"/>
      <c r="AP1104" s="19"/>
      <c r="AQ1104" s="19"/>
      <c r="AR1104" s="19"/>
      <c r="AS1104" s="19"/>
      <c r="AT1104" s="19"/>
      <c r="AU1104" s="19"/>
      <c r="AV1104" s="19"/>
      <c r="AW1104" s="19"/>
      <c r="AX1104" s="19"/>
      <c r="GA1104" s="42"/>
    </row>
    <row r="1105" spans="1:183" s="18" customFormat="1" ht="12.75" x14ac:dyDescent="0.2">
      <c r="A1105" s="39"/>
      <c r="B1105" s="40"/>
      <c r="C1105" s="40"/>
      <c r="D1105" s="40"/>
      <c r="E1105" s="40"/>
      <c r="F1105" s="40"/>
      <c r="G1105" s="41"/>
      <c r="H1105" s="40"/>
      <c r="I1105" s="40"/>
      <c r="J1105" s="40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19"/>
      <c r="V1105" s="19"/>
      <c r="W1105" s="19"/>
      <c r="X1105" s="19"/>
      <c r="Y1105" s="19"/>
      <c r="Z1105" s="19"/>
      <c r="AA1105" s="19"/>
      <c r="AB1105" s="19"/>
      <c r="AC1105" s="19"/>
      <c r="AD1105" s="19"/>
      <c r="AE1105" s="19"/>
      <c r="AF1105" s="19"/>
      <c r="AG1105" s="19"/>
      <c r="AH1105" s="19"/>
      <c r="AI1105" s="19"/>
      <c r="AJ1105" s="19"/>
      <c r="AK1105" s="19"/>
      <c r="AL1105" s="19"/>
      <c r="AM1105" s="19"/>
      <c r="AN1105" s="19"/>
      <c r="AO1105" s="19"/>
      <c r="AP1105" s="19"/>
      <c r="AQ1105" s="19"/>
      <c r="AR1105" s="19"/>
      <c r="AS1105" s="19"/>
      <c r="AT1105" s="19"/>
      <c r="AU1105" s="19"/>
      <c r="AV1105" s="19"/>
      <c r="AW1105" s="19"/>
      <c r="AX1105" s="19"/>
      <c r="GA1105" s="42"/>
    </row>
    <row r="1106" spans="1:183" s="18" customFormat="1" ht="12.75" x14ac:dyDescent="0.2">
      <c r="A1106" s="39"/>
      <c r="B1106" s="40"/>
      <c r="C1106" s="40"/>
      <c r="D1106" s="40"/>
      <c r="E1106" s="40"/>
      <c r="F1106" s="40"/>
      <c r="G1106" s="41"/>
      <c r="H1106" s="40"/>
      <c r="I1106" s="40"/>
      <c r="J1106" s="40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19"/>
      <c r="V1106" s="19"/>
      <c r="W1106" s="19"/>
      <c r="X1106" s="19"/>
      <c r="Y1106" s="19"/>
      <c r="Z1106" s="19"/>
      <c r="AA1106" s="19"/>
      <c r="AB1106" s="19"/>
      <c r="AC1106" s="19"/>
      <c r="AD1106" s="19"/>
      <c r="AE1106" s="19"/>
      <c r="AF1106" s="19"/>
      <c r="AG1106" s="19"/>
      <c r="AH1106" s="19"/>
      <c r="AI1106" s="19"/>
      <c r="AJ1106" s="19"/>
      <c r="AK1106" s="19"/>
      <c r="AL1106" s="19"/>
      <c r="AM1106" s="19"/>
      <c r="AN1106" s="19"/>
      <c r="AO1106" s="19"/>
      <c r="AP1106" s="19"/>
      <c r="AQ1106" s="19"/>
      <c r="AR1106" s="19"/>
      <c r="AS1106" s="19"/>
      <c r="AT1106" s="19"/>
      <c r="AU1106" s="19"/>
      <c r="AV1106" s="19"/>
      <c r="AW1106" s="19"/>
      <c r="AX1106" s="19"/>
      <c r="GA1106" s="42"/>
    </row>
    <row r="1107" spans="1:183" s="18" customFormat="1" ht="12.75" x14ac:dyDescent="0.2">
      <c r="A1107" s="39"/>
      <c r="B1107" s="40"/>
      <c r="C1107" s="40"/>
      <c r="D1107" s="40"/>
      <c r="E1107" s="40"/>
      <c r="F1107" s="40"/>
      <c r="G1107" s="41"/>
      <c r="H1107" s="40"/>
      <c r="I1107" s="40"/>
      <c r="J1107" s="40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19"/>
      <c r="V1107" s="19"/>
      <c r="W1107" s="19"/>
      <c r="X1107" s="19"/>
      <c r="Y1107" s="19"/>
      <c r="Z1107" s="19"/>
      <c r="AA1107" s="19"/>
      <c r="AB1107" s="19"/>
      <c r="AC1107" s="19"/>
      <c r="AD1107" s="19"/>
      <c r="AE1107" s="19"/>
      <c r="AF1107" s="19"/>
      <c r="AG1107" s="19"/>
      <c r="AH1107" s="19"/>
      <c r="AI1107" s="19"/>
      <c r="AJ1107" s="19"/>
      <c r="AK1107" s="19"/>
      <c r="AL1107" s="19"/>
      <c r="AM1107" s="19"/>
      <c r="AN1107" s="19"/>
      <c r="AO1107" s="19"/>
      <c r="AP1107" s="19"/>
      <c r="AQ1107" s="19"/>
      <c r="AR1107" s="19"/>
      <c r="AS1107" s="19"/>
      <c r="AT1107" s="19"/>
      <c r="AU1107" s="19"/>
      <c r="AV1107" s="19"/>
      <c r="AW1107" s="19"/>
      <c r="AX1107" s="19"/>
      <c r="GA1107" s="42"/>
    </row>
    <row r="1108" spans="1:183" s="18" customFormat="1" ht="12.75" x14ac:dyDescent="0.2">
      <c r="A1108" s="39"/>
      <c r="B1108" s="40"/>
      <c r="C1108" s="40"/>
      <c r="D1108" s="40"/>
      <c r="E1108" s="40"/>
      <c r="F1108" s="40"/>
      <c r="G1108" s="41"/>
      <c r="H1108" s="40"/>
      <c r="I1108" s="40"/>
      <c r="J1108" s="40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19"/>
      <c r="V1108" s="19"/>
      <c r="W1108" s="19"/>
      <c r="X1108" s="19"/>
      <c r="Y1108" s="19"/>
      <c r="Z1108" s="19"/>
      <c r="AA1108" s="19"/>
      <c r="AB1108" s="19"/>
      <c r="AC1108" s="19"/>
      <c r="AD1108" s="19"/>
      <c r="AE1108" s="19"/>
      <c r="AF1108" s="19"/>
      <c r="AG1108" s="19"/>
      <c r="AH1108" s="19"/>
      <c r="AI1108" s="19"/>
      <c r="AJ1108" s="19"/>
      <c r="AK1108" s="19"/>
      <c r="AL1108" s="19"/>
      <c r="AM1108" s="19"/>
      <c r="AN1108" s="19"/>
      <c r="AO1108" s="19"/>
      <c r="AP1108" s="19"/>
      <c r="AQ1108" s="19"/>
      <c r="AR1108" s="19"/>
      <c r="AS1108" s="19"/>
      <c r="AT1108" s="19"/>
      <c r="AU1108" s="19"/>
      <c r="AV1108" s="19"/>
      <c r="AW1108" s="19"/>
      <c r="AX1108" s="19"/>
      <c r="GA1108" s="42"/>
    </row>
    <row r="1109" spans="1:183" s="18" customFormat="1" ht="12.75" x14ac:dyDescent="0.2">
      <c r="A1109" s="39"/>
      <c r="B1109" s="40"/>
      <c r="C1109" s="40"/>
      <c r="D1109" s="40"/>
      <c r="E1109" s="40"/>
      <c r="F1109" s="40"/>
      <c r="G1109" s="41"/>
      <c r="H1109" s="40"/>
      <c r="I1109" s="40"/>
      <c r="J1109" s="40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19"/>
      <c r="V1109" s="19"/>
      <c r="W1109" s="19"/>
      <c r="X1109" s="19"/>
      <c r="Y1109" s="19"/>
      <c r="Z1109" s="19"/>
      <c r="AA1109" s="19"/>
      <c r="AB1109" s="19"/>
      <c r="AC1109" s="19"/>
      <c r="AD1109" s="19"/>
      <c r="AE1109" s="19"/>
      <c r="AF1109" s="19"/>
      <c r="AG1109" s="19"/>
      <c r="AH1109" s="19"/>
      <c r="AI1109" s="19"/>
      <c r="AJ1109" s="19"/>
      <c r="AK1109" s="19"/>
      <c r="AL1109" s="19"/>
      <c r="AM1109" s="19"/>
      <c r="AN1109" s="19"/>
      <c r="AO1109" s="19"/>
      <c r="AP1109" s="19"/>
      <c r="AQ1109" s="19"/>
      <c r="AR1109" s="19"/>
      <c r="AS1109" s="19"/>
      <c r="AT1109" s="19"/>
      <c r="AU1109" s="19"/>
      <c r="AV1109" s="19"/>
      <c r="AW1109" s="19"/>
      <c r="AX1109" s="19"/>
      <c r="GA1109" s="42"/>
    </row>
    <row r="1110" spans="1:183" s="18" customFormat="1" ht="12.75" x14ac:dyDescent="0.2">
      <c r="A1110" s="39"/>
      <c r="B1110" s="40"/>
      <c r="C1110" s="40"/>
      <c r="D1110" s="40"/>
      <c r="E1110" s="40"/>
      <c r="F1110" s="40"/>
      <c r="G1110" s="41"/>
      <c r="H1110" s="40"/>
      <c r="I1110" s="40"/>
      <c r="J1110" s="40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19"/>
      <c r="V1110" s="19"/>
      <c r="W1110" s="19"/>
      <c r="X1110" s="19"/>
      <c r="Y1110" s="19"/>
      <c r="Z1110" s="19"/>
      <c r="AA1110" s="19"/>
      <c r="AB1110" s="19"/>
      <c r="AC1110" s="19"/>
      <c r="AD1110" s="19"/>
      <c r="AE1110" s="19"/>
      <c r="AF1110" s="19"/>
      <c r="AG1110" s="19"/>
      <c r="AH1110" s="19"/>
      <c r="AI1110" s="19"/>
      <c r="AJ1110" s="19"/>
      <c r="AK1110" s="19"/>
      <c r="AL1110" s="19"/>
      <c r="AM1110" s="19"/>
      <c r="AN1110" s="19"/>
      <c r="AO1110" s="19"/>
      <c r="AP1110" s="19"/>
      <c r="AQ1110" s="19"/>
      <c r="AR1110" s="19"/>
      <c r="AS1110" s="19"/>
      <c r="AT1110" s="19"/>
      <c r="AU1110" s="19"/>
      <c r="AV1110" s="19"/>
      <c r="AW1110" s="19"/>
      <c r="AX1110" s="19"/>
      <c r="GA1110" s="42"/>
    </row>
    <row r="1111" spans="1:183" s="18" customFormat="1" ht="12.75" x14ac:dyDescent="0.2">
      <c r="A1111" s="39"/>
      <c r="B1111" s="40"/>
      <c r="C1111" s="40"/>
      <c r="D1111" s="40"/>
      <c r="E1111" s="40"/>
      <c r="F1111" s="40"/>
      <c r="G1111" s="41"/>
      <c r="H1111" s="40"/>
      <c r="I1111" s="40"/>
      <c r="J1111" s="40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19"/>
      <c r="V1111" s="19"/>
      <c r="W1111" s="19"/>
      <c r="X1111" s="19"/>
      <c r="Y1111" s="19"/>
      <c r="Z1111" s="19"/>
      <c r="AA1111" s="19"/>
      <c r="AB1111" s="19"/>
      <c r="AC1111" s="19"/>
      <c r="AD1111" s="19"/>
      <c r="AE1111" s="19"/>
      <c r="AF1111" s="19"/>
      <c r="AG1111" s="19"/>
      <c r="AH1111" s="19"/>
      <c r="AI1111" s="19"/>
      <c r="AJ1111" s="19"/>
      <c r="AK1111" s="19"/>
      <c r="AL1111" s="19"/>
      <c r="AM1111" s="19"/>
      <c r="AN1111" s="19"/>
      <c r="AO1111" s="19"/>
      <c r="AP1111" s="19"/>
      <c r="AQ1111" s="19"/>
      <c r="AR1111" s="19"/>
      <c r="AS1111" s="19"/>
      <c r="AT1111" s="19"/>
      <c r="AU1111" s="19"/>
      <c r="AV1111" s="19"/>
      <c r="AW1111" s="19"/>
      <c r="AX1111" s="19"/>
      <c r="GA1111" s="42"/>
    </row>
    <row r="1112" spans="1:183" s="18" customFormat="1" ht="12.75" x14ac:dyDescent="0.2">
      <c r="A1112" s="39"/>
      <c r="B1112" s="40"/>
      <c r="C1112" s="40"/>
      <c r="D1112" s="40"/>
      <c r="E1112" s="40"/>
      <c r="F1112" s="40"/>
      <c r="G1112" s="41"/>
      <c r="H1112" s="40"/>
      <c r="I1112" s="40"/>
      <c r="J1112" s="40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19"/>
      <c r="V1112" s="19"/>
      <c r="W1112" s="19"/>
      <c r="X1112" s="19"/>
      <c r="Y1112" s="19"/>
      <c r="Z1112" s="19"/>
      <c r="AA1112" s="19"/>
      <c r="AB1112" s="19"/>
      <c r="AC1112" s="19"/>
      <c r="AD1112" s="19"/>
      <c r="AE1112" s="19"/>
      <c r="AF1112" s="19"/>
      <c r="AG1112" s="19"/>
      <c r="AH1112" s="19"/>
      <c r="AI1112" s="19"/>
      <c r="AJ1112" s="19"/>
      <c r="AK1112" s="19"/>
      <c r="AL1112" s="19"/>
      <c r="AM1112" s="19"/>
      <c r="AN1112" s="19"/>
      <c r="AO1112" s="19"/>
      <c r="AP1112" s="19"/>
      <c r="AQ1112" s="19"/>
      <c r="AR1112" s="19"/>
      <c r="AS1112" s="19"/>
      <c r="AT1112" s="19"/>
      <c r="AU1112" s="19"/>
      <c r="AV1112" s="19"/>
      <c r="AW1112" s="19"/>
      <c r="AX1112" s="19"/>
      <c r="GA1112" s="42"/>
    </row>
    <row r="1113" spans="1:183" s="18" customFormat="1" ht="12.75" x14ac:dyDescent="0.2">
      <c r="A1113" s="39"/>
      <c r="B1113" s="40"/>
      <c r="C1113" s="40"/>
      <c r="D1113" s="40"/>
      <c r="E1113" s="40"/>
      <c r="F1113" s="40"/>
      <c r="G1113" s="41"/>
      <c r="H1113" s="40"/>
      <c r="I1113" s="40"/>
      <c r="J1113" s="40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19"/>
      <c r="V1113" s="19"/>
      <c r="W1113" s="19"/>
      <c r="X1113" s="19"/>
      <c r="Y1113" s="19"/>
      <c r="Z1113" s="19"/>
      <c r="AA1113" s="19"/>
      <c r="AB1113" s="19"/>
      <c r="AC1113" s="19"/>
      <c r="AD1113" s="19"/>
      <c r="AE1113" s="19"/>
      <c r="AF1113" s="19"/>
      <c r="AG1113" s="19"/>
      <c r="AH1113" s="19"/>
      <c r="AI1113" s="19"/>
      <c r="AJ1113" s="19"/>
      <c r="AK1113" s="19"/>
      <c r="AL1113" s="19"/>
      <c r="AM1113" s="19"/>
      <c r="AN1113" s="19"/>
      <c r="AO1113" s="19"/>
      <c r="AP1113" s="19"/>
      <c r="AQ1113" s="19"/>
      <c r="AR1113" s="19"/>
      <c r="AS1113" s="19"/>
      <c r="AT1113" s="19"/>
      <c r="AU1113" s="19"/>
      <c r="AV1113" s="19"/>
      <c r="AW1113" s="19"/>
      <c r="AX1113" s="19"/>
      <c r="GA1113" s="42"/>
    </row>
    <row r="1114" spans="1:183" s="18" customFormat="1" ht="12.75" x14ac:dyDescent="0.2">
      <c r="A1114" s="39"/>
      <c r="B1114" s="40"/>
      <c r="C1114" s="40"/>
      <c r="D1114" s="40"/>
      <c r="E1114" s="40"/>
      <c r="F1114" s="40"/>
      <c r="G1114" s="41"/>
      <c r="H1114" s="40"/>
      <c r="I1114" s="40"/>
      <c r="J1114" s="40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19"/>
      <c r="V1114" s="19"/>
      <c r="W1114" s="19"/>
      <c r="X1114" s="19"/>
      <c r="Y1114" s="19"/>
      <c r="Z1114" s="19"/>
      <c r="AA1114" s="19"/>
      <c r="AB1114" s="19"/>
      <c r="AC1114" s="19"/>
      <c r="AD1114" s="19"/>
      <c r="AE1114" s="19"/>
      <c r="AF1114" s="19"/>
      <c r="AG1114" s="19"/>
      <c r="AH1114" s="19"/>
      <c r="AI1114" s="19"/>
      <c r="AJ1114" s="19"/>
      <c r="AK1114" s="19"/>
      <c r="AL1114" s="19"/>
      <c r="AM1114" s="19"/>
      <c r="AN1114" s="19"/>
      <c r="AO1114" s="19"/>
      <c r="AP1114" s="19"/>
      <c r="AQ1114" s="19"/>
      <c r="AR1114" s="19"/>
      <c r="AS1114" s="19"/>
      <c r="AT1114" s="19"/>
      <c r="AU1114" s="19"/>
      <c r="AV1114" s="19"/>
      <c r="AW1114" s="19"/>
      <c r="AX1114" s="19"/>
      <c r="GA1114" s="42"/>
    </row>
    <row r="1115" spans="1:183" s="18" customFormat="1" ht="12.75" x14ac:dyDescent="0.2">
      <c r="A1115" s="39"/>
      <c r="B1115" s="40"/>
      <c r="C1115" s="40"/>
      <c r="D1115" s="40"/>
      <c r="E1115" s="40"/>
      <c r="F1115" s="40"/>
      <c r="G1115" s="41"/>
      <c r="H1115" s="40"/>
      <c r="I1115" s="40"/>
      <c r="J1115" s="40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19"/>
      <c r="V1115" s="19"/>
      <c r="W1115" s="19"/>
      <c r="X1115" s="19"/>
      <c r="Y1115" s="19"/>
      <c r="Z1115" s="19"/>
      <c r="AA1115" s="19"/>
      <c r="AB1115" s="19"/>
      <c r="AC1115" s="19"/>
      <c r="AD1115" s="19"/>
      <c r="AE1115" s="19"/>
      <c r="AF1115" s="19"/>
      <c r="AG1115" s="19"/>
      <c r="AH1115" s="19"/>
      <c r="AI1115" s="19"/>
      <c r="AJ1115" s="19"/>
      <c r="AK1115" s="19"/>
      <c r="AL1115" s="19"/>
      <c r="AM1115" s="19"/>
      <c r="AN1115" s="19"/>
      <c r="AO1115" s="19"/>
      <c r="AP1115" s="19"/>
      <c r="AQ1115" s="19"/>
      <c r="AR1115" s="19"/>
      <c r="AS1115" s="19"/>
      <c r="AT1115" s="19"/>
      <c r="AU1115" s="19"/>
      <c r="AV1115" s="19"/>
      <c r="AW1115" s="19"/>
      <c r="AX1115" s="19"/>
      <c r="GA1115" s="42"/>
    </row>
    <row r="1116" spans="1:183" s="18" customFormat="1" ht="12.75" x14ac:dyDescent="0.2">
      <c r="A1116" s="39"/>
      <c r="B1116" s="40"/>
      <c r="C1116" s="40"/>
      <c r="D1116" s="40"/>
      <c r="E1116" s="40"/>
      <c r="F1116" s="40"/>
      <c r="G1116" s="41"/>
      <c r="H1116" s="40"/>
      <c r="I1116" s="40"/>
      <c r="J1116" s="40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19"/>
      <c r="V1116" s="19"/>
      <c r="W1116" s="19"/>
      <c r="X1116" s="19"/>
      <c r="Y1116" s="19"/>
      <c r="Z1116" s="19"/>
      <c r="AA1116" s="19"/>
      <c r="AB1116" s="19"/>
      <c r="AC1116" s="19"/>
      <c r="AD1116" s="19"/>
      <c r="AE1116" s="19"/>
      <c r="AF1116" s="19"/>
      <c r="AG1116" s="19"/>
      <c r="AH1116" s="19"/>
      <c r="AI1116" s="19"/>
      <c r="AJ1116" s="19"/>
      <c r="AK1116" s="19"/>
      <c r="AL1116" s="19"/>
      <c r="AM1116" s="19"/>
      <c r="AN1116" s="19"/>
      <c r="AO1116" s="19"/>
      <c r="AP1116" s="19"/>
      <c r="AQ1116" s="19"/>
      <c r="AR1116" s="19"/>
      <c r="AS1116" s="19"/>
      <c r="AT1116" s="19"/>
      <c r="AU1116" s="19"/>
      <c r="AV1116" s="19"/>
      <c r="AW1116" s="19"/>
      <c r="AX1116" s="19"/>
      <c r="GA1116" s="42"/>
    </row>
    <row r="1117" spans="1:183" s="18" customFormat="1" ht="12.75" x14ac:dyDescent="0.2">
      <c r="A1117" s="39"/>
      <c r="B1117" s="40"/>
      <c r="C1117" s="40"/>
      <c r="D1117" s="40"/>
      <c r="E1117" s="40"/>
      <c r="F1117" s="40"/>
      <c r="G1117" s="41"/>
      <c r="H1117" s="40"/>
      <c r="I1117" s="40"/>
      <c r="J1117" s="40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19"/>
      <c r="V1117" s="19"/>
      <c r="W1117" s="19"/>
      <c r="X1117" s="19"/>
      <c r="Y1117" s="19"/>
      <c r="Z1117" s="19"/>
      <c r="AA1117" s="19"/>
      <c r="AB1117" s="19"/>
      <c r="AC1117" s="19"/>
      <c r="AD1117" s="19"/>
      <c r="AE1117" s="19"/>
      <c r="AF1117" s="19"/>
      <c r="AG1117" s="19"/>
      <c r="AH1117" s="19"/>
      <c r="AI1117" s="19"/>
      <c r="AJ1117" s="19"/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/>
      <c r="AW1117" s="19"/>
      <c r="AX1117" s="19"/>
      <c r="GA1117" s="42"/>
    </row>
    <row r="1118" spans="1:183" s="18" customFormat="1" ht="12.75" x14ac:dyDescent="0.2">
      <c r="A1118" s="39"/>
      <c r="B1118" s="40"/>
      <c r="C1118" s="40"/>
      <c r="D1118" s="40"/>
      <c r="E1118" s="40"/>
      <c r="F1118" s="40"/>
      <c r="G1118" s="41"/>
      <c r="H1118" s="40"/>
      <c r="I1118" s="40"/>
      <c r="J1118" s="40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  <c r="AA1118" s="19"/>
      <c r="AB1118" s="19"/>
      <c r="AC1118" s="19"/>
      <c r="AD1118" s="19"/>
      <c r="AE1118" s="19"/>
      <c r="AF1118" s="19"/>
      <c r="AG1118" s="19"/>
      <c r="AH1118" s="19"/>
      <c r="AI1118" s="19"/>
      <c r="AJ1118" s="19"/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/>
      <c r="AW1118" s="19"/>
      <c r="AX1118" s="19"/>
      <c r="GA1118" s="42"/>
    </row>
    <row r="1119" spans="1:183" s="18" customFormat="1" ht="12.75" x14ac:dyDescent="0.2">
      <c r="A1119" s="39"/>
      <c r="B1119" s="40"/>
      <c r="C1119" s="40"/>
      <c r="D1119" s="40"/>
      <c r="E1119" s="40"/>
      <c r="F1119" s="40"/>
      <c r="G1119" s="41"/>
      <c r="H1119" s="40"/>
      <c r="I1119" s="40"/>
      <c r="J1119" s="40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19"/>
      <c r="V1119" s="19"/>
      <c r="W1119" s="19"/>
      <c r="X1119" s="19"/>
      <c r="Y1119" s="19"/>
      <c r="Z1119" s="19"/>
      <c r="AA1119" s="19"/>
      <c r="AB1119" s="19"/>
      <c r="AC1119" s="19"/>
      <c r="AD1119" s="19"/>
      <c r="AE1119" s="19"/>
      <c r="AF1119" s="19"/>
      <c r="AG1119" s="19"/>
      <c r="AH1119" s="19"/>
      <c r="AI1119" s="19"/>
      <c r="AJ1119" s="19"/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/>
      <c r="AW1119" s="19"/>
      <c r="AX1119" s="19"/>
      <c r="GA1119" s="42"/>
    </row>
    <row r="1120" spans="1:183" s="18" customFormat="1" ht="12.75" x14ac:dyDescent="0.2">
      <c r="A1120" s="39"/>
      <c r="B1120" s="40"/>
      <c r="C1120" s="40"/>
      <c r="D1120" s="40"/>
      <c r="E1120" s="40"/>
      <c r="F1120" s="40"/>
      <c r="G1120" s="41"/>
      <c r="H1120" s="40"/>
      <c r="I1120" s="40"/>
      <c r="J1120" s="40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  <c r="AA1120" s="19"/>
      <c r="AB1120" s="19"/>
      <c r="AC1120" s="19"/>
      <c r="AD1120" s="19"/>
      <c r="AE1120" s="19"/>
      <c r="AF1120" s="19"/>
      <c r="AG1120" s="19"/>
      <c r="AH1120" s="19"/>
      <c r="AI1120" s="19"/>
      <c r="AJ1120" s="19"/>
      <c r="AK1120" s="19"/>
      <c r="AL1120" s="19"/>
      <c r="AM1120" s="19"/>
      <c r="AN1120" s="19"/>
      <c r="AO1120" s="19"/>
      <c r="AP1120" s="19"/>
      <c r="AQ1120" s="19"/>
      <c r="AR1120" s="19"/>
      <c r="AS1120" s="19"/>
      <c r="AT1120" s="19"/>
      <c r="AU1120" s="19"/>
      <c r="AV1120" s="19"/>
      <c r="AW1120" s="19"/>
      <c r="AX1120" s="19"/>
      <c r="GA1120" s="42"/>
    </row>
    <row r="1121" spans="1:183" s="18" customFormat="1" ht="12.75" x14ac:dyDescent="0.2">
      <c r="A1121" s="39"/>
      <c r="B1121" s="40"/>
      <c r="C1121" s="40"/>
      <c r="D1121" s="40"/>
      <c r="E1121" s="40"/>
      <c r="F1121" s="40"/>
      <c r="G1121" s="41"/>
      <c r="H1121" s="40"/>
      <c r="I1121" s="40"/>
      <c r="J1121" s="40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19"/>
      <c r="V1121" s="19"/>
      <c r="W1121" s="19"/>
      <c r="X1121" s="19"/>
      <c r="Y1121" s="19"/>
      <c r="Z1121" s="19"/>
      <c r="AA1121" s="19"/>
      <c r="AB1121" s="19"/>
      <c r="AC1121" s="19"/>
      <c r="AD1121" s="19"/>
      <c r="AE1121" s="19"/>
      <c r="AF1121" s="19"/>
      <c r="AG1121" s="19"/>
      <c r="AH1121" s="19"/>
      <c r="AI1121" s="19"/>
      <c r="AJ1121" s="19"/>
      <c r="AK1121" s="19"/>
      <c r="AL1121" s="19"/>
      <c r="AM1121" s="19"/>
      <c r="AN1121" s="19"/>
      <c r="AO1121" s="19"/>
      <c r="AP1121" s="19"/>
      <c r="AQ1121" s="19"/>
      <c r="AR1121" s="19"/>
      <c r="AS1121" s="19"/>
      <c r="AT1121" s="19"/>
      <c r="AU1121" s="19"/>
      <c r="AV1121" s="19"/>
      <c r="AW1121" s="19"/>
      <c r="AX1121" s="19"/>
      <c r="GA1121" s="42"/>
    </row>
    <row r="1122" spans="1:183" s="18" customFormat="1" ht="12.75" x14ac:dyDescent="0.2">
      <c r="A1122" s="39"/>
      <c r="B1122" s="40"/>
      <c r="C1122" s="40"/>
      <c r="D1122" s="40"/>
      <c r="E1122" s="40"/>
      <c r="F1122" s="40"/>
      <c r="G1122" s="41"/>
      <c r="H1122" s="40"/>
      <c r="I1122" s="40"/>
      <c r="J1122" s="40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  <c r="AA1122" s="19"/>
      <c r="AB1122" s="19"/>
      <c r="AC1122" s="19"/>
      <c r="AD1122" s="19"/>
      <c r="AE1122" s="19"/>
      <c r="AF1122" s="19"/>
      <c r="AG1122" s="19"/>
      <c r="AH1122" s="19"/>
      <c r="AI1122" s="19"/>
      <c r="AJ1122" s="19"/>
      <c r="AK1122" s="19"/>
      <c r="AL1122" s="19"/>
      <c r="AM1122" s="19"/>
      <c r="AN1122" s="19"/>
      <c r="AO1122" s="19"/>
      <c r="AP1122" s="19"/>
      <c r="AQ1122" s="19"/>
      <c r="AR1122" s="19"/>
      <c r="AS1122" s="19"/>
      <c r="AT1122" s="19"/>
      <c r="AU1122" s="19"/>
      <c r="AV1122" s="19"/>
      <c r="AW1122" s="19"/>
      <c r="AX1122" s="19"/>
      <c r="GA1122" s="42"/>
    </row>
    <row r="1123" spans="1:183" s="18" customFormat="1" ht="12.75" x14ac:dyDescent="0.2">
      <c r="A1123" s="39"/>
      <c r="B1123" s="40"/>
      <c r="C1123" s="40"/>
      <c r="D1123" s="40"/>
      <c r="E1123" s="40"/>
      <c r="F1123" s="40"/>
      <c r="G1123" s="41"/>
      <c r="H1123" s="40"/>
      <c r="I1123" s="40"/>
      <c r="J1123" s="40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19"/>
      <c r="V1123" s="19"/>
      <c r="W1123" s="19"/>
      <c r="X1123" s="19"/>
      <c r="Y1123" s="19"/>
      <c r="Z1123" s="19"/>
      <c r="AA1123" s="19"/>
      <c r="AB1123" s="19"/>
      <c r="AC1123" s="19"/>
      <c r="AD1123" s="19"/>
      <c r="AE1123" s="19"/>
      <c r="AF1123" s="19"/>
      <c r="AG1123" s="19"/>
      <c r="AH1123" s="19"/>
      <c r="AI1123" s="19"/>
      <c r="AJ1123" s="19"/>
      <c r="AK1123" s="19"/>
      <c r="AL1123" s="19"/>
      <c r="AM1123" s="19"/>
      <c r="AN1123" s="19"/>
      <c r="AO1123" s="19"/>
      <c r="AP1123" s="19"/>
      <c r="AQ1123" s="19"/>
      <c r="AR1123" s="19"/>
      <c r="AS1123" s="19"/>
      <c r="AT1123" s="19"/>
      <c r="AU1123" s="19"/>
      <c r="AV1123" s="19"/>
      <c r="AW1123" s="19"/>
      <c r="AX1123" s="19"/>
      <c r="GA1123" s="42"/>
    </row>
    <row r="1124" spans="1:183" s="18" customFormat="1" ht="12.75" x14ac:dyDescent="0.2">
      <c r="A1124" s="39"/>
      <c r="B1124" s="40"/>
      <c r="C1124" s="40"/>
      <c r="D1124" s="40"/>
      <c r="E1124" s="40"/>
      <c r="F1124" s="40"/>
      <c r="G1124" s="41"/>
      <c r="H1124" s="40"/>
      <c r="I1124" s="40"/>
      <c r="J1124" s="40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  <c r="AA1124" s="19"/>
      <c r="AB1124" s="19"/>
      <c r="AC1124" s="19"/>
      <c r="AD1124" s="19"/>
      <c r="AE1124" s="19"/>
      <c r="AF1124" s="19"/>
      <c r="AG1124" s="19"/>
      <c r="AH1124" s="19"/>
      <c r="AI1124" s="19"/>
      <c r="AJ1124" s="19"/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/>
      <c r="AW1124" s="19"/>
      <c r="AX1124" s="19"/>
      <c r="GA1124" s="42"/>
    </row>
    <row r="1125" spans="1:183" s="18" customFormat="1" ht="12.75" x14ac:dyDescent="0.2">
      <c r="A1125" s="39"/>
      <c r="B1125" s="40"/>
      <c r="C1125" s="40"/>
      <c r="D1125" s="40"/>
      <c r="E1125" s="40"/>
      <c r="F1125" s="40"/>
      <c r="G1125" s="41"/>
      <c r="H1125" s="40"/>
      <c r="I1125" s="40"/>
      <c r="J1125" s="40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19"/>
      <c r="V1125" s="19"/>
      <c r="W1125" s="19"/>
      <c r="X1125" s="19"/>
      <c r="Y1125" s="19"/>
      <c r="Z1125" s="19"/>
      <c r="AA1125" s="19"/>
      <c r="AB1125" s="19"/>
      <c r="AC1125" s="19"/>
      <c r="AD1125" s="19"/>
      <c r="AE1125" s="19"/>
      <c r="AF1125" s="19"/>
      <c r="AG1125" s="19"/>
      <c r="AH1125" s="19"/>
      <c r="AI1125" s="19"/>
      <c r="AJ1125" s="19"/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/>
      <c r="AW1125" s="19"/>
      <c r="AX1125" s="19"/>
      <c r="GA1125" s="42"/>
    </row>
    <row r="1126" spans="1:183" s="18" customFormat="1" ht="12.75" x14ac:dyDescent="0.2">
      <c r="A1126" s="39"/>
      <c r="B1126" s="40"/>
      <c r="C1126" s="40"/>
      <c r="D1126" s="40"/>
      <c r="E1126" s="40"/>
      <c r="F1126" s="40"/>
      <c r="G1126" s="41"/>
      <c r="H1126" s="40"/>
      <c r="I1126" s="40"/>
      <c r="J1126" s="40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  <c r="AA1126" s="19"/>
      <c r="AB1126" s="19"/>
      <c r="AC1126" s="19"/>
      <c r="AD1126" s="19"/>
      <c r="AE1126" s="19"/>
      <c r="AF1126" s="19"/>
      <c r="AG1126" s="19"/>
      <c r="AH1126" s="19"/>
      <c r="AI1126" s="19"/>
      <c r="AJ1126" s="19"/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/>
      <c r="AW1126" s="19"/>
      <c r="AX1126" s="19"/>
      <c r="GA1126" s="42"/>
    </row>
    <row r="1127" spans="1:183" s="18" customFormat="1" ht="12.75" x14ac:dyDescent="0.2">
      <c r="A1127" s="39"/>
      <c r="B1127" s="40"/>
      <c r="C1127" s="40"/>
      <c r="D1127" s="40"/>
      <c r="E1127" s="40"/>
      <c r="F1127" s="40"/>
      <c r="G1127" s="41"/>
      <c r="H1127" s="40"/>
      <c r="I1127" s="40"/>
      <c r="J1127" s="40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19"/>
      <c r="V1127" s="19"/>
      <c r="W1127" s="19"/>
      <c r="X1127" s="19"/>
      <c r="Y1127" s="19"/>
      <c r="Z1127" s="19"/>
      <c r="AA1127" s="19"/>
      <c r="AB1127" s="19"/>
      <c r="AC1127" s="19"/>
      <c r="AD1127" s="19"/>
      <c r="AE1127" s="19"/>
      <c r="AF1127" s="19"/>
      <c r="AG1127" s="19"/>
      <c r="AH1127" s="19"/>
      <c r="AI1127" s="19"/>
      <c r="AJ1127" s="19"/>
      <c r="AK1127" s="19"/>
      <c r="AL1127" s="19"/>
      <c r="AM1127" s="19"/>
      <c r="AN1127" s="19"/>
      <c r="AO1127" s="19"/>
      <c r="AP1127" s="19"/>
      <c r="AQ1127" s="19"/>
      <c r="AR1127" s="19"/>
      <c r="AS1127" s="19"/>
      <c r="AT1127" s="19"/>
      <c r="AU1127" s="19"/>
      <c r="AV1127" s="19"/>
      <c r="AW1127" s="19"/>
      <c r="AX1127" s="19"/>
      <c r="GA1127" s="42"/>
    </row>
    <row r="1128" spans="1:183" s="18" customFormat="1" ht="12.75" x14ac:dyDescent="0.2">
      <c r="A1128" s="39"/>
      <c r="B1128" s="40"/>
      <c r="C1128" s="40"/>
      <c r="D1128" s="40"/>
      <c r="E1128" s="40"/>
      <c r="F1128" s="40"/>
      <c r="G1128" s="41"/>
      <c r="H1128" s="40"/>
      <c r="I1128" s="40"/>
      <c r="J1128" s="40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  <c r="AA1128" s="19"/>
      <c r="AB1128" s="19"/>
      <c r="AC1128" s="19"/>
      <c r="AD1128" s="19"/>
      <c r="AE1128" s="19"/>
      <c r="AF1128" s="19"/>
      <c r="AG1128" s="19"/>
      <c r="AH1128" s="19"/>
      <c r="AI1128" s="19"/>
      <c r="AJ1128" s="19"/>
      <c r="AK1128" s="19"/>
      <c r="AL1128" s="19"/>
      <c r="AM1128" s="19"/>
      <c r="AN1128" s="19"/>
      <c r="AO1128" s="19"/>
      <c r="AP1128" s="19"/>
      <c r="AQ1128" s="19"/>
      <c r="AR1128" s="19"/>
      <c r="AS1128" s="19"/>
      <c r="AT1128" s="19"/>
      <c r="AU1128" s="19"/>
      <c r="AV1128" s="19"/>
      <c r="AW1128" s="19"/>
      <c r="AX1128" s="19"/>
      <c r="GA1128" s="42"/>
    </row>
    <row r="1129" spans="1:183" s="18" customFormat="1" ht="12.75" x14ac:dyDescent="0.2">
      <c r="A1129" s="39"/>
      <c r="B1129" s="40"/>
      <c r="C1129" s="40"/>
      <c r="D1129" s="40"/>
      <c r="E1129" s="40"/>
      <c r="F1129" s="40"/>
      <c r="G1129" s="41"/>
      <c r="H1129" s="40"/>
      <c r="I1129" s="40"/>
      <c r="J1129" s="40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19"/>
      <c r="V1129" s="19"/>
      <c r="W1129" s="19"/>
      <c r="X1129" s="19"/>
      <c r="Y1129" s="19"/>
      <c r="Z1129" s="19"/>
      <c r="AA1129" s="19"/>
      <c r="AB1129" s="19"/>
      <c r="AC1129" s="19"/>
      <c r="AD1129" s="19"/>
      <c r="AE1129" s="19"/>
      <c r="AF1129" s="19"/>
      <c r="AG1129" s="19"/>
      <c r="AH1129" s="19"/>
      <c r="AI1129" s="19"/>
      <c r="AJ1129" s="19"/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/>
      <c r="AW1129" s="19"/>
      <c r="AX1129" s="19"/>
      <c r="GA1129" s="42"/>
    </row>
    <row r="1130" spans="1:183" s="18" customFormat="1" ht="12.75" x14ac:dyDescent="0.2">
      <c r="A1130" s="39"/>
      <c r="B1130" s="40"/>
      <c r="C1130" s="40"/>
      <c r="D1130" s="40"/>
      <c r="E1130" s="40"/>
      <c r="F1130" s="40"/>
      <c r="G1130" s="41"/>
      <c r="H1130" s="40"/>
      <c r="I1130" s="40"/>
      <c r="J1130" s="40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  <c r="AA1130" s="19"/>
      <c r="AB1130" s="19"/>
      <c r="AC1130" s="19"/>
      <c r="AD1130" s="19"/>
      <c r="AE1130" s="19"/>
      <c r="AF1130" s="19"/>
      <c r="AG1130" s="19"/>
      <c r="AH1130" s="19"/>
      <c r="AI1130" s="19"/>
      <c r="AJ1130" s="19"/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/>
      <c r="AV1130" s="19"/>
      <c r="AW1130" s="19"/>
      <c r="AX1130" s="19"/>
      <c r="GA1130" s="42"/>
    </row>
    <row r="1131" spans="1:183" s="18" customFormat="1" ht="12.75" x14ac:dyDescent="0.2">
      <c r="A1131" s="39"/>
      <c r="B1131" s="40"/>
      <c r="C1131" s="40"/>
      <c r="D1131" s="40"/>
      <c r="E1131" s="40"/>
      <c r="F1131" s="40"/>
      <c r="G1131" s="41"/>
      <c r="H1131" s="40"/>
      <c r="I1131" s="40"/>
      <c r="J1131" s="40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19"/>
      <c r="V1131" s="19"/>
      <c r="W1131" s="19"/>
      <c r="X1131" s="19"/>
      <c r="Y1131" s="19"/>
      <c r="Z1131" s="19"/>
      <c r="AA1131" s="19"/>
      <c r="AB1131" s="19"/>
      <c r="AC1131" s="19"/>
      <c r="AD1131" s="19"/>
      <c r="AE1131" s="19"/>
      <c r="AF1131" s="19"/>
      <c r="AG1131" s="19"/>
      <c r="AH1131" s="19"/>
      <c r="AI1131" s="19"/>
      <c r="AJ1131" s="19"/>
      <c r="AK1131" s="19"/>
      <c r="AL1131" s="19"/>
      <c r="AM1131" s="19"/>
      <c r="AN1131" s="19"/>
      <c r="AO1131" s="19"/>
      <c r="AP1131" s="19"/>
      <c r="AQ1131" s="19"/>
      <c r="AR1131" s="19"/>
      <c r="AS1131" s="19"/>
      <c r="AT1131" s="19"/>
      <c r="AU1131" s="19"/>
      <c r="AV1131" s="19"/>
      <c r="AW1131" s="19"/>
      <c r="AX1131" s="19"/>
      <c r="GA1131" s="42"/>
    </row>
    <row r="1132" spans="1:183" s="18" customFormat="1" ht="12.75" x14ac:dyDescent="0.2">
      <c r="A1132" s="39"/>
      <c r="B1132" s="40"/>
      <c r="C1132" s="40"/>
      <c r="D1132" s="40"/>
      <c r="E1132" s="40"/>
      <c r="F1132" s="40"/>
      <c r="G1132" s="41"/>
      <c r="H1132" s="40"/>
      <c r="I1132" s="40"/>
      <c r="J1132" s="40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  <c r="AA1132" s="19"/>
      <c r="AB1132" s="19"/>
      <c r="AC1132" s="19"/>
      <c r="AD1132" s="19"/>
      <c r="AE1132" s="19"/>
      <c r="AF1132" s="19"/>
      <c r="AG1132" s="19"/>
      <c r="AH1132" s="19"/>
      <c r="AI1132" s="19"/>
      <c r="AJ1132" s="19"/>
      <c r="AK1132" s="19"/>
      <c r="AL1132" s="19"/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  <c r="AW1132" s="19"/>
      <c r="AX1132" s="19"/>
      <c r="GA1132" s="42"/>
    </row>
    <row r="1133" spans="1:183" s="18" customFormat="1" ht="12.75" x14ac:dyDescent="0.2">
      <c r="A1133" s="39"/>
      <c r="B1133" s="40"/>
      <c r="C1133" s="40"/>
      <c r="D1133" s="40"/>
      <c r="E1133" s="40"/>
      <c r="F1133" s="40"/>
      <c r="G1133" s="41"/>
      <c r="H1133" s="40"/>
      <c r="I1133" s="40"/>
      <c r="J1133" s="40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19"/>
      <c r="V1133" s="19"/>
      <c r="W1133" s="19"/>
      <c r="X1133" s="19"/>
      <c r="Y1133" s="19"/>
      <c r="Z1133" s="19"/>
      <c r="AA1133" s="19"/>
      <c r="AB1133" s="19"/>
      <c r="AC1133" s="19"/>
      <c r="AD1133" s="19"/>
      <c r="AE1133" s="19"/>
      <c r="AF1133" s="19"/>
      <c r="AG1133" s="19"/>
      <c r="AH1133" s="19"/>
      <c r="AI1133" s="19"/>
      <c r="AJ1133" s="19"/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/>
      <c r="AW1133" s="19"/>
      <c r="AX1133" s="19"/>
      <c r="GA1133" s="42"/>
    </row>
    <row r="1134" spans="1:183" s="18" customFormat="1" ht="12.75" x14ac:dyDescent="0.2">
      <c r="A1134" s="39"/>
      <c r="B1134" s="40"/>
      <c r="C1134" s="40"/>
      <c r="D1134" s="40"/>
      <c r="E1134" s="40"/>
      <c r="F1134" s="40"/>
      <c r="G1134" s="41"/>
      <c r="H1134" s="40"/>
      <c r="I1134" s="40"/>
      <c r="J1134" s="40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  <c r="AA1134" s="19"/>
      <c r="AB1134" s="19"/>
      <c r="AC1134" s="19"/>
      <c r="AD1134" s="19"/>
      <c r="AE1134" s="19"/>
      <c r="AF1134" s="19"/>
      <c r="AG1134" s="19"/>
      <c r="AH1134" s="19"/>
      <c r="AI1134" s="19"/>
      <c r="AJ1134" s="19"/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/>
      <c r="AW1134" s="19"/>
      <c r="AX1134" s="19"/>
      <c r="GA1134" s="42"/>
    </row>
    <row r="1135" spans="1:183" s="18" customFormat="1" ht="12.75" x14ac:dyDescent="0.2">
      <c r="A1135" s="39"/>
      <c r="B1135" s="40"/>
      <c r="C1135" s="40"/>
      <c r="D1135" s="40"/>
      <c r="E1135" s="40"/>
      <c r="F1135" s="40"/>
      <c r="G1135" s="41"/>
      <c r="H1135" s="40"/>
      <c r="I1135" s="40"/>
      <c r="J1135" s="40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19"/>
      <c r="V1135" s="19"/>
      <c r="W1135" s="19"/>
      <c r="X1135" s="19"/>
      <c r="Y1135" s="19"/>
      <c r="Z1135" s="19"/>
      <c r="AA1135" s="19"/>
      <c r="AB1135" s="19"/>
      <c r="AC1135" s="19"/>
      <c r="AD1135" s="19"/>
      <c r="AE1135" s="19"/>
      <c r="AF1135" s="19"/>
      <c r="AG1135" s="19"/>
      <c r="AH1135" s="19"/>
      <c r="AI1135" s="19"/>
      <c r="AJ1135" s="19"/>
      <c r="AK1135" s="19"/>
      <c r="AL1135" s="19"/>
      <c r="AM1135" s="19"/>
      <c r="AN1135" s="19"/>
      <c r="AO1135" s="19"/>
      <c r="AP1135" s="19"/>
      <c r="AQ1135" s="19"/>
      <c r="AR1135" s="19"/>
      <c r="AS1135" s="19"/>
      <c r="AT1135" s="19"/>
      <c r="AU1135" s="19"/>
      <c r="AV1135" s="19"/>
      <c r="AW1135" s="19"/>
      <c r="AX1135" s="19"/>
      <c r="GA1135" s="42"/>
    </row>
    <row r="1136" spans="1:183" s="18" customFormat="1" ht="12.75" x14ac:dyDescent="0.2">
      <c r="A1136" s="39"/>
      <c r="B1136" s="40"/>
      <c r="C1136" s="40"/>
      <c r="D1136" s="40"/>
      <c r="E1136" s="40"/>
      <c r="F1136" s="40"/>
      <c r="G1136" s="41"/>
      <c r="H1136" s="40"/>
      <c r="I1136" s="40"/>
      <c r="J1136" s="40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  <c r="AA1136" s="19"/>
      <c r="AB1136" s="19"/>
      <c r="AC1136" s="19"/>
      <c r="AD1136" s="19"/>
      <c r="AE1136" s="19"/>
      <c r="AF1136" s="19"/>
      <c r="AG1136" s="19"/>
      <c r="AH1136" s="19"/>
      <c r="AI1136" s="19"/>
      <c r="AJ1136" s="19"/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/>
      <c r="AW1136" s="19"/>
      <c r="AX1136" s="19"/>
      <c r="GA1136" s="42"/>
    </row>
    <row r="1137" spans="1:183" s="18" customFormat="1" ht="12.75" x14ac:dyDescent="0.2">
      <c r="A1137" s="39"/>
      <c r="B1137" s="40"/>
      <c r="C1137" s="40"/>
      <c r="D1137" s="40"/>
      <c r="E1137" s="40"/>
      <c r="F1137" s="40"/>
      <c r="G1137" s="41"/>
      <c r="H1137" s="40"/>
      <c r="I1137" s="40"/>
      <c r="J1137" s="40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19"/>
      <c r="V1137" s="19"/>
      <c r="W1137" s="19"/>
      <c r="X1137" s="19"/>
      <c r="Y1137" s="19"/>
      <c r="Z1137" s="19"/>
      <c r="AA1137" s="19"/>
      <c r="AB1137" s="19"/>
      <c r="AC1137" s="19"/>
      <c r="AD1137" s="19"/>
      <c r="AE1137" s="19"/>
      <c r="AF1137" s="19"/>
      <c r="AG1137" s="19"/>
      <c r="AH1137" s="19"/>
      <c r="AI1137" s="19"/>
      <c r="AJ1137" s="19"/>
      <c r="AK1137" s="19"/>
      <c r="AL1137" s="19"/>
      <c r="AM1137" s="19"/>
      <c r="AN1137" s="19"/>
      <c r="AO1137" s="19"/>
      <c r="AP1137" s="19"/>
      <c r="AQ1137" s="19"/>
      <c r="AR1137" s="19"/>
      <c r="AS1137" s="19"/>
      <c r="AT1137" s="19"/>
      <c r="AU1137" s="19"/>
      <c r="AV1137" s="19"/>
      <c r="AW1137" s="19"/>
      <c r="AX1137" s="19"/>
      <c r="GA1137" s="42"/>
    </row>
    <row r="1138" spans="1:183" s="18" customFormat="1" ht="12.75" x14ac:dyDescent="0.2">
      <c r="A1138" s="39"/>
      <c r="B1138" s="40"/>
      <c r="C1138" s="40"/>
      <c r="D1138" s="40"/>
      <c r="E1138" s="40"/>
      <c r="F1138" s="40"/>
      <c r="G1138" s="41"/>
      <c r="H1138" s="40"/>
      <c r="I1138" s="40"/>
      <c r="J1138" s="40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  <c r="AA1138" s="19"/>
      <c r="AB1138" s="19"/>
      <c r="AC1138" s="19"/>
      <c r="AD1138" s="19"/>
      <c r="AE1138" s="19"/>
      <c r="AF1138" s="19"/>
      <c r="AG1138" s="19"/>
      <c r="AH1138" s="19"/>
      <c r="AI1138" s="19"/>
      <c r="AJ1138" s="19"/>
      <c r="AK1138" s="19"/>
      <c r="AL1138" s="19"/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  <c r="AW1138" s="19"/>
      <c r="AX1138" s="19"/>
      <c r="GA1138" s="42"/>
    </row>
    <row r="1139" spans="1:183" s="18" customFormat="1" ht="12.75" x14ac:dyDescent="0.2">
      <c r="A1139" s="39"/>
      <c r="B1139" s="40"/>
      <c r="C1139" s="40"/>
      <c r="D1139" s="40"/>
      <c r="E1139" s="40"/>
      <c r="F1139" s="40"/>
      <c r="G1139" s="41"/>
      <c r="H1139" s="40"/>
      <c r="I1139" s="40"/>
      <c r="J1139" s="40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19"/>
      <c r="V1139" s="19"/>
      <c r="W1139" s="19"/>
      <c r="X1139" s="19"/>
      <c r="Y1139" s="19"/>
      <c r="Z1139" s="19"/>
      <c r="AA1139" s="19"/>
      <c r="AB1139" s="19"/>
      <c r="AC1139" s="19"/>
      <c r="AD1139" s="19"/>
      <c r="AE1139" s="19"/>
      <c r="AF1139" s="19"/>
      <c r="AG1139" s="19"/>
      <c r="AH1139" s="19"/>
      <c r="AI1139" s="19"/>
      <c r="AJ1139" s="19"/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/>
      <c r="AW1139" s="19"/>
      <c r="AX1139" s="19"/>
      <c r="GA1139" s="42"/>
    </row>
    <row r="1140" spans="1:183" s="18" customFormat="1" ht="12.75" x14ac:dyDescent="0.2">
      <c r="A1140" s="39"/>
      <c r="B1140" s="40"/>
      <c r="C1140" s="40"/>
      <c r="D1140" s="40"/>
      <c r="E1140" s="40"/>
      <c r="F1140" s="40"/>
      <c r="G1140" s="41"/>
      <c r="H1140" s="40"/>
      <c r="I1140" s="40"/>
      <c r="J1140" s="40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  <c r="AA1140" s="19"/>
      <c r="AB1140" s="19"/>
      <c r="AC1140" s="19"/>
      <c r="AD1140" s="19"/>
      <c r="AE1140" s="19"/>
      <c r="AF1140" s="19"/>
      <c r="AG1140" s="19"/>
      <c r="AH1140" s="19"/>
      <c r="AI1140" s="19"/>
      <c r="AJ1140" s="19"/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/>
      <c r="AW1140" s="19"/>
      <c r="AX1140" s="19"/>
      <c r="GA1140" s="42"/>
    </row>
    <row r="1141" spans="1:183" s="18" customFormat="1" ht="12.75" x14ac:dyDescent="0.2">
      <c r="A1141" s="39"/>
      <c r="B1141" s="40"/>
      <c r="C1141" s="40"/>
      <c r="D1141" s="40"/>
      <c r="E1141" s="40"/>
      <c r="F1141" s="40"/>
      <c r="G1141" s="41"/>
      <c r="H1141" s="40"/>
      <c r="I1141" s="40"/>
      <c r="J1141" s="40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19"/>
      <c r="V1141" s="19"/>
      <c r="W1141" s="19"/>
      <c r="X1141" s="19"/>
      <c r="Y1141" s="19"/>
      <c r="Z1141" s="19"/>
      <c r="AA1141" s="19"/>
      <c r="AB1141" s="19"/>
      <c r="AC1141" s="19"/>
      <c r="AD1141" s="19"/>
      <c r="AE1141" s="19"/>
      <c r="AF1141" s="19"/>
      <c r="AG1141" s="19"/>
      <c r="AH1141" s="19"/>
      <c r="AI1141" s="19"/>
      <c r="AJ1141" s="19"/>
      <c r="AK1141" s="19"/>
      <c r="AL1141" s="19"/>
      <c r="AM1141" s="19"/>
      <c r="AN1141" s="19"/>
      <c r="AO1141" s="19"/>
      <c r="AP1141" s="19"/>
      <c r="AQ1141" s="19"/>
      <c r="AR1141" s="19"/>
      <c r="AS1141" s="19"/>
      <c r="AT1141" s="19"/>
      <c r="AU1141" s="19"/>
      <c r="AV1141" s="19"/>
      <c r="AW1141" s="19"/>
      <c r="AX1141" s="19"/>
      <c r="GA1141" s="42"/>
    </row>
    <row r="1142" spans="1:183" s="18" customFormat="1" ht="12.75" x14ac:dyDescent="0.2">
      <c r="A1142" s="39"/>
      <c r="B1142" s="40"/>
      <c r="C1142" s="40"/>
      <c r="D1142" s="40"/>
      <c r="E1142" s="40"/>
      <c r="F1142" s="40"/>
      <c r="G1142" s="41"/>
      <c r="H1142" s="40"/>
      <c r="I1142" s="40"/>
      <c r="J1142" s="40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  <c r="AA1142" s="19"/>
      <c r="AB1142" s="19"/>
      <c r="AC1142" s="19"/>
      <c r="AD1142" s="19"/>
      <c r="AE1142" s="19"/>
      <c r="AF1142" s="19"/>
      <c r="AG1142" s="19"/>
      <c r="AH1142" s="19"/>
      <c r="AI1142" s="19"/>
      <c r="AJ1142" s="19"/>
      <c r="AK1142" s="19"/>
      <c r="AL1142" s="19"/>
      <c r="AM1142" s="19"/>
      <c r="AN1142" s="19"/>
      <c r="AO1142" s="19"/>
      <c r="AP1142" s="19"/>
      <c r="AQ1142" s="19"/>
      <c r="AR1142" s="19"/>
      <c r="AS1142" s="19"/>
      <c r="AT1142" s="19"/>
      <c r="AU1142" s="19"/>
      <c r="AV1142" s="19"/>
      <c r="AW1142" s="19"/>
      <c r="AX1142" s="19"/>
      <c r="GA1142" s="42"/>
    </row>
    <row r="1143" spans="1:183" s="18" customFormat="1" ht="12.75" x14ac:dyDescent="0.2">
      <c r="A1143" s="39"/>
      <c r="B1143" s="40"/>
      <c r="C1143" s="40"/>
      <c r="D1143" s="40"/>
      <c r="E1143" s="40"/>
      <c r="F1143" s="40"/>
      <c r="G1143" s="41"/>
      <c r="H1143" s="40"/>
      <c r="I1143" s="40"/>
      <c r="J1143" s="40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19"/>
      <c r="V1143" s="19"/>
      <c r="W1143" s="19"/>
      <c r="X1143" s="19"/>
      <c r="Y1143" s="19"/>
      <c r="Z1143" s="19"/>
      <c r="AA1143" s="19"/>
      <c r="AB1143" s="19"/>
      <c r="AC1143" s="19"/>
      <c r="AD1143" s="19"/>
      <c r="AE1143" s="19"/>
      <c r="AF1143" s="19"/>
      <c r="AG1143" s="19"/>
      <c r="AH1143" s="19"/>
      <c r="AI1143" s="19"/>
      <c r="AJ1143" s="19"/>
      <c r="AK1143" s="19"/>
      <c r="AL1143" s="19"/>
      <c r="AM1143" s="19"/>
      <c r="AN1143" s="19"/>
      <c r="AO1143" s="19"/>
      <c r="AP1143" s="19"/>
      <c r="AQ1143" s="19"/>
      <c r="AR1143" s="19"/>
      <c r="AS1143" s="19"/>
      <c r="AT1143" s="19"/>
      <c r="AU1143" s="19"/>
      <c r="AV1143" s="19"/>
      <c r="AW1143" s="19"/>
      <c r="AX1143" s="19"/>
      <c r="GA1143" s="42"/>
    </row>
    <row r="1144" spans="1:183" s="18" customFormat="1" ht="12.75" x14ac:dyDescent="0.2">
      <c r="A1144" s="39"/>
      <c r="B1144" s="40"/>
      <c r="C1144" s="40"/>
      <c r="D1144" s="40"/>
      <c r="E1144" s="40"/>
      <c r="F1144" s="40"/>
      <c r="G1144" s="41"/>
      <c r="H1144" s="40"/>
      <c r="I1144" s="40"/>
      <c r="J1144" s="40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  <c r="AA1144" s="19"/>
      <c r="AB1144" s="19"/>
      <c r="AC1144" s="19"/>
      <c r="AD1144" s="19"/>
      <c r="AE1144" s="19"/>
      <c r="AF1144" s="19"/>
      <c r="AG1144" s="19"/>
      <c r="AH1144" s="19"/>
      <c r="AI1144" s="19"/>
      <c r="AJ1144" s="19"/>
      <c r="AK1144" s="19"/>
      <c r="AL1144" s="19"/>
      <c r="AM1144" s="19"/>
      <c r="AN1144" s="19"/>
      <c r="AO1144" s="19"/>
      <c r="AP1144" s="19"/>
      <c r="AQ1144" s="19"/>
      <c r="AR1144" s="19"/>
      <c r="AS1144" s="19"/>
      <c r="AT1144" s="19"/>
      <c r="AU1144" s="19"/>
      <c r="AV1144" s="19"/>
      <c r="AW1144" s="19"/>
      <c r="AX1144" s="19"/>
      <c r="GA1144" s="42"/>
    </row>
    <row r="1145" spans="1:183" s="18" customFormat="1" ht="12.75" x14ac:dyDescent="0.2">
      <c r="A1145" s="39"/>
      <c r="B1145" s="40"/>
      <c r="C1145" s="40"/>
      <c r="D1145" s="40"/>
      <c r="E1145" s="40"/>
      <c r="F1145" s="40"/>
      <c r="G1145" s="41"/>
      <c r="H1145" s="40"/>
      <c r="I1145" s="40"/>
      <c r="J1145" s="40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19"/>
      <c r="V1145" s="19"/>
      <c r="W1145" s="19"/>
      <c r="X1145" s="19"/>
      <c r="Y1145" s="19"/>
      <c r="Z1145" s="19"/>
      <c r="AA1145" s="19"/>
      <c r="AB1145" s="19"/>
      <c r="AC1145" s="19"/>
      <c r="AD1145" s="19"/>
      <c r="AE1145" s="19"/>
      <c r="AF1145" s="19"/>
      <c r="AG1145" s="19"/>
      <c r="AH1145" s="19"/>
      <c r="AI1145" s="19"/>
      <c r="AJ1145" s="19"/>
      <c r="AK1145" s="19"/>
      <c r="AL1145" s="19"/>
      <c r="AM1145" s="19"/>
      <c r="AN1145" s="19"/>
      <c r="AO1145" s="19"/>
      <c r="AP1145" s="19"/>
      <c r="AQ1145" s="19"/>
      <c r="AR1145" s="19"/>
      <c r="AS1145" s="19"/>
      <c r="AT1145" s="19"/>
      <c r="AU1145" s="19"/>
      <c r="AV1145" s="19"/>
      <c r="AW1145" s="19"/>
      <c r="AX1145" s="19"/>
      <c r="GA1145" s="42"/>
    </row>
    <row r="1146" spans="1:183" s="18" customFormat="1" ht="12.75" x14ac:dyDescent="0.2">
      <c r="A1146" s="39"/>
      <c r="B1146" s="40"/>
      <c r="C1146" s="40"/>
      <c r="D1146" s="40"/>
      <c r="E1146" s="40"/>
      <c r="F1146" s="40"/>
      <c r="G1146" s="41"/>
      <c r="H1146" s="40"/>
      <c r="I1146" s="40"/>
      <c r="J1146" s="40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  <c r="AA1146" s="19"/>
      <c r="AB1146" s="19"/>
      <c r="AC1146" s="19"/>
      <c r="AD1146" s="19"/>
      <c r="AE1146" s="19"/>
      <c r="AF1146" s="19"/>
      <c r="AG1146" s="19"/>
      <c r="AH1146" s="19"/>
      <c r="AI1146" s="19"/>
      <c r="AJ1146" s="19"/>
      <c r="AK1146" s="19"/>
      <c r="AL1146" s="19"/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  <c r="AW1146" s="19"/>
      <c r="AX1146" s="19"/>
      <c r="GA1146" s="42"/>
    </row>
    <row r="1147" spans="1:183" s="18" customFormat="1" ht="12.75" x14ac:dyDescent="0.2">
      <c r="A1147" s="39"/>
      <c r="B1147" s="40"/>
      <c r="C1147" s="40"/>
      <c r="D1147" s="40"/>
      <c r="E1147" s="40"/>
      <c r="F1147" s="40"/>
      <c r="G1147" s="41"/>
      <c r="H1147" s="40"/>
      <c r="I1147" s="40"/>
      <c r="J1147" s="40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19"/>
      <c r="V1147" s="19"/>
      <c r="W1147" s="19"/>
      <c r="X1147" s="19"/>
      <c r="Y1147" s="19"/>
      <c r="Z1147" s="19"/>
      <c r="AA1147" s="19"/>
      <c r="AB1147" s="19"/>
      <c r="AC1147" s="19"/>
      <c r="AD1147" s="19"/>
      <c r="AE1147" s="19"/>
      <c r="AF1147" s="19"/>
      <c r="AG1147" s="19"/>
      <c r="AH1147" s="19"/>
      <c r="AI1147" s="19"/>
      <c r="AJ1147" s="19"/>
      <c r="AK1147" s="19"/>
      <c r="AL1147" s="19"/>
      <c r="AM1147" s="19"/>
      <c r="AN1147" s="19"/>
      <c r="AO1147" s="19"/>
      <c r="AP1147" s="19"/>
      <c r="AQ1147" s="19"/>
      <c r="AR1147" s="19"/>
      <c r="AS1147" s="19"/>
      <c r="AT1147" s="19"/>
      <c r="AU1147" s="19"/>
      <c r="AV1147" s="19"/>
      <c r="AW1147" s="19"/>
      <c r="AX1147" s="19"/>
      <c r="GA1147" s="42"/>
    </row>
    <row r="1148" spans="1:183" s="18" customFormat="1" ht="12.75" x14ac:dyDescent="0.2">
      <c r="A1148" s="39"/>
      <c r="B1148" s="40"/>
      <c r="C1148" s="40"/>
      <c r="D1148" s="40"/>
      <c r="E1148" s="40"/>
      <c r="F1148" s="40"/>
      <c r="G1148" s="41"/>
      <c r="H1148" s="40"/>
      <c r="I1148" s="40"/>
      <c r="J1148" s="40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  <c r="AA1148" s="19"/>
      <c r="AB1148" s="19"/>
      <c r="AC1148" s="19"/>
      <c r="AD1148" s="19"/>
      <c r="AE1148" s="19"/>
      <c r="AF1148" s="19"/>
      <c r="AG1148" s="19"/>
      <c r="AH1148" s="19"/>
      <c r="AI1148" s="19"/>
      <c r="AJ1148" s="19"/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/>
      <c r="AV1148" s="19"/>
      <c r="AW1148" s="19"/>
      <c r="AX1148" s="19"/>
      <c r="GA1148" s="42"/>
    </row>
    <row r="1149" spans="1:183" s="18" customFormat="1" ht="12.75" x14ac:dyDescent="0.2">
      <c r="A1149" s="39"/>
      <c r="B1149" s="40"/>
      <c r="C1149" s="40"/>
      <c r="D1149" s="40"/>
      <c r="E1149" s="40"/>
      <c r="F1149" s="40"/>
      <c r="G1149" s="41"/>
      <c r="H1149" s="40"/>
      <c r="I1149" s="40"/>
      <c r="J1149" s="40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19"/>
      <c r="V1149" s="19"/>
      <c r="W1149" s="19"/>
      <c r="X1149" s="19"/>
      <c r="Y1149" s="19"/>
      <c r="Z1149" s="19"/>
      <c r="AA1149" s="19"/>
      <c r="AB1149" s="19"/>
      <c r="AC1149" s="19"/>
      <c r="AD1149" s="19"/>
      <c r="AE1149" s="19"/>
      <c r="AF1149" s="19"/>
      <c r="AG1149" s="19"/>
      <c r="AH1149" s="19"/>
      <c r="AI1149" s="19"/>
      <c r="AJ1149" s="19"/>
      <c r="AK1149" s="19"/>
      <c r="AL1149" s="19"/>
      <c r="AM1149" s="19"/>
      <c r="AN1149" s="19"/>
      <c r="AO1149" s="19"/>
      <c r="AP1149" s="19"/>
      <c r="AQ1149" s="19"/>
      <c r="AR1149" s="19"/>
      <c r="AS1149" s="19"/>
      <c r="AT1149" s="19"/>
      <c r="AU1149" s="19"/>
      <c r="AV1149" s="19"/>
      <c r="AW1149" s="19"/>
      <c r="AX1149" s="19"/>
      <c r="GA1149" s="42"/>
    </row>
    <row r="1150" spans="1:183" s="18" customFormat="1" ht="12.75" x14ac:dyDescent="0.2">
      <c r="A1150" s="39"/>
      <c r="B1150" s="40"/>
      <c r="C1150" s="40"/>
      <c r="D1150" s="40"/>
      <c r="E1150" s="40"/>
      <c r="F1150" s="40"/>
      <c r="G1150" s="41"/>
      <c r="H1150" s="40"/>
      <c r="I1150" s="40"/>
      <c r="J1150" s="40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  <c r="AA1150" s="19"/>
      <c r="AB1150" s="19"/>
      <c r="AC1150" s="19"/>
      <c r="AD1150" s="19"/>
      <c r="AE1150" s="19"/>
      <c r="AF1150" s="19"/>
      <c r="AG1150" s="19"/>
      <c r="AH1150" s="19"/>
      <c r="AI1150" s="19"/>
      <c r="AJ1150" s="19"/>
      <c r="AK1150" s="19"/>
      <c r="AL1150" s="19"/>
      <c r="AM1150" s="19"/>
      <c r="AN1150" s="19"/>
      <c r="AO1150" s="19"/>
      <c r="AP1150" s="19"/>
      <c r="AQ1150" s="19"/>
      <c r="AR1150" s="19"/>
      <c r="AS1150" s="19"/>
      <c r="AT1150" s="19"/>
      <c r="AU1150" s="19"/>
      <c r="AV1150" s="19"/>
      <c r="AW1150" s="19"/>
      <c r="AX1150" s="19"/>
      <c r="GA1150" s="42"/>
    </row>
    <row r="1151" spans="1:183" s="18" customFormat="1" ht="12.75" x14ac:dyDescent="0.2">
      <c r="A1151" s="39"/>
      <c r="B1151" s="40"/>
      <c r="C1151" s="40"/>
      <c r="D1151" s="40"/>
      <c r="E1151" s="40"/>
      <c r="F1151" s="40"/>
      <c r="G1151" s="41"/>
      <c r="H1151" s="40"/>
      <c r="I1151" s="40"/>
      <c r="J1151" s="40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19"/>
      <c r="V1151" s="19"/>
      <c r="W1151" s="19"/>
      <c r="X1151" s="19"/>
      <c r="Y1151" s="19"/>
      <c r="Z1151" s="19"/>
      <c r="AA1151" s="19"/>
      <c r="AB1151" s="19"/>
      <c r="AC1151" s="19"/>
      <c r="AD1151" s="19"/>
      <c r="AE1151" s="19"/>
      <c r="AF1151" s="19"/>
      <c r="AG1151" s="19"/>
      <c r="AH1151" s="19"/>
      <c r="AI1151" s="19"/>
      <c r="AJ1151" s="19"/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/>
      <c r="AW1151" s="19"/>
      <c r="AX1151" s="19"/>
      <c r="GA1151" s="42"/>
    </row>
    <row r="1152" spans="1:183" s="18" customFormat="1" ht="12.75" x14ac:dyDescent="0.2">
      <c r="A1152" s="39"/>
      <c r="B1152" s="40"/>
      <c r="C1152" s="40"/>
      <c r="D1152" s="40"/>
      <c r="E1152" s="40"/>
      <c r="F1152" s="40"/>
      <c r="G1152" s="41"/>
      <c r="H1152" s="40"/>
      <c r="I1152" s="40"/>
      <c r="J1152" s="40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  <c r="AA1152" s="19"/>
      <c r="AB1152" s="19"/>
      <c r="AC1152" s="19"/>
      <c r="AD1152" s="19"/>
      <c r="AE1152" s="19"/>
      <c r="AF1152" s="19"/>
      <c r="AG1152" s="19"/>
      <c r="AH1152" s="19"/>
      <c r="AI1152" s="19"/>
      <c r="AJ1152" s="19"/>
      <c r="AK1152" s="19"/>
      <c r="AL1152" s="19"/>
      <c r="AM1152" s="19"/>
      <c r="AN1152" s="19"/>
      <c r="AO1152" s="19"/>
      <c r="AP1152" s="19"/>
      <c r="AQ1152" s="19"/>
      <c r="AR1152" s="19"/>
      <c r="AS1152" s="19"/>
      <c r="AT1152" s="19"/>
      <c r="AU1152" s="19"/>
      <c r="AV1152" s="19"/>
      <c r="AW1152" s="19"/>
      <c r="AX1152" s="19"/>
      <c r="GA1152" s="42"/>
    </row>
    <row r="1153" spans="1:183" s="18" customFormat="1" ht="12.75" x14ac:dyDescent="0.2">
      <c r="A1153" s="39"/>
      <c r="B1153" s="40"/>
      <c r="C1153" s="40"/>
      <c r="D1153" s="40"/>
      <c r="E1153" s="40"/>
      <c r="F1153" s="40"/>
      <c r="G1153" s="41"/>
      <c r="H1153" s="40"/>
      <c r="I1153" s="40"/>
      <c r="J1153" s="40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19"/>
      <c r="V1153" s="19"/>
      <c r="W1153" s="19"/>
      <c r="X1153" s="19"/>
      <c r="Y1153" s="19"/>
      <c r="Z1153" s="19"/>
      <c r="AA1153" s="19"/>
      <c r="AB1153" s="19"/>
      <c r="AC1153" s="19"/>
      <c r="AD1153" s="19"/>
      <c r="AE1153" s="19"/>
      <c r="AF1153" s="19"/>
      <c r="AG1153" s="19"/>
      <c r="AH1153" s="19"/>
      <c r="AI1153" s="19"/>
      <c r="AJ1153" s="19"/>
      <c r="AK1153" s="19"/>
      <c r="AL1153" s="19"/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  <c r="AW1153" s="19"/>
      <c r="AX1153" s="19"/>
      <c r="GA1153" s="42"/>
    </row>
    <row r="1154" spans="1:183" s="18" customFormat="1" ht="12.75" x14ac:dyDescent="0.2">
      <c r="A1154" s="39"/>
      <c r="B1154" s="40"/>
      <c r="C1154" s="40"/>
      <c r="D1154" s="40"/>
      <c r="E1154" s="40"/>
      <c r="F1154" s="40"/>
      <c r="G1154" s="41"/>
      <c r="H1154" s="40"/>
      <c r="I1154" s="40"/>
      <c r="J1154" s="40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  <c r="AA1154" s="19"/>
      <c r="AB1154" s="19"/>
      <c r="AC1154" s="19"/>
      <c r="AD1154" s="19"/>
      <c r="AE1154" s="19"/>
      <c r="AF1154" s="19"/>
      <c r="AG1154" s="19"/>
      <c r="AH1154" s="19"/>
      <c r="AI1154" s="19"/>
      <c r="AJ1154" s="19"/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/>
      <c r="AW1154" s="19"/>
      <c r="AX1154" s="19"/>
      <c r="GA1154" s="42"/>
    </row>
    <row r="1155" spans="1:183" s="18" customFormat="1" ht="12.75" x14ac:dyDescent="0.2">
      <c r="A1155" s="39"/>
      <c r="B1155" s="40"/>
      <c r="C1155" s="40"/>
      <c r="D1155" s="40"/>
      <c r="E1155" s="40"/>
      <c r="F1155" s="40"/>
      <c r="G1155" s="41"/>
      <c r="H1155" s="40"/>
      <c r="I1155" s="40"/>
      <c r="J1155" s="40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19"/>
      <c r="V1155" s="19"/>
      <c r="W1155" s="19"/>
      <c r="X1155" s="19"/>
      <c r="Y1155" s="19"/>
      <c r="Z1155" s="19"/>
      <c r="AA1155" s="19"/>
      <c r="AB1155" s="19"/>
      <c r="AC1155" s="19"/>
      <c r="AD1155" s="19"/>
      <c r="AE1155" s="19"/>
      <c r="AF1155" s="19"/>
      <c r="AG1155" s="19"/>
      <c r="AH1155" s="19"/>
      <c r="AI1155" s="19"/>
      <c r="AJ1155" s="19"/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/>
      <c r="AW1155" s="19"/>
      <c r="AX1155" s="19"/>
      <c r="GA1155" s="42"/>
    </row>
    <row r="1156" spans="1:183" s="18" customFormat="1" ht="12.75" x14ac:dyDescent="0.2">
      <c r="A1156" s="39"/>
      <c r="B1156" s="40"/>
      <c r="C1156" s="40"/>
      <c r="D1156" s="40"/>
      <c r="E1156" s="40"/>
      <c r="F1156" s="40"/>
      <c r="G1156" s="41"/>
      <c r="H1156" s="40"/>
      <c r="I1156" s="40"/>
      <c r="J1156" s="40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  <c r="AA1156" s="19"/>
      <c r="AB1156" s="19"/>
      <c r="AC1156" s="19"/>
      <c r="AD1156" s="19"/>
      <c r="AE1156" s="19"/>
      <c r="AF1156" s="19"/>
      <c r="AG1156" s="19"/>
      <c r="AH1156" s="19"/>
      <c r="AI1156" s="19"/>
      <c r="AJ1156" s="19"/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/>
      <c r="AU1156" s="19"/>
      <c r="AV1156" s="19"/>
      <c r="AW1156" s="19"/>
      <c r="AX1156" s="19"/>
      <c r="GA1156" s="42"/>
    </row>
    <row r="1157" spans="1:183" s="18" customFormat="1" ht="12.75" x14ac:dyDescent="0.2">
      <c r="A1157" s="39"/>
      <c r="B1157" s="40"/>
      <c r="C1157" s="40"/>
      <c r="D1157" s="40"/>
      <c r="E1157" s="40"/>
      <c r="F1157" s="40"/>
      <c r="G1157" s="41"/>
      <c r="H1157" s="40"/>
      <c r="I1157" s="40"/>
      <c r="J1157" s="40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19"/>
      <c r="V1157" s="19"/>
      <c r="W1157" s="19"/>
      <c r="X1157" s="19"/>
      <c r="Y1157" s="19"/>
      <c r="Z1157" s="19"/>
      <c r="AA1157" s="19"/>
      <c r="AB1157" s="19"/>
      <c r="AC1157" s="19"/>
      <c r="AD1157" s="19"/>
      <c r="AE1157" s="19"/>
      <c r="AF1157" s="19"/>
      <c r="AG1157" s="19"/>
      <c r="AH1157" s="19"/>
      <c r="AI1157" s="19"/>
      <c r="AJ1157" s="19"/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/>
      <c r="AW1157" s="19"/>
      <c r="AX1157" s="19"/>
      <c r="GA1157" s="42"/>
    </row>
    <row r="1158" spans="1:183" s="18" customFormat="1" ht="12.75" x14ac:dyDescent="0.2">
      <c r="A1158" s="39"/>
      <c r="B1158" s="40"/>
      <c r="C1158" s="40"/>
      <c r="D1158" s="40"/>
      <c r="E1158" s="40"/>
      <c r="F1158" s="40"/>
      <c r="G1158" s="41"/>
      <c r="H1158" s="40"/>
      <c r="I1158" s="40"/>
      <c r="J1158" s="40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  <c r="AA1158" s="19"/>
      <c r="AB1158" s="19"/>
      <c r="AC1158" s="19"/>
      <c r="AD1158" s="19"/>
      <c r="AE1158" s="19"/>
      <c r="AF1158" s="19"/>
      <c r="AG1158" s="19"/>
      <c r="AH1158" s="19"/>
      <c r="AI1158" s="19"/>
      <c r="AJ1158" s="19"/>
      <c r="AK1158" s="19"/>
      <c r="AL1158" s="19"/>
      <c r="AM1158" s="19"/>
      <c r="AN1158" s="19"/>
      <c r="AO1158" s="19"/>
      <c r="AP1158" s="19"/>
      <c r="AQ1158" s="19"/>
      <c r="AR1158" s="19"/>
      <c r="AS1158" s="19"/>
      <c r="AT1158" s="19"/>
      <c r="AU1158" s="19"/>
      <c r="AV1158" s="19"/>
      <c r="AW1158" s="19"/>
      <c r="AX1158" s="19"/>
      <c r="GA1158" s="42"/>
    </row>
    <row r="1159" spans="1:183" s="18" customFormat="1" ht="12.75" x14ac:dyDescent="0.2">
      <c r="A1159" s="39"/>
      <c r="B1159" s="40"/>
      <c r="C1159" s="40"/>
      <c r="D1159" s="40"/>
      <c r="E1159" s="40"/>
      <c r="F1159" s="40"/>
      <c r="G1159" s="41"/>
      <c r="H1159" s="40"/>
      <c r="I1159" s="40"/>
      <c r="J1159" s="40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19"/>
      <c r="V1159" s="19"/>
      <c r="W1159" s="19"/>
      <c r="X1159" s="19"/>
      <c r="Y1159" s="19"/>
      <c r="Z1159" s="19"/>
      <c r="AA1159" s="19"/>
      <c r="AB1159" s="19"/>
      <c r="AC1159" s="19"/>
      <c r="AD1159" s="19"/>
      <c r="AE1159" s="19"/>
      <c r="AF1159" s="19"/>
      <c r="AG1159" s="19"/>
      <c r="AH1159" s="19"/>
      <c r="AI1159" s="19"/>
      <c r="AJ1159" s="19"/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/>
      <c r="AU1159" s="19"/>
      <c r="AV1159" s="19"/>
      <c r="AW1159" s="19"/>
      <c r="AX1159" s="19"/>
      <c r="GA1159" s="42"/>
    </row>
    <row r="1160" spans="1:183" s="18" customFormat="1" ht="12.75" x14ac:dyDescent="0.2">
      <c r="A1160" s="39"/>
      <c r="B1160" s="40"/>
      <c r="C1160" s="40"/>
      <c r="D1160" s="40"/>
      <c r="E1160" s="40"/>
      <c r="F1160" s="40"/>
      <c r="G1160" s="41"/>
      <c r="H1160" s="40"/>
      <c r="I1160" s="40"/>
      <c r="J1160" s="40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19"/>
      <c r="V1160" s="19"/>
      <c r="W1160" s="19"/>
      <c r="X1160" s="19"/>
      <c r="Y1160" s="19"/>
      <c r="Z1160" s="19"/>
      <c r="AA1160" s="19"/>
      <c r="AB1160" s="19"/>
      <c r="AC1160" s="19"/>
      <c r="AD1160" s="19"/>
      <c r="AE1160" s="19"/>
      <c r="AF1160" s="19"/>
      <c r="AG1160" s="19"/>
      <c r="AH1160" s="19"/>
      <c r="AI1160" s="19"/>
      <c r="AJ1160" s="19"/>
      <c r="AK1160" s="19"/>
      <c r="AL1160" s="19"/>
      <c r="AM1160" s="19"/>
      <c r="AN1160" s="19"/>
      <c r="AO1160" s="19"/>
      <c r="AP1160" s="19"/>
      <c r="AQ1160" s="19"/>
      <c r="AR1160" s="19"/>
      <c r="AS1160" s="19"/>
      <c r="AT1160" s="19"/>
      <c r="AU1160" s="19"/>
      <c r="AV1160" s="19"/>
      <c r="AW1160" s="19"/>
      <c r="AX1160" s="19"/>
      <c r="GA1160" s="42"/>
    </row>
    <row r="1161" spans="1:183" s="18" customFormat="1" ht="12.75" x14ac:dyDescent="0.2">
      <c r="A1161" s="39"/>
      <c r="B1161" s="40"/>
      <c r="C1161" s="40"/>
      <c r="D1161" s="40"/>
      <c r="E1161" s="40"/>
      <c r="F1161" s="40"/>
      <c r="G1161" s="41"/>
      <c r="H1161" s="40"/>
      <c r="I1161" s="40"/>
      <c r="J1161" s="40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19"/>
      <c r="V1161" s="19"/>
      <c r="W1161" s="19"/>
      <c r="X1161" s="19"/>
      <c r="Y1161" s="19"/>
      <c r="Z1161" s="19"/>
      <c r="AA1161" s="19"/>
      <c r="AB1161" s="19"/>
      <c r="AC1161" s="19"/>
      <c r="AD1161" s="19"/>
      <c r="AE1161" s="19"/>
      <c r="AF1161" s="19"/>
      <c r="AG1161" s="19"/>
      <c r="AH1161" s="19"/>
      <c r="AI1161" s="19"/>
      <c r="AJ1161" s="19"/>
      <c r="AK1161" s="19"/>
      <c r="AL1161" s="19"/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  <c r="AW1161" s="19"/>
      <c r="AX1161" s="19"/>
      <c r="GA1161" s="42"/>
    </row>
    <row r="1162" spans="1:183" s="18" customFormat="1" ht="12.75" x14ac:dyDescent="0.2">
      <c r="A1162" s="39"/>
      <c r="B1162" s="40"/>
      <c r="C1162" s="40"/>
      <c r="D1162" s="40"/>
      <c r="E1162" s="40"/>
      <c r="F1162" s="40"/>
      <c r="G1162" s="41"/>
      <c r="H1162" s="40"/>
      <c r="I1162" s="40"/>
      <c r="J1162" s="40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19"/>
      <c r="V1162" s="19"/>
      <c r="W1162" s="19"/>
      <c r="X1162" s="19"/>
      <c r="Y1162" s="19"/>
      <c r="Z1162" s="19"/>
      <c r="AA1162" s="19"/>
      <c r="AB1162" s="19"/>
      <c r="AC1162" s="19"/>
      <c r="AD1162" s="19"/>
      <c r="AE1162" s="19"/>
      <c r="AF1162" s="19"/>
      <c r="AG1162" s="19"/>
      <c r="AH1162" s="19"/>
      <c r="AI1162" s="19"/>
      <c r="AJ1162" s="19"/>
      <c r="AK1162" s="19"/>
      <c r="AL1162" s="19"/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  <c r="AW1162" s="19"/>
      <c r="AX1162" s="19"/>
      <c r="GA1162" s="42"/>
    </row>
    <row r="1163" spans="1:183" s="18" customFormat="1" ht="12.75" x14ac:dyDescent="0.2">
      <c r="A1163" s="39"/>
      <c r="B1163" s="40"/>
      <c r="C1163" s="40"/>
      <c r="D1163" s="40"/>
      <c r="E1163" s="40"/>
      <c r="F1163" s="40"/>
      <c r="G1163" s="41"/>
      <c r="H1163" s="40"/>
      <c r="I1163" s="40"/>
      <c r="J1163" s="40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19"/>
      <c r="V1163" s="19"/>
      <c r="W1163" s="19"/>
      <c r="X1163" s="19"/>
      <c r="Y1163" s="19"/>
      <c r="Z1163" s="19"/>
      <c r="AA1163" s="19"/>
      <c r="AB1163" s="19"/>
      <c r="AC1163" s="19"/>
      <c r="AD1163" s="19"/>
      <c r="AE1163" s="19"/>
      <c r="AF1163" s="19"/>
      <c r="AG1163" s="19"/>
      <c r="AH1163" s="19"/>
      <c r="AI1163" s="19"/>
      <c r="AJ1163" s="19"/>
      <c r="AK1163" s="19"/>
      <c r="AL1163" s="19"/>
      <c r="AM1163" s="19"/>
      <c r="AN1163" s="19"/>
      <c r="AO1163" s="19"/>
      <c r="AP1163" s="19"/>
      <c r="AQ1163" s="19"/>
      <c r="AR1163" s="19"/>
      <c r="AS1163" s="19"/>
      <c r="AT1163" s="19"/>
      <c r="AU1163" s="19"/>
      <c r="AV1163" s="19"/>
      <c r="AW1163" s="19"/>
      <c r="AX1163" s="19"/>
      <c r="GA1163" s="42"/>
    </row>
    <row r="1164" spans="1:183" s="18" customFormat="1" ht="12.75" x14ac:dyDescent="0.2">
      <c r="A1164" s="39"/>
      <c r="B1164" s="40"/>
      <c r="C1164" s="40"/>
      <c r="D1164" s="40"/>
      <c r="E1164" s="40"/>
      <c r="F1164" s="40"/>
      <c r="G1164" s="41"/>
      <c r="H1164" s="40"/>
      <c r="I1164" s="40"/>
      <c r="J1164" s="40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19"/>
      <c r="V1164" s="19"/>
      <c r="W1164" s="19"/>
      <c r="X1164" s="19"/>
      <c r="Y1164" s="19"/>
      <c r="Z1164" s="19"/>
      <c r="AA1164" s="19"/>
      <c r="AB1164" s="19"/>
      <c r="AC1164" s="19"/>
      <c r="AD1164" s="19"/>
      <c r="AE1164" s="19"/>
      <c r="AF1164" s="19"/>
      <c r="AG1164" s="19"/>
      <c r="AH1164" s="19"/>
      <c r="AI1164" s="19"/>
      <c r="AJ1164" s="19"/>
      <c r="AK1164" s="19"/>
      <c r="AL1164" s="19"/>
      <c r="AM1164" s="19"/>
      <c r="AN1164" s="19"/>
      <c r="AO1164" s="19"/>
      <c r="AP1164" s="19"/>
      <c r="AQ1164" s="19"/>
      <c r="AR1164" s="19"/>
      <c r="AS1164" s="19"/>
      <c r="AT1164" s="19"/>
      <c r="AU1164" s="19"/>
      <c r="AV1164" s="19"/>
      <c r="AW1164" s="19"/>
      <c r="AX1164" s="19"/>
      <c r="GA1164" s="42"/>
    </row>
    <row r="1165" spans="1:183" s="18" customFormat="1" ht="12.75" x14ac:dyDescent="0.2">
      <c r="A1165" s="39"/>
      <c r="B1165" s="40"/>
      <c r="C1165" s="40"/>
      <c r="D1165" s="40"/>
      <c r="E1165" s="40"/>
      <c r="F1165" s="40"/>
      <c r="G1165" s="41"/>
      <c r="H1165" s="40"/>
      <c r="I1165" s="40"/>
      <c r="J1165" s="40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19"/>
      <c r="V1165" s="19"/>
      <c r="W1165" s="19"/>
      <c r="X1165" s="19"/>
      <c r="Y1165" s="19"/>
      <c r="Z1165" s="19"/>
      <c r="AA1165" s="19"/>
      <c r="AB1165" s="19"/>
      <c r="AC1165" s="19"/>
      <c r="AD1165" s="19"/>
      <c r="AE1165" s="19"/>
      <c r="AF1165" s="19"/>
      <c r="AG1165" s="19"/>
      <c r="AH1165" s="19"/>
      <c r="AI1165" s="19"/>
      <c r="AJ1165" s="19"/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/>
      <c r="AU1165" s="19"/>
      <c r="AV1165" s="19"/>
      <c r="AW1165" s="19"/>
      <c r="AX1165" s="19"/>
      <c r="GA1165" s="42"/>
    </row>
    <row r="1166" spans="1:183" s="18" customFormat="1" ht="12.75" x14ac:dyDescent="0.2">
      <c r="A1166" s="39"/>
      <c r="B1166" s="40"/>
      <c r="C1166" s="40"/>
      <c r="D1166" s="40"/>
      <c r="E1166" s="40"/>
      <c r="F1166" s="40"/>
      <c r="G1166" s="41"/>
      <c r="H1166" s="40"/>
      <c r="I1166" s="40"/>
      <c r="J1166" s="40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19"/>
      <c r="V1166" s="19"/>
      <c r="W1166" s="19"/>
      <c r="X1166" s="19"/>
      <c r="Y1166" s="19"/>
      <c r="Z1166" s="19"/>
      <c r="AA1166" s="19"/>
      <c r="AB1166" s="19"/>
      <c r="AC1166" s="19"/>
      <c r="AD1166" s="19"/>
      <c r="AE1166" s="19"/>
      <c r="AF1166" s="19"/>
      <c r="AG1166" s="19"/>
      <c r="AH1166" s="19"/>
      <c r="AI1166" s="19"/>
      <c r="AJ1166" s="19"/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/>
      <c r="AW1166" s="19"/>
      <c r="AX1166" s="19"/>
      <c r="GA1166" s="42"/>
    </row>
    <row r="1167" spans="1:183" s="18" customFormat="1" ht="12.75" x14ac:dyDescent="0.2">
      <c r="A1167" s="39"/>
      <c r="B1167" s="40"/>
      <c r="C1167" s="40"/>
      <c r="D1167" s="40"/>
      <c r="E1167" s="40"/>
      <c r="F1167" s="40"/>
      <c r="G1167" s="41"/>
      <c r="H1167" s="40"/>
      <c r="I1167" s="40"/>
      <c r="J1167" s="40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19"/>
      <c r="V1167" s="19"/>
      <c r="W1167" s="19"/>
      <c r="X1167" s="19"/>
      <c r="Y1167" s="19"/>
      <c r="Z1167" s="19"/>
      <c r="AA1167" s="19"/>
      <c r="AB1167" s="19"/>
      <c r="AC1167" s="19"/>
      <c r="AD1167" s="19"/>
      <c r="AE1167" s="19"/>
      <c r="AF1167" s="19"/>
      <c r="AG1167" s="19"/>
      <c r="AH1167" s="19"/>
      <c r="AI1167" s="19"/>
      <c r="AJ1167" s="19"/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/>
      <c r="AV1167" s="19"/>
      <c r="AW1167" s="19"/>
      <c r="AX1167" s="19"/>
      <c r="GA1167" s="42"/>
    </row>
    <row r="1168" spans="1:183" s="18" customFormat="1" ht="12.75" x14ac:dyDescent="0.2">
      <c r="A1168" s="39"/>
      <c r="B1168" s="40"/>
      <c r="C1168" s="40"/>
      <c r="D1168" s="40"/>
      <c r="E1168" s="40"/>
      <c r="F1168" s="40"/>
      <c r="G1168" s="41"/>
      <c r="H1168" s="40"/>
      <c r="I1168" s="40"/>
      <c r="J1168" s="40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19"/>
      <c r="V1168" s="19"/>
      <c r="W1168" s="19"/>
      <c r="X1168" s="19"/>
      <c r="Y1168" s="19"/>
      <c r="Z1168" s="19"/>
      <c r="AA1168" s="19"/>
      <c r="AB1168" s="19"/>
      <c r="AC1168" s="19"/>
      <c r="AD1168" s="19"/>
      <c r="AE1168" s="19"/>
      <c r="AF1168" s="19"/>
      <c r="AG1168" s="19"/>
      <c r="AH1168" s="19"/>
      <c r="AI1168" s="19"/>
      <c r="AJ1168" s="19"/>
      <c r="AK1168" s="19"/>
      <c r="AL1168" s="19"/>
      <c r="AM1168" s="19"/>
      <c r="AN1168" s="19"/>
      <c r="AO1168" s="19"/>
      <c r="AP1168" s="19"/>
      <c r="AQ1168" s="19"/>
      <c r="AR1168" s="19"/>
      <c r="AS1168" s="19"/>
      <c r="AT1168" s="19"/>
      <c r="AU1168" s="19"/>
      <c r="AV1168" s="19"/>
      <c r="AW1168" s="19"/>
      <c r="AX1168" s="19"/>
      <c r="GA1168" s="42"/>
    </row>
    <row r="1169" spans="1:183" s="18" customFormat="1" ht="12.75" x14ac:dyDescent="0.2">
      <c r="A1169" s="39"/>
      <c r="B1169" s="40"/>
      <c r="C1169" s="40"/>
      <c r="D1169" s="40"/>
      <c r="E1169" s="40"/>
      <c r="F1169" s="40"/>
      <c r="G1169" s="41"/>
      <c r="H1169" s="40"/>
      <c r="I1169" s="40"/>
      <c r="J1169" s="40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19"/>
      <c r="V1169" s="19"/>
      <c r="W1169" s="19"/>
      <c r="X1169" s="19"/>
      <c r="Y1169" s="19"/>
      <c r="Z1169" s="19"/>
      <c r="AA1169" s="19"/>
      <c r="AB1169" s="19"/>
      <c r="AC1169" s="19"/>
      <c r="AD1169" s="19"/>
      <c r="AE1169" s="19"/>
      <c r="AF1169" s="19"/>
      <c r="AG1169" s="19"/>
      <c r="AH1169" s="19"/>
      <c r="AI1169" s="19"/>
      <c r="AJ1169" s="19"/>
      <c r="AK1169" s="19"/>
      <c r="AL1169" s="19"/>
      <c r="AM1169" s="19"/>
      <c r="AN1169" s="19"/>
      <c r="AO1169" s="19"/>
      <c r="AP1169" s="19"/>
      <c r="AQ1169" s="19"/>
      <c r="AR1169" s="19"/>
      <c r="AS1169" s="19"/>
      <c r="AT1169" s="19"/>
      <c r="AU1169" s="19"/>
      <c r="AV1169" s="19"/>
      <c r="AW1169" s="19"/>
      <c r="AX1169" s="19"/>
      <c r="GA1169" s="42"/>
    </row>
    <row r="1170" spans="1:183" s="18" customFormat="1" ht="12.75" x14ac:dyDescent="0.2">
      <c r="A1170" s="39"/>
      <c r="B1170" s="40"/>
      <c r="C1170" s="40"/>
      <c r="D1170" s="40"/>
      <c r="E1170" s="40"/>
      <c r="F1170" s="40"/>
      <c r="G1170" s="41"/>
      <c r="H1170" s="40"/>
      <c r="I1170" s="40"/>
      <c r="J1170" s="40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19"/>
      <c r="V1170" s="19"/>
      <c r="W1170" s="19"/>
      <c r="X1170" s="19"/>
      <c r="Y1170" s="19"/>
      <c r="Z1170" s="19"/>
      <c r="AA1170" s="19"/>
      <c r="AB1170" s="19"/>
      <c r="AC1170" s="19"/>
      <c r="AD1170" s="19"/>
      <c r="AE1170" s="19"/>
      <c r="AF1170" s="19"/>
      <c r="AG1170" s="19"/>
      <c r="AH1170" s="19"/>
      <c r="AI1170" s="19"/>
      <c r="AJ1170" s="19"/>
      <c r="AK1170" s="19"/>
      <c r="AL1170" s="19"/>
      <c r="AM1170" s="19"/>
      <c r="AN1170" s="19"/>
      <c r="AO1170" s="19"/>
      <c r="AP1170" s="19"/>
      <c r="AQ1170" s="19"/>
      <c r="AR1170" s="19"/>
      <c r="AS1170" s="19"/>
      <c r="AT1170" s="19"/>
      <c r="AU1170" s="19"/>
      <c r="AV1170" s="19"/>
      <c r="AW1170" s="19"/>
      <c r="AX1170" s="19"/>
      <c r="GA1170" s="42"/>
    </row>
    <row r="1171" spans="1:183" s="18" customFormat="1" ht="12.75" x14ac:dyDescent="0.2">
      <c r="A1171" s="39"/>
      <c r="B1171" s="40"/>
      <c r="C1171" s="40"/>
      <c r="D1171" s="40"/>
      <c r="E1171" s="40"/>
      <c r="F1171" s="40"/>
      <c r="G1171" s="41"/>
      <c r="H1171" s="40"/>
      <c r="I1171" s="40"/>
      <c r="J1171" s="40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19"/>
      <c r="V1171" s="19"/>
      <c r="W1171" s="19"/>
      <c r="X1171" s="19"/>
      <c r="Y1171" s="19"/>
      <c r="Z1171" s="19"/>
      <c r="AA1171" s="19"/>
      <c r="AB1171" s="19"/>
      <c r="AC1171" s="19"/>
      <c r="AD1171" s="19"/>
      <c r="AE1171" s="19"/>
      <c r="AF1171" s="19"/>
      <c r="AG1171" s="19"/>
      <c r="AH1171" s="19"/>
      <c r="AI1171" s="19"/>
      <c r="AJ1171" s="19"/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/>
      <c r="AW1171" s="19"/>
      <c r="AX1171" s="19"/>
      <c r="GA1171" s="42"/>
    </row>
    <row r="1172" spans="1:183" s="18" customFormat="1" ht="12.75" x14ac:dyDescent="0.2">
      <c r="A1172" s="39"/>
      <c r="B1172" s="40"/>
      <c r="C1172" s="40"/>
      <c r="D1172" s="40"/>
      <c r="E1172" s="40"/>
      <c r="F1172" s="40"/>
      <c r="G1172" s="41"/>
      <c r="H1172" s="40"/>
      <c r="I1172" s="40"/>
      <c r="J1172" s="40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19"/>
      <c r="V1172" s="19"/>
      <c r="W1172" s="19"/>
      <c r="X1172" s="19"/>
      <c r="Y1172" s="19"/>
      <c r="Z1172" s="19"/>
      <c r="AA1172" s="19"/>
      <c r="AB1172" s="19"/>
      <c r="AC1172" s="19"/>
      <c r="AD1172" s="19"/>
      <c r="AE1172" s="19"/>
      <c r="AF1172" s="19"/>
      <c r="AG1172" s="19"/>
      <c r="AH1172" s="19"/>
      <c r="AI1172" s="19"/>
      <c r="AJ1172" s="19"/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/>
      <c r="AW1172" s="19"/>
      <c r="AX1172" s="19"/>
      <c r="GA1172" s="42"/>
    </row>
    <row r="1173" spans="1:183" s="18" customFormat="1" ht="12.75" x14ac:dyDescent="0.2">
      <c r="A1173" s="39"/>
      <c r="B1173" s="40"/>
      <c r="C1173" s="40"/>
      <c r="D1173" s="40"/>
      <c r="E1173" s="40"/>
      <c r="F1173" s="40"/>
      <c r="G1173" s="41"/>
      <c r="H1173" s="40"/>
      <c r="I1173" s="40"/>
      <c r="J1173" s="40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19"/>
      <c r="V1173" s="19"/>
      <c r="W1173" s="19"/>
      <c r="X1173" s="19"/>
      <c r="Y1173" s="19"/>
      <c r="Z1173" s="19"/>
      <c r="AA1173" s="19"/>
      <c r="AB1173" s="19"/>
      <c r="AC1173" s="19"/>
      <c r="AD1173" s="19"/>
      <c r="AE1173" s="19"/>
      <c r="AF1173" s="19"/>
      <c r="AG1173" s="19"/>
      <c r="AH1173" s="19"/>
      <c r="AI1173" s="19"/>
      <c r="AJ1173" s="19"/>
      <c r="AK1173" s="19"/>
      <c r="AL1173" s="19"/>
      <c r="AM1173" s="19"/>
      <c r="AN1173" s="19"/>
      <c r="AO1173" s="19"/>
      <c r="AP1173" s="19"/>
      <c r="AQ1173" s="19"/>
      <c r="AR1173" s="19"/>
      <c r="AS1173" s="19"/>
      <c r="AT1173" s="19"/>
      <c r="AU1173" s="19"/>
      <c r="AV1173" s="19"/>
      <c r="AW1173" s="19"/>
      <c r="AX1173" s="19"/>
      <c r="GA1173" s="42"/>
    </row>
    <row r="1174" spans="1:183" s="18" customFormat="1" ht="12.75" x14ac:dyDescent="0.2">
      <c r="A1174" s="39"/>
      <c r="B1174" s="40"/>
      <c r="C1174" s="40"/>
      <c r="D1174" s="40"/>
      <c r="E1174" s="40"/>
      <c r="F1174" s="40"/>
      <c r="G1174" s="41"/>
      <c r="H1174" s="40"/>
      <c r="I1174" s="40"/>
      <c r="J1174" s="40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19"/>
      <c r="V1174" s="19"/>
      <c r="W1174" s="19"/>
      <c r="X1174" s="19"/>
      <c r="Y1174" s="19"/>
      <c r="Z1174" s="19"/>
      <c r="AA1174" s="19"/>
      <c r="AB1174" s="19"/>
      <c r="AC1174" s="19"/>
      <c r="AD1174" s="19"/>
      <c r="AE1174" s="19"/>
      <c r="AF1174" s="19"/>
      <c r="AG1174" s="19"/>
      <c r="AH1174" s="19"/>
      <c r="AI1174" s="19"/>
      <c r="AJ1174" s="19"/>
      <c r="AK1174" s="19"/>
      <c r="AL1174" s="19"/>
      <c r="AM1174" s="19"/>
      <c r="AN1174" s="19"/>
      <c r="AO1174" s="19"/>
      <c r="AP1174" s="19"/>
      <c r="AQ1174" s="19"/>
      <c r="AR1174" s="19"/>
      <c r="AS1174" s="19"/>
      <c r="AT1174" s="19"/>
      <c r="AU1174" s="19"/>
      <c r="AV1174" s="19"/>
      <c r="AW1174" s="19"/>
      <c r="AX1174" s="19"/>
      <c r="GA1174" s="42"/>
    </row>
    <row r="1175" spans="1:183" s="18" customFormat="1" ht="12.75" x14ac:dyDescent="0.2">
      <c r="A1175" s="39"/>
      <c r="B1175" s="40"/>
      <c r="C1175" s="40"/>
      <c r="D1175" s="40"/>
      <c r="E1175" s="40"/>
      <c r="F1175" s="40"/>
      <c r="G1175" s="41"/>
      <c r="H1175" s="40"/>
      <c r="I1175" s="40"/>
      <c r="J1175" s="40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19"/>
      <c r="V1175" s="19"/>
      <c r="W1175" s="19"/>
      <c r="X1175" s="19"/>
      <c r="Y1175" s="19"/>
      <c r="Z1175" s="19"/>
      <c r="AA1175" s="19"/>
      <c r="AB1175" s="19"/>
      <c r="AC1175" s="19"/>
      <c r="AD1175" s="19"/>
      <c r="AE1175" s="19"/>
      <c r="AF1175" s="19"/>
      <c r="AG1175" s="19"/>
      <c r="AH1175" s="19"/>
      <c r="AI1175" s="19"/>
      <c r="AJ1175" s="19"/>
      <c r="AK1175" s="19"/>
      <c r="AL1175" s="19"/>
      <c r="AM1175" s="19"/>
      <c r="AN1175" s="19"/>
      <c r="AO1175" s="19"/>
      <c r="AP1175" s="19"/>
      <c r="AQ1175" s="19"/>
      <c r="AR1175" s="19"/>
      <c r="AS1175" s="19"/>
      <c r="AT1175" s="19"/>
      <c r="AU1175" s="19"/>
      <c r="AV1175" s="19"/>
      <c r="AW1175" s="19"/>
      <c r="AX1175" s="19"/>
      <c r="GA1175" s="42"/>
    </row>
    <row r="1176" spans="1:183" s="18" customFormat="1" ht="12.75" x14ac:dyDescent="0.2">
      <c r="A1176" s="39"/>
      <c r="B1176" s="40"/>
      <c r="C1176" s="40"/>
      <c r="D1176" s="40"/>
      <c r="E1176" s="40"/>
      <c r="F1176" s="40"/>
      <c r="G1176" s="41"/>
      <c r="H1176" s="40"/>
      <c r="I1176" s="40"/>
      <c r="J1176" s="40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19"/>
      <c r="V1176" s="19"/>
      <c r="W1176" s="19"/>
      <c r="X1176" s="19"/>
      <c r="Y1176" s="19"/>
      <c r="Z1176" s="19"/>
      <c r="AA1176" s="19"/>
      <c r="AB1176" s="19"/>
      <c r="AC1176" s="19"/>
      <c r="AD1176" s="19"/>
      <c r="AE1176" s="19"/>
      <c r="AF1176" s="19"/>
      <c r="AG1176" s="19"/>
      <c r="AH1176" s="19"/>
      <c r="AI1176" s="19"/>
      <c r="AJ1176" s="19"/>
      <c r="AK1176" s="19"/>
      <c r="AL1176" s="19"/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  <c r="AW1176" s="19"/>
      <c r="AX1176" s="19"/>
      <c r="GA1176" s="42"/>
    </row>
    <row r="1177" spans="1:183" s="18" customFormat="1" ht="12.75" x14ac:dyDescent="0.2">
      <c r="A1177" s="39"/>
      <c r="B1177" s="40"/>
      <c r="C1177" s="40"/>
      <c r="D1177" s="40"/>
      <c r="E1177" s="40"/>
      <c r="F1177" s="40"/>
      <c r="G1177" s="41"/>
      <c r="H1177" s="40"/>
      <c r="I1177" s="40"/>
      <c r="J1177" s="40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19"/>
      <c r="V1177" s="19"/>
      <c r="W1177" s="19"/>
      <c r="X1177" s="19"/>
      <c r="Y1177" s="19"/>
      <c r="Z1177" s="19"/>
      <c r="AA1177" s="19"/>
      <c r="AB1177" s="19"/>
      <c r="AC1177" s="19"/>
      <c r="AD1177" s="19"/>
      <c r="AE1177" s="19"/>
      <c r="AF1177" s="19"/>
      <c r="AG1177" s="19"/>
      <c r="AH1177" s="19"/>
      <c r="AI1177" s="19"/>
      <c r="AJ1177" s="19"/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/>
      <c r="AW1177" s="19"/>
      <c r="AX1177" s="19"/>
      <c r="GA1177" s="42"/>
    </row>
    <row r="1178" spans="1:183" s="18" customFormat="1" ht="12.75" x14ac:dyDescent="0.2">
      <c r="A1178" s="39"/>
      <c r="B1178" s="40"/>
      <c r="C1178" s="40"/>
      <c r="D1178" s="40"/>
      <c r="E1178" s="40"/>
      <c r="F1178" s="40"/>
      <c r="G1178" s="41"/>
      <c r="H1178" s="40"/>
      <c r="I1178" s="40"/>
      <c r="J1178" s="40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19"/>
      <c r="V1178" s="19"/>
      <c r="W1178" s="19"/>
      <c r="X1178" s="19"/>
      <c r="Y1178" s="19"/>
      <c r="Z1178" s="19"/>
      <c r="AA1178" s="19"/>
      <c r="AB1178" s="19"/>
      <c r="AC1178" s="19"/>
      <c r="AD1178" s="19"/>
      <c r="AE1178" s="19"/>
      <c r="AF1178" s="19"/>
      <c r="AG1178" s="19"/>
      <c r="AH1178" s="19"/>
      <c r="AI1178" s="19"/>
      <c r="AJ1178" s="19"/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/>
      <c r="AV1178" s="19"/>
      <c r="AW1178" s="19"/>
      <c r="AX1178" s="19"/>
      <c r="GA1178" s="42"/>
    </row>
    <row r="1179" spans="1:183" s="18" customFormat="1" ht="12.75" x14ac:dyDescent="0.2">
      <c r="A1179" s="39"/>
      <c r="B1179" s="40"/>
      <c r="C1179" s="40"/>
      <c r="D1179" s="40"/>
      <c r="E1179" s="40"/>
      <c r="F1179" s="40"/>
      <c r="G1179" s="41"/>
      <c r="H1179" s="40"/>
      <c r="I1179" s="40"/>
      <c r="J1179" s="40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19"/>
      <c r="V1179" s="19"/>
      <c r="W1179" s="19"/>
      <c r="X1179" s="19"/>
      <c r="Y1179" s="19"/>
      <c r="Z1179" s="19"/>
      <c r="AA1179" s="19"/>
      <c r="AB1179" s="19"/>
      <c r="AC1179" s="19"/>
      <c r="AD1179" s="19"/>
      <c r="AE1179" s="19"/>
      <c r="AF1179" s="19"/>
      <c r="AG1179" s="19"/>
      <c r="AH1179" s="19"/>
      <c r="AI1179" s="19"/>
      <c r="AJ1179" s="19"/>
      <c r="AK1179" s="19"/>
      <c r="AL1179" s="19"/>
      <c r="AM1179" s="19"/>
      <c r="AN1179" s="19"/>
      <c r="AO1179" s="19"/>
      <c r="AP1179" s="19"/>
      <c r="AQ1179" s="19"/>
      <c r="AR1179" s="19"/>
      <c r="AS1179" s="19"/>
      <c r="AT1179" s="19"/>
      <c r="AU1179" s="19"/>
      <c r="AV1179" s="19"/>
      <c r="AW1179" s="19"/>
      <c r="AX1179" s="19"/>
      <c r="GA1179" s="42"/>
    </row>
    <row r="1180" spans="1:183" s="18" customFormat="1" ht="12.75" x14ac:dyDescent="0.2">
      <c r="A1180" s="39"/>
      <c r="B1180" s="40"/>
      <c r="C1180" s="40"/>
      <c r="D1180" s="40"/>
      <c r="E1180" s="40"/>
      <c r="F1180" s="40"/>
      <c r="G1180" s="41"/>
      <c r="H1180" s="40"/>
      <c r="I1180" s="40"/>
      <c r="J1180" s="40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19"/>
      <c r="V1180" s="19"/>
      <c r="W1180" s="19"/>
      <c r="X1180" s="19"/>
      <c r="Y1180" s="19"/>
      <c r="Z1180" s="19"/>
      <c r="AA1180" s="19"/>
      <c r="AB1180" s="19"/>
      <c r="AC1180" s="19"/>
      <c r="AD1180" s="19"/>
      <c r="AE1180" s="19"/>
      <c r="AF1180" s="19"/>
      <c r="AG1180" s="19"/>
      <c r="AH1180" s="19"/>
      <c r="AI1180" s="19"/>
      <c r="AJ1180" s="19"/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/>
      <c r="AU1180" s="19"/>
      <c r="AV1180" s="19"/>
      <c r="AW1180" s="19"/>
      <c r="AX1180" s="19"/>
      <c r="GA1180" s="42"/>
    </row>
    <row r="1181" spans="1:183" s="18" customFormat="1" ht="12.75" x14ac:dyDescent="0.2">
      <c r="A1181" s="39"/>
      <c r="B1181" s="40"/>
      <c r="C1181" s="40"/>
      <c r="D1181" s="40"/>
      <c r="E1181" s="40"/>
      <c r="F1181" s="40"/>
      <c r="G1181" s="41"/>
      <c r="H1181" s="40"/>
      <c r="I1181" s="40"/>
      <c r="J1181" s="40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19"/>
      <c r="V1181" s="19"/>
      <c r="W1181" s="19"/>
      <c r="X1181" s="19"/>
      <c r="Y1181" s="19"/>
      <c r="Z1181" s="19"/>
      <c r="AA1181" s="19"/>
      <c r="AB1181" s="19"/>
      <c r="AC1181" s="19"/>
      <c r="AD1181" s="19"/>
      <c r="AE1181" s="19"/>
      <c r="AF1181" s="19"/>
      <c r="AG1181" s="19"/>
      <c r="AH1181" s="19"/>
      <c r="AI1181" s="19"/>
      <c r="AJ1181" s="19"/>
      <c r="AK1181" s="19"/>
      <c r="AL1181" s="19"/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  <c r="AW1181" s="19"/>
      <c r="AX1181" s="19"/>
      <c r="GA1181" s="42"/>
    </row>
    <row r="1182" spans="1:183" s="18" customFormat="1" ht="12.75" x14ac:dyDescent="0.2">
      <c r="A1182" s="39"/>
      <c r="B1182" s="40"/>
      <c r="C1182" s="40"/>
      <c r="D1182" s="40"/>
      <c r="E1182" s="40"/>
      <c r="F1182" s="40"/>
      <c r="G1182" s="41"/>
      <c r="H1182" s="40"/>
      <c r="I1182" s="40"/>
      <c r="J1182" s="40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19"/>
      <c r="V1182" s="19"/>
      <c r="W1182" s="19"/>
      <c r="X1182" s="19"/>
      <c r="Y1182" s="19"/>
      <c r="Z1182" s="19"/>
      <c r="AA1182" s="19"/>
      <c r="AB1182" s="19"/>
      <c r="AC1182" s="19"/>
      <c r="AD1182" s="19"/>
      <c r="AE1182" s="19"/>
      <c r="AF1182" s="19"/>
      <c r="AG1182" s="19"/>
      <c r="AH1182" s="19"/>
      <c r="AI1182" s="19"/>
      <c r="AJ1182" s="19"/>
      <c r="AK1182" s="19"/>
      <c r="AL1182" s="19"/>
      <c r="AM1182" s="19"/>
      <c r="AN1182" s="19"/>
      <c r="AO1182" s="19"/>
      <c r="AP1182" s="19"/>
      <c r="AQ1182" s="19"/>
      <c r="AR1182" s="19"/>
      <c r="AS1182" s="19"/>
      <c r="AT1182" s="19"/>
      <c r="AU1182" s="19"/>
      <c r="AV1182" s="19"/>
      <c r="AW1182" s="19"/>
      <c r="AX1182" s="19"/>
      <c r="GA1182" s="42"/>
    </row>
    <row r="1183" spans="1:183" s="18" customFormat="1" ht="12.75" x14ac:dyDescent="0.2">
      <c r="A1183" s="39"/>
      <c r="B1183" s="40"/>
      <c r="C1183" s="40"/>
      <c r="D1183" s="40"/>
      <c r="E1183" s="40"/>
      <c r="F1183" s="40"/>
      <c r="G1183" s="41"/>
      <c r="H1183" s="40"/>
      <c r="I1183" s="40"/>
      <c r="J1183" s="40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19"/>
      <c r="V1183" s="19"/>
      <c r="W1183" s="19"/>
      <c r="X1183" s="19"/>
      <c r="Y1183" s="19"/>
      <c r="Z1183" s="19"/>
      <c r="AA1183" s="19"/>
      <c r="AB1183" s="19"/>
      <c r="AC1183" s="19"/>
      <c r="AD1183" s="19"/>
      <c r="AE1183" s="19"/>
      <c r="AF1183" s="19"/>
      <c r="AG1183" s="19"/>
      <c r="AH1183" s="19"/>
      <c r="AI1183" s="19"/>
      <c r="AJ1183" s="19"/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/>
      <c r="AV1183" s="19"/>
      <c r="AW1183" s="19"/>
      <c r="AX1183" s="19"/>
      <c r="GA1183" s="42"/>
    </row>
    <row r="1184" spans="1:183" s="18" customFormat="1" ht="12.75" x14ac:dyDescent="0.2">
      <c r="A1184" s="39"/>
      <c r="B1184" s="40"/>
      <c r="C1184" s="40"/>
      <c r="D1184" s="40"/>
      <c r="E1184" s="40"/>
      <c r="F1184" s="40"/>
      <c r="G1184" s="41"/>
      <c r="H1184" s="40"/>
      <c r="I1184" s="40"/>
      <c r="J1184" s="40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  <c r="AA1184" s="19"/>
      <c r="AB1184" s="19"/>
      <c r="AC1184" s="19"/>
      <c r="AD1184" s="19"/>
      <c r="AE1184" s="19"/>
      <c r="AF1184" s="19"/>
      <c r="AG1184" s="19"/>
      <c r="AH1184" s="19"/>
      <c r="AI1184" s="19"/>
      <c r="AJ1184" s="19"/>
      <c r="AK1184" s="19"/>
      <c r="AL1184" s="19"/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  <c r="AW1184" s="19"/>
      <c r="AX1184" s="19"/>
      <c r="GA1184" s="42"/>
    </row>
    <row r="1185" spans="1:183" s="18" customFormat="1" ht="12.75" x14ac:dyDescent="0.2">
      <c r="A1185" s="39"/>
      <c r="B1185" s="40"/>
      <c r="C1185" s="40"/>
      <c r="D1185" s="40"/>
      <c r="E1185" s="40"/>
      <c r="F1185" s="40"/>
      <c r="G1185" s="41"/>
      <c r="H1185" s="40"/>
      <c r="I1185" s="40"/>
      <c r="J1185" s="40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19"/>
      <c r="V1185" s="19"/>
      <c r="W1185" s="19"/>
      <c r="X1185" s="19"/>
      <c r="Y1185" s="19"/>
      <c r="Z1185" s="19"/>
      <c r="AA1185" s="19"/>
      <c r="AB1185" s="19"/>
      <c r="AC1185" s="19"/>
      <c r="AD1185" s="19"/>
      <c r="AE1185" s="19"/>
      <c r="AF1185" s="19"/>
      <c r="AG1185" s="19"/>
      <c r="AH1185" s="19"/>
      <c r="AI1185" s="19"/>
      <c r="AJ1185" s="19"/>
      <c r="AK1185" s="19"/>
      <c r="AL1185" s="19"/>
      <c r="AM1185" s="19"/>
      <c r="AN1185" s="19"/>
      <c r="AO1185" s="19"/>
      <c r="AP1185" s="19"/>
      <c r="AQ1185" s="19"/>
      <c r="AR1185" s="19"/>
      <c r="AS1185" s="19"/>
      <c r="AT1185" s="19"/>
      <c r="AU1185" s="19"/>
      <c r="AV1185" s="19"/>
      <c r="AW1185" s="19"/>
      <c r="AX1185" s="19"/>
      <c r="GA1185" s="42"/>
    </row>
    <row r="1186" spans="1:183" s="18" customFormat="1" ht="12.75" x14ac:dyDescent="0.2">
      <c r="A1186" s="39"/>
      <c r="B1186" s="40"/>
      <c r="C1186" s="40"/>
      <c r="D1186" s="40"/>
      <c r="E1186" s="40"/>
      <c r="F1186" s="40"/>
      <c r="G1186" s="41"/>
      <c r="H1186" s="40"/>
      <c r="I1186" s="40"/>
      <c r="J1186" s="40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19"/>
      <c r="V1186" s="19"/>
      <c r="W1186" s="19"/>
      <c r="X1186" s="19"/>
      <c r="Y1186" s="19"/>
      <c r="Z1186" s="19"/>
      <c r="AA1186" s="19"/>
      <c r="AB1186" s="19"/>
      <c r="AC1186" s="19"/>
      <c r="AD1186" s="19"/>
      <c r="AE1186" s="19"/>
      <c r="AF1186" s="19"/>
      <c r="AG1186" s="19"/>
      <c r="AH1186" s="19"/>
      <c r="AI1186" s="19"/>
      <c r="AJ1186" s="19"/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/>
      <c r="AW1186" s="19"/>
      <c r="AX1186" s="19"/>
      <c r="GA1186" s="42"/>
    </row>
    <row r="1187" spans="1:183" s="18" customFormat="1" ht="12.75" x14ac:dyDescent="0.2">
      <c r="A1187" s="39"/>
      <c r="B1187" s="40"/>
      <c r="C1187" s="40"/>
      <c r="D1187" s="40"/>
      <c r="E1187" s="40"/>
      <c r="F1187" s="40"/>
      <c r="G1187" s="41"/>
      <c r="H1187" s="40"/>
      <c r="I1187" s="40"/>
      <c r="J1187" s="40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19"/>
      <c r="V1187" s="19"/>
      <c r="W1187" s="19"/>
      <c r="X1187" s="19"/>
      <c r="Y1187" s="19"/>
      <c r="Z1187" s="19"/>
      <c r="AA1187" s="19"/>
      <c r="AB1187" s="19"/>
      <c r="AC1187" s="19"/>
      <c r="AD1187" s="19"/>
      <c r="AE1187" s="19"/>
      <c r="AF1187" s="19"/>
      <c r="AG1187" s="19"/>
      <c r="AH1187" s="19"/>
      <c r="AI1187" s="19"/>
      <c r="AJ1187" s="19"/>
      <c r="AK1187" s="19"/>
      <c r="AL1187" s="19"/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  <c r="AW1187" s="19"/>
      <c r="AX1187" s="19"/>
      <c r="GA1187" s="42"/>
    </row>
    <row r="1188" spans="1:183" s="18" customFormat="1" ht="12.75" x14ac:dyDescent="0.2">
      <c r="A1188" s="39"/>
      <c r="B1188" s="40"/>
      <c r="C1188" s="40"/>
      <c r="D1188" s="40"/>
      <c r="E1188" s="40"/>
      <c r="F1188" s="40"/>
      <c r="G1188" s="41"/>
      <c r="H1188" s="40"/>
      <c r="I1188" s="40"/>
      <c r="J1188" s="40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  <c r="AA1188" s="19"/>
      <c r="AB1188" s="19"/>
      <c r="AC1188" s="19"/>
      <c r="AD1188" s="19"/>
      <c r="AE1188" s="19"/>
      <c r="AF1188" s="19"/>
      <c r="AG1188" s="19"/>
      <c r="AH1188" s="19"/>
      <c r="AI1188" s="19"/>
      <c r="AJ1188" s="19"/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/>
      <c r="AW1188" s="19"/>
      <c r="AX1188" s="19"/>
      <c r="GA1188" s="42"/>
    </row>
    <row r="1189" spans="1:183" s="18" customFormat="1" ht="12.75" x14ac:dyDescent="0.2">
      <c r="A1189" s="39"/>
      <c r="B1189" s="40"/>
      <c r="C1189" s="40"/>
      <c r="D1189" s="40"/>
      <c r="E1189" s="40"/>
      <c r="F1189" s="40"/>
      <c r="G1189" s="41"/>
      <c r="H1189" s="40"/>
      <c r="I1189" s="40"/>
      <c r="J1189" s="40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19"/>
      <c r="V1189" s="19"/>
      <c r="W1189" s="19"/>
      <c r="X1189" s="19"/>
      <c r="Y1189" s="19"/>
      <c r="Z1189" s="19"/>
      <c r="AA1189" s="19"/>
      <c r="AB1189" s="19"/>
      <c r="AC1189" s="19"/>
      <c r="AD1189" s="19"/>
      <c r="AE1189" s="19"/>
      <c r="AF1189" s="19"/>
      <c r="AG1189" s="19"/>
      <c r="AH1189" s="19"/>
      <c r="AI1189" s="19"/>
      <c r="AJ1189" s="19"/>
      <c r="AK1189" s="19"/>
      <c r="AL1189" s="19"/>
      <c r="AM1189" s="19"/>
      <c r="AN1189" s="19"/>
      <c r="AO1189" s="19"/>
      <c r="AP1189" s="19"/>
      <c r="AQ1189" s="19"/>
      <c r="AR1189" s="19"/>
      <c r="AS1189" s="19"/>
      <c r="AT1189" s="19"/>
      <c r="AU1189" s="19"/>
      <c r="AV1189" s="19"/>
      <c r="AW1189" s="19"/>
      <c r="AX1189" s="19"/>
      <c r="GA1189" s="42"/>
    </row>
    <row r="1190" spans="1:183" s="18" customFormat="1" ht="12.75" x14ac:dyDescent="0.2">
      <c r="A1190" s="39"/>
      <c r="B1190" s="40"/>
      <c r="C1190" s="40"/>
      <c r="D1190" s="40"/>
      <c r="E1190" s="40"/>
      <c r="F1190" s="40"/>
      <c r="G1190" s="41"/>
      <c r="H1190" s="40"/>
      <c r="I1190" s="40"/>
      <c r="J1190" s="40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19"/>
      <c r="V1190" s="19"/>
      <c r="W1190" s="19"/>
      <c r="X1190" s="19"/>
      <c r="Y1190" s="19"/>
      <c r="Z1190" s="19"/>
      <c r="AA1190" s="19"/>
      <c r="AB1190" s="19"/>
      <c r="AC1190" s="19"/>
      <c r="AD1190" s="19"/>
      <c r="AE1190" s="19"/>
      <c r="AF1190" s="19"/>
      <c r="AG1190" s="19"/>
      <c r="AH1190" s="19"/>
      <c r="AI1190" s="19"/>
      <c r="AJ1190" s="19"/>
      <c r="AK1190" s="19"/>
      <c r="AL1190" s="19"/>
      <c r="AM1190" s="19"/>
      <c r="AN1190" s="19"/>
      <c r="AO1190" s="19"/>
      <c r="AP1190" s="19"/>
      <c r="AQ1190" s="19"/>
      <c r="AR1190" s="19"/>
      <c r="AS1190" s="19"/>
      <c r="AT1190" s="19"/>
      <c r="AU1190" s="19"/>
      <c r="AV1190" s="19"/>
      <c r="AW1190" s="19"/>
      <c r="AX1190" s="19"/>
      <c r="GA1190" s="42"/>
    </row>
    <row r="1191" spans="1:183" s="18" customFormat="1" ht="12.75" x14ac:dyDescent="0.2">
      <c r="A1191" s="39"/>
      <c r="B1191" s="40"/>
      <c r="C1191" s="40"/>
      <c r="D1191" s="40"/>
      <c r="E1191" s="40"/>
      <c r="F1191" s="40"/>
      <c r="G1191" s="41"/>
      <c r="H1191" s="40"/>
      <c r="I1191" s="40"/>
      <c r="J1191" s="40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19"/>
      <c r="V1191" s="19"/>
      <c r="W1191" s="19"/>
      <c r="X1191" s="19"/>
      <c r="Y1191" s="19"/>
      <c r="Z1191" s="19"/>
      <c r="AA1191" s="19"/>
      <c r="AB1191" s="19"/>
      <c r="AC1191" s="19"/>
      <c r="AD1191" s="19"/>
      <c r="AE1191" s="19"/>
      <c r="AF1191" s="19"/>
      <c r="AG1191" s="19"/>
      <c r="AH1191" s="19"/>
      <c r="AI1191" s="19"/>
      <c r="AJ1191" s="19"/>
      <c r="AK1191" s="19"/>
      <c r="AL1191" s="19"/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  <c r="AW1191" s="19"/>
      <c r="AX1191" s="19"/>
      <c r="GA1191" s="42"/>
    </row>
    <row r="1192" spans="1:183" s="18" customFormat="1" ht="12.75" x14ac:dyDescent="0.2">
      <c r="A1192" s="39"/>
      <c r="B1192" s="40"/>
      <c r="C1192" s="40"/>
      <c r="D1192" s="40"/>
      <c r="E1192" s="40"/>
      <c r="F1192" s="40"/>
      <c r="G1192" s="41"/>
      <c r="H1192" s="40"/>
      <c r="I1192" s="40"/>
      <c r="J1192" s="40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19"/>
      <c r="V1192" s="19"/>
      <c r="W1192" s="19"/>
      <c r="X1192" s="19"/>
      <c r="Y1192" s="19"/>
      <c r="Z1192" s="19"/>
      <c r="AA1192" s="19"/>
      <c r="AB1192" s="19"/>
      <c r="AC1192" s="19"/>
      <c r="AD1192" s="19"/>
      <c r="AE1192" s="19"/>
      <c r="AF1192" s="19"/>
      <c r="AG1192" s="19"/>
      <c r="AH1192" s="19"/>
      <c r="AI1192" s="19"/>
      <c r="AJ1192" s="19"/>
      <c r="AK1192" s="19"/>
      <c r="AL1192" s="19"/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  <c r="AW1192" s="19"/>
      <c r="AX1192" s="19"/>
      <c r="GA1192" s="42"/>
    </row>
    <row r="1193" spans="1:183" s="18" customFormat="1" ht="12.75" x14ac:dyDescent="0.2">
      <c r="A1193" s="39"/>
      <c r="B1193" s="40"/>
      <c r="C1193" s="40"/>
      <c r="D1193" s="40"/>
      <c r="E1193" s="40"/>
      <c r="F1193" s="40"/>
      <c r="G1193" s="41"/>
      <c r="H1193" s="40"/>
      <c r="I1193" s="40"/>
      <c r="J1193" s="40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19"/>
      <c r="V1193" s="19"/>
      <c r="W1193" s="19"/>
      <c r="X1193" s="19"/>
      <c r="Y1193" s="19"/>
      <c r="Z1193" s="19"/>
      <c r="AA1193" s="19"/>
      <c r="AB1193" s="19"/>
      <c r="AC1193" s="19"/>
      <c r="AD1193" s="19"/>
      <c r="AE1193" s="19"/>
      <c r="AF1193" s="19"/>
      <c r="AG1193" s="19"/>
      <c r="AH1193" s="19"/>
      <c r="AI1193" s="19"/>
      <c r="AJ1193" s="19"/>
      <c r="AK1193" s="19"/>
      <c r="AL1193" s="19"/>
      <c r="AM1193" s="19"/>
      <c r="AN1193" s="19"/>
      <c r="AO1193" s="19"/>
      <c r="AP1193" s="19"/>
      <c r="AQ1193" s="19"/>
      <c r="AR1193" s="19"/>
      <c r="AS1193" s="19"/>
      <c r="AT1193" s="19"/>
      <c r="AU1193" s="19"/>
      <c r="AV1193" s="19"/>
      <c r="AW1193" s="19"/>
      <c r="AX1193" s="19"/>
      <c r="GA1193" s="42"/>
    </row>
    <row r="1194" spans="1:183" s="18" customFormat="1" ht="12.75" x14ac:dyDescent="0.2">
      <c r="A1194" s="39"/>
      <c r="B1194" s="40"/>
      <c r="C1194" s="40"/>
      <c r="D1194" s="40"/>
      <c r="E1194" s="40"/>
      <c r="F1194" s="40"/>
      <c r="G1194" s="41"/>
      <c r="H1194" s="40"/>
      <c r="I1194" s="40"/>
      <c r="J1194" s="40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19"/>
      <c r="V1194" s="19"/>
      <c r="W1194" s="19"/>
      <c r="X1194" s="19"/>
      <c r="Y1194" s="19"/>
      <c r="Z1194" s="19"/>
      <c r="AA1194" s="19"/>
      <c r="AB1194" s="19"/>
      <c r="AC1194" s="19"/>
      <c r="AD1194" s="19"/>
      <c r="AE1194" s="19"/>
      <c r="AF1194" s="19"/>
      <c r="AG1194" s="19"/>
      <c r="AH1194" s="19"/>
      <c r="AI1194" s="19"/>
      <c r="AJ1194" s="19"/>
      <c r="AK1194" s="19"/>
      <c r="AL1194" s="19"/>
      <c r="AM1194" s="19"/>
      <c r="AN1194" s="19"/>
      <c r="AO1194" s="19"/>
      <c r="AP1194" s="19"/>
      <c r="AQ1194" s="19"/>
      <c r="AR1194" s="19"/>
      <c r="AS1194" s="19"/>
      <c r="AT1194" s="19"/>
      <c r="AU1194" s="19"/>
      <c r="AV1194" s="19"/>
      <c r="AW1194" s="19"/>
      <c r="AX1194" s="19"/>
      <c r="GA1194" s="42"/>
    </row>
    <row r="1195" spans="1:183" s="18" customFormat="1" ht="12.75" x14ac:dyDescent="0.2">
      <c r="A1195" s="39"/>
      <c r="B1195" s="40"/>
      <c r="C1195" s="40"/>
      <c r="D1195" s="40"/>
      <c r="E1195" s="40"/>
      <c r="F1195" s="40"/>
      <c r="G1195" s="41"/>
      <c r="H1195" s="40"/>
      <c r="I1195" s="40"/>
      <c r="J1195" s="40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19"/>
      <c r="V1195" s="19"/>
      <c r="W1195" s="19"/>
      <c r="X1195" s="19"/>
      <c r="Y1195" s="19"/>
      <c r="Z1195" s="19"/>
      <c r="AA1195" s="19"/>
      <c r="AB1195" s="19"/>
      <c r="AC1195" s="19"/>
      <c r="AD1195" s="19"/>
      <c r="AE1195" s="19"/>
      <c r="AF1195" s="19"/>
      <c r="AG1195" s="19"/>
      <c r="AH1195" s="19"/>
      <c r="AI1195" s="19"/>
      <c r="AJ1195" s="19"/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/>
      <c r="AW1195" s="19"/>
      <c r="AX1195" s="19"/>
      <c r="GA1195" s="42"/>
    </row>
    <row r="1196" spans="1:183" s="18" customFormat="1" ht="12.75" x14ac:dyDescent="0.2">
      <c r="A1196" s="39"/>
      <c r="B1196" s="40"/>
      <c r="C1196" s="40"/>
      <c r="D1196" s="40"/>
      <c r="E1196" s="40"/>
      <c r="F1196" s="40"/>
      <c r="G1196" s="41"/>
      <c r="H1196" s="40"/>
      <c r="I1196" s="40"/>
      <c r="J1196" s="40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19"/>
      <c r="V1196" s="19"/>
      <c r="W1196" s="19"/>
      <c r="X1196" s="19"/>
      <c r="Y1196" s="19"/>
      <c r="Z1196" s="19"/>
      <c r="AA1196" s="19"/>
      <c r="AB1196" s="19"/>
      <c r="AC1196" s="19"/>
      <c r="AD1196" s="19"/>
      <c r="AE1196" s="19"/>
      <c r="AF1196" s="19"/>
      <c r="AG1196" s="19"/>
      <c r="AH1196" s="19"/>
      <c r="AI1196" s="19"/>
      <c r="AJ1196" s="19"/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/>
      <c r="AW1196" s="19"/>
      <c r="AX1196" s="19"/>
      <c r="GA1196" s="42"/>
    </row>
    <row r="1197" spans="1:183" s="18" customFormat="1" ht="12.75" x14ac:dyDescent="0.2">
      <c r="A1197" s="39"/>
      <c r="B1197" s="40"/>
      <c r="C1197" s="40"/>
      <c r="D1197" s="40"/>
      <c r="E1197" s="40"/>
      <c r="F1197" s="40"/>
      <c r="G1197" s="41"/>
      <c r="H1197" s="40"/>
      <c r="I1197" s="40"/>
      <c r="J1197" s="40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19"/>
      <c r="V1197" s="19"/>
      <c r="W1197" s="19"/>
      <c r="X1197" s="19"/>
      <c r="Y1197" s="19"/>
      <c r="Z1197" s="19"/>
      <c r="AA1197" s="19"/>
      <c r="AB1197" s="19"/>
      <c r="AC1197" s="19"/>
      <c r="AD1197" s="19"/>
      <c r="AE1197" s="19"/>
      <c r="AF1197" s="19"/>
      <c r="AG1197" s="19"/>
      <c r="AH1197" s="19"/>
      <c r="AI1197" s="19"/>
      <c r="AJ1197" s="19"/>
      <c r="AK1197" s="19"/>
      <c r="AL1197" s="19"/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  <c r="AW1197" s="19"/>
      <c r="AX1197" s="19"/>
      <c r="GA1197" s="42"/>
    </row>
    <row r="1198" spans="1:183" s="18" customFormat="1" ht="12.75" x14ac:dyDescent="0.2">
      <c r="A1198" s="39"/>
      <c r="B1198" s="40"/>
      <c r="C1198" s="40"/>
      <c r="D1198" s="40"/>
      <c r="E1198" s="40"/>
      <c r="F1198" s="40"/>
      <c r="G1198" s="41"/>
      <c r="H1198" s="40"/>
      <c r="I1198" s="40"/>
      <c r="J1198" s="40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19"/>
      <c r="V1198" s="19"/>
      <c r="W1198" s="19"/>
      <c r="X1198" s="19"/>
      <c r="Y1198" s="19"/>
      <c r="Z1198" s="19"/>
      <c r="AA1198" s="19"/>
      <c r="AB1198" s="19"/>
      <c r="AC1198" s="19"/>
      <c r="AD1198" s="19"/>
      <c r="AE1198" s="19"/>
      <c r="AF1198" s="19"/>
      <c r="AG1198" s="19"/>
      <c r="AH1198" s="19"/>
      <c r="AI1198" s="19"/>
      <c r="AJ1198" s="19"/>
      <c r="AK1198" s="19"/>
      <c r="AL1198" s="19"/>
      <c r="AM1198" s="19"/>
      <c r="AN1198" s="19"/>
      <c r="AO1198" s="19"/>
      <c r="AP1198" s="19"/>
      <c r="AQ1198" s="19"/>
      <c r="AR1198" s="19"/>
      <c r="AS1198" s="19"/>
      <c r="AT1198" s="19"/>
      <c r="AU1198" s="19"/>
      <c r="AV1198" s="19"/>
      <c r="AW1198" s="19"/>
      <c r="AX1198" s="19"/>
      <c r="GA1198" s="42"/>
    </row>
    <row r="1199" spans="1:183" s="18" customFormat="1" ht="12.75" x14ac:dyDescent="0.2">
      <c r="A1199" s="39"/>
      <c r="B1199" s="40"/>
      <c r="C1199" s="40"/>
      <c r="D1199" s="40"/>
      <c r="E1199" s="40"/>
      <c r="F1199" s="40"/>
      <c r="G1199" s="41"/>
      <c r="H1199" s="40"/>
      <c r="I1199" s="40"/>
      <c r="J1199" s="40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19"/>
      <c r="V1199" s="19"/>
      <c r="W1199" s="19"/>
      <c r="X1199" s="19"/>
      <c r="Y1199" s="19"/>
      <c r="Z1199" s="19"/>
      <c r="AA1199" s="19"/>
      <c r="AB1199" s="19"/>
      <c r="AC1199" s="19"/>
      <c r="AD1199" s="19"/>
      <c r="AE1199" s="19"/>
      <c r="AF1199" s="19"/>
      <c r="AG1199" s="19"/>
      <c r="AH1199" s="19"/>
      <c r="AI1199" s="19"/>
      <c r="AJ1199" s="19"/>
      <c r="AK1199" s="19"/>
      <c r="AL1199" s="19"/>
      <c r="AM1199" s="19"/>
      <c r="AN1199" s="19"/>
      <c r="AO1199" s="19"/>
      <c r="AP1199" s="19"/>
      <c r="AQ1199" s="19"/>
      <c r="AR1199" s="19"/>
      <c r="AS1199" s="19"/>
      <c r="AT1199" s="19"/>
      <c r="AU1199" s="19"/>
      <c r="AV1199" s="19"/>
      <c r="AW1199" s="19"/>
      <c r="AX1199" s="19"/>
      <c r="GA1199" s="42"/>
    </row>
    <row r="1200" spans="1:183" s="18" customFormat="1" ht="12.75" x14ac:dyDescent="0.2">
      <c r="A1200" s="39"/>
      <c r="B1200" s="40"/>
      <c r="C1200" s="40"/>
      <c r="D1200" s="40"/>
      <c r="E1200" s="40"/>
      <c r="F1200" s="40"/>
      <c r="G1200" s="41"/>
      <c r="H1200" s="40"/>
      <c r="I1200" s="40"/>
      <c r="J1200" s="40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19"/>
      <c r="V1200" s="19"/>
      <c r="W1200" s="19"/>
      <c r="X1200" s="19"/>
      <c r="Y1200" s="19"/>
      <c r="Z1200" s="19"/>
      <c r="AA1200" s="19"/>
      <c r="AB1200" s="19"/>
      <c r="AC1200" s="19"/>
      <c r="AD1200" s="19"/>
      <c r="AE1200" s="19"/>
      <c r="AF1200" s="19"/>
      <c r="AG1200" s="19"/>
      <c r="AH1200" s="19"/>
      <c r="AI1200" s="19"/>
      <c r="AJ1200" s="19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  <c r="AW1200" s="19"/>
      <c r="AX1200" s="19"/>
      <c r="GA1200" s="42"/>
    </row>
    <row r="1201" spans="1:183" s="18" customFormat="1" ht="12.75" x14ac:dyDescent="0.2">
      <c r="A1201" s="39"/>
      <c r="B1201" s="40"/>
      <c r="C1201" s="40"/>
      <c r="D1201" s="40"/>
      <c r="E1201" s="40"/>
      <c r="F1201" s="40"/>
      <c r="G1201" s="41"/>
      <c r="H1201" s="40"/>
      <c r="I1201" s="40"/>
      <c r="J1201" s="40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19"/>
      <c r="V1201" s="19"/>
      <c r="W1201" s="19"/>
      <c r="X1201" s="19"/>
      <c r="Y1201" s="19"/>
      <c r="Z1201" s="19"/>
      <c r="AA1201" s="19"/>
      <c r="AB1201" s="19"/>
      <c r="AC1201" s="19"/>
      <c r="AD1201" s="19"/>
      <c r="AE1201" s="19"/>
      <c r="AF1201" s="19"/>
      <c r="AG1201" s="19"/>
      <c r="AH1201" s="19"/>
      <c r="AI1201" s="19"/>
      <c r="AJ1201" s="19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  <c r="AW1201" s="19"/>
      <c r="AX1201" s="19"/>
      <c r="GA1201" s="42"/>
    </row>
    <row r="1202" spans="1:183" s="18" customFormat="1" ht="12.75" x14ac:dyDescent="0.2">
      <c r="A1202" s="39"/>
      <c r="B1202" s="40"/>
      <c r="C1202" s="40"/>
      <c r="D1202" s="40"/>
      <c r="E1202" s="40"/>
      <c r="F1202" s="40"/>
      <c r="G1202" s="41"/>
      <c r="H1202" s="40"/>
      <c r="I1202" s="40"/>
      <c r="J1202" s="40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19"/>
      <c r="V1202" s="19"/>
      <c r="W1202" s="19"/>
      <c r="X1202" s="19"/>
      <c r="Y1202" s="19"/>
      <c r="Z1202" s="19"/>
      <c r="AA1202" s="19"/>
      <c r="AB1202" s="19"/>
      <c r="AC1202" s="19"/>
      <c r="AD1202" s="19"/>
      <c r="AE1202" s="19"/>
      <c r="AF1202" s="19"/>
      <c r="AG1202" s="19"/>
      <c r="AH1202" s="19"/>
      <c r="AI1202" s="19"/>
      <c r="AJ1202" s="19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  <c r="AW1202" s="19"/>
      <c r="AX1202" s="19"/>
      <c r="GA1202" s="42"/>
    </row>
    <row r="1203" spans="1:183" s="18" customFormat="1" ht="12.75" x14ac:dyDescent="0.2">
      <c r="A1203" s="39"/>
      <c r="B1203" s="40"/>
      <c r="C1203" s="40"/>
      <c r="D1203" s="40"/>
      <c r="E1203" s="40"/>
      <c r="F1203" s="40"/>
      <c r="G1203" s="41"/>
      <c r="H1203" s="40"/>
      <c r="I1203" s="40"/>
      <c r="J1203" s="40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19"/>
      <c r="V1203" s="19"/>
      <c r="W1203" s="19"/>
      <c r="X1203" s="19"/>
      <c r="Y1203" s="19"/>
      <c r="Z1203" s="19"/>
      <c r="AA1203" s="19"/>
      <c r="AB1203" s="19"/>
      <c r="AC1203" s="19"/>
      <c r="AD1203" s="19"/>
      <c r="AE1203" s="19"/>
      <c r="AF1203" s="19"/>
      <c r="AG1203" s="19"/>
      <c r="AH1203" s="19"/>
      <c r="AI1203" s="19"/>
      <c r="AJ1203" s="19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  <c r="AW1203" s="19"/>
      <c r="AX1203" s="19"/>
      <c r="GA1203" s="42"/>
    </row>
    <row r="1204" spans="1:183" s="18" customFormat="1" ht="12.75" x14ac:dyDescent="0.2">
      <c r="A1204" s="39"/>
      <c r="B1204" s="40"/>
      <c r="C1204" s="40"/>
      <c r="D1204" s="40"/>
      <c r="E1204" s="40"/>
      <c r="F1204" s="40"/>
      <c r="G1204" s="41"/>
      <c r="H1204" s="40"/>
      <c r="I1204" s="40"/>
      <c r="J1204" s="40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19"/>
      <c r="V1204" s="19"/>
      <c r="W1204" s="19"/>
      <c r="X1204" s="19"/>
      <c r="Y1204" s="19"/>
      <c r="Z1204" s="19"/>
      <c r="AA1204" s="19"/>
      <c r="AB1204" s="19"/>
      <c r="AC1204" s="19"/>
      <c r="AD1204" s="19"/>
      <c r="AE1204" s="19"/>
      <c r="AF1204" s="19"/>
      <c r="AG1204" s="19"/>
      <c r="AH1204" s="19"/>
      <c r="AI1204" s="19"/>
      <c r="AJ1204" s="19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 s="19"/>
      <c r="AX1204" s="19"/>
      <c r="GA1204" s="42"/>
    </row>
    <row r="1205" spans="1:183" s="18" customFormat="1" ht="12.75" x14ac:dyDescent="0.2">
      <c r="A1205" s="39"/>
      <c r="B1205" s="40"/>
      <c r="C1205" s="40"/>
      <c r="D1205" s="40"/>
      <c r="E1205" s="40"/>
      <c r="F1205" s="40"/>
      <c r="G1205" s="41"/>
      <c r="H1205" s="40"/>
      <c r="I1205" s="40"/>
      <c r="J1205" s="40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19"/>
      <c r="V1205" s="19"/>
      <c r="W1205" s="19"/>
      <c r="X1205" s="19"/>
      <c r="Y1205" s="19"/>
      <c r="Z1205" s="19"/>
      <c r="AA1205" s="19"/>
      <c r="AB1205" s="19"/>
      <c r="AC1205" s="19"/>
      <c r="AD1205" s="19"/>
      <c r="AE1205" s="19"/>
      <c r="AF1205" s="19"/>
      <c r="AG1205" s="19"/>
      <c r="AH1205" s="19"/>
      <c r="AI1205" s="19"/>
      <c r="AJ1205" s="19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  <c r="AW1205" s="19"/>
      <c r="AX1205" s="19"/>
      <c r="GA1205" s="42"/>
    </row>
    <row r="1206" spans="1:183" s="18" customFormat="1" ht="12.75" x14ac:dyDescent="0.2">
      <c r="A1206" s="39"/>
      <c r="B1206" s="40"/>
      <c r="C1206" s="40"/>
      <c r="D1206" s="40"/>
      <c r="E1206" s="40"/>
      <c r="F1206" s="40"/>
      <c r="G1206" s="41"/>
      <c r="H1206" s="40"/>
      <c r="I1206" s="40"/>
      <c r="J1206" s="40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19"/>
      <c r="V1206" s="19"/>
      <c r="W1206" s="19"/>
      <c r="X1206" s="19"/>
      <c r="Y1206" s="19"/>
      <c r="Z1206" s="19"/>
      <c r="AA1206" s="19"/>
      <c r="AB1206" s="19"/>
      <c r="AC1206" s="19"/>
      <c r="AD1206" s="19"/>
      <c r="AE1206" s="19"/>
      <c r="AF1206" s="19"/>
      <c r="AG1206" s="19"/>
      <c r="AH1206" s="19"/>
      <c r="AI1206" s="19"/>
      <c r="AJ1206" s="19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  <c r="AW1206" s="19"/>
      <c r="AX1206" s="19"/>
      <c r="GA1206" s="42"/>
    </row>
    <row r="1207" spans="1:183" s="18" customFormat="1" ht="12.75" x14ac:dyDescent="0.2">
      <c r="A1207" s="39"/>
      <c r="B1207" s="40"/>
      <c r="C1207" s="40"/>
      <c r="D1207" s="40"/>
      <c r="E1207" s="40"/>
      <c r="F1207" s="40"/>
      <c r="G1207" s="41"/>
      <c r="H1207" s="40"/>
      <c r="I1207" s="40"/>
      <c r="J1207" s="40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19"/>
      <c r="V1207" s="19"/>
      <c r="W1207" s="19"/>
      <c r="X1207" s="19"/>
      <c r="Y1207" s="19"/>
      <c r="Z1207" s="19"/>
      <c r="AA1207" s="19"/>
      <c r="AB1207" s="19"/>
      <c r="AC1207" s="19"/>
      <c r="AD1207" s="19"/>
      <c r="AE1207" s="19"/>
      <c r="AF1207" s="19"/>
      <c r="AG1207" s="19"/>
      <c r="AH1207" s="19"/>
      <c r="AI1207" s="19"/>
      <c r="AJ1207" s="19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  <c r="AW1207" s="19"/>
      <c r="AX1207" s="19"/>
      <c r="GA1207" s="42"/>
    </row>
    <row r="1208" spans="1:183" s="18" customFormat="1" ht="12.75" x14ac:dyDescent="0.2">
      <c r="A1208" s="39"/>
      <c r="B1208" s="40"/>
      <c r="C1208" s="40"/>
      <c r="D1208" s="40"/>
      <c r="E1208" s="40"/>
      <c r="F1208" s="40"/>
      <c r="G1208" s="41"/>
      <c r="H1208" s="40"/>
      <c r="I1208" s="40"/>
      <c r="J1208" s="40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19"/>
      <c r="V1208" s="19"/>
      <c r="W1208" s="19"/>
      <c r="X1208" s="19"/>
      <c r="Y1208" s="19"/>
      <c r="Z1208" s="19"/>
      <c r="AA1208" s="19"/>
      <c r="AB1208" s="19"/>
      <c r="AC1208" s="19"/>
      <c r="AD1208" s="19"/>
      <c r="AE1208" s="19"/>
      <c r="AF1208" s="19"/>
      <c r="AG1208" s="19"/>
      <c r="AH1208" s="19"/>
      <c r="AI1208" s="19"/>
      <c r="AJ1208" s="19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 s="19"/>
      <c r="AX1208" s="19"/>
      <c r="GA1208" s="42"/>
    </row>
    <row r="1209" spans="1:183" s="18" customFormat="1" ht="12.75" x14ac:dyDescent="0.2">
      <c r="A1209" s="39"/>
      <c r="B1209" s="40"/>
      <c r="C1209" s="40"/>
      <c r="D1209" s="40"/>
      <c r="E1209" s="40"/>
      <c r="F1209" s="40"/>
      <c r="G1209" s="41"/>
      <c r="H1209" s="40"/>
      <c r="I1209" s="40"/>
      <c r="J1209" s="40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19"/>
      <c r="V1209" s="19"/>
      <c r="W1209" s="19"/>
      <c r="X1209" s="19"/>
      <c r="Y1209" s="19"/>
      <c r="Z1209" s="19"/>
      <c r="AA1209" s="19"/>
      <c r="AB1209" s="19"/>
      <c r="AC1209" s="19"/>
      <c r="AD1209" s="19"/>
      <c r="AE1209" s="19"/>
      <c r="AF1209" s="19"/>
      <c r="AG1209" s="19"/>
      <c r="AH1209" s="19"/>
      <c r="AI1209" s="19"/>
      <c r="AJ1209" s="19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  <c r="AW1209" s="19"/>
      <c r="AX1209" s="19"/>
      <c r="GA1209" s="42"/>
    </row>
    <row r="1210" spans="1:183" s="18" customFormat="1" ht="12.75" x14ac:dyDescent="0.2">
      <c r="A1210" s="39"/>
      <c r="B1210" s="40"/>
      <c r="C1210" s="40"/>
      <c r="D1210" s="40"/>
      <c r="E1210" s="40"/>
      <c r="F1210" s="40"/>
      <c r="G1210" s="41"/>
      <c r="H1210" s="40"/>
      <c r="I1210" s="40"/>
      <c r="J1210" s="40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19"/>
      <c r="V1210" s="19"/>
      <c r="W1210" s="19"/>
      <c r="X1210" s="19"/>
      <c r="Y1210" s="19"/>
      <c r="Z1210" s="19"/>
      <c r="AA1210" s="19"/>
      <c r="AB1210" s="19"/>
      <c r="AC1210" s="19"/>
      <c r="AD1210" s="19"/>
      <c r="AE1210" s="19"/>
      <c r="AF1210" s="19"/>
      <c r="AG1210" s="19"/>
      <c r="AH1210" s="19"/>
      <c r="AI1210" s="19"/>
      <c r="AJ1210" s="19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  <c r="AW1210" s="19"/>
      <c r="AX1210" s="19"/>
      <c r="GA1210" s="42"/>
    </row>
    <row r="1211" spans="1:183" s="18" customFormat="1" ht="12.75" x14ac:dyDescent="0.2">
      <c r="A1211" s="39"/>
      <c r="B1211" s="40"/>
      <c r="C1211" s="40"/>
      <c r="D1211" s="40"/>
      <c r="E1211" s="40"/>
      <c r="F1211" s="40"/>
      <c r="G1211" s="41"/>
      <c r="H1211" s="40"/>
      <c r="I1211" s="40"/>
      <c r="J1211" s="40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19"/>
      <c r="V1211" s="19"/>
      <c r="W1211" s="19"/>
      <c r="X1211" s="19"/>
      <c r="Y1211" s="19"/>
      <c r="Z1211" s="19"/>
      <c r="AA1211" s="19"/>
      <c r="AB1211" s="19"/>
      <c r="AC1211" s="19"/>
      <c r="AD1211" s="19"/>
      <c r="AE1211" s="19"/>
      <c r="AF1211" s="19"/>
      <c r="AG1211" s="19"/>
      <c r="AH1211" s="19"/>
      <c r="AI1211" s="19"/>
      <c r="AJ1211" s="19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 s="19"/>
      <c r="AX1211" s="19"/>
      <c r="GA1211" s="42"/>
    </row>
    <row r="1212" spans="1:183" s="18" customFormat="1" ht="12.75" x14ac:dyDescent="0.2">
      <c r="A1212" s="39"/>
      <c r="B1212" s="40"/>
      <c r="C1212" s="40"/>
      <c r="D1212" s="40"/>
      <c r="E1212" s="40"/>
      <c r="F1212" s="40"/>
      <c r="G1212" s="41"/>
      <c r="H1212" s="40"/>
      <c r="I1212" s="40"/>
      <c r="J1212" s="40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19"/>
      <c r="V1212" s="19"/>
      <c r="W1212" s="19"/>
      <c r="X1212" s="19"/>
      <c r="Y1212" s="19"/>
      <c r="Z1212" s="19"/>
      <c r="AA1212" s="19"/>
      <c r="AB1212" s="19"/>
      <c r="AC1212" s="19"/>
      <c r="AD1212" s="19"/>
      <c r="AE1212" s="19"/>
      <c r="AF1212" s="19"/>
      <c r="AG1212" s="19"/>
      <c r="AH1212" s="19"/>
      <c r="AI1212" s="19"/>
      <c r="AJ1212" s="19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 s="19"/>
      <c r="AX1212" s="19"/>
      <c r="GA1212" s="42"/>
    </row>
    <row r="1213" spans="1:183" s="18" customFormat="1" ht="12.75" x14ac:dyDescent="0.2">
      <c r="A1213" s="39"/>
      <c r="B1213" s="40"/>
      <c r="C1213" s="40"/>
      <c r="D1213" s="40"/>
      <c r="E1213" s="40"/>
      <c r="F1213" s="40"/>
      <c r="G1213" s="41"/>
      <c r="H1213" s="40"/>
      <c r="I1213" s="40"/>
      <c r="J1213" s="40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19"/>
      <c r="V1213" s="19"/>
      <c r="W1213" s="19"/>
      <c r="X1213" s="19"/>
      <c r="Y1213" s="19"/>
      <c r="Z1213" s="19"/>
      <c r="AA1213" s="19"/>
      <c r="AB1213" s="19"/>
      <c r="AC1213" s="19"/>
      <c r="AD1213" s="19"/>
      <c r="AE1213" s="19"/>
      <c r="AF1213" s="19"/>
      <c r="AG1213" s="19"/>
      <c r="AH1213" s="19"/>
      <c r="AI1213" s="19"/>
      <c r="AJ1213" s="19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 s="19"/>
      <c r="AX1213" s="19"/>
      <c r="GA1213" s="42"/>
    </row>
    <row r="1214" spans="1:183" s="18" customFormat="1" ht="12.75" x14ac:dyDescent="0.2">
      <c r="A1214" s="39"/>
      <c r="B1214" s="40"/>
      <c r="C1214" s="40"/>
      <c r="D1214" s="40"/>
      <c r="E1214" s="40"/>
      <c r="F1214" s="40"/>
      <c r="G1214" s="41"/>
      <c r="H1214" s="40"/>
      <c r="I1214" s="40"/>
      <c r="J1214" s="40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19"/>
      <c r="V1214" s="19"/>
      <c r="W1214" s="19"/>
      <c r="X1214" s="19"/>
      <c r="Y1214" s="19"/>
      <c r="Z1214" s="19"/>
      <c r="AA1214" s="19"/>
      <c r="AB1214" s="19"/>
      <c r="AC1214" s="19"/>
      <c r="AD1214" s="19"/>
      <c r="AE1214" s="19"/>
      <c r="AF1214" s="19"/>
      <c r="AG1214" s="19"/>
      <c r="AH1214" s="19"/>
      <c r="AI1214" s="19"/>
      <c r="AJ1214" s="19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 s="19"/>
      <c r="AX1214" s="19"/>
      <c r="GA1214" s="42"/>
    </row>
    <row r="1215" spans="1:183" s="18" customFormat="1" ht="12.75" x14ac:dyDescent="0.2">
      <c r="A1215" s="39"/>
      <c r="B1215" s="40"/>
      <c r="C1215" s="40"/>
      <c r="D1215" s="40"/>
      <c r="E1215" s="40"/>
      <c r="F1215" s="40"/>
      <c r="G1215" s="41"/>
      <c r="H1215" s="40"/>
      <c r="I1215" s="40"/>
      <c r="J1215" s="40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19"/>
      <c r="V1215" s="19"/>
      <c r="W1215" s="19"/>
      <c r="X1215" s="19"/>
      <c r="Y1215" s="19"/>
      <c r="Z1215" s="19"/>
      <c r="AA1215" s="19"/>
      <c r="AB1215" s="19"/>
      <c r="AC1215" s="19"/>
      <c r="AD1215" s="19"/>
      <c r="AE1215" s="19"/>
      <c r="AF1215" s="19"/>
      <c r="AG1215" s="19"/>
      <c r="AH1215" s="19"/>
      <c r="AI1215" s="19"/>
      <c r="AJ1215" s="19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  <c r="AW1215" s="19"/>
      <c r="AX1215" s="19"/>
      <c r="GA1215" s="42"/>
    </row>
    <row r="1216" spans="1:183" s="18" customFormat="1" ht="12.75" x14ac:dyDescent="0.2">
      <c r="A1216" s="39"/>
      <c r="B1216" s="40"/>
      <c r="C1216" s="40"/>
      <c r="D1216" s="40"/>
      <c r="E1216" s="40"/>
      <c r="F1216" s="40"/>
      <c r="G1216" s="41"/>
      <c r="H1216" s="40"/>
      <c r="I1216" s="40"/>
      <c r="J1216" s="40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19"/>
      <c r="V1216" s="19"/>
      <c r="W1216" s="19"/>
      <c r="X1216" s="19"/>
      <c r="Y1216" s="19"/>
      <c r="Z1216" s="19"/>
      <c r="AA1216" s="19"/>
      <c r="AB1216" s="19"/>
      <c r="AC1216" s="19"/>
      <c r="AD1216" s="19"/>
      <c r="AE1216" s="19"/>
      <c r="AF1216" s="19"/>
      <c r="AG1216" s="19"/>
      <c r="AH1216" s="19"/>
      <c r="AI1216" s="19"/>
      <c r="AJ1216" s="19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  <c r="AW1216" s="19"/>
      <c r="AX1216" s="19"/>
      <c r="GA1216" s="42"/>
    </row>
    <row r="1217" spans="1:183" s="18" customFormat="1" ht="12.75" x14ac:dyDescent="0.2">
      <c r="A1217" s="39"/>
      <c r="B1217" s="40"/>
      <c r="C1217" s="40"/>
      <c r="D1217" s="40"/>
      <c r="E1217" s="40"/>
      <c r="F1217" s="40"/>
      <c r="G1217" s="41"/>
      <c r="H1217" s="40"/>
      <c r="I1217" s="40"/>
      <c r="J1217" s="40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19"/>
      <c r="V1217" s="19"/>
      <c r="W1217" s="19"/>
      <c r="X1217" s="19"/>
      <c r="Y1217" s="19"/>
      <c r="Z1217" s="19"/>
      <c r="AA1217" s="19"/>
      <c r="AB1217" s="19"/>
      <c r="AC1217" s="19"/>
      <c r="AD1217" s="19"/>
      <c r="AE1217" s="19"/>
      <c r="AF1217" s="19"/>
      <c r="AG1217" s="19"/>
      <c r="AH1217" s="19"/>
      <c r="AI1217" s="19"/>
      <c r="AJ1217" s="19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  <c r="AW1217" s="19"/>
      <c r="AX1217" s="19"/>
      <c r="GA1217" s="42"/>
    </row>
    <row r="1218" spans="1:183" s="18" customFormat="1" ht="12.75" x14ac:dyDescent="0.2">
      <c r="A1218" s="39"/>
      <c r="B1218" s="40"/>
      <c r="C1218" s="40"/>
      <c r="D1218" s="40"/>
      <c r="E1218" s="40"/>
      <c r="F1218" s="40"/>
      <c r="G1218" s="41"/>
      <c r="H1218" s="40"/>
      <c r="I1218" s="40"/>
      <c r="J1218" s="40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19"/>
      <c r="V1218" s="19"/>
      <c r="W1218" s="19"/>
      <c r="X1218" s="19"/>
      <c r="Y1218" s="19"/>
      <c r="Z1218" s="19"/>
      <c r="AA1218" s="19"/>
      <c r="AB1218" s="19"/>
      <c r="AC1218" s="19"/>
      <c r="AD1218" s="19"/>
      <c r="AE1218" s="19"/>
      <c r="AF1218" s="19"/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/>
      <c r="AU1218" s="19"/>
      <c r="AV1218" s="19"/>
      <c r="AW1218" s="19"/>
      <c r="AX1218" s="19"/>
      <c r="GA1218" s="42"/>
    </row>
    <row r="1219" spans="1:183" s="18" customFormat="1" ht="12.75" x14ac:dyDescent="0.2">
      <c r="A1219" s="39"/>
      <c r="B1219" s="40"/>
      <c r="C1219" s="40"/>
      <c r="D1219" s="40"/>
      <c r="E1219" s="40"/>
      <c r="F1219" s="40"/>
      <c r="G1219" s="41"/>
      <c r="H1219" s="40"/>
      <c r="I1219" s="40"/>
      <c r="J1219" s="40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19"/>
      <c r="V1219" s="19"/>
      <c r="W1219" s="19"/>
      <c r="X1219" s="19"/>
      <c r="Y1219" s="19"/>
      <c r="Z1219" s="19"/>
      <c r="AA1219" s="19"/>
      <c r="AB1219" s="19"/>
      <c r="AC1219" s="19"/>
      <c r="AD1219" s="19"/>
      <c r="AE1219" s="19"/>
      <c r="AF1219" s="19"/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/>
      <c r="AU1219" s="19"/>
      <c r="AV1219" s="19"/>
      <c r="AW1219" s="19"/>
      <c r="AX1219" s="19"/>
      <c r="GA1219" s="42"/>
    </row>
    <row r="1220" spans="1:183" s="18" customFormat="1" ht="12.75" x14ac:dyDescent="0.2">
      <c r="A1220" s="39"/>
      <c r="B1220" s="40"/>
      <c r="C1220" s="40"/>
      <c r="D1220" s="40"/>
      <c r="E1220" s="40"/>
      <c r="F1220" s="40"/>
      <c r="G1220" s="41"/>
      <c r="H1220" s="40"/>
      <c r="I1220" s="40"/>
      <c r="J1220" s="40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19"/>
      <c r="V1220" s="19"/>
      <c r="W1220" s="19"/>
      <c r="X1220" s="19"/>
      <c r="Y1220" s="19"/>
      <c r="Z1220" s="19"/>
      <c r="AA1220" s="19"/>
      <c r="AB1220" s="19"/>
      <c r="AC1220" s="19"/>
      <c r="AD1220" s="19"/>
      <c r="AE1220" s="19"/>
      <c r="AF1220" s="19"/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/>
      <c r="AU1220" s="19"/>
      <c r="AV1220" s="19"/>
      <c r="AW1220" s="19"/>
      <c r="AX1220" s="19"/>
      <c r="GA1220" s="42"/>
    </row>
    <row r="1221" spans="1:183" s="18" customFormat="1" ht="12.75" x14ac:dyDescent="0.2">
      <c r="A1221" s="39"/>
      <c r="B1221" s="40"/>
      <c r="C1221" s="40"/>
      <c r="D1221" s="40"/>
      <c r="E1221" s="40"/>
      <c r="F1221" s="40"/>
      <c r="G1221" s="41"/>
      <c r="H1221" s="40"/>
      <c r="I1221" s="40"/>
      <c r="J1221" s="40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19"/>
      <c r="V1221" s="19"/>
      <c r="W1221" s="19"/>
      <c r="X1221" s="19"/>
      <c r="Y1221" s="19"/>
      <c r="Z1221" s="19"/>
      <c r="AA1221" s="19"/>
      <c r="AB1221" s="19"/>
      <c r="AC1221" s="19"/>
      <c r="AD1221" s="19"/>
      <c r="AE1221" s="19"/>
      <c r="AF1221" s="19"/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/>
      <c r="AU1221" s="19"/>
      <c r="AV1221" s="19"/>
      <c r="AW1221" s="19"/>
      <c r="AX1221" s="19"/>
      <c r="GA1221" s="42"/>
    </row>
    <row r="1222" spans="1:183" s="18" customFormat="1" ht="12.75" x14ac:dyDescent="0.2">
      <c r="A1222" s="39"/>
      <c r="B1222" s="40"/>
      <c r="C1222" s="40"/>
      <c r="D1222" s="40"/>
      <c r="E1222" s="40"/>
      <c r="F1222" s="40"/>
      <c r="G1222" s="41"/>
      <c r="H1222" s="40"/>
      <c r="I1222" s="40"/>
      <c r="J1222" s="40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19"/>
      <c r="V1222" s="19"/>
      <c r="W1222" s="19"/>
      <c r="X1222" s="19"/>
      <c r="Y1222" s="19"/>
      <c r="Z1222" s="19"/>
      <c r="AA1222" s="19"/>
      <c r="AB1222" s="19"/>
      <c r="AC1222" s="19"/>
      <c r="AD1222" s="19"/>
      <c r="AE1222" s="19"/>
      <c r="AF1222" s="19"/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/>
      <c r="AU1222" s="19"/>
      <c r="AV1222" s="19"/>
      <c r="AW1222" s="19"/>
      <c r="AX1222" s="19"/>
      <c r="GA1222" s="42"/>
    </row>
    <row r="1223" spans="1:183" s="18" customFormat="1" ht="12.75" x14ac:dyDescent="0.2">
      <c r="A1223" s="39"/>
      <c r="B1223" s="40"/>
      <c r="C1223" s="40"/>
      <c r="D1223" s="40"/>
      <c r="E1223" s="40"/>
      <c r="F1223" s="40"/>
      <c r="G1223" s="41"/>
      <c r="H1223" s="40"/>
      <c r="I1223" s="40"/>
      <c r="J1223" s="40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19"/>
      <c r="V1223" s="19"/>
      <c r="W1223" s="19"/>
      <c r="X1223" s="19"/>
      <c r="Y1223" s="19"/>
      <c r="Z1223" s="19"/>
      <c r="AA1223" s="19"/>
      <c r="AB1223" s="19"/>
      <c r="AC1223" s="19"/>
      <c r="AD1223" s="19"/>
      <c r="AE1223" s="19"/>
      <c r="AF1223" s="19"/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/>
      <c r="AU1223" s="19"/>
      <c r="AV1223" s="19"/>
      <c r="AW1223" s="19"/>
      <c r="AX1223" s="19"/>
      <c r="GA1223" s="42"/>
    </row>
    <row r="1224" spans="1:183" s="18" customFormat="1" ht="12.75" x14ac:dyDescent="0.2">
      <c r="A1224" s="39"/>
      <c r="B1224" s="40"/>
      <c r="C1224" s="40"/>
      <c r="D1224" s="40"/>
      <c r="E1224" s="40"/>
      <c r="F1224" s="40"/>
      <c r="G1224" s="41"/>
      <c r="H1224" s="40"/>
      <c r="I1224" s="40"/>
      <c r="J1224" s="40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19"/>
      <c r="V1224" s="19"/>
      <c r="W1224" s="19"/>
      <c r="X1224" s="19"/>
      <c r="Y1224" s="19"/>
      <c r="Z1224" s="19"/>
      <c r="AA1224" s="19"/>
      <c r="AB1224" s="19"/>
      <c r="AC1224" s="19"/>
      <c r="AD1224" s="19"/>
      <c r="AE1224" s="19"/>
      <c r="AF1224" s="19"/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/>
      <c r="AU1224" s="19"/>
      <c r="AV1224" s="19"/>
      <c r="AW1224" s="19"/>
      <c r="AX1224" s="19"/>
      <c r="GA1224" s="42"/>
    </row>
    <row r="1225" spans="1:183" s="18" customFormat="1" ht="12.75" x14ac:dyDescent="0.2">
      <c r="A1225" s="39"/>
      <c r="B1225" s="40"/>
      <c r="C1225" s="40"/>
      <c r="D1225" s="40"/>
      <c r="E1225" s="40"/>
      <c r="F1225" s="40"/>
      <c r="G1225" s="41"/>
      <c r="H1225" s="40"/>
      <c r="I1225" s="40"/>
      <c r="J1225" s="40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19"/>
      <c r="V1225" s="19"/>
      <c r="W1225" s="19"/>
      <c r="X1225" s="19"/>
      <c r="Y1225" s="19"/>
      <c r="Z1225" s="19"/>
      <c r="AA1225" s="19"/>
      <c r="AB1225" s="19"/>
      <c r="AC1225" s="19"/>
      <c r="AD1225" s="19"/>
      <c r="AE1225" s="19"/>
      <c r="AF1225" s="19"/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/>
      <c r="AU1225" s="19"/>
      <c r="AV1225" s="19"/>
      <c r="AW1225" s="19"/>
      <c r="AX1225" s="19"/>
      <c r="GA1225" s="42"/>
    </row>
    <row r="1226" spans="1:183" s="18" customFormat="1" ht="12.75" x14ac:dyDescent="0.2">
      <c r="A1226" s="39"/>
      <c r="B1226" s="40"/>
      <c r="C1226" s="40"/>
      <c r="D1226" s="40"/>
      <c r="E1226" s="40"/>
      <c r="F1226" s="40"/>
      <c r="G1226" s="41"/>
      <c r="H1226" s="40"/>
      <c r="I1226" s="40"/>
      <c r="J1226" s="40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19"/>
      <c r="V1226" s="19"/>
      <c r="W1226" s="19"/>
      <c r="X1226" s="19"/>
      <c r="Y1226" s="19"/>
      <c r="Z1226" s="19"/>
      <c r="AA1226" s="19"/>
      <c r="AB1226" s="19"/>
      <c r="AC1226" s="19"/>
      <c r="AD1226" s="19"/>
      <c r="AE1226" s="19"/>
      <c r="AF1226" s="19"/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/>
      <c r="AU1226" s="19"/>
      <c r="AV1226" s="19"/>
      <c r="AW1226" s="19"/>
      <c r="AX1226" s="19"/>
      <c r="GA1226" s="42"/>
    </row>
    <row r="1227" spans="1:183" s="18" customFormat="1" ht="12.75" x14ac:dyDescent="0.2">
      <c r="A1227" s="39"/>
      <c r="B1227" s="40"/>
      <c r="C1227" s="40"/>
      <c r="D1227" s="40"/>
      <c r="E1227" s="40"/>
      <c r="F1227" s="40"/>
      <c r="G1227" s="41"/>
      <c r="H1227" s="40"/>
      <c r="I1227" s="40"/>
      <c r="J1227" s="40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19"/>
      <c r="V1227" s="19"/>
      <c r="W1227" s="19"/>
      <c r="X1227" s="19"/>
      <c r="Y1227" s="19"/>
      <c r="Z1227" s="19"/>
      <c r="AA1227" s="19"/>
      <c r="AB1227" s="19"/>
      <c r="AC1227" s="19"/>
      <c r="AD1227" s="19"/>
      <c r="AE1227" s="19"/>
      <c r="AF1227" s="19"/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/>
      <c r="AU1227" s="19"/>
      <c r="AV1227" s="19"/>
      <c r="AW1227" s="19"/>
      <c r="AX1227" s="19"/>
      <c r="GA1227" s="42"/>
    </row>
    <row r="1228" spans="1:183" s="18" customFormat="1" ht="12.75" x14ac:dyDescent="0.2">
      <c r="A1228" s="39"/>
      <c r="B1228" s="40"/>
      <c r="C1228" s="40"/>
      <c r="D1228" s="40"/>
      <c r="E1228" s="40"/>
      <c r="F1228" s="40"/>
      <c r="G1228" s="41"/>
      <c r="H1228" s="40"/>
      <c r="I1228" s="40"/>
      <c r="J1228" s="40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19"/>
      <c r="V1228" s="19"/>
      <c r="W1228" s="19"/>
      <c r="X1228" s="19"/>
      <c r="Y1228" s="19"/>
      <c r="Z1228" s="19"/>
      <c r="AA1228" s="19"/>
      <c r="AB1228" s="19"/>
      <c r="AC1228" s="19"/>
      <c r="AD1228" s="19"/>
      <c r="AE1228" s="19"/>
      <c r="AF1228" s="19"/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/>
      <c r="AU1228" s="19"/>
      <c r="AV1228" s="19"/>
      <c r="AW1228" s="19"/>
      <c r="AX1228" s="19"/>
      <c r="GA1228" s="42"/>
    </row>
    <row r="1229" spans="1:183" s="18" customFormat="1" ht="12.75" x14ac:dyDescent="0.2">
      <c r="A1229" s="39"/>
      <c r="B1229" s="40"/>
      <c r="C1229" s="40"/>
      <c r="D1229" s="40"/>
      <c r="E1229" s="40"/>
      <c r="F1229" s="40"/>
      <c r="G1229" s="41"/>
      <c r="H1229" s="40"/>
      <c r="I1229" s="40"/>
      <c r="J1229" s="40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19"/>
      <c r="V1229" s="19"/>
      <c r="W1229" s="19"/>
      <c r="X1229" s="19"/>
      <c r="Y1229" s="19"/>
      <c r="Z1229" s="19"/>
      <c r="AA1229" s="19"/>
      <c r="AB1229" s="19"/>
      <c r="AC1229" s="19"/>
      <c r="AD1229" s="19"/>
      <c r="AE1229" s="19"/>
      <c r="AF1229" s="19"/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/>
      <c r="AU1229" s="19"/>
      <c r="AV1229" s="19"/>
      <c r="AW1229" s="19"/>
      <c r="AX1229" s="19"/>
      <c r="GA1229" s="42"/>
    </row>
    <row r="1230" spans="1:183" s="18" customFormat="1" ht="12.75" x14ac:dyDescent="0.2">
      <c r="A1230" s="39"/>
      <c r="B1230" s="40"/>
      <c r="C1230" s="40"/>
      <c r="D1230" s="40"/>
      <c r="E1230" s="40"/>
      <c r="F1230" s="40"/>
      <c r="G1230" s="41"/>
      <c r="H1230" s="40"/>
      <c r="I1230" s="40"/>
      <c r="J1230" s="40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19"/>
      <c r="V1230" s="19"/>
      <c r="W1230" s="19"/>
      <c r="X1230" s="19"/>
      <c r="Y1230" s="19"/>
      <c r="Z1230" s="19"/>
      <c r="AA1230" s="19"/>
      <c r="AB1230" s="19"/>
      <c r="AC1230" s="19"/>
      <c r="AD1230" s="19"/>
      <c r="AE1230" s="19"/>
      <c r="AF1230" s="19"/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9"/>
      <c r="AQ1230" s="19"/>
      <c r="AR1230" s="19"/>
      <c r="AS1230" s="19"/>
      <c r="AT1230" s="19"/>
      <c r="AU1230" s="19"/>
      <c r="AV1230" s="19"/>
      <c r="AW1230" s="19"/>
      <c r="AX1230" s="19"/>
      <c r="GA1230" s="42"/>
    </row>
    <row r="1231" spans="1:183" s="18" customFormat="1" ht="12.75" x14ac:dyDescent="0.2">
      <c r="A1231" s="39"/>
      <c r="B1231" s="40"/>
      <c r="C1231" s="40"/>
      <c r="D1231" s="40"/>
      <c r="E1231" s="40"/>
      <c r="F1231" s="40"/>
      <c r="G1231" s="41"/>
      <c r="H1231" s="40"/>
      <c r="I1231" s="40"/>
      <c r="J1231" s="40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19"/>
      <c r="V1231" s="19"/>
      <c r="W1231" s="19"/>
      <c r="X1231" s="19"/>
      <c r="Y1231" s="19"/>
      <c r="Z1231" s="19"/>
      <c r="AA1231" s="19"/>
      <c r="AB1231" s="19"/>
      <c r="AC1231" s="19"/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/>
      <c r="AP1231" s="19"/>
      <c r="AQ1231" s="19"/>
      <c r="AR1231" s="19"/>
      <c r="AS1231" s="19"/>
      <c r="AT1231" s="19"/>
      <c r="AU1231" s="19"/>
      <c r="AV1231" s="19"/>
      <c r="AW1231" s="19"/>
      <c r="AX1231" s="19"/>
      <c r="GA1231" s="42"/>
    </row>
    <row r="1232" spans="1:183" s="18" customFormat="1" ht="12.75" x14ac:dyDescent="0.2">
      <c r="A1232" s="39"/>
      <c r="B1232" s="40"/>
      <c r="C1232" s="40"/>
      <c r="D1232" s="40"/>
      <c r="E1232" s="40"/>
      <c r="F1232" s="40"/>
      <c r="G1232" s="41"/>
      <c r="H1232" s="40"/>
      <c r="I1232" s="40"/>
      <c r="J1232" s="40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19"/>
      <c r="V1232" s="19"/>
      <c r="W1232" s="19"/>
      <c r="X1232" s="19"/>
      <c r="Y1232" s="19"/>
      <c r="Z1232" s="19"/>
      <c r="AA1232" s="19"/>
      <c r="AB1232" s="19"/>
      <c r="AC1232" s="19"/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/>
      <c r="AP1232" s="19"/>
      <c r="AQ1232" s="19"/>
      <c r="AR1232" s="19"/>
      <c r="AS1232" s="19"/>
      <c r="AT1232" s="19"/>
      <c r="AU1232" s="19"/>
      <c r="AV1232" s="19"/>
      <c r="AW1232" s="19"/>
      <c r="AX1232" s="19"/>
      <c r="GA1232" s="42"/>
    </row>
    <row r="1233" spans="1:183" s="18" customFormat="1" ht="12.75" x14ac:dyDescent="0.2">
      <c r="A1233" s="39"/>
      <c r="B1233" s="40"/>
      <c r="C1233" s="40"/>
      <c r="D1233" s="40"/>
      <c r="E1233" s="40"/>
      <c r="F1233" s="40"/>
      <c r="G1233" s="41"/>
      <c r="H1233" s="40"/>
      <c r="I1233" s="40"/>
      <c r="J1233" s="40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19"/>
      <c r="V1233" s="19"/>
      <c r="W1233" s="19"/>
      <c r="X1233" s="19"/>
      <c r="Y1233" s="19"/>
      <c r="Z1233" s="19"/>
      <c r="AA1233" s="19"/>
      <c r="AB1233" s="19"/>
      <c r="AC1233" s="19"/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/>
      <c r="AP1233" s="19"/>
      <c r="AQ1233" s="19"/>
      <c r="AR1233" s="19"/>
      <c r="AS1233" s="19"/>
      <c r="AT1233" s="19"/>
      <c r="AU1233" s="19"/>
      <c r="AV1233" s="19"/>
      <c r="AW1233" s="19"/>
      <c r="AX1233" s="19"/>
      <c r="GA1233" s="42"/>
    </row>
    <row r="1234" spans="1:183" s="18" customFormat="1" ht="12.75" x14ac:dyDescent="0.2">
      <c r="A1234" s="39"/>
      <c r="B1234" s="40"/>
      <c r="C1234" s="40"/>
      <c r="D1234" s="40"/>
      <c r="E1234" s="40"/>
      <c r="F1234" s="40"/>
      <c r="G1234" s="41"/>
      <c r="H1234" s="40"/>
      <c r="I1234" s="40"/>
      <c r="J1234" s="40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19"/>
      <c r="V1234" s="19"/>
      <c r="W1234" s="19"/>
      <c r="X1234" s="19"/>
      <c r="Y1234" s="19"/>
      <c r="Z1234" s="19"/>
      <c r="AA1234" s="19"/>
      <c r="AB1234" s="19"/>
      <c r="AC1234" s="19"/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/>
      <c r="AP1234" s="19"/>
      <c r="AQ1234" s="19"/>
      <c r="AR1234" s="19"/>
      <c r="AS1234" s="19"/>
      <c r="AT1234" s="19"/>
      <c r="AU1234" s="19"/>
      <c r="AV1234" s="19"/>
      <c r="AW1234" s="19"/>
      <c r="AX1234" s="19"/>
      <c r="GA1234" s="42"/>
    </row>
    <row r="1235" spans="1:183" s="18" customFormat="1" ht="12.75" x14ac:dyDescent="0.2">
      <c r="A1235" s="39"/>
      <c r="B1235" s="40"/>
      <c r="C1235" s="40"/>
      <c r="D1235" s="40"/>
      <c r="E1235" s="40"/>
      <c r="F1235" s="40"/>
      <c r="G1235" s="41"/>
      <c r="H1235" s="40"/>
      <c r="I1235" s="40"/>
      <c r="J1235" s="40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19"/>
      <c r="V1235" s="19"/>
      <c r="W1235" s="19"/>
      <c r="X1235" s="19"/>
      <c r="Y1235" s="19"/>
      <c r="Z1235" s="19"/>
      <c r="AA1235" s="19"/>
      <c r="AB1235" s="19"/>
      <c r="AC1235" s="19"/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/>
      <c r="AP1235" s="19"/>
      <c r="AQ1235" s="19"/>
      <c r="AR1235" s="19"/>
      <c r="AS1235" s="19"/>
      <c r="AT1235" s="19"/>
      <c r="AU1235" s="19"/>
      <c r="AV1235" s="19"/>
      <c r="AW1235" s="19"/>
      <c r="AX1235" s="19"/>
      <c r="GA1235" s="42"/>
    </row>
    <row r="1236" spans="1:183" s="18" customFormat="1" ht="12.75" x14ac:dyDescent="0.2">
      <c r="A1236" s="39"/>
      <c r="B1236" s="40"/>
      <c r="C1236" s="40"/>
      <c r="D1236" s="40"/>
      <c r="E1236" s="40"/>
      <c r="F1236" s="40"/>
      <c r="G1236" s="41"/>
      <c r="H1236" s="40"/>
      <c r="I1236" s="40"/>
      <c r="J1236" s="40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19"/>
      <c r="V1236" s="19"/>
      <c r="W1236" s="19"/>
      <c r="X1236" s="19"/>
      <c r="Y1236" s="19"/>
      <c r="Z1236" s="19"/>
      <c r="AA1236" s="19"/>
      <c r="AB1236" s="19"/>
      <c r="AC1236" s="19"/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/>
      <c r="AP1236" s="19"/>
      <c r="AQ1236" s="19"/>
      <c r="AR1236" s="19"/>
      <c r="AS1236" s="19"/>
      <c r="AT1236" s="19"/>
      <c r="AU1236" s="19"/>
      <c r="AV1236" s="19"/>
      <c r="AW1236" s="19"/>
      <c r="AX1236" s="19"/>
      <c r="GA1236" s="42"/>
    </row>
    <row r="1237" spans="1:183" s="18" customFormat="1" ht="12.75" x14ac:dyDescent="0.2">
      <c r="A1237" s="39"/>
      <c r="B1237" s="40"/>
      <c r="C1237" s="40"/>
      <c r="D1237" s="40"/>
      <c r="E1237" s="40"/>
      <c r="F1237" s="40"/>
      <c r="G1237" s="41"/>
      <c r="H1237" s="40"/>
      <c r="I1237" s="40"/>
      <c r="J1237" s="40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19"/>
      <c r="V1237" s="19"/>
      <c r="W1237" s="19"/>
      <c r="X1237" s="19"/>
      <c r="Y1237" s="19"/>
      <c r="Z1237" s="19"/>
      <c r="AA1237" s="19"/>
      <c r="AB1237" s="19"/>
      <c r="AC1237" s="19"/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/>
      <c r="AP1237" s="19"/>
      <c r="AQ1237" s="19"/>
      <c r="AR1237" s="19"/>
      <c r="AS1237" s="19"/>
      <c r="AT1237" s="19"/>
      <c r="AU1237" s="19"/>
      <c r="AV1237" s="19"/>
      <c r="AW1237" s="19"/>
      <c r="AX1237" s="19"/>
      <c r="GA1237" s="42"/>
    </row>
    <row r="1238" spans="1:183" s="18" customFormat="1" ht="12.75" x14ac:dyDescent="0.2">
      <c r="A1238" s="39"/>
      <c r="B1238" s="40"/>
      <c r="C1238" s="40"/>
      <c r="D1238" s="40"/>
      <c r="E1238" s="40"/>
      <c r="F1238" s="40"/>
      <c r="G1238" s="41"/>
      <c r="H1238" s="40"/>
      <c r="I1238" s="40"/>
      <c r="J1238" s="40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19"/>
      <c r="V1238" s="19"/>
      <c r="W1238" s="19"/>
      <c r="X1238" s="19"/>
      <c r="Y1238" s="19"/>
      <c r="Z1238" s="19"/>
      <c r="AA1238" s="19"/>
      <c r="AB1238" s="19"/>
      <c r="AC1238" s="19"/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/>
      <c r="AP1238" s="19"/>
      <c r="AQ1238" s="19"/>
      <c r="AR1238" s="19"/>
      <c r="AS1238" s="19"/>
      <c r="AT1238" s="19"/>
      <c r="AU1238" s="19"/>
      <c r="AV1238" s="19"/>
      <c r="AW1238" s="19"/>
      <c r="AX1238" s="19"/>
      <c r="GA1238" s="42"/>
    </row>
    <row r="1239" spans="1:183" s="18" customFormat="1" ht="12.75" x14ac:dyDescent="0.2">
      <c r="A1239" s="39"/>
      <c r="B1239" s="40"/>
      <c r="C1239" s="40"/>
      <c r="D1239" s="40"/>
      <c r="E1239" s="40"/>
      <c r="F1239" s="40"/>
      <c r="G1239" s="41"/>
      <c r="H1239" s="40"/>
      <c r="I1239" s="40"/>
      <c r="J1239" s="40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19"/>
      <c r="V1239" s="19"/>
      <c r="W1239" s="19"/>
      <c r="X1239" s="19"/>
      <c r="Y1239" s="19"/>
      <c r="Z1239" s="19"/>
      <c r="AA1239" s="19"/>
      <c r="AB1239" s="19"/>
      <c r="AC1239" s="19"/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/>
      <c r="AP1239" s="19"/>
      <c r="AQ1239" s="19"/>
      <c r="AR1239" s="19"/>
      <c r="AS1239" s="19"/>
      <c r="AT1239" s="19"/>
      <c r="AU1239" s="19"/>
      <c r="AV1239" s="19"/>
      <c r="AW1239" s="19"/>
      <c r="AX1239" s="19"/>
      <c r="GA1239" s="42"/>
    </row>
    <row r="1240" spans="1:183" s="18" customFormat="1" ht="12.75" x14ac:dyDescent="0.2">
      <c r="A1240" s="39"/>
      <c r="B1240" s="40"/>
      <c r="C1240" s="40"/>
      <c r="D1240" s="40"/>
      <c r="E1240" s="40"/>
      <c r="F1240" s="40"/>
      <c r="G1240" s="41"/>
      <c r="H1240" s="40"/>
      <c r="I1240" s="40"/>
      <c r="J1240" s="40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19"/>
      <c r="V1240" s="19"/>
      <c r="W1240" s="19"/>
      <c r="X1240" s="19"/>
      <c r="Y1240" s="19"/>
      <c r="Z1240" s="19"/>
      <c r="AA1240" s="19"/>
      <c r="AB1240" s="19"/>
      <c r="AC1240" s="19"/>
      <c r="AD1240" s="19"/>
      <c r="AE1240" s="19"/>
      <c r="AF1240" s="19"/>
      <c r="AG1240" s="19"/>
      <c r="AH1240" s="19"/>
      <c r="AI1240" s="19"/>
      <c r="AJ1240" s="19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 s="19"/>
      <c r="AX1240" s="19"/>
      <c r="GA1240" s="42"/>
    </row>
    <row r="1241" spans="1:183" s="18" customFormat="1" ht="12.75" x14ac:dyDescent="0.2">
      <c r="A1241" s="39"/>
      <c r="B1241" s="40"/>
      <c r="C1241" s="40"/>
      <c r="D1241" s="40"/>
      <c r="E1241" s="40"/>
      <c r="F1241" s="40"/>
      <c r="G1241" s="41"/>
      <c r="H1241" s="40"/>
      <c r="I1241" s="40"/>
      <c r="J1241" s="40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19"/>
      <c r="V1241" s="19"/>
      <c r="W1241" s="19"/>
      <c r="X1241" s="19"/>
      <c r="Y1241" s="19"/>
      <c r="Z1241" s="19"/>
      <c r="AA1241" s="19"/>
      <c r="AB1241" s="19"/>
      <c r="AC1241" s="19"/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/>
      <c r="AP1241" s="19"/>
      <c r="AQ1241" s="19"/>
      <c r="AR1241" s="19"/>
      <c r="AS1241" s="19"/>
      <c r="AT1241" s="19"/>
      <c r="AU1241" s="19"/>
      <c r="AV1241" s="19"/>
      <c r="AW1241" s="19"/>
      <c r="AX1241" s="19"/>
      <c r="GA1241" s="42"/>
    </row>
    <row r="1242" spans="1:183" s="18" customFormat="1" ht="12.75" x14ac:dyDescent="0.2">
      <c r="A1242" s="39"/>
      <c r="B1242" s="40"/>
      <c r="C1242" s="40"/>
      <c r="D1242" s="40"/>
      <c r="E1242" s="40"/>
      <c r="F1242" s="40"/>
      <c r="G1242" s="41"/>
      <c r="H1242" s="40"/>
      <c r="I1242" s="40"/>
      <c r="J1242" s="40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19"/>
      <c r="V1242" s="19"/>
      <c r="W1242" s="19"/>
      <c r="X1242" s="19"/>
      <c r="Y1242" s="19"/>
      <c r="Z1242" s="19"/>
      <c r="AA1242" s="19"/>
      <c r="AB1242" s="19"/>
      <c r="AC1242" s="19"/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/>
      <c r="AP1242" s="19"/>
      <c r="AQ1242" s="19"/>
      <c r="AR1242" s="19"/>
      <c r="AS1242" s="19"/>
      <c r="AT1242" s="19"/>
      <c r="AU1242" s="19"/>
      <c r="AV1242" s="19"/>
      <c r="AW1242" s="19"/>
      <c r="AX1242" s="19"/>
      <c r="GA1242" s="42"/>
    </row>
    <row r="1243" spans="1:183" s="18" customFormat="1" ht="12.75" x14ac:dyDescent="0.2">
      <c r="A1243" s="39"/>
      <c r="B1243" s="40"/>
      <c r="C1243" s="40"/>
      <c r="D1243" s="40"/>
      <c r="E1243" s="40"/>
      <c r="F1243" s="40"/>
      <c r="G1243" s="41"/>
      <c r="H1243" s="40"/>
      <c r="I1243" s="40"/>
      <c r="J1243" s="40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19"/>
      <c r="V1243" s="19"/>
      <c r="W1243" s="19"/>
      <c r="X1243" s="19"/>
      <c r="Y1243" s="19"/>
      <c r="Z1243" s="19"/>
      <c r="AA1243" s="19"/>
      <c r="AB1243" s="19"/>
      <c r="AC1243" s="19"/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/>
      <c r="AP1243" s="19"/>
      <c r="AQ1243" s="19"/>
      <c r="AR1243" s="19"/>
      <c r="AS1243" s="19"/>
      <c r="AT1243" s="19"/>
      <c r="AU1243" s="19"/>
      <c r="AV1243" s="19"/>
      <c r="AW1243" s="19"/>
      <c r="AX1243" s="19"/>
      <c r="GA1243" s="42"/>
    </row>
    <row r="1244" spans="1:183" s="18" customFormat="1" ht="12.75" x14ac:dyDescent="0.2">
      <c r="A1244" s="39"/>
      <c r="B1244" s="40"/>
      <c r="C1244" s="40"/>
      <c r="D1244" s="40"/>
      <c r="E1244" s="40"/>
      <c r="F1244" s="40"/>
      <c r="G1244" s="41"/>
      <c r="H1244" s="40"/>
      <c r="I1244" s="40"/>
      <c r="J1244" s="40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19"/>
      <c r="V1244" s="19"/>
      <c r="W1244" s="19"/>
      <c r="X1244" s="19"/>
      <c r="Y1244" s="19"/>
      <c r="Z1244" s="19"/>
      <c r="AA1244" s="19"/>
      <c r="AB1244" s="19"/>
      <c r="AC1244" s="19"/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/>
      <c r="AP1244" s="19"/>
      <c r="AQ1244" s="19"/>
      <c r="AR1244" s="19"/>
      <c r="AS1244" s="19"/>
      <c r="AT1244" s="19"/>
      <c r="AU1244" s="19"/>
      <c r="AV1244" s="19"/>
      <c r="AW1244" s="19"/>
      <c r="AX1244" s="19"/>
      <c r="GA1244" s="42"/>
    </row>
    <row r="1245" spans="1:183" s="18" customFormat="1" ht="12.75" x14ac:dyDescent="0.2">
      <c r="A1245" s="39"/>
      <c r="B1245" s="40"/>
      <c r="C1245" s="40"/>
      <c r="D1245" s="40"/>
      <c r="E1245" s="40"/>
      <c r="F1245" s="40"/>
      <c r="G1245" s="41"/>
      <c r="H1245" s="40"/>
      <c r="I1245" s="40"/>
      <c r="J1245" s="40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19"/>
      <c r="V1245" s="19"/>
      <c r="W1245" s="19"/>
      <c r="X1245" s="19"/>
      <c r="Y1245" s="19"/>
      <c r="Z1245" s="19"/>
      <c r="AA1245" s="19"/>
      <c r="AB1245" s="19"/>
      <c r="AC1245" s="19"/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/>
      <c r="AP1245" s="19"/>
      <c r="AQ1245" s="19"/>
      <c r="AR1245" s="19"/>
      <c r="AS1245" s="19"/>
      <c r="AT1245" s="19"/>
      <c r="AU1245" s="19"/>
      <c r="AV1245" s="19"/>
      <c r="AW1245" s="19"/>
      <c r="AX1245" s="19"/>
      <c r="GA1245" s="42"/>
    </row>
    <row r="1246" spans="1:183" s="18" customFormat="1" ht="12.75" x14ac:dyDescent="0.2">
      <c r="A1246" s="39"/>
      <c r="B1246" s="40"/>
      <c r="C1246" s="40"/>
      <c r="D1246" s="40"/>
      <c r="E1246" s="40"/>
      <c r="F1246" s="40"/>
      <c r="G1246" s="41"/>
      <c r="H1246" s="40"/>
      <c r="I1246" s="40"/>
      <c r="J1246" s="40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19"/>
      <c r="V1246" s="19"/>
      <c r="W1246" s="19"/>
      <c r="X1246" s="19"/>
      <c r="Y1246" s="19"/>
      <c r="Z1246" s="19"/>
      <c r="AA1246" s="19"/>
      <c r="AB1246" s="19"/>
      <c r="AC1246" s="19"/>
      <c r="AD1246" s="19"/>
      <c r="AE1246" s="19"/>
      <c r="AF1246" s="19"/>
      <c r="AG1246" s="19"/>
      <c r="AH1246" s="19"/>
      <c r="AI1246" s="19"/>
      <c r="AJ1246" s="19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 s="19"/>
      <c r="AX1246" s="19"/>
      <c r="GA1246" s="42"/>
    </row>
    <row r="1247" spans="1:183" s="18" customFormat="1" ht="12.75" x14ac:dyDescent="0.2">
      <c r="A1247" s="39"/>
      <c r="B1247" s="40"/>
      <c r="C1247" s="40"/>
      <c r="D1247" s="40"/>
      <c r="E1247" s="40"/>
      <c r="F1247" s="40"/>
      <c r="G1247" s="41"/>
      <c r="H1247" s="40"/>
      <c r="I1247" s="40"/>
      <c r="J1247" s="40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19"/>
      <c r="V1247" s="19"/>
      <c r="W1247" s="19"/>
      <c r="X1247" s="19"/>
      <c r="Y1247" s="19"/>
      <c r="Z1247" s="19"/>
      <c r="AA1247" s="19"/>
      <c r="AB1247" s="19"/>
      <c r="AC1247" s="19"/>
      <c r="AD1247" s="19"/>
      <c r="AE1247" s="19"/>
      <c r="AF1247" s="19"/>
      <c r="AG1247" s="19"/>
      <c r="AH1247" s="19"/>
      <c r="AI1247" s="19"/>
      <c r="AJ1247" s="19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 s="19"/>
      <c r="AX1247" s="19"/>
      <c r="GA1247" s="42"/>
    </row>
    <row r="1248" spans="1:183" s="18" customFormat="1" ht="12.75" x14ac:dyDescent="0.2">
      <c r="A1248" s="39"/>
      <c r="B1248" s="40"/>
      <c r="C1248" s="40"/>
      <c r="D1248" s="40"/>
      <c r="E1248" s="40"/>
      <c r="F1248" s="40"/>
      <c r="G1248" s="41"/>
      <c r="H1248" s="40"/>
      <c r="I1248" s="40"/>
      <c r="J1248" s="40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19"/>
      <c r="V1248" s="19"/>
      <c r="W1248" s="19"/>
      <c r="X1248" s="19"/>
      <c r="Y1248" s="19"/>
      <c r="Z1248" s="19"/>
      <c r="AA1248" s="19"/>
      <c r="AB1248" s="19"/>
      <c r="AC1248" s="19"/>
      <c r="AD1248" s="19"/>
      <c r="AE1248" s="19"/>
      <c r="AF1248" s="19"/>
      <c r="AG1248" s="19"/>
      <c r="AH1248" s="19"/>
      <c r="AI1248" s="19"/>
      <c r="AJ1248" s="19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  <c r="AW1248" s="19"/>
      <c r="AX1248" s="19"/>
      <c r="GA1248" s="42"/>
    </row>
    <row r="1249" spans="1:183" s="18" customFormat="1" ht="12.75" x14ac:dyDescent="0.2">
      <c r="A1249" s="39"/>
      <c r="B1249" s="40"/>
      <c r="C1249" s="40"/>
      <c r="D1249" s="40"/>
      <c r="E1249" s="40"/>
      <c r="F1249" s="40"/>
      <c r="G1249" s="41"/>
      <c r="H1249" s="40"/>
      <c r="I1249" s="40"/>
      <c r="J1249" s="40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19"/>
      <c r="V1249" s="19"/>
      <c r="W1249" s="19"/>
      <c r="X1249" s="19"/>
      <c r="Y1249" s="19"/>
      <c r="Z1249" s="19"/>
      <c r="AA1249" s="19"/>
      <c r="AB1249" s="19"/>
      <c r="AC1249" s="19"/>
      <c r="AD1249" s="19"/>
      <c r="AE1249" s="19"/>
      <c r="AF1249" s="19"/>
      <c r="AG1249" s="19"/>
      <c r="AH1249" s="19"/>
      <c r="AI1249" s="19"/>
      <c r="AJ1249" s="19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  <c r="AW1249" s="19"/>
      <c r="AX1249" s="19"/>
      <c r="GA1249" s="42"/>
    </row>
    <row r="1250" spans="1:183" s="18" customFormat="1" ht="12.75" x14ac:dyDescent="0.2">
      <c r="A1250" s="39"/>
      <c r="B1250" s="40"/>
      <c r="C1250" s="40"/>
      <c r="D1250" s="40"/>
      <c r="E1250" s="40"/>
      <c r="F1250" s="40"/>
      <c r="G1250" s="41"/>
      <c r="H1250" s="40"/>
      <c r="I1250" s="40"/>
      <c r="J1250" s="40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19"/>
      <c r="V1250" s="19"/>
      <c r="W1250" s="19"/>
      <c r="X1250" s="19"/>
      <c r="Y1250" s="19"/>
      <c r="Z1250" s="19"/>
      <c r="AA1250" s="19"/>
      <c r="AB1250" s="19"/>
      <c r="AC1250" s="19"/>
      <c r="AD1250" s="19"/>
      <c r="AE1250" s="19"/>
      <c r="AF1250" s="19"/>
      <c r="AG1250" s="19"/>
      <c r="AH1250" s="19"/>
      <c r="AI1250" s="19"/>
      <c r="AJ1250" s="19"/>
      <c r="AK1250" s="19"/>
      <c r="AL1250" s="19"/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  <c r="AW1250" s="19"/>
      <c r="AX1250" s="19"/>
      <c r="GA1250" s="42"/>
    </row>
    <row r="1251" spans="1:183" s="18" customFormat="1" ht="12.75" x14ac:dyDescent="0.2">
      <c r="A1251" s="39"/>
      <c r="B1251" s="40"/>
      <c r="C1251" s="40"/>
      <c r="D1251" s="40"/>
      <c r="E1251" s="40"/>
      <c r="F1251" s="40"/>
      <c r="G1251" s="41"/>
      <c r="H1251" s="40"/>
      <c r="I1251" s="40"/>
      <c r="J1251" s="40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19"/>
      <c r="V1251" s="19"/>
      <c r="W1251" s="19"/>
      <c r="X1251" s="19"/>
      <c r="Y1251" s="19"/>
      <c r="Z1251" s="19"/>
      <c r="AA1251" s="19"/>
      <c r="AB1251" s="19"/>
      <c r="AC1251" s="19"/>
      <c r="AD1251" s="19"/>
      <c r="AE1251" s="19"/>
      <c r="AF1251" s="19"/>
      <c r="AG1251" s="19"/>
      <c r="AH1251" s="19"/>
      <c r="AI1251" s="19"/>
      <c r="AJ1251" s="19"/>
      <c r="AK1251" s="19"/>
      <c r="AL1251" s="19"/>
      <c r="AM1251" s="19"/>
      <c r="AN1251" s="19"/>
      <c r="AO1251" s="19"/>
      <c r="AP1251" s="19"/>
      <c r="AQ1251" s="19"/>
      <c r="AR1251" s="19"/>
      <c r="AS1251" s="19"/>
      <c r="AT1251" s="19"/>
      <c r="AU1251" s="19"/>
      <c r="AV1251" s="19"/>
      <c r="AW1251" s="19"/>
      <c r="AX1251" s="19"/>
      <c r="GA1251" s="42"/>
    </row>
    <row r="1252" spans="1:183" s="18" customFormat="1" ht="12.75" x14ac:dyDescent="0.2">
      <c r="A1252" s="39"/>
      <c r="B1252" s="40"/>
      <c r="C1252" s="40"/>
      <c r="D1252" s="40"/>
      <c r="E1252" s="40"/>
      <c r="F1252" s="40"/>
      <c r="G1252" s="41"/>
      <c r="H1252" s="40"/>
      <c r="I1252" s="40"/>
      <c r="J1252" s="40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19"/>
      <c r="V1252" s="19"/>
      <c r="W1252" s="19"/>
      <c r="X1252" s="19"/>
      <c r="Y1252" s="19"/>
      <c r="Z1252" s="19"/>
      <c r="AA1252" s="19"/>
      <c r="AB1252" s="19"/>
      <c r="AC1252" s="19"/>
      <c r="AD1252" s="19"/>
      <c r="AE1252" s="19"/>
      <c r="AF1252" s="19"/>
      <c r="AG1252" s="19"/>
      <c r="AH1252" s="19"/>
      <c r="AI1252" s="19"/>
      <c r="AJ1252" s="19"/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/>
      <c r="AV1252" s="19"/>
      <c r="AW1252" s="19"/>
      <c r="AX1252" s="19"/>
      <c r="GA1252" s="42"/>
    </row>
    <row r="1253" spans="1:183" s="18" customFormat="1" ht="12.75" x14ac:dyDescent="0.2">
      <c r="A1253" s="39"/>
      <c r="B1253" s="40"/>
      <c r="C1253" s="40"/>
      <c r="D1253" s="40"/>
      <c r="E1253" s="40"/>
      <c r="F1253" s="40"/>
      <c r="G1253" s="41"/>
      <c r="H1253" s="40"/>
      <c r="I1253" s="40"/>
      <c r="J1253" s="40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19"/>
      <c r="V1253" s="19"/>
      <c r="W1253" s="19"/>
      <c r="X1253" s="19"/>
      <c r="Y1253" s="19"/>
      <c r="Z1253" s="19"/>
      <c r="AA1253" s="19"/>
      <c r="AB1253" s="19"/>
      <c r="AC1253" s="19"/>
      <c r="AD1253" s="19"/>
      <c r="AE1253" s="19"/>
      <c r="AF1253" s="19"/>
      <c r="AG1253" s="19"/>
      <c r="AH1253" s="19"/>
      <c r="AI1253" s="19"/>
      <c r="AJ1253" s="19"/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/>
      <c r="AV1253" s="19"/>
      <c r="AW1253" s="19"/>
      <c r="AX1253" s="19"/>
      <c r="GA1253" s="42"/>
    </row>
    <row r="1254" spans="1:183" s="18" customFormat="1" ht="12.75" x14ac:dyDescent="0.2">
      <c r="A1254" s="39"/>
      <c r="B1254" s="40"/>
      <c r="C1254" s="40"/>
      <c r="D1254" s="40"/>
      <c r="E1254" s="40"/>
      <c r="F1254" s="40"/>
      <c r="G1254" s="41"/>
      <c r="H1254" s="40"/>
      <c r="I1254" s="40"/>
      <c r="J1254" s="40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19"/>
      <c r="V1254" s="19"/>
      <c r="W1254" s="19"/>
      <c r="X1254" s="19"/>
      <c r="Y1254" s="19"/>
      <c r="Z1254" s="19"/>
      <c r="AA1254" s="19"/>
      <c r="AB1254" s="19"/>
      <c r="AC1254" s="19"/>
      <c r="AD1254" s="19"/>
      <c r="AE1254" s="19"/>
      <c r="AF1254" s="19"/>
      <c r="AG1254" s="19"/>
      <c r="AH1254" s="19"/>
      <c r="AI1254" s="19"/>
      <c r="AJ1254" s="19"/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/>
      <c r="AV1254" s="19"/>
      <c r="AW1254" s="19"/>
      <c r="AX1254" s="19"/>
      <c r="GA1254" s="42"/>
    </row>
    <row r="1255" spans="1:183" s="18" customFormat="1" ht="12.75" x14ac:dyDescent="0.2">
      <c r="A1255" s="39"/>
      <c r="B1255" s="40"/>
      <c r="C1255" s="40"/>
      <c r="D1255" s="40"/>
      <c r="E1255" s="40"/>
      <c r="F1255" s="40"/>
      <c r="G1255" s="41"/>
      <c r="H1255" s="40"/>
      <c r="I1255" s="40"/>
      <c r="J1255" s="40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19"/>
      <c r="V1255" s="19"/>
      <c r="W1255" s="19"/>
      <c r="X1255" s="19"/>
      <c r="Y1255" s="19"/>
      <c r="Z1255" s="19"/>
      <c r="AA1255" s="19"/>
      <c r="AB1255" s="19"/>
      <c r="AC1255" s="19"/>
      <c r="AD1255" s="19"/>
      <c r="AE1255" s="19"/>
      <c r="AF1255" s="19"/>
      <c r="AG1255" s="19"/>
      <c r="AH1255" s="19"/>
      <c r="AI1255" s="19"/>
      <c r="AJ1255" s="19"/>
      <c r="AK1255" s="19"/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  <c r="AW1255" s="19"/>
      <c r="AX1255" s="19"/>
      <c r="GA1255" s="42"/>
    </row>
    <row r="1256" spans="1:183" s="18" customFormat="1" ht="12.75" x14ac:dyDescent="0.2">
      <c r="A1256" s="39"/>
      <c r="B1256" s="40"/>
      <c r="C1256" s="40"/>
      <c r="D1256" s="40"/>
      <c r="E1256" s="40"/>
      <c r="F1256" s="40"/>
      <c r="G1256" s="41"/>
      <c r="H1256" s="40"/>
      <c r="I1256" s="40"/>
      <c r="J1256" s="40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19"/>
      <c r="V1256" s="19"/>
      <c r="W1256" s="19"/>
      <c r="X1256" s="19"/>
      <c r="Y1256" s="19"/>
      <c r="Z1256" s="19"/>
      <c r="AA1256" s="19"/>
      <c r="AB1256" s="19"/>
      <c r="AC1256" s="19"/>
      <c r="AD1256" s="19"/>
      <c r="AE1256" s="19"/>
      <c r="AF1256" s="19"/>
      <c r="AG1256" s="19"/>
      <c r="AH1256" s="19"/>
      <c r="AI1256" s="19"/>
      <c r="AJ1256" s="19"/>
      <c r="AK1256" s="19"/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  <c r="AW1256" s="19"/>
      <c r="AX1256" s="19"/>
      <c r="GA1256" s="42"/>
    </row>
    <row r="1257" spans="1:183" s="18" customFormat="1" ht="12.75" x14ac:dyDescent="0.2">
      <c r="A1257" s="39"/>
      <c r="B1257" s="40"/>
      <c r="C1257" s="40"/>
      <c r="D1257" s="40"/>
      <c r="E1257" s="40"/>
      <c r="F1257" s="40"/>
      <c r="G1257" s="41"/>
      <c r="H1257" s="40"/>
      <c r="I1257" s="40"/>
      <c r="J1257" s="40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19"/>
      <c r="V1257" s="19"/>
      <c r="W1257" s="19"/>
      <c r="X1257" s="19"/>
      <c r="Y1257" s="19"/>
      <c r="Z1257" s="19"/>
      <c r="AA1257" s="19"/>
      <c r="AB1257" s="19"/>
      <c r="AC1257" s="19"/>
      <c r="AD1257" s="19"/>
      <c r="AE1257" s="19"/>
      <c r="AF1257" s="19"/>
      <c r="AG1257" s="19"/>
      <c r="AH1257" s="19"/>
      <c r="AI1257" s="19"/>
      <c r="AJ1257" s="19"/>
      <c r="AK1257" s="19"/>
      <c r="AL1257" s="19"/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  <c r="AW1257" s="19"/>
      <c r="AX1257" s="19"/>
      <c r="GA1257" s="42"/>
    </row>
    <row r="1258" spans="1:183" s="18" customFormat="1" ht="12.75" x14ac:dyDescent="0.2">
      <c r="A1258" s="39"/>
      <c r="B1258" s="40"/>
      <c r="C1258" s="40"/>
      <c r="D1258" s="40"/>
      <c r="E1258" s="40"/>
      <c r="F1258" s="40"/>
      <c r="G1258" s="41"/>
      <c r="H1258" s="40"/>
      <c r="I1258" s="40"/>
      <c r="J1258" s="40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19"/>
      <c r="V1258" s="19"/>
      <c r="W1258" s="19"/>
      <c r="X1258" s="19"/>
      <c r="Y1258" s="19"/>
      <c r="Z1258" s="19"/>
      <c r="AA1258" s="19"/>
      <c r="AB1258" s="19"/>
      <c r="AC1258" s="19"/>
      <c r="AD1258" s="19"/>
      <c r="AE1258" s="19"/>
      <c r="AF1258" s="19"/>
      <c r="AG1258" s="19"/>
      <c r="AH1258" s="19"/>
      <c r="AI1258" s="19"/>
      <c r="AJ1258" s="19"/>
      <c r="AK1258" s="19"/>
      <c r="AL1258" s="19"/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  <c r="AW1258" s="19"/>
      <c r="AX1258" s="19"/>
      <c r="GA1258" s="42"/>
    </row>
    <row r="1259" spans="1:183" s="18" customFormat="1" ht="12.75" x14ac:dyDescent="0.2">
      <c r="A1259" s="39"/>
      <c r="B1259" s="40"/>
      <c r="C1259" s="40"/>
      <c r="D1259" s="40"/>
      <c r="E1259" s="40"/>
      <c r="F1259" s="40"/>
      <c r="G1259" s="41"/>
      <c r="H1259" s="40"/>
      <c r="I1259" s="40"/>
      <c r="J1259" s="40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19"/>
      <c r="V1259" s="19"/>
      <c r="W1259" s="19"/>
      <c r="X1259" s="19"/>
      <c r="Y1259" s="19"/>
      <c r="Z1259" s="19"/>
      <c r="AA1259" s="19"/>
      <c r="AB1259" s="19"/>
      <c r="AC1259" s="19"/>
      <c r="AD1259" s="19"/>
      <c r="AE1259" s="19"/>
      <c r="AF1259" s="19"/>
      <c r="AG1259" s="19"/>
      <c r="AH1259" s="19"/>
      <c r="AI1259" s="19"/>
      <c r="AJ1259" s="19"/>
      <c r="AK1259" s="19"/>
      <c r="AL1259" s="19"/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  <c r="AW1259" s="19"/>
      <c r="AX1259" s="19"/>
      <c r="GA1259" s="42"/>
    </row>
    <row r="1260" spans="1:183" s="18" customFormat="1" ht="12.75" x14ac:dyDescent="0.2">
      <c r="A1260" s="39"/>
      <c r="B1260" s="40"/>
      <c r="C1260" s="40"/>
      <c r="D1260" s="40"/>
      <c r="E1260" s="40"/>
      <c r="F1260" s="40"/>
      <c r="G1260" s="41"/>
      <c r="H1260" s="40"/>
      <c r="I1260" s="40"/>
      <c r="J1260" s="40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19"/>
      <c r="V1260" s="19"/>
      <c r="W1260" s="19"/>
      <c r="X1260" s="19"/>
      <c r="Y1260" s="19"/>
      <c r="Z1260" s="19"/>
      <c r="AA1260" s="19"/>
      <c r="AB1260" s="19"/>
      <c r="AC1260" s="19"/>
      <c r="AD1260" s="19"/>
      <c r="AE1260" s="19"/>
      <c r="AF1260" s="19"/>
      <c r="AG1260" s="19"/>
      <c r="AH1260" s="19"/>
      <c r="AI1260" s="19"/>
      <c r="AJ1260" s="19"/>
      <c r="AK1260" s="19"/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  <c r="AW1260" s="19"/>
      <c r="AX1260" s="19"/>
      <c r="GA1260" s="42"/>
    </row>
    <row r="1261" spans="1:183" s="18" customFormat="1" ht="12.75" x14ac:dyDescent="0.2">
      <c r="A1261" s="39"/>
      <c r="B1261" s="40"/>
      <c r="C1261" s="40"/>
      <c r="D1261" s="40"/>
      <c r="E1261" s="40"/>
      <c r="F1261" s="40"/>
      <c r="G1261" s="41"/>
      <c r="H1261" s="40"/>
      <c r="I1261" s="40"/>
      <c r="J1261" s="40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19"/>
      <c r="V1261" s="19"/>
      <c r="W1261" s="19"/>
      <c r="X1261" s="19"/>
      <c r="Y1261" s="19"/>
      <c r="Z1261" s="19"/>
      <c r="AA1261" s="19"/>
      <c r="AB1261" s="19"/>
      <c r="AC1261" s="19"/>
      <c r="AD1261" s="19"/>
      <c r="AE1261" s="19"/>
      <c r="AF1261" s="19"/>
      <c r="AG1261" s="19"/>
      <c r="AH1261" s="19"/>
      <c r="AI1261" s="19"/>
      <c r="AJ1261" s="19"/>
      <c r="AK1261" s="19"/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  <c r="AW1261" s="19"/>
      <c r="AX1261" s="19"/>
      <c r="GA1261" s="42"/>
    </row>
    <row r="1262" spans="1:183" s="18" customFormat="1" ht="12.75" x14ac:dyDescent="0.2">
      <c r="A1262" s="39"/>
      <c r="B1262" s="40"/>
      <c r="C1262" s="40"/>
      <c r="D1262" s="40"/>
      <c r="E1262" s="40"/>
      <c r="F1262" s="40"/>
      <c r="G1262" s="41"/>
      <c r="H1262" s="40"/>
      <c r="I1262" s="40"/>
      <c r="J1262" s="40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19"/>
      <c r="V1262" s="19"/>
      <c r="W1262" s="19"/>
      <c r="X1262" s="19"/>
      <c r="Y1262" s="19"/>
      <c r="Z1262" s="19"/>
      <c r="AA1262" s="19"/>
      <c r="AB1262" s="19"/>
      <c r="AC1262" s="19"/>
      <c r="AD1262" s="19"/>
      <c r="AE1262" s="19"/>
      <c r="AF1262" s="19"/>
      <c r="AG1262" s="19"/>
      <c r="AH1262" s="19"/>
      <c r="AI1262" s="19"/>
      <c r="AJ1262" s="19"/>
      <c r="AK1262" s="19"/>
      <c r="AL1262" s="19"/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  <c r="AW1262" s="19"/>
      <c r="AX1262" s="19"/>
      <c r="GA1262" s="42"/>
    </row>
    <row r="1263" spans="1:183" s="18" customFormat="1" ht="12.75" x14ac:dyDescent="0.2">
      <c r="A1263" s="39"/>
      <c r="B1263" s="40"/>
      <c r="C1263" s="40"/>
      <c r="D1263" s="40"/>
      <c r="E1263" s="40"/>
      <c r="F1263" s="40"/>
      <c r="G1263" s="41"/>
      <c r="H1263" s="40"/>
      <c r="I1263" s="40"/>
      <c r="J1263" s="40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19"/>
      <c r="V1263" s="19"/>
      <c r="W1263" s="19"/>
      <c r="X1263" s="19"/>
      <c r="Y1263" s="19"/>
      <c r="Z1263" s="19"/>
      <c r="AA1263" s="19"/>
      <c r="AB1263" s="19"/>
      <c r="AC1263" s="19"/>
      <c r="AD1263" s="19"/>
      <c r="AE1263" s="19"/>
      <c r="AF1263" s="19"/>
      <c r="AG1263" s="19"/>
      <c r="AH1263" s="19"/>
      <c r="AI1263" s="19"/>
      <c r="AJ1263" s="19"/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/>
      <c r="AW1263" s="19"/>
      <c r="AX1263" s="19"/>
      <c r="GA1263" s="42"/>
    </row>
    <row r="1264" spans="1:183" s="18" customFormat="1" ht="12.75" x14ac:dyDescent="0.2">
      <c r="A1264" s="39"/>
      <c r="B1264" s="40"/>
      <c r="C1264" s="40"/>
      <c r="D1264" s="40"/>
      <c r="E1264" s="40"/>
      <c r="F1264" s="40"/>
      <c r="G1264" s="41"/>
      <c r="H1264" s="40"/>
      <c r="I1264" s="40"/>
      <c r="J1264" s="40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19"/>
      <c r="V1264" s="19"/>
      <c r="W1264" s="19"/>
      <c r="X1264" s="19"/>
      <c r="Y1264" s="19"/>
      <c r="Z1264" s="19"/>
      <c r="AA1264" s="19"/>
      <c r="AB1264" s="19"/>
      <c r="AC1264" s="19"/>
      <c r="AD1264" s="19"/>
      <c r="AE1264" s="19"/>
      <c r="AF1264" s="19"/>
      <c r="AG1264" s="19"/>
      <c r="AH1264" s="19"/>
      <c r="AI1264" s="19"/>
      <c r="AJ1264" s="19"/>
      <c r="AK1264" s="19"/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  <c r="AW1264" s="19"/>
      <c r="AX1264" s="19"/>
      <c r="GA1264" s="42"/>
    </row>
    <row r="1265" spans="1:183" s="18" customFormat="1" ht="12.75" x14ac:dyDescent="0.2">
      <c r="A1265" s="39"/>
      <c r="B1265" s="40"/>
      <c r="C1265" s="40"/>
      <c r="D1265" s="40"/>
      <c r="E1265" s="40"/>
      <c r="F1265" s="40"/>
      <c r="G1265" s="41"/>
      <c r="H1265" s="40"/>
      <c r="I1265" s="40"/>
      <c r="J1265" s="40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19"/>
      <c r="V1265" s="19"/>
      <c r="W1265" s="19"/>
      <c r="X1265" s="19"/>
      <c r="Y1265" s="19"/>
      <c r="Z1265" s="19"/>
      <c r="AA1265" s="19"/>
      <c r="AB1265" s="19"/>
      <c r="AC1265" s="19"/>
      <c r="AD1265" s="19"/>
      <c r="AE1265" s="19"/>
      <c r="AF1265" s="19"/>
      <c r="AG1265" s="19"/>
      <c r="AH1265" s="19"/>
      <c r="AI1265" s="19"/>
      <c r="AJ1265" s="19"/>
      <c r="AK1265" s="19"/>
      <c r="AL1265" s="19"/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  <c r="AW1265" s="19"/>
      <c r="AX1265" s="19"/>
      <c r="GA1265" s="42"/>
    </row>
    <row r="1266" spans="1:183" s="18" customFormat="1" ht="12.75" x14ac:dyDescent="0.2">
      <c r="A1266" s="39"/>
      <c r="B1266" s="40"/>
      <c r="C1266" s="40"/>
      <c r="D1266" s="40"/>
      <c r="E1266" s="40"/>
      <c r="F1266" s="40"/>
      <c r="G1266" s="41"/>
      <c r="H1266" s="40"/>
      <c r="I1266" s="40"/>
      <c r="J1266" s="40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19"/>
      <c r="V1266" s="19"/>
      <c r="W1266" s="19"/>
      <c r="X1266" s="19"/>
      <c r="Y1266" s="19"/>
      <c r="Z1266" s="19"/>
      <c r="AA1266" s="19"/>
      <c r="AB1266" s="19"/>
      <c r="AC1266" s="19"/>
      <c r="AD1266" s="19"/>
      <c r="AE1266" s="19"/>
      <c r="AF1266" s="19"/>
      <c r="AG1266" s="19"/>
      <c r="AH1266" s="19"/>
      <c r="AI1266" s="19"/>
      <c r="AJ1266" s="19"/>
      <c r="AK1266" s="19"/>
      <c r="AL1266" s="19"/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  <c r="AW1266" s="19"/>
      <c r="AX1266" s="19"/>
      <c r="GA1266" s="42"/>
    </row>
    <row r="1267" spans="1:183" s="18" customFormat="1" ht="12.75" x14ac:dyDescent="0.2">
      <c r="A1267" s="39"/>
      <c r="B1267" s="40"/>
      <c r="C1267" s="40"/>
      <c r="D1267" s="40"/>
      <c r="E1267" s="40"/>
      <c r="F1267" s="40"/>
      <c r="G1267" s="41"/>
      <c r="H1267" s="40"/>
      <c r="I1267" s="40"/>
      <c r="J1267" s="40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19"/>
      <c r="V1267" s="19"/>
      <c r="W1267" s="19"/>
      <c r="X1267" s="19"/>
      <c r="Y1267" s="19"/>
      <c r="Z1267" s="19"/>
      <c r="AA1267" s="19"/>
      <c r="AB1267" s="19"/>
      <c r="AC1267" s="19"/>
      <c r="AD1267" s="19"/>
      <c r="AE1267" s="19"/>
      <c r="AF1267" s="19"/>
      <c r="AG1267" s="19"/>
      <c r="AH1267" s="19"/>
      <c r="AI1267" s="19"/>
      <c r="AJ1267" s="19"/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/>
      <c r="AV1267" s="19"/>
      <c r="AW1267" s="19"/>
      <c r="AX1267" s="19"/>
      <c r="GA1267" s="42"/>
    </row>
    <row r="1268" spans="1:183" s="18" customFormat="1" ht="12.75" x14ac:dyDescent="0.2">
      <c r="A1268" s="39"/>
      <c r="B1268" s="40"/>
      <c r="C1268" s="40"/>
      <c r="D1268" s="40"/>
      <c r="E1268" s="40"/>
      <c r="F1268" s="40"/>
      <c r="G1268" s="41"/>
      <c r="H1268" s="40"/>
      <c r="I1268" s="40"/>
      <c r="J1268" s="40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19"/>
      <c r="V1268" s="19"/>
      <c r="W1268" s="19"/>
      <c r="X1268" s="19"/>
      <c r="Y1268" s="19"/>
      <c r="Z1268" s="19"/>
      <c r="AA1268" s="19"/>
      <c r="AB1268" s="19"/>
      <c r="AC1268" s="19"/>
      <c r="AD1268" s="19"/>
      <c r="AE1268" s="19"/>
      <c r="AF1268" s="19"/>
      <c r="AG1268" s="19"/>
      <c r="AH1268" s="19"/>
      <c r="AI1268" s="19"/>
      <c r="AJ1268" s="19"/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/>
      <c r="AW1268" s="19"/>
      <c r="AX1268" s="19"/>
      <c r="GA1268" s="42"/>
    </row>
    <row r="1269" spans="1:183" s="18" customFormat="1" ht="12.75" x14ac:dyDescent="0.2">
      <c r="A1269" s="39"/>
      <c r="B1269" s="40"/>
      <c r="C1269" s="40"/>
      <c r="D1269" s="40"/>
      <c r="E1269" s="40"/>
      <c r="F1269" s="40"/>
      <c r="G1269" s="41"/>
      <c r="H1269" s="40"/>
      <c r="I1269" s="40"/>
      <c r="J1269" s="40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19"/>
      <c r="V1269" s="19"/>
      <c r="W1269" s="19"/>
      <c r="X1269" s="19"/>
      <c r="Y1269" s="19"/>
      <c r="Z1269" s="19"/>
      <c r="AA1269" s="19"/>
      <c r="AB1269" s="19"/>
      <c r="AC1269" s="19"/>
      <c r="AD1269" s="19"/>
      <c r="AE1269" s="19"/>
      <c r="AF1269" s="19"/>
      <c r="AG1269" s="19"/>
      <c r="AH1269" s="19"/>
      <c r="AI1269" s="19"/>
      <c r="AJ1269" s="19"/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/>
      <c r="AV1269" s="19"/>
      <c r="AW1269" s="19"/>
      <c r="AX1269" s="19"/>
      <c r="GA1269" s="42"/>
    </row>
    <row r="1270" spans="1:183" s="18" customFormat="1" ht="12.75" x14ac:dyDescent="0.2">
      <c r="A1270" s="39"/>
      <c r="B1270" s="40"/>
      <c r="C1270" s="40"/>
      <c r="D1270" s="40"/>
      <c r="E1270" s="40"/>
      <c r="F1270" s="40"/>
      <c r="G1270" s="41"/>
      <c r="H1270" s="40"/>
      <c r="I1270" s="40"/>
      <c r="J1270" s="40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19"/>
      <c r="V1270" s="19"/>
      <c r="W1270" s="19"/>
      <c r="X1270" s="19"/>
      <c r="Y1270" s="19"/>
      <c r="Z1270" s="19"/>
      <c r="AA1270" s="19"/>
      <c r="AB1270" s="19"/>
      <c r="AC1270" s="19"/>
      <c r="AD1270" s="19"/>
      <c r="AE1270" s="19"/>
      <c r="AF1270" s="19"/>
      <c r="AG1270" s="19"/>
      <c r="AH1270" s="19"/>
      <c r="AI1270" s="19"/>
      <c r="AJ1270" s="19"/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/>
      <c r="AW1270" s="19"/>
      <c r="AX1270" s="19"/>
      <c r="GA1270" s="42"/>
    </row>
    <row r="1271" spans="1:183" s="18" customFormat="1" ht="12.75" x14ac:dyDescent="0.2">
      <c r="A1271" s="39"/>
      <c r="B1271" s="40"/>
      <c r="C1271" s="40"/>
      <c r="D1271" s="40"/>
      <c r="E1271" s="40"/>
      <c r="F1271" s="40"/>
      <c r="G1271" s="41"/>
      <c r="H1271" s="40"/>
      <c r="I1271" s="40"/>
      <c r="J1271" s="40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19"/>
      <c r="V1271" s="19"/>
      <c r="W1271" s="19"/>
      <c r="X1271" s="19"/>
      <c r="Y1271" s="19"/>
      <c r="Z1271" s="19"/>
      <c r="AA1271" s="19"/>
      <c r="AB1271" s="19"/>
      <c r="AC1271" s="19"/>
      <c r="AD1271" s="19"/>
      <c r="AE1271" s="19"/>
      <c r="AF1271" s="19"/>
      <c r="AG1271" s="19"/>
      <c r="AH1271" s="19"/>
      <c r="AI1271" s="19"/>
      <c r="AJ1271" s="19"/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/>
      <c r="AW1271" s="19"/>
      <c r="AX1271" s="19"/>
      <c r="GA1271" s="42"/>
    </row>
    <row r="1272" spans="1:183" s="18" customFormat="1" ht="12.75" x14ac:dyDescent="0.2">
      <c r="A1272" s="39"/>
      <c r="B1272" s="40"/>
      <c r="C1272" s="40"/>
      <c r="D1272" s="40"/>
      <c r="E1272" s="40"/>
      <c r="F1272" s="40"/>
      <c r="G1272" s="41"/>
      <c r="H1272" s="40"/>
      <c r="I1272" s="40"/>
      <c r="J1272" s="40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19"/>
      <c r="V1272" s="19"/>
      <c r="W1272" s="19"/>
      <c r="X1272" s="19"/>
      <c r="Y1272" s="19"/>
      <c r="Z1272" s="19"/>
      <c r="AA1272" s="19"/>
      <c r="AB1272" s="19"/>
      <c r="AC1272" s="19"/>
      <c r="AD1272" s="19"/>
      <c r="AE1272" s="19"/>
      <c r="AF1272" s="19"/>
      <c r="AG1272" s="19"/>
      <c r="AH1272" s="19"/>
      <c r="AI1272" s="19"/>
      <c r="AJ1272" s="19"/>
      <c r="AK1272" s="19"/>
      <c r="AL1272" s="19"/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  <c r="AW1272" s="19"/>
      <c r="AX1272" s="19"/>
      <c r="GA1272" s="42"/>
    </row>
    <row r="1273" spans="1:183" s="18" customFormat="1" ht="12.75" x14ac:dyDescent="0.2">
      <c r="A1273" s="39"/>
      <c r="B1273" s="40"/>
      <c r="C1273" s="40"/>
      <c r="D1273" s="40"/>
      <c r="E1273" s="40"/>
      <c r="F1273" s="40"/>
      <c r="G1273" s="41"/>
      <c r="H1273" s="40"/>
      <c r="I1273" s="40"/>
      <c r="J1273" s="40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19"/>
      <c r="V1273" s="19"/>
      <c r="W1273" s="19"/>
      <c r="X1273" s="19"/>
      <c r="Y1273" s="19"/>
      <c r="Z1273" s="19"/>
      <c r="AA1273" s="19"/>
      <c r="AB1273" s="19"/>
      <c r="AC1273" s="19"/>
      <c r="AD1273" s="19"/>
      <c r="AE1273" s="19"/>
      <c r="AF1273" s="19"/>
      <c r="AG1273" s="19"/>
      <c r="AH1273" s="19"/>
      <c r="AI1273" s="19"/>
      <c r="AJ1273" s="19"/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/>
      <c r="AV1273" s="19"/>
      <c r="AW1273" s="19"/>
      <c r="AX1273" s="19"/>
      <c r="GA1273" s="42"/>
    </row>
    <row r="1274" spans="1:183" s="18" customFormat="1" ht="12.75" x14ac:dyDescent="0.2">
      <c r="A1274" s="39"/>
      <c r="B1274" s="40"/>
      <c r="C1274" s="40"/>
      <c r="D1274" s="40"/>
      <c r="E1274" s="40"/>
      <c r="F1274" s="40"/>
      <c r="G1274" s="41"/>
      <c r="H1274" s="40"/>
      <c r="I1274" s="40"/>
      <c r="J1274" s="40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19"/>
      <c r="V1274" s="19"/>
      <c r="W1274" s="19"/>
      <c r="X1274" s="19"/>
      <c r="Y1274" s="19"/>
      <c r="Z1274" s="19"/>
      <c r="AA1274" s="19"/>
      <c r="AB1274" s="19"/>
      <c r="AC1274" s="19"/>
      <c r="AD1274" s="19"/>
      <c r="AE1274" s="19"/>
      <c r="AF1274" s="19"/>
      <c r="AG1274" s="19"/>
      <c r="AH1274" s="19"/>
      <c r="AI1274" s="19"/>
      <c r="AJ1274" s="19"/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/>
      <c r="AW1274" s="19"/>
      <c r="AX1274" s="19"/>
      <c r="GA1274" s="42"/>
    </row>
    <row r="1275" spans="1:183" s="18" customFormat="1" ht="12.75" x14ac:dyDescent="0.2">
      <c r="A1275" s="39"/>
      <c r="B1275" s="40"/>
      <c r="C1275" s="40"/>
      <c r="D1275" s="40"/>
      <c r="E1275" s="40"/>
      <c r="F1275" s="40"/>
      <c r="G1275" s="41"/>
      <c r="H1275" s="40"/>
      <c r="I1275" s="40"/>
      <c r="J1275" s="40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19"/>
      <c r="V1275" s="19"/>
      <c r="W1275" s="19"/>
      <c r="X1275" s="19"/>
      <c r="Y1275" s="19"/>
      <c r="Z1275" s="19"/>
      <c r="AA1275" s="19"/>
      <c r="AB1275" s="19"/>
      <c r="AC1275" s="19"/>
      <c r="AD1275" s="19"/>
      <c r="AE1275" s="19"/>
      <c r="AF1275" s="19"/>
      <c r="AG1275" s="19"/>
      <c r="AH1275" s="19"/>
      <c r="AI1275" s="19"/>
      <c r="AJ1275" s="19"/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/>
      <c r="AW1275" s="19"/>
      <c r="AX1275" s="19"/>
      <c r="GA1275" s="42"/>
    </row>
    <row r="1276" spans="1:183" s="18" customFormat="1" ht="12.75" x14ac:dyDescent="0.2">
      <c r="A1276" s="39"/>
      <c r="B1276" s="40"/>
      <c r="C1276" s="40"/>
      <c r="D1276" s="40"/>
      <c r="E1276" s="40"/>
      <c r="F1276" s="40"/>
      <c r="G1276" s="41"/>
      <c r="H1276" s="40"/>
      <c r="I1276" s="40"/>
      <c r="J1276" s="40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19"/>
      <c r="V1276" s="19"/>
      <c r="W1276" s="19"/>
      <c r="X1276" s="19"/>
      <c r="Y1276" s="19"/>
      <c r="Z1276" s="19"/>
      <c r="AA1276" s="19"/>
      <c r="AB1276" s="19"/>
      <c r="AC1276" s="19"/>
      <c r="AD1276" s="19"/>
      <c r="AE1276" s="19"/>
      <c r="AF1276" s="19"/>
      <c r="AG1276" s="19"/>
      <c r="AH1276" s="19"/>
      <c r="AI1276" s="19"/>
      <c r="AJ1276" s="19"/>
      <c r="AK1276" s="19"/>
      <c r="AL1276" s="19"/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  <c r="AW1276" s="19"/>
      <c r="AX1276" s="19"/>
      <c r="GA1276" s="42"/>
    </row>
    <row r="1277" spans="1:183" s="18" customFormat="1" ht="12.75" x14ac:dyDescent="0.2">
      <c r="A1277" s="39"/>
      <c r="B1277" s="40"/>
      <c r="C1277" s="40"/>
      <c r="D1277" s="40"/>
      <c r="E1277" s="40"/>
      <c r="F1277" s="40"/>
      <c r="G1277" s="41"/>
      <c r="H1277" s="40"/>
      <c r="I1277" s="40"/>
      <c r="J1277" s="40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19"/>
      <c r="V1277" s="19"/>
      <c r="W1277" s="19"/>
      <c r="X1277" s="19"/>
      <c r="Y1277" s="19"/>
      <c r="Z1277" s="19"/>
      <c r="AA1277" s="19"/>
      <c r="AB1277" s="19"/>
      <c r="AC1277" s="19"/>
      <c r="AD1277" s="19"/>
      <c r="AE1277" s="19"/>
      <c r="AF1277" s="19"/>
      <c r="AG1277" s="19"/>
      <c r="AH1277" s="19"/>
      <c r="AI1277" s="19"/>
      <c r="AJ1277" s="19"/>
      <c r="AK1277" s="19"/>
      <c r="AL1277" s="19"/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  <c r="AW1277" s="19"/>
      <c r="AX1277" s="19"/>
      <c r="GA1277" s="42"/>
    </row>
    <row r="1278" spans="1:183" s="18" customFormat="1" ht="12.75" x14ac:dyDescent="0.2">
      <c r="A1278" s="39"/>
      <c r="B1278" s="40"/>
      <c r="C1278" s="40"/>
      <c r="D1278" s="40"/>
      <c r="E1278" s="40"/>
      <c r="F1278" s="40"/>
      <c r="G1278" s="41"/>
      <c r="H1278" s="40"/>
      <c r="I1278" s="40"/>
      <c r="J1278" s="40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19"/>
      <c r="V1278" s="19"/>
      <c r="W1278" s="19"/>
      <c r="X1278" s="19"/>
      <c r="Y1278" s="19"/>
      <c r="Z1278" s="19"/>
      <c r="AA1278" s="19"/>
      <c r="AB1278" s="19"/>
      <c r="AC1278" s="19"/>
      <c r="AD1278" s="19"/>
      <c r="AE1278" s="19"/>
      <c r="AF1278" s="19"/>
      <c r="AG1278" s="19"/>
      <c r="AH1278" s="19"/>
      <c r="AI1278" s="19"/>
      <c r="AJ1278" s="19"/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/>
      <c r="AW1278" s="19"/>
      <c r="AX1278" s="19"/>
      <c r="GA1278" s="42"/>
    </row>
    <row r="1279" spans="1:183" s="18" customFormat="1" ht="12.75" x14ac:dyDescent="0.2">
      <c r="A1279" s="39"/>
      <c r="B1279" s="40"/>
      <c r="C1279" s="40"/>
      <c r="D1279" s="40"/>
      <c r="E1279" s="40"/>
      <c r="F1279" s="40"/>
      <c r="G1279" s="41"/>
      <c r="H1279" s="40"/>
      <c r="I1279" s="40"/>
      <c r="J1279" s="40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19"/>
      <c r="V1279" s="19"/>
      <c r="W1279" s="19"/>
      <c r="X1279" s="19"/>
      <c r="Y1279" s="19"/>
      <c r="Z1279" s="19"/>
      <c r="AA1279" s="19"/>
      <c r="AB1279" s="19"/>
      <c r="AC1279" s="19"/>
      <c r="AD1279" s="19"/>
      <c r="AE1279" s="19"/>
      <c r="AF1279" s="19"/>
      <c r="AG1279" s="19"/>
      <c r="AH1279" s="19"/>
      <c r="AI1279" s="19"/>
      <c r="AJ1279" s="19"/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/>
      <c r="AW1279" s="19"/>
      <c r="AX1279" s="19"/>
      <c r="GA1279" s="42"/>
    </row>
    <row r="1280" spans="1:183" s="18" customFormat="1" ht="12.75" x14ac:dyDescent="0.2">
      <c r="A1280" s="39"/>
      <c r="B1280" s="40"/>
      <c r="C1280" s="40"/>
      <c r="D1280" s="40"/>
      <c r="E1280" s="40"/>
      <c r="F1280" s="40"/>
      <c r="G1280" s="41"/>
      <c r="H1280" s="40"/>
      <c r="I1280" s="40"/>
      <c r="J1280" s="40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19"/>
      <c r="V1280" s="19"/>
      <c r="W1280" s="19"/>
      <c r="X1280" s="19"/>
      <c r="Y1280" s="19"/>
      <c r="Z1280" s="19"/>
      <c r="AA1280" s="19"/>
      <c r="AB1280" s="19"/>
      <c r="AC1280" s="19"/>
      <c r="AD1280" s="19"/>
      <c r="AE1280" s="19"/>
      <c r="AF1280" s="19"/>
      <c r="AG1280" s="19"/>
      <c r="AH1280" s="19"/>
      <c r="AI1280" s="19"/>
      <c r="AJ1280" s="19"/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/>
      <c r="AW1280" s="19"/>
      <c r="AX1280" s="19"/>
      <c r="GA1280" s="42"/>
    </row>
    <row r="1281" spans="1:183" s="18" customFormat="1" ht="12.75" x14ac:dyDescent="0.2">
      <c r="A1281" s="39"/>
      <c r="B1281" s="40"/>
      <c r="C1281" s="40"/>
      <c r="D1281" s="40"/>
      <c r="E1281" s="40"/>
      <c r="F1281" s="40"/>
      <c r="G1281" s="41"/>
      <c r="H1281" s="40"/>
      <c r="I1281" s="40"/>
      <c r="J1281" s="40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19"/>
      <c r="V1281" s="19"/>
      <c r="W1281" s="19"/>
      <c r="X1281" s="19"/>
      <c r="Y1281" s="19"/>
      <c r="Z1281" s="19"/>
      <c r="AA1281" s="19"/>
      <c r="AB1281" s="19"/>
      <c r="AC1281" s="19"/>
      <c r="AD1281" s="19"/>
      <c r="AE1281" s="19"/>
      <c r="AF1281" s="19"/>
      <c r="AG1281" s="19"/>
      <c r="AH1281" s="19"/>
      <c r="AI1281" s="19"/>
      <c r="AJ1281" s="19"/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/>
      <c r="AW1281" s="19"/>
      <c r="AX1281" s="19"/>
      <c r="GA1281" s="42"/>
    </row>
    <row r="1282" spans="1:183" s="18" customFormat="1" ht="12.75" x14ac:dyDescent="0.2">
      <c r="A1282" s="39"/>
      <c r="B1282" s="40"/>
      <c r="C1282" s="40"/>
      <c r="D1282" s="40"/>
      <c r="E1282" s="40"/>
      <c r="F1282" s="40"/>
      <c r="G1282" s="41"/>
      <c r="H1282" s="40"/>
      <c r="I1282" s="40"/>
      <c r="J1282" s="40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19"/>
      <c r="V1282" s="19"/>
      <c r="W1282" s="19"/>
      <c r="X1282" s="19"/>
      <c r="Y1282" s="19"/>
      <c r="Z1282" s="19"/>
      <c r="AA1282" s="19"/>
      <c r="AB1282" s="19"/>
      <c r="AC1282" s="19"/>
      <c r="AD1282" s="19"/>
      <c r="AE1282" s="19"/>
      <c r="AF1282" s="19"/>
      <c r="AG1282" s="19"/>
      <c r="AH1282" s="19"/>
      <c r="AI1282" s="19"/>
      <c r="AJ1282" s="19"/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/>
      <c r="AW1282" s="19"/>
      <c r="AX1282" s="19"/>
      <c r="GA1282" s="42"/>
    </row>
    <row r="1283" spans="1:183" s="18" customFormat="1" ht="12.75" x14ac:dyDescent="0.2">
      <c r="A1283" s="39"/>
      <c r="B1283" s="40"/>
      <c r="C1283" s="40"/>
      <c r="D1283" s="40"/>
      <c r="E1283" s="40"/>
      <c r="F1283" s="40"/>
      <c r="G1283" s="41"/>
      <c r="H1283" s="40"/>
      <c r="I1283" s="40"/>
      <c r="J1283" s="40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19"/>
      <c r="V1283" s="19"/>
      <c r="W1283" s="19"/>
      <c r="X1283" s="19"/>
      <c r="Y1283" s="19"/>
      <c r="Z1283" s="19"/>
      <c r="AA1283" s="19"/>
      <c r="AB1283" s="19"/>
      <c r="AC1283" s="19"/>
      <c r="AD1283" s="19"/>
      <c r="AE1283" s="19"/>
      <c r="AF1283" s="19"/>
      <c r="AG1283" s="19"/>
      <c r="AH1283" s="19"/>
      <c r="AI1283" s="19"/>
      <c r="AJ1283" s="19"/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/>
      <c r="AV1283" s="19"/>
      <c r="AW1283" s="19"/>
      <c r="AX1283" s="19"/>
      <c r="GA1283" s="42"/>
    </row>
    <row r="1284" spans="1:183" s="18" customFormat="1" ht="12.75" x14ac:dyDescent="0.2">
      <c r="A1284" s="39"/>
      <c r="B1284" s="40"/>
      <c r="C1284" s="40"/>
      <c r="D1284" s="40"/>
      <c r="E1284" s="40"/>
      <c r="F1284" s="40"/>
      <c r="G1284" s="41"/>
      <c r="H1284" s="40"/>
      <c r="I1284" s="40"/>
      <c r="J1284" s="40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19"/>
      <c r="V1284" s="19"/>
      <c r="W1284" s="19"/>
      <c r="X1284" s="19"/>
      <c r="Y1284" s="19"/>
      <c r="Z1284" s="19"/>
      <c r="AA1284" s="19"/>
      <c r="AB1284" s="19"/>
      <c r="AC1284" s="19"/>
      <c r="AD1284" s="19"/>
      <c r="AE1284" s="19"/>
      <c r="AF1284" s="19"/>
      <c r="AG1284" s="19"/>
      <c r="AH1284" s="19"/>
      <c r="AI1284" s="19"/>
      <c r="AJ1284" s="19"/>
      <c r="AK1284" s="19"/>
      <c r="AL1284" s="19"/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  <c r="AW1284" s="19"/>
      <c r="AX1284" s="19"/>
      <c r="GA1284" s="42"/>
    </row>
    <row r="1285" spans="1:183" s="18" customFormat="1" ht="12.75" x14ac:dyDescent="0.2">
      <c r="A1285" s="39"/>
      <c r="B1285" s="40"/>
      <c r="C1285" s="40"/>
      <c r="D1285" s="40"/>
      <c r="E1285" s="40"/>
      <c r="F1285" s="40"/>
      <c r="G1285" s="41"/>
      <c r="H1285" s="40"/>
      <c r="I1285" s="40"/>
      <c r="J1285" s="40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19"/>
      <c r="V1285" s="19"/>
      <c r="W1285" s="19"/>
      <c r="X1285" s="19"/>
      <c r="Y1285" s="19"/>
      <c r="Z1285" s="19"/>
      <c r="AA1285" s="19"/>
      <c r="AB1285" s="19"/>
      <c r="AC1285" s="19"/>
      <c r="AD1285" s="19"/>
      <c r="AE1285" s="19"/>
      <c r="AF1285" s="19"/>
      <c r="AG1285" s="19"/>
      <c r="AH1285" s="19"/>
      <c r="AI1285" s="19"/>
      <c r="AJ1285" s="19"/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/>
      <c r="AV1285" s="19"/>
      <c r="AW1285" s="19"/>
      <c r="AX1285" s="19"/>
      <c r="GA1285" s="42"/>
    </row>
    <row r="1286" spans="1:183" s="18" customFormat="1" ht="12.75" x14ac:dyDescent="0.2">
      <c r="A1286" s="39"/>
      <c r="B1286" s="40"/>
      <c r="C1286" s="40"/>
      <c r="D1286" s="40"/>
      <c r="E1286" s="40"/>
      <c r="F1286" s="40"/>
      <c r="G1286" s="41"/>
      <c r="H1286" s="40"/>
      <c r="I1286" s="40"/>
      <c r="J1286" s="40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19"/>
      <c r="V1286" s="19"/>
      <c r="W1286" s="19"/>
      <c r="X1286" s="19"/>
      <c r="Y1286" s="19"/>
      <c r="Z1286" s="19"/>
      <c r="AA1286" s="19"/>
      <c r="AB1286" s="19"/>
      <c r="AC1286" s="19"/>
      <c r="AD1286" s="19"/>
      <c r="AE1286" s="19"/>
      <c r="AF1286" s="19"/>
      <c r="AG1286" s="19"/>
      <c r="AH1286" s="19"/>
      <c r="AI1286" s="19"/>
      <c r="AJ1286" s="19"/>
      <c r="AK1286" s="19"/>
      <c r="AL1286" s="19"/>
      <c r="AM1286" s="19"/>
      <c r="AN1286" s="19"/>
      <c r="AO1286" s="19"/>
      <c r="AP1286" s="19"/>
      <c r="AQ1286" s="19"/>
      <c r="AR1286" s="19"/>
      <c r="AS1286" s="19"/>
      <c r="AT1286" s="19"/>
      <c r="AU1286" s="19"/>
      <c r="AV1286" s="19"/>
      <c r="AW1286" s="19"/>
      <c r="AX1286" s="19"/>
      <c r="GA1286" s="42"/>
    </row>
    <row r="1287" spans="1:183" s="18" customFormat="1" ht="12.75" x14ac:dyDescent="0.2">
      <c r="A1287" s="39"/>
      <c r="B1287" s="40"/>
      <c r="C1287" s="40"/>
      <c r="D1287" s="40"/>
      <c r="E1287" s="40"/>
      <c r="F1287" s="40"/>
      <c r="G1287" s="41"/>
      <c r="H1287" s="40"/>
      <c r="I1287" s="40"/>
      <c r="J1287" s="40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19"/>
      <c r="V1287" s="19"/>
      <c r="W1287" s="19"/>
      <c r="X1287" s="19"/>
      <c r="Y1287" s="19"/>
      <c r="Z1287" s="19"/>
      <c r="AA1287" s="19"/>
      <c r="AB1287" s="19"/>
      <c r="AC1287" s="19"/>
      <c r="AD1287" s="19"/>
      <c r="AE1287" s="19"/>
      <c r="AF1287" s="19"/>
      <c r="AG1287" s="19"/>
      <c r="AH1287" s="19"/>
      <c r="AI1287" s="19"/>
      <c r="AJ1287" s="19"/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/>
      <c r="AW1287" s="19"/>
      <c r="AX1287" s="19"/>
      <c r="GA1287" s="42"/>
    </row>
    <row r="1288" spans="1:183" s="18" customFormat="1" ht="12.75" x14ac:dyDescent="0.2">
      <c r="A1288" s="39"/>
      <c r="B1288" s="40"/>
      <c r="C1288" s="40"/>
      <c r="D1288" s="40"/>
      <c r="E1288" s="40"/>
      <c r="F1288" s="40"/>
      <c r="G1288" s="41"/>
      <c r="H1288" s="40"/>
      <c r="I1288" s="40"/>
      <c r="J1288" s="40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19"/>
      <c r="V1288" s="19"/>
      <c r="W1288" s="19"/>
      <c r="X1288" s="19"/>
      <c r="Y1288" s="19"/>
      <c r="Z1288" s="19"/>
      <c r="AA1288" s="19"/>
      <c r="AB1288" s="19"/>
      <c r="AC1288" s="19"/>
      <c r="AD1288" s="19"/>
      <c r="AE1288" s="19"/>
      <c r="AF1288" s="19"/>
      <c r="AG1288" s="19"/>
      <c r="AH1288" s="19"/>
      <c r="AI1288" s="19"/>
      <c r="AJ1288" s="19"/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/>
      <c r="AW1288" s="19"/>
      <c r="AX1288" s="19"/>
      <c r="GA1288" s="42"/>
    </row>
    <row r="1289" spans="1:183" s="18" customFormat="1" ht="12.75" x14ac:dyDescent="0.2">
      <c r="A1289" s="39"/>
      <c r="B1289" s="40"/>
      <c r="C1289" s="40"/>
      <c r="D1289" s="40"/>
      <c r="E1289" s="40"/>
      <c r="F1289" s="40"/>
      <c r="G1289" s="41"/>
      <c r="H1289" s="40"/>
      <c r="I1289" s="40"/>
      <c r="J1289" s="40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19"/>
      <c r="V1289" s="19"/>
      <c r="W1289" s="19"/>
      <c r="X1289" s="19"/>
      <c r="Y1289" s="19"/>
      <c r="Z1289" s="19"/>
      <c r="AA1289" s="19"/>
      <c r="AB1289" s="19"/>
      <c r="AC1289" s="19"/>
      <c r="AD1289" s="19"/>
      <c r="AE1289" s="19"/>
      <c r="AF1289" s="19"/>
      <c r="AG1289" s="19"/>
      <c r="AH1289" s="19"/>
      <c r="AI1289" s="19"/>
      <c r="AJ1289" s="19"/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/>
      <c r="AV1289" s="19"/>
      <c r="AW1289" s="19"/>
      <c r="AX1289" s="19"/>
      <c r="GA1289" s="42"/>
    </row>
    <row r="1290" spans="1:183" s="18" customFormat="1" ht="12.75" x14ac:dyDescent="0.2">
      <c r="A1290" s="39"/>
      <c r="B1290" s="40"/>
      <c r="C1290" s="40"/>
      <c r="D1290" s="40"/>
      <c r="E1290" s="40"/>
      <c r="F1290" s="40"/>
      <c r="G1290" s="41"/>
      <c r="H1290" s="40"/>
      <c r="I1290" s="40"/>
      <c r="J1290" s="40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19"/>
      <c r="V1290" s="19"/>
      <c r="W1290" s="19"/>
      <c r="X1290" s="19"/>
      <c r="Y1290" s="19"/>
      <c r="Z1290" s="19"/>
      <c r="AA1290" s="19"/>
      <c r="AB1290" s="19"/>
      <c r="AC1290" s="19"/>
      <c r="AD1290" s="19"/>
      <c r="AE1290" s="19"/>
      <c r="AF1290" s="19"/>
      <c r="AG1290" s="19"/>
      <c r="AH1290" s="19"/>
      <c r="AI1290" s="19"/>
      <c r="AJ1290" s="19"/>
      <c r="AK1290" s="19"/>
      <c r="AL1290" s="19"/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  <c r="AW1290" s="19"/>
      <c r="AX1290" s="19"/>
      <c r="GA1290" s="42"/>
    </row>
    <row r="1291" spans="1:183" s="18" customFormat="1" ht="12.75" x14ac:dyDescent="0.2">
      <c r="A1291" s="39"/>
      <c r="B1291" s="40"/>
      <c r="C1291" s="40"/>
      <c r="D1291" s="40"/>
      <c r="E1291" s="40"/>
      <c r="F1291" s="40"/>
      <c r="G1291" s="41"/>
      <c r="H1291" s="40"/>
      <c r="I1291" s="40"/>
      <c r="J1291" s="40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19"/>
      <c r="V1291" s="19"/>
      <c r="W1291" s="19"/>
      <c r="X1291" s="19"/>
      <c r="Y1291" s="19"/>
      <c r="Z1291" s="19"/>
      <c r="AA1291" s="19"/>
      <c r="AB1291" s="19"/>
      <c r="AC1291" s="19"/>
      <c r="AD1291" s="19"/>
      <c r="AE1291" s="19"/>
      <c r="AF1291" s="19"/>
      <c r="AG1291" s="19"/>
      <c r="AH1291" s="19"/>
      <c r="AI1291" s="19"/>
      <c r="AJ1291" s="19"/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/>
      <c r="AW1291" s="19"/>
      <c r="AX1291" s="19"/>
      <c r="GA1291" s="42"/>
    </row>
    <row r="1292" spans="1:183" s="18" customFormat="1" ht="12.75" x14ac:dyDescent="0.2">
      <c r="A1292" s="39"/>
      <c r="B1292" s="40"/>
      <c r="C1292" s="40"/>
      <c r="D1292" s="40"/>
      <c r="E1292" s="40"/>
      <c r="F1292" s="40"/>
      <c r="G1292" s="41"/>
      <c r="H1292" s="40"/>
      <c r="I1292" s="40"/>
      <c r="J1292" s="40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19"/>
      <c r="V1292" s="19"/>
      <c r="W1292" s="19"/>
      <c r="X1292" s="19"/>
      <c r="Y1292" s="19"/>
      <c r="Z1292" s="19"/>
      <c r="AA1292" s="19"/>
      <c r="AB1292" s="19"/>
      <c r="AC1292" s="19"/>
      <c r="AD1292" s="19"/>
      <c r="AE1292" s="19"/>
      <c r="AF1292" s="19"/>
      <c r="AG1292" s="19"/>
      <c r="AH1292" s="19"/>
      <c r="AI1292" s="19"/>
      <c r="AJ1292" s="19"/>
      <c r="AK1292" s="19"/>
      <c r="AL1292" s="19"/>
      <c r="AM1292" s="19"/>
      <c r="AN1292" s="19"/>
      <c r="AO1292" s="19"/>
      <c r="AP1292" s="19"/>
      <c r="AQ1292" s="19"/>
      <c r="AR1292" s="19"/>
      <c r="AS1292" s="19"/>
      <c r="AT1292" s="19"/>
      <c r="AU1292" s="19"/>
      <c r="AV1292" s="19"/>
      <c r="AW1292" s="19"/>
      <c r="AX1292" s="19"/>
      <c r="GA1292" s="42"/>
    </row>
    <row r="1293" spans="1:183" s="18" customFormat="1" ht="12.75" x14ac:dyDescent="0.2">
      <c r="A1293" s="39"/>
      <c r="B1293" s="40"/>
      <c r="C1293" s="40"/>
      <c r="D1293" s="40"/>
      <c r="E1293" s="40"/>
      <c r="F1293" s="40"/>
      <c r="G1293" s="41"/>
      <c r="H1293" s="40"/>
      <c r="I1293" s="40"/>
      <c r="J1293" s="40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19"/>
      <c r="V1293" s="19"/>
      <c r="W1293" s="19"/>
      <c r="X1293" s="19"/>
      <c r="Y1293" s="19"/>
      <c r="Z1293" s="19"/>
      <c r="AA1293" s="19"/>
      <c r="AB1293" s="19"/>
      <c r="AC1293" s="19"/>
      <c r="AD1293" s="19"/>
      <c r="AE1293" s="19"/>
      <c r="AF1293" s="19"/>
      <c r="AG1293" s="19"/>
      <c r="AH1293" s="19"/>
      <c r="AI1293" s="19"/>
      <c r="AJ1293" s="19"/>
      <c r="AK1293" s="19"/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  <c r="AW1293" s="19"/>
      <c r="AX1293" s="19"/>
      <c r="GA1293" s="42"/>
    </row>
    <row r="1294" spans="1:183" s="18" customFormat="1" ht="12.75" x14ac:dyDescent="0.2">
      <c r="A1294" s="39"/>
      <c r="B1294" s="40"/>
      <c r="C1294" s="40"/>
      <c r="D1294" s="40"/>
      <c r="E1294" s="40"/>
      <c r="F1294" s="40"/>
      <c r="G1294" s="41"/>
      <c r="H1294" s="40"/>
      <c r="I1294" s="40"/>
      <c r="J1294" s="40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19"/>
      <c r="V1294" s="19"/>
      <c r="W1294" s="19"/>
      <c r="X1294" s="19"/>
      <c r="Y1294" s="19"/>
      <c r="Z1294" s="19"/>
      <c r="AA1294" s="19"/>
      <c r="AB1294" s="19"/>
      <c r="AC1294" s="19"/>
      <c r="AD1294" s="19"/>
      <c r="AE1294" s="19"/>
      <c r="AF1294" s="19"/>
      <c r="AG1294" s="19"/>
      <c r="AH1294" s="19"/>
      <c r="AI1294" s="19"/>
      <c r="AJ1294" s="19"/>
      <c r="AK1294" s="19"/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  <c r="AW1294" s="19"/>
      <c r="AX1294" s="19"/>
      <c r="GA1294" s="42"/>
    </row>
    <row r="1295" spans="1:183" s="18" customFormat="1" ht="12.75" x14ac:dyDescent="0.2">
      <c r="A1295" s="39"/>
      <c r="B1295" s="40"/>
      <c r="C1295" s="40"/>
      <c r="D1295" s="40"/>
      <c r="E1295" s="40"/>
      <c r="F1295" s="40"/>
      <c r="G1295" s="41"/>
      <c r="H1295" s="40"/>
      <c r="I1295" s="40"/>
      <c r="J1295" s="40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19"/>
      <c r="V1295" s="19"/>
      <c r="W1295" s="19"/>
      <c r="X1295" s="19"/>
      <c r="Y1295" s="19"/>
      <c r="Z1295" s="19"/>
      <c r="AA1295" s="19"/>
      <c r="AB1295" s="19"/>
      <c r="AC1295" s="19"/>
      <c r="AD1295" s="19"/>
      <c r="AE1295" s="19"/>
      <c r="AF1295" s="19"/>
      <c r="AG1295" s="19"/>
      <c r="AH1295" s="19"/>
      <c r="AI1295" s="19"/>
      <c r="AJ1295" s="19"/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/>
      <c r="AW1295" s="19"/>
      <c r="AX1295" s="19"/>
      <c r="GA1295" s="42"/>
    </row>
    <row r="1296" spans="1:183" s="18" customFormat="1" ht="12.75" x14ac:dyDescent="0.2">
      <c r="A1296" s="39"/>
      <c r="B1296" s="40"/>
      <c r="C1296" s="40"/>
      <c r="D1296" s="40"/>
      <c r="E1296" s="40"/>
      <c r="F1296" s="40"/>
      <c r="G1296" s="41"/>
      <c r="H1296" s="40"/>
      <c r="I1296" s="40"/>
      <c r="J1296" s="40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19"/>
      <c r="V1296" s="19"/>
      <c r="W1296" s="19"/>
      <c r="X1296" s="19"/>
      <c r="Y1296" s="19"/>
      <c r="Z1296" s="19"/>
      <c r="AA1296" s="19"/>
      <c r="AB1296" s="19"/>
      <c r="AC1296" s="19"/>
      <c r="AD1296" s="19"/>
      <c r="AE1296" s="19"/>
      <c r="AF1296" s="19"/>
      <c r="AG1296" s="19"/>
      <c r="AH1296" s="19"/>
      <c r="AI1296" s="19"/>
      <c r="AJ1296" s="19"/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/>
      <c r="AW1296" s="19"/>
      <c r="AX1296" s="19"/>
      <c r="GA1296" s="42"/>
    </row>
    <row r="1297" spans="1:183" s="18" customFormat="1" ht="12.75" x14ac:dyDescent="0.2">
      <c r="A1297" s="39"/>
      <c r="B1297" s="40"/>
      <c r="C1297" s="40"/>
      <c r="D1297" s="40"/>
      <c r="E1297" s="40"/>
      <c r="F1297" s="40"/>
      <c r="G1297" s="41"/>
      <c r="H1297" s="40"/>
      <c r="I1297" s="40"/>
      <c r="J1297" s="40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19"/>
      <c r="V1297" s="19"/>
      <c r="W1297" s="19"/>
      <c r="X1297" s="19"/>
      <c r="Y1297" s="19"/>
      <c r="Z1297" s="19"/>
      <c r="AA1297" s="19"/>
      <c r="AB1297" s="19"/>
      <c r="AC1297" s="19"/>
      <c r="AD1297" s="19"/>
      <c r="AE1297" s="19"/>
      <c r="AF1297" s="19"/>
      <c r="AG1297" s="19"/>
      <c r="AH1297" s="19"/>
      <c r="AI1297" s="19"/>
      <c r="AJ1297" s="19"/>
      <c r="AK1297" s="19"/>
      <c r="AL1297" s="19"/>
      <c r="AM1297" s="19"/>
      <c r="AN1297" s="19"/>
      <c r="AO1297" s="19"/>
      <c r="AP1297" s="19"/>
      <c r="AQ1297" s="19"/>
      <c r="AR1297" s="19"/>
      <c r="AS1297" s="19"/>
      <c r="AT1297" s="19"/>
      <c r="AU1297" s="19"/>
      <c r="AV1297" s="19"/>
      <c r="AW1297" s="19"/>
      <c r="AX1297" s="19"/>
      <c r="GA1297" s="42"/>
    </row>
    <row r="1298" spans="1:183" s="18" customFormat="1" ht="12.75" x14ac:dyDescent="0.2">
      <c r="A1298" s="39"/>
      <c r="B1298" s="40"/>
      <c r="C1298" s="40"/>
      <c r="D1298" s="40"/>
      <c r="E1298" s="40"/>
      <c r="F1298" s="40"/>
      <c r="G1298" s="41"/>
      <c r="H1298" s="40"/>
      <c r="I1298" s="40"/>
      <c r="J1298" s="40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19"/>
      <c r="V1298" s="19"/>
      <c r="W1298" s="19"/>
      <c r="X1298" s="19"/>
      <c r="Y1298" s="19"/>
      <c r="Z1298" s="19"/>
      <c r="AA1298" s="19"/>
      <c r="AB1298" s="19"/>
      <c r="AC1298" s="19"/>
      <c r="AD1298" s="19"/>
      <c r="AE1298" s="19"/>
      <c r="AF1298" s="19"/>
      <c r="AG1298" s="19"/>
      <c r="AH1298" s="19"/>
      <c r="AI1298" s="19"/>
      <c r="AJ1298" s="19"/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/>
      <c r="AW1298" s="19"/>
      <c r="AX1298" s="19"/>
      <c r="GA1298" s="42"/>
    </row>
    <row r="1299" spans="1:183" s="18" customFormat="1" ht="12.75" x14ac:dyDescent="0.2">
      <c r="A1299" s="39"/>
      <c r="B1299" s="40"/>
      <c r="C1299" s="40"/>
      <c r="D1299" s="40"/>
      <c r="E1299" s="40"/>
      <c r="F1299" s="40"/>
      <c r="G1299" s="41"/>
      <c r="H1299" s="40"/>
      <c r="I1299" s="40"/>
      <c r="J1299" s="40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19"/>
      <c r="V1299" s="19"/>
      <c r="W1299" s="19"/>
      <c r="X1299" s="19"/>
      <c r="Y1299" s="19"/>
      <c r="Z1299" s="19"/>
      <c r="AA1299" s="19"/>
      <c r="AB1299" s="19"/>
      <c r="AC1299" s="19"/>
      <c r="AD1299" s="19"/>
      <c r="AE1299" s="19"/>
      <c r="AF1299" s="19"/>
      <c r="AG1299" s="19"/>
      <c r="AH1299" s="19"/>
      <c r="AI1299" s="19"/>
      <c r="AJ1299" s="19"/>
      <c r="AK1299" s="19"/>
      <c r="AL1299" s="19"/>
      <c r="AM1299" s="19"/>
      <c r="AN1299" s="19"/>
      <c r="AO1299" s="19"/>
      <c r="AP1299" s="19"/>
      <c r="AQ1299" s="19"/>
      <c r="AR1299" s="19"/>
      <c r="AS1299" s="19"/>
      <c r="AT1299" s="19"/>
      <c r="AU1299" s="19"/>
      <c r="AV1299" s="19"/>
      <c r="AW1299" s="19"/>
      <c r="AX1299" s="19"/>
      <c r="GA1299" s="42"/>
    </row>
    <row r="1300" spans="1:183" s="18" customFormat="1" ht="12.75" x14ac:dyDescent="0.2">
      <c r="A1300" s="39"/>
      <c r="B1300" s="40"/>
      <c r="C1300" s="40"/>
      <c r="D1300" s="40"/>
      <c r="E1300" s="40"/>
      <c r="F1300" s="40"/>
      <c r="G1300" s="41"/>
      <c r="H1300" s="40"/>
      <c r="I1300" s="40"/>
      <c r="J1300" s="40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19"/>
      <c r="V1300" s="19"/>
      <c r="W1300" s="19"/>
      <c r="X1300" s="19"/>
      <c r="Y1300" s="19"/>
      <c r="Z1300" s="19"/>
      <c r="AA1300" s="19"/>
      <c r="AB1300" s="19"/>
      <c r="AC1300" s="19"/>
      <c r="AD1300" s="19"/>
      <c r="AE1300" s="19"/>
      <c r="AF1300" s="19"/>
      <c r="AG1300" s="19"/>
      <c r="AH1300" s="19"/>
      <c r="AI1300" s="19"/>
      <c r="AJ1300" s="19"/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/>
      <c r="AW1300" s="19"/>
      <c r="AX1300" s="19"/>
      <c r="GA1300" s="42"/>
    </row>
    <row r="1301" spans="1:183" s="18" customFormat="1" ht="12.75" x14ac:dyDescent="0.2">
      <c r="A1301" s="39"/>
      <c r="B1301" s="40"/>
      <c r="C1301" s="40"/>
      <c r="D1301" s="40"/>
      <c r="E1301" s="40"/>
      <c r="F1301" s="40"/>
      <c r="G1301" s="41"/>
      <c r="H1301" s="40"/>
      <c r="I1301" s="40"/>
      <c r="J1301" s="40"/>
      <c r="K1301" s="19"/>
      <c r="L1301" s="19"/>
      <c r="M1301" s="19"/>
      <c r="N1301" s="19"/>
      <c r="O1301" s="19"/>
      <c r="P1301" s="19"/>
      <c r="Q1301" s="19"/>
      <c r="R1301" s="19"/>
      <c r="S1301" s="19"/>
      <c r="T1301" s="19"/>
      <c r="U1301" s="19"/>
      <c r="V1301" s="19"/>
      <c r="W1301" s="19"/>
      <c r="X1301" s="19"/>
      <c r="Y1301" s="19"/>
      <c r="Z1301" s="19"/>
      <c r="AA1301" s="19"/>
      <c r="AB1301" s="19"/>
      <c r="AC1301" s="19"/>
      <c r="AD1301" s="19"/>
      <c r="AE1301" s="19"/>
      <c r="AF1301" s="19"/>
      <c r="AG1301" s="19"/>
      <c r="AH1301" s="19"/>
      <c r="AI1301" s="19"/>
      <c r="AJ1301" s="19"/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/>
      <c r="AW1301" s="19"/>
      <c r="AX1301" s="19"/>
      <c r="GA1301" s="42"/>
    </row>
    <row r="1302" spans="1:183" s="18" customFormat="1" ht="12.75" x14ac:dyDescent="0.2">
      <c r="A1302" s="39"/>
      <c r="B1302" s="40"/>
      <c r="C1302" s="40"/>
      <c r="D1302" s="40"/>
      <c r="E1302" s="40"/>
      <c r="F1302" s="40"/>
      <c r="G1302" s="41"/>
      <c r="H1302" s="40"/>
      <c r="I1302" s="40"/>
      <c r="J1302" s="40"/>
      <c r="K1302" s="19"/>
      <c r="L1302" s="19"/>
      <c r="M1302" s="19"/>
      <c r="N1302" s="19"/>
      <c r="O1302" s="19"/>
      <c r="P1302" s="19"/>
      <c r="Q1302" s="19"/>
      <c r="R1302" s="19"/>
      <c r="S1302" s="19"/>
      <c r="T1302" s="19"/>
      <c r="U1302" s="19"/>
      <c r="V1302" s="19"/>
      <c r="W1302" s="19"/>
      <c r="X1302" s="19"/>
      <c r="Y1302" s="19"/>
      <c r="Z1302" s="19"/>
      <c r="AA1302" s="19"/>
      <c r="AB1302" s="19"/>
      <c r="AC1302" s="19"/>
      <c r="AD1302" s="19"/>
      <c r="AE1302" s="19"/>
      <c r="AF1302" s="19"/>
      <c r="AG1302" s="19"/>
      <c r="AH1302" s="19"/>
      <c r="AI1302" s="19"/>
      <c r="AJ1302" s="19"/>
      <c r="AK1302" s="19"/>
      <c r="AL1302" s="19"/>
      <c r="AM1302" s="19"/>
      <c r="AN1302" s="19"/>
      <c r="AO1302" s="19"/>
      <c r="AP1302" s="19"/>
      <c r="AQ1302" s="19"/>
      <c r="AR1302" s="19"/>
      <c r="AS1302" s="19"/>
      <c r="AT1302" s="19"/>
      <c r="AU1302" s="19"/>
      <c r="AV1302" s="19"/>
      <c r="AW1302" s="19"/>
      <c r="AX1302" s="19"/>
      <c r="GA1302" s="42"/>
    </row>
    <row r="1303" spans="1:183" s="18" customFormat="1" ht="12.75" x14ac:dyDescent="0.2">
      <c r="A1303" s="39"/>
      <c r="B1303" s="40"/>
      <c r="C1303" s="40"/>
      <c r="D1303" s="40"/>
      <c r="E1303" s="40"/>
      <c r="F1303" s="40"/>
      <c r="G1303" s="41"/>
      <c r="H1303" s="40"/>
      <c r="I1303" s="40"/>
      <c r="J1303" s="40"/>
      <c r="K1303" s="19"/>
      <c r="L1303" s="19"/>
      <c r="M1303" s="19"/>
      <c r="N1303" s="19"/>
      <c r="O1303" s="19"/>
      <c r="P1303" s="19"/>
      <c r="Q1303" s="19"/>
      <c r="R1303" s="19"/>
      <c r="S1303" s="19"/>
      <c r="T1303" s="19"/>
      <c r="U1303" s="19"/>
      <c r="V1303" s="19"/>
      <c r="W1303" s="19"/>
      <c r="X1303" s="19"/>
      <c r="Y1303" s="19"/>
      <c r="Z1303" s="19"/>
      <c r="AA1303" s="19"/>
      <c r="AB1303" s="19"/>
      <c r="AC1303" s="19"/>
      <c r="AD1303" s="19"/>
      <c r="AE1303" s="19"/>
      <c r="AF1303" s="19"/>
      <c r="AG1303" s="19"/>
      <c r="AH1303" s="19"/>
      <c r="AI1303" s="19"/>
      <c r="AJ1303" s="19"/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/>
      <c r="AW1303" s="19"/>
      <c r="AX1303" s="19"/>
      <c r="GA1303" s="42"/>
    </row>
    <row r="1304" spans="1:183" s="18" customFormat="1" ht="12.75" x14ac:dyDescent="0.2">
      <c r="A1304" s="39"/>
      <c r="B1304" s="40"/>
      <c r="C1304" s="40"/>
      <c r="D1304" s="40"/>
      <c r="E1304" s="40"/>
      <c r="F1304" s="40"/>
      <c r="G1304" s="41"/>
      <c r="H1304" s="40"/>
      <c r="I1304" s="40"/>
      <c r="J1304" s="40"/>
      <c r="K1304" s="19"/>
      <c r="L1304" s="19"/>
      <c r="M1304" s="19"/>
      <c r="N1304" s="19"/>
      <c r="O1304" s="19"/>
      <c r="P1304" s="19"/>
      <c r="Q1304" s="19"/>
      <c r="R1304" s="19"/>
      <c r="S1304" s="19"/>
      <c r="T1304" s="19"/>
      <c r="U1304" s="19"/>
      <c r="V1304" s="19"/>
      <c r="W1304" s="19"/>
      <c r="X1304" s="19"/>
      <c r="Y1304" s="19"/>
      <c r="Z1304" s="19"/>
      <c r="AA1304" s="19"/>
      <c r="AB1304" s="19"/>
      <c r="AC1304" s="19"/>
      <c r="AD1304" s="19"/>
      <c r="AE1304" s="19"/>
      <c r="AF1304" s="19"/>
      <c r="AG1304" s="19"/>
      <c r="AH1304" s="19"/>
      <c r="AI1304" s="19"/>
      <c r="AJ1304" s="19"/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/>
      <c r="AV1304" s="19"/>
      <c r="AW1304" s="19"/>
      <c r="AX1304" s="19"/>
      <c r="GA1304" s="42"/>
    </row>
    <row r="1305" spans="1:183" s="18" customFormat="1" ht="12.75" x14ac:dyDescent="0.2">
      <c r="A1305" s="39"/>
      <c r="B1305" s="40"/>
      <c r="C1305" s="40"/>
      <c r="D1305" s="40"/>
      <c r="E1305" s="40"/>
      <c r="F1305" s="40"/>
      <c r="G1305" s="41"/>
      <c r="H1305" s="40"/>
      <c r="I1305" s="40"/>
      <c r="J1305" s="40"/>
      <c r="K1305" s="19"/>
      <c r="L1305" s="19"/>
      <c r="M1305" s="19"/>
      <c r="N1305" s="19"/>
      <c r="O1305" s="19"/>
      <c r="P1305" s="19"/>
      <c r="Q1305" s="19"/>
      <c r="R1305" s="19"/>
      <c r="S1305" s="19"/>
      <c r="T1305" s="19"/>
      <c r="U1305" s="19"/>
      <c r="V1305" s="19"/>
      <c r="W1305" s="19"/>
      <c r="X1305" s="19"/>
      <c r="Y1305" s="19"/>
      <c r="Z1305" s="19"/>
      <c r="AA1305" s="19"/>
      <c r="AB1305" s="19"/>
      <c r="AC1305" s="19"/>
      <c r="AD1305" s="19"/>
      <c r="AE1305" s="19"/>
      <c r="AF1305" s="19"/>
      <c r="AG1305" s="19"/>
      <c r="AH1305" s="19"/>
      <c r="AI1305" s="19"/>
      <c r="AJ1305" s="19"/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/>
      <c r="AW1305" s="19"/>
      <c r="AX1305" s="19"/>
      <c r="GA1305" s="42"/>
    </row>
    <row r="1306" spans="1:183" s="18" customFormat="1" ht="12.75" x14ac:dyDescent="0.2">
      <c r="A1306" s="39"/>
      <c r="B1306" s="40"/>
      <c r="C1306" s="40"/>
      <c r="D1306" s="40"/>
      <c r="E1306" s="40"/>
      <c r="F1306" s="40"/>
      <c r="G1306" s="41"/>
      <c r="H1306" s="40"/>
      <c r="I1306" s="40"/>
      <c r="J1306" s="40"/>
      <c r="K1306" s="19"/>
      <c r="L1306" s="19"/>
      <c r="M1306" s="19"/>
      <c r="N1306" s="19"/>
      <c r="O1306" s="19"/>
      <c r="P1306" s="19"/>
      <c r="Q1306" s="19"/>
      <c r="R1306" s="19"/>
      <c r="S1306" s="19"/>
      <c r="T1306" s="19"/>
      <c r="U1306" s="19"/>
      <c r="V1306" s="19"/>
      <c r="W1306" s="19"/>
      <c r="X1306" s="19"/>
      <c r="Y1306" s="19"/>
      <c r="Z1306" s="19"/>
      <c r="AA1306" s="19"/>
      <c r="AB1306" s="19"/>
      <c r="AC1306" s="19"/>
      <c r="AD1306" s="19"/>
      <c r="AE1306" s="19"/>
      <c r="AF1306" s="19"/>
      <c r="AG1306" s="19"/>
      <c r="AH1306" s="19"/>
      <c r="AI1306" s="19"/>
      <c r="AJ1306" s="19"/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/>
      <c r="AW1306" s="19"/>
      <c r="AX1306" s="19"/>
      <c r="GA1306" s="42"/>
    </row>
    <row r="1307" spans="1:183" s="18" customFormat="1" ht="12.75" x14ac:dyDescent="0.2">
      <c r="A1307" s="39"/>
      <c r="B1307" s="40"/>
      <c r="C1307" s="40"/>
      <c r="D1307" s="40"/>
      <c r="E1307" s="40"/>
      <c r="F1307" s="40"/>
      <c r="G1307" s="41"/>
      <c r="H1307" s="40"/>
      <c r="I1307" s="40"/>
      <c r="J1307" s="40"/>
      <c r="K1307" s="19"/>
      <c r="L1307" s="19"/>
      <c r="M1307" s="19"/>
      <c r="N1307" s="19"/>
      <c r="O1307" s="19"/>
      <c r="P1307" s="19"/>
      <c r="Q1307" s="19"/>
      <c r="R1307" s="19"/>
      <c r="S1307" s="19"/>
      <c r="T1307" s="19"/>
      <c r="U1307" s="19"/>
      <c r="V1307" s="19"/>
      <c r="W1307" s="19"/>
      <c r="X1307" s="19"/>
      <c r="Y1307" s="19"/>
      <c r="Z1307" s="19"/>
      <c r="AA1307" s="19"/>
      <c r="AB1307" s="19"/>
      <c r="AC1307" s="19"/>
      <c r="AD1307" s="19"/>
      <c r="AE1307" s="19"/>
      <c r="AF1307" s="19"/>
      <c r="AG1307" s="19"/>
      <c r="AH1307" s="19"/>
      <c r="AI1307" s="19"/>
      <c r="AJ1307" s="19"/>
      <c r="AK1307" s="19"/>
      <c r="AL1307" s="19"/>
      <c r="AM1307" s="19"/>
      <c r="AN1307" s="19"/>
      <c r="AO1307" s="19"/>
      <c r="AP1307" s="19"/>
      <c r="AQ1307" s="19"/>
      <c r="AR1307" s="19"/>
      <c r="AS1307" s="19"/>
      <c r="AT1307" s="19"/>
      <c r="AU1307" s="19"/>
      <c r="AV1307" s="19"/>
      <c r="AW1307" s="19"/>
      <c r="AX1307" s="19"/>
      <c r="GA1307" s="42"/>
    </row>
    <row r="1308" spans="1:183" s="18" customFormat="1" ht="12.75" x14ac:dyDescent="0.2">
      <c r="A1308" s="39"/>
      <c r="B1308" s="40"/>
      <c r="C1308" s="40"/>
      <c r="D1308" s="40"/>
      <c r="E1308" s="40"/>
      <c r="F1308" s="40"/>
      <c r="G1308" s="41"/>
      <c r="H1308" s="40"/>
      <c r="I1308" s="40"/>
      <c r="J1308" s="40"/>
      <c r="K1308" s="19"/>
      <c r="L1308" s="19"/>
      <c r="M1308" s="19"/>
      <c r="N1308" s="19"/>
      <c r="O1308" s="19"/>
      <c r="P1308" s="19"/>
      <c r="Q1308" s="19"/>
      <c r="R1308" s="19"/>
      <c r="S1308" s="19"/>
      <c r="T1308" s="19"/>
      <c r="U1308" s="19"/>
      <c r="V1308" s="19"/>
      <c r="W1308" s="19"/>
      <c r="X1308" s="19"/>
      <c r="Y1308" s="19"/>
      <c r="Z1308" s="19"/>
      <c r="AA1308" s="19"/>
      <c r="AB1308" s="19"/>
      <c r="AC1308" s="19"/>
      <c r="AD1308" s="19"/>
      <c r="AE1308" s="19"/>
      <c r="AF1308" s="19"/>
      <c r="AG1308" s="19"/>
      <c r="AH1308" s="19"/>
      <c r="AI1308" s="19"/>
      <c r="AJ1308" s="19"/>
      <c r="AK1308" s="19"/>
      <c r="AL1308" s="19"/>
      <c r="AM1308" s="19"/>
      <c r="AN1308" s="19"/>
      <c r="AO1308" s="19"/>
      <c r="AP1308" s="19"/>
      <c r="AQ1308" s="19"/>
      <c r="AR1308" s="19"/>
      <c r="AS1308" s="19"/>
      <c r="AT1308" s="19"/>
      <c r="AU1308" s="19"/>
      <c r="AV1308" s="19"/>
      <c r="AW1308" s="19"/>
      <c r="AX1308" s="19"/>
      <c r="GA1308" s="42"/>
    </row>
    <row r="1309" spans="1:183" s="18" customFormat="1" ht="12.75" x14ac:dyDescent="0.2">
      <c r="A1309" s="39"/>
      <c r="B1309" s="40"/>
      <c r="C1309" s="40"/>
      <c r="D1309" s="40"/>
      <c r="E1309" s="40"/>
      <c r="F1309" s="40"/>
      <c r="G1309" s="41"/>
      <c r="H1309" s="40"/>
      <c r="I1309" s="40"/>
      <c r="J1309" s="40"/>
      <c r="K1309" s="19"/>
      <c r="L1309" s="19"/>
      <c r="M1309" s="19"/>
      <c r="N1309" s="19"/>
      <c r="O1309" s="19"/>
      <c r="P1309" s="19"/>
      <c r="Q1309" s="19"/>
      <c r="R1309" s="19"/>
      <c r="S1309" s="19"/>
      <c r="T1309" s="19"/>
      <c r="U1309" s="19"/>
      <c r="V1309" s="19"/>
      <c r="W1309" s="19"/>
      <c r="X1309" s="19"/>
      <c r="Y1309" s="19"/>
      <c r="Z1309" s="19"/>
      <c r="AA1309" s="19"/>
      <c r="AB1309" s="19"/>
      <c r="AC1309" s="19"/>
      <c r="AD1309" s="19"/>
      <c r="AE1309" s="19"/>
      <c r="AF1309" s="19"/>
      <c r="AG1309" s="19"/>
      <c r="AH1309" s="19"/>
      <c r="AI1309" s="19"/>
      <c r="AJ1309" s="19"/>
      <c r="AK1309" s="19"/>
      <c r="AL1309" s="19"/>
      <c r="AM1309" s="19"/>
      <c r="AN1309" s="19"/>
      <c r="AO1309" s="19"/>
      <c r="AP1309" s="19"/>
      <c r="AQ1309" s="19"/>
      <c r="AR1309" s="19"/>
      <c r="AS1309" s="19"/>
      <c r="AT1309" s="19"/>
      <c r="AU1309" s="19"/>
      <c r="AV1309" s="19"/>
      <c r="AW1309" s="19"/>
      <c r="AX1309" s="19"/>
      <c r="GA1309" s="42"/>
    </row>
    <row r="1310" spans="1:183" s="18" customFormat="1" ht="12.75" x14ac:dyDescent="0.2">
      <c r="A1310" s="39"/>
      <c r="B1310" s="40"/>
      <c r="C1310" s="40"/>
      <c r="D1310" s="40"/>
      <c r="E1310" s="40"/>
      <c r="F1310" s="40"/>
      <c r="G1310" s="41"/>
      <c r="H1310" s="40"/>
      <c r="I1310" s="40"/>
      <c r="J1310" s="40"/>
      <c r="K1310" s="19"/>
      <c r="L1310" s="19"/>
      <c r="M1310" s="19"/>
      <c r="N1310" s="19"/>
      <c r="O1310" s="19"/>
      <c r="P1310" s="19"/>
      <c r="Q1310" s="19"/>
      <c r="R1310" s="19"/>
      <c r="S1310" s="19"/>
      <c r="T1310" s="19"/>
      <c r="U1310" s="19"/>
      <c r="V1310" s="19"/>
      <c r="W1310" s="19"/>
      <c r="X1310" s="19"/>
      <c r="Y1310" s="19"/>
      <c r="Z1310" s="19"/>
      <c r="AA1310" s="19"/>
      <c r="AB1310" s="19"/>
      <c r="AC1310" s="19"/>
      <c r="AD1310" s="19"/>
      <c r="AE1310" s="19"/>
      <c r="AF1310" s="19"/>
      <c r="AG1310" s="19"/>
      <c r="AH1310" s="19"/>
      <c r="AI1310" s="19"/>
      <c r="AJ1310" s="19"/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/>
      <c r="AW1310" s="19"/>
      <c r="AX1310" s="19"/>
      <c r="GA1310" s="42"/>
    </row>
    <row r="1311" spans="1:183" s="18" customFormat="1" ht="12.75" x14ac:dyDescent="0.2">
      <c r="A1311" s="39"/>
      <c r="B1311" s="40"/>
      <c r="C1311" s="40"/>
      <c r="D1311" s="40"/>
      <c r="E1311" s="40"/>
      <c r="F1311" s="40"/>
      <c r="G1311" s="41"/>
      <c r="H1311" s="40"/>
      <c r="I1311" s="40"/>
      <c r="J1311" s="40"/>
      <c r="K1311" s="19"/>
      <c r="L1311" s="19"/>
      <c r="M1311" s="19"/>
      <c r="N1311" s="19"/>
      <c r="O1311" s="19"/>
      <c r="P1311" s="19"/>
      <c r="Q1311" s="19"/>
      <c r="R1311" s="19"/>
      <c r="S1311" s="19"/>
      <c r="T1311" s="19"/>
      <c r="U1311" s="19"/>
      <c r="V1311" s="19"/>
      <c r="W1311" s="19"/>
      <c r="X1311" s="19"/>
      <c r="Y1311" s="19"/>
      <c r="Z1311" s="19"/>
      <c r="AA1311" s="19"/>
      <c r="AB1311" s="19"/>
      <c r="AC1311" s="19"/>
      <c r="AD1311" s="19"/>
      <c r="AE1311" s="19"/>
      <c r="AF1311" s="19"/>
      <c r="AG1311" s="19"/>
      <c r="AH1311" s="19"/>
      <c r="AI1311" s="19"/>
      <c r="AJ1311" s="19"/>
      <c r="AK1311" s="19"/>
      <c r="AL1311" s="19"/>
      <c r="AM1311" s="19"/>
      <c r="AN1311" s="19"/>
      <c r="AO1311" s="19"/>
      <c r="AP1311" s="19"/>
      <c r="AQ1311" s="19"/>
      <c r="AR1311" s="19"/>
      <c r="AS1311" s="19"/>
      <c r="AT1311" s="19"/>
      <c r="AU1311" s="19"/>
      <c r="AV1311" s="19"/>
      <c r="AW1311" s="19"/>
      <c r="AX1311" s="19"/>
      <c r="GA1311" s="42"/>
    </row>
    <row r="1312" spans="1:183" s="18" customFormat="1" ht="12.75" x14ac:dyDescent="0.2">
      <c r="A1312" s="39"/>
      <c r="B1312" s="40"/>
      <c r="C1312" s="40"/>
      <c r="D1312" s="40"/>
      <c r="E1312" s="40"/>
      <c r="F1312" s="40"/>
      <c r="G1312" s="41"/>
      <c r="H1312" s="40"/>
      <c r="I1312" s="40"/>
      <c r="J1312" s="40"/>
      <c r="K1312" s="19"/>
      <c r="L1312" s="19"/>
      <c r="M1312" s="19"/>
      <c r="N1312" s="19"/>
      <c r="O1312" s="19"/>
      <c r="P1312" s="19"/>
      <c r="Q1312" s="19"/>
      <c r="R1312" s="19"/>
      <c r="S1312" s="19"/>
      <c r="T1312" s="19"/>
      <c r="U1312" s="19"/>
      <c r="V1312" s="19"/>
      <c r="W1312" s="19"/>
      <c r="X1312" s="19"/>
      <c r="Y1312" s="19"/>
      <c r="Z1312" s="19"/>
      <c r="AA1312" s="19"/>
      <c r="AB1312" s="19"/>
      <c r="AC1312" s="19"/>
      <c r="AD1312" s="19"/>
      <c r="AE1312" s="19"/>
      <c r="AF1312" s="19"/>
      <c r="AG1312" s="19"/>
      <c r="AH1312" s="19"/>
      <c r="AI1312" s="19"/>
      <c r="AJ1312" s="19"/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/>
      <c r="AW1312" s="19"/>
      <c r="AX1312" s="19"/>
      <c r="GA1312" s="42"/>
    </row>
    <row r="1313" spans="1:183" s="18" customFormat="1" ht="12.75" x14ac:dyDescent="0.2">
      <c r="A1313" s="39"/>
      <c r="B1313" s="40"/>
      <c r="C1313" s="40"/>
      <c r="D1313" s="40"/>
      <c r="E1313" s="40"/>
      <c r="F1313" s="40"/>
      <c r="G1313" s="41"/>
      <c r="H1313" s="40"/>
      <c r="I1313" s="40"/>
      <c r="J1313" s="40"/>
      <c r="K1313" s="19"/>
      <c r="L1313" s="19"/>
      <c r="M1313" s="19"/>
      <c r="N1313" s="19"/>
      <c r="O1313" s="19"/>
      <c r="P1313" s="19"/>
      <c r="Q1313" s="19"/>
      <c r="R1313" s="19"/>
      <c r="S1313" s="19"/>
      <c r="T1313" s="19"/>
      <c r="U1313" s="19"/>
      <c r="V1313" s="19"/>
      <c r="W1313" s="19"/>
      <c r="X1313" s="19"/>
      <c r="Y1313" s="19"/>
      <c r="Z1313" s="19"/>
      <c r="AA1313" s="19"/>
      <c r="AB1313" s="19"/>
      <c r="AC1313" s="19"/>
      <c r="AD1313" s="19"/>
      <c r="AE1313" s="19"/>
      <c r="AF1313" s="19"/>
      <c r="AG1313" s="19"/>
      <c r="AH1313" s="19"/>
      <c r="AI1313" s="19"/>
      <c r="AJ1313" s="19"/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/>
      <c r="AW1313" s="19"/>
      <c r="AX1313" s="19"/>
      <c r="GA1313" s="42"/>
    </row>
    <row r="1314" spans="1:183" s="18" customFormat="1" ht="12.75" x14ac:dyDescent="0.2">
      <c r="A1314" s="39"/>
      <c r="B1314" s="40"/>
      <c r="C1314" s="40"/>
      <c r="D1314" s="40"/>
      <c r="E1314" s="40"/>
      <c r="F1314" s="40"/>
      <c r="G1314" s="41"/>
      <c r="H1314" s="40"/>
      <c r="I1314" s="40"/>
      <c r="J1314" s="40"/>
      <c r="K1314" s="19"/>
      <c r="L1314" s="19"/>
      <c r="M1314" s="19"/>
      <c r="N1314" s="19"/>
      <c r="O1314" s="19"/>
      <c r="P1314" s="19"/>
      <c r="Q1314" s="19"/>
      <c r="R1314" s="19"/>
      <c r="S1314" s="19"/>
      <c r="T1314" s="19"/>
      <c r="U1314" s="19"/>
      <c r="V1314" s="19"/>
      <c r="W1314" s="19"/>
      <c r="X1314" s="19"/>
      <c r="Y1314" s="19"/>
      <c r="Z1314" s="19"/>
      <c r="AA1314" s="19"/>
      <c r="AB1314" s="19"/>
      <c r="AC1314" s="19"/>
      <c r="AD1314" s="19"/>
      <c r="AE1314" s="19"/>
      <c r="AF1314" s="19"/>
      <c r="AG1314" s="19"/>
      <c r="AH1314" s="19"/>
      <c r="AI1314" s="19"/>
      <c r="AJ1314" s="19"/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/>
      <c r="AW1314" s="19"/>
      <c r="AX1314" s="19"/>
      <c r="GA1314" s="42"/>
    </row>
    <row r="1315" spans="1:183" s="18" customFormat="1" ht="12.75" x14ac:dyDescent="0.2">
      <c r="A1315" s="39"/>
      <c r="B1315" s="40"/>
      <c r="C1315" s="40"/>
      <c r="D1315" s="40"/>
      <c r="E1315" s="40"/>
      <c r="F1315" s="40"/>
      <c r="G1315" s="41"/>
      <c r="H1315" s="40"/>
      <c r="I1315" s="40"/>
      <c r="J1315" s="40"/>
      <c r="K1315" s="19"/>
      <c r="L1315" s="19"/>
      <c r="M1315" s="19"/>
      <c r="N1315" s="19"/>
      <c r="O1315" s="19"/>
      <c r="P1315" s="19"/>
      <c r="Q1315" s="19"/>
      <c r="R1315" s="19"/>
      <c r="S1315" s="19"/>
      <c r="T1315" s="19"/>
      <c r="U1315" s="19"/>
      <c r="V1315" s="19"/>
      <c r="W1315" s="19"/>
      <c r="X1315" s="19"/>
      <c r="Y1315" s="19"/>
      <c r="Z1315" s="19"/>
      <c r="AA1315" s="19"/>
      <c r="AB1315" s="19"/>
      <c r="AC1315" s="19"/>
      <c r="AD1315" s="19"/>
      <c r="AE1315" s="19"/>
      <c r="AF1315" s="19"/>
      <c r="AG1315" s="19"/>
      <c r="AH1315" s="19"/>
      <c r="AI1315" s="19"/>
      <c r="AJ1315" s="19"/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/>
      <c r="AW1315" s="19"/>
      <c r="AX1315" s="19"/>
      <c r="GA1315" s="42"/>
    </row>
    <row r="1316" spans="1:183" s="18" customFormat="1" ht="12.75" x14ac:dyDescent="0.2">
      <c r="A1316" s="39"/>
      <c r="B1316" s="40"/>
      <c r="C1316" s="40"/>
      <c r="D1316" s="40"/>
      <c r="E1316" s="40"/>
      <c r="F1316" s="40"/>
      <c r="G1316" s="41"/>
      <c r="H1316" s="40"/>
      <c r="I1316" s="40"/>
      <c r="J1316" s="40"/>
      <c r="K1316" s="19"/>
      <c r="L1316" s="19"/>
      <c r="M1316" s="19"/>
      <c r="N1316" s="19"/>
      <c r="O1316" s="19"/>
      <c r="P1316" s="19"/>
      <c r="Q1316" s="19"/>
      <c r="R1316" s="19"/>
      <c r="S1316" s="19"/>
      <c r="T1316" s="19"/>
      <c r="U1316" s="19"/>
      <c r="V1316" s="19"/>
      <c r="W1316" s="19"/>
      <c r="X1316" s="19"/>
      <c r="Y1316" s="19"/>
      <c r="Z1316" s="19"/>
      <c r="AA1316" s="19"/>
      <c r="AB1316" s="19"/>
      <c r="AC1316" s="19"/>
      <c r="AD1316" s="19"/>
      <c r="AE1316" s="19"/>
      <c r="AF1316" s="19"/>
      <c r="AG1316" s="19"/>
      <c r="AH1316" s="19"/>
      <c r="AI1316" s="19"/>
      <c r="AJ1316" s="19"/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/>
      <c r="AW1316" s="19"/>
      <c r="AX1316" s="19"/>
      <c r="GA1316" s="42"/>
    </row>
    <row r="1317" spans="1:183" s="18" customFormat="1" ht="12.75" x14ac:dyDescent="0.2">
      <c r="A1317" s="39"/>
      <c r="B1317" s="40"/>
      <c r="C1317" s="40"/>
      <c r="D1317" s="40"/>
      <c r="E1317" s="40"/>
      <c r="F1317" s="40"/>
      <c r="G1317" s="41"/>
      <c r="H1317" s="40"/>
      <c r="I1317" s="40"/>
      <c r="J1317" s="40"/>
      <c r="K1317" s="19"/>
      <c r="L1317" s="19"/>
      <c r="M1317" s="19"/>
      <c r="N1317" s="19"/>
      <c r="O1317" s="19"/>
      <c r="P1317" s="19"/>
      <c r="Q1317" s="19"/>
      <c r="R1317" s="19"/>
      <c r="S1317" s="19"/>
      <c r="T1317" s="19"/>
      <c r="U1317" s="19"/>
      <c r="V1317" s="19"/>
      <c r="W1317" s="19"/>
      <c r="X1317" s="19"/>
      <c r="Y1317" s="19"/>
      <c r="Z1317" s="19"/>
      <c r="AA1317" s="19"/>
      <c r="AB1317" s="19"/>
      <c r="AC1317" s="19"/>
      <c r="AD1317" s="19"/>
      <c r="AE1317" s="19"/>
      <c r="AF1317" s="19"/>
      <c r="AG1317" s="19"/>
      <c r="AH1317" s="19"/>
      <c r="AI1317" s="19"/>
      <c r="AJ1317" s="19"/>
      <c r="AK1317" s="19"/>
      <c r="AL1317" s="19"/>
      <c r="AM1317" s="19"/>
      <c r="AN1317" s="19"/>
      <c r="AO1317" s="19"/>
      <c r="AP1317" s="19"/>
      <c r="AQ1317" s="19"/>
      <c r="AR1317" s="19"/>
      <c r="AS1317" s="19"/>
      <c r="AT1317" s="19"/>
      <c r="AU1317" s="19"/>
      <c r="AV1317" s="19"/>
      <c r="AW1317" s="19"/>
      <c r="AX1317" s="19"/>
      <c r="GA1317" s="42"/>
    </row>
    <row r="1318" spans="1:183" s="18" customFormat="1" ht="12.75" x14ac:dyDescent="0.2">
      <c r="A1318" s="39"/>
      <c r="B1318" s="40"/>
      <c r="C1318" s="40"/>
      <c r="D1318" s="40"/>
      <c r="E1318" s="40"/>
      <c r="F1318" s="40"/>
      <c r="G1318" s="41"/>
      <c r="H1318" s="40"/>
      <c r="I1318" s="40"/>
      <c r="J1318" s="40"/>
      <c r="K1318" s="19"/>
      <c r="L1318" s="19"/>
      <c r="M1318" s="19"/>
      <c r="N1318" s="19"/>
      <c r="O1318" s="19"/>
      <c r="P1318" s="19"/>
      <c r="Q1318" s="19"/>
      <c r="R1318" s="19"/>
      <c r="S1318" s="19"/>
      <c r="T1318" s="19"/>
      <c r="U1318" s="19"/>
      <c r="V1318" s="19"/>
      <c r="W1318" s="19"/>
      <c r="X1318" s="19"/>
      <c r="Y1318" s="19"/>
      <c r="Z1318" s="19"/>
      <c r="AA1318" s="19"/>
      <c r="AB1318" s="19"/>
      <c r="AC1318" s="19"/>
      <c r="AD1318" s="19"/>
      <c r="AE1318" s="19"/>
      <c r="AF1318" s="19"/>
      <c r="AG1318" s="19"/>
      <c r="AH1318" s="19"/>
      <c r="AI1318" s="19"/>
      <c r="AJ1318" s="19"/>
      <c r="AK1318" s="19"/>
      <c r="AL1318" s="19"/>
      <c r="AM1318" s="19"/>
      <c r="AN1318" s="19"/>
      <c r="AO1318" s="19"/>
      <c r="AP1318" s="19"/>
      <c r="AQ1318" s="19"/>
      <c r="AR1318" s="19"/>
      <c r="AS1318" s="19"/>
      <c r="AT1318" s="19"/>
      <c r="AU1318" s="19"/>
      <c r="AV1318" s="19"/>
      <c r="AW1318" s="19"/>
      <c r="AX1318" s="19"/>
      <c r="GA1318" s="42"/>
    </row>
    <row r="1319" spans="1:183" s="18" customFormat="1" ht="12.75" x14ac:dyDescent="0.2">
      <c r="A1319" s="39"/>
      <c r="B1319" s="40"/>
      <c r="C1319" s="40"/>
      <c r="D1319" s="40"/>
      <c r="E1319" s="40"/>
      <c r="F1319" s="40"/>
      <c r="G1319" s="41"/>
      <c r="H1319" s="40"/>
      <c r="I1319" s="40"/>
      <c r="J1319" s="40"/>
      <c r="K1319" s="19"/>
      <c r="L1319" s="19"/>
      <c r="M1319" s="19"/>
      <c r="N1319" s="19"/>
      <c r="O1319" s="19"/>
      <c r="P1319" s="19"/>
      <c r="Q1319" s="19"/>
      <c r="R1319" s="19"/>
      <c r="S1319" s="19"/>
      <c r="T1319" s="19"/>
      <c r="U1319" s="19"/>
      <c r="V1319" s="19"/>
      <c r="W1319" s="19"/>
      <c r="X1319" s="19"/>
      <c r="Y1319" s="19"/>
      <c r="Z1319" s="19"/>
      <c r="AA1319" s="19"/>
      <c r="AB1319" s="19"/>
      <c r="AC1319" s="19"/>
      <c r="AD1319" s="19"/>
      <c r="AE1319" s="19"/>
      <c r="AF1319" s="19"/>
      <c r="AG1319" s="19"/>
      <c r="AH1319" s="19"/>
      <c r="AI1319" s="19"/>
      <c r="AJ1319" s="19"/>
      <c r="AK1319" s="19"/>
      <c r="AL1319" s="19"/>
      <c r="AM1319" s="19"/>
      <c r="AN1319" s="19"/>
      <c r="AO1319" s="19"/>
      <c r="AP1319" s="19"/>
      <c r="AQ1319" s="19"/>
      <c r="AR1319" s="19"/>
      <c r="AS1319" s="19"/>
      <c r="AT1319" s="19"/>
      <c r="AU1319" s="19"/>
      <c r="AV1319" s="19"/>
      <c r="AW1319" s="19"/>
      <c r="AX1319" s="19"/>
      <c r="GA1319" s="42"/>
    </row>
    <row r="1320" spans="1:183" s="18" customFormat="1" ht="12.75" x14ac:dyDescent="0.2">
      <c r="A1320" s="39"/>
      <c r="B1320" s="40"/>
      <c r="C1320" s="40"/>
      <c r="D1320" s="40"/>
      <c r="E1320" s="40"/>
      <c r="F1320" s="40"/>
      <c r="G1320" s="41"/>
      <c r="H1320" s="40"/>
      <c r="I1320" s="40"/>
      <c r="J1320" s="40"/>
      <c r="K1320" s="19"/>
      <c r="L1320" s="19"/>
      <c r="M1320" s="19"/>
      <c r="N1320" s="19"/>
      <c r="O1320" s="19"/>
      <c r="P1320" s="19"/>
      <c r="Q1320" s="19"/>
      <c r="R1320" s="19"/>
      <c r="S1320" s="19"/>
      <c r="T1320" s="19"/>
      <c r="U1320" s="19"/>
      <c r="V1320" s="19"/>
      <c r="W1320" s="19"/>
      <c r="X1320" s="19"/>
      <c r="Y1320" s="19"/>
      <c r="Z1320" s="19"/>
      <c r="AA1320" s="19"/>
      <c r="AB1320" s="19"/>
      <c r="AC1320" s="19"/>
      <c r="AD1320" s="19"/>
      <c r="AE1320" s="19"/>
      <c r="AF1320" s="19"/>
      <c r="AG1320" s="19"/>
      <c r="AH1320" s="19"/>
      <c r="AI1320" s="19"/>
      <c r="AJ1320" s="19"/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/>
      <c r="AW1320" s="19"/>
      <c r="AX1320" s="19"/>
      <c r="GA1320" s="42"/>
    </row>
    <row r="1321" spans="1:183" s="18" customFormat="1" ht="12.75" x14ac:dyDescent="0.2">
      <c r="A1321" s="39"/>
      <c r="B1321" s="40"/>
      <c r="C1321" s="40"/>
      <c r="D1321" s="40"/>
      <c r="E1321" s="40"/>
      <c r="F1321" s="40"/>
      <c r="G1321" s="41"/>
      <c r="H1321" s="40"/>
      <c r="I1321" s="40"/>
      <c r="J1321" s="40"/>
      <c r="K1321" s="19"/>
      <c r="L1321" s="19"/>
      <c r="M1321" s="19"/>
      <c r="N1321" s="19"/>
      <c r="O1321" s="19"/>
      <c r="P1321" s="19"/>
      <c r="Q1321" s="19"/>
      <c r="R1321" s="19"/>
      <c r="S1321" s="19"/>
      <c r="T1321" s="19"/>
      <c r="U1321" s="19"/>
      <c r="V1321" s="19"/>
      <c r="W1321" s="19"/>
      <c r="X1321" s="19"/>
      <c r="Y1321" s="19"/>
      <c r="Z1321" s="19"/>
      <c r="AA1321" s="19"/>
      <c r="AB1321" s="19"/>
      <c r="AC1321" s="19"/>
      <c r="AD1321" s="19"/>
      <c r="AE1321" s="19"/>
      <c r="AF1321" s="19"/>
      <c r="AG1321" s="19"/>
      <c r="AH1321" s="19"/>
      <c r="AI1321" s="19"/>
      <c r="AJ1321" s="19"/>
      <c r="AK1321" s="19"/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  <c r="AW1321" s="19"/>
      <c r="AX1321" s="19"/>
      <c r="GA1321" s="42"/>
    </row>
    <row r="1322" spans="1:183" s="18" customFormat="1" ht="12.75" x14ac:dyDescent="0.2">
      <c r="A1322" s="39"/>
      <c r="B1322" s="40"/>
      <c r="C1322" s="40"/>
      <c r="D1322" s="40"/>
      <c r="E1322" s="40"/>
      <c r="F1322" s="40"/>
      <c r="G1322" s="41"/>
      <c r="H1322" s="40"/>
      <c r="I1322" s="40"/>
      <c r="J1322" s="40"/>
      <c r="K1322" s="19"/>
      <c r="L1322" s="19"/>
      <c r="M1322" s="19"/>
      <c r="N1322" s="19"/>
      <c r="O1322" s="19"/>
      <c r="P1322" s="19"/>
      <c r="Q1322" s="19"/>
      <c r="R1322" s="19"/>
      <c r="S1322" s="19"/>
      <c r="T1322" s="19"/>
      <c r="U1322" s="19"/>
      <c r="V1322" s="19"/>
      <c r="W1322" s="19"/>
      <c r="X1322" s="19"/>
      <c r="Y1322" s="19"/>
      <c r="Z1322" s="19"/>
      <c r="AA1322" s="19"/>
      <c r="AB1322" s="19"/>
      <c r="AC1322" s="19"/>
      <c r="AD1322" s="19"/>
      <c r="AE1322" s="19"/>
      <c r="AF1322" s="19"/>
      <c r="AG1322" s="19"/>
      <c r="AH1322" s="19"/>
      <c r="AI1322" s="19"/>
      <c r="AJ1322" s="19"/>
      <c r="AK1322" s="19"/>
      <c r="AL1322" s="19"/>
      <c r="AM1322" s="19"/>
      <c r="AN1322" s="19"/>
      <c r="AO1322" s="19"/>
      <c r="AP1322" s="19"/>
      <c r="AQ1322" s="19"/>
      <c r="AR1322" s="19"/>
      <c r="AS1322" s="19"/>
      <c r="AT1322" s="19"/>
      <c r="AU1322" s="19"/>
      <c r="AV1322" s="19"/>
      <c r="AW1322" s="19"/>
      <c r="AX1322" s="19"/>
      <c r="GA1322" s="42"/>
    </row>
    <row r="1323" spans="1:183" s="18" customFormat="1" ht="12.75" x14ac:dyDescent="0.2">
      <c r="A1323" s="39"/>
      <c r="B1323" s="40"/>
      <c r="C1323" s="40"/>
      <c r="D1323" s="40"/>
      <c r="E1323" s="40"/>
      <c r="F1323" s="40"/>
      <c r="G1323" s="41"/>
      <c r="H1323" s="40"/>
      <c r="I1323" s="40"/>
      <c r="J1323" s="40"/>
      <c r="K1323" s="19"/>
      <c r="L1323" s="19"/>
      <c r="M1323" s="19"/>
      <c r="N1323" s="19"/>
      <c r="O1323" s="19"/>
      <c r="P1323" s="19"/>
      <c r="Q1323" s="19"/>
      <c r="R1323" s="19"/>
      <c r="S1323" s="19"/>
      <c r="T1323" s="19"/>
      <c r="U1323" s="19"/>
      <c r="V1323" s="19"/>
      <c r="W1323" s="19"/>
      <c r="X1323" s="19"/>
      <c r="Y1323" s="19"/>
      <c r="Z1323" s="19"/>
      <c r="AA1323" s="19"/>
      <c r="AB1323" s="19"/>
      <c r="AC1323" s="19"/>
      <c r="AD1323" s="19"/>
      <c r="AE1323" s="19"/>
      <c r="AF1323" s="19"/>
      <c r="AG1323" s="19"/>
      <c r="AH1323" s="19"/>
      <c r="AI1323" s="19"/>
      <c r="AJ1323" s="19"/>
      <c r="AK1323" s="19"/>
      <c r="AL1323" s="19"/>
      <c r="AM1323" s="19"/>
      <c r="AN1323" s="19"/>
      <c r="AO1323" s="19"/>
      <c r="AP1323" s="19"/>
      <c r="AQ1323" s="19"/>
      <c r="AR1323" s="19"/>
      <c r="AS1323" s="19"/>
      <c r="AT1323" s="19"/>
      <c r="AU1323" s="19"/>
      <c r="AV1323" s="19"/>
      <c r="AW1323" s="19"/>
      <c r="AX1323" s="19"/>
      <c r="GA1323" s="42"/>
    </row>
    <row r="1324" spans="1:183" s="18" customFormat="1" ht="12.75" x14ac:dyDescent="0.2">
      <c r="A1324" s="39"/>
      <c r="B1324" s="40"/>
      <c r="C1324" s="40"/>
      <c r="D1324" s="40"/>
      <c r="E1324" s="40"/>
      <c r="F1324" s="40"/>
      <c r="G1324" s="41"/>
      <c r="H1324" s="40"/>
      <c r="I1324" s="40"/>
      <c r="J1324" s="40"/>
      <c r="K1324" s="19"/>
      <c r="L1324" s="19"/>
      <c r="M1324" s="19"/>
      <c r="N1324" s="19"/>
      <c r="O1324" s="19"/>
      <c r="P1324" s="19"/>
      <c r="Q1324" s="19"/>
      <c r="R1324" s="19"/>
      <c r="S1324" s="19"/>
      <c r="T1324" s="19"/>
      <c r="U1324" s="19"/>
      <c r="V1324" s="19"/>
      <c r="W1324" s="19"/>
      <c r="X1324" s="19"/>
      <c r="Y1324" s="19"/>
      <c r="Z1324" s="19"/>
      <c r="AA1324" s="19"/>
      <c r="AB1324" s="19"/>
      <c r="AC1324" s="19"/>
      <c r="AD1324" s="19"/>
      <c r="AE1324" s="19"/>
      <c r="AF1324" s="19"/>
      <c r="AG1324" s="19"/>
      <c r="AH1324" s="19"/>
      <c r="AI1324" s="19"/>
      <c r="AJ1324" s="19"/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/>
      <c r="AW1324" s="19"/>
      <c r="AX1324" s="19"/>
      <c r="GA1324" s="42"/>
    </row>
    <row r="1325" spans="1:183" s="18" customFormat="1" ht="12.75" x14ac:dyDescent="0.2">
      <c r="A1325" s="39"/>
      <c r="B1325" s="40"/>
      <c r="C1325" s="40"/>
      <c r="D1325" s="40"/>
      <c r="E1325" s="40"/>
      <c r="F1325" s="40"/>
      <c r="G1325" s="41"/>
      <c r="H1325" s="40"/>
      <c r="I1325" s="40"/>
      <c r="J1325" s="40"/>
      <c r="K1325" s="19"/>
      <c r="L1325" s="19"/>
      <c r="M1325" s="19"/>
      <c r="N1325" s="19"/>
      <c r="O1325" s="19"/>
      <c r="P1325" s="19"/>
      <c r="Q1325" s="19"/>
      <c r="R1325" s="19"/>
      <c r="S1325" s="19"/>
      <c r="T1325" s="19"/>
      <c r="U1325" s="19"/>
      <c r="V1325" s="19"/>
      <c r="W1325" s="19"/>
      <c r="X1325" s="19"/>
      <c r="Y1325" s="19"/>
      <c r="Z1325" s="19"/>
      <c r="AA1325" s="19"/>
      <c r="AB1325" s="19"/>
      <c r="AC1325" s="19"/>
      <c r="AD1325" s="19"/>
      <c r="AE1325" s="19"/>
      <c r="AF1325" s="19"/>
      <c r="AG1325" s="19"/>
      <c r="AH1325" s="19"/>
      <c r="AI1325" s="19"/>
      <c r="AJ1325" s="19"/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/>
      <c r="AW1325" s="19"/>
      <c r="AX1325" s="19"/>
      <c r="GA1325" s="42"/>
    </row>
    <row r="1326" spans="1:183" s="18" customFormat="1" ht="12.75" x14ac:dyDescent="0.2">
      <c r="A1326" s="39"/>
      <c r="B1326" s="40"/>
      <c r="C1326" s="40"/>
      <c r="D1326" s="40"/>
      <c r="E1326" s="40"/>
      <c r="F1326" s="40"/>
      <c r="G1326" s="41"/>
      <c r="H1326" s="40"/>
      <c r="I1326" s="40"/>
      <c r="J1326" s="40"/>
      <c r="K1326" s="19"/>
      <c r="L1326" s="19"/>
      <c r="M1326" s="19"/>
      <c r="N1326" s="19"/>
      <c r="O1326" s="19"/>
      <c r="P1326" s="19"/>
      <c r="Q1326" s="19"/>
      <c r="R1326" s="19"/>
      <c r="S1326" s="19"/>
      <c r="T1326" s="19"/>
      <c r="U1326" s="19"/>
      <c r="V1326" s="19"/>
      <c r="W1326" s="19"/>
      <c r="X1326" s="19"/>
      <c r="Y1326" s="19"/>
      <c r="Z1326" s="19"/>
      <c r="AA1326" s="19"/>
      <c r="AB1326" s="19"/>
      <c r="AC1326" s="19"/>
      <c r="AD1326" s="19"/>
      <c r="AE1326" s="19"/>
      <c r="AF1326" s="19"/>
      <c r="AG1326" s="19"/>
      <c r="AH1326" s="19"/>
      <c r="AI1326" s="19"/>
      <c r="AJ1326" s="19"/>
      <c r="AK1326" s="19"/>
      <c r="AL1326" s="19"/>
      <c r="AM1326" s="19"/>
      <c r="AN1326" s="19"/>
      <c r="AO1326" s="19"/>
      <c r="AP1326" s="19"/>
      <c r="AQ1326" s="19"/>
      <c r="AR1326" s="19"/>
      <c r="AS1326" s="19"/>
      <c r="AT1326" s="19"/>
      <c r="AU1326" s="19"/>
      <c r="AV1326" s="19"/>
      <c r="AW1326" s="19"/>
      <c r="AX1326" s="19"/>
      <c r="GA1326" s="42"/>
    </row>
    <row r="1327" spans="1:183" s="18" customFormat="1" ht="12.75" x14ac:dyDescent="0.2">
      <c r="A1327" s="39"/>
      <c r="B1327" s="40"/>
      <c r="C1327" s="40"/>
      <c r="D1327" s="40"/>
      <c r="E1327" s="40"/>
      <c r="F1327" s="40"/>
      <c r="G1327" s="41"/>
      <c r="H1327" s="40"/>
      <c r="I1327" s="40"/>
      <c r="J1327" s="40"/>
      <c r="K1327" s="19"/>
      <c r="L1327" s="19"/>
      <c r="M1327" s="19"/>
      <c r="N1327" s="19"/>
      <c r="O1327" s="19"/>
      <c r="P1327" s="19"/>
      <c r="Q1327" s="19"/>
      <c r="R1327" s="19"/>
      <c r="S1327" s="19"/>
      <c r="T1327" s="19"/>
      <c r="U1327" s="19"/>
      <c r="V1327" s="19"/>
      <c r="W1327" s="19"/>
      <c r="X1327" s="19"/>
      <c r="Y1327" s="19"/>
      <c r="Z1327" s="19"/>
      <c r="AA1327" s="19"/>
      <c r="AB1327" s="19"/>
      <c r="AC1327" s="19"/>
      <c r="AD1327" s="19"/>
      <c r="AE1327" s="19"/>
      <c r="AF1327" s="19"/>
      <c r="AG1327" s="19"/>
      <c r="AH1327" s="19"/>
      <c r="AI1327" s="19"/>
      <c r="AJ1327" s="19"/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/>
      <c r="AW1327" s="19"/>
      <c r="AX1327" s="19"/>
      <c r="GA1327" s="42"/>
    </row>
    <row r="1328" spans="1:183" s="18" customFormat="1" ht="12.75" x14ac:dyDescent="0.2">
      <c r="A1328" s="39"/>
      <c r="B1328" s="40"/>
      <c r="C1328" s="40"/>
      <c r="D1328" s="40"/>
      <c r="E1328" s="40"/>
      <c r="F1328" s="40"/>
      <c r="G1328" s="41"/>
      <c r="H1328" s="40"/>
      <c r="I1328" s="40"/>
      <c r="J1328" s="40"/>
      <c r="K1328" s="19"/>
      <c r="L1328" s="19"/>
      <c r="M1328" s="19"/>
      <c r="N1328" s="19"/>
      <c r="O1328" s="19"/>
      <c r="P1328" s="19"/>
      <c r="Q1328" s="19"/>
      <c r="R1328" s="19"/>
      <c r="S1328" s="19"/>
      <c r="T1328" s="19"/>
      <c r="U1328" s="19"/>
      <c r="V1328" s="19"/>
      <c r="W1328" s="19"/>
      <c r="X1328" s="19"/>
      <c r="Y1328" s="19"/>
      <c r="Z1328" s="19"/>
      <c r="AA1328" s="19"/>
      <c r="AB1328" s="19"/>
      <c r="AC1328" s="19"/>
      <c r="AD1328" s="19"/>
      <c r="AE1328" s="19"/>
      <c r="AF1328" s="19"/>
      <c r="AG1328" s="19"/>
      <c r="AH1328" s="19"/>
      <c r="AI1328" s="19"/>
      <c r="AJ1328" s="19"/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/>
      <c r="AW1328" s="19"/>
      <c r="AX1328" s="19"/>
      <c r="GA1328" s="42"/>
    </row>
    <row r="1329" spans="1:183" s="18" customFormat="1" ht="12.75" x14ac:dyDescent="0.2">
      <c r="A1329" s="39"/>
      <c r="B1329" s="40"/>
      <c r="C1329" s="40"/>
      <c r="D1329" s="40"/>
      <c r="E1329" s="40"/>
      <c r="F1329" s="40"/>
      <c r="G1329" s="41"/>
      <c r="H1329" s="40"/>
      <c r="I1329" s="40"/>
      <c r="J1329" s="40"/>
      <c r="K1329" s="19"/>
      <c r="L1329" s="19"/>
      <c r="M1329" s="19"/>
      <c r="N1329" s="19"/>
      <c r="O1329" s="19"/>
      <c r="P1329" s="19"/>
      <c r="Q1329" s="19"/>
      <c r="R1329" s="19"/>
      <c r="S1329" s="19"/>
      <c r="T1329" s="19"/>
      <c r="U1329" s="19"/>
      <c r="V1329" s="19"/>
      <c r="W1329" s="19"/>
      <c r="X1329" s="19"/>
      <c r="Y1329" s="19"/>
      <c r="Z1329" s="19"/>
      <c r="AA1329" s="19"/>
      <c r="AB1329" s="19"/>
      <c r="AC1329" s="19"/>
      <c r="AD1329" s="19"/>
      <c r="AE1329" s="19"/>
      <c r="AF1329" s="19"/>
      <c r="AG1329" s="19"/>
      <c r="AH1329" s="19"/>
      <c r="AI1329" s="19"/>
      <c r="AJ1329" s="19"/>
      <c r="AK1329" s="19"/>
      <c r="AL1329" s="19"/>
      <c r="AM1329" s="19"/>
      <c r="AN1329" s="19"/>
      <c r="AO1329" s="19"/>
      <c r="AP1329" s="19"/>
      <c r="AQ1329" s="19"/>
      <c r="AR1329" s="19"/>
      <c r="AS1329" s="19"/>
      <c r="AT1329" s="19"/>
      <c r="AU1329" s="19"/>
      <c r="AV1329" s="19"/>
      <c r="AW1329" s="19"/>
      <c r="AX1329" s="19"/>
      <c r="GA1329" s="42"/>
    </row>
    <row r="1330" spans="1:183" s="18" customFormat="1" ht="12.75" x14ac:dyDescent="0.2">
      <c r="A1330" s="39"/>
      <c r="B1330" s="40"/>
      <c r="C1330" s="40"/>
      <c r="D1330" s="40"/>
      <c r="E1330" s="40"/>
      <c r="F1330" s="40"/>
      <c r="G1330" s="41"/>
      <c r="H1330" s="40"/>
      <c r="I1330" s="40"/>
      <c r="J1330" s="40"/>
      <c r="K1330" s="19"/>
      <c r="L1330" s="19"/>
      <c r="M1330" s="19"/>
      <c r="N1330" s="19"/>
      <c r="O1330" s="19"/>
      <c r="P1330" s="19"/>
      <c r="Q1330" s="19"/>
      <c r="R1330" s="19"/>
      <c r="S1330" s="19"/>
      <c r="T1330" s="19"/>
      <c r="U1330" s="19"/>
      <c r="V1330" s="19"/>
      <c r="W1330" s="19"/>
      <c r="X1330" s="19"/>
      <c r="Y1330" s="19"/>
      <c r="Z1330" s="19"/>
      <c r="AA1330" s="19"/>
      <c r="AB1330" s="19"/>
      <c r="AC1330" s="19"/>
      <c r="AD1330" s="19"/>
      <c r="AE1330" s="19"/>
      <c r="AF1330" s="19"/>
      <c r="AG1330" s="19"/>
      <c r="AH1330" s="19"/>
      <c r="AI1330" s="19"/>
      <c r="AJ1330" s="19"/>
      <c r="AK1330" s="19"/>
      <c r="AL1330" s="19"/>
      <c r="AM1330" s="19"/>
      <c r="AN1330" s="19"/>
      <c r="AO1330" s="19"/>
      <c r="AP1330" s="19"/>
      <c r="AQ1330" s="19"/>
      <c r="AR1330" s="19"/>
      <c r="AS1330" s="19"/>
      <c r="AT1330" s="19"/>
      <c r="AU1330" s="19"/>
      <c r="AV1330" s="19"/>
      <c r="AW1330" s="19"/>
      <c r="AX1330" s="19"/>
      <c r="GA1330" s="42"/>
    </row>
    <row r="1331" spans="1:183" s="18" customFormat="1" ht="12.75" x14ac:dyDescent="0.2">
      <c r="A1331" s="39"/>
      <c r="B1331" s="40"/>
      <c r="C1331" s="40"/>
      <c r="D1331" s="40"/>
      <c r="E1331" s="40"/>
      <c r="F1331" s="40"/>
      <c r="G1331" s="41"/>
      <c r="H1331" s="40"/>
      <c r="I1331" s="40"/>
      <c r="J1331" s="40"/>
      <c r="K1331" s="19"/>
      <c r="L1331" s="19"/>
      <c r="M1331" s="19"/>
      <c r="N1331" s="19"/>
      <c r="O1331" s="19"/>
      <c r="P1331" s="19"/>
      <c r="Q1331" s="19"/>
      <c r="R1331" s="19"/>
      <c r="S1331" s="19"/>
      <c r="T1331" s="19"/>
      <c r="U1331" s="19"/>
      <c r="V1331" s="19"/>
      <c r="W1331" s="19"/>
      <c r="X1331" s="19"/>
      <c r="Y1331" s="19"/>
      <c r="Z1331" s="19"/>
      <c r="AA1331" s="19"/>
      <c r="AB1331" s="19"/>
      <c r="AC1331" s="19"/>
      <c r="AD1331" s="19"/>
      <c r="AE1331" s="19"/>
      <c r="AF1331" s="19"/>
      <c r="AG1331" s="19"/>
      <c r="AH1331" s="19"/>
      <c r="AI1331" s="19"/>
      <c r="AJ1331" s="19"/>
      <c r="AK1331" s="19"/>
      <c r="AL1331" s="19"/>
      <c r="AM1331" s="19"/>
      <c r="AN1331" s="19"/>
      <c r="AO1331" s="19"/>
      <c r="AP1331" s="19"/>
      <c r="AQ1331" s="19"/>
      <c r="AR1331" s="19"/>
      <c r="AS1331" s="19"/>
      <c r="AT1331" s="19"/>
      <c r="AU1331" s="19"/>
      <c r="AV1331" s="19"/>
      <c r="AW1331" s="19"/>
      <c r="AX1331" s="19"/>
      <c r="GA1331" s="42"/>
    </row>
    <row r="1332" spans="1:183" s="18" customFormat="1" ht="12.75" x14ac:dyDescent="0.2">
      <c r="A1332" s="39"/>
      <c r="B1332" s="40"/>
      <c r="C1332" s="40"/>
      <c r="D1332" s="40"/>
      <c r="E1332" s="40"/>
      <c r="F1332" s="40"/>
      <c r="G1332" s="41"/>
      <c r="H1332" s="40"/>
      <c r="I1332" s="40"/>
      <c r="J1332" s="40"/>
      <c r="K1332" s="19"/>
      <c r="L1332" s="19"/>
      <c r="M1332" s="19"/>
      <c r="N1332" s="19"/>
      <c r="O1332" s="19"/>
      <c r="P1332" s="19"/>
      <c r="Q1332" s="19"/>
      <c r="R1332" s="19"/>
      <c r="S1332" s="19"/>
      <c r="T1332" s="19"/>
      <c r="U1332" s="19"/>
      <c r="V1332" s="19"/>
      <c r="W1332" s="19"/>
      <c r="X1332" s="19"/>
      <c r="Y1332" s="19"/>
      <c r="Z1332" s="19"/>
      <c r="AA1332" s="19"/>
      <c r="AB1332" s="19"/>
      <c r="AC1332" s="19"/>
      <c r="AD1332" s="19"/>
      <c r="AE1332" s="19"/>
      <c r="AF1332" s="19"/>
      <c r="AG1332" s="19"/>
      <c r="AH1332" s="19"/>
      <c r="AI1332" s="19"/>
      <c r="AJ1332" s="19"/>
      <c r="AK1332" s="19"/>
      <c r="AL1332" s="19"/>
      <c r="AM1332" s="19"/>
      <c r="AN1332" s="19"/>
      <c r="AO1332" s="19"/>
      <c r="AP1332" s="19"/>
      <c r="AQ1332" s="19"/>
      <c r="AR1332" s="19"/>
      <c r="AS1332" s="19"/>
      <c r="AT1332" s="19"/>
      <c r="AU1332" s="19"/>
      <c r="AV1332" s="19"/>
      <c r="AW1332" s="19"/>
      <c r="AX1332" s="19"/>
      <c r="GA1332" s="42"/>
    </row>
    <row r="1333" spans="1:183" s="18" customFormat="1" ht="12.75" x14ac:dyDescent="0.2">
      <c r="A1333" s="39"/>
      <c r="B1333" s="40"/>
      <c r="C1333" s="40"/>
      <c r="D1333" s="40"/>
      <c r="E1333" s="40"/>
      <c r="F1333" s="40"/>
      <c r="G1333" s="41"/>
      <c r="H1333" s="40"/>
      <c r="I1333" s="40"/>
      <c r="J1333" s="40"/>
      <c r="K1333" s="19"/>
      <c r="L1333" s="19"/>
      <c r="M1333" s="19"/>
      <c r="N1333" s="19"/>
      <c r="O1333" s="19"/>
      <c r="P1333" s="19"/>
      <c r="Q1333" s="19"/>
      <c r="R1333" s="19"/>
      <c r="S1333" s="19"/>
      <c r="T1333" s="19"/>
      <c r="U1333" s="19"/>
      <c r="V1333" s="19"/>
      <c r="W1333" s="19"/>
      <c r="X1333" s="19"/>
      <c r="Y1333" s="19"/>
      <c r="Z1333" s="19"/>
      <c r="AA1333" s="19"/>
      <c r="AB1333" s="19"/>
      <c r="AC1333" s="19"/>
      <c r="AD1333" s="19"/>
      <c r="AE1333" s="19"/>
      <c r="AF1333" s="19"/>
      <c r="AG1333" s="19"/>
      <c r="AH1333" s="19"/>
      <c r="AI1333" s="19"/>
      <c r="AJ1333" s="19"/>
      <c r="AK1333" s="19"/>
      <c r="AL1333" s="19"/>
      <c r="AM1333" s="19"/>
      <c r="AN1333" s="19"/>
      <c r="AO1333" s="19"/>
      <c r="AP1333" s="19"/>
      <c r="AQ1333" s="19"/>
      <c r="AR1333" s="19"/>
      <c r="AS1333" s="19"/>
      <c r="AT1333" s="19"/>
      <c r="AU1333" s="19"/>
      <c r="AV1333" s="19"/>
      <c r="AW1333" s="19"/>
      <c r="AX1333" s="19"/>
      <c r="GA1333" s="42"/>
    </row>
    <row r="1334" spans="1:183" s="18" customFormat="1" ht="12.75" x14ac:dyDescent="0.2">
      <c r="A1334" s="39"/>
      <c r="B1334" s="40"/>
      <c r="C1334" s="40"/>
      <c r="D1334" s="40"/>
      <c r="E1334" s="40"/>
      <c r="F1334" s="40"/>
      <c r="G1334" s="41"/>
      <c r="H1334" s="40"/>
      <c r="I1334" s="40"/>
      <c r="J1334" s="40"/>
      <c r="K1334" s="19"/>
      <c r="L1334" s="19"/>
      <c r="M1334" s="19"/>
      <c r="N1334" s="19"/>
      <c r="O1334" s="19"/>
      <c r="P1334" s="19"/>
      <c r="Q1334" s="19"/>
      <c r="R1334" s="19"/>
      <c r="S1334" s="19"/>
      <c r="T1334" s="19"/>
      <c r="U1334" s="19"/>
      <c r="V1334" s="19"/>
      <c r="W1334" s="19"/>
      <c r="X1334" s="19"/>
      <c r="Y1334" s="19"/>
      <c r="Z1334" s="19"/>
      <c r="AA1334" s="19"/>
      <c r="AB1334" s="19"/>
      <c r="AC1334" s="19"/>
      <c r="AD1334" s="19"/>
      <c r="AE1334" s="19"/>
      <c r="AF1334" s="19"/>
      <c r="AG1334" s="19"/>
      <c r="AH1334" s="19"/>
      <c r="AI1334" s="19"/>
      <c r="AJ1334" s="19"/>
      <c r="AK1334" s="19"/>
      <c r="AL1334" s="19"/>
      <c r="AM1334" s="19"/>
      <c r="AN1334" s="19"/>
      <c r="AO1334" s="19"/>
      <c r="AP1334" s="19"/>
      <c r="AQ1334" s="19"/>
      <c r="AR1334" s="19"/>
      <c r="AS1334" s="19"/>
      <c r="AT1334" s="19"/>
      <c r="AU1334" s="19"/>
      <c r="AV1334" s="19"/>
      <c r="AW1334" s="19"/>
      <c r="AX1334" s="19"/>
      <c r="GA1334" s="42"/>
    </row>
    <row r="1335" spans="1:183" s="18" customFormat="1" ht="12.75" x14ac:dyDescent="0.2">
      <c r="A1335" s="39"/>
      <c r="B1335" s="40"/>
      <c r="C1335" s="40"/>
      <c r="D1335" s="40"/>
      <c r="E1335" s="40"/>
      <c r="F1335" s="40"/>
      <c r="G1335" s="41"/>
      <c r="H1335" s="40"/>
      <c r="I1335" s="40"/>
      <c r="J1335" s="40"/>
      <c r="K1335" s="19"/>
      <c r="L1335" s="19"/>
      <c r="M1335" s="19"/>
      <c r="N1335" s="19"/>
      <c r="O1335" s="19"/>
      <c r="P1335" s="19"/>
      <c r="Q1335" s="19"/>
      <c r="R1335" s="19"/>
      <c r="S1335" s="19"/>
      <c r="T1335" s="19"/>
      <c r="U1335" s="19"/>
      <c r="V1335" s="19"/>
      <c r="W1335" s="19"/>
      <c r="X1335" s="19"/>
      <c r="Y1335" s="19"/>
      <c r="Z1335" s="19"/>
      <c r="AA1335" s="19"/>
      <c r="AB1335" s="19"/>
      <c r="AC1335" s="19"/>
      <c r="AD1335" s="19"/>
      <c r="AE1335" s="19"/>
      <c r="AF1335" s="19"/>
      <c r="AG1335" s="19"/>
      <c r="AH1335" s="19"/>
      <c r="AI1335" s="19"/>
      <c r="AJ1335" s="19"/>
      <c r="AK1335" s="19"/>
      <c r="AL1335" s="19"/>
      <c r="AM1335" s="19"/>
      <c r="AN1335" s="19"/>
      <c r="AO1335" s="19"/>
      <c r="AP1335" s="19"/>
      <c r="AQ1335" s="19"/>
      <c r="AR1335" s="19"/>
      <c r="AS1335" s="19"/>
      <c r="AT1335" s="19"/>
      <c r="AU1335" s="19"/>
      <c r="AV1335" s="19"/>
      <c r="AW1335" s="19"/>
      <c r="AX1335" s="19"/>
      <c r="GA1335" s="42"/>
    </row>
    <row r="1336" spans="1:183" s="18" customFormat="1" ht="12.75" x14ac:dyDescent="0.2">
      <c r="A1336" s="39"/>
      <c r="B1336" s="40"/>
      <c r="C1336" s="40"/>
      <c r="D1336" s="40"/>
      <c r="E1336" s="40"/>
      <c r="F1336" s="40"/>
      <c r="G1336" s="41"/>
      <c r="H1336" s="40"/>
      <c r="I1336" s="40"/>
      <c r="J1336" s="40"/>
      <c r="K1336" s="19"/>
      <c r="L1336" s="19"/>
      <c r="M1336" s="19"/>
      <c r="N1336" s="19"/>
      <c r="O1336" s="19"/>
      <c r="P1336" s="19"/>
      <c r="Q1336" s="19"/>
      <c r="R1336" s="19"/>
      <c r="S1336" s="19"/>
      <c r="T1336" s="19"/>
      <c r="U1336" s="19"/>
      <c r="V1336" s="19"/>
      <c r="W1336" s="19"/>
      <c r="X1336" s="19"/>
      <c r="Y1336" s="19"/>
      <c r="Z1336" s="19"/>
      <c r="AA1336" s="19"/>
      <c r="AB1336" s="19"/>
      <c r="AC1336" s="19"/>
      <c r="AD1336" s="19"/>
      <c r="AE1336" s="19"/>
      <c r="AF1336" s="19"/>
      <c r="AG1336" s="19"/>
      <c r="AH1336" s="19"/>
      <c r="AI1336" s="19"/>
      <c r="AJ1336" s="19"/>
      <c r="AK1336" s="19"/>
      <c r="AL1336" s="19"/>
      <c r="AM1336" s="19"/>
      <c r="AN1336" s="19"/>
      <c r="AO1336" s="19"/>
      <c r="AP1336" s="19"/>
      <c r="AQ1336" s="19"/>
      <c r="AR1336" s="19"/>
      <c r="AS1336" s="19"/>
      <c r="AT1336" s="19"/>
      <c r="AU1336" s="19"/>
      <c r="AV1336" s="19"/>
      <c r="AW1336" s="19"/>
      <c r="AX1336" s="19"/>
      <c r="GA1336" s="42"/>
    </row>
    <row r="1337" spans="1:183" s="18" customFormat="1" ht="12.75" x14ac:dyDescent="0.2">
      <c r="A1337" s="39"/>
      <c r="B1337" s="40"/>
      <c r="C1337" s="40"/>
      <c r="D1337" s="40"/>
      <c r="E1337" s="40"/>
      <c r="F1337" s="40"/>
      <c r="G1337" s="41"/>
      <c r="H1337" s="40"/>
      <c r="I1337" s="40"/>
      <c r="J1337" s="40"/>
      <c r="K1337" s="19"/>
      <c r="L1337" s="19"/>
      <c r="M1337" s="19"/>
      <c r="N1337" s="19"/>
      <c r="O1337" s="19"/>
      <c r="P1337" s="19"/>
      <c r="Q1337" s="19"/>
      <c r="R1337" s="19"/>
      <c r="S1337" s="19"/>
      <c r="T1337" s="19"/>
      <c r="U1337" s="19"/>
      <c r="V1337" s="19"/>
      <c r="W1337" s="19"/>
      <c r="X1337" s="19"/>
      <c r="Y1337" s="19"/>
      <c r="Z1337" s="19"/>
      <c r="AA1337" s="19"/>
      <c r="AB1337" s="19"/>
      <c r="AC1337" s="19"/>
      <c r="AD1337" s="19"/>
      <c r="AE1337" s="19"/>
      <c r="AF1337" s="19"/>
      <c r="AG1337" s="19"/>
      <c r="AH1337" s="19"/>
      <c r="AI1337" s="19"/>
      <c r="AJ1337" s="19"/>
      <c r="AK1337" s="19"/>
      <c r="AL1337" s="19"/>
      <c r="AM1337" s="19"/>
      <c r="AN1337" s="19"/>
      <c r="AO1337" s="19"/>
      <c r="AP1337" s="19"/>
      <c r="AQ1337" s="19"/>
      <c r="AR1337" s="19"/>
      <c r="AS1337" s="19"/>
      <c r="AT1337" s="19"/>
      <c r="AU1337" s="19"/>
      <c r="AV1337" s="19"/>
      <c r="AW1337" s="19"/>
      <c r="AX1337" s="19"/>
      <c r="GA1337" s="42"/>
    </row>
    <row r="1338" spans="1:183" s="18" customFormat="1" ht="12.75" x14ac:dyDescent="0.2">
      <c r="A1338" s="39"/>
      <c r="B1338" s="40"/>
      <c r="C1338" s="40"/>
      <c r="D1338" s="40"/>
      <c r="E1338" s="40"/>
      <c r="F1338" s="40"/>
      <c r="G1338" s="41"/>
      <c r="H1338" s="40"/>
      <c r="I1338" s="40"/>
      <c r="J1338" s="40"/>
      <c r="K1338" s="19"/>
      <c r="L1338" s="19"/>
      <c r="M1338" s="19"/>
      <c r="N1338" s="19"/>
      <c r="O1338" s="19"/>
      <c r="P1338" s="19"/>
      <c r="Q1338" s="19"/>
      <c r="R1338" s="19"/>
      <c r="S1338" s="19"/>
      <c r="T1338" s="19"/>
      <c r="U1338" s="19"/>
      <c r="V1338" s="19"/>
      <c r="W1338" s="19"/>
      <c r="X1338" s="19"/>
      <c r="Y1338" s="19"/>
      <c r="Z1338" s="19"/>
      <c r="AA1338" s="19"/>
      <c r="AB1338" s="19"/>
      <c r="AC1338" s="19"/>
      <c r="AD1338" s="19"/>
      <c r="AE1338" s="19"/>
      <c r="AF1338" s="19"/>
      <c r="AG1338" s="19"/>
      <c r="AH1338" s="19"/>
      <c r="AI1338" s="19"/>
      <c r="AJ1338" s="19"/>
      <c r="AK1338" s="19"/>
      <c r="AL1338" s="19"/>
      <c r="AM1338" s="19"/>
      <c r="AN1338" s="19"/>
      <c r="AO1338" s="19"/>
      <c r="AP1338" s="19"/>
      <c r="AQ1338" s="19"/>
      <c r="AR1338" s="19"/>
      <c r="AS1338" s="19"/>
      <c r="AT1338" s="19"/>
      <c r="AU1338" s="19"/>
      <c r="AV1338" s="19"/>
      <c r="AW1338" s="19"/>
      <c r="AX1338" s="19"/>
      <c r="GA1338" s="42"/>
    </row>
    <row r="1339" spans="1:183" s="18" customFormat="1" ht="12.75" x14ac:dyDescent="0.2">
      <c r="A1339" s="39"/>
      <c r="B1339" s="40"/>
      <c r="C1339" s="40"/>
      <c r="D1339" s="40"/>
      <c r="E1339" s="40"/>
      <c r="F1339" s="40"/>
      <c r="G1339" s="41"/>
      <c r="H1339" s="40"/>
      <c r="I1339" s="40"/>
      <c r="J1339" s="40"/>
      <c r="K1339" s="19"/>
      <c r="L1339" s="19"/>
      <c r="M1339" s="19"/>
      <c r="N1339" s="19"/>
      <c r="O1339" s="19"/>
      <c r="P1339" s="19"/>
      <c r="Q1339" s="19"/>
      <c r="R1339" s="19"/>
      <c r="S1339" s="19"/>
      <c r="T1339" s="19"/>
      <c r="U1339" s="19"/>
      <c r="V1339" s="19"/>
      <c r="W1339" s="19"/>
      <c r="X1339" s="19"/>
      <c r="Y1339" s="19"/>
      <c r="Z1339" s="19"/>
      <c r="AA1339" s="19"/>
      <c r="AB1339" s="19"/>
      <c r="AC1339" s="19"/>
      <c r="AD1339" s="19"/>
      <c r="AE1339" s="19"/>
      <c r="AF1339" s="19"/>
      <c r="AG1339" s="19"/>
      <c r="AH1339" s="19"/>
      <c r="AI1339" s="19"/>
      <c r="AJ1339" s="19"/>
      <c r="AK1339" s="19"/>
      <c r="AL1339" s="19"/>
      <c r="AM1339" s="19"/>
      <c r="AN1339" s="19"/>
      <c r="AO1339" s="19"/>
      <c r="AP1339" s="19"/>
      <c r="AQ1339" s="19"/>
      <c r="AR1339" s="19"/>
      <c r="AS1339" s="19"/>
      <c r="AT1339" s="19"/>
      <c r="AU1339" s="19"/>
      <c r="AV1339" s="19"/>
      <c r="AW1339" s="19"/>
      <c r="AX1339" s="19"/>
      <c r="GA1339" s="42"/>
    </row>
    <row r="1340" spans="1:183" s="18" customFormat="1" ht="12.75" x14ac:dyDescent="0.2">
      <c r="A1340" s="39"/>
      <c r="B1340" s="40"/>
      <c r="C1340" s="40"/>
      <c r="D1340" s="40"/>
      <c r="E1340" s="40"/>
      <c r="F1340" s="40"/>
      <c r="G1340" s="41"/>
      <c r="H1340" s="40"/>
      <c r="I1340" s="40"/>
      <c r="J1340" s="40"/>
      <c r="K1340" s="19"/>
      <c r="L1340" s="19"/>
      <c r="M1340" s="19"/>
      <c r="N1340" s="19"/>
      <c r="O1340" s="19"/>
      <c r="P1340" s="19"/>
      <c r="Q1340" s="19"/>
      <c r="R1340" s="19"/>
      <c r="S1340" s="19"/>
      <c r="T1340" s="19"/>
      <c r="U1340" s="19"/>
      <c r="V1340" s="19"/>
      <c r="W1340" s="19"/>
      <c r="X1340" s="19"/>
      <c r="Y1340" s="19"/>
      <c r="Z1340" s="19"/>
      <c r="AA1340" s="19"/>
      <c r="AB1340" s="19"/>
      <c r="AC1340" s="19"/>
      <c r="AD1340" s="19"/>
      <c r="AE1340" s="19"/>
      <c r="AF1340" s="19"/>
      <c r="AG1340" s="19"/>
      <c r="AH1340" s="19"/>
      <c r="AI1340" s="19"/>
      <c r="AJ1340" s="19"/>
      <c r="AK1340" s="19"/>
      <c r="AL1340" s="19"/>
      <c r="AM1340" s="19"/>
      <c r="AN1340" s="19"/>
      <c r="AO1340" s="19"/>
      <c r="AP1340" s="19"/>
      <c r="AQ1340" s="19"/>
      <c r="AR1340" s="19"/>
      <c r="AS1340" s="19"/>
      <c r="AT1340" s="19"/>
      <c r="AU1340" s="19"/>
      <c r="AV1340" s="19"/>
      <c r="AW1340" s="19"/>
      <c r="AX1340" s="19"/>
      <c r="GA1340" s="42"/>
    </row>
    <row r="1341" spans="1:183" s="18" customFormat="1" ht="12.75" x14ac:dyDescent="0.2">
      <c r="A1341" s="39"/>
      <c r="B1341" s="40"/>
      <c r="C1341" s="40"/>
      <c r="D1341" s="40"/>
      <c r="E1341" s="40"/>
      <c r="F1341" s="40"/>
      <c r="G1341" s="41"/>
      <c r="H1341" s="40"/>
      <c r="I1341" s="40"/>
      <c r="J1341" s="40"/>
      <c r="K1341" s="19"/>
      <c r="L1341" s="19"/>
      <c r="M1341" s="19"/>
      <c r="N1341" s="19"/>
      <c r="O1341" s="19"/>
      <c r="P1341" s="19"/>
      <c r="Q1341" s="19"/>
      <c r="R1341" s="19"/>
      <c r="S1341" s="19"/>
      <c r="T1341" s="19"/>
      <c r="U1341" s="19"/>
      <c r="V1341" s="19"/>
      <c r="W1341" s="19"/>
      <c r="X1341" s="19"/>
      <c r="Y1341" s="19"/>
      <c r="Z1341" s="19"/>
      <c r="AA1341" s="19"/>
      <c r="AB1341" s="19"/>
      <c r="AC1341" s="19"/>
      <c r="AD1341" s="19"/>
      <c r="AE1341" s="19"/>
      <c r="AF1341" s="19"/>
      <c r="AG1341" s="19"/>
      <c r="AH1341" s="19"/>
      <c r="AI1341" s="19"/>
      <c r="AJ1341" s="19"/>
      <c r="AK1341" s="19"/>
      <c r="AL1341" s="19"/>
      <c r="AM1341" s="19"/>
      <c r="AN1341" s="19"/>
      <c r="AO1341" s="19"/>
      <c r="AP1341" s="19"/>
      <c r="AQ1341" s="19"/>
      <c r="AR1341" s="19"/>
      <c r="AS1341" s="19"/>
      <c r="AT1341" s="19"/>
      <c r="AU1341" s="19"/>
      <c r="AV1341" s="19"/>
      <c r="AW1341" s="19"/>
      <c r="AX1341" s="19"/>
      <c r="GA1341" s="42"/>
    </row>
    <row r="1342" spans="1:183" s="18" customFormat="1" ht="12.75" x14ac:dyDescent="0.2">
      <c r="A1342" s="39"/>
      <c r="B1342" s="40"/>
      <c r="C1342" s="40"/>
      <c r="D1342" s="40"/>
      <c r="E1342" s="40"/>
      <c r="F1342" s="40"/>
      <c r="G1342" s="41"/>
      <c r="H1342" s="40"/>
      <c r="I1342" s="40"/>
      <c r="J1342" s="40"/>
      <c r="K1342" s="19"/>
      <c r="L1342" s="19"/>
      <c r="M1342" s="19"/>
      <c r="N1342" s="19"/>
      <c r="O1342" s="19"/>
      <c r="P1342" s="19"/>
      <c r="Q1342" s="19"/>
      <c r="R1342" s="19"/>
      <c r="S1342" s="19"/>
      <c r="T1342" s="19"/>
      <c r="U1342" s="19"/>
      <c r="V1342" s="19"/>
      <c r="W1342" s="19"/>
      <c r="X1342" s="19"/>
      <c r="Y1342" s="19"/>
      <c r="Z1342" s="19"/>
      <c r="AA1342" s="19"/>
      <c r="AB1342" s="19"/>
      <c r="AC1342" s="19"/>
      <c r="AD1342" s="19"/>
      <c r="AE1342" s="19"/>
      <c r="AF1342" s="19"/>
      <c r="AG1342" s="19"/>
      <c r="AH1342" s="19"/>
      <c r="AI1342" s="19"/>
      <c r="AJ1342" s="19"/>
      <c r="AK1342" s="19"/>
      <c r="AL1342" s="19"/>
      <c r="AM1342" s="19"/>
      <c r="AN1342" s="19"/>
      <c r="AO1342" s="19"/>
      <c r="AP1342" s="19"/>
      <c r="AQ1342" s="19"/>
      <c r="AR1342" s="19"/>
      <c r="AS1342" s="19"/>
      <c r="AT1342" s="19"/>
      <c r="AU1342" s="19"/>
      <c r="AV1342" s="19"/>
      <c r="AW1342" s="19"/>
      <c r="AX1342" s="19"/>
      <c r="GA1342" s="42"/>
    </row>
    <row r="1343" spans="1:183" s="18" customFormat="1" ht="12.75" x14ac:dyDescent="0.2">
      <c r="A1343" s="39"/>
      <c r="B1343" s="40"/>
      <c r="C1343" s="40"/>
      <c r="D1343" s="40"/>
      <c r="E1343" s="40"/>
      <c r="F1343" s="40"/>
      <c r="G1343" s="41"/>
      <c r="H1343" s="40"/>
      <c r="I1343" s="40"/>
      <c r="J1343" s="40"/>
      <c r="K1343" s="19"/>
      <c r="L1343" s="19"/>
      <c r="M1343" s="19"/>
      <c r="N1343" s="19"/>
      <c r="O1343" s="19"/>
      <c r="P1343" s="19"/>
      <c r="Q1343" s="19"/>
      <c r="R1343" s="19"/>
      <c r="S1343" s="19"/>
      <c r="T1343" s="19"/>
      <c r="U1343" s="19"/>
      <c r="V1343" s="19"/>
      <c r="W1343" s="19"/>
      <c r="X1343" s="19"/>
      <c r="Y1343" s="19"/>
      <c r="Z1343" s="19"/>
      <c r="AA1343" s="19"/>
      <c r="AB1343" s="19"/>
      <c r="AC1343" s="19"/>
      <c r="AD1343" s="19"/>
      <c r="AE1343" s="19"/>
      <c r="AF1343" s="19"/>
      <c r="AG1343" s="19"/>
      <c r="AH1343" s="19"/>
      <c r="AI1343" s="19"/>
      <c r="AJ1343" s="19"/>
      <c r="AK1343" s="19"/>
      <c r="AL1343" s="19"/>
      <c r="AM1343" s="19"/>
      <c r="AN1343" s="19"/>
      <c r="AO1343" s="19"/>
      <c r="AP1343" s="19"/>
      <c r="AQ1343" s="19"/>
      <c r="AR1343" s="19"/>
      <c r="AS1343" s="19"/>
      <c r="AT1343" s="19"/>
      <c r="AU1343" s="19"/>
      <c r="AV1343" s="19"/>
      <c r="AW1343" s="19"/>
      <c r="AX1343" s="19"/>
      <c r="GA1343" s="42"/>
    </row>
    <row r="1344" spans="1:183" s="18" customFormat="1" ht="12.75" x14ac:dyDescent="0.2">
      <c r="A1344" s="39"/>
      <c r="B1344" s="40"/>
      <c r="C1344" s="40"/>
      <c r="D1344" s="40"/>
      <c r="E1344" s="40"/>
      <c r="F1344" s="40"/>
      <c r="G1344" s="41"/>
      <c r="H1344" s="40"/>
      <c r="I1344" s="40"/>
      <c r="J1344" s="40"/>
      <c r="K1344" s="19"/>
      <c r="L1344" s="19"/>
      <c r="M1344" s="19"/>
      <c r="N1344" s="19"/>
      <c r="O1344" s="19"/>
      <c r="P1344" s="19"/>
      <c r="Q1344" s="19"/>
      <c r="R1344" s="19"/>
      <c r="S1344" s="19"/>
      <c r="T1344" s="19"/>
      <c r="U1344" s="19"/>
      <c r="V1344" s="19"/>
      <c r="W1344" s="19"/>
      <c r="X1344" s="19"/>
      <c r="Y1344" s="19"/>
      <c r="Z1344" s="19"/>
      <c r="AA1344" s="19"/>
      <c r="AB1344" s="19"/>
      <c r="AC1344" s="19"/>
      <c r="AD1344" s="19"/>
      <c r="AE1344" s="19"/>
      <c r="AF1344" s="19"/>
      <c r="AG1344" s="19"/>
      <c r="AH1344" s="19"/>
      <c r="AI1344" s="19"/>
      <c r="AJ1344" s="19"/>
      <c r="AK1344" s="19"/>
      <c r="AL1344" s="19"/>
      <c r="AM1344" s="19"/>
      <c r="AN1344" s="19"/>
      <c r="AO1344" s="19"/>
      <c r="AP1344" s="19"/>
      <c r="AQ1344" s="19"/>
      <c r="AR1344" s="19"/>
      <c r="AS1344" s="19"/>
      <c r="AT1344" s="19"/>
      <c r="AU1344" s="19"/>
      <c r="AV1344" s="19"/>
      <c r="AW1344" s="19"/>
      <c r="AX1344" s="19"/>
      <c r="GA1344" s="42"/>
    </row>
    <row r="1345" spans="1:183" s="18" customFormat="1" ht="12.75" x14ac:dyDescent="0.2">
      <c r="A1345" s="39"/>
      <c r="B1345" s="40"/>
      <c r="C1345" s="40"/>
      <c r="D1345" s="40"/>
      <c r="E1345" s="40"/>
      <c r="F1345" s="40"/>
      <c r="G1345" s="41"/>
      <c r="H1345" s="40"/>
      <c r="I1345" s="40"/>
      <c r="J1345" s="40"/>
      <c r="K1345" s="19"/>
      <c r="L1345" s="19"/>
      <c r="M1345" s="19"/>
      <c r="N1345" s="19"/>
      <c r="O1345" s="19"/>
      <c r="P1345" s="19"/>
      <c r="Q1345" s="19"/>
      <c r="R1345" s="19"/>
      <c r="S1345" s="19"/>
      <c r="T1345" s="19"/>
      <c r="U1345" s="19"/>
      <c r="V1345" s="19"/>
      <c r="W1345" s="19"/>
      <c r="X1345" s="19"/>
      <c r="Y1345" s="19"/>
      <c r="Z1345" s="19"/>
      <c r="AA1345" s="19"/>
      <c r="AB1345" s="19"/>
      <c r="AC1345" s="19"/>
      <c r="AD1345" s="19"/>
      <c r="AE1345" s="19"/>
      <c r="AF1345" s="19"/>
      <c r="AG1345" s="19"/>
      <c r="AH1345" s="19"/>
      <c r="AI1345" s="19"/>
      <c r="AJ1345" s="19"/>
      <c r="AK1345" s="19"/>
      <c r="AL1345" s="19"/>
      <c r="AM1345" s="19"/>
      <c r="AN1345" s="19"/>
      <c r="AO1345" s="19"/>
      <c r="AP1345" s="19"/>
      <c r="AQ1345" s="19"/>
      <c r="AR1345" s="19"/>
      <c r="AS1345" s="19"/>
      <c r="AT1345" s="19"/>
      <c r="AU1345" s="19"/>
      <c r="AV1345" s="19"/>
      <c r="AW1345" s="19"/>
      <c r="AX1345" s="19"/>
      <c r="GA1345" s="42"/>
    </row>
    <row r="1346" spans="1:183" s="18" customFormat="1" ht="12.75" x14ac:dyDescent="0.2">
      <c r="A1346" s="39"/>
      <c r="B1346" s="40"/>
      <c r="C1346" s="40"/>
      <c r="D1346" s="40"/>
      <c r="E1346" s="40"/>
      <c r="F1346" s="40"/>
      <c r="G1346" s="41"/>
      <c r="H1346" s="40"/>
      <c r="I1346" s="40"/>
      <c r="J1346" s="40"/>
      <c r="K1346" s="19"/>
      <c r="L1346" s="19"/>
      <c r="M1346" s="19"/>
      <c r="N1346" s="19"/>
      <c r="O1346" s="19"/>
      <c r="P1346" s="19"/>
      <c r="Q1346" s="19"/>
      <c r="R1346" s="19"/>
      <c r="S1346" s="19"/>
      <c r="T1346" s="19"/>
      <c r="U1346" s="19"/>
      <c r="V1346" s="19"/>
      <c r="W1346" s="19"/>
      <c r="X1346" s="19"/>
      <c r="Y1346" s="19"/>
      <c r="Z1346" s="19"/>
      <c r="AA1346" s="19"/>
      <c r="AB1346" s="19"/>
      <c r="AC1346" s="19"/>
      <c r="AD1346" s="19"/>
      <c r="AE1346" s="19"/>
      <c r="AF1346" s="19"/>
      <c r="AG1346" s="19"/>
      <c r="AH1346" s="19"/>
      <c r="AI1346" s="19"/>
      <c r="AJ1346" s="19"/>
      <c r="AK1346" s="19"/>
      <c r="AL1346" s="19"/>
      <c r="AM1346" s="19"/>
      <c r="AN1346" s="19"/>
      <c r="AO1346" s="19"/>
      <c r="AP1346" s="19"/>
      <c r="AQ1346" s="19"/>
      <c r="AR1346" s="19"/>
      <c r="AS1346" s="19"/>
      <c r="AT1346" s="19"/>
      <c r="AU1346" s="19"/>
      <c r="AV1346" s="19"/>
      <c r="AW1346" s="19"/>
      <c r="AX1346" s="19"/>
      <c r="GA1346" s="42"/>
    </row>
    <row r="1347" spans="1:183" s="18" customFormat="1" ht="12.75" x14ac:dyDescent="0.2">
      <c r="A1347" s="39"/>
      <c r="B1347" s="40"/>
      <c r="C1347" s="40"/>
      <c r="D1347" s="40"/>
      <c r="E1347" s="40"/>
      <c r="F1347" s="40"/>
      <c r="G1347" s="41"/>
      <c r="H1347" s="40"/>
      <c r="I1347" s="40"/>
      <c r="J1347" s="40"/>
      <c r="K1347" s="19"/>
      <c r="L1347" s="19"/>
      <c r="M1347" s="19"/>
      <c r="N1347" s="19"/>
      <c r="O1347" s="19"/>
      <c r="P1347" s="19"/>
      <c r="Q1347" s="19"/>
      <c r="R1347" s="19"/>
      <c r="S1347" s="19"/>
      <c r="T1347" s="19"/>
      <c r="U1347" s="19"/>
      <c r="V1347" s="19"/>
      <c r="W1347" s="19"/>
      <c r="X1347" s="19"/>
      <c r="Y1347" s="19"/>
      <c r="Z1347" s="19"/>
      <c r="AA1347" s="19"/>
      <c r="AB1347" s="19"/>
      <c r="AC1347" s="19"/>
      <c r="AD1347" s="19"/>
      <c r="AE1347" s="19"/>
      <c r="AF1347" s="19"/>
      <c r="AG1347" s="19"/>
      <c r="AH1347" s="19"/>
      <c r="AI1347" s="19"/>
      <c r="AJ1347" s="19"/>
      <c r="AK1347" s="19"/>
      <c r="AL1347" s="19"/>
      <c r="AM1347" s="19"/>
      <c r="AN1347" s="19"/>
      <c r="AO1347" s="19"/>
      <c r="AP1347" s="19"/>
      <c r="AQ1347" s="19"/>
      <c r="AR1347" s="19"/>
      <c r="AS1347" s="19"/>
      <c r="AT1347" s="19"/>
      <c r="AU1347" s="19"/>
      <c r="AV1347" s="19"/>
      <c r="AW1347" s="19"/>
      <c r="AX1347" s="19"/>
      <c r="GA1347" s="42"/>
    </row>
    <row r="1348" spans="1:183" s="18" customFormat="1" ht="12.75" x14ac:dyDescent="0.2">
      <c r="A1348" s="39"/>
      <c r="B1348" s="40"/>
      <c r="C1348" s="40"/>
      <c r="D1348" s="40"/>
      <c r="E1348" s="40"/>
      <c r="F1348" s="40"/>
      <c r="G1348" s="41"/>
      <c r="H1348" s="40"/>
      <c r="I1348" s="40"/>
      <c r="J1348" s="40"/>
      <c r="K1348" s="19"/>
      <c r="L1348" s="19"/>
      <c r="M1348" s="19"/>
      <c r="N1348" s="19"/>
      <c r="O1348" s="19"/>
      <c r="P1348" s="19"/>
      <c r="Q1348" s="19"/>
      <c r="R1348" s="19"/>
      <c r="S1348" s="19"/>
      <c r="T1348" s="19"/>
      <c r="U1348" s="19"/>
      <c r="V1348" s="19"/>
      <c r="W1348" s="19"/>
      <c r="X1348" s="19"/>
      <c r="Y1348" s="19"/>
      <c r="Z1348" s="19"/>
      <c r="AA1348" s="19"/>
      <c r="AB1348" s="19"/>
      <c r="AC1348" s="19"/>
      <c r="AD1348" s="19"/>
      <c r="AE1348" s="19"/>
      <c r="AF1348" s="19"/>
      <c r="AG1348" s="19"/>
      <c r="AH1348" s="19"/>
      <c r="AI1348" s="19"/>
      <c r="AJ1348" s="19"/>
      <c r="AK1348" s="19"/>
      <c r="AL1348" s="19"/>
      <c r="AM1348" s="19"/>
      <c r="AN1348" s="19"/>
      <c r="AO1348" s="19"/>
      <c r="AP1348" s="19"/>
      <c r="AQ1348" s="19"/>
      <c r="AR1348" s="19"/>
      <c r="AS1348" s="19"/>
      <c r="AT1348" s="19"/>
      <c r="AU1348" s="19"/>
      <c r="AV1348" s="19"/>
      <c r="AW1348" s="19"/>
      <c r="AX1348" s="19"/>
      <c r="GA1348" s="42"/>
    </row>
    <row r="1349" spans="1:183" s="18" customFormat="1" ht="12.75" x14ac:dyDescent="0.2">
      <c r="A1349" s="39"/>
      <c r="B1349" s="40"/>
      <c r="C1349" s="40"/>
      <c r="D1349" s="40"/>
      <c r="E1349" s="40"/>
      <c r="F1349" s="40"/>
      <c r="G1349" s="41"/>
      <c r="H1349" s="40"/>
      <c r="I1349" s="40"/>
      <c r="J1349" s="40"/>
      <c r="K1349" s="19"/>
      <c r="L1349" s="19"/>
      <c r="M1349" s="19"/>
      <c r="N1349" s="19"/>
      <c r="O1349" s="19"/>
      <c r="P1349" s="19"/>
      <c r="Q1349" s="19"/>
      <c r="R1349" s="19"/>
      <c r="S1349" s="19"/>
      <c r="T1349" s="19"/>
      <c r="U1349" s="19"/>
      <c r="V1349" s="19"/>
      <c r="W1349" s="19"/>
      <c r="X1349" s="19"/>
      <c r="Y1349" s="19"/>
      <c r="Z1349" s="19"/>
      <c r="AA1349" s="19"/>
      <c r="AB1349" s="19"/>
      <c r="AC1349" s="19"/>
      <c r="AD1349" s="19"/>
      <c r="AE1349" s="19"/>
      <c r="AF1349" s="19"/>
      <c r="AG1349" s="19"/>
      <c r="AH1349" s="19"/>
      <c r="AI1349" s="19"/>
      <c r="AJ1349" s="19"/>
      <c r="AK1349" s="19"/>
      <c r="AL1349" s="19"/>
      <c r="AM1349" s="19"/>
      <c r="AN1349" s="19"/>
      <c r="AO1349" s="19"/>
      <c r="AP1349" s="19"/>
      <c r="AQ1349" s="19"/>
      <c r="AR1349" s="19"/>
      <c r="AS1349" s="19"/>
      <c r="AT1349" s="19"/>
      <c r="AU1349" s="19"/>
      <c r="AV1349" s="19"/>
      <c r="AW1349" s="19"/>
      <c r="AX1349" s="19"/>
      <c r="GA1349" s="42"/>
    </row>
    <row r="1350" spans="1:183" s="18" customFormat="1" ht="12.75" x14ac:dyDescent="0.2">
      <c r="A1350" s="39"/>
      <c r="B1350" s="40"/>
      <c r="C1350" s="40"/>
      <c r="D1350" s="40"/>
      <c r="E1350" s="40"/>
      <c r="F1350" s="40"/>
      <c r="G1350" s="41"/>
      <c r="H1350" s="40"/>
      <c r="I1350" s="40"/>
      <c r="J1350" s="40"/>
      <c r="K1350" s="19"/>
      <c r="L1350" s="19"/>
      <c r="M1350" s="19"/>
      <c r="N1350" s="19"/>
      <c r="O1350" s="19"/>
      <c r="P1350" s="19"/>
      <c r="Q1350" s="19"/>
      <c r="R1350" s="19"/>
      <c r="S1350" s="19"/>
      <c r="T1350" s="19"/>
      <c r="U1350" s="19"/>
      <c r="V1350" s="19"/>
      <c r="W1350" s="19"/>
      <c r="X1350" s="19"/>
      <c r="Y1350" s="19"/>
      <c r="Z1350" s="19"/>
      <c r="AA1350" s="19"/>
      <c r="AB1350" s="19"/>
      <c r="AC1350" s="19"/>
      <c r="AD1350" s="19"/>
      <c r="AE1350" s="19"/>
      <c r="AF1350" s="19"/>
      <c r="AG1350" s="19"/>
      <c r="AH1350" s="19"/>
      <c r="AI1350" s="19"/>
      <c r="AJ1350" s="19"/>
      <c r="AK1350" s="19"/>
      <c r="AL1350" s="19"/>
      <c r="AM1350" s="19"/>
      <c r="AN1350" s="19"/>
      <c r="AO1350" s="19"/>
      <c r="AP1350" s="19"/>
      <c r="AQ1350" s="19"/>
      <c r="AR1350" s="19"/>
      <c r="AS1350" s="19"/>
      <c r="AT1350" s="19"/>
      <c r="AU1350" s="19"/>
      <c r="AV1350" s="19"/>
      <c r="AW1350" s="19"/>
      <c r="AX1350" s="19"/>
      <c r="GA1350" s="42"/>
    </row>
    <row r="1351" spans="1:183" s="18" customFormat="1" ht="12.75" x14ac:dyDescent="0.2">
      <c r="A1351" s="39"/>
      <c r="B1351" s="40"/>
      <c r="C1351" s="40"/>
      <c r="D1351" s="40"/>
      <c r="E1351" s="40"/>
      <c r="F1351" s="40"/>
      <c r="G1351" s="41"/>
      <c r="H1351" s="40"/>
      <c r="I1351" s="40"/>
      <c r="J1351" s="40"/>
      <c r="K1351" s="19"/>
      <c r="L1351" s="19"/>
      <c r="M1351" s="19"/>
      <c r="N1351" s="19"/>
      <c r="O1351" s="19"/>
      <c r="P1351" s="19"/>
      <c r="Q1351" s="19"/>
      <c r="R1351" s="19"/>
      <c r="S1351" s="19"/>
      <c r="T1351" s="19"/>
      <c r="U1351" s="19"/>
      <c r="V1351" s="19"/>
      <c r="W1351" s="19"/>
      <c r="X1351" s="19"/>
      <c r="Y1351" s="19"/>
      <c r="Z1351" s="19"/>
      <c r="AA1351" s="19"/>
      <c r="AB1351" s="19"/>
      <c r="AC1351" s="19"/>
      <c r="AD1351" s="19"/>
      <c r="AE1351" s="19"/>
      <c r="AF1351" s="19"/>
      <c r="AG1351" s="19"/>
      <c r="AH1351" s="19"/>
      <c r="AI1351" s="19"/>
      <c r="AJ1351" s="19"/>
      <c r="AK1351" s="19"/>
      <c r="AL1351" s="19"/>
      <c r="AM1351" s="19"/>
      <c r="AN1351" s="19"/>
      <c r="AO1351" s="19"/>
      <c r="AP1351" s="19"/>
      <c r="AQ1351" s="19"/>
      <c r="AR1351" s="19"/>
      <c r="AS1351" s="19"/>
      <c r="AT1351" s="19"/>
      <c r="AU1351" s="19"/>
      <c r="AV1351" s="19"/>
      <c r="AW1351" s="19"/>
      <c r="AX1351" s="19"/>
      <c r="GA1351" s="42"/>
    </row>
    <row r="1352" spans="1:183" s="18" customFormat="1" ht="12.75" x14ac:dyDescent="0.2">
      <c r="A1352" s="39"/>
      <c r="B1352" s="40"/>
      <c r="C1352" s="40"/>
      <c r="D1352" s="40"/>
      <c r="E1352" s="40"/>
      <c r="F1352" s="40"/>
      <c r="G1352" s="41"/>
      <c r="H1352" s="40"/>
      <c r="I1352" s="40"/>
      <c r="J1352" s="40"/>
      <c r="K1352" s="19"/>
      <c r="L1352" s="19"/>
      <c r="M1352" s="19"/>
      <c r="N1352" s="19"/>
      <c r="O1352" s="19"/>
      <c r="P1352" s="19"/>
      <c r="Q1352" s="19"/>
      <c r="R1352" s="19"/>
      <c r="S1352" s="19"/>
      <c r="T1352" s="19"/>
      <c r="U1352" s="19"/>
      <c r="V1352" s="19"/>
      <c r="W1352" s="19"/>
      <c r="X1352" s="19"/>
      <c r="Y1352" s="19"/>
      <c r="Z1352" s="19"/>
      <c r="AA1352" s="19"/>
      <c r="AB1352" s="19"/>
      <c r="AC1352" s="19"/>
      <c r="AD1352" s="19"/>
      <c r="AE1352" s="19"/>
      <c r="AF1352" s="19"/>
      <c r="AG1352" s="19"/>
      <c r="AH1352" s="19"/>
      <c r="AI1352" s="19"/>
      <c r="AJ1352" s="19"/>
      <c r="AK1352" s="19"/>
      <c r="AL1352" s="19"/>
      <c r="AM1352" s="19"/>
      <c r="AN1352" s="19"/>
      <c r="AO1352" s="19"/>
      <c r="AP1352" s="19"/>
      <c r="AQ1352" s="19"/>
      <c r="AR1352" s="19"/>
      <c r="AS1352" s="19"/>
      <c r="AT1352" s="19"/>
      <c r="AU1352" s="19"/>
      <c r="AV1352" s="19"/>
      <c r="AW1352" s="19"/>
      <c r="AX1352" s="19"/>
      <c r="GA1352" s="42"/>
    </row>
    <row r="1353" spans="1:183" s="18" customFormat="1" ht="12.75" x14ac:dyDescent="0.2">
      <c r="A1353" s="39"/>
      <c r="B1353" s="40"/>
      <c r="C1353" s="40"/>
      <c r="D1353" s="40"/>
      <c r="E1353" s="40"/>
      <c r="F1353" s="40"/>
      <c r="G1353" s="41"/>
      <c r="H1353" s="40"/>
      <c r="I1353" s="40"/>
      <c r="J1353" s="40"/>
      <c r="K1353" s="19"/>
      <c r="L1353" s="19"/>
      <c r="M1353" s="19"/>
      <c r="N1353" s="19"/>
      <c r="O1353" s="19"/>
      <c r="P1353" s="19"/>
      <c r="Q1353" s="19"/>
      <c r="R1353" s="19"/>
      <c r="S1353" s="19"/>
      <c r="T1353" s="19"/>
      <c r="U1353" s="19"/>
      <c r="V1353" s="19"/>
      <c r="W1353" s="19"/>
      <c r="X1353" s="19"/>
      <c r="Y1353" s="19"/>
      <c r="Z1353" s="19"/>
      <c r="AA1353" s="19"/>
      <c r="AB1353" s="19"/>
      <c r="AC1353" s="19"/>
      <c r="AD1353" s="19"/>
      <c r="AE1353" s="19"/>
      <c r="AF1353" s="19"/>
      <c r="AG1353" s="19"/>
      <c r="AH1353" s="19"/>
      <c r="AI1353" s="19"/>
      <c r="AJ1353" s="19"/>
      <c r="AK1353" s="19"/>
      <c r="AL1353" s="19"/>
      <c r="AM1353" s="19"/>
      <c r="AN1353" s="19"/>
      <c r="AO1353" s="19"/>
      <c r="AP1353" s="19"/>
      <c r="AQ1353" s="19"/>
      <c r="AR1353" s="19"/>
      <c r="AS1353" s="19"/>
      <c r="AT1353" s="19"/>
      <c r="AU1353" s="19"/>
      <c r="AV1353" s="19"/>
      <c r="AW1353" s="19"/>
      <c r="AX1353" s="19"/>
      <c r="GA1353" s="42"/>
    </row>
    <row r="1354" spans="1:183" s="18" customFormat="1" ht="12.75" x14ac:dyDescent="0.2">
      <c r="A1354" s="39"/>
      <c r="B1354" s="40"/>
      <c r="C1354" s="40"/>
      <c r="D1354" s="40"/>
      <c r="E1354" s="40"/>
      <c r="F1354" s="40"/>
      <c r="G1354" s="41"/>
      <c r="H1354" s="40"/>
      <c r="I1354" s="40"/>
      <c r="J1354" s="40"/>
      <c r="K1354" s="19"/>
      <c r="L1354" s="19"/>
      <c r="M1354" s="19"/>
      <c r="N1354" s="19"/>
      <c r="O1354" s="19"/>
      <c r="P1354" s="19"/>
      <c r="Q1354" s="19"/>
      <c r="R1354" s="19"/>
      <c r="S1354" s="19"/>
      <c r="T1354" s="19"/>
      <c r="U1354" s="19"/>
      <c r="V1354" s="19"/>
      <c r="W1354" s="19"/>
      <c r="X1354" s="19"/>
      <c r="Y1354" s="19"/>
      <c r="Z1354" s="19"/>
      <c r="AA1354" s="19"/>
      <c r="AB1354" s="19"/>
      <c r="AC1354" s="19"/>
      <c r="AD1354" s="19"/>
      <c r="AE1354" s="19"/>
      <c r="AF1354" s="19"/>
      <c r="AG1354" s="19"/>
      <c r="AH1354" s="19"/>
      <c r="AI1354" s="19"/>
      <c r="AJ1354" s="19"/>
      <c r="AK1354" s="19"/>
      <c r="AL1354" s="19"/>
      <c r="AM1354" s="19"/>
      <c r="AN1354" s="19"/>
      <c r="AO1354" s="19"/>
      <c r="AP1354" s="19"/>
      <c r="AQ1354" s="19"/>
      <c r="AR1354" s="19"/>
      <c r="AS1354" s="19"/>
      <c r="AT1354" s="19"/>
      <c r="AU1354" s="19"/>
      <c r="AV1354" s="19"/>
      <c r="AW1354" s="19"/>
      <c r="AX1354" s="19"/>
      <c r="GA1354" s="42"/>
    </row>
    <row r="1355" spans="1:183" s="18" customFormat="1" ht="12.75" x14ac:dyDescent="0.2">
      <c r="A1355" s="39"/>
      <c r="B1355" s="40"/>
      <c r="C1355" s="40"/>
      <c r="D1355" s="40"/>
      <c r="E1355" s="40"/>
      <c r="F1355" s="40"/>
      <c r="G1355" s="41"/>
      <c r="H1355" s="40"/>
      <c r="I1355" s="40"/>
      <c r="J1355" s="40"/>
      <c r="K1355" s="19"/>
      <c r="L1355" s="19"/>
      <c r="M1355" s="19"/>
      <c r="N1355" s="19"/>
      <c r="O1355" s="19"/>
      <c r="P1355" s="19"/>
      <c r="Q1355" s="19"/>
      <c r="R1355" s="19"/>
      <c r="S1355" s="19"/>
      <c r="T1355" s="19"/>
      <c r="U1355" s="19"/>
      <c r="V1355" s="19"/>
      <c r="W1355" s="19"/>
      <c r="X1355" s="19"/>
      <c r="Y1355" s="19"/>
      <c r="Z1355" s="19"/>
      <c r="AA1355" s="19"/>
      <c r="AB1355" s="19"/>
      <c r="AC1355" s="19"/>
      <c r="AD1355" s="19"/>
      <c r="AE1355" s="19"/>
      <c r="AF1355" s="19"/>
      <c r="AG1355" s="19"/>
      <c r="AH1355" s="19"/>
      <c r="AI1355" s="19"/>
      <c r="AJ1355" s="19"/>
      <c r="AK1355" s="19"/>
      <c r="AL1355" s="19"/>
      <c r="AM1355" s="19"/>
      <c r="AN1355" s="19"/>
      <c r="AO1355" s="19"/>
      <c r="AP1355" s="19"/>
      <c r="AQ1355" s="19"/>
      <c r="AR1355" s="19"/>
      <c r="AS1355" s="19"/>
      <c r="AT1355" s="19"/>
      <c r="AU1355" s="19"/>
      <c r="AV1355" s="19"/>
      <c r="AW1355" s="19"/>
      <c r="AX1355" s="19"/>
      <c r="GA1355" s="42"/>
    </row>
    <row r="1356" spans="1:183" s="18" customFormat="1" ht="12.75" x14ac:dyDescent="0.2">
      <c r="A1356" s="39"/>
      <c r="B1356" s="40"/>
      <c r="C1356" s="40"/>
      <c r="D1356" s="40"/>
      <c r="E1356" s="40"/>
      <c r="F1356" s="40"/>
      <c r="G1356" s="41"/>
      <c r="H1356" s="40"/>
      <c r="I1356" s="40"/>
      <c r="J1356" s="40"/>
      <c r="K1356" s="19"/>
      <c r="L1356" s="19"/>
      <c r="M1356" s="19"/>
      <c r="N1356" s="19"/>
      <c r="O1356" s="19"/>
      <c r="P1356" s="19"/>
      <c r="Q1356" s="19"/>
      <c r="R1356" s="19"/>
      <c r="S1356" s="19"/>
      <c r="T1356" s="19"/>
      <c r="U1356" s="19"/>
      <c r="V1356" s="19"/>
      <c r="W1356" s="19"/>
      <c r="X1356" s="19"/>
      <c r="Y1356" s="19"/>
      <c r="Z1356" s="19"/>
      <c r="AA1356" s="19"/>
      <c r="AB1356" s="19"/>
      <c r="AC1356" s="19"/>
      <c r="AD1356" s="19"/>
      <c r="AE1356" s="19"/>
      <c r="AF1356" s="19"/>
      <c r="AG1356" s="19"/>
      <c r="AH1356" s="19"/>
      <c r="AI1356" s="19"/>
      <c r="AJ1356" s="19"/>
      <c r="AK1356" s="19"/>
      <c r="AL1356" s="19"/>
      <c r="AM1356" s="19"/>
      <c r="AN1356" s="19"/>
      <c r="AO1356" s="19"/>
      <c r="AP1356" s="19"/>
      <c r="AQ1356" s="19"/>
      <c r="AR1356" s="19"/>
      <c r="AS1356" s="19"/>
      <c r="AT1356" s="19"/>
      <c r="AU1356" s="19"/>
      <c r="AV1356" s="19"/>
      <c r="AW1356" s="19"/>
      <c r="AX1356" s="19"/>
      <c r="GA1356" s="42"/>
    </row>
    <row r="1357" spans="1:183" s="18" customFormat="1" ht="12.75" x14ac:dyDescent="0.2">
      <c r="A1357" s="39"/>
      <c r="B1357" s="40"/>
      <c r="C1357" s="40"/>
      <c r="D1357" s="40"/>
      <c r="E1357" s="40"/>
      <c r="F1357" s="40"/>
      <c r="G1357" s="41"/>
      <c r="H1357" s="40"/>
      <c r="I1357" s="40"/>
      <c r="J1357" s="40"/>
      <c r="K1357" s="19"/>
      <c r="L1357" s="19"/>
      <c r="M1357" s="19"/>
      <c r="N1357" s="19"/>
      <c r="O1357" s="19"/>
      <c r="P1357" s="19"/>
      <c r="Q1357" s="19"/>
      <c r="R1357" s="19"/>
      <c r="S1357" s="19"/>
      <c r="T1357" s="19"/>
      <c r="U1357" s="19"/>
      <c r="V1357" s="19"/>
      <c r="W1357" s="19"/>
      <c r="X1357" s="19"/>
      <c r="Y1357" s="19"/>
      <c r="Z1357" s="19"/>
      <c r="AA1357" s="19"/>
      <c r="AB1357" s="19"/>
      <c r="AC1357" s="19"/>
      <c r="AD1357" s="19"/>
      <c r="AE1357" s="19"/>
      <c r="AF1357" s="19"/>
      <c r="AG1357" s="19"/>
      <c r="AH1357" s="19"/>
      <c r="AI1357" s="19"/>
      <c r="AJ1357" s="19"/>
      <c r="AK1357" s="19"/>
      <c r="AL1357" s="19"/>
      <c r="AM1357" s="19"/>
      <c r="AN1357" s="19"/>
      <c r="AO1357" s="19"/>
      <c r="AP1357" s="19"/>
      <c r="AQ1357" s="19"/>
      <c r="AR1357" s="19"/>
      <c r="AS1357" s="19"/>
      <c r="AT1357" s="19"/>
      <c r="AU1357" s="19"/>
      <c r="AV1357" s="19"/>
      <c r="AW1357" s="19"/>
      <c r="AX1357" s="19"/>
      <c r="GA1357" s="42"/>
    </row>
    <row r="1358" spans="1:183" s="18" customFormat="1" ht="12.75" x14ac:dyDescent="0.2">
      <c r="A1358" s="39"/>
      <c r="B1358" s="40"/>
      <c r="C1358" s="40"/>
      <c r="D1358" s="40"/>
      <c r="E1358" s="40"/>
      <c r="F1358" s="40"/>
      <c r="G1358" s="41"/>
      <c r="H1358" s="40"/>
      <c r="I1358" s="40"/>
      <c r="J1358" s="40"/>
      <c r="K1358" s="19"/>
      <c r="L1358" s="19"/>
      <c r="M1358" s="19"/>
      <c r="N1358" s="19"/>
      <c r="O1358" s="19"/>
      <c r="P1358" s="19"/>
      <c r="Q1358" s="19"/>
      <c r="R1358" s="19"/>
      <c r="S1358" s="19"/>
      <c r="T1358" s="19"/>
      <c r="U1358" s="19"/>
      <c r="V1358" s="19"/>
      <c r="W1358" s="19"/>
      <c r="X1358" s="19"/>
      <c r="Y1358" s="19"/>
      <c r="Z1358" s="19"/>
      <c r="AA1358" s="19"/>
      <c r="AB1358" s="19"/>
      <c r="AC1358" s="19"/>
      <c r="AD1358" s="19"/>
      <c r="AE1358" s="19"/>
      <c r="AF1358" s="19"/>
      <c r="AG1358" s="19"/>
      <c r="AH1358" s="19"/>
      <c r="AI1358" s="19"/>
      <c r="AJ1358" s="19"/>
      <c r="AK1358" s="19"/>
      <c r="AL1358" s="19"/>
      <c r="AM1358" s="19"/>
      <c r="AN1358" s="19"/>
      <c r="AO1358" s="19"/>
      <c r="AP1358" s="19"/>
      <c r="AQ1358" s="19"/>
      <c r="AR1358" s="19"/>
      <c r="AS1358" s="19"/>
      <c r="AT1358" s="19"/>
      <c r="AU1358" s="19"/>
      <c r="AV1358" s="19"/>
      <c r="AW1358" s="19"/>
      <c r="AX1358" s="19"/>
      <c r="GA1358" s="42"/>
    </row>
    <row r="1359" spans="1:183" s="18" customFormat="1" ht="12.75" x14ac:dyDescent="0.2">
      <c r="A1359" s="39"/>
      <c r="B1359" s="40"/>
      <c r="C1359" s="40"/>
      <c r="D1359" s="40"/>
      <c r="E1359" s="40"/>
      <c r="F1359" s="40"/>
      <c r="G1359" s="41"/>
      <c r="H1359" s="40"/>
      <c r="I1359" s="40"/>
      <c r="J1359" s="40"/>
      <c r="K1359" s="19"/>
      <c r="L1359" s="19"/>
      <c r="M1359" s="19"/>
      <c r="N1359" s="19"/>
      <c r="O1359" s="19"/>
      <c r="P1359" s="19"/>
      <c r="Q1359" s="19"/>
      <c r="R1359" s="19"/>
      <c r="S1359" s="19"/>
      <c r="T1359" s="19"/>
      <c r="U1359" s="19"/>
      <c r="V1359" s="19"/>
      <c r="W1359" s="19"/>
      <c r="X1359" s="19"/>
      <c r="Y1359" s="19"/>
      <c r="Z1359" s="19"/>
      <c r="AA1359" s="19"/>
      <c r="AB1359" s="19"/>
      <c r="AC1359" s="19"/>
      <c r="AD1359" s="19"/>
      <c r="AE1359" s="19"/>
      <c r="AF1359" s="19"/>
      <c r="AG1359" s="19"/>
      <c r="AH1359" s="19"/>
      <c r="AI1359" s="19"/>
      <c r="AJ1359" s="19"/>
      <c r="AK1359" s="19"/>
      <c r="AL1359" s="19"/>
      <c r="AM1359" s="19"/>
      <c r="AN1359" s="19"/>
      <c r="AO1359" s="19"/>
      <c r="AP1359" s="19"/>
      <c r="AQ1359" s="19"/>
      <c r="AR1359" s="19"/>
      <c r="AS1359" s="19"/>
      <c r="AT1359" s="19"/>
      <c r="AU1359" s="19"/>
      <c r="AV1359" s="19"/>
      <c r="AW1359" s="19"/>
      <c r="AX1359" s="19"/>
      <c r="GA1359" s="42"/>
    </row>
    <row r="1360" spans="1:183" s="18" customFormat="1" ht="12.75" x14ac:dyDescent="0.2">
      <c r="A1360" s="39"/>
      <c r="B1360" s="40"/>
      <c r="C1360" s="40"/>
      <c r="D1360" s="40"/>
      <c r="E1360" s="40"/>
      <c r="F1360" s="40"/>
      <c r="G1360" s="41"/>
      <c r="H1360" s="40"/>
      <c r="I1360" s="40"/>
      <c r="J1360" s="40"/>
      <c r="K1360" s="19"/>
      <c r="L1360" s="19"/>
      <c r="M1360" s="19"/>
      <c r="N1360" s="19"/>
      <c r="O1360" s="19"/>
      <c r="P1360" s="19"/>
      <c r="Q1360" s="19"/>
      <c r="R1360" s="19"/>
      <c r="S1360" s="19"/>
      <c r="T1360" s="19"/>
      <c r="U1360" s="19"/>
      <c r="V1360" s="19"/>
      <c r="W1360" s="19"/>
      <c r="X1360" s="19"/>
      <c r="Y1360" s="19"/>
      <c r="Z1360" s="19"/>
      <c r="AA1360" s="19"/>
      <c r="AB1360" s="19"/>
      <c r="AC1360" s="19"/>
      <c r="AD1360" s="19"/>
      <c r="AE1360" s="19"/>
      <c r="AF1360" s="19"/>
      <c r="AG1360" s="19"/>
      <c r="AH1360" s="19"/>
      <c r="AI1360" s="19"/>
      <c r="AJ1360" s="19"/>
      <c r="AK1360" s="19"/>
      <c r="AL1360" s="19"/>
      <c r="AM1360" s="19"/>
      <c r="AN1360" s="19"/>
      <c r="AO1360" s="19"/>
      <c r="AP1360" s="19"/>
      <c r="AQ1360" s="19"/>
      <c r="AR1360" s="19"/>
      <c r="AS1360" s="19"/>
      <c r="AT1360" s="19"/>
      <c r="AU1360" s="19"/>
      <c r="AV1360" s="19"/>
      <c r="AW1360" s="19"/>
      <c r="AX1360" s="19"/>
      <c r="GA1360" s="42"/>
    </row>
    <row r="1361" spans="1:183" s="18" customFormat="1" ht="12.75" x14ac:dyDescent="0.2">
      <c r="A1361" s="39"/>
      <c r="B1361" s="40"/>
      <c r="C1361" s="40"/>
      <c r="D1361" s="40"/>
      <c r="E1361" s="40"/>
      <c r="F1361" s="40"/>
      <c r="G1361" s="41"/>
      <c r="H1361" s="40"/>
      <c r="I1361" s="40"/>
      <c r="J1361" s="40"/>
      <c r="K1361" s="19"/>
      <c r="L1361" s="19"/>
      <c r="M1361" s="19"/>
      <c r="N1361" s="19"/>
      <c r="O1361" s="19"/>
      <c r="P1361" s="19"/>
      <c r="Q1361" s="19"/>
      <c r="R1361" s="19"/>
      <c r="S1361" s="19"/>
      <c r="T1361" s="19"/>
      <c r="U1361" s="19"/>
      <c r="V1361" s="19"/>
      <c r="W1361" s="19"/>
      <c r="X1361" s="19"/>
      <c r="Y1361" s="19"/>
      <c r="Z1361" s="19"/>
      <c r="AA1361" s="19"/>
      <c r="AB1361" s="19"/>
      <c r="AC1361" s="19"/>
      <c r="AD1361" s="19"/>
      <c r="AE1361" s="19"/>
      <c r="AF1361" s="19"/>
      <c r="AG1361" s="19"/>
      <c r="AH1361" s="19"/>
      <c r="AI1361" s="19"/>
      <c r="AJ1361" s="19"/>
      <c r="AK1361" s="19"/>
      <c r="AL1361" s="19"/>
      <c r="AM1361" s="19"/>
      <c r="AN1361" s="19"/>
      <c r="AO1361" s="19"/>
      <c r="AP1361" s="19"/>
      <c r="AQ1361" s="19"/>
      <c r="AR1361" s="19"/>
      <c r="AS1361" s="19"/>
      <c r="AT1361" s="19"/>
      <c r="AU1361" s="19"/>
      <c r="AV1361" s="19"/>
      <c r="AW1361" s="19"/>
      <c r="AX1361" s="19"/>
      <c r="GA1361" s="42"/>
    </row>
    <row r="1362" spans="1:183" s="18" customFormat="1" ht="12.75" x14ac:dyDescent="0.2">
      <c r="A1362" s="39"/>
      <c r="B1362" s="40"/>
      <c r="C1362" s="40"/>
      <c r="D1362" s="40"/>
      <c r="E1362" s="40"/>
      <c r="F1362" s="40"/>
      <c r="G1362" s="41"/>
      <c r="H1362" s="40"/>
      <c r="I1362" s="40"/>
      <c r="J1362" s="40"/>
      <c r="K1362" s="19"/>
      <c r="L1362" s="19"/>
      <c r="M1362" s="19"/>
      <c r="N1362" s="19"/>
      <c r="O1362" s="19"/>
      <c r="P1362" s="19"/>
      <c r="Q1362" s="19"/>
      <c r="R1362" s="19"/>
      <c r="S1362" s="19"/>
      <c r="T1362" s="19"/>
      <c r="U1362" s="19"/>
      <c r="V1362" s="19"/>
      <c r="W1362" s="19"/>
      <c r="X1362" s="19"/>
      <c r="Y1362" s="19"/>
      <c r="Z1362" s="19"/>
      <c r="AA1362" s="19"/>
      <c r="AB1362" s="19"/>
      <c r="AC1362" s="19"/>
      <c r="AD1362" s="19"/>
      <c r="AE1362" s="19"/>
      <c r="AF1362" s="19"/>
      <c r="AG1362" s="19"/>
      <c r="AH1362" s="19"/>
      <c r="AI1362" s="19"/>
      <c r="AJ1362" s="19"/>
      <c r="AK1362" s="19"/>
      <c r="AL1362" s="19"/>
      <c r="AM1362" s="19"/>
      <c r="AN1362" s="19"/>
      <c r="AO1362" s="19"/>
      <c r="AP1362" s="19"/>
      <c r="AQ1362" s="19"/>
      <c r="AR1362" s="19"/>
      <c r="AS1362" s="19"/>
      <c r="AT1362" s="19"/>
      <c r="AU1362" s="19"/>
      <c r="AV1362" s="19"/>
      <c r="AW1362" s="19"/>
      <c r="AX1362" s="19"/>
      <c r="GA1362" s="42"/>
    </row>
    <row r="1363" spans="1:183" s="18" customFormat="1" ht="12.75" x14ac:dyDescent="0.2">
      <c r="A1363" s="39"/>
      <c r="B1363" s="40"/>
      <c r="C1363" s="40"/>
      <c r="D1363" s="40"/>
      <c r="E1363" s="40"/>
      <c r="F1363" s="40"/>
      <c r="G1363" s="41"/>
      <c r="H1363" s="40"/>
      <c r="I1363" s="40"/>
      <c r="J1363" s="40"/>
      <c r="K1363" s="19"/>
      <c r="L1363" s="19"/>
      <c r="M1363" s="19"/>
      <c r="N1363" s="19"/>
      <c r="O1363" s="19"/>
      <c r="P1363" s="19"/>
      <c r="Q1363" s="19"/>
      <c r="R1363" s="19"/>
      <c r="S1363" s="19"/>
      <c r="T1363" s="19"/>
      <c r="U1363" s="19"/>
      <c r="V1363" s="19"/>
      <c r="W1363" s="19"/>
      <c r="X1363" s="19"/>
      <c r="Y1363" s="19"/>
      <c r="Z1363" s="19"/>
      <c r="AA1363" s="19"/>
      <c r="AB1363" s="19"/>
      <c r="AC1363" s="19"/>
      <c r="AD1363" s="19"/>
      <c r="AE1363" s="19"/>
      <c r="AF1363" s="19"/>
      <c r="AG1363" s="19"/>
      <c r="AH1363" s="19"/>
      <c r="AI1363" s="19"/>
      <c r="AJ1363" s="19"/>
      <c r="AK1363" s="19"/>
      <c r="AL1363" s="19"/>
      <c r="AM1363" s="19"/>
      <c r="AN1363" s="19"/>
      <c r="AO1363" s="19"/>
      <c r="AP1363" s="19"/>
      <c r="AQ1363" s="19"/>
      <c r="AR1363" s="19"/>
      <c r="AS1363" s="19"/>
      <c r="AT1363" s="19"/>
      <c r="AU1363" s="19"/>
      <c r="AV1363" s="19"/>
      <c r="AW1363" s="19"/>
      <c r="AX1363" s="19"/>
      <c r="GA1363" s="42"/>
    </row>
    <row r="1364" spans="1:183" s="18" customFormat="1" ht="12.75" x14ac:dyDescent="0.2">
      <c r="A1364" s="39"/>
      <c r="B1364" s="40"/>
      <c r="C1364" s="40"/>
      <c r="D1364" s="40"/>
      <c r="E1364" s="40"/>
      <c r="F1364" s="40"/>
      <c r="G1364" s="41"/>
      <c r="H1364" s="40"/>
      <c r="I1364" s="40"/>
      <c r="J1364" s="40"/>
      <c r="K1364" s="19"/>
      <c r="L1364" s="19"/>
      <c r="M1364" s="19"/>
      <c r="N1364" s="19"/>
      <c r="O1364" s="19"/>
      <c r="P1364" s="19"/>
      <c r="Q1364" s="19"/>
      <c r="R1364" s="19"/>
      <c r="S1364" s="19"/>
      <c r="T1364" s="19"/>
      <c r="U1364" s="19"/>
      <c r="V1364" s="19"/>
      <c r="W1364" s="19"/>
      <c r="X1364" s="19"/>
      <c r="Y1364" s="19"/>
      <c r="Z1364" s="19"/>
      <c r="AA1364" s="19"/>
      <c r="AB1364" s="19"/>
      <c r="AC1364" s="19"/>
      <c r="AD1364" s="19"/>
      <c r="AE1364" s="19"/>
      <c r="AF1364" s="19"/>
      <c r="AG1364" s="19"/>
      <c r="AH1364" s="19"/>
      <c r="AI1364" s="19"/>
      <c r="AJ1364" s="19"/>
      <c r="AK1364" s="19"/>
      <c r="AL1364" s="19"/>
      <c r="AM1364" s="19"/>
      <c r="AN1364" s="19"/>
      <c r="AO1364" s="19"/>
      <c r="AP1364" s="19"/>
      <c r="AQ1364" s="19"/>
      <c r="AR1364" s="19"/>
      <c r="AS1364" s="19"/>
      <c r="AT1364" s="19"/>
      <c r="AU1364" s="19"/>
      <c r="AV1364" s="19"/>
      <c r="AW1364" s="19"/>
      <c r="AX1364" s="19"/>
      <c r="GA1364" s="42"/>
    </row>
    <row r="1365" spans="1:183" s="18" customFormat="1" ht="12.75" x14ac:dyDescent="0.2">
      <c r="A1365" s="39"/>
      <c r="B1365" s="40"/>
      <c r="C1365" s="40"/>
      <c r="D1365" s="40"/>
      <c r="E1365" s="40"/>
      <c r="F1365" s="40"/>
      <c r="G1365" s="41"/>
      <c r="H1365" s="40"/>
      <c r="I1365" s="40"/>
      <c r="J1365" s="40"/>
      <c r="K1365" s="19"/>
      <c r="L1365" s="19"/>
      <c r="M1365" s="19"/>
      <c r="N1365" s="19"/>
      <c r="O1365" s="19"/>
      <c r="P1365" s="19"/>
      <c r="Q1365" s="19"/>
      <c r="R1365" s="19"/>
      <c r="S1365" s="19"/>
      <c r="T1365" s="19"/>
      <c r="U1365" s="19"/>
      <c r="V1365" s="19"/>
      <c r="W1365" s="19"/>
      <c r="X1365" s="19"/>
      <c r="Y1365" s="19"/>
      <c r="Z1365" s="19"/>
      <c r="AA1365" s="19"/>
      <c r="AB1365" s="19"/>
      <c r="AC1365" s="19"/>
      <c r="AD1365" s="19"/>
      <c r="AE1365" s="19"/>
      <c r="AF1365" s="19"/>
      <c r="AG1365" s="19"/>
      <c r="AH1365" s="19"/>
      <c r="AI1365" s="19"/>
      <c r="AJ1365" s="19"/>
      <c r="AK1365" s="19"/>
      <c r="AL1365" s="19"/>
      <c r="AM1365" s="19"/>
      <c r="AN1365" s="19"/>
      <c r="AO1365" s="19"/>
      <c r="AP1365" s="19"/>
      <c r="AQ1365" s="19"/>
      <c r="AR1365" s="19"/>
      <c r="AS1365" s="19"/>
      <c r="AT1365" s="19"/>
      <c r="AU1365" s="19"/>
      <c r="AV1365" s="19"/>
      <c r="AW1365" s="19"/>
      <c r="AX1365" s="19"/>
      <c r="GA1365" s="42"/>
    </row>
    <row r="1366" spans="1:183" s="18" customFormat="1" ht="12.75" x14ac:dyDescent="0.2">
      <c r="A1366" s="39"/>
      <c r="B1366" s="40"/>
      <c r="C1366" s="40"/>
      <c r="D1366" s="40"/>
      <c r="E1366" s="40"/>
      <c r="F1366" s="40"/>
      <c r="G1366" s="41"/>
      <c r="H1366" s="40"/>
      <c r="I1366" s="40"/>
      <c r="J1366" s="40"/>
      <c r="K1366" s="19"/>
      <c r="L1366" s="19"/>
      <c r="M1366" s="19"/>
      <c r="N1366" s="19"/>
      <c r="O1366" s="19"/>
      <c r="P1366" s="19"/>
      <c r="Q1366" s="19"/>
      <c r="R1366" s="19"/>
      <c r="S1366" s="19"/>
      <c r="T1366" s="19"/>
      <c r="U1366" s="19"/>
      <c r="V1366" s="19"/>
      <c r="W1366" s="19"/>
      <c r="X1366" s="19"/>
      <c r="Y1366" s="19"/>
      <c r="Z1366" s="19"/>
      <c r="AA1366" s="19"/>
      <c r="AB1366" s="19"/>
      <c r="AC1366" s="19"/>
      <c r="AD1366" s="19"/>
      <c r="AE1366" s="19"/>
      <c r="AF1366" s="19"/>
      <c r="AG1366" s="19"/>
      <c r="AH1366" s="19"/>
      <c r="AI1366" s="19"/>
      <c r="AJ1366" s="19"/>
      <c r="AK1366" s="19"/>
      <c r="AL1366" s="19"/>
      <c r="AM1366" s="19"/>
      <c r="AN1366" s="19"/>
      <c r="AO1366" s="19"/>
      <c r="AP1366" s="19"/>
      <c r="AQ1366" s="19"/>
      <c r="AR1366" s="19"/>
      <c r="AS1366" s="19"/>
      <c r="AT1366" s="19"/>
      <c r="AU1366" s="19"/>
      <c r="AV1366" s="19"/>
      <c r="AW1366" s="19"/>
      <c r="AX1366" s="19"/>
      <c r="GA1366" s="42"/>
    </row>
    <row r="1367" spans="1:183" s="18" customFormat="1" ht="12.75" x14ac:dyDescent="0.2">
      <c r="A1367" s="39"/>
      <c r="B1367" s="40"/>
      <c r="C1367" s="40"/>
      <c r="D1367" s="40"/>
      <c r="E1367" s="40"/>
      <c r="F1367" s="40"/>
      <c r="G1367" s="41"/>
      <c r="H1367" s="40"/>
      <c r="I1367" s="40"/>
      <c r="J1367" s="40"/>
      <c r="K1367" s="19"/>
      <c r="L1367" s="19"/>
      <c r="M1367" s="19"/>
      <c r="N1367" s="19"/>
      <c r="O1367" s="19"/>
      <c r="P1367" s="19"/>
      <c r="Q1367" s="19"/>
      <c r="R1367" s="19"/>
      <c r="S1367" s="19"/>
      <c r="T1367" s="19"/>
      <c r="U1367" s="19"/>
      <c r="V1367" s="19"/>
      <c r="W1367" s="19"/>
      <c r="X1367" s="19"/>
      <c r="Y1367" s="19"/>
      <c r="Z1367" s="19"/>
      <c r="AA1367" s="19"/>
      <c r="AB1367" s="19"/>
      <c r="AC1367" s="19"/>
      <c r="AD1367" s="19"/>
      <c r="AE1367" s="19"/>
      <c r="AF1367" s="19"/>
      <c r="AG1367" s="19"/>
      <c r="AH1367" s="19"/>
      <c r="AI1367" s="19"/>
      <c r="AJ1367" s="19"/>
      <c r="AK1367" s="19"/>
      <c r="AL1367" s="19"/>
      <c r="AM1367" s="19"/>
      <c r="AN1367" s="19"/>
      <c r="AO1367" s="19"/>
      <c r="AP1367" s="19"/>
      <c r="AQ1367" s="19"/>
      <c r="AR1367" s="19"/>
      <c r="AS1367" s="19"/>
      <c r="AT1367" s="19"/>
      <c r="AU1367" s="19"/>
      <c r="AV1367" s="19"/>
      <c r="AW1367" s="19"/>
      <c r="AX1367" s="19"/>
      <c r="GA1367" s="42"/>
    </row>
    <row r="1368" spans="1:183" s="18" customFormat="1" ht="12.75" x14ac:dyDescent="0.2">
      <c r="A1368" s="39"/>
      <c r="B1368" s="40"/>
      <c r="C1368" s="40"/>
      <c r="D1368" s="40"/>
      <c r="E1368" s="40"/>
      <c r="F1368" s="40"/>
      <c r="G1368" s="41"/>
      <c r="H1368" s="40"/>
      <c r="I1368" s="40"/>
      <c r="J1368" s="40"/>
      <c r="K1368" s="19"/>
      <c r="L1368" s="19"/>
      <c r="M1368" s="19"/>
      <c r="N1368" s="19"/>
      <c r="O1368" s="19"/>
      <c r="P1368" s="19"/>
      <c r="Q1368" s="19"/>
      <c r="R1368" s="19"/>
      <c r="S1368" s="19"/>
      <c r="T1368" s="19"/>
      <c r="U1368" s="19"/>
      <c r="V1368" s="19"/>
      <c r="W1368" s="19"/>
      <c r="X1368" s="19"/>
      <c r="Y1368" s="19"/>
      <c r="Z1368" s="19"/>
      <c r="AA1368" s="19"/>
      <c r="AB1368" s="19"/>
      <c r="AC1368" s="19"/>
      <c r="AD1368" s="19"/>
      <c r="AE1368" s="19"/>
      <c r="AF1368" s="19"/>
      <c r="AG1368" s="19"/>
      <c r="AH1368" s="19"/>
      <c r="AI1368" s="19"/>
      <c r="AJ1368" s="19"/>
      <c r="AK1368" s="19"/>
      <c r="AL1368" s="19"/>
      <c r="AM1368" s="19"/>
      <c r="AN1368" s="19"/>
      <c r="AO1368" s="19"/>
      <c r="AP1368" s="19"/>
      <c r="AQ1368" s="19"/>
      <c r="AR1368" s="19"/>
      <c r="AS1368" s="19"/>
      <c r="AT1368" s="19"/>
      <c r="AU1368" s="19"/>
      <c r="AV1368" s="19"/>
      <c r="AW1368" s="19"/>
      <c r="AX1368" s="19"/>
      <c r="GA1368" s="42"/>
    </row>
    <row r="1369" spans="1:183" s="18" customFormat="1" ht="12.75" x14ac:dyDescent="0.2">
      <c r="A1369" s="39"/>
      <c r="B1369" s="40"/>
      <c r="C1369" s="40"/>
      <c r="D1369" s="40"/>
      <c r="E1369" s="40"/>
      <c r="F1369" s="40"/>
      <c r="G1369" s="41"/>
      <c r="H1369" s="40"/>
      <c r="I1369" s="40"/>
      <c r="J1369" s="40"/>
      <c r="K1369" s="19"/>
      <c r="L1369" s="19"/>
      <c r="M1369" s="19"/>
      <c r="N1369" s="19"/>
      <c r="O1369" s="19"/>
      <c r="P1369" s="19"/>
      <c r="Q1369" s="19"/>
      <c r="R1369" s="19"/>
      <c r="S1369" s="19"/>
      <c r="T1369" s="19"/>
      <c r="U1369" s="19"/>
      <c r="V1369" s="19"/>
      <c r="W1369" s="19"/>
      <c r="X1369" s="19"/>
      <c r="Y1369" s="19"/>
      <c r="Z1369" s="19"/>
      <c r="AA1369" s="19"/>
      <c r="AB1369" s="19"/>
      <c r="AC1369" s="19"/>
      <c r="AD1369" s="19"/>
      <c r="AE1369" s="19"/>
      <c r="AF1369" s="19"/>
      <c r="AG1369" s="19"/>
      <c r="AH1369" s="19"/>
      <c r="AI1369" s="19"/>
      <c r="AJ1369" s="19"/>
      <c r="AK1369" s="19"/>
      <c r="AL1369" s="19"/>
      <c r="AM1369" s="19"/>
      <c r="AN1369" s="19"/>
      <c r="AO1369" s="19"/>
      <c r="AP1369" s="19"/>
      <c r="AQ1369" s="19"/>
      <c r="AR1369" s="19"/>
      <c r="AS1369" s="19"/>
      <c r="AT1369" s="19"/>
      <c r="AU1369" s="19"/>
      <c r="AV1369" s="19"/>
      <c r="AW1369" s="19"/>
      <c r="AX1369" s="19"/>
      <c r="GA1369" s="42"/>
    </row>
    <row r="1370" spans="1:183" s="18" customFormat="1" ht="12.75" x14ac:dyDescent="0.2">
      <c r="A1370" s="39"/>
      <c r="B1370" s="40"/>
      <c r="C1370" s="40"/>
      <c r="D1370" s="40"/>
      <c r="E1370" s="40"/>
      <c r="F1370" s="40"/>
      <c r="G1370" s="41"/>
      <c r="H1370" s="40"/>
      <c r="I1370" s="40"/>
      <c r="J1370" s="40"/>
      <c r="K1370" s="19"/>
      <c r="L1370" s="19"/>
      <c r="M1370" s="19"/>
      <c r="N1370" s="19"/>
      <c r="O1370" s="19"/>
      <c r="P1370" s="19"/>
      <c r="Q1370" s="19"/>
      <c r="R1370" s="19"/>
      <c r="S1370" s="19"/>
      <c r="T1370" s="19"/>
      <c r="U1370" s="19"/>
      <c r="V1370" s="19"/>
      <c r="W1370" s="19"/>
      <c r="X1370" s="19"/>
      <c r="Y1370" s="19"/>
      <c r="Z1370" s="19"/>
      <c r="AA1370" s="19"/>
      <c r="AB1370" s="19"/>
      <c r="AC1370" s="19"/>
      <c r="AD1370" s="19"/>
      <c r="AE1370" s="19"/>
      <c r="AF1370" s="19"/>
      <c r="AG1370" s="19"/>
      <c r="AH1370" s="19"/>
      <c r="AI1370" s="19"/>
      <c r="AJ1370" s="19"/>
      <c r="AK1370" s="19"/>
      <c r="AL1370" s="19"/>
      <c r="AM1370" s="19"/>
      <c r="AN1370" s="19"/>
      <c r="AO1370" s="19"/>
      <c r="AP1370" s="19"/>
      <c r="AQ1370" s="19"/>
      <c r="AR1370" s="19"/>
      <c r="AS1370" s="19"/>
      <c r="AT1370" s="19"/>
      <c r="AU1370" s="19"/>
      <c r="AV1370" s="19"/>
      <c r="AW1370" s="19"/>
      <c r="AX1370" s="19"/>
      <c r="GA1370" s="42"/>
    </row>
    <row r="1371" spans="1:183" s="18" customFormat="1" ht="12.75" x14ac:dyDescent="0.2">
      <c r="A1371" s="39"/>
      <c r="B1371" s="40"/>
      <c r="C1371" s="40"/>
      <c r="D1371" s="40"/>
      <c r="E1371" s="40"/>
      <c r="F1371" s="40"/>
      <c r="G1371" s="41"/>
      <c r="H1371" s="40"/>
      <c r="I1371" s="40"/>
      <c r="J1371" s="40"/>
      <c r="K1371" s="19"/>
      <c r="L1371" s="19"/>
      <c r="M1371" s="19"/>
      <c r="N1371" s="19"/>
      <c r="O1371" s="19"/>
      <c r="P1371" s="19"/>
      <c r="Q1371" s="19"/>
      <c r="R1371" s="19"/>
      <c r="S1371" s="19"/>
      <c r="T1371" s="19"/>
      <c r="U1371" s="19"/>
      <c r="V1371" s="19"/>
      <c r="W1371" s="19"/>
      <c r="X1371" s="19"/>
      <c r="Y1371" s="19"/>
      <c r="Z1371" s="19"/>
      <c r="AA1371" s="19"/>
      <c r="AB1371" s="19"/>
      <c r="AC1371" s="19"/>
      <c r="AD1371" s="19"/>
      <c r="AE1371" s="19"/>
      <c r="AF1371" s="19"/>
      <c r="AG1371" s="19"/>
      <c r="AH1371" s="19"/>
      <c r="AI1371" s="19"/>
      <c r="AJ1371" s="19"/>
      <c r="AK1371" s="19"/>
      <c r="AL1371" s="19"/>
      <c r="AM1371" s="19"/>
      <c r="AN1371" s="19"/>
      <c r="AO1371" s="19"/>
      <c r="AP1371" s="19"/>
      <c r="AQ1371" s="19"/>
      <c r="AR1371" s="19"/>
      <c r="AS1371" s="19"/>
      <c r="AT1371" s="19"/>
      <c r="AU1371" s="19"/>
      <c r="AV1371" s="19"/>
      <c r="AW1371" s="19"/>
      <c r="AX1371" s="19"/>
      <c r="GA1371" s="42"/>
    </row>
    <row r="1372" spans="1:183" s="18" customFormat="1" ht="12.75" x14ac:dyDescent="0.2">
      <c r="A1372" s="39"/>
      <c r="B1372" s="40"/>
      <c r="C1372" s="40"/>
      <c r="D1372" s="40"/>
      <c r="E1372" s="40"/>
      <c r="F1372" s="40"/>
      <c r="G1372" s="41"/>
      <c r="H1372" s="40"/>
      <c r="I1372" s="40"/>
      <c r="J1372" s="40"/>
      <c r="K1372" s="19"/>
      <c r="L1372" s="19"/>
      <c r="M1372" s="19"/>
      <c r="N1372" s="19"/>
      <c r="O1372" s="19"/>
      <c r="P1372" s="19"/>
      <c r="Q1372" s="19"/>
      <c r="R1372" s="19"/>
      <c r="S1372" s="19"/>
      <c r="T1372" s="19"/>
      <c r="U1372" s="19"/>
      <c r="V1372" s="19"/>
      <c r="W1372" s="19"/>
      <c r="X1372" s="19"/>
      <c r="Y1372" s="19"/>
      <c r="Z1372" s="19"/>
      <c r="AA1372" s="19"/>
      <c r="AB1372" s="19"/>
      <c r="AC1372" s="19"/>
      <c r="AD1372" s="19"/>
      <c r="AE1372" s="19"/>
      <c r="AF1372" s="19"/>
      <c r="AG1372" s="19"/>
      <c r="AH1372" s="19"/>
      <c r="AI1372" s="19"/>
      <c r="AJ1372" s="19"/>
      <c r="AK1372" s="19"/>
      <c r="AL1372" s="19"/>
      <c r="AM1372" s="19"/>
      <c r="AN1372" s="19"/>
      <c r="AO1372" s="19"/>
      <c r="AP1372" s="19"/>
      <c r="AQ1372" s="19"/>
      <c r="AR1372" s="19"/>
      <c r="AS1372" s="19"/>
      <c r="AT1372" s="19"/>
      <c r="AU1372" s="19"/>
      <c r="AV1372" s="19"/>
      <c r="AW1372" s="19"/>
      <c r="AX1372" s="19"/>
      <c r="GA1372" s="42"/>
    </row>
    <row r="1373" spans="1:183" s="18" customFormat="1" ht="12.75" x14ac:dyDescent="0.2">
      <c r="A1373" s="39"/>
      <c r="B1373" s="40"/>
      <c r="C1373" s="40"/>
      <c r="D1373" s="40"/>
      <c r="E1373" s="40"/>
      <c r="F1373" s="40"/>
      <c r="G1373" s="41"/>
      <c r="H1373" s="40"/>
      <c r="I1373" s="40"/>
      <c r="J1373" s="40"/>
      <c r="K1373" s="19"/>
      <c r="L1373" s="19"/>
      <c r="M1373" s="19"/>
      <c r="N1373" s="19"/>
      <c r="O1373" s="19"/>
      <c r="P1373" s="19"/>
      <c r="Q1373" s="19"/>
      <c r="R1373" s="19"/>
      <c r="S1373" s="19"/>
      <c r="T1373" s="19"/>
      <c r="U1373" s="19"/>
      <c r="V1373" s="19"/>
      <c r="W1373" s="19"/>
      <c r="X1373" s="19"/>
      <c r="Y1373" s="19"/>
      <c r="Z1373" s="19"/>
      <c r="AA1373" s="19"/>
      <c r="AB1373" s="19"/>
      <c r="AC1373" s="19"/>
      <c r="AD1373" s="19"/>
      <c r="AE1373" s="19"/>
      <c r="AF1373" s="19"/>
      <c r="AG1373" s="19"/>
      <c r="AH1373" s="19"/>
      <c r="AI1373" s="19"/>
      <c r="AJ1373" s="19"/>
      <c r="AK1373" s="19"/>
      <c r="AL1373" s="19"/>
      <c r="AM1373" s="19"/>
      <c r="AN1373" s="19"/>
      <c r="AO1373" s="19"/>
      <c r="AP1373" s="19"/>
      <c r="AQ1373" s="19"/>
      <c r="AR1373" s="19"/>
      <c r="AS1373" s="19"/>
      <c r="AT1373" s="19"/>
      <c r="AU1373" s="19"/>
      <c r="AV1373" s="19"/>
      <c r="AW1373" s="19"/>
      <c r="AX1373" s="19"/>
      <c r="GA1373" s="42"/>
    </row>
    <row r="1374" spans="1:183" s="18" customFormat="1" ht="12.75" x14ac:dyDescent="0.2">
      <c r="A1374" s="39"/>
      <c r="B1374" s="40"/>
      <c r="C1374" s="40"/>
      <c r="D1374" s="40"/>
      <c r="E1374" s="40"/>
      <c r="F1374" s="40"/>
      <c r="G1374" s="41"/>
      <c r="H1374" s="40"/>
      <c r="I1374" s="40"/>
      <c r="J1374" s="40"/>
      <c r="K1374" s="19"/>
      <c r="L1374" s="19"/>
      <c r="M1374" s="19"/>
      <c r="N1374" s="19"/>
      <c r="O1374" s="19"/>
      <c r="P1374" s="19"/>
      <c r="Q1374" s="19"/>
      <c r="R1374" s="19"/>
      <c r="S1374" s="19"/>
      <c r="T1374" s="19"/>
      <c r="U1374" s="19"/>
      <c r="V1374" s="19"/>
      <c r="W1374" s="19"/>
      <c r="X1374" s="19"/>
      <c r="Y1374" s="19"/>
      <c r="Z1374" s="19"/>
      <c r="AA1374" s="19"/>
      <c r="AB1374" s="19"/>
      <c r="AC1374" s="19"/>
      <c r="AD1374" s="19"/>
      <c r="AE1374" s="19"/>
      <c r="AF1374" s="19"/>
      <c r="AG1374" s="19"/>
      <c r="AH1374" s="19"/>
      <c r="AI1374" s="19"/>
      <c r="AJ1374" s="19"/>
      <c r="AK1374" s="19"/>
      <c r="AL1374" s="19"/>
      <c r="AM1374" s="19"/>
      <c r="AN1374" s="19"/>
      <c r="AO1374" s="19"/>
      <c r="AP1374" s="19"/>
      <c r="AQ1374" s="19"/>
      <c r="AR1374" s="19"/>
      <c r="AS1374" s="19"/>
      <c r="AT1374" s="19"/>
      <c r="AU1374" s="19"/>
      <c r="AV1374" s="19"/>
      <c r="AW1374" s="19"/>
      <c r="AX1374" s="19"/>
      <c r="GA1374" s="42"/>
    </row>
    <row r="1375" spans="1:183" s="18" customFormat="1" ht="12.75" x14ac:dyDescent="0.2">
      <c r="A1375" s="39"/>
      <c r="B1375" s="40"/>
      <c r="C1375" s="40"/>
      <c r="D1375" s="40"/>
      <c r="E1375" s="40"/>
      <c r="F1375" s="40"/>
      <c r="G1375" s="41"/>
      <c r="H1375" s="40"/>
      <c r="I1375" s="40"/>
      <c r="J1375" s="40"/>
      <c r="K1375" s="19"/>
      <c r="L1375" s="19"/>
      <c r="M1375" s="19"/>
      <c r="N1375" s="19"/>
      <c r="O1375" s="19"/>
      <c r="P1375" s="19"/>
      <c r="Q1375" s="19"/>
      <c r="R1375" s="19"/>
      <c r="S1375" s="19"/>
      <c r="T1375" s="19"/>
      <c r="U1375" s="19"/>
      <c r="V1375" s="19"/>
      <c r="W1375" s="19"/>
      <c r="X1375" s="19"/>
      <c r="Y1375" s="19"/>
      <c r="Z1375" s="19"/>
      <c r="AA1375" s="19"/>
      <c r="AB1375" s="19"/>
      <c r="AC1375" s="19"/>
      <c r="AD1375" s="19"/>
      <c r="AE1375" s="19"/>
      <c r="AF1375" s="19"/>
      <c r="AG1375" s="19"/>
      <c r="AH1375" s="19"/>
      <c r="AI1375" s="19"/>
      <c r="AJ1375" s="19"/>
      <c r="AK1375" s="19"/>
      <c r="AL1375" s="19"/>
      <c r="AM1375" s="19"/>
      <c r="AN1375" s="19"/>
      <c r="AO1375" s="19"/>
      <c r="AP1375" s="19"/>
      <c r="AQ1375" s="19"/>
      <c r="AR1375" s="19"/>
      <c r="AS1375" s="19"/>
      <c r="AT1375" s="19"/>
      <c r="AU1375" s="19"/>
      <c r="AV1375" s="19"/>
      <c r="AW1375" s="19"/>
      <c r="AX1375" s="19"/>
      <c r="GA1375" s="42"/>
    </row>
    <row r="1376" spans="1:183" s="18" customFormat="1" ht="12.75" x14ac:dyDescent="0.2">
      <c r="A1376" s="39"/>
      <c r="B1376" s="40"/>
      <c r="C1376" s="40"/>
      <c r="D1376" s="40"/>
      <c r="E1376" s="40"/>
      <c r="F1376" s="40"/>
      <c r="G1376" s="41"/>
      <c r="H1376" s="40"/>
      <c r="I1376" s="40"/>
      <c r="J1376" s="40"/>
      <c r="K1376" s="19"/>
      <c r="L1376" s="19"/>
      <c r="M1376" s="19"/>
      <c r="N1376" s="19"/>
      <c r="O1376" s="19"/>
      <c r="P1376" s="19"/>
      <c r="Q1376" s="19"/>
      <c r="R1376" s="19"/>
      <c r="S1376" s="19"/>
      <c r="T1376" s="19"/>
      <c r="U1376" s="19"/>
      <c r="V1376" s="19"/>
      <c r="W1376" s="19"/>
      <c r="X1376" s="19"/>
      <c r="Y1376" s="19"/>
      <c r="Z1376" s="19"/>
      <c r="AA1376" s="19"/>
      <c r="AB1376" s="19"/>
      <c r="AC1376" s="19"/>
      <c r="AD1376" s="19"/>
      <c r="AE1376" s="19"/>
      <c r="AF1376" s="19"/>
      <c r="AG1376" s="19"/>
      <c r="AH1376" s="19"/>
      <c r="AI1376" s="19"/>
      <c r="AJ1376" s="19"/>
      <c r="AK1376" s="19"/>
      <c r="AL1376" s="19"/>
      <c r="AM1376" s="19"/>
      <c r="AN1376" s="19"/>
      <c r="AO1376" s="19"/>
      <c r="AP1376" s="19"/>
      <c r="AQ1376" s="19"/>
      <c r="AR1376" s="19"/>
      <c r="AS1376" s="19"/>
      <c r="AT1376" s="19"/>
      <c r="AU1376" s="19"/>
      <c r="AV1376" s="19"/>
      <c r="AW1376" s="19"/>
      <c r="AX1376" s="19"/>
      <c r="GA1376" s="42"/>
    </row>
    <row r="1377" spans="1:183" s="18" customFormat="1" ht="12.75" x14ac:dyDescent="0.2">
      <c r="A1377" s="39"/>
      <c r="B1377" s="40"/>
      <c r="C1377" s="40"/>
      <c r="D1377" s="40"/>
      <c r="E1377" s="40"/>
      <c r="F1377" s="40"/>
      <c r="G1377" s="41"/>
      <c r="H1377" s="40"/>
      <c r="I1377" s="40"/>
      <c r="J1377" s="40"/>
      <c r="K1377" s="19"/>
      <c r="L1377" s="19"/>
      <c r="M1377" s="19"/>
      <c r="N1377" s="19"/>
      <c r="O1377" s="19"/>
      <c r="P1377" s="19"/>
      <c r="Q1377" s="19"/>
      <c r="R1377" s="19"/>
      <c r="S1377" s="19"/>
      <c r="T1377" s="19"/>
      <c r="U1377" s="19"/>
      <c r="V1377" s="19"/>
      <c r="W1377" s="19"/>
      <c r="X1377" s="19"/>
      <c r="Y1377" s="19"/>
      <c r="Z1377" s="19"/>
      <c r="AA1377" s="19"/>
      <c r="AB1377" s="19"/>
      <c r="AC1377" s="19"/>
      <c r="AD1377" s="19"/>
      <c r="AE1377" s="19"/>
      <c r="AF1377" s="19"/>
      <c r="AG1377" s="19"/>
      <c r="AH1377" s="19"/>
      <c r="AI1377" s="19"/>
      <c r="AJ1377" s="19"/>
      <c r="AK1377" s="19"/>
      <c r="AL1377" s="19"/>
      <c r="AM1377" s="19"/>
      <c r="AN1377" s="19"/>
      <c r="AO1377" s="19"/>
      <c r="AP1377" s="19"/>
      <c r="AQ1377" s="19"/>
      <c r="AR1377" s="19"/>
      <c r="AS1377" s="19"/>
      <c r="AT1377" s="19"/>
      <c r="AU1377" s="19"/>
      <c r="AV1377" s="19"/>
      <c r="AW1377" s="19"/>
      <c r="AX1377" s="19"/>
      <c r="GA1377" s="42"/>
    </row>
    <row r="1378" spans="1:183" s="18" customFormat="1" ht="12.75" x14ac:dyDescent="0.2">
      <c r="A1378" s="39"/>
      <c r="B1378" s="40"/>
      <c r="C1378" s="40"/>
      <c r="D1378" s="40"/>
      <c r="E1378" s="40"/>
      <c r="F1378" s="40"/>
      <c r="G1378" s="41"/>
      <c r="H1378" s="40"/>
      <c r="I1378" s="40"/>
      <c r="J1378" s="40"/>
      <c r="K1378" s="19"/>
      <c r="L1378" s="19"/>
      <c r="M1378" s="19"/>
      <c r="N1378" s="19"/>
      <c r="O1378" s="19"/>
      <c r="P1378" s="19"/>
      <c r="Q1378" s="19"/>
      <c r="R1378" s="19"/>
      <c r="S1378" s="19"/>
      <c r="T1378" s="19"/>
      <c r="U1378" s="19"/>
      <c r="V1378" s="19"/>
      <c r="W1378" s="19"/>
      <c r="X1378" s="19"/>
      <c r="Y1378" s="19"/>
      <c r="Z1378" s="19"/>
      <c r="AA1378" s="19"/>
      <c r="AB1378" s="19"/>
      <c r="AC1378" s="19"/>
      <c r="AD1378" s="19"/>
      <c r="AE1378" s="19"/>
      <c r="AF1378" s="19"/>
      <c r="AG1378" s="19"/>
      <c r="AH1378" s="19"/>
      <c r="AI1378" s="19"/>
      <c r="AJ1378" s="19"/>
      <c r="AK1378" s="19"/>
      <c r="AL1378" s="19"/>
      <c r="AM1378" s="19"/>
      <c r="AN1378" s="19"/>
      <c r="AO1378" s="19"/>
      <c r="AP1378" s="19"/>
      <c r="AQ1378" s="19"/>
      <c r="AR1378" s="19"/>
      <c r="AS1378" s="19"/>
      <c r="AT1378" s="19"/>
      <c r="AU1378" s="19"/>
      <c r="AV1378" s="19"/>
      <c r="AW1378" s="19"/>
      <c r="AX1378" s="19"/>
      <c r="GA1378" s="42"/>
    </row>
    <row r="1379" spans="1:183" s="18" customFormat="1" ht="12.75" x14ac:dyDescent="0.2">
      <c r="A1379" s="39"/>
      <c r="B1379" s="40"/>
      <c r="C1379" s="40"/>
      <c r="D1379" s="40"/>
      <c r="E1379" s="40"/>
      <c r="F1379" s="40"/>
      <c r="G1379" s="41"/>
      <c r="H1379" s="40"/>
      <c r="I1379" s="40"/>
      <c r="J1379" s="40"/>
      <c r="K1379" s="19"/>
      <c r="L1379" s="19"/>
      <c r="M1379" s="19"/>
      <c r="N1379" s="19"/>
      <c r="O1379" s="19"/>
      <c r="P1379" s="19"/>
      <c r="Q1379" s="19"/>
      <c r="R1379" s="19"/>
      <c r="S1379" s="19"/>
      <c r="T1379" s="19"/>
      <c r="U1379" s="19"/>
      <c r="V1379" s="19"/>
      <c r="W1379" s="19"/>
      <c r="X1379" s="19"/>
      <c r="Y1379" s="19"/>
      <c r="Z1379" s="19"/>
      <c r="AA1379" s="19"/>
      <c r="AB1379" s="19"/>
      <c r="AC1379" s="19"/>
      <c r="AD1379" s="19"/>
      <c r="AE1379" s="19"/>
      <c r="AF1379" s="19"/>
      <c r="AG1379" s="19"/>
      <c r="AH1379" s="19"/>
      <c r="AI1379" s="19"/>
      <c r="AJ1379" s="19"/>
      <c r="AK1379" s="19"/>
      <c r="AL1379" s="19"/>
      <c r="AM1379" s="19"/>
      <c r="AN1379" s="19"/>
      <c r="AO1379" s="19"/>
      <c r="AP1379" s="19"/>
      <c r="AQ1379" s="19"/>
      <c r="AR1379" s="19"/>
      <c r="AS1379" s="19"/>
      <c r="AT1379" s="19"/>
      <c r="AU1379" s="19"/>
      <c r="AV1379" s="19"/>
      <c r="AW1379" s="19"/>
      <c r="AX1379" s="19"/>
      <c r="GA1379" s="42"/>
    </row>
    <row r="1380" spans="1:183" s="18" customFormat="1" ht="12.75" x14ac:dyDescent="0.2">
      <c r="A1380" s="39"/>
      <c r="B1380" s="40"/>
      <c r="C1380" s="40"/>
      <c r="D1380" s="40"/>
      <c r="E1380" s="40"/>
      <c r="F1380" s="40"/>
      <c r="G1380" s="41"/>
      <c r="H1380" s="40"/>
      <c r="I1380" s="40"/>
      <c r="J1380" s="40"/>
      <c r="K1380" s="19"/>
      <c r="L1380" s="19"/>
      <c r="M1380" s="19"/>
      <c r="N1380" s="19"/>
      <c r="O1380" s="19"/>
      <c r="P1380" s="19"/>
      <c r="Q1380" s="19"/>
      <c r="R1380" s="19"/>
      <c r="S1380" s="19"/>
      <c r="T1380" s="19"/>
      <c r="U1380" s="19"/>
      <c r="V1380" s="19"/>
      <c r="W1380" s="19"/>
      <c r="X1380" s="19"/>
      <c r="Y1380" s="19"/>
      <c r="Z1380" s="19"/>
      <c r="AA1380" s="19"/>
      <c r="AB1380" s="19"/>
      <c r="AC1380" s="19"/>
      <c r="AD1380" s="19"/>
      <c r="AE1380" s="19"/>
      <c r="AF1380" s="19"/>
      <c r="AG1380" s="19"/>
      <c r="AH1380" s="19"/>
      <c r="AI1380" s="19"/>
      <c r="AJ1380" s="19"/>
      <c r="AK1380" s="19"/>
      <c r="AL1380" s="19"/>
      <c r="AM1380" s="19"/>
      <c r="AN1380" s="19"/>
      <c r="AO1380" s="19"/>
      <c r="AP1380" s="19"/>
      <c r="AQ1380" s="19"/>
      <c r="AR1380" s="19"/>
      <c r="AS1380" s="19"/>
      <c r="AT1380" s="19"/>
      <c r="AU1380" s="19"/>
      <c r="AV1380" s="19"/>
      <c r="AW1380" s="19"/>
      <c r="AX1380" s="19"/>
      <c r="GA1380" s="42"/>
    </row>
    <row r="1381" spans="1:183" s="18" customFormat="1" ht="12.75" x14ac:dyDescent="0.2">
      <c r="A1381" s="39"/>
      <c r="B1381" s="40"/>
      <c r="C1381" s="40"/>
      <c r="D1381" s="40"/>
      <c r="E1381" s="40"/>
      <c r="F1381" s="40"/>
      <c r="G1381" s="41"/>
      <c r="H1381" s="40"/>
      <c r="I1381" s="40"/>
      <c r="J1381" s="40"/>
      <c r="K1381" s="19"/>
      <c r="L1381" s="19"/>
      <c r="M1381" s="19"/>
      <c r="N1381" s="19"/>
      <c r="O1381" s="19"/>
      <c r="P1381" s="19"/>
      <c r="Q1381" s="19"/>
      <c r="R1381" s="19"/>
      <c r="S1381" s="19"/>
      <c r="T1381" s="19"/>
      <c r="U1381" s="19"/>
      <c r="V1381" s="19"/>
      <c r="W1381" s="19"/>
      <c r="X1381" s="19"/>
      <c r="Y1381" s="19"/>
      <c r="Z1381" s="19"/>
      <c r="AA1381" s="19"/>
      <c r="AB1381" s="19"/>
      <c r="AC1381" s="19"/>
      <c r="AD1381" s="19"/>
      <c r="AE1381" s="19"/>
      <c r="AF1381" s="19"/>
      <c r="AG1381" s="19"/>
      <c r="AH1381" s="19"/>
      <c r="AI1381" s="19"/>
      <c r="AJ1381" s="19"/>
      <c r="AK1381" s="19"/>
      <c r="AL1381" s="19"/>
      <c r="AM1381" s="19"/>
      <c r="AN1381" s="19"/>
      <c r="AO1381" s="19"/>
      <c r="AP1381" s="19"/>
      <c r="AQ1381" s="19"/>
      <c r="AR1381" s="19"/>
      <c r="AS1381" s="19"/>
      <c r="AT1381" s="19"/>
      <c r="AU1381" s="19"/>
      <c r="AV1381" s="19"/>
      <c r="AW1381" s="19"/>
      <c r="AX1381" s="19"/>
      <c r="GA1381" s="42"/>
    </row>
    <row r="1382" spans="1:183" s="18" customFormat="1" ht="12.75" x14ac:dyDescent="0.2">
      <c r="A1382" s="39"/>
      <c r="B1382" s="40"/>
      <c r="C1382" s="40"/>
      <c r="D1382" s="40"/>
      <c r="E1382" s="40"/>
      <c r="F1382" s="40"/>
      <c r="G1382" s="41"/>
      <c r="H1382" s="40"/>
      <c r="I1382" s="40"/>
      <c r="J1382" s="40"/>
      <c r="K1382" s="19"/>
      <c r="L1382" s="19"/>
      <c r="M1382" s="19"/>
      <c r="N1382" s="19"/>
      <c r="O1382" s="19"/>
      <c r="P1382" s="19"/>
      <c r="Q1382" s="19"/>
      <c r="R1382" s="19"/>
      <c r="S1382" s="19"/>
      <c r="T1382" s="19"/>
      <c r="U1382" s="19"/>
      <c r="V1382" s="19"/>
      <c r="W1382" s="19"/>
      <c r="X1382" s="19"/>
      <c r="Y1382" s="19"/>
      <c r="Z1382" s="19"/>
      <c r="AA1382" s="19"/>
      <c r="AB1382" s="19"/>
      <c r="AC1382" s="19"/>
      <c r="AD1382" s="19"/>
      <c r="AE1382" s="19"/>
      <c r="AF1382" s="19"/>
      <c r="AG1382" s="19"/>
      <c r="AH1382" s="19"/>
      <c r="AI1382" s="19"/>
      <c r="AJ1382" s="19"/>
      <c r="AK1382" s="19"/>
      <c r="AL1382" s="19"/>
      <c r="AM1382" s="19"/>
      <c r="AN1382" s="19"/>
      <c r="AO1382" s="19"/>
      <c r="AP1382" s="19"/>
      <c r="AQ1382" s="19"/>
      <c r="AR1382" s="19"/>
      <c r="AS1382" s="19"/>
      <c r="AT1382" s="19"/>
      <c r="AU1382" s="19"/>
      <c r="AV1382" s="19"/>
      <c r="AW1382" s="19"/>
      <c r="AX1382" s="19"/>
      <c r="GA1382" s="42"/>
    </row>
    <row r="1383" spans="1:183" s="18" customFormat="1" ht="12.75" x14ac:dyDescent="0.2">
      <c r="A1383" s="39"/>
      <c r="B1383" s="40"/>
      <c r="C1383" s="40"/>
      <c r="D1383" s="40"/>
      <c r="E1383" s="40"/>
      <c r="F1383" s="40"/>
      <c r="G1383" s="41"/>
      <c r="H1383" s="40"/>
      <c r="I1383" s="40"/>
      <c r="J1383" s="40"/>
      <c r="K1383" s="19"/>
      <c r="L1383" s="19"/>
      <c r="M1383" s="19"/>
      <c r="N1383" s="19"/>
      <c r="O1383" s="19"/>
      <c r="P1383" s="19"/>
      <c r="Q1383" s="19"/>
      <c r="R1383" s="19"/>
      <c r="S1383" s="19"/>
      <c r="T1383" s="19"/>
      <c r="U1383" s="19"/>
      <c r="V1383" s="19"/>
      <c r="W1383" s="19"/>
      <c r="X1383" s="19"/>
      <c r="Y1383" s="19"/>
      <c r="Z1383" s="19"/>
      <c r="AA1383" s="19"/>
      <c r="AB1383" s="19"/>
      <c r="AC1383" s="19"/>
      <c r="AD1383" s="19"/>
      <c r="AE1383" s="19"/>
      <c r="AF1383" s="19"/>
      <c r="AG1383" s="19"/>
      <c r="AH1383" s="19"/>
      <c r="AI1383" s="19"/>
      <c r="AJ1383" s="19"/>
      <c r="AK1383" s="19"/>
      <c r="AL1383" s="19"/>
      <c r="AM1383" s="19"/>
      <c r="AN1383" s="19"/>
      <c r="AO1383" s="19"/>
      <c r="AP1383" s="19"/>
      <c r="AQ1383" s="19"/>
      <c r="AR1383" s="19"/>
      <c r="AS1383" s="19"/>
      <c r="AT1383" s="19"/>
      <c r="AU1383" s="19"/>
      <c r="AV1383" s="19"/>
      <c r="AW1383" s="19"/>
      <c r="AX1383" s="19"/>
      <c r="GA1383" s="42"/>
    </row>
    <row r="1384" spans="1:183" s="18" customFormat="1" ht="12.75" x14ac:dyDescent="0.2">
      <c r="A1384" s="39"/>
      <c r="B1384" s="40"/>
      <c r="C1384" s="40"/>
      <c r="D1384" s="40"/>
      <c r="E1384" s="40"/>
      <c r="F1384" s="40"/>
      <c r="G1384" s="41"/>
      <c r="H1384" s="40"/>
      <c r="I1384" s="40"/>
      <c r="J1384" s="40"/>
      <c r="K1384" s="19"/>
      <c r="L1384" s="19"/>
      <c r="M1384" s="19"/>
      <c r="N1384" s="19"/>
      <c r="O1384" s="19"/>
      <c r="P1384" s="19"/>
      <c r="Q1384" s="19"/>
      <c r="R1384" s="19"/>
      <c r="S1384" s="19"/>
      <c r="T1384" s="19"/>
      <c r="U1384" s="19"/>
      <c r="V1384" s="19"/>
      <c r="W1384" s="19"/>
      <c r="X1384" s="19"/>
      <c r="Y1384" s="19"/>
      <c r="Z1384" s="19"/>
      <c r="AA1384" s="19"/>
      <c r="AB1384" s="19"/>
      <c r="AC1384" s="19"/>
      <c r="AD1384" s="19"/>
      <c r="AE1384" s="19"/>
      <c r="AF1384" s="19"/>
      <c r="AG1384" s="19"/>
      <c r="AH1384" s="19"/>
      <c r="AI1384" s="19"/>
      <c r="AJ1384" s="19"/>
      <c r="AK1384" s="19"/>
      <c r="AL1384" s="19"/>
      <c r="AM1384" s="19"/>
      <c r="AN1384" s="19"/>
      <c r="AO1384" s="19"/>
      <c r="AP1384" s="19"/>
      <c r="AQ1384" s="19"/>
      <c r="AR1384" s="19"/>
      <c r="AS1384" s="19"/>
      <c r="AT1384" s="19"/>
      <c r="AU1384" s="19"/>
      <c r="AV1384" s="19"/>
      <c r="AW1384" s="19"/>
      <c r="AX1384" s="19"/>
      <c r="GA1384" s="42"/>
    </row>
    <row r="1385" spans="1:183" s="18" customFormat="1" ht="12.75" x14ac:dyDescent="0.2">
      <c r="A1385" s="39"/>
      <c r="B1385" s="40"/>
      <c r="C1385" s="40"/>
      <c r="D1385" s="40"/>
      <c r="E1385" s="40"/>
      <c r="F1385" s="40"/>
      <c r="G1385" s="41"/>
      <c r="H1385" s="40"/>
      <c r="I1385" s="40"/>
      <c r="J1385" s="40"/>
      <c r="K1385" s="19"/>
      <c r="L1385" s="19"/>
      <c r="M1385" s="19"/>
      <c r="N1385" s="19"/>
      <c r="O1385" s="19"/>
      <c r="P1385" s="19"/>
      <c r="Q1385" s="19"/>
      <c r="R1385" s="19"/>
      <c r="S1385" s="19"/>
      <c r="T1385" s="19"/>
      <c r="U1385" s="19"/>
      <c r="V1385" s="19"/>
      <c r="W1385" s="19"/>
      <c r="X1385" s="19"/>
      <c r="Y1385" s="19"/>
      <c r="Z1385" s="19"/>
      <c r="AA1385" s="19"/>
      <c r="AB1385" s="19"/>
      <c r="AC1385" s="19"/>
      <c r="AD1385" s="19"/>
      <c r="AE1385" s="19"/>
      <c r="AF1385" s="19"/>
      <c r="AG1385" s="19"/>
      <c r="AH1385" s="19"/>
      <c r="AI1385" s="19"/>
      <c r="AJ1385" s="19"/>
      <c r="AK1385" s="19"/>
      <c r="AL1385" s="19"/>
      <c r="AM1385" s="19"/>
      <c r="AN1385" s="19"/>
      <c r="AO1385" s="19"/>
      <c r="AP1385" s="19"/>
      <c r="AQ1385" s="19"/>
      <c r="AR1385" s="19"/>
      <c r="AS1385" s="19"/>
      <c r="AT1385" s="19"/>
      <c r="AU1385" s="19"/>
      <c r="AV1385" s="19"/>
      <c r="AW1385" s="19"/>
      <c r="AX1385" s="19"/>
      <c r="GA1385" s="42"/>
    </row>
    <row r="1386" spans="1:183" s="18" customFormat="1" ht="12.75" x14ac:dyDescent="0.2">
      <c r="A1386" s="39"/>
      <c r="B1386" s="40"/>
      <c r="C1386" s="40"/>
      <c r="D1386" s="40"/>
      <c r="E1386" s="40"/>
      <c r="F1386" s="40"/>
      <c r="G1386" s="41"/>
      <c r="H1386" s="40"/>
      <c r="I1386" s="40"/>
      <c r="J1386" s="40"/>
      <c r="K1386" s="19"/>
      <c r="L1386" s="19"/>
      <c r="M1386" s="19"/>
      <c r="N1386" s="19"/>
      <c r="O1386" s="19"/>
      <c r="P1386" s="19"/>
      <c r="Q1386" s="19"/>
      <c r="R1386" s="19"/>
      <c r="S1386" s="19"/>
      <c r="T1386" s="19"/>
      <c r="U1386" s="19"/>
      <c r="V1386" s="19"/>
      <c r="W1386" s="19"/>
      <c r="X1386" s="19"/>
      <c r="Y1386" s="19"/>
      <c r="Z1386" s="19"/>
      <c r="AA1386" s="19"/>
      <c r="AB1386" s="19"/>
      <c r="AC1386" s="19"/>
      <c r="AD1386" s="19"/>
      <c r="AE1386" s="19"/>
      <c r="AF1386" s="19"/>
      <c r="AG1386" s="19"/>
      <c r="AH1386" s="19"/>
      <c r="AI1386" s="19"/>
      <c r="AJ1386" s="19"/>
      <c r="AK1386" s="19"/>
      <c r="AL1386" s="19"/>
      <c r="AM1386" s="19"/>
      <c r="AN1386" s="19"/>
      <c r="AO1386" s="19"/>
      <c r="AP1386" s="19"/>
      <c r="AQ1386" s="19"/>
      <c r="AR1386" s="19"/>
      <c r="AS1386" s="19"/>
      <c r="AT1386" s="19"/>
      <c r="AU1386" s="19"/>
      <c r="AV1386" s="19"/>
      <c r="AW1386" s="19"/>
      <c r="AX1386" s="19"/>
      <c r="GA1386" s="42"/>
    </row>
    <row r="1387" spans="1:183" s="18" customFormat="1" ht="12.75" x14ac:dyDescent="0.2">
      <c r="A1387" s="39"/>
      <c r="B1387" s="40"/>
      <c r="C1387" s="40"/>
      <c r="D1387" s="40"/>
      <c r="E1387" s="40"/>
      <c r="F1387" s="40"/>
      <c r="G1387" s="41"/>
      <c r="H1387" s="40"/>
      <c r="I1387" s="40"/>
      <c r="J1387" s="40"/>
      <c r="K1387" s="19"/>
      <c r="L1387" s="19"/>
      <c r="M1387" s="19"/>
      <c r="N1387" s="19"/>
      <c r="O1387" s="19"/>
      <c r="P1387" s="19"/>
      <c r="Q1387" s="19"/>
      <c r="R1387" s="19"/>
      <c r="S1387" s="19"/>
      <c r="T1387" s="19"/>
      <c r="U1387" s="19"/>
      <c r="V1387" s="19"/>
      <c r="W1387" s="19"/>
      <c r="X1387" s="19"/>
      <c r="Y1387" s="19"/>
      <c r="Z1387" s="19"/>
      <c r="AA1387" s="19"/>
      <c r="AB1387" s="19"/>
      <c r="AC1387" s="19"/>
      <c r="AD1387" s="19"/>
      <c r="AE1387" s="19"/>
      <c r="AF1387" s="19"/>
      <c r="AG1387" s="19"/>
      <c r="AH1387" s="19"/>
      <c r="AI1387" s="19"/>
      <c r="AJ1387" s="19"/>
      <c r="AK1387" s="19"/>
      <c r="AL1387" s="19"/>
      <c r="AM1387" s="19"/>
      <c r="AN1387" s="19"/>
      <c r="AO1387" s="19"/>
      <c r="AP1387" s="19"/>
      <c r="AQ1387" s="19"/>
      <c r="AR1387" s="19"/>
      <c r="AS1387" s="19"/>
      <c r="AT1387" s="19"/>
      <c r="AU1387" s="19"/>
      <c r="AV1387" s="19"/>
      <c r="AW1387" s="19"/>
      <c r="AX1387" s="19"/>
      <c r="GA1387" s="42"/>
    </row>
    <row r="1388" spans="1:183" s="18" customFormat="1" ht="12.75" x14ac:dyDescent="0.2">
      <c r="A1388" s="39"/>
      <c r="B1388" s="40"/>
      <c r="C1388" s="40"/>
      <c r="D1388" s="40"/>
      <c r="E1388" s="40"/>
      <c r="F1388" s="40"/>
      <c r="G1388" s="41"/>
      <c r="H1388" s="40"/>
      <c r="I1388" s="40"/>
      <c r="J1388" s="40"/>
      <c r="K1388" s="19"/>
      <c r="L1388" s="19"/>
      <c r="M1388" s="19"/>
      <c r="N1388" s="19"/>
      <c r="O1388" s="19"/>
      <c r="P1388" s="19"/>
      <c r="Q1388" s="19"/>
      <c r="R1388" s="19"/>
      <c r="S1388" s="19"/>
      <c r="T1388" s="19"/>
      <c r="U1388" s="19"/>
      <c r="V1388" s="19"/>
      <c r="W1388" s="19"/>
      <c r="X1388" s="19"/>
      <c r="Y1388" s="19"/>
      <c r="Z1388" s="19"/>
      <c r="AA1388" s="19"/>
      <c r="AB1388" s="19"/>
      <c r="AC1388" s="19"/>
      <c r="AD1388" s="19"/>
      <c r="AE1388" s="19"/>
      <c r="AF1388" s="19"/>
      <c r="AG1388" s="19"/>
      <c r="AH1388" s="19"/>
      <c r="AI1388" s="19"/>
      <c r="AJ1388" s="19"/>
      <c r="AK1388" s="19"/>
      <c r="AL1388" s="19"/>
      <c r="AM1388" s="19"/>
      <c r="AN1388" s="19"/>
      <c r="AO1388" s="19"/>
      <c r="AP1388" s="19"/>
      <c r="AQ1388" s="19"/>
      <c r="AR1388" s="19"/>
      <c r="AS1388" s="19"/>
      <c r="AT1388" s="19"/>
      <c r="AU1388" s="19"/>
      <c r="AV1388" s="19"/>
      <c r="AW1388" s="19"/>
      <c r="AX1388" s="19"/>
      <c r="GA1388" s="42"/>
    </row>
    <row r="1389" spans="1:183" s="18" customFormat="1" ht="12.75" x14ac:dyDescent="0.2">
      <c r="A1389" s="39"/>
      <c r="B1389" s="40"/>
      <c r="C1389" s="40"/>
      <c r="D1389" s="40"/>
      <c r="E1389" s="40"/>
      <c r="F1389" s="40"/>
      <c r="G1389" s="41"/>
      <c r="H1389" s="40"/>
      <c r="I1389" s="40"/>
      <c r="J1389" s="40"/>
      <c r="K1389" s="19"/>
      <c r="L1389" s="19"/>
      <c r="M1389" s="19"/>
      <c r="N1389" s="19"/>
      <c r="O1389" s="19"/>
      <c r="P1389" s="19"/>
      <c r="Q1389" s="19"/>
      <c r="R1389" s="19"/>
      <c r="S1389" s="19"/>
      <c r="T1389" s="19"/>
      <c r="U1389" s="19"/>
      <c r="V1389" s="19"/>
      <c r="W1389" s="19"/>
      <c r="X1389" s="19"/>
      <c r="Y1389" s="19"/>
      <c r="Z1389" s="19"/>
      <c r="AA1389" s="19"/>
      <c r="AB1389" s="19"/>
      <c r="AC1389" s="19"/>
      <c r="AD1389" s="19"/>
      <c r="AE1389" s="19"/>
      <c r="AF1389" s="19"/>
      <c r="AG1389" s="19"/>
      <c r="AH1389" s="19"/>
      <c r="AI1389" s="19"/>
      <c r="AJ1389" s="19"/>
      <c r="AK1389" s="19"/>
      <c r="AL1389" s="19"/>
      <c r="AM1389" s="19"/>
      <c r="AN1389" s="19"/>
      <c r="AO1389" s="19"/>
      <c r="AP1389" s="19"/>
      <c r="AQ1389" s="19"/>
      <c r="AR1389" s="19"/>
      <c r="AS1389" s="19"/>
      <c r="AT1389" s="19"/>
      <c r="AU1389" s="19"/>
      <c r="AV1389" s="19"/>
      <c r="AW1389" s="19"/>
      <c r="AX1389" s="19"/>
      <c r="GA1389" s="42"/>
    </row>
    <row r="1390" spans="1:183" s="18" customFormat="1" ht="12.75" x14ac:dyDescent="0.2">
      <c r="A1390" s="39"/>
      <c r="B1390" s="40"/>
      <c r="C1390" s="40"/>
      <c r="D1390" s="40"/>
      <c r="E1390" s="40"/>
      <c r="F1390" s="40"/>
      <c r="G1390" s="41"/>
      <c r="H1390" s="40"/>
      <c r="I1390" s="40"/>
      <c r="J1390" s="40"/>
      <c r="K1390" s="19"/>
      <c r="L1390" s="19"/>
      <c r="M1390" s="19"/>
      <c r="N1390" s="19"/>
      <c r="O1390" s="19"/>
      <c r="P1390" s="19"/>
      <c r="Q1390" s="19"/>
      <c r="R1390" s="19"/>
      <c r="S1390" s="19"/>
      <c r="T1390" s="19"/>
      <c r="U1390" s="19"/>
      <c r="V1390" s="19"/>
      <c r="W1390" s="19"/>
      <c r="X1390" s="19"/>
      <c r="Y1390" s="19"/>
      <c r="Z1390" s="19"/>
      <c r="AA1390" s="19"/>
      <c r="AB1390" s="19"/>
      <c r="AC1390" s="19"/>
      <c r="AD1390" s="19"/>
      <c r="AE1390" s="19"/>
      <c r="AF1390" s="19"/>
      <c r="AG1390" s="19"/>
      <c r="AH1390" s="19"/>
      <c r="AI1390" s="19"/>
      <c r="AJ1390" s="19"/>
      <c r="AK1390" s="19"/>
      <c r="AL1390" s="19"/>
      <c r="AM1390" s="19"/>
      <c r="AN1390" s="19"/>
      <c r="AO1390" s="19"/>
      <c r="AP1390" s="19"/>
      <c r="AQ1390" s="19"/>
      <c r="AR1390" s="19"/>
      <c r="AS1390" s="19"/>
      <c r="AT1390" s="19"/>
      <c r="AU1390" s="19"/>
      <c r="AV1390" s="19"/>
      <c r="AW1390" s="19"/>
      <c r="AX1390" s="19"/>
      <c r="GA1390" s="42"/>
    </row>
    <row r="1391" spans="1:183" s="18" customFormat="1" ht="12.75" x14ac:dyDescent="0.2">
      <c r="A1391" s="39"/>
      <c r="B1391" s="40"/>
      <c r="C1391" s="40"/>
      <c r="D1391" s="40"/>
      <c r="E1391" s="40"/>
      <c r="F1391" s="40"/>
      <c r="G1391" s="41"/>
      <c r="H1391" s="40"/>
      <c r="I1391" s="40"/>
      <c r="J1391" s="40"/>
      <c r="K1391" s="19"/>
      <c r="L1391" s="19"/>
      <c r="M1391" s="19"/>
      <c r="N1391" s="19"/>
      <c r="O1391" s="19"/>
      <c r="P1391" s="19"/>
      <c r="Q1391" s="19"/>
      <c r="R1391" s="19"/>
      <c r="S1391" s="19"/>
      <c r="T1391" s="19"/>
      <c r="U1391" s="19"/>
      <c r="V1391" s="19"/>
      <c r="W1391" s="19"/>
      <c r="X1391" s="19"/>
      <c r="Y1391" s="19"/>
      <c r="Z1391" s="19"/>
      <c r="AA1391" s="19"/>
      <c r="AB1391" s="19"/>
      <c r="AC1391" s="19"/>
      <c r="AD1391" s="19"/>
      <c r="AE1391" s="19"/>
      <c r="AF1391" s="19"/>
      <c r="AG1391" s="19"/>
      <c r="AH1391" s="19"/>
      <c r="AI1391" s="19"/>
      <c r="AJ1391" s="19"/>
      <c r="AK1391" s="19"/>
      <c r="AL1391" s="19"/>
      <c r="AM1391" s="19"/>
      <c r="AN1391" s="19"/>
      <c r="AO1391" s="19"/>
      <c r="AP1391" s="19"/>
      <c r="AQ1391" s="19"/>
      <c r="AR1391" s="19"/>
      <c r="AS1391" s="19"/>
      <c r="AT1391" s="19"/>
      <c r="AU1391" s="19"/>
      <c r="AV1391" s="19"/>
      <c r="AW1391" s="19"/>
      <c r="AX1391" s="19"/>
      <c r="GA1391" s="42"/>
    </row>
    <row r="1392" spans="1:183" s="18" customFormat="1" ht="12.75" x14ac:dyDescent="0.2">
      <c r="A1392" s="39"/>
      <c r="B1392" s="40"/>
      <c r="C1392" s="40"/>
      <c r="D1392" s="40"/>
      <c r="E1392" s="40"/>
      <c r="F1392" s="40"/>
      <c r="G1392" s="41"/>
      <c r="H1392" s="40"/>
      <c r="I1392" s="40"/>
      <c r="J1392" s="40"/>
      <c r="K1392" s="19"/>
      <c r="L1392" s="19"/>
      <c r="M1392" s="19"/>
      <c r="N1392" s="19"/>
      <c r="O1392" s="19"/>
      <c r="P1392" s="19"/>
      <c r="Q1392" s="19"/>
      <c r="R1392" s="19"/>
      <c r="S1392" s="19"/>
      <c r="T1392" s="19"/>
      <c r="U1392" s="19"/>
      <c r="V1392" s="19"/>
      <c r="W1392" s="19"/>
      <c r="X1392" s="19"/>
      <c r="Y1392" s="19"/>
      <c r="Z1392" s="19"/>
      <c r="AA1392" s="19"/>
      <c r="AB1392" s="19"/>
      <c r="AC1392" s="19"/>
      <c r="AD1392" s="19"/>
      <c r="AE1392" s="19"/>
      <c r="AF1392" s="19"/>
      <c r="AG1392" s="19"/>
      <c r="AH1392" s="19"/>
      <c r="AI1392" s="19"/>
      <c r="AJ1392" s="19"/>
      <c r="AK1392" s="19"/>
      <c r="AL1392" s="19"/>
      <c r="AM1392" s="19"/>
      <c r="AN1392" s="19"/>
      <c r="AO1392" s="19"/>
      <c r="AP1392" s="19"/>
      <c r="AQ1392" s="19"/>
      <c r="AR1392" s="19"/>
      <c r="AS1392" s="19"/>
      <c r="AT1392" s="19"/>
      <c r="AU1392" s="19"/>
      <c r="AV1392" s="19"/>
      <c r="AW1392" s="19"/>
      <c r="AX1392" s="19"/>
      <c r="GA1392" s="42"/>
    </row>
    <row r="1393" spans="1:183" s="18" customFormat="1" ht="12.75" x14ac:dyDescent="0.2">
      <c r="A1393" s="39"/>
      <c r="B1393" s="40"/>
      <c r="C1393" s="40"/>
      <c r="D1393" s="40"/>
      <c r="E1393" s="40"/>
      <c r="F1393" s="40"/>
      <c r="G1393" s="41"/>
      <c r="H1393" s="40"/>
      <c r="I1393" s="40"/>
      <c r="J1393" s="40"/>
      <c r="K1393" s="19"/>
      <c r="L1393" s="19"/>
      <c r="M1393" s="19"/>
      <c r="N1393" s="19"/>
      <c r="O1393" s="19"/>
      <c r="P1393" s="19"/>
      <c r="Q1393" s="19"/>
      <c r="R1393" s="19"/>
      <c r="S1393" s="19"/>
      <c r="T1393" s="19"/>
      <c r="U1393" s="19"/>
      <c r="V1393" s="19"/>
      <c r="W1393" s="19"/>
      <c r="X1393" s="19"/>
      <c r="Y1393" s="19"/>
      <c r="Z1393" s="19"/>
      <c r="AA1393" s="19"/>
      <c r="AB1393" s="19"/>
      <c r="AC1393" s="19"/>
      <c r="AD1393" s="19"/>
      <c r="AE1393" s="19"/>
      <c r="AF1393" s="19"/>
      <c r="AG1393" s="19"/>
      <c r="AH1393" s="19"/>
      <c r="AI1393" s="19"/>
      <c r="AJ1393" s="19"/>
      <c r="AK1393" s="19"/>
      <c r="AL1393" s="19"/>
      <c r="AM1393" s="19"/>
      <c r="AN1393" s="19"/>
      <c r="AO1393" s="19"/>
      <c r="AP1393" s="19"/>
      <c r="AQ1393" s="19"/>
      <c r="AR1393" s="19"/>
      <c r="AS1393" s="19"/>
      <c r="AT1393" s="19"/>
      <c r="AU1393" s="19"/>
      <c r="AV1393" s="19"/>
      <c r="AW1393" s="19"/>
      <c r="AX1393" s="19"/>
      <c r="GA1393" s="42"/>
    </row>
    <row r="1394" spans="1:183" s="18" customFormat="1" ht="12.75" x14ac:dyDescent="0.2">
      <c r="A1394" s="39"/>
      <c r="B1394" s="40"/>
      <c r="C1394" s="40"/>
      <c r="D1394" s="40"/>
      <c r="E1394" s="40"/>
      <c r="F1394" s="40"/>
      <c r="G1394" s="41"/>
      <c r="H1394" s="40"/>
      <c r="I1394" s="40"/>
      <c r="J1394" s="40"/>
      <c r="K1394" s="19"/>
      <c r="L1394" s="19"/>
      <c r="M1394" s="19"/>
      <c r="N1394" s="19"/>
      <c r="O1394" s="19"/>
      <c r="P1394" s="19"/>
      <c r="Q1394" s="19"/>
      <c r="R1394" s="19"/>
      <c r="S1394" s="19"/>
      <c r="T1394" s="19"/>
      <c r="U1394" s="19"/>
      <c r="V1394" s="19"/>
      <c r="W1394" s="19"/>
      <c r="X1394" s="19"/>
      <c r="Y1394" s="19"/>
      <c r="Z1394" s="19"/>
      <c r="AA1394" s="19"/>
      <c r="AB1394" s="19"/>
      <c r="AC1394" s="19"/>
      <c r="AD1394" s="19"/>
      <c r="AE1394" s="19"/>
      <c r="AF1394" s="19"/>
      <c r="AG1394" s="19"/>
      <c r="AH1394" s="19"/>
      <c r="AI1394" s="19"/>
      <c r="AJ1394" s="19"/>
      <c r="AK1394" s="19"/>
      <c r="AL1394" s="19"/>
      <c r="AM1394" s="19"/>
      <c r="AN1394" s="19"/>
      <c r="AO1394" s="19"/>
      <c r="AP1394" s="19"/>
      <c r="AQ1394" s="19"/>
      <c r="AR1394" s="19"/>
      <c r="AS1394" s="19"/>
      <c r="AT1394" s="19"/>
      <c r="AU1394" s="19"/>
      <c r="AV1394" s="19"/>
      <c r="AW1394" s="19"/>
      <c r="AX1394" s="19"/>
      <c r="GA1394" s="42"/>
    </row>
    <row r="1395" spans="1:183" s="18" customFormat="1" ht="12.75" x14ac:dyDescent="0.2">
      <c r="A1395" s="39"/>
      <c r="B1395" s="40"/>
      <c r="C1395" s="40"/>
      <c r="D1395" s="40"/>
      <c r="E1395" s="40"/>
      <c r="F1395" s="40"/>
      <c r="G1395" s="41"/>
      <c r="H1395" s="40"/>
      <c r="I1395" s="40"/>
      <c r="J1395" s="40"/>
      <c r="K1395" s="19"/>
      <c r="L1395" s="19"/>
      <c r="M1395" s="19"/>
      <c r="N1395" s="19"/>
      <c r="O1395" s="19"/>
      <c r="P1395" s="19"/>
      <c r="Q1395" s="19"/>
      <c r="R1395" s="19"/>
      <c r="S1395" s="19"/>
      <c r="T1395" s="19"/>
      <c r="U1395" s="19"/>
      <c r="V1395" s="19"/>
      <c r="W1395" s="19"/>
      <c r="X1395" s="19"/>
      <c r="Y1395" s="19"/>
      <c r="Z1395" s="19"/>
      <c r="AA1395" s="19"/>
      <c r="AB1395" s="19"/>
      <c r="AC1395" s="19"/>
      <c r="AD1395" s="19"/>
      <c r="AE1395" s="19"/>
      <c r="AF1395" s="19"/>
      <c r="AG1395" s="19"/>
      <c r="AH1395" s="19"/>
      <c r="AI1395" s="19"/>
      <c r="AJ1395" s="19"/>
      <c r="AK1395" s="19"/>
      <c r="AL1395" s="19"/>
      <c r="AM1395" s="19"/>
      <c r="AN1395" s="19"/>
      <c r="AO1395" s="19"/>
      <c r="AP1395" s="19"/>
      <c r="AQ1395" s="19"/>
      <c r="AR1395" s="19"/>
      <c r="AS1395" s="19"/>
      <c r="AT1395" s="19"/>
      <c r="AU1395" s="19"/>
      <c r="AV1395" s="19"/>
      <c r="AW1395" s="19"/>
      <c r="AX1395" s="19"/>
      <c r="GA1395" s="42"/>
    </row>
    <row r="1396" spans="1:183" s="18" customFormat="1" ht="12.75" x14ac:dyDescent="0.2">
      <c r="A1396" s="39"/>
      <c r="B1396" s="40"/>
      <c r="C1396" s="40"/>
      <c r="D1396" s="40"/>
      <c r="E1396" s="40"/>
      <c r="F1396" s="40"/>
      <c r="G1396" s="41"/>
      <c r="H1396" s="40"/>
      <c r="I1396" s="40"/>
      <c r="J1396" s="40"/>
      <c r="K1396" s="19"/>
      <c r="L1396" s="19"/>
      <c r="M1396" s="19"/>
      <c r="N1396" s="19"/>
      <c r="O1396" s="19"/>
      <c r="P1396" s="19"/>
      <c r="Q1396" s="19"/>
      <c r="R1396" s="19"/>
      <c r="S1396" s="19"/>
      <c r="T1396" s="19"/>
      <c r="U1396" s="19"/>
      <c r="V1396" s="19"/>
      <c r="W1396" s="19"/>
      <c r="X1396" s="19"/>
      <c r="Y1396" s="19"/>
      <c r="Z1396" s="19"/>
      <c r="AA1396" s="19"/>
      <c r="AB1396" s="19"/>
      <c r="AC1396" s="19"/>
      <c r="AD1396" s="19"/>
      <c r="AE1396" s="19"/>
      <c r="AF1396" s="19"/>
      <c r="AG1396" s="19"/>
      <c r="AH1396" s="19"/>
      <c r="AI1396" s="19"/>
      <c r="AJ1396" s="19"/>
      <c r="AK1396" s="19"/>
      <c r="AL1396" s="19"/>
      <c r="AM1396" s="19"/>
      <c r="AN1396" s="19"/>
      <c r="AO1396" s="19"/>
      <c r="AP1396" s="19"/>
      <c r="AQ1396" s="19"/>
      <c r="AR1396" s="19"/>
      <c r="AS1396" s="19"/>
      <c r="AT1396" s="19"/>
      <c r="AU1396" s="19"/>
      <c r="AV1396" s="19"/>
      <c r="AW1396" s="19"/>
      <c r="AX1396" s="19"/>
      <c r="GA1396" s="42"/>
    </row>
    <row r="1397" spans="1:183" s="18" customFormat="1" ht="12.75" x14ac:dyDescent="0.2">
      <c r="A1397" s="39"/>
      <c r="B1397" s="40"/>
      <c r="C1397" s="40"/>
      <c r="D1397" s="40"/>
      <c r="E1397" s="40"/>
      <c r="F1397" s="40"/>
      <c r="G1397" s="41"/>
      <c r="H1397" s="40"/>
      <c r="I1397" s="40"/>
      <c r="J1397" s="40"/>
      <c r="K1397" s="19"/>
      <c r="L1397" s="19"/>
      <c r="M1397" s="19"/>
      <c r="N1397" s="19"/>
      <c r="O1397" s="19"/>
      <c r="P1397" s="19"/>
      <c r="Q1397" s="19"/>
      <c r="R1397" s="19"/>
      <c r="S1397" s="19"/>
      <c r="T1397" s="19"/>
      <c r="U1397" s="19"/>
      <c r="V1397" s="19"/>
      <c r="W1397" s="19"/>
      <c r="X1397" s="19"/>
      <c r="Y1397" s="19"/>
      <c r="Z1397" s="19"/>
      <c r="AA1397" s="19"/>
      <c r="AB1397" s="19"/>
      <c r="AC1397" s="19"/>
      <c r="AD1397" s="19"/>
      <c r="AE1397" s="19"/>
      <c r="AF1397" s="19"/>
      <c r="AG1397" s="19"/>
      <c r="AH1397" s="19"/>
      <c r="AI1397" s="19"/>
      <c r="AJ1397" s="19"/>
      <c r="AK1397" s="19"/>
      <c r="AL1397" s="19"/>
      <c r="AM1397" s="19"/>
      <c r="AN1397" s="19"/>
      <c r="AO1397" s="19"/>
      <c r="AP1397" s="19"/>
      <c r="AQ1397" s="19"/>
      <c r="AR1397" s="19"/>
      <c r="AS1397" s="19"/>
      <c r="AT1397" s="19"/>
      <c r="AU1397" s="19"/>
      <c r="AV1397" s="19"/>
      <c r="AW1397" s="19"/>
      <c r="AX1397" s="19"/>
      <c r="GA1397" s="42"/>
    </row>
    <row r="1398" spans="1:183" s="18" customFormat="1" ht="12.75" x14ac:dyDescent="0.2">
      <c r="A1398" s="39"/>
      <c r="B1398" s="40"/>
      <c r="C1398" s="40"/>
      <c r="D1398" s="40"/>
      <c r="E1398" s="40"/>
      <c r="F1398" s="40"/>
      <c r="G1398" s="41"/>
      <c r="H1398" s="40"/>
      <c r="I1398" s="40"/>
      <c r="J1398" s="40"/>
      <c r="K1398" s="19"/>
      <c r="L1398" s="19"/>
      <c r="M1398" s="19"/>
      <c r="N1398" s="19"/>
      <c r="O1398" s="19"/>
      <c r="P1398" s="19"/>
      <c r="Q1398" s="19"/>
      <c r="R1398" s="19"/>
      <c r="S1398" s="19"/>
      <c r="T1398" s="19"/>
      <c r="U1398" s="19"/>
      <c r="V1398" s="19"/>
      <c r="W1398" s="19"/>
      <c r="X1398" s="19"/>
      <c r="Y1398" s="19"/>
      <c r="Z1398" s="19"/>
      <c r="AA1398" s="19"/>
      <c r="AB1398" s="19"/>
      <c r="AC1398" s="19"/>
      <c r="AD1398" s="19"/>
      <c r="AE1398" s="19"/>
      <c r="AF1398" s="19"/>
      <c r="AG1398" s="19"/>
      <c r="AH1398" s="19"/>
      <c r="AI1398" s="19"/>
      <c r="AJ1398" s="19"/>
      <c r="AK1398" s="19"/>
      <c r="AL1398" s="19"/>
      <c r="AM1398" s="19"/>
      <c r="AN1398" s="19"/>
      <c r="AO1398" s="19"/>
      <c r="AP1398" s="19"/>
      <c r="AQ1398" s="19"/>
      <c r="AR1398" s="19"/>
      <c r="AS1398" s="19"/>
      <c r="AT1398" s="19"/>
      <c r="AU1398" s="19"/>
      <c r="AV1398" s="19"/>
      <c r="AW1398" s="19"/>
      <c r="AX1398" s="19"/>
      <c r="GA1398" s="42"/>
    </row>
    <row r="1399" spans="1:183" s="18" customFormat="1" ht="12.75" x14ac:dyDescent="0.2">
      <c r="A1399" s="39"/>
      <c r="B1399" s="40"/>
      <c r="C1399" s="40"/>
      <c r="D1399" s="40"/>
      <c r="E1399" s="40"/>
      <c r="F1399" s="40"/>
      <c r="G1399" s="41"/>
      <c r="H1399" s="40"/>
      <c r="I1399" s="40"/>
      <c r="J1399" s="40"/>
      <c r="K1399" s="19"/>
      <c r="L1399" s="19"/>
      <c r="M1399" s="19"/>
      <c r="N1399" s="19"/>
      <c r="O1399" s="19"/>
      <c r="P1399" s="19"/>
      <c r="Q1399" s="19"/>
      <c r="R1399" s="19"/>
      <c r="S1399" s="19"/>
      <c r="T1399" s="19"/>
      <c r="U1399" s="19"/>
      <c r="V1399" s="19"/>
      <c r="W1399" s="19"/>
      <c r="X1399" s="19"/>
      <c r="Y1399" s="19"/>
      <c r="Z1399" s="19"/>
      <c r="AA1399" s="19"/>
      <c r="AB1399" s="19"/>
      <c r="AC1399" s="19"/>
      <c r="AD1399" s="19"/>
      <c r="AE1399" s="19"/>
      <c r="AF1399" s="19"/>
      <c r="AG1399" s="19"/>
      <c r="AH1399" s="19"/>
      <c r="AI1399" s="19"/>
      <c r="AJ1399" s="19"/>
      <c r="AK1399" s="19"/>
      <c r="AL1399" s="19"/>
      <c r="AM1399" s="19"/>
      <c r="AN1399" s="19"/>
      <c r="AO1399" s="19"/>
      <c r="AP1399" s="19"/>
      <c r="AQ1399" s="19"/>
      <c r="AR1399" s="19"/>
      <c r="AS1399" s="19"/>
      <c r="AT1399" s="19"/>
      <c r="AU1399" s="19"/>
      <c r="AV1399" s="19"/>
      <c r="AW1399" s="19"/>
      <c r="AX1399" s="19"/>
      <c r="GA1399" s="42"/>
    </row>
    <row r="1400" spans="1:183" s="18" customFormat="1" ht="12.75" x14ac:dyDescent="0.2">
      <c r="A1400" s="39"/>
      <c r="B1400" s="40"/>
      <c r="C1400" s="40"/>
      <c r="D1400" s="40"/>
      <c r="E1400" s="40"/>
      <c r="F1400" s="40"/>
      <c r="G1400" s="41"/>
      <c r="H1400" s="40"/>
      <c r="I1400" s="40"/>
      <c r="J1400" s="40"/>
      <c r="K1400" s="19"/>
      <c r="L1400" s="19"/>
      <c r="M1400" s="19"/>
      <c r="N1400" s="19"/>
      <c r="O1400" s="19"/>
      <c r="P1400" s="19"/>
      <c r="Q1400" s="19"/>
      <c r="R1400" s="19"/>
      <c r="S1400" s="19"/>
      <c r="T1400" s="19"/>
      <c r="U1400" s="19"/>
      <c r="V1400" s="19"/>
      <c r="W1400" s="19"/>
      <c r="X1400" s="19"/>
      <c r="Y1400" s="19"/>
      <c r="Z1400" s="19"/>
      <c r="AA1400" s="19"/>
      <c r="AB1400" s="19"/>
      <c r="AC1400" s="19"/>
      <c r="AD1400" s="19"/>
      <c r="AE1400" s="19"/>
      <c r="AF1400" s="19"/>
      <c r="AG1400" s="19"/>
      <c r="AH1400" s="19"/>
      <c r="AI1400" s="19"/>
      <c r="AJ1400" s="19"/>
      <c r="AK1400" s="19"/>
      <c r="AL1400" s="19"/>
      <c r="AM1400" s="19"/>
      <c r="AN1400" s="19"/>
      <c r="AO1400" s="19"/>
      <c r="AP1400" s="19"/>
      <c r="AQ1400" s="19"/>
      <c r="AR1400" s="19"/>
      <c r="AS1400" s="19"/>
      <c r="AT1400" s="19"/>
      <c r="AU1400" s="19"/>
      <c r="AV1400" s="19"/>
      <c r="AW1400" s="19"/>
      <c r="AX1400" s="19"/>
      <c r="GA1400" s="42"/>
    </row>
    <row r="1401" spans="1:183" s="18" customFormat="1" ht="12.75" x14ac:dyDescent="0.2">
      <c r="A1401" s="39"/>
      <c r="B1401" s="40"/>
      <c r="C1401" s="40"/>
      <c r="D1401" s="40"/>
      <c r="E1401" s="40"/>
      <c r="F1401" s="40"/>
      <c r="G1401" s="41"/>
      <c r="H1401" s="40"/>
      <c r="I1401" s="40"/>
      <c r="J1401" s="40"/>
      <c r="K1401" s="19"/>
      <c r="L1401" s="19"/>
      <c r="M1401" s="19"/>
      <c r="N1401" s="19"/>
      <c r="O1401" s="19"/>
      <c r="P1401" s="19"/>
      <c r="Q1401" s="19"/>
      <c r="R1401" s="19"/>
      <c r="S1401" s="19"/>
      <c r="T1401" s="19"/>
      <c r="U1401" s="19"/>
      <c r="V1401" s="19"/>
      <c r="W1401" s="19"/>
      <c r="X1401" s="19"/>
      <c r="Y1401" s="19"/>
      <c r="Z1401" s="19"/>
      <c r="AA1401" s="19"/>
      <c r="AB1401" s="19"/>
      <c r="AC1401" s="19"/>
      <c r="AD1401" s="19"/>
      <c r="AE1401" s="19"/>
      <c r="AF1401" s="19"/>
      <c r="AG1401" s="19"/>
      <c r="AH1401" s="19"/>
      <c r="AI1401" s="19"/>
      <c r="AJ1401" s="19"/>
      <c r="AK1401" s="19"/>
      <c r="AL1401" s="19"/>
      <c r="AM1401" s="19"/>
      <c r="AN1401" s="19"/>
      <c r="AO1401" s="19"/>
      <c r="AP1401" s="19"/>
      <c r="AQ1401" s="19"/>
      <c r="AR1401" s="19"/>
      <c r="AS1401" s="19"/>
      <c r="AT1401" s="19"/>
      <c r="AU1401" s="19"/>
      <c r="AV1401" s="19"/>
      <c r="AW1401" s="19"/>
      <c r="AX1401" s="19"/>
      <c r="GA1401" s="42"/>
    </row>
    <row r="1402" spans="1:183" s="18" customFormat="1" ht="12.75" x14ac:dyDescent="0.2">
      <c r="A1402" s="39"/>
      <c r="B1402" s="40"/>
      <c r="C1402" s="40"/>
      <c r="D1402" s="40"/>
      <c r="E1402" s="40"/>
      <c r="F1402" s="40"/>
      <c r="G1402" s="41"/>
      <c r="H1402" s="40"/>
      <c r="I1402" s="40"/>
      <c r="J1402" s="40"/>
      <c r="K1402" s="19"/>
      <c r="L1402" s="19"/>
      <c r="M1402" s="19"/>
      <c r="N1402" s="19"/>
      <c r="O1402" s="19"/>
      <c r="P1402" s="19"/>
      <c r="Q1402" s="19"/>
      <c r="R1402" s="19"/>
      <c r="S1402" s="19"/>
      <c r="T1402" s="19"/>
      <c r="U1402" s="19"/>
      <c r="V1402" s="19"/>
      <c r="W1402" s="19"/>
      <c r="X1402" s="19"/>
      <c r="Y1402" s="19"/>
      <c r="Z1402" s="19"/>
      <c r="AA1402" s="19"/>
      <c r="AB1402" s="19"/>
      <c r="AC1402" s="19"/>
      <c r="AD1402" s="19"/>
      <c r="AE1402" s="19"/>
      <c r="AF1402" s="19"/>
      <c r="AG1402" s="19"/>
      <c r="AH1402" s="19"/>
      <c r="AI1402" s="19"/>
      <c r="AJ1402" s="19"/>
      <c r="AK1402" s="19"/>
      <c r="AL1402" s="19"/>
      <c r="AM1402" s="19"/>
      <c r="AN1402" s="19"/>
      <c r="AO1402" s="19"/>
      <c r="AP1402" s="19"/>
      <c r="AQ1402" s="19"/>
      <c r="AR1402" s="19"/>
      <c r="AS1402" s="19"/>
      <c r="AT1402" s="19"/>
      <c r="AU1402" s="19"/>
      <c r="AV1402" s="19"/>
      <c r="AW1402" s="19"/>
      <c r="AX1402" s="19"/>
      <c r="GA1402" s="42"/>
    </row>
    <row r="1403" spans="1:183" s="18" customFormat="1" ht="12.75" x14ac:dyDescent="0.2">
      <c r="A1403" s="39"/>
      <c r="B1403" s="40"/>
      <c r="C1403" s="40"/>
      <c r="D1403" s="40"/>
      <c r="E1403" s="40"/>
      <c r="F1403" s="40"/>
      <c r="G1403" s="41"/>
      <c r="H1403" s="40"/>
      <c r="I1403" s="40"/>
      <c r="J1403" s="40"/>
      <c r="K1403" s="19"/>
      <c r="L1403" s="19"/>
      <c r="M1403" s="19"/>
      <c r="N1403" s="19"/>
      <c r="O1403" s="19"/>
      <c r="P1403" s="19"/>
      <c r="Q1403" s="19"/>
      <c r="R1403" s="19"/>
      <c r="S1403" s="19"/>
      <c r="T1403" s="19"/>
      <c r="U1403" s="19"/>
      <c r="V1403" s="19"/>
      <c r="W1403" s="19"/>
      <c r="X1403" s="19"/>
      <c r="Y1403" s="19"/>
      <c r="Z1403" s="19"/>
      <c r="AA1403" s="19"/>
      <c r="AB1403" s="19"/>
      <c r="AC1403" s="19"/>
      <c r="AD1403" s="19"/>
      <c r="AE1403" s="19"/>
      <c r="AF1403" s="19"/>
      <c r="AG1403" s="19"/>
      <c r="AH1403" s="19"/>
      <c r="AI1403" s="19"/>
      <c r="AJ1403" s="19"/>
      <c r="AK1403" s="19"/>
      <c r="AL1403" s="19"/>
      <c r="AM1403" s="19"/>
      <c r="AN1403" s="19"/>
      <c r="AO1403" s="19"/>
      <c r="AP1403" s="19"/>
      <c r="AQ1403" s="19"/>
      <c r="AR1403" s="19"/>
      <c r="AS1403" s="19"/>
      <c r="AT1403" s="19"/>
      <c r="AU1403" s="19"/>
      <c r="AV1403" s="19"/>
      <c r="AW1403" s="19"/>
      <c r="AX1403" s="19"/>
      <c r="GA1403" s="42"/>
    </row>
    <row r="1404" spans="1:183" s="18" customFormat="1" ht="12.75" x14ac:dyDescent="0.2">
      <c r="A1404" s="39"/>
      <c r="B1404" s="40"/>
      <c r="C1404" s="40"/>
      <c r="D1404" s="40"/>
      <c r="E1404" s="40"/>
      <c r="F1404" s="40"/>
      <c r="G1404" s="41"/>
      <c r="H1404" s="40"/>
      <c r="I1404" s="40"/>
      <c r="J1404" s="40"/>
      <c r="K1404" s="19"/>
      <c r="L1404" s="19"/>
      <c r="M1404" s="19"/>
      <c r="N1404" s="19"/>
      <c r="O1404" s="19"/>
      <c r="P1404" s="19"/>
      <c r="Q1404" s="19"/>
      <c r="R1404" s="19"/>
      <c r="S1404" s="19"/>
      <c r="T1404" s="19"/>
      <c r="U1404" s="19"/>
      <c r="V1404" s="19"/>
      <c r="W1404" s="19"/>
      <c r="X1404" s="19"/>
      <c r="Y1404" s="19"/>
      <c r="Z1404" s="19"/>
      <c r="AA1404" s="19"/>
      <c r="AB1404" s="19"/>
      <c r="AC1404" s="19"/>
      <c r="AD1404" s="19"/>
      <c r="AE1404" s="19"/>
      <c r="AF1404" s="19"/>
      <c r="AG1404" s="19"/>
      <c r="AH1404" s="19"/>
      <c r="AI1404" s="19"/>
      <c r="AJ1404" s="19"/>
      <c r="AK1404" s="19"/>
      <c r="AL1404" s="19"/>
      <c r="AM1404" s="19"/>
      <c r="AN1404" s="19"/>
      <c r="AO1404" s="19"/>
      <c r="AP1404" s="19"/>
      <c r="AQ1404" s="19"/>
      <c r="AR1404" s="19"/>
      <c r="AS1404" s="19"/>
      <c r="AT1404" s="19"/>
      <c r="AU1404" s="19"/>
      <c r="AV1404" s="19"/>
      <c r="AW1404" s="19"/>
      <c r="AX1404" s="19"/>
      <c r="GA1404" s="42"/>
    </row>
    <row r="1405" spans="1:183" s="18" customFormat="1" ht="12.75" x14ac:dyDescent="0.2">
      <c r="A1405" s="39"/>
      <c r="B1405" s="40"/>
      <c r="C1405" s="40"/>
      <c r="D1405" s="40"/>
      <c r="E1405" s="40"/>
      <c r="F1405" s="40"/>
      <c r="G1405" s="41"/>
      <c r="H1405" s="40"/>
      <c r="I1405" s="40"/>
      <c r="J1405" s="40"/>
      <c r="K1405" s="19"/>
      <c r="L1405" s="19"/>
      <c r="M1405" s="19"/>
      <c r="N1405" s="19"/>
      <c r="O1405" s="19"/>
      <c r="P1405" s="19"/>
      <c r="Q1405" s="19"/>
      <c r="R1405" s="19"/>
      <c r="S1405" s="19"/>
      <c r="T1405" s="19"/>
      <c r="U1405" s="19"/>
      <c r="V1405" s="19"/>
      <c r="W1405" s="19"/>
      <c r="X1405" s="19"/>
      <c r="Y1405" s="19"/>
      <c r="Z1405" s="19"/>
      <c r="AA1405" s="19"/>
      <c r="AB1405" s="19"/>
      <c r="AC1405" s="19"/>
      <c r="AD1405" s="19"/>
      <c r="AE1405" s="19"/>
      <c r="AF1405" s="19"/>
      <c r="AG1405" s="19"/>
      <c r="AH1405" s="19"/>
      <c r="AI1405" s="19"/>
      <c r="AJ1405" s="19"/>
      <c r="AK1405" s="19"/>
      <c r="AL1405" s="19"/>
      <c r="AM1405" s="19"/>
      <c r="AN1405" s="19"/>
      <c r="AO1405" s="19"/>
      <c r="AP1405" s="19"/>
      <c r="AQ1405" s="19"/>
      <c r="AR1405" s="19"/>
      <c r="AS1405" s="19"/>
      <c r="AT1405" s="19"/>
      <c r="AU1405" s="19"/>
      <c r="AV1405" s="19"/>
      <c r="AW1405" s="19"/>
      <c r="AX1405" s="19"/>
      <c r="GA1405" s="42"/>
    </row>
    <row r="1406" spans="1:183" s="18" customFormat="1" ht="12.75" x14ac:dyDescent="0.2">
      <c r="A1406" s="39"/>
      <c r="B1406" s="40"/>
      <c r="C1406" s="40"/>
      <c r="D1406" s="40"/>
      <c r="E1406" s="40"/>
      <c r="F1406" s="40"/>
      <c r="G1406" s="41"/>
      <c r="H1406" s="40"/>
      <c r="I1406" s="40"/>
      <c r="J1406" s="40"/>
      <c r="K1406" s="19"/>
      <c r="L1406" s="19"/>
      <c r="M1406" s="19"/>
      <c r="N1406" s="19"/>
      <c r="O1406" s="19"/>
      <c r="P1406" s="19"/>
      <c r="Q1406" s="19"/>
      <c r="R1406" s="19"/>
      <c r="S1406" s="19"/>
      <c r="T1406" s="19"/>
      <c r="U1406" s="19"/>
      <c r="V1406" s="19"/>
      <c r="W1406" s="19"/>
      <c r="X1406" s="19"/>
      <c r="Y1406" s="19"/>
      <c r="Z1406" s="19"/>
      <c r="AA1406" s="19"/>
      <c r="AB1406" s="19"/>
      <c r="AC1406" s="19"/>
      <c r="AD1406" s="19"/>
      <c r="AE1406" s="19"/>
      <c r="AF1406" s="19"/>
      <c r="AG1406" s="19"/>
      <c r="AH1406" s="19"/>
      <c r="AI1406" s="19"/>
      <c r="AJ1406" s="19"/>
      <c r="AK1406" s="19"/>
      <c r="AL1406" s="19"/>
      <c r="AM1406" s="19"/>
      <c r="AN1406" s="19"/>
      <c r="AO1406" s="19"/>
      <c r="AP1406" s="19"/>
      <c r="AQ1406" s="19"/>
      <c r="AR1406" s="19"/>
      <c r="AS1406" s="19"/>
      <c r="AT1406" s="19"/>
      <c r="AU1406" s="19"/>
      <c r="AV1406" s="19"/>
      <c r="AW1406" s="19"/>
      <c r="AX1406" s="19"/>
      <c r="GA1406" s="42"/>
    </row>
    <row r="1407" spans="1:183" s="18" customFormat="1" ht="12.75" x14ac:dyDescent="0.2">
      <c r="A1407" s="39"/>
      <c r="B1407" s="40"/>
      <c r="C1407" s="40"/>
      <c r="D1407" s="40"/>
      <c r="E1407" s="40"/>
      <c r="F1407" s="40"/>
      <c r="G1407" s="41"/>
      <c r="H1407" s="40"/>
      <c r="I1407" s="40"/>
      <c r="J1407" s="40"/>
      <c r="K1407" s="19"/>
      <c r="L1407" s="19"/>
      <c r="M1407" s="19"/>
      <c r="N1407" s="19"/>
      <c r="O1407" s="19"/>
      <c r="P1407" s="19"/>
      <c r="Q1407" s="19"/>
      <c r="R1407" s="19"/>
      <c r="S1407" s="19"/>
      <c r="T1407" s="19"/>
      <c r="U1407" s="19"/>
      <c r="V1407" s="19"/>
      <c r="W1407" s="19"/>
      <c r="X1407" s="19"/>
      <c r="Y1407" s="19"/>
      <c r="Z1407" s="19"/>
      <c r="AA1407" s="19"/>
      <c r="AB1407" s="19"/>
      <c r="AC1407" s="19"/>
      <c r="AD1407" s="19"/>
      <c r="AE1407" s="19"/>
      <c r="AF1407" s="19"/>
      <c r="AG1407" s="19"/>
      <c r="AH1407" s="19"/>
      <c r="AI1407" s="19"/>
      <c r="AJ1407" s="19"/>
      <c r="AK1407" s="19"/>
      <c r="AL1407" s="19"/>
      <c r="AM1407" s="19"/>
      <c r="AN1407" s="19"/>
      <c r="AO1407" s="19"/>
      <c r="AP1407" s="19"/>
      <c r="AQ1407" s="19"/>
      <c r="AR1407" s="19"/>
      <c r="AS1407" s="19"/>
      <c r="AT1407" s="19"/>
      <c r="AU1407" s="19"/>
      <c r="AV1407" s="19"/>
      <c r="AW1407" s="19"/>
      <c r="AX1407" s="19"/>
      <c r="GA1407" s="42"/>
    </row>
    <row r="1408" spans="1:183" s="18" customFormat="1" ht="12.75" x14ac:dyDescent="0.2">
      <c r="A1408" s="39"/>
      <c r="B1408" s="40"/>
      <c r="C1408" s="40"/>
      <c r="D1408" s="40"/>
      <c r="E1408" s="40"/>
      <c r="F1408" s="40"/>
      <c r="G1408" s="41"/>
      <c r="H1408" s="40"/>
      <c r="I1408" s="40"/>
      <c r="J1408" s="40"/>
      <c r="K1408" s="19"/>
      <c r="L1408" s="19"/>
      <c r="M1408" s="19"/>
      <c r="N1408" s="19"/>
      <c r="O1408" s="19"/>
      <c r="P1408" s="19"/>
      <c r="Q1408" s="19"/>
      <c r="R1408" s="19"/>
      <c r="S1408" s="19"/>
      <c r="T1408" s="19"/>
      <c r="U1408" s="19"/>
      <c r="V1408" s="19"/>
      <c r="W1408" s="19"/>
      <c r="X1408" s="19"/>
      <c r="Y1408" s="19"/>
      <c r="Z1408" s="19"/>
      <c r="AA1408" s="19"/>
      <c r="AB1408" s="19"/>
      <c r="AC1408" s="19"/>
      <c r="AD1408" s="19"/>
      <c r="AE1408" s="19"/>
      <c r="AF1408" s="19"/>
      <c r="AG1408" s="19"/>
      <c r="AH1408" s="19"/>
      <c r="AI1408" s="19"/>
      <c r="AJ1408" s="19"/>
      <c r="AK1408" s="19"/>
      <c r="AL1408" s="19"/>
      <c r="AM1408" s="19"/>
      <c r="AN1408" s="19"/>
      <c r="AO1408" s="19"/>
      <c r="AP1408" s="19"/>
      <c r="AQ1408" s="19"/>
      <c r="AR1408" s="19"/>
      <c r="AS1408" s="19"/>
      <c r="AT1408" s="19"/>
      <c r="AU1408" s="19"/>
      <c r="AV1408" s="19"/>
      <c r="AW1408" s="19"/>
      <c r="AX1408" s="19"/>
      <c r="GA1408" s="42"/>
    </row>
    <row r="1409" spans="1:183" s="18" customFormat="1" ht="12.75" x14ac:dyDescent="0.2">
      <c r="A1409" s="39"/>
      <c r="B1409" s="40"/>
      <c r="C1409" s="40"/>
      <c r="D1409" s="40"/>
      <c r="E1409" s="40"/>
      <c r="F1409" s="40"/>
      <c r="G1409" s="41"/>
      <c r="H1409" s="40"/>
      <c r="I1409" s="40"/>
      <c r="J1409" s="40"/>
      <c r="K1409" s="19"/>
      <c r="L1409" s="19"/>
      <c r="M1409" s="19"/>
      <c r="N1409" s="19"/>
      <c r="O1409" s="19"/>
      <c r="P1409" s="19"/>
      <c r="Q1409" s="19"/>
      <c r="R1409" s="19"/>
      <c r="S1409" s="19"/>
      <c r="T1409" s="19"/>
      <c r="U1409" s="19"/>
      <c r="V1409" s="19"/>
      <c r="W1409" s="19"/>
      <c r="X1409" s="19"/>
      <c r="Y1409" s="19"/>
      <c r="Z1409" s="19"/>
      <c r="AA1409" s="19"/>
      <c r="AB1409" s="19"/>
      <c r="AC1409" s="19"/>
      <c r="AD1409" s="19"/>
      <c r="AE1409" s="19"/>
      <c r="AF1409" s="19"/>
      <c r="AG1409" s="19"/>
      <c r="AH1409" s="19"/>
      <c r="AI1409" s="19"/>
      <c r="AJ1409" s="19"/>
      <c r="AK1409" s="19"/>
      <c r="AL1409" s="19"/>
      <c r="AM1409" s="19"/>
      <c r="AN1409" s="19"/>
      <c r="AO1409" s="19"/>
      <c r="AP1409" s="19"/>
      <c r="AQ1409" s="19"/>
      <c r="AR1409" s="19"/>
      <c r="AS1409" s="19"/>
      <c r="AT1409" s="19"/>
      <c r="AU1409" s="19"/>
      <c r="AV1409" s="19"/>
      <c r="AW1409" s="19"/>
      <c r="AX1409" s="19"/>
      <c r="GA1409" s="42"/>
    </row>
    <row r="1410" spans="1:183" s="18" customFormat="1" ht="12.75" x14ac:dyDescent="0.2">
      <c r="A1410" s="39"/>
      <c r="B1410" s="40"/>
      <c r="C1410" s="40"/>
      <c r="D1410" s="40"/>
      <c r="E1410" s="40"/>
      <c r="F1410" s="40"/>
      <c r="G1410" s="41"/>
      <c r="H1410" s="40"/>
      <c r="I1410" s="40"/>
      <c r="J1410" s="40"/>
      <c r="K1410" s="19"/>
      <c r="L1410" s="19"/>
      <c r="M1410" s="19"/>
      <c r="N1410" s="19"/>
      <c r="O1410" s="19"/>
      <c r="P1410" s="19"/>
      <c r="Q1410" s="19"/>
      <c r="R1410" s="19"/>
      <c r="S1410" s="19"/>
      <c r="T1410" s="19"/>
      <c r="U1410" s="19"/>
      <c r="V1410" s="19"/>
      <c r="W1410" s="19"/>
      <c r="X1410" s="19"/>
      <c r="Y1410" s="19"/>
      <c r="Z1410" s="19"/>
      <c r="AA1410" s="19"/>
      <c r="AB1410" s="19"/>
      <c r="AC1410" s="19"/>
      <c r="AD1410" s="19"/>
      <c r="AE1410" s="19"/>
      <c r="AF1410" s="19"/>
      <c r="AG1410" s="19"/>
      <c r="AH1410" s="19"/>
      <c r="AI1410" s="19"/>
      <c r="AJ1410" s="19"/>
      <c r="AK1410" s="19"/>
      <c r="AL1410" s="19"/>
      <c r="AM1410" s="19"/>
      <c r="AN1410" s="19"/>
      <c r="AO1410" s="19"/>
      <c r="AP1410" s="19"/>
      <c r="AQ1410" s="19"/>
      <c r="AR1410" s="19"/>
      <c r="AS1410" s="19"/>
      <c r="AT1410" s="19"/>
      <c r="AU1410" s="19"/>
      <c r="AV1410" s="19"/>
      <c r="AW1410" s="19"/>
      <c r="AX1410" s="19"/>
      <c r="GA1410" s="42"/>
    </row>
    <row r="1411" spans="1:183" s="18" customFormat="1" ht="12.75" x14ac:dyDescent="0.2">
      <c r="A1411" s="39"/>
      <c r="B1411" s="40"/>
      <c r="C1411" s="40"/>
      <c r="D1411" s="40"/>
      <c r="E1411" s="40"/>
      <c r="F1411" s="40"/>
      <c r="G1411" s="41"/>
      <c r="H1411" s="40"/>
      <c r="I1411" s="40"/>
      <c r="J1411" s="40"/>
      <c r="K1411" s="19"/>
      <c r="L1411" s="19"/>
      <c r="M1411" s="19"/>
      <c r="N1411" s="19"/>
      <c r="O1411" s="19"/>
      <c r="P1411" s="19"/>
      <c r="Q1411" s="19"/>
      <c r="R1411" s="19"/>
      <c r="S1411" s="19"/>
      <c r="T1411" s="19"/>
      <c r="U1411" s="19"/>
      <c r="V1411" s="19"/>
      <c r="W1411" s="19"/>
      <c r="X1411" s="19"/>
      <c r="Y1411" s="19"/>
      <c r="Z1411" s="19"/>
      <c r="AA1411" s="19"/>
      <c r="AB1411" s="19"/>
      <c r="AC1411" s="19"/>
      <c r="AD1411" s="19"/>
      <c r="AE1411" s="19"/>
      <c r="AF1411" s="19"/>
      <c r="AG1411" s="19"/>
      <c r="AH1411" s="19"/>
      <c r="AI1411" s="19"/>
      <c r="AJ1411" s="19"/>
      <c r="AK1411" s="19"/>
      <c r="AL1411" s="19"/>
      <c r="AM1411" s="19"/>
      <c r="AN1411" s="19"/>
      <c r="AO1411" s="19"/>
      <c r="AP1411" s="19"/>
      <c r="AQ1411" s="19"/>
      <c r="AR1411" s="19"/>
      <c r="AS1411" s="19"/>
      <c r="AT1411" s="19"/>
      <c r="AU1411" s="19"/>
      <c r="AV1411" s="19"/>
      <c r="AW1411" s="19"/>
      <c r="AX1411" s="19"/>
      <c r="GA1411" s="42"/>
    </row>
    <row r="1412" spans="1:183" s="18" customFormat="1" ht="12.75" x14ac:dyDescent="0.2">
      <c r="A1412" s="39"/>
      <c r="B1412" s="40"/>
      <c r="C1412" s="40"/>
      <c r="D1412" s="40"/>
      <c r="E1412" s="40"/>
      <c r="F1412" s="40"/>
      <c r="G1412" s="41"/>
      <c r="H1412" s="40"/>
      <c r="I1412" s="40"/>
      <c r="J1412" s="40"/>
      <c r="K1412" s="19"/>
      <c r="L1412" s="19"/>
      <c r="M1412" s="19"/>
      <c r="N1412" s="19"/>
      <c r="O1412" s="19"/>
      <c r="P1412" s="19"/>
      <c r="Q1412" s="19"/>
      <c r="R1412" s="19"/>
      <c r="S1412" s="19"/>
      <c r="T1412" s="19"/>
      <c r="U1412" s="19"/>
      <c r="V1412" s="19"/>
      <c r="W1412" s="19"/>
      <c r="X1412" s="19"/>
      <c r="Y1412" s="19"/>
      <c r="Z1412" s="19"/>
      <c r="AA1412" s="19"/>
      <c r="AB1412" s="19"/>
      <c r="AC1412" s="19"/>
      <c r="AD1412" s="19"/>
      <c r="AE1412" s="19"/>
      <c r="AF1412" s="19"/>
      <c r="AG1412" s="19"/>
      <c r="AH1412" s="19"/>
      <c r="AI1412" s="19"/>
      <c r="AJ1412" s="19"/>
      <c r="AK1412" s="19"/>
      <c r="AL1412" s="19"/>
      <c r="AM1412" s="19"/>
      <c r="AN1412" s="19"/>
      <c r="AO1412" s="19"/>
      <c r="AP1412" s="19"/>
      <c r="AQ1412" s="19"/>
      <c r="AR1412" s="19"/>
      <c r="AS1412" s="19"/>
      <c r="AT1412" s="19"/>
      <c r="AU1412" s="19"/>
      <c r="AV1412" s="19"/>
      <c r="AW1412" s="19"/>
      <c r="AX1412" s="19"/>
      <c r="GA1412" s="42"/>
    </row>
    <row r="1413" spans="1:183" s="18" customFormat="1" ht="12.75" x14ac:dyDescent="0.2">
      <c r="A1413" s="39"/>
      <c r="B1413" s="40"/>
      <c r="C1413" s="40"/>
      <c r="D1413" s="40"/>
      <c r="E1413" s="40"/>
      <c r="F1413" s="40"/>
      <c r="G1413" s="41"/>
      <c r="H1413" s="40"/>
      <c r="I1413" s="40"/>
      <c r="J1413" s="40"/>
      <c r="K1413" s="19"/>
      <c r="L1413" s="19"/>
      <c r="M1413" s="19"/>
      <c r="N1413" s="19"/>
      <c r="O1413" s="19"/>
      <c r="P1413" s="19"/>
      <c r="Q1413" s="19"/>
      <c r="R1413" s="19"/>
      <c r="S1413" s="19"/>
      <c r="T1413" s="19"/>
      <c r="U1413" s="19"/>
      <c r="V1413" s="19"/>
      <c r="W1413" s="19"/>
      <c r="X1413" s="19"/>
      <c r="Y1413" s="19"/>
      <c r="Z1413" s="19"/>
      <c r="AA1413" s="19"/>
      <c r="AB1413" s="19"/>
      <c r="AC1413" s="19"/>
      <c r="AD1413" s="19"/>
      <c r="AE1413" s="19"/>
      <c r="AF1413" s="19"/>
      <c r="AG1413" s="19"/>
      <c r="AH1413" s="19"/>
      <c r="AI1413" s="19"/>
      <c r="AJ1413" s="19"/>
      <c r="AK1413" s="19"/>
      <c r="AL1413" s="19"/>
      <c r="AM1413" s="19"/>
      <c r="AN1413" s="19"/>
      <c r="AO1413" s="19"/>
      <c r="AP1413" s="19"/>
      <c r="AQ1413" s="19"/>
      <c r="AR1413" s="19"/>
      <c r="AS1413" s="19"/>
      <c r="AT1413" s="19"/>
      <c r="AU1413" s="19"/>
      <c r="AV1413" s="19"/>
      <c r="AW1413" s="19"/>
      <c r="AX1413" s="19"/>
      <c r="GA1413" s="42"/>
    </row>
    <row r="1414" spans="1:183" s="18" customFormat="1" ht="12.75" x14ac:dyDescent="0.2">
      <c r="A1414" s="39"/>
      <c r="B1414" s="40"/>
      <c r="C1414" s="40"/>
      <c r="D1414" s="40"/>
      <c r="E1414" s="40"/>
      <c r="F1414" s="40"/>
      <c r="G1414" s="41"/>
      <c r="H1414" s="40"/>
      <c r="I1414" s="40"/>
      <c r="J1414" s="40"/>
      <c r="K1414" s="19"/>
      <c r="L1414" s="19"/>
      <c r="M1414" s="19"/>
      <c r="N1414" s="19"/>
      <c r="O1414" s="19"/>
      <c r="P1414" s="19"/>
      <c r="Q1414" s="19"/>
      <c r="R1414" s="19"/>
      <c r="S1414" s="19"/>
      <c r="T1414" s="19"/>
      <c r="U1414" s="19"/>
      <c r="V1414" s="19"/>
      <c r="W1414" s="19"/>
      <c r="X1414" s="19"/>
      <c r="Y1414" s="19"/>
      <c r="Z1414" s="19"/>
      <c r="AA1414" s="19"/>
      <c r="AB1414" s="19"/>
      <c r="AC1414" s="19"/>
      <c r="AD1414" s="19"/>
      <c r="AE1414" s="19"/>
      <c r="AF1414" s="19"/>
      <c r="AG1414" s="19"/>
      <c r="AH1414" s="19"/>
      <c r="AI1414" s="19"/>
      <c r="AJ1414" s="19"/>
      <c r="AK1414" s="19"/>
      <c r="AL1414" s="19"/>
      <c r="AM1414" s="19"/>
      <c r="AN1414" s="19"/>
      <c r="AO1414" s="19"/>
      <c r="AP1414" s="19"/>
      <c r="AQ1414" s="19"/>
      <c r="AR1414" s="19"/>
      <c r="AS1414" s="19"/>
      <c r="AT1414" s="19"/>
      <c r="AU1414" s="19"/>
      <c r="AV1414" s="19"/>
      <c r="AW1414" s="19"/>
      <c r="AX1414" s="19"/>
      <c r="GA1414" s="42"/>
    </row>
    <row r="1415" spans="1:183" s="18" customFormat="1" ht="12.75" x14ac:dyDescent="0.2">
      <c r="A1415" s="39"/>
      <c r="B1415" s="40"/>
      <c r="C1415" s="40"/>
      <c r="D1415" s="40"/>
      <c r="E1415" s="40"/>
      <c r="F1415" s="40"/>
      <c r="G1415" s="41"/>
      <c r="H1415" s="40"/>
      <c r="I1415" s="40"/>
      <c r="J1415" s="40"/>
      <c r="K1415" s="19"/>
      <c r="L1415" s="19"/>
      <c r="M1415" s="19"/>
      <c r="N1415" s="19"/>
      <c r="O1415" s="19"/>
      <c r="P1415" s="19"/>
      <c r="Q1415" s="19"/>
      <c r="R1415" s="19"/>
      <c r="S1415" s="19"/>
      <c r="T1415" s="19"/>
      <c r="U1415" s="19"/>
      <c r="V1415" s="19"/>
      <c r="W1415" s="19"/>
      <c r="X1415" s="19"/>
      <c r="Y1415" s="19"/>
      <c r="Z1415" s="19"/>
      <c r="AA1415" s="19"/>
      <c r="AB1415" s="19"/>
      <c r="AC1415" s="19"/>
      <c r="AD1415" s="19"/>
      <c r="AE1415" s="19"/>
      <c r="AF1415" s="19"/>
      <c r="AG1415" s="19"/>
      <c r="AH1415" s="19"/>
      <c r="AI1415" s="19"/>
      <c r="AJ1415" s="19"/>
      <c r="AK1415" s="19"/>
      <c r="AL1415" s="19"/>
      <c r="AM1415" s="19"/>
      <c r="AN1415" s="19"/>
      <c r="AO1415" s="19"/>
      <c r="AP1415" s="19"/>
      <c r="AQ1415" s="19"/>
      <c r="AR1415" s="19"/>
      <c r="AS1415" s="19"/>
      <c r="AT1415" s="19"/>
      <c r="AU1415" s="19"/>
      <c r="AV1415" s="19"/>
      <c r="AW1415" s="19"/>
      <c r="AX1415" s="19"/>
      <c r="GA1415" s="42"/>
    </row>
    <row r="1416" spans="1:183" s="18" customFormat="1" ht="12.75" x14ac:dyDescent="0.2">
      <c r="A1416" s="39"/>
      <c r="B1416" s="40"/>
      <c r="C1416" s="40"/>
      <c r="D1416" s="40"/>
      <c r="E1416" s="40"/>
      <c r="F1416" s="40"/>
      <c r="G1416" s="41"/>
      <c r="H1416" s="40"/>
      <c r="I1416" s="40"/>
      <c r="J1416" s="40"/>
      <c r="K1416" s="19"/>
      <c r="L1416" s="19"/>
      <c r="M1416" s="19"/>
      <c r="N1416" s="19"/>
      <c r="O1416" s="19"/>
      <c r="P1416" s="19"/>
      <c r="Q1416" s="19"/>
      <c r="R1416" s="19"/>
      <c r="S1416" s="19"/>
      <c r="T1416" s="19"/>
      <c r="U1416" s="19"/>
      <c r="V1416" s="19"/>
      <c r="W1416" s="19"/>
      <c r="X1416" s="19"/>
      <c r="Y1416" s="19"/>
      <c r="Z1416" s="19"/>
      <c r="AA1416" s="19"/>
      <c r="AB1416" s="19"/>
      <c r="AC1416" s="19"/>
      <c r="AD1416" s="19"/>
      <c r="AE1416" s="19"/>
      <c r="AF1416" s="19"/>
      <c r="AG1416" s="19"/>
      <c r="AH1416" s="19"/>
      <c r="AI1416" s="19"/>
      <c r="AJ1416" s="19"/>
      <c r="AK1416" s="19"/>
      <c r="AL1416" s="19"/>
      <c r="AM1416" s="19"/>
      <c r="AN1416" s="19"/>
      <c r="AO1416" s="19"/>
      <c r="AP1416" s="19"/>
      <c r="AQ1416" s="19"/>
      <c r="AR1416" s="19"/>
      <c r="AS1416" s="19"/>
      <c r="AT1416" s="19"/>
      <c r="AU1416" s="19"/>
      <c r="AV1416" s="19"/>
      <c r="AW1416" s="19"/>
      <c r="AX1416" s="19"/>
      <c r="GA1416" s="42"/>
    </row>
    <row r="1417" spans="1:183" s="18" customFormat="1" ht="12.75" x14ac:dyDescent="0.2">
      <c r="A1417" s="39"/>
      <c r="B1417" s="40"/>
      <c r="C1417" s="40"/>
      <c r="D1417" s="40"/>
      <c r="E1417" s="40"/>
      <c r="F1417" s="40"/>
      <c r="G1417" s="41"/>
      <c r="H1417" s="40"/>
      <c r="I1417" s="40"/>
      <c r="J1417" s="40"/>
      <c r="K1417" s="19"/>
      <c r="L1417" s="19"/>
      <c r="M1417" s="19"/>
      <c r="N1417" s="19"/>
      <c r="O1417" s="19"/>
      <c r="P1417" s="19"/>
      <c r="Q1417" s="19"/>
      <c r="R1417" s="19"/>
      <c r="S1417" s="19"/>
      <c r="T1417" s="19"/>
      <c r="U1417" s="19"/>
      <c r="V1417" s="19"/>
      <c r="W1417" s="19"/>
      <c r="X1417" s="19"/>
      <c r="Y1417" s="19"/>
      <c r="Z1417" s="19"/>
      <c r="AA1417" s="19"/>
      <c r="AB1417" s="19"/>
      <c r="AC1417" s="19"/>
      <c r="AD1417" s="19"/>
      <c r="AE1417" s="19"/>
      <c r="AF1417" s="19"/>
      <c r="AG1417" s="19"/>
      <c r="AH1417" s="19"/>
      <c r="AI1417" s="19"/>
      <c r="AJ1417" s="19"/>
      <c r="AK1417" s="19"/>
      <c r="AL1417" s="19"/>
      <c r="AM1417" s="19"/>
      <c r="AN1417" s="19"/>
      <c r="AO1417" s="19"/>
      <c r="AP1417" s="19"/>
      <c r="AQ1417" s="19"/>
      <c r="AR1417" s="19"/>
      <c r="AS1417" s="19"/>
      <c r="AT1417" s="19"/>
      <c r="AU1417" s="19"/>
      <c r="AV1417" s="19"/>
      <c r="AW1417" s="19"/>
      <c r="AX1417" s="19"/>
      <c r="GA1417" s="42"/>
    </row>
    <row r="1418" spans="1:183" s="18" customFormat="1" ht="12.75" x14ac:dyDescent="0.2">
      <c r="A1418" s="39"/>
      <c r="B1418" s="40"/>
      <c r="C1418" s="40"/>
      <c r="D1418" s="40"/>
      <c r="E1418" s="40"/>
      <c r="F1418" s="40"/>
      <c r="G1418" s="41"/>
      <c r="H1418" s="40"/>
      <c r="I1418" s="40"/>
      <c r="J1418" s="40"/>
      <c r="K1418" s="19"/>
      <c r="L1418" s="19"/>
      <c r="M1418" s="19"/>
      <c r="N1418" s="19"/>
      <c r="O1418" s="19"/>
      <c r="P1418" s="19"/>
      <c r="Q1418" s="19"/>
      <c r="R1418" s="19"/>
      <c r="S1418" s="19"/>
      <c r="T1418" s="19"/>
      <c r="U1418" s="19"/>
      <c r="V1418" s="19"/>
      <c r="W1418" s="19"/>
      <c r="X1418" s="19"/>
      <c r="Y1418" s="19"/>
      <c r="Z1418" s="19"/>
      <c r="AA1418" s="19"/>
      <c r="AB1418" s="19"/>
      <c r="AC1418" s="19"/>
      <c r="AD1418" s="19"/>
      <c r="AE1418" s="19"/>
      <c r="AF1418" s="19"/>
      <c r="AG1418" s="19"/>
      <c r="AH1418" s="19"/>
      <c r="AI1418" s="19"/>
      <c r="AJ1418" s="19"/>
      <c r="AK1418" s="19"/>
      <c r="AL1418" s="19"/>
      <c r="AM1418" s="19"/>
      <c r="AN1418" s="19"/>
      <c r="AO1418" s="19"/>
      <c r="AP1418" s="19"/>
      <c r="AQ1418" s="19"/>
      <c r="AR1418" s="19"/>
      <c r="AS1418" s="19"/>
      <c r="AT1418" s="19"/>
      <c r="AU1418" s="19"/>
      <c r="AV1418" s="19"/>
      <c r="AW1418" s="19"/>
      <c r="AX1418" s="19"/>
      <c r="GA1418" s="42"/>
    </row>
    <row r="1419" spans="1:183" s="18" customFormat="1" ht="12.75" x14ac:dyDescent="0.2">
      <c r="A1419" s="39"/>
      <c r="B1419" s="40"/>
      <c r="C1419" s="40"/>
      <c r="D1419" s="40"/>
      <c r="E1419" s="40"/>
      <c r="F1419" s="40"/>
      <c r="G1419" s="41"/>
      <c r="H1419" s="40"/>
      <c r="I1419" s="40"/>
      <c r="J1419" s="40"/>
      <c r="K1419" s="19"/>
      <c r="L1419" s="19"/>
      <c r="M1419" s="19"/>
      <c r="N1419" s="19"/>
      <c r="O1419" s="19"/>
      <c r="P1419" s="19"/>
      <c r="Q1419" s="19"/>
      <c r="R1419" s="19"/>
      <c r="S1419" s="19"/>
      <c r="T1419" s="19"/>
      <c r="U1419" s="19"/>
      <c r="V1419" s="19"/>
      <c r="W1419" s="19"/>
      <c r="X1419" s="19"/>
      <c r="Y1419" s="19"/>
      <c r="Z1419" s="19"/>
      <c r="AA1419" s="19"/>
      <c r="AB1419" s="19"/>
      <c r="AC1419" s="19"/>
      <c r="AD1419" s="19"/>
      <c r="AE1419" s="19"/>
      <c r="AF1419" s="19"/>
      <c r="AG1419" s="19"/>
      <c r="AH1419" s="19"/>
      <c r="AI1419" s="19"/>
      <c r="AJ1419" s="19"/>
      <c r="AK1419" s="19"/>
      <c r="AL1419" s="19"/>
      <c r="AM1419" s="19"/>
      <c r="AN1419" s="19"/>
      <c r="AO1419" s="19"/>
      <c r="AP1419" s="19"/>
      <c r="AQ1419" s="19"/>
      <c r="AR1419" s="19"/>
      <c r="AS1419" s="19"/>
      <c r="AT1419" s="19"/>
      <c r="AU1419" s="19"/>
      <c r="AV1419" s="19"/>
      <c r="AW1419" s="19"/>
      <c r="AX1419" s="19"/>
      <c r="GA1419" s="42"/>
    </row>
    <row r="1420" spans="1:183" s="18" customFormat="1" ht="12.75" x14ac:dyDescent="0.2">
      <c r="A1420" s="39"/>
      <c r="B1420" s="40"/>
      <c r="C1420" s="40"/>
      <c r="D1420" s="40"/>
      <c r="E1420" s="40"/>
      <c r="F1420" s="40"/>
      <c r="G1420" s="41"/>
      <c r="H1420" s="40"/>
      <c r="I1420" s="40"/>
      <c r="J1420" s="40"/>
      <c r="K1420" s="19"/>
      <c r="L1420" s="19"/>
      <c r="M1420" s="19"/>
      <c r="N1420" s="19"/>
      <c r="O1420" s="19"/>
      <c r="P1420" s="19"/>
      <c r="Q1420" s="19"/>
      <c r="R1420" s="19"/>
      <c r="S1420" s="19"/>
      <c r="T1420" s="19"/>
      <c r="U1420" s="19"/>
      <c r="V1420" s="19"/>
      <c r="W1420" s="19"/>
      <c r="X1420" s="19"/>
      <c r="Y1420" s="19"/>
      <c r="Z1420" s="19"/>
      <c r="AA1420" s="19"/>
      <c r="AB1420" s="19"/>
      <c r="AC1420" s="19"/>
      <c r="AD1420" s="19"/>
      <c r="AE1420" s="19"/>
      <c r="AF1420" s="19"/>
      <c r="AG1420" s="19"/>
      <c r="AH1420" s="19"/>
      <c r="AI1420" s="19"/>
      <c r="AJ1420" s="19"/>
      <c r="AK1420" s="19"/>
      <c r="AL1420" s="19"/>
      <c r="AM1420" s="19"/>
      <c r="AN1420" s="19"/>
      <c r="AO1420" s="19"/>
      <c r="AP1420" s="19"/>
      <c r="AQ1420" s="19"/>
      <c r="AR1420" s="19"/>
      <c r="AS1420" s="19"/>
      <c r="AT1420" s="19"/>
      <c r="AU1420" s="19"/>
      <c r="AV1420" s="19"/>
      <c r="AW1420" s="19"/>
      <c r="AX1420" s="19"/>
      <c r="GA1420" s="42"/>
    </row>
    <row r="1421" spans="1:183" s="18" customFormat="1" ht="12.75" x14ac:dyDescent="0.2">
      <c r="A1421" s="39"/>
      <c r="B1421" s="40"/>
      <c r="C1421" s="40"/>
      <c r="D1421" s="40"/>
      <c r="E1421" s="40"/>
      <c r="F1421" s="40"/>
      <c r="G1421" s="41"/>
      <c r="H1421" s="40"/>
      <c r="I1421" s="40"/>
      <c r="J1421" s="40"/>
      <c r="K1421" s="19"/>
      <c r="L1421" s="19"/>
      <c r="M1421" s="19"/>
      <c r="N1421" s="19"/>
      <c r="O1421" s="19"/>
      <c r="P1421" s="19"/>
      <c r="Q1421" s="19"/>
      <c r="R1421" s="19"/>
      <c r="S1421" s="19"/>
      <c r="T1421" s="19"/>
      <c r="U1421" s="19"/>
      <c r="V1421" s="19"/>
      <c r="W1421" s="19"/>
      <c r="X1421" s="19"/>
      <c r="Y1421" s="19"/>
      <c r="Z1421" s="19"/>
      <c r="AA1421" s="19"/>
      <c r="AB1421" s="19"/>
      <c r="AC1421" s="19"/>
      <c r="AD1421" s="19"/>
      <c r="AE1421" s="19"/>
      <c r="AF1421" s="19"/>
      <c r="AG1421" s="19"/>
      <c r="AH1421" s="19"/>
      <c r="AI1421" s="19"/>
      <c r="AJ1421" s="19"/>
      <c r="AK1421" s="19"/>
      <c r="AL1421" s="19"/>
      <c r="AM1421" s="19"/>
      <c r="AN1421" s="19"/>
      <c r="AO1421" s="19"/>
      <c r="AP1421" s="19"/>
      <c r="AQ1421" s="19"/>
      <c r="AR1421" s="19"/>
      <c r="AS1421" s="19"/>
      <c r="AT1421" s="19"/>
      <c r="AU1421" s="19"/>
      <c r="AV1421" s="19"/>
      <c r="AW1421" s="19"/>
      <c r="AX1421" s="19"/>
      <c r="GA1421" s="42"/>
    </row>
    <row r="1422" spans="1:183" s="18" customFormat="1" ht="12.75" x14ac:dyDescent="0.2">
      <c r="A1422" s="39"/>
      <c r="B1422" s="40"/>
      <c r="C1422" s="40"/>
      <c r="D1422" s="40"/>
      <c r="E1422" s="40"/>
      <c r="F1422" s="40"/>
      <c r="G1422" s="41"/>
      <c r="H1422" s="40"/>
      <c r="I1422" s="40"/>
      <c r="J1422" s="40"/>
      <c r="K1422" s="19"/>
      <c r="L1422" s="19"/>
      <c r="M1422" s="19"/>
      <c r="N1422" s="19"/>
      <c r="O1422" s="19"/>
      <c r="P1422" s="19"/>
      <c r="Q1422" s="19"/>
      <c r="R1422" s="19"/>
      <c r="S1422" s="19"/>
      <c r="T1422" s="19"/>
      <c r="U1422" s="19"/>
      <c r="V1422" s="19"/>
      <c r="W1422" s="19"/>
      <c r="X1422" s="19"/>
      <c r="Y1422" s="19"/>
      <c r="Z1422" s="19"/>
      <c r="AA1422" s="19"/>
      <c r="AB1422" s="19"/>
      <c r="AC1422" s="19"/>
      <c r="AD1422" s="19"/>
      <c r="AE1422" s="19"/>
      <c r="AF1422" s="19"/>
      <c r="AG1422" s="19"/>
      <c r="AH1422" s="19"/>
      <c r="AI1422" s="19"/>
      <c r="AJ1422" s="19"/>
      <c r="AK1422" s="19"/>
      <c r="AL1422" s="19"/>
      <c r="AM1422" s="19"/>
      <c r="AN1422" s="19"/>
      <c r="AO1422" s="19"/>
      <c r="AP1422" s="19"/>
      <c r="AQ1422" s="19"/>
      <c r="AR1422" s="19"/>
      <c r="AS1422" s="19"/>
      <c r="AT1422" s="19"/>
      <c r="AU1422" s="19"/>
      <c r="AV1422" s="19"/>
      <c r="AW1422" s="19"/>
      <c r="AX1422" s="19"/>
      <c r="GA1422" s="42"/>
    </row>
    <row r="1423" spans="1:183" s="18" customFormat="1" ht="12.75" x14ac:dyDescent="0.2">
      <c r="A1423" s="39"/>
      <c r="B1423" s="40"/>
      <c r="C1423" s="40"/>
      <c r="D1423" s="40"/>
      <c r="E1423" s="40"/>
      <c r="F1423" s="40"/>
      <c r="G1423" s="41"/>
      <c r="H1423" s="40"/>
      <c r="I1423" s="40"/>
      <c r="J1423" s="40"/>
      <c r="K1423" s="19"/>
      <c r="L1423" s="19"/>
      <c r="M1423" s="19"/>
      <c r="N1423" s="19"/>
      <c r="O1423" s="19"/>
      <c r="P1423" s="19"/>
      <c r="Q1423" s="19"/>
      <c r="R1423" s="19"/>
      <c r="S1423" s="19"/>
      <c r="T1423" s="19"/>
      <c r="U1423" s="19"/>
      <c r="V1423" s="19"/>
      <c r="W1423" s="19"/>
      <c r="X1423" s="19"/>
      <c r="Y1423" s="19"/>
      <c r="Z1423" s="19"/>
      <c r="AA1423" s="19"/>
      <c r="AB1423" s="19"/>
      <c r="AC1423" s="19"/>
      <c r="AD1423" s="19"/>
      <c r="AE1423" s="19"/>
      <c r="AF1423" s="19"/>
      <c r="AG1423" s="19"/>
      <c r="AH1423" s="19"/>
      <c r="AI1423" s="19"/>
      <c r="AJ1423" s="19"/>
      <c r="AK1423" s="19"/>
      <c r="AL1423" s="19"/>
      <c r="AM1423" s="19"/>
      <c r="AN1423" s="19"/>
      <c r="AO1423" s="19"/>
      <c r="AP1423" s="19"/>
      <c r="AQ1423" s="19"/>
      <c r="AR1423" s="19"/>
      <c r="AS1423" s="19"/>
      <c r="AT1423" s="19"/>
      <c r="AU1423" s="19"/>
      <c r="AV1423" s="19"/>
      <c r="AW1423" s="19"/>
      <c r="AX1423" s="19"/>
      <c r="GA1423" s="42"/>
    </row>
    <row r="1424" spans="1:183" s="18" customFormat="1" ht="12.75" x14ac:dyDescent="0.2">
      <c r="A1424" s="39"/>
      <c r="B1424" s="40"/>
      <c r="C1424" s="40"/>
      <c r="D1424" s="40"/>
      <c r="E1424" s="40"/>
      <c r="F1424" s="40"/>
      <c r="G1424" s="41"/>
      <c r="H1424" s="40"/>
      <c r="I1424" s="40"/>
      <c r="J1424" s="40"/>
      <c r="K1424" s="19"/>
      <c r="L1424" s="19"/>
      <c r="M1424" s="19"/>
      <c r="N1424" s="19"/>
      <c r="O1424" s="19"/>
      <c r="P1424" s="19"/>
      <c r="Q1424" s="19"/>
      <c r="R1424" s="19"/>
      <c r="S1424" s="19"/>
      <c r="T1424" s="19"/>
      <c r="U1424" s="19"/>
      <c r="V1424" s="19"/>
      <c r="W1424" s="19"/>
      <c r="X1424" s="19"/>
      <c r="Y1424" s="19"/>
      <c r="Z1424" s="19"/>
      <c r="AA1424" s="19"/>
      <c r="AB1424" s="19"/>
      <c r="AC1424" s="19"/>
      <c r="AD1424" s="19"/>
      <c r="AE1424" s="19"/>
      <c r="AF1424" s="19"/>
      <c r="AG1424" s="19"/>
      <c r="AH1424" s="19"/>
      <c r="AI1424" s="19"/>
      <c r="AJ1424" s="19"/>
      <c r="AK1424" s="19"/>
      <c r="AL1424" s="19"/>
      <c r="AM1424" s="19"/>
      <c r="AN1424" s="19"/>
      <c r="AO1424" s="19"/>
      <c r="AP1424" s="19"/>
      <c r="AQ1424" s="19"/>
      <c r="AR1424" s="19"/>
      <c r="AS1424" s="19"/>
      <c r="AT1424" s="19"/>
      <c r="AU1424" s="19"/>
      <c r="AV1424" s="19"/>
      <c r="AW1424" s="19"/>
      <c r="AX1424" s="19"/>
      <c r="GA1424" s="42"/>
    </row>
    <row r="1425" spans="1:183" s="18" customFormat="1" ht="12.75" x14ac:dyDescent="0.2">
      <c r="A1425" s="39"/>
      <c r="B1425" s="40"/>
      <c r="C1425" s="40"/>
      <c r="D1425" s="40"/>
      <c r="E1425" s="40"/>
      <c r="F1425" s="40"/>
      <c r="G1425" s="41"/>
      <c r="H1425" s="40"/>
      <c r="I1425" s="40"/>
      <c r="J1425" s="40"/>
      <c r="K1425" s="19"/>
      <c r="L1425" s="19"/>
      <c r="M1425" s="19"/>
      <c r="N1425" s="19"/>
      <c r="O1425" s="19"/>
      <c r="P1425" s="19"/>
      <c r="Q1425" s="19"/>
      <c r="R1425" s="19"/>
      <c r="S1425" s="19"/>
      <c r="T1425" s="19"/>
      <c r="U1425" s="19"/>
      <c r="V1425" s="19"/>
      <c r="W1425" s="19"/>
      <c r="X1425" s="19"/>
      <c r="Y1425" s="19"/>
      <c r="Z1425" s="19"/>
      <c r="AA1425" s="19"/>
      <c r="AB1425" s="19"/>
      <c r="AC1425" s="19"/>
      <c r="AD1425" s="19"/>
      <c r="AE1425" s="19"/>
      <c r="AF1425" s="19"/>
      <c r="AG1425" s="19"/>
      <c r="AH1425" s="19"/>
      <c r="AI1425" s="19"/>
      <c r="AJ1425" s="19"/>
      <c r="AK1425" s="19"/>
      <c r="AL1425" s="19"/>
      <c r="AM1425" s="19"/>
      <c r="AN1425" s="19"/>
      <c r="AO1425" s="19"/>
      <c r="AP1425" s="19"/>
      <c r="AQ1425" s="19"/>
      <c r="AR1425" s="19"/>
      <c r="AS1425" s="19"/>
      <c r="AT1425" s="19"/>
      <c r="AU1425" s="19"/>
      <c r="AV1425" s="19"/>
      <c r="AW1425" s="19"/>
      <c r="AX1425" s="19"/>
      <c r="GA1425" s="42"/>
    </row>
    <row r="1426" spans="1:183" s="18" customFormat="1" ht="12.75" x14ac:dyDescent="0.2">
      <c r="A1426" s="39"/>
      <c r="B1426" s="40"/>
      <c r="C1426" s="40"/>
      <c r="D1426" s="40"/>
      <c r="E1426" s="40"/>
      <c r="F1426" s="40"/>
      <c r="G1426" s="41"/>
      <c r="H1426" s="40"/>
      <c r="I1426" s="40"/>
      <c r="J1426" s="40"/>
      <c r="K1426" s="19"/>
      <c r="L1426" s="19"/>
      <c r="M1426" s="19"/>
      <c r="N1426" s="19"/>
      <c r="O1426" s="19"/>
      <c r="P1426" s="19"/>
      <c r="Q1426" s="19"/>
      <c r="R1426" s="19"/>
      <c r="S1426" s="19"/>
      <c r="T1426" s="19"/>
      <c r="U1426" s="19"/>
      <c r="V1426" s="19"/>
      <c r="W1426" s="19"/>
      <c r="X1426" s="19"/>
      <c r="Y1426" s="19"/>
      <c r="Z1426" s="19"/>
      <c r="AA1426" s="19"/>
      <c r="AB1426" s="19"/>
      <c r="AC1426" s="19"/>
      <c r="AD1426" s="19"/>
      <c r="AE1426" s="19"/>
      <c r="AF1426" s="19"/>
      <c r="AG1426" s="19"/>
      <c r="AH1426" s="19"/>
      <c r="AI1426" s="19"/>
      <c r="AJ1426" s="19"/>
      <c r="AK1426" s="19"/>
      <c r="AL1426" s="19"/>
      <c r="AM1426" s="19"/>
      <c r="AN1426" s="19"/>
      <c r="AO1426" s="19"/>
      <c r="AP1426" s="19"/>
      <c r="AQ1426" s="19"/>
      <c r="AR1426" s="19"/>
      <c r="AS1426" s="19"/>
      <c r="AT1426" s="19"/>
      <c r="AU1426" s="19"/>
      <c r="AV1426" s="19"/>
      <c r="AW1426" s="19"/>
      <c r="AX1426" s="19"/>
      <c r="GA1426" s="42"/>
    </row>
    <row r="1427" spans="1:183" s="18" customFormat="1" ht="12.75" x14ac:dyDescent="0.2">
      <c r="A1427" s="39"/>
      <c r="B1427" s="40"/>
      <c r="C1427" s="40"/>
      <c r="D1427" s="40"/>
      <c r="E1427" s="40"/>
      <c r="F1427" s="40"/>
      <c r="G1427" s="41"/>
      <c r="H1427" s="40"/>
      <c r="I1427" s="40"/>
      <c r="J1427" s="40"/>
      <c r="K1427" s="19"/>
      <c r="L1427" s="19"/>
      <c r="M1427" s="19"/>
      <c r="N1427" s="19"/>
      <c r="O1427" s="19"/>
      <c r="P1427" s="19"/>
      <c r="Q1427" s="19"/>
      <c r="R1427" s="19"/>
      <c r="S1427" s="19"/>
      <c r="T1427" s="19"/>
      <c r="U1427" s="19"/>
      <c r="V1427" s="19"/>
      <c r="W1427" s="19"/>
      <c r="X1427" s="19"/>
      <c r="Y1427" s="19"/>
      <c r="Z1427" s="19"/>
      <c r="AA1427" s="19"/>
      <c r="AB1427" s="19"/>
      <c r="AC1427" s="19"/>
      <c r="AD1427" s="19"/>
      <c r="AE1427" s="19"/>
      <c r="AF1427" s="19"/>
      <c r="AG1427" s="19"/>
      <c r="AH1427" s="19"/>
      <c r="AI1427" s="19"/>
      <c r="AJ1427" s="19"/>
      <c r="AK1427" s="19"/>
      <c r="AL1427" s="19"/>
      <c r="AM1427" s="19"/>
      <c r="AN1427" s="19"/>
      <c r="AO1427" s="19"/>
      <c r="AP1427" s="19"/>
      <c r="AQ1427" s="19"/>
      <c r="AR1427" s="19"/>
      <c r="AS1427" s="19"/>
      <c r="AT1427" s="19"/>
      <c r="AU1427" s="19"/>
      <c r="AV1427" s="19"/>
      <c r="AW1427" s="19"/>
      <c r="AX1427" s="19"/>
      <c r="GA1427" s="42"/>
    </row>
    <row r="1428" spans="1:183" s="18" customFormat="1" ht="12.75" x14ac:dyDescent="0.2">
      <c r="A1428" s="39"/>
      <c r="B1428" s="40"/>
      <c r="C1428" s="40"/>
      <c r="D1428" s="40"/>
      <c r="E1428" s="40"/>
      <c r="F1428" s="40"/>
      <c r="G1428" s="41"/>
      <c r="H1428" s="40"/>
      <c r="I1428" s="40"/>
      <c r="J1428" s="40"/>
      <c r="K1428" s="19"/>
      <c r="L1428" s="19"/>
      <c r="M1428" s="19"/>
      <c r="N1428" s="19"/>
      <c r="O1428" s="19"/>
      <c r="P1428" s="19"/>
      <c r="Q1428" s="19"/>
      <c r="R1428" s="19"/>
      <c r="S1428" s="19"/>
      <c r="T1428" s="19"/>
      <c r="U1428" s="19"/>
      <c r="V1428" s="19"/>
      <c r="W1428" s="19"/>
      <c r="X1428" s="19"/>
      <c r="Y1428" s="19"/>
      <c r="Z1428" s="19"/>
      <c r="AA1428" s="19"/>
      <c r="AB1428" s="19"/>
      <c r="AC1428" s="19"/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  <c r="AO1428" s="19"/>
      <c r="AP1428" s="19"/>
      <c r="AQ1428" s="19"/>
      <c r="AR1428" s="19"/>
      <c r="AS1428" s="19"/>
      <c r="AT1428" s="19"/>
      <c r="AU1428" s="19"/>
      <c r="AV1428" s="19"/>
      <c r="AW1428" s="19"/>
      <c r="AX1428" s="19"/>
      <c r="GA1428" s="42"/>
    </row>
    <row r="1429" spans="1:183" s="18" customFormat="1" ht="12.75" x14ac:dyDescent="0.2">
      <c r="A1429" s="39"/>
      <c r="B1429" s="40"/>
      <c r="C1429" s="40"/>
      <c r="D1429" s="40"/>
      <c r="E1429" s="40"/>
      <c r="F1429" s="40"/>
      <c r="G1429" s="41"/>
      <c r="H1429" s="40"/>
      <c r="I1429" s="40"/>
      <c r="J1429" s="40"/>
      <c r="K1429" s="19"/>
      <c r="L1429" s="19"/>
      <c r="M1429" s="19"/>
      <c r="N1429" s="19"/>
      <c r="O1429" s="19"/>
      <c r="P1429" s="19"/>
      <c r="Q1429" s="19"/>
      <c r="R1429" s="19"/>
      <c r="S1429" s="19"/>
      <c r="T1429" s="19"/>
      <c r="U1429" s="19"/>
      <c r="V1429" s="19"/>
      <c r="W1429" s="19"/>
      <c r="X1429" s="19"/>
      <c r="Y1429" s="19"/>
      <c r="Z1429" s="19"/>
      <c r="AA1429" s="19"/>
      <c r="AB1429" s="19"/>
      <c r="AC1429" s="19"/>
      <c r="AD1429" s="19"/>
      <c r="AE1429" s="19"/>
      <c r="AF1429" s="19"/>
      <c r="AG1429" s="19"/>
      <c r="AH1429" s="19"/>
      <c r="AI1429" s="19"/>
      <c r="AJ1429" s="19"/>
      <c r="AK1429" s="19"/>
      <c r="AL1429" s="19"/>
      <c r="AM1429" s="19"/>
      <c r="AN1429" s="19"/>
      <c r="AO1429" s="19"/>
      <c r="AP1429" s="19"/>
      <c r="AQ1429" s="19"/>
      <c r="AR1429" s="19"/>
      <c r="AS1429" s="19"/>
      <c r="AT1429" s="19"/>
      <c r="AU1429" s="19"/>
      <c r="AV1429" s="19"/>
      <c r="AW1429" s="19"/>
      <c r="AX1429" s="19"/>
      <c r="GA1429" s="42"/>
    </row>
    <row r="1430" spans="1:183" s="18" customFormat="1" ht="12.75" x14ac:dyDescent="0.2">
      <c r="A1430" s="39"/>
      <c r="B1430" s="40"/>
      <c r="C1430" s="40"/>
      <c r="D1430" s="40"/>
      <c r="E1430" s="40"/>
      <c r="F1430" s="40"/>
      <c r="G1430" s="41"/>
      <c r="H1430" s="40"/>
      <c r="I1430" s="40"/>
      <c r="J1430" s="40"/>
      <c r="K1430" s="19"/>
      <c r="L1430" s="19"/>
      <c r="M1430" s="19"/>
      <c r="N1430" s="19"/>
      <c r="O1430" s="19"/>
      <c r="P1430" s="19"/>
      <c r="Q1430" s="19"/>
      <c r="R1430" s="19"/>
      <c r="S1430" s="19"/>
      <c r="T1430" s="19"/>
      <c r="U1430" s="19"/>
      <c r="V1430" s="19"/>
      <c r="W1430" s="19"/>
      <c r="X1430" s="19"/>
      <c r="Y1430" s="19"/>
      <c r="Z1430" s="19"/>
      <c r="AA1430" s="19"/>
      <c r="AB1430" s="19"/>
      <c r="AC1430" s="19"/>
      <c r="AD1430" s="19"/>
      <c r="AE1430" s="19"/>
      <c r="AF1430" s="19"/>
      <c r="AG1430" s="19"/>
      <c r="AH1430" s="19"/>
      <c r="AI1430" s="19"/>
      <c r="AJ1430" s="19"/>
      <c r="AK1430" s="19"/>
      <c r="AL1430" s="19"/>
      <c r="AM1430" s="19"/>
      <c r="AN1430" s="19"/>
      <c r="AO1430" s="19"/>
      <c r="AP1430" s="19"/>
      <c r="AQ1430" s="19"/>
      <c r="AR1430" s="19"/>
      <c r="AS1430" s="19"/>
      <c r="AT1430" s="19"/>
      <c r="AU1430" s="19"/>
      <c r="AV1430" s="19"/>
      <c r="AW1430" s="19"/>
      <c r="AX1430" s="19"/>
      <c r="GA1430" s="42"/>
    </row>
    <row r="1431" spans="1:183" s="18" customFormat="1" ht="12.75" x14ac:dyDescent="0.2">
      <c r="A1431" s="39"/>
      <c r="B1431" s="40"/>
      <c r="C1431" s="40"/>
      <c r="D1431" s="40"/>
      <c r="E1431" s="40"/>
      <c r="F1431" s="40"/>
      <c r="G1431" s="41"/>
      <c r="H1431" s="40"/>
      <c r="I1431" s="40"/>
      <c r="J1431" s="40"/>
      <c r="K1431" s="19"/>
      <c r="L1431" s="19"/>
      <c r="M1431" s="19"/>
      <c r="N1431" s="19"/>
      <c r="O1431" s="19"/>
      <c r="P1431" s="19"/>
      <c r="Q1431" s="19"/>
      <c r="R1431" s="19"/>
      <c r="S1431" s="19"/>
      <c r="T1431" s="19"/>
      <c r="U1431" s="19"/>
      <c r="V1431" s="19"/>
      <c r="W1431" s="19"/>
      <c r="X1431" s="19"/>
      <c r="Y1431" s="19"/>
      <c r="Z1431" s="19"/>
      <c r="AA1431" s="19"/>
      <c r="AB1431" s="19"/>
      <c r="AC1431" s="19"/>
      <c r="AD1431" s="19"/>
      <c r="AE1431" s="19"/>
      <c r="AF1431" s="19"/>
      <c r="AG1431" s="19"/>
      <c r="AH1431" s="19"/>
      <c r="AI1431" s="19"/>
      <c r="AJ1431" s="19"/>
      <c r="AK1431" s="19"/>
      <c r="AL1431" s="19"/>
      <c r="AM1431" s="19"/>
      <c r="AN1431" s="19"/>
      <c r="AO1431" s="19"/>
      <c r="AP1431" s="19"/>
      <c r="AQ1431" s="19"/>
      <c r="AR1431" s="19"/>
      <c r="AS1431" s="19"/>
      <c r="AT1431" s="19"/>
      <c r="AU1431" s="19"/>
      <c r="AV1431" s="19"/>
      <c r="AW1431" s="19"/>
      <c r="AX1431" s="19"/>
      <c r="GA1431" s="42"/>
    </row>
    <row r="1432" spans="1:183" s="18" customFormat="1" ht="12.75" x14ac:dyDescent="0.2">
      <c r="A1432" s="39"/>
      <c r="B1432" s="40"/>
      <c r="C1432" s="40"/>
      <c r="D1432" s="40"/>
      <c r="E1432" s="40"/>
      <c r="F1432" s="40"/>
      <c r="G1432" s="41"/>
      <c r="H1432" s="40"/>
      <c r="I1432" s="40"/>
      <c r="J1432" s="40"/>
      <c r="K1432" s="19"/>
      <c r="L1432" s="19"/>
      <c r="M1432" s="19"/>
      <c r="N1432" s="19"/>
      <c r="O1432" s="19"/>
      <c r="P1432" s="19"/>
      <c r="Q1432" s="19"/>
      <c r="R1432" s="19"/>
      <c r="S1432" s="19"/>
      <c r="T1432" s="19"/>
      <c r="U1432" s="19"/>
      <c r="V1432" s="19"/>
      <c r="W1432" s="19"/>
      <c r="X1432" s="19"/>
      <c r="Y1432" s="19"/>
      <c r="Z1432" s="19"/>
      <c r="AA1432" s="19"/>
      <c r="AB1432" s="19"/>
      <c r="AC1432" s="19"/>
      <c r="AD1432" s="19"/>
      <c r="AE1432" s="19"/>
      <c r="AF1432" s="19"/>
      <c r="AG1432" s="19"/>
      <c r="AH1432" s="19"/>
      <c r="AI1432" s="19"/>
      <c r="AJ1432" s="19"/>
      <c r="AK1432" s="19"/>
      <c r="AL1432" s="19"/>
      <c r="AM1432" s="19"/>
      <c r="AN1432" s="19"/>
      <c r="AO1432" s="19"/>
      <c r="AP1432" s="19"/>
      <c r="AQ1432" s="19"/>
      <c r="AR1432" s="19"/>
      <c r="AS1432" s="19"/>
      <c r="AT1432" s="19"/>
      <c r="AU1432" s="19"/>
      <c r="AV1432" s="19"/>
      <c r="AW1432" s="19"/>
      <c r="AX1432" s="19"/>
      <c r="GA1432" s="42"/>
    </row>
    <row r="1433" spans="1:183" s="18" customFormat="1" ht="12.75" x14ac:dyDescent="0.2">
      <c r="A1433" s="39"/>
      <c r="B1433" s="40"/>
      <c r="C1433" s="40"/>
      <c r="D1433" s="40"/>
      <c r="E1433" s="40"/>
      <c r="F1433" s="40"/>
      <c r="G1433" s="41"/>
      <c r="H1433" s="40"/>
      <c r="I1433" s="40"/>
      <c r="J1433" s="40"/>
      <c r="K1433" s="19"/>
      <c r="L1433" s="19"/>
      <c r="M1433" s="19"/>
      <c r="N1433" s="19"/>
      <c r="O1433" s="19"/>
      <c r="P1433" s="19"/>
      <c r="Q1433" s="19"/>
      <c r="R1433" s="19"/>
      <c r="S1433" s="19"/>
      <c r="T1433" s="19"/>
      <c r="U1433" s="19"/>
      <c r="V1433" s="19"/>
      <c r="W1433" s="19"/>
      <c r="X1433" s="19"/>
      <c r="Y1433" s="19"/>
      <c r="Z1433" s="19"/>
      <c r="AA1433" s="19"/>
      <c r="AB1433" s="19"/>
      <c r="AC1433" s="19"/>
      <c r="AD1433" s="19"/>
      <c r="AE1433" s="19"/>
      <c r="AF1433" s="19"/>
      <c r="AG1433" s="19"/>
      <c r="AH1433" s="19"/>
      <c r="AI1433" s="19"/>
      <c r="AJ1433" s="19"/>
      <c r="AK1433" s="19"/>
      <c r="AL1433" s="19"/>
      <c r="AM1433" s="19"/>
      <c r="AN1433" s="19"/>
      <c r="AO1433" s="19"/>
      <c r="AP1433" s="19"/>
      <c r="AQ1433" s="19"/>
      <c r="AR1433" s="19"/>
      <c r="AS1433" s="19"/>
      <c r="AT1433" s="19"/>
      <c r="AU1433" s="19"/>
      <c r="AV1433" s="19"/>
      <c r="AW1433" s="19"/>
      <c r="AX1433" s="19"/>
      <c r="GA1433" s="42"/>
    </row>
    <row r="1434" spans="1:183" s="18" customFormat="1" ht="12.75" x14ac:dyDescent="0.2">
      <c r="A1434" s="39"/>
      <c r="B1434" s="40"/>
      <c r="C1434" s="40"/>
      <c r="D1434" s="40"/>
      <c r="E1434" s="40"/>
      <c r="F1434" s="40"/>
      <c r="G1434" s="41"/>
      <c r="H1434" s="40"/>
      <c r="I1434" s="40"/>
      <c r="J1434" s="40"/>
      <c r="K1434" s="19"/>
      <c r="L1434" s="19"/>
      <c r="M1434" s="19"/>
      <c r="N1434" s="19"/>
      <c r="O1434" s="19"/>
      <c r="P1434" s="19"/>
      <c r="Q1434" s="19"/>
      <c r="R1434" s="19"/>
      <c r="S1434" s="19"/>
      <c r="T1434" s="19"/>
      <c r="U1434" s="19"/>
      <c r="V1434" s="19"/>
      <c r="W1434" s="19"/>
      <c r="X1434" s="19"/>
      <c r="Y1434" s="19"/>
      <c r="Z1434" s="19"/>
      <c r="AA1434" s="19"/>
      <c r="AB1434" s="19"/>
      <c r="AC1434" s="19"/>
      <c r="AD1434" s="19"/>
      <c r="AE1434" s="19"/>
      <c r="AF1434" s="19"/>
      <c r="AG1434" s="19"/>
      <c r="AH1434" s="19"/>
      <c r="AI1434" s="19"/>
      <c r="AJ1434" s="19"/>
      <c r="AK1434" s="19"/>
      <c r="AL1434" s="19"/>
      <c r="AM1434" s="19"/>
      <c r="AN1434" s="19"/>
      <c r="AO1434" s="19"/>
      <c r="AP1434" s="19"/>
      <c r="AQ1434" s="19"/>
      <c r="AR1434" s="19"/>
      <c r="AS1434" s="19"/>
      <c r="AT1434" s="19"/>
      <c r="AU1434" s="19"/>
      <c r="AV1434" s="19"/>
      <c r="AW1434" s="19"/>
      <c r="AX1434" s="19"/>
      <c r="GA1434" s="42"/>
    </row>
    <row r="1435" spans="1:183" s="18" customFormat="1" ht="12.75" x14ac:dyDescent="0.2">
      <c r="A1435" s="39"/>
      <c r="B1435" s="40"/>
      <c r="C1435" s="40"/>
      <c r="D1435" s="40"/>
      <c r="E1435" s="40"/>
      <c r="F1435" s="40"/>
      <c r="G1435" s="41"/>
      <c r="H1435" s="40"/>
      <c r="I1435" s="40"/>
      <c r="J1435" s="40"/>
      <c r="K1435" s="19"/>
      <c r="L1435" s="19"/>
      <c r="M1435" s="19"/>
      <c r="N1435" s="19"/>
      <c r="O1435" s="19"/>
      <c r="P1435" s="19"/>
      <c r="Q1435" s="19"/>
      <c r="R1435" s="19"/>
      <c r="S1435" s="19"/>
      <c r="T1435" s="19"/>
      <c r="U1435" s="19"/>
      <c r="V1435" s="19"/>
      <c r="W1435" s="19"/>
      <c r="X1435" s="19"/>
      <c r="Y1435" s="19"/>
      <c r="Z1435" s="19"/>
      <c r="AA1435" s="19"/>
      <c r="AB1435" s="19"/>
      <c r="AC1435" s="19"/>
      <c r="AD1435" s="19"/>
      <c r="AE1435" s="19"/>
      <c r="AF1435" s="19"/>
      <c r="AG1435" s="19"/>
      <c r="AH1435" s="19"/>
      <c r="AI1435" s="19"/>
      <c r="AJ1435" s="19"/>
      <c r="AK1435" s="19"/>
      <c r="AL1435" s="19"/>
      <c r="AM1435" s="19"/>
      <c r="AN1435" s="19"/>
      <c r="AO1435" s="19"/>
      <c r="AP1435" s="19"/>
      <c r="AQ1435" s="19"/>
      <c r="AR1435" s="19"/>
      <c r="AS1435" s="19"/>
      <c r="AT1435" s="19"/>
      <c r="AU1435" s="19"/>
      <c r="AV1435" s="19"/>
      <c r="AW1435" s="19"/>
      <c r="AX1435" s="19"/>
      <c r="GA1435" s="42"/>
    </row>
    <row r="1436" spans="1:183" s="18" customFormat="1" ht="12.75" x14ac:dyDescent="0.2">
      <c r="A1436" s="39"/>
      <c r="B1436" s="40"/>
      <c r="C1436" s="40"/>
      <c r="D1436" s="40"/>
      <c r="E1436" s="40"/>
      <c r="F1436" s="40"/>
      <c r="G1436" s="41"/>
      <c r="H1436" s="40"/>
      <c r="I1436" s="40"/>
      <c r="J1436" s="40"/>
      <c r="K1436" s="19"/>
      <c r="L1436" s="19"/>
      <c r="M1436" s="19"/>
      <c r="N1436" s="19"/>
      <c r="O1436" s="19"/>
      <c r="P1436" s="19"/>
      <c r="Q1436" s="19"/>
      <c r="R1436" s="19"/>
      <c r="S1436" s="19"/>
      <c r="T1436" s="19"/>
      <c r="U1436" s="19"/>
      <c r="V1436" s="19"/>
      <c r="W1436" s="19"/>
      <c r="X1436" s="19"/>
      <c r="Y1436" s="19"/>
      <c r="Z1436" s="19"/>
      <c r="AA1436" s="19"/>
      <c r="AB1436" s="19"/>
      <c r="AC1436" s="19"/>
      <c r="AD1436" s="19"/>
      <c r="AE1436" s="19"/>
      <c r="AF1436" s="19"/>
      <c r="AG1436" s="19"/>
      <c r="AH1436" s="19"/>
      <c r="AI1436" s="19"/>
      <c r="AJ1436" s="19"/>
      <c r="AK1436" s="19"/>
      <c r="AL1436" s="19"/>
      <c r="AM1436" s="19"/>
      <c r="AN1436" s="19"/>
      <c r="AO1436" s="19"/>
      <c r="AP1436" s="19"/>
      <c r="AQ1436" s="19"/>
      <c r="AR1436" s="19"/>
      <c r="AS1436" s="19"/>
      <c r="AT1436" s="19"/>
      <c r="AU1436" s="19"/>
      <c r="AV1436" s="19"/>
      <c r="AW1436" s="19"/>
      <c r="AX1436" s="19"/>
      <c r="GA1436" s="42"/>
    </row>
    <row r="1437" spans="1:183" s="18" customFormat="1" ht="12.75" x14ac:dyDescent="0.2">
      <c r="A1437" s="39"/>
      <c r="B1437" s="40"/>
      <c r="C1437" s="40"/>
      <c r="D1437" s="40"/>
      <c r="E1437" s="40"/>
      <c r="F1437" s="40"/>
      <c r="G1437" s="41"/>
      <c r="H1437" s="40"/>
      <c r="I1437" s="40"/>
      <c r="J1437" s="40"/>
      <c r="K1437" s="19"/>
      <c r="L1437" s="19"/>
      <c r="M1437" s="19"/>
      <c r="N1437" s="19"/>
      <c r="O1437" s="19"/>
      <c r="P1437" s="19"/>
      <c r="Q1437" s="19"/>
      <c r="R1437" s="19"/>
      <c r="S1437" s="19"/>
      <c r="T1437" s="19"/>
      <c r="U1437" s="19"/>
      <c r="V1437" s="19"/>
      <c r="W1437" s="19"/>
      <c r="X1437" s="19"/>
      <c r="Y1437" s="19"/>
      <c r="Z1437" s="19"/>
      <c r="AA1437" s="19"/>
      <c r="AB1437" s="19"/>
      <c r="AC1437" s="19"/>
      <c r="AD1437" s="19"/>
      <c r="AE1437" s="19"/>
      <c r="AF1437" s="19"/>
      <c r="AG1437" s="19"/>
      <c r="AH1437" s="19"/>
      <c r="AI1437" s="19"/>
      <c r="AJ1437" s="19"/>
      <c r="AK1437" s="19"/>
      <c r="AL1437" s="19"/>
      <c r="AM1437" s="19"/>
      <c r="AN1437" s="19"/>
      <c r="AO1437" s="19"/>
      <c r="AP1437" s="19"/>
      <c r="AQ1437" s="19"/>
      <c r="AR1437" s="19"/>
      <c r="AS1437" s="19"/>
      <c r="AT1437" s="19"/>
      <c r="AU1437" s="19"/>
      <c r="AV1437" s="19"/>
      <c r="AW1437" s="19"/>
      <c r="AX1437" s="19"/>
      <c r="GA1437" s="42"/>
    </row>
    <row r="1438" spans="1:183" s="18" customFormat="1" ht="12.75" x14ac:dyDescent="0.2">
      <c r="A1438" s="39"/>
      <c r="B1438" s="40"/>
      <c r="C1438" s="40"/>
      <c r="D1438" s="40"/>
      <c r="E1438" s="40"/>
      <c r="F1438" s="40"/>
      <c r="G1438" s="41"/>
      <c r="H1438" s="40"/>
      <c r="I1438" s="40"/>
      <c r="J1438" s="40"/>
      <c r="K1438" s="19"/>
      <c r="L1438" s="19"/>
      <c r="M1438" s="19"/>
      <c r="N1438" s="19"/>
      <c r="O1438" s="19"/>
      <c r="P1438" s="19"/>
      <c r="Q1438" s="19"/>
      <c r="R1438" s="19"/>
      <c r="S1438" s="19"/>
      <c r="T1438" s="19"/>
      <c r="U1438" s="19"/>
      <c r="V1438" s="19"/>
      <c r="W1438" s="19"/>
      <c r="X1438" s="19"/>
      <c r="Y1438" s="19"/>
      <c r="Z1438" s="19"/>
      <c r="AA1438" s="19"/>
      <c r="AB1438" s="19"/>
      <c r="AC1438" s="19"/>
      <c r="AD1438" s="19"/>
      <c r="AE1438" s="19"/>
      <c r="AF1438" s="19"/>
      <c r="AG1438" s="19"/>
      <c r="AH1438" s="19"/>
      <c r="AI1438" s="19"/>
      <c r="AJ1438" s="19"/>
      <c r="AK1438" s="19"/>
      <c r="AL1438" s="19"/>
      <c r="AM1438" s="19"/>
      <c r="AN1438" s="19"/>
      <c r="AO1438" s="19"/>
      <c r="AP1438" s="19"/>
      <c r="AQ1438" s="19"/>
      <c r="AR1438" s="19"/>
      <c r="AS1438" s="19"/>
      <c r="AT1438" s="19"/>
      <c r="AU1438" s="19"/>
      <c r="AV1438" s="19"/>
      <c r="AW1438" s="19"/>
      <c r="AX1438" s="19"/>
      <c r="GA1438" s="42"/>
    </row>
    <row r="1439" spans="1:183" s="18" customFormat="1" ht="12.75" x14ac:dyDescent="0.2">
      <c r="A1439" s="39"/>
      <c r="B1439" s="40"/>
      <c r="C1439" s="40"/>
      <c r="D1439" s="40"/>
      <c r="E1439" s="40"/>
      <c r="F1439" s="40"/>
      <c r="G1439" s="41"/>
      <c r="H1439" s="40"/>
      <c r="I1439" s="40"/>
      <c r="J1439" s="40"/>
      <c r="K1439" s="19"/>
      <c r="L1439" s="19"/>
      <c r="M1439" s="19"/>
      <c r="N1439" s="19"/>
      <c r="O1439" s="19"/>
      <c r="P1439" s="19"/>
      <c r="Q1439" s="19"/>
      <c r="R1439" s="19"/>
      <c r="S1439" s="19"/>
      <c r="T1439" s="19"/>
      <c r="U1439" s="19"/>
      <c r="V1439" s="19"/>
      <c r="W1439" s="19"/>
      <c r="X1439" s="19"/>
      <c r="Y1439" s="19"/>
      <c r="Z1439" s="19"/>
      <c r="AA1439" s="19"/>
      <c r="AB1439" s="19"/>
      <c r="AC1439" s="19"/>
      <c r="AD1439" s="19"/>
      <c r="AE1439" s="19"/>
      <c r="AF1439" s="19"/>
      <c r="AG1439" s="19"/>
      <c r="AH1439" s="19"/>
      <c r="AI1439" s="19"/>
      <c r="AJ1439" s="19"/>
      <c r="AK1439" s="19"/>
      <c r="AL1439" s="19"/>
      <c r="AM1439" s="19"/>
      <c r="AN1439" s="19"/>
      <c r="AO1439" s="19"/>
      <c r="AP1439" s="19"/>
      <c r="AQ1439" s="19"/>
      <c r="AR1439" s="19"/>
      <c r="AS1439" s="19"/>
      <c r="AT1439" s="19"/>
      <c r="AU1439" s="19"/>
      <c r="AV1439" s="19"/>
      <c r="AW1439" s="19"/>
      <c r="AX1439" s="19"/>
      <c r="GA1439" s="42"/>
    </row>
    <row r="1440" spans="1:183" s="18" customFormat="1" ht="12.75" x14ac:dyDescent="0.2">
      <c r="A1440" s="39"/>
      <c r="B1440" s="40"/>
      <c r="C1440" s="40"/>
      <c r="D1440" s="40"/>
      <c r="E1440" s="40"/>
      <c r="F1440" s="40"/>
      <c r="G1440" s="41"/>
      <c r="H1440" s="40"/>
      <c r="I1440" s="40"/>
      <c r="J1440" s="40"/>
      <c r="K1440" s="19"/>
      <c r="L1440" s="19"/>
      <c r="M1440" s="19"/>
      <c r="N1440" s="19"/>
      <c r="O1440" s="19"/>
      <c r="P1440" s="19"/>
      <c r="Q1440" s="19"/>
      <c r="R1440" s="19"/>
      <c r="S1440" s="19"/>
      <c r="T1440" s="19"/>
      <c r="U1440" s="19"/>
      <c r="V1440" s="19"/>
      <c r="W1440" s="19"/>
      <c r="X1440" s="19"/>
      <c r="Y1440" s="19"/>
      <c r="Z1440" s="19"/>
      <c r="AA1440" s="19"/>
      <c r="AB1440" s="19"/>
      <c r="AC1440" s="19"/>
      <c r="AD1440" s="19"/>
      <c r="AE1440" s="19"/>
      <c r="AF1440" s="19"/>
      <c r="AG1440" s="19"/>
      <c r="AH1440" s="19"/>
      <c r="AI1440" s="19"/>
      <c r="AJ1440" s="19"/>
      <c r="AK1440" s="19"/>
      <c r="AL1440" s="19"/>
      <c r="AM1440" s="19"/>
      <c r="AN1440" s="19"/>
      <c r="AO1440" s="19"/>
      <c r="AP1440" s="19"/>
      <c r="AQ1440" s="19"/>
      <c r="AR1440" s="19"/>
      <c r="AS1440" s="19"/>
      <c r="AT1440" s="19"/>
      <c r="AU1440" s="19"/>
      <c r="AV1440" s="19"/>
      <c r="AW1440" s="19"/>
      <c r="AX1440" s="19"/>
      <c r="GA1440" s="42"/>
    </row>
    <row r="1441" spans="1:183" s="18" customFormat="1" ht="12.75" x14ac:dyDescent="0.2">
      <c r="A1441" s="39"/>
      <c r="B1441" s="40"/>
      <c r="C1441" s="40"/>
      <c r="D1441" s="40"/>
      <c r="E1441" s="40"/>
      <c r="F1441" s="40"/>
      <c r="G1441" s="41"/>
      <c r="H1441" s="40"/>
      <c r="I1441" s="40"/>
      <c r="J1441" s="40"/>
      <c r="K1441" s="19"/>
      <c r="L1441" s="19"/>
      <c r="M1441" s="19"/>
      <c r="N1441" s="19"/>
      <c r="O1441" s="19"/>
      <c r="P1441" s="19"/>
      <c r="Q1441" s="19"/>
      <c r="R1441" s="19"/>
      <c r="S1441" s="19"/>
      <c r="T1441" s="19"/>
      <c r="U1441" s="19"/>
      <c r="V1441" s="19"/>
      <c r="W1441" s="19"/>
      <c r="X1441" s="19"/>
      <c r="Y1441" s="19"/>
      <c r="Z1441" s="19"/>
      <c r="AA1441" s="19"/>
      <c r="AB1441" s="19"/>
      <c r="AC1441" s="19"/>
      <c r="AD1441" s="19"/>
      <c r="AE1441" s="19"/>
      <c r="AF1441" s="19"/>
      <c r="AG1441" s="19"/>
      <c r="AH1441" s="19"/>
      <c r="AI1441" s="19"/>
      <c r="AJ1441" s="19"/>
      <c r="AK1441" s="19"/>
      <c r="AL1441" s="19"/>
      <c r="AM1441" s="19"/>
      <c r="AN1441" s="19"/>
      <c r="AO1441" s="19"/>
      <c r="AP1441" s="19"/>
      <c r="AQ1441" s="19"/>
      <c r="AR1441" s="19"/>
      <c r="AS1441" s="19"/>
      <c r="AT1441" s="19"/>
      <c r="AU1441" s="19"/>
      <c r="AV1441" s="19"/>
      <c r="AW1441" s="19"/>
      <c r="AX1441" s="19"/>
      <c r="GA1441" s="42"/>
    </row>
    <row r="1442" spans="1:183" s="18" customFormat="1" ht="12.75" x14ac:dyDescent="0.2">
      <c r="A1442" s="39"/>
      <c r="B1442" s="40"/>
      <c r="C1442" s="40"/>
      <c r="D1442" s="40"/>
      <c r="E1442" s="40"/>
      <c r="F1442" s="40"/>
      <c r="G1442" s="41"/>
      <c r="H1442" s="40"/>
      <c r="I1442" s="40"/>
      <c r="J1442" s="40"/>
      <c r="K1442" s="19"/>
      <c r="L1442" s="19"/>
      <c r="M1442" s="19"/>
      <c r="N1442" s="19"/>
      <c r="O1442" s="19"/>
      <c r="P1442" s="19"/>
      <c r="Q1442" s="19"/>
      <c r="R1442" s="19"/>
      <c r="S1442" s="19"/>
      <c r="T1442" s="19"/>
      <c r="U1442" s="19"/>
      <c r="V1442" s="19"/>
      <c r="W1442" s="19"/>
      <c r="X1442" s="19"/>
      <c r="Y1442" s="19"/>
      <c r="Z1442" s="19"/>
      <c r="AA1442" s="19"/>
      <c r="AB1442" s="19"/>
      <c r="AC1442" s="19"/>
      <c r="AD1442" s="19"/>
      <c r="AE1442" s="19"/>
      <c r="AF1442" s="19"/>
      <c r="AG1442" s="19"/>
      <c r="AH1442" s="19"/>
      <c r="AI1442" s="19"/>
      <c r="AJ1442" s="19"/>
      <c r="AK1442" s="19"/>
      <c r="AL1442" s="19"/>
      <c r="AM1442" s="19"/>
      <c r="AN1442" s="19"/>
      <c r="AO1442" s="19"/>
      <c r="AP1442" s="19"/>
      <c r="AQ1442" s="19"/>
      <c r="AR1442" s="19"/>
      <c r="AS1442" s="19"/>
      <c r="AT1442" s="19"/>
      <c r="AU1442" s="19"/>
      <c r="AV1442" s="19"/>
      <c r="AW1442" s="19"/>
      <c r="AX1442" s="19"/>
      <c r="GA1442" s="42"/>
    </row>
    <row r="1443" spans="1:183" s="18" customFormat="1" ht="12.75" x14ac:dyDescent="0.2">
      <c r="A1443" s="39"/>
      <c r="B1443" s="40"/>
      <c r="C1443" s="40"/>
      <c r="D1443" s="40"/>
      <c r="E1443" s="40"/>
      <c r="F1443" s="40"/>
      <c r="G1443" s="41"/>
      <c r="H1443" s="40"/>
      <c r="I1443" s="40"/>
      <c r="J1443" s="40"/>
      <c r="K1443" s="19"/>
      <c r="L1443" s="19"/>
      <c r="M1443" s="19"/>
      <c r="N1443" s="19"/>
      <c r="O1443" s="19"/>
      <c r="P1443" s="19"/>
      <c r="Q1443" s="19"/>
      <c r="R1443" s="19"/>
      <c r="S1443" s="19"/>
      <c r="T1443" s="19"/>
      <c r="U1443" s="19"/>
      <c r="V1443" s="19"/>
      <c r="W1443" s="19"/>
      <c r="X1443" s="19"/>
      <c r="Y1443" s="19"/>
      <c r="Z1443" s="19"/>
      <c r="AA1443" s="19"/>
      <c r="AB1443" s="19"/>
      <c r="AC1443" s="19"/>
      <c r="AD1443" s="19"/>
      <c r="AE1443" s="19"/>
      <c r="AF1443" s="19"/>
      <c r="AG1443" s="19"/>
      <c r="AH1443" s="19"/>
      <c r="AI1443" s="19"/>
      <c r="AJ1443" s="19"/>
      <c r="AK1443" s="19"/>
      <c r="AL1443" s="19"/>
      <c r="AM1443" s="19"/>
      <c r="AN1443" s="19"/>
      <c r="AO1443" s="19"/>
      <c r="AP1443" s="19"/>
      <c r="AQ1443" s="19"/>
      <c r="AR1443" s="19"/>
      <c r="AS1443" s="19"/>
      <c r="AT1443" s="19"/>
      <c r="AU1443" s="19"/>
      <c r="AV1443" s="19"/>
      <c r="AW1443" s="19"/>
      <c r="AX1443" s="19"/>
      <c r="GA1443" s="42"/>
    </row>
    <row r="1444" spans="1:183" s="18" customFormat="1" ht="12.75" x14ac:dyDescent="0.2">
      <c r="A1444" s="39"/>
      <c r="B1444" s="40"/>
      <c r="C1444" s="40"/>
      <c r="D1444" s="40"/>
      <c r="E1444" s="40"/>
      <c r="F1444" s="40"/>
      <c r="G1444" s="41"/>
      <c r="H1444" s="40"/>
      <c r="I1444" s="40"/>
      <c r="J1444" s="40"/>
      <c r="K1444" s="19"/>
      <c r="L1444" s="19"/>
      <c r="M1444" s="19"/>
      <c r="N1444" s="19"/>
      <c r="O1444" s="19"/>
      <c r="P1444" s="19"/>
      <c r="Q1444" s="19"/>
      <c r="R1444" s="19"/>
      <c r="S1444" s="19"/>
      <c r="T1444" s="19"/>
      <c r="U1444" s="19"/>
      <c r="V1444" s="19"/>
      <c r="W1444" s="19"/>
      <c r="X1444" s="19"/>
      <c r="Y1444" s="19"/>
      <c r="Z1444" s="19"/>
      <c r="AA1444" s="19"/>
      <c r="AB1444" s="19"/>
      <c r="AC1444" s="19"/>
      <c r="AD1444" s="19"/>
      <c r="AE1444" s="19"/>
      <c r="AF1444" s="19"/>
      <c r="AG1444" s="19"/>
      <c r="AH1444" s="19"/>
      <c r="AI1444" s="19"/>
      <c r="AJ1444" s="19"/>
      <c r="AK1444" s="19"/>
      <c r="AL1444" s="19"/>
      <c r="AM1444" s="19"/>
      <c r="AN1444" s="19"/>
      <c r="AO1444" s="19"/>
      <c r="AP1444" s="19"/>
      <c r="AQ1444" s="19"/>
      <c r="AR1444" s="19"/>
      <c r="AS1444" s="19"/>
      <c r="AT1444" s="19"/>
      <c r="AU1444" s="19"/>
      <c r="AV1444" s="19"/>
      <c r="AW1444" s="19"/>
      <c r="AX1444" s="19"/>
      <c r="GA1444" s="42"/>
    </row>
    <row r="1445" spans="1:183" s="18" customFormat="1" ht="12.75" x14ac:dyDescent="0.2">
      <c r="A1445" s="39"/>
      <c r="B1445" s="40"/>
      <c r="C1445" s="40"/>
      <c r="D1445" s="40"/>
      <c r="E1445" s="40"/>
      <c r="F1445" s="40"/>
      <c r="G1445" s="41"/>
      <c r="H1445" s="40"/>
      <c r="I1445" s="40"/>
      <c r="J1445" s="40"/>
      <c r="K1445" s="19"/>
      <c r="L1445" s="19"/>
      <c r="M1445" s="19"/>
      <c r="N1445" s="19"/>
      <c r="O1445" s="19"/>
      <c r="P1445" s="19"/>
      <c r="Q1445" s="19"/>
      <c r="R1445" s="19"/>
      <c r="S1445" s="19"/>
      <c r="T1445" s="19"/>
      <c r="U1445" s="19"/>
      <c r="V1445" s="19"/>
      <c r="W1445" s="19"/>
      <c r="X1445" s="19"/>
      <c r="Y1445" s="19"/>
      <c r="Z1445" s="19"/>
      <c r="AA1445" s="19"/>
      <c r="AB1445" s="19"/>
      <c r="AC1445" s="19"/>
      <c r="AD1445" s="19"/>
      <c r="AE1445" s="19"/>
      <c r="AF1445" s="19"/>
      <c r="AG1445" s="19"/>
      <c r="AH1445" s="19"/>
      <c r="AI1445" s="19"/>
      <c r="AJ1445" s="19"/>
      <c r="AK1445" s="19"/>
      <c r="AL1445" s="19"/>
      <c r="AM1445" s="19"/>
      <c r="AN1445" s="19"/>
      <c r="AO1445" s="19"/>
      <c r="AP1445" s="19"/>
      <c r="AQ1445" s="19"/>
      <c r="AR1445" s="19"/>
      <c r="AS1445" s="19"/>
      <c r="AT1445" s="19"/>
      <c r="AU1445" s="19"/>
      <c r="AV1445" s="19"/>
      <c r="AW1445" s="19"/>
      <c r="AX1445" s="19"/>
      <c r="GA1445" s="42"/>
    </row>
    <row r="1446" spans="1:183" s="18" customFormat="1" ht="12.75" x14ac:dyDescent="0.2">
      <c r="A1446" s="39"/>
      <c r="B1446" s="40"/>
      <c r="C1446" s="40"/>
      <c r="D1446" s="40"/>
      <c r="E1446" s="40"/>
      <c r="F1446" s="40"/>
      <c r="G1446" s="41"/>
      <c r="H1446" s="40"/>
      <c r="I1446" s="40"/>
      <c r="J1446" s="40"/>
      <c r="K1446" s="19"/>
      <c r="L1446" s="19"/>
      <c r="M1446" s="19"/>
      <c r="N1446" s="19"/>
      <c r="O1446" s="19"/>
      <c r="P1446" s="19"/>
      <c r="Q1446" s="19"/>
      <c r="R1446" s="19"/>
      <c r="S1446" s="19"/>
      <c r="T1446" s="19"/>
      <c r="U1446" s="19"/>
      <c r="V1446" s="19"/>
      <c r="W1446" s="19"/>
      <c r="X1446" s="19"/>
      <c r="Y1446" s="19"/>
      <c r="Z1446" s="19"/>
      <c r="AA1446" s="19"/>
      <c r="AB1446" s="19"/>
      <c r="AC1446" s="19"/>
      <c r="AD1446" s="19"/>
      <c r="AE1446" s="19"/>
      <c r="AF1446" s="19"/>
      <c r="AG1446" s="19"/>
      <c r="AH1446" s="19"/>
      <c r="AI1446" s="19"/>
      <c r="AJ1446" s="19"/>
      <c r="AK1446" s="19"/>
      <c r="AL1446" s="19"/>
      <c r="AM1446" s="19"/>
      <c r="AN1446" s="19"/>
      <c r="AO1446" s="19"/>
      <c r="AP1446" s="19"/>
      <c r="AQ1446" s="19"/>
      <c r="AR1446" s="19"/>
      <c r="AS1446" s="19"/>
      <c r="AT1446" s="19"/>
      <c r="AU1446" s="19"/>
      <c r="AV1446" s="19"/>
      <c r="AW1446" s="19"/>
      <c r="AX1446" s="19"/>
      <c r="GA1446" s="42"/>
    </row>
    <row r="1447" spans="1:183" s="18" customFormat="1" ht="12.75" x14ac:dyDescent="0.2">
      <c r="A1447" s="39"/>
      <c r="B1447" s="40"/>
      <c r="C1447" s="40"/>
      <c r="D1447" s="40"/>
      <c r="E1447" s="40"/>
      <c r="F1447" s="40"/>
      <c r="G1447" s="41"/>
      <c r="H1447" s="40"/>
      <c r="I1447" s="40"/>
      <c r="J1447" s="40"/>
      <c r="K1447" s="19"/>
      <c r="L1447" s="19"/>
      <c r="M1447" s="19"/>
      <c r="N1447" s="19"/>
      <c r="O1447" s="19"/>
      <c r="P1447" s="19"/>
      <c r="Q1447" s="19"/>
      <c r="R1447" s="19"/>
      <c r="S1447" s="19"/>
      <c r="T1447" s="19"/>
      <c r="U1447" s="19"/>
      <c r="V1447" s="19"/>
      <c r="W1447" s="19"/>
      <c r="X1447" s="19"/>
      <c r="Y1447" s="19"/>
      <c r="Z1447" s="19"/>
      <c r="AA1447" s="19"/>
      <c r="AB1447" s="19"/>
      <c r="AC1447" s="19"/>
      <c r="AD1447" s="19"/>
      <c r="AE1447" s="19"/>
      <c r="AF1447" s="19"/>
      <c r="AG1447" s="19"/>
      <c r="AH1447" s="19"/>
      <c r="AI1447" s="19"/>
      <c r="AJ1447" s="19"/>
      <c r="AK1447" s="19"/>
      <c r="AL1447" s="19"/>
      <c r="AM1447" s="19"/>
      <c r="AN1447" s="19"/>
      <c r="AO1447" s="19"/>
      <c r="AP1447" s="19"/>
      <c r="AQ1447" s="19"/>
      <c r="AR1447" s="19"/>
      <c r="AS1447" s="19"/>
      <c r="AT1447" s="19"/>
      <c r="AU1447" s="19"/>
      <c r="AV1447" s="19"/>
      <c r="AW1447" s="19"/>
      <c r="AX1447" s="19"/>
      <c r="GA1447" s="42"/>
    </row>
    <row r="1448" spans="1:183" s="18" customFormat="1" ht="12.75" x14ac:dyDescent="0.2">
      <c r="A1448" s="39"/>
      <c r="B1448" s="40"/>
      <c r="C1448" s="40"/>
      <c r="D1448" s="40"/>
      <c r="E1448" s="40"/>
      <c r="F1448" s="40"/>
      <c r="G1448" s="41"/>
      <c r="H1448" s="40"/>
      <c r="I1448" s="40"/>
      <c r="J1448" s="40"/>
      <c r="K1448" s="19"/>
      <c r="L1448" s="19"/>
      <c r="M1448" s="19"/>
      <c r="N1448" s="19"/>
      <c r="O1448" s="19"/>
      <c r="P1448" s="19"/>
      <c r="Q1448" s="19"/>
      <c r="R1448" s="19"/>
      <c r="S1448" s="19"/>
      <c r="T1448" s="19"/>
      <c r="U1448" s="19"/>
      <c r="V1448" s="19"/>
      <c r="W1448" s="19"/>
      <c r="X1448" s="19"/>
      <c r="Y1448" s="19"/>
      <c r="Z1448" s="19"/>
      <c r="AA1448" s="19"/>
      <c r="AB1448" s="19"/>
      <c r="AC1448" s="19"/>
      <c r="AD1448" s="19"/>
      <c r="AE1448" s="19"/>
      <c r="AF1448" s="19"/>
      <c r="AG1448" s="19"/>
      <c r="AH1448" s="19"/>
      <c r="AI1448" s="19"/>
      <c r="AJ1448" s="19"/>
      <c r="AK1448" s="19"/>
      <c r="AL1448" s="19"/>
      <c r="AM1448" s="19"/>
      <c r="AN1448" s="19"/>
      <c r="AO1448" s="19"/>
      <c r="AP1448" s="19"/>
      <c r="AQ1448" s="19"/>
      <c r="AR1448" s="19"/>
      <c r="AS1448" s="19"/>
      <c r="AT1448" s="19"/>
      <c r="AU1448" s="19"/>
      <c r="AV1448" s="19"/>
      <c r="AW1448" s="19"/>
      <c r="AX1448" s="19"/>
      <c r="GA1448" s="42"/>
    </row>
    <row r="1449" spans="1:183" s="18" customFormat="1" ht="12.75" x14ac:dyDescent="0.2">
      <c r="A1449" s="39"/>
      <c r="B1449" s="40"/>
      <c r="C1449" s="40"/>
      <c r="D1449" s="40"/>
      <c r="E1449" s="40"/>
      <c r="F1449" s="40"/>
      <c r="G1449" s="41"/>
      <c r="H1449" s="40"/>
      <c r="I1449" s="40"/>
      <c r="J1449" s="40"/>
      <c r="K1449" s="19"/>
      <c r="L1449" s="19"/>
      <c r="M1449" s="19"/>
      <c r="N1449" s="19"/>
      <c r="O1449" s="19"/>
      <c r="P1449" s="19"/>
      <c r="Q1449" s="19"/>
      <c r="R1449" s="19"/>
      <c r="S1449" s="19"/>
      <c r="T1449" s="19"/>
      <c r="U1449" s="19"/>
      <c r="V1449" s="19"/>
      <c r="W1449" s="19"/>
      <c r="X1449" s="19"/>
      <c r="Y1449" s="19"/>
      <c r="Z1449" s="19"/>
      <c r="AA1449" s="19"/>
      <c r="AB1449" s="19"/>
      <c r="AC1449" s="19"/>
      <c r="AD1449" s="19"/>
      <c r="AE1449" s="19"/>
      <c r="AF1449" s="19"/>
      <c r="AG1449" s="19"/>
      <c r="AH1449" s="19"/>
      <c r="AI1449" s="19"/>
      <c r="AJ1449" s="19"/>
      <c r="AK1449" s="19"/>
      <c r="AL1449" s="19"/>
      <c r="AM1449" s="19"/>
      <c r="AN1449" s="19"/>
      <c r="AO1449" s="19"/>
      <c r="AP1449" s="19"/>
      <c r="AQ1449" s="19"/>
      <c r="AR1449" s="19"/>
      <c r="AS1449" s="19"/>
      <c r="AT1449" s="19"/>
      <c r="AU1449" s="19"/>
      <c r="AV1449" s="19"/>
      <c r="AW1449" s="19"/>
      <c r="AX1449" s="19"/>
      <c r="GA1449" s="42"/>
    </row>
    <row r="1450" spans="1:183" s="18" customFormat="1" ht="12.75" x14ac:dyDescent="0.2">
      <c r="A1450" s="39"/>
      <c r="B1450" s="40"/>
      <c r="C1450" s="40"/>
      <c r="D1450" s="40"/>
      <c r="E1450" s="40"/>
      <c r="F1450" s="40"/>
      <c r="G1450" s="41"/>
      <c r="H1450" s="40"/>
      <c r="I1450" s="40"/>
      <c r="J1450" s="40"/>
      <c r="K1450" s="19"/>
      <c r="L1450" s="19"/>
      <c r="M1450" s="19"/>
      <c r="N1450" s="19"/>
      <c r="O1450" s="19"/>
      <c r="P1450" s="19"/>
      <c r="Q1450" s="19"/>
      <c r="R1450" s="19"/>
      <c r="S1450" s="19"/>
      <c r="T1450" s="19"/>
      <c r="U1450" s="19"/>
      <c r="V1450" s="19"/>
      <c r="W1450" s="19"/>
      <c r="X1450" s="19"/>
      <c r="Y1450" s="19"/>
      <c r="Z1450" s="19"/>
      <c r="AA1450" s="19"/>
      <c r="AB1450" s="19"/>
      <c r="AC1450" s="19"/>
      <c r="AD1450" s="19"/>
      <c r="AE1450" s="19"/>
      <c r="AF1450" s="19"/>
      <c r="AG1450" s="19"/>
      <c r="AH1450" s="19"/>
      <c r="AI1450" s="19"/>
      <c r="AJ1450" s="19"/>
      <c r="AK1450" s="19"/>
      <c r="AL1450" s="19"/>
      <c r="AM1450" s="19"/>
      <c r="AN1450" s="19"/>
      <c r="AO1450" s="19"/>
      <c r="AP1450" s="19"/>
      <c r="AQ1450" s="19"/>
      <c r="AR1450" s="19"/>
      <c r="AS1450" s="19"/>
      <c r="AT1450" s="19"/>
      <c r="AU1450" s="19"/>
      <c r="AV1450" s="19"/>
      <c r="AW1450" s="19"/>
      <c r="AX1450" s="19"/>
      <c r="GA1450" s="42"/>
    </row>
    <row r="1451" spans="1:183" s="18" customFormat="1" ht="12.75" x14ac:dyDescent="0.2">
      <c r="A1451" s="39"/>
      <c r="B1451" s="40"/>
      <c r="C1451" s="40"/>
      <c r="D1451" s="40"/>
      <c r="E1451" s="40"/>
      <c r="F1451" s="40"/>
      <c r="G1451" s="41"/>
      <c r="H1451" s="40"/>
      <c r="I1451" s="40"/>
      <c r="J1451" s="40"/>
      <c r="K1451" s="19"/>
      <c r="L1451" s="19"/>
      <c r="M1451" s="19"/>
      <c r="N1451" s="19"/>
      <c r="O1451" s="19"/>
      <c r="P1451" s="19"/>
      <c r="Q1451" s="19"/>
      <c r="R1451" s="19"/>
      <c r="S1451" s="19"/>
      <c r="T1451" s="19"/>
      <c r="U1451" s="19"/>
      <c r="V1451" s="19"/>
      <c r="W1451" s="19"/>
      <c r="X1451" s="19"/>
      <c r="Y1451" s="19"/>
      <c r="Z1451" s="19"/>
      <c r="AA1451" s="19"/>
      <c r="AB1451" s="19"/>
      <c r="AC1451" s="19"/>
      <c r="AD1451" s="19"/>
      <c r="AE1451" s="19"/>
      <c r="AF1451" s="19"/>
      <c r="AG1451" s="19"/>
      <c r="AH1451" s="19"/>
      <c r="AI1451" s="19"/>
      <c r="AJ1451" s="19"/>
      <c r="AK1451" s="19"/>
      <c r="AL1451" s="19"/>
      <c r="AM1451" s="19"/>
      <c r="AN1451" s="19"/>
      <c r="AO1451" s="19"/>
      <c r="AP1451" s="19"/>
      <c r="AQ1451" s="19"/>
      <c r="AR1451" s="19"/>
      <c r="AS1451" s="19"/>
      <c r="AT1451" s="19"/>
      <c r="AU1451" s="19"/>
      <c r="AV1451" s="19"/>
      <c r="AW1451" s="19"/>
      <c r="AX1451" s="19"/>
      <c r="GA1451" s="42"/>
    </row>
    <row r="1452" spans="1:183" s="18" customFormat="1" ht="12.75" x14ac:dyDescent="0.2">
      <c r="A1452" s="39"/>
      <c r="B1452" s="40"/>
      <c r="C1452" s="40"/>
      <c r="D1452" s="40"/>
      <c r="E1452" s="40"/>
      <c r="F1452" s="40"/>
      <c r="G1452" s="41"/>
      <c r="H1452" s="40"/>
      <c r="I1452" s="40"/>
      <c r="J1452" s="40"/>
      <c r="K1452" s="19"/>
      <c r="L1452" s="19"/>
      <c r="M1452" s="19"/>
      <c r="N1452" s="19"/>
      <c r="O1452" s="19"/>
      <c r="P1452" s="19"/>
      <c r="Q1452" s="19"/>
      <c r="R1452" s="19"/>
      <c r="S1452" s="19"/>
      <c r="T1452" s="19"/>
      <c r="U1452" s="19"/>
      <c r="V1452" s="19"/>
      <c r="W1452" s="19"/>
      <c r="X1452" s="19"/>
      <c r="Y1452" s="19"/>
      <c r="Z1452" s="19"/>
      <c r="AA1452" s="19"/>
      <c r="AB1452" s="19"/>
      <c r="AC1452" s="19"/>
      <c r="AD1452" s="19"/>
      <c r="AE1452" s="19"/>
      <c r="AF1452" s="19"/>
      <c r="AG1452" s="19"/>
      <c r="AH1452" s="19"/>
      <c r="AI1452" s="19"/>
      <c r="AJ1452" s="19"/>
      <c r="AK1452" s="19"/>
      <c r="AL1452" s="19"/>
      <c r="AM1452" s="19"/>
      <c r="AN1452" s="19"/>
      <c r="AO1452" s="19"/>
      <c r="AP1452" s="19"/>
      <c r="AQ1452" s="19"/>
      <c r="AR1452" s="19"/>
      <c r="AS1452" s="19"/>
      <c r="AT1452" s="19"/>
      <c r="AU1452" s="19"/>
      <c r="AV1452" s="19"/>
      <c r="AW1452" s="19"/>
      <c r="AX1452" s="19"/>
      <c r="GA1452" s="42"/>
    </row>
    <row r="1453" spans="1:183" s="18" customFormat="1" ht="12.75" x14ac:dyDescent="0.2">
      <c r="A1453" s="39"/>
      <c r="B1453" s="40"/>
      <c r="C1453" s="40"/>
      <c r="D1453" s="40"/>
      <c r="E1453" s="40"/>
      <c r="F1453" s="40"/>
      <c r="G1453" s="41"/>
      <c r="H1453" s="40"/>
      <c r="I1453" s="40"/>
      <c r="J1453" s="40"/>
      <c r="K1453" s="19"/>
      <c r="L1453" s="19"/>
      <c r="M1453" s="19"/>
      <c r="N1453" s="19"/>
      <c r="O1453" s="19"/>
      <c r="P1453" s="19"/>
      <c r="Q1453" s="19"/>
      <c r="R1453" s="19"/>
      <c r="S1453" s="19"/>
      <c r="T1453" s="19"/>
      <c r="U1453" s="19"/>
      <c r="V1453" s="19"/>
      <c r="W1453" s="19"/>
      <c r="X1453" s="19"/>
      <c r="Y1453" s="19"/>
      <c r="Z1453" s="19"/>
      <c r="AA1453" s="19"/>
      <c r="AB1453" s="19"/>
      <c r="AC1453" s="19"/>
      <c r="AD1453" s="19"/>
      <c r="AE1453" s="19"/>
      <c r="AF1453" s="19"/>
      <c r="AG1453" s="19"/>
      <c r="AH1453" s="19"/>
      <c r="AI1453" s="19"/>
      <c r="AJ1453" s="19"/>
      <c r="AK1453" s="19"/>
      <c r="AL1453" s="19"/>
      <c r="AM1453" s="19"/>
      <c r="AN1453" s="19"/>
      <c r="AO1453" s="19"/>
      <c r="AP1453" s="19"/>
      <c r="AQ1453" s="19"/>
      <c r="AR1453" s="19"/>
      <c r="AS1453" s="19"/>
      <c r="AT1453" s="19"/>
      <c r="AU1453" s="19"/>
      <c r="AV1453" s="19"/>
      <c r="AW1453" s="19"/>
      <c r="AX1453" s="19"/>
      <c r="GA1453" s="42"/>
    </row>
    <row r="1454" spans="1:183" s="18" customFormat="1" ht="12.75" x14ac:dyDescent="0.2">
      <c r="A1454" s="39"/>
      <c r="B1454" s="40"/>
      <c r="C1454" s="40"/>
      <c r="D1454" s="40"/>
      <c r="E1454" s="40"/>
      <c r="F1454" s="40"/>
      <c r="G1454" s="41"/>
      <c r="H1454" s="40"/>
      <c r="I1454" s="40"/>
      <c r="J1454" s="40"/>
      <c r="K1454" s="19"/>
      <c r="L1454" s="19"/>
      <c r="M1454" s="19"/>
      <c r="N1454" s="19"/>
      <c r="O1454" s="19"/>
      <c r="P1454" s="19"/>
      <c r="Q1454" s="19"/>
      <c r="R1454" s="19"/>
      <c r="S1454" s="19"/>
      <c r="T1454" s="19"/>
      <c r="U1454" s="19"/>
      <c r="V1454" s="19"/>
      <c r="W1454" s="19"/>
      <c r="X1454" s="19"/>
      <c r="Y1454" s="19"/>
      <c r="Z1454" s="19"/>
      <c r="AA1454" s="19"/>
      <c r="AB1454" s="19"/>
      <c r="AC1454" s="19"/>
      <c r="AD1454" s="19"/>
      <c r="AE1454" s="19"/>
      <c r="AF1454" s="19"/>
      <c r="AG1454" s="19"/>
      <c r="AH1454" s="19"/>
      <c r="AI1454" s="19"/>
      <c r="AJ1454" s="19"/>
      <c r="AK1454" s="19"/>
      <c r="AL1454" s="19"/>
      <c r="AM1454" s="19"/>
      <c r="AN1454" s="19"/>
      <c r="AO1454" s="19"/>
      <c r="AP1454" s="19"/>
      <c r="AQ1454" s="19"/>
      <c r="AR1454" s="19"/>
      <c r="AS1454" s="19"/>
      <c r="AT1454" s="19"/>
      <c r="AU1454" s="19"/>
      <c r="AV1454" s="19"/>
      <c r="AW1454" s="19"/>
      <c r="AX1454" s="19"/>
      <c r="GA1454" s="42"/>
    </row>
    <row r="1455" spans="1:183" s="18" customFormat="1" ht="12.75" x14ac:dyDescent="0.2">
      <c r="A1455" s="39"/>
      <c r="B1455" s="40"/>
      <c r="C1455" s="40"/>
      <c r="D1455" s="40"/>
      <c r="E1455" s="40"/>
      <c r="F1455" s="40"/>
      <c r="G1455" s="41"/>
      <c r="H1455" s="40"/>
      <c r="I1455" s="40"/>
      <c r="J1455" s="40"/>
      <c r="K1455" s="19"/>
      <c r="L1455" s="19"/>
      <c r="M1455" s="19"/>
      <c r="N1455" s="19"/>
      <c r="O1455" s="19"/>
      <c r="P1455" s="19"/>
      <c r="Q1455" s="19"/>
      <c r="R1455" s="19"/>
      <c r="S1455" s="19"/>
      <c r="T1455" s="19"/>
      <c r="U1455" s="19"/>
      <c r="V1455" s="19"/>
      <c r="W1455" s="19"/>
      <c r="X1455" s="19"/>
      <c r="Y1455" s="19"/>
      <c r="Z1455" s="19"/>
      <c r="AA1455" s="19"/>
      <c r="AB1455" s="19"/>
      <c r="AC1455" s="19"/>
      <c r="AD1455" s="19"/>
      <c r="AE1455" s="19"/>
      <c r="AF1455" s="19"/>
      <c r="AG1455" s="19"/>
      <c r="AH1455" s="19"/>
      <c r="AI1455" s="19"/>
      <c r="AJ1455" s="19"/>
      <c r="AK1455" s="19"/>
      <c r="AL1455" s="19"/>
      <c r="AM1455" s="19"/>
      <c r="AN1455" s="19"/>
      <c r="AO1455" s="19"/>
      <c r="AP1455" s="19"/>
      <c r="AQ1455" s="19"/>
      <c r="AR1455" s="19"/>
      <c r="AS1455" s="19"/>
      <c r="AT1455" s="19"/>
      <c r="AU1455" s="19"/>
      <c r="AV1455" s="19"/>
      <c r="AW1455" s="19"/>
      <c r="AX1455" s="19"/>
      <c r="GA1455" s="42"/>
    </row>
    <row r="1456" spans="1:183" s="18" customFormat="1" ht="12.75" x14ac:dyDescent="0.2">
      <c r="A1456" s="39"/>
      <c r="B1456" s="40"/>
      <c r="C1456" s="40"/>
      <c r="D1456" s="40"/>
      <c r="E1456" s="40"/>
      <c r="F1456" s="40"/>
      <c r="G1456" s="41"/>
      <c r="H1456" s="40"/>
      <c r="I1456" s="40"/>
      <c r="J1456" s="40"/>
      <c r="K1456" s="19"/>
      <c r="L1456" s="19"/>
      <c r="M1456" s="19"/>
      <c r="N1456" s="19"/>
      <c r="O1456" s="19"/>
      <c r="P1456" s="19"/>
      <c r="Q1456" s="19"/>
      <c r="R1456" s="19"/>
      <c r="S1456" s="19"/>
      <c r="T1456" s="19"/>
      <c r="U1456" s="19"/>
      <c r="V1456" s="19"/>
      <c r="W1456" s="19"/>
      <c r="X1456" s="19"/>
      <c r="Y1456" s="19"/>
      <c r="Z1456" s="19"/>
      <c r="AA1456" s="19"/>
      <c r="AB1456" s="19"/>
      <c r="AC1456" s="19"/>
      <c r="AD1456" s="19"/>
      <c r="AE1456" s="19"/>
      <c r="AF1456" s="19"/>
      <c r="AG1456" s="19"/>
      <c r="AH1456" s="19"/>
      <c r="AI1456" s="19"/>
      <c r="AJ1456" s="19"/>
      <c r="AK1456" s="19"/>
      <c r="AL1456" s="19"/>
      <c r="AM1456" s="19"/>
      <c r="AN1456" s="19"/>
      <c r="AO1456" s="19"/>
      <c r="AP1456" s="19"/>
      <c r="AQ1456" s="19"/>
      <c r="AR1456" s="19"/>
      <c r="AS1456" s="19"/>
      <c r="AT1456" s="19"/>
      <c r="AU1456" s="19"/>
      <c r="AV1456" s="19"/>
      <c r="AW1456" s="19"/>
      <c r="AX1456" s="19"/>
      <c r="GA1456" s="42"/>
    </row>
    <row r="1457" spans="1:183" s="18" customFormat="1" ht="12.75" x14ac:dyDescent="0.2">
      <c r="A1457" s="39"/>
      <c r="B1457" s="40"/>
      <c r="C1457" s="40"/>
      <c r="D1457" s="40"/>
      <c r="E1457" s="40"/>
      <c r="F1457" s="40"/>
      <c r="G1457" s="41"/>
      <c r="H1457" s="40"/>
      <c r="I1457" s="40"/>
      <c r="J1457" s="40"/>
      <c r="K1457" s="19"/>
      <c r="L1457" s="19"/>
      <c r="M1457" s="19"/>
      <c r="N1457" s="19"/>
      <c r="O1457" s="19"/>
      <c r="P1457" s="19"/>
      <c r="Q1457" s="19"/>
      <c r="R1457" s="19"/>
      <c r="S1457" s="19"/>
      <c r="T1457" s="19"/>
      <c r="U1457" s="19"/>
      <c r="V1457" s="19"/>
      <c r="W1457" s="19"/>
      <c r="X1457" s="19"/>
      <c r="Y1457" s="19"/>
      <c r="Z1457" s="19"/>
      <c r="AA1457" s="19"/>
      <c r="AB1457" s="19"/>
      <c r="AC1457" s="19"/>
      <c r="AD1457" s="19"/>
      <c r="AE1457" s="19"/>
      <c r="AF1457" s="19"/>
      <c r="AG1457" s="19"/>
      <c r="AH1457" s="19"/>
      <c r="AI1457" s="19"/>
      <c r="AJ1457" s="19"/>
      <c r="AK1457" s="19"/>
      <c r="AL1457" s="19"/>
      <c r="AM1457" s="19"/>
      <c r="AN1457" s="19"/>
      <c r="AO1457" s="19"/>
      <c r="AP1457" s="19"/>
      <c r="AQ1457" s="19"/>
      <c r="AR1457" s="19"/>
      <c r="AS1457" s="19"/>
      <c r="AT1457" s="19"/>
      <c r="AU1457" s="19"/>
      <c r="AV1457" s="19"/>
      <c r="AW1457" s="19"/>
      <c r="AX1457" s="19"/>
      <c r="GA1457" s="42"/>
    </row>
    <row r="1458" spans="1:183" s="18" customFormat="1" ht="12.75" x14ac:dyDescent="0.2">
      <c r="A1458" s="39"/>
      <c r="B1458" s="40"/>
      <c r="C1458" s="40"/>
      <c r="D1458" s="40"/>
      <c r="E1458" s="40"/>
      <c r="F1458" s="40"/>
      <c r="G1458" s="41"/>
      <c r="H1458" s="40"/>
      <c r="I1458" s="40"/>
      <c r="J1458" s="40"/>
      <c r="K1458" s="19"/>
      <c r="L1458" s="19"/>
      <c r="M1458" s="19"/>
      <c r="N1458" s="19"/>
      <c r="O1458" s="19"/>
      <c r="P1458" s="19"/>
      <c r="Q1458" s="19"/>
      <c r="R1458" s="19"/>
      <c r="S1458" s="19"/>
      <c r="T1458" s="19"/>
      <c r="U1458" s="19"/>
      <c r="V1458" s="19"/>
      <c r="W1458" s="19"/>
      <c r="X1458" s="19"/>
      <c r="Y1458" s="19"/>
      <c r="Z1458" s="19"/>
      <c r="AA1458" s="19"/>
      <c r="AB1458" s="19"/>
      <c r="AC1458" s="19"/>
      <c r="AD1458" s="19"/>
      <c r="AE1458" s="19"/>
      <c r="AF1458" s="19"/>
      <c r="AG1458" s="19"/>
      <c r="AH1458" s="19"/>
      <c r="AI1458" s="19"/>
      <c r="AJ1458" s="19"/>
      <c r="AK1458" s="19"/>
      <c r="AL1458" s="19"/>
      <c r="AM1458" s="19"/>
      <c r="AN1458" s="19"/>
      <c r="AO1458" s="19"/>
      <c r="AP1458" s="19"/>
      <c r="AQ1458" s="19"/>
      <c r="AR1458" s="19"/>
      <c r="AS1458" s="19"/>
      <c r="AT1458" s="19"/>
      <c r="AU1458" s="19"/>
      <c r="AV1458" s="19"/>
      <c r="AW1458" s="19"/>
      <c r="AX1458" s="19"/>
      <c r="GA1458" s="42"/>
    </row>
    <row r="1459" spans="1:183" s="18" customFormat="1" ht="12.75" x14ac:dyDescent="0.2">
      <c r="A1459" s="39"/>
      <c r="B1459" s="40"/>
      <c r="C1459" s="40"/>
      <c r="D1459" s="40"/>
      <c r="E1459" s="40"/>
      <c r="F1459" s="40"/>
      <c r="G1459" s="41"/>
      <c r="H1459" s="40"/>
      <c r="I1459" s="40"/>
      <c r="J1459" s="40"/>
      <c r="K1459" s="19"/>
      <c r="L1459" s="19"/>
      <c r="M1459" s="19"/>
      <c r="N1459" s="19"/>
      <c r="O1459" s="19"/>
      <c r="P1459" s="19"/>
      <c r="Q1459" s="19"/>
      <c r="R1459" s="19"/>
      <c r="S1459" s="19"/>
      <c r="T1459" s="19"/>
      <c r="U1459" s="19"/>
      <c r="V1459" s="19"/>
      <c r="W1459" s="19"/>
      <c r="X1459" s="19"/>
      <c r="Y1459" s="19"/>
      <c r="Z1459" s="19"/>
      <c r="AA1459" s="19"/>
      <c r="AB1459" s="19"/>
      <c r="AC1459" s="19"/>
      <c r="AD1459" s="19"/>
      <c r="AE1459" s="19"/>
      <c r="AF1459" s="19"/>
      <c r="AG1459" s="19"/>
      <c r="AH1459" s="19"/>
      <c r="AI1459" s="19"/>
      <c r="AJ1459" s="19"/>
      <c r="AK1459" s="19"/>
      <c r="AL1459" s="19"/>
      <c r="AM1459" s="19"/>
      <c r="AN1459" s="19"/>
      <c r="AO1459" s="19"/>
      <c r="AP1459" s="19"/>
      <c r="AQ1459" s="19"/>
      <c r="AR1459" s="19"/>
      <c r="AS1459" s="19"/>
      <c r="AT1459" s="19"/>
      <c r="AU1459" s="19"/>
      <c r="AV1459" s="19"/>
      <c r="AW1459" s="19"/>
      <c r="AX1459" s="19"/>
      <c r="GA1459" s="42"/>
    </row>
    <row r="1460" spans="1:183" s="18" customFormat="1" ht="12.75" x14ac:dyDescent="0.2">
      <c r="A1460" s="39"/>
      <c r="B1460" s="40"/>
      <c r="C1460" s="40"/>
      <c r="D1460" s="40"/>
      <c r="E1460" s="40"/>
      <c r="F1460" s="40"/>
      <c r="G1460" s="41"/>
      <c r="H1460" s="40"/>
      <c r="I1460" s="40"/>
      <c r="J1460" s="40"/>
      <c r="K1460" s="19"/>
      <c r="L1460" s="19"/>
      <c r="M1460" s="19"/>
      <c r="N1460" s="19"/>
      <c r="O1460" s="19"/>
      <c r="P1460" s="19"/>
      <c r="Q1460" s="19"/>
      <c r="R1460" s="19"/>
      <c r="S1460" s="19"/>
      <c r="T1460" s="19"/>
      <c r="U1460" s="19"/>
      <c r="V1460" s="19"/>
      <c r="W1460" s="19"/>
      <c r="X1460" s="19"/>
      <c r="Y1460" s="19"/>
      <c r="Z1460" s="19"/>
      <c r="AA1460" s="19"/>
      <c r="AB1460" s="19"/>
      <c r="AC1460" s="19"/>
      <c r="AD1460" s="19"/>
      <c r="AE1460" s="19"/>
      <c r="AF1460" s="19"/>
      <c r="AG1460" s="19"/>
      <c r="AH1460" s="19"/>
      <c r="AI1460" s="19"/>
      <c r="AJ1460" s="19"/>
      <c r="AK1460" s="19"/>
      <c r="AL1460" s="19"/>
      <c r="AM1460" s="19"/>
      <c r="AN1460" s="19"/>
      <c r="AO1460" s="19"/>
      <c r="AP1460" s="19"/>
      <c r="AQ1460" s="19"/>
      <c r="AR1460" s="19"/>
      <c r="AS1460" s="19"/>
      <c r="AT1460" s="19"/>
      <c r="AU1460" s="19"/>
      <c r="AV1460" s="19"/>
      <c r="AW1460" s="19"/>
      <c r="AX1460" s="19"/>
      <c r="GA1460" s="42"/>
    </row>
    <row r="1461" spans="1:183" s="18" customFormat="1" ht="12.75" x14ac:dyDescent="0.2">
      <c r="A1461" s="39"/>
      <c r="B1461" s="40"/>
      <c r="C1461" s="40"/>
      <c r="D1461" s="40"/>
      <c r="E1461" s="40"/>
      <c r="F1461" s="40"/>
      <c r="G1461" s="41"/>
      <c r="H1461" s="40"/>
      <c r="I1461" s="40"/>
      <c r="J1461" s="40"/>
      <c r="K1461" s="19"/>
      <c r="L1461" s="19"/>
      <c r="M1461" s="19"/>
      <c r="N1461" s="19"/>
      <c r="O1461" s="19"/>
      <c r="P1461" s="19"/>
      <c r="Q1461" s="19"/>
      <c r="R1461" s="19"/>
      <c r="S1461" s="19"/>
      <c r="T1461" s="19"/>
      <c r="U1461" s="19"/>
      <c r="V1461" s="19"/>
      <c r="W1461" s="19"/>
      <c r="X1461" s="19"/>
      <c r="Y1461" s="19"/>
      <c r="Z1461" s="19"/>
      <c r="AA1461" s="19"/>
      <c r="AB1461" s="19"/>
      <c r="AC1461" s="19"/>
      <c r="AD1461" s="19"/>
      <c r="AE1461" s="19"/>
      <c r="AF1461" s="19"/>
      <c r="AG1461" s="19"/>
      <c r="AH1461" s="19"/>
      <c r="AI1461" s="19"/>
      <c r="AJ1461" s="19"/>
      <c r="AK1461" s="19"/>
      <c r="AL1461" s="19"/>
      <c r="AM1461" s="19"/>
      <c r="AN1461" s="19"/>
      <c r="AO1461" s="19"/>
      <c r="AP1461" s="19"/>
      <c r="AQ1461" s="19"/>
      <c r="AR1461" s="19"/>
      <c r="AS1461" s="19"/>
      <c r="AT1461" s="19"/>
      <c r="AU1461" s="19"/>
      <c r="AV1461" s="19"/>
      <c r="AW1461" s="19"/>
      <c r="AX1461" s="19"/>
      <c r="GA1461" s="42"/>
    </row>
    <row r="1462" spans="1:183" s="18" customFormat="1" ht="12.75" x14ac:dyDescent="0.2">
      <c r="A1462" s="39"/>
      <c r="B1462" s="40"/>
      <c r="C1462" s="40"/>
      <c r="D1462" s="40"/>
      <c r="E1462" s="40"/>
      <c r="F1462" s="40"/>
      <c r="G1462" s="41"/>
      <c r="H1462" s="40"/>
      <c r="I1462" s="40"/>
      <c r="J1462" s="40"/>
      <c r="K1462" s="19"/>
      <c r="L1462" s="19"/>
      <c r="M1462" s="19"/>
      <c r="N1462" s="19"/>
      <c r="O1462" s="19"/>
      <c r="P1462" s="19"/>
      <c r="Q1462" s="19"/>
      <c r="R1462" s="19"/>
      <c r="S1462" s="19"/>
      <c r="T1462" s="19"/>
      <c r="U1462" s="19"/>
      <c r="V1462" s="19"/>
      <c r="W1462" s="19"/>
      <c r="X1462" s="19"/>
      <c r="Y1462" s="19"/>
      <c r="Z1462" s="19"/>
      <c r="AA1462" s="19"/>
      <c r="AB1462" s="19"/>
      <c r="AC1462" s="19"/>
      <c r="AD1462" s="19"/>
      <c r="AE1462" s="19"/>
      <c r="AF1462" s="19"/>
      <c r="AG1462" s="19"/>
      <c r="AH1462" s="19"/>
      <c r="AI1462" s="19"/>
      <c r="AJ1462" s="19"/>
      <c r="AK1462" s="19"/>
      <c r="AL1462" s="19"/>
      <c r="AM1462" s="19"/>
      <c r="AN1462" s="19"/>
      <c r="AO1462" s="19"/>
      <c r="AP1462" s="19"/>
      <c r="AQ1462" s="19"/>
      <c r="AR1462" s="19"/>
      <c r="AS1462" s="19"/>
      <c r="AT1462" s="19"/>
      <c r="AU1462" s="19"/>
      <c r="AV1462" s="19"/>
      <c r="AW1462" s="19"/>
      <c r="AX1462" s="19"/>
      <c r="GA1462" s="42"/>
    </row>
    <row r="1463" spans="1:183" s="18" customFormat="1" ht="12.75" x14ac:dyDescent="0.2">
      <c r="A1463" s="39"/>
      <c r="B1463" s="40"/>
      <c r="C1463" s="40"/>
      <c r="D1463" s="40"/>
      <c r="E1463" s="40"/>
      <c r="F1463" s="40"/>
      <c r="G1463" s="41"/>
      <c r="H1463" s="40"/>
      <c r="I1463" s="40"/>
      <c r="J1463" s="40"/>
      <c r="K1463" s="19"/>
      <c r="L1463" s="19"/>
      <c r="M1463" s="19"/>
      <c r="N1463" s="19"/>
      <c r="O1463" s="19"/>
      <c r="P1463" s="19"/>
      <c r="Q1463" s="19"/>
      <c r="R1463" s="19"/>
      <c r="S1463" s="19"/>
      <c r="T1463" s="19"/>
      <c r="U1463" s="19"/>
      <c r="V1463" s="19"/>
      <c r="W1463" s="19"/>
      <c r="X1463" s="19"/>
      <c r="Y1463" s="19"/>
      <c r="Z1463" s="19"/>
      <c r="AA1463" s="19"/>
      <c r="AB1463" s="19"/>
      <c r="AC1463" s="19"/>
      <c r="AD1463" s="19"/>
      <c r="AE1463" s="19"/>
      <c r="AF1463" s="19"/>
      <c r="AG1463" s="19"/>
      <c r="AH1463" s="19"/>
      <c r="AI1463" s="19"/>
      <c r="AJ1463" s="19"/>
      <c r="AK1463" s="19"/>
      <c r="AL1463" s="19"/>
      <c r="AM1463" s="19"/>
      <c r="AN1463" s="19"/>
      <c r="AO1463" s="19"/>
      <c r="AP1463" s="19"/>
      <c r="AQ1463" s="19"/>
      <c r="AR1463" s="19"/>
      <c r="AS1463" s="19"/>
      <c r="AT1463" s="19"/>
      <c r="AU1463" s="19"/>
      <c r="AV1463" s="19"/>
      <c r="AW1463" s="19"/>
      <c r="AX1463" s="19"/>
      <c r="GA1463" s="42"/>
    </row>
    <row r="1464" spans="1:183" s="18" customFormat="1" ht="12.75" x14ac:dyDescent="0.2">
      <c r="A1464" s="39"/>
      <c r="B1464" s="40"/>
      <c r="C1464" s="40"/>
      <c r="D1464" s="40"/>
      <c r="E1464" s="40"/>
      <c r="F1464" s="40"/>
      <c r="G1464" s="41"/>
      <c r="H1464" s="40"/>
      <c r="I1464" s="40"/>
      <c r="J1464" s="40"/>
      <c r="K1464" s="19"/>
      <c r="L1464" s="19"/>
      <c r="M1464" s="19"/>
      <c r="N1464" s="19"/>
      <c r="O1464" s="19"/>
      <c r="P1464" s="19"/>
      <c r="Q1464" s="19"/>
      <c r="R1464" s="19"/>
      <c r="S1464" s="19"/>
      <c r="T1464" s="19"/>
      <c r="U1464" s="19"/>
      <c r="V1464" s="19"/>
      <c r="W1464" s="19"/>
      <c r="X1464" s="19"/>
      <c r="Y1464" s="19"/>
      <c r="Z1464" s="19"/>
      <c r="AA1464" s="19"/>
      <c r="AB1464" s="19"/>
      <c r="AC1464" s="19"/>
      <c r="AD1464" s="19"/>
      <c r="AE1464" s="19"/>
      <c r="AF1464" s="19"/>
      <c r="AG1464" s="19"/>
      <c r="AH1464" s="19"/>
      <c r="AI1464" s="19"/>
      <c r="AJ1464" s="19"/>
      <c r="AK1464" s="19"/>
      <c r="AL1464" s="19"/>
      <c r="AM1464" s="19"/>
      <c r="AN1464" s="19"/>
      <c r="AO1464" s="19"/>
      <c r="AP1464" s="19"/>
      <c r="AQ1464" s="19"/>
      <c r="AR1464" s="19"/>
      <c r="AS1464" s="19"/>
      <c r="AT1464" s="19"/>
      <c r="AU1464" s="19"/>
      <c r="AV1464" s="19"/>
      <c r="AW1464" s="19"/>
      <c r="AX1464" s="19"/>
      <c r="GA1464" s="42"/>
    </row>
    <row r="1465" spans="1:183" s="18" customFormat="1" ht="12.75" x14ac:dyDescent="0.2">
      <c r="A1465" s="39"/>
      <c r="B1465" s="40"/>
      <c r="C1465" s="40"/>
      <c r="D1465" s="40"/>
      <c r="E1465" s="40"/>
      <c r="F1465" s="40"/>
      <c r="G1465" s="41"/>
      <c r="H1465" s="40"/>
      <c r="I1465" s="40"/>
      <c r="J1465" s="40"/>
      <c r="K1465" s="19"/>
      <c r="L1465" s="19"/>
      <c r="M1465" s="19"/>
      <c r="N1465" s="19"/>
      <c r="O1465" s="19"/>
      <c r="P1465" s="19"/>
      <c r="Q1465" s="19"/>
      <c r="R1465" s="19"/>
      <c r="S1465" s="19"/>
      <c r="T1465" s="19"/>
      <c r="U1465" s="19"/>
      <c r="V1465" s="19"/>
      <c r="W1465" s="19"/>
      <c r="X1465" s="19"/>
      <c r="Y1465" s="19"/>
      <c r="Z1465" s="19"/>
      <c r="AA1465" s="19"/>
      <c r="AB1465" s="19"/>
      <c r="AC1465" s="19"/>
      <c r="AD1465" s="19"/>
      <c r="AE1465" s="19"/>
      <c r="AF1465" s="19"/>
      <c r="AG1465" s="19"/>
      <c r="AH1465" s="19"/>
      <c r="AI1465" s="19"/>
      <c r="AJ1465" s="19"/>
      <c r="AK1465" s="19"/>
      <c r="AL1465" s="19"/>
      <c r="AM1465" s="19"/>
      <c r="AN1465" s="19"/>
      <c r="AO1465" s="19"/>
      <c r="AP1465" s="19"/>
      <c r="AQ1465" s="19"/>
      <c r="AR1465" s="19"/>
      <c r="AS1465" s="19"/>
      <c r="AT1465" s="19"/>
      <c r="AU1465" s="19"/>
      <c r="AV1465" s="19"/>
      <c r="AW1465" s="19"/>
      <c r="AX1465" s="19"/>
      <c r="GA1465" s="42"/>
    </row>
    <row r="1466" spans="1:183" s="18" customFormat="1" ht="12.75" x14ac:dyDescent="0.2">
      <c r="A1466" s="39"/>
      <c r="B1466" s="40"/>
      <c r="C1466" s="40"/>
      <c r="D1466" s="40"/>
      <c r="E1466" s="40"/>
      <c r="F1466" s="40"/>
      <c r="G1466" s="41"/>
      <c r="H1466" s="40"/>
      <c r="I1466" s="40"/>
      <c r="J1466" s="40"/>
      <c r="K1466" s="19"/>
      <c r="L1466" s="19"/>
      <c r="M1466" s="19"/>
      <c r="N1466" s="19"/>
      <c r="O1466" s="19"/>
      <c r="P1466" s="19"/>
      <c r="Q1466" s="19"/>
      <c r="R1466" s="19"/>
      <c r="S1466" s="19"/>
      <c r="T1466" s="19"/>
      <c r="U1466" s="19"/>
      <c r="V1466" s="19"/>
      <c r="W1466" s="19"/>
      <c r="X1466" s="19"/>
      <c r="Y1466" s="19"/>
      <c r="Z1466" s="19"/>
      <c r="AA1466" s="19"/>
      <c r="AB1466" s="19"/>
      <c r="AC1466" s="19"/>
      <c r="AD1466" s="19"/>
      <c r="AE1466" s="19"/>
      <c r="AF1466" s="19"/>
      <c r="AG1466" s="19"/>
      <c r="AH1466" s="19"/>
      <c r="AI1466" s="19"/>
      <c r="AJ1466" s="19"/>
      <c r="AK1466" s="19"/>
      <c r="AL1466" s="19"/>
      <c r="AM1466" s="19"/>
      <c r="AN1466" s="19"/>
      <c r="AO1466" s="19"/>
      <c r="AP1466" s="19"/>
      <c r="AQ1466" s="19"/>
      <c r="AR1466" s="19"/>
      <c r="AS1466" s="19"/>
      <c r="AT1466" s="19"/>
      <c r="AU1466" s="19"/>
      <c r="AV1466" s="19"/>
      <c r="AW1466" s="19"/>
      <c r="AX1466" s="19"/>
      <c r="GA1466" s="42"/>
    </row>
    <row r="1467" spans="1:183" s="18" customFormat="1" ht="12.75" x14ac:dyDescent="0.2">
      <c r="A1467" s="39"/>
      <c r="B1467" s="40"/>
      <c r="C1467" s="40"/>
      <c r="D1467" s="40"/>
      <c r="E1467" s="40"/>
      <c r="F1467" s="40"/>
      <c r="G1467" s="41"/>
      <c r="H1467" s="40"/>
      <c r="I1467" s="40"/>
      <c r="J1467" s="40"/>
      <c r="K1467" s="19"/>
      <c r="L1467" s="19"/>
      <c r="M1467" s="19"/>
      <c r="N1467" s="19"/>
      <c r="O1467" s="19"/>
      <c r="P1467" s="19"/>
      <c r="Q1467" s="19"/>
      <c r="R1467" s="19"/>
      <c r="S1467" s="19"/>
      <c r="T1467" s="19"/>
      <c r="U1467" s="19"/>
      <c r="V1467" s="19"/>
      <c r="W1467" s="19"/>
      <c r="X1467" s="19"/>
      <c r="Y1467" s="19"/>
      <c r="Z1467" s="19"/>
      <c r="AA1467" s="19"/>
      <c r="AB1467" s="19"/>
      <c r="AC1467" s="19"/>
      <c r="AD1467" s="19"/>
      <c r="AE1467" s="19"/>
      <c r="AF1467" s="19"/>
      <c r="AG1467" s="19"/>
      <c r="AH1467" s="19"/>
      <c r="AI1467" s="19"/>
      <c r="AJ1467" s="19"/>
      <c r="AK1467" s="19"/>
      <c r="AL1467" s="19"/>
      <c r="AM1467" s="19"/>
      <c r="AN1467" s="19"/>
      <c r="AO1467" s="19"/>
      <c r="AP1467" s="19"/>
      <c r="AQ1467" s="19"/>
      <c r="AR1467" s="19"/>
      <c r="AS1467" s="19"/>
      <c r="AT1467" s="19"/>
      <c r="AU1467" s="19"/>
      <c r="AV1467" s="19"/>
      <c r="AW1467" s="19"/>
      <c r="AX1467" s="19"/>
      <c r="GA1467" s="42"/>
    </row>
    <row r="1468" spans="1:183" s="18" customFormat="1" ht="12.75" x14ac:dyDescent="0.2">
      <c r="A1468" s="39"/>
      <c r="B1468" s="40"/>
      <c r="C1468" s="40"/>
      <c r="D1468" s="40"/>
      <c r="E1468" s="40"/>
      <c r="F1468" s="40"/>
      <c r="G1468" s="41"/>
      <c r="H1468" s="40"/>
      <c r="I1468" s="40"/>
      <c r="J1468" s="40"/>
      <c r="K1468" s="19"/>
      <c r="L1468" s="19"/>
      <c r="M1468" s="19"/>
      <c r="N1468" s="19"/>
      <c r="O1468" s="19"/>
      <c r="P1468" s="19"/>
      <c r="Q1468" s="19"/>
      <c r="R1468" s="19"/>
      <c r="S1468" s="19"/>
      <c r="T1468" s="19"/>
      <c r="U1468" s="19"/>
      <c r="V1468" s="19"/>
      <c r="W1468" s="19"/>
      <c r="X1468" s="19"/>
      <c r="Y1468" s="19"/>
      <c r="Z1468" s="19"/>
      <c r="AA1468" s="19"/>
      <c r="AB1468" s="19"/>
      <c r="AC1468" s="19"/>
      <c r="AD1468" s="19"/>
      <c r="AE1468" s="19"/>
      <c r="AF1468" s="19"/>
      <c r="AG1468" s="19"/>
      <c r="AH1468" s="19"/>
      <c r="AI1468" s="19"/>
      <c r="AJ1468" s="19"/>
      <c r="AK1468" s="19"/>
      <c r="AL1468" s="19"/>
      <c r="AM1468" s="19"/>
      <c r="AN1468" s="19"/>
      <c r="AO1468" s="19"/>
      <c r="AP1468" s="19"/>
      <c r="AQ1468" s="19"/>
      <c r="AR1468" s="19"/>
      <c r="AS1468" s="19"/>
      <c r="AT1468" s="19"/>
      <c r="AU1468" s="19"/>
      <c r="AV1468" s="19"/>
      <c r="AW1468" s="19"/>
      <c r="AX1468" s="19"/>
      <c r="GA1468" s="42"/>
    </row>
    <row r="1469" spans="1:183" s="18" customFormat="1" ht="12.75" x14ac:dyDescent="0.2">
      <c r="A1469" s="39"/>
      <c r="B1469" s="40"/>
      <c r="C1469" s="40"/>
      <c r="D1469" s="40"/>
      <c r="E1469" s="40"/>
      <c r="F1469" s="40"/>
      <c r="G1469" s="41"/>
      <c r="H1469" s="40"/>
      <c r="I1469" s="40"/>
      <c r="J1469" s="40"/>
      <c r="K1469" s="19"/>
      <c r="L1469" s="19"/>
      <c r="M1469" s="19"/>
      <c r="N1469" s="19"/>
      <c r="O1469" s="19"/>
      <c r="P1469" s="19"/>
      <c r="Q1469" s="19"/>
      <c r="R1469" s="19"/>
      <c r="S1469" s="19"/>
      <c r="T1469" s="19"/>
      <c r="U1469" s="19"/>
      <c r="V1469" s="19"/>
      <c r="W1469" s="19"/>
      <c r="X1469" s="19"/>
      <c r="Y1469" s="19"/>
      <c r="Z1469" s="19"/>
      <c r="AA1469" s="19"/>
      <c r="AB1469" s="19"/>
      <c r="AC1469" s="19"/>
      <c r="AD1469" s="19"/>
      <c r="AE1469" s="19"/>
      <c r="AF1469" s="19"/>
      <c r="AG1469" s="19"/>
      <c r="AH1469" s="19"/>
      <c r="AI1469" s="19"/>
      <c r="AJ1469" s="19"/>
      <c r="AK1469" s="19"/>
      <c r="AL1469" s="19"/>
      <c r="AM1469" s="19"/>
      <c r="AN1469" s="19"/>
      <c r="AO1469" s="19"/>
      <c r="AP1469" s="19"/>
      <c r="AQ1469" s="19"/>
      <c r="AR1469" s="19"/>
      <c r="AS1469" s="19"/>
      <c r="AT1469" s="19"/>
      <c r="AU1469" s="19"/>
      <c r="AV1469" s="19"/>
      <c r="AW1469" s="19"/>
      <c r="AX1469" s="19"/>
      <c r="GA1469" s="42"/>
    </row>
    <row r="1470" spans="1:183" s="18" customFormat="1" ht="12.75" x14ac:dyDescent="0.2">
      <c r="A1470" s="39"/>
      <c r="B1470" s="40"/>
      <c r="C1470" s="40"/>
      <c r="D1470" s="40"/>
      <c r="E1470" s="40"/>
      <c r="F1470" s="40"/>
      <c r="G1470" s="41"/>
      <c r="H1470" s="40"/>
      <c r="I1470" s="40"/>
      <c r="J1470" s="40"/>
      <c r="K1470" s="19"/>
      <c r="L1470" s="19"/>
      <c r="M1470" s="19"/>
      <c r="N1470" s="19"/>
      <c r="O1470" s="19"/>
      <c r="P1470" s="19"/>
      <c r="Q1470" s="19"/>
      <c r="R1470" s="19"/>
      <c r="S1470" s="19"/>
      <c r="T1470" s="19"/>
      <c r="U1470" s="19"/>
      <c r="V1470" s="19"/>
      <c r="W1470" s="19"/>
      <c r="X1470" s="19"/>
      <c r="Y1470" s="19"/>
      <c r="Z1470" s="19"/>
      <c r="AA1470" s="19"/>
      <c r="AB1470" s="19"/>
      <c r="AC1470" s="19"/>
      <c r="AD1470" s="19"/>
      <c r="AE1470" s="19"/>
      <c r="AF1470" s="19"/>
      <c r="AG1470" s="19"/>
      <c r="AH1470" s="19"/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/>
      <c r="GA1470" s="42"/>
    </row>
    <row r="1471" spans="1:183" s="18" customFormat="1" ht="12.75" x14ac:dyDescent="0.2">
      <c r="A1471" s="39"/>
      <c r="B1471" s="40"/>
      <c r="C1471" s="40"/>
      <c r="D1471" s="40"/>
      <c r="E1471" s="40"/>
      <c r="F1471" s="40"/>
      <c r="G1471" s="41"/>
      <c r="H1471" s="40"/>
      <c r="I1471" s="40"/>
      <c r="J1471" s="40"/>
      <c r="K1471" s="19"/>
      <c r="L1471" s="19"/>
      <c r="M1471" s="19"/>
      <c r="N1471" s="19"/>
      <c r="O1471" s="19"/>
      <c r="P1471" s="19"/>
      <c r="Q1471" s="19"/>
      <c r="R1471" s="19"/>
      <c r="S1471" s="19"/>
      <c r="T1471" s="19"/>
      <c r="U1471" s="19"/>
      <c r="V1471" s="19"/>
      <c r="W1471" s="19"/>
      <c r="X1471" s="19"/>
      <c r="Y1471" s="19"/>
      <c r="Z1471" s="19"/>
      <c r="AA1471" s="19"/>
      <c r="AB1471" s="19"/>
      <c r="AC1471" s="19"/>
      <c r="AD1471" s="19"/>
      <c r="AE1471" s="19"/>
      <c r="AF1471" s="19"/>
      <c r="AG1471" s="19"/>
      <c r="AH1471" s="19"/>
      <c r="AI1471" s="19"/>
      <c r="AJ1471" s="19"/>
      <c r="AK1471" s="19"/>
      <c r="AL1471" s="19"/>
      <c r="AM1471" s="19"/>
      <c r="AN1471" s="19"/>
      <c r="AO1471" s="19"/>
      <c r="AP1471" s="19"/>
      <c r="AQ1471" s="19"/>
      <c r="AR1471" s="19"/>
      <c r="AS1471" s="19"/>
      <c r="AT1471" s="19"/>
      <c r="AU1471" s="19"/>
      <c r="AV1471" s="19"/>
      <c r="AW1471" s="19"/>
      <c r="AX1471" s="19"/>
      <c r="GA1471" s="42"/>
    </row>
    <row r="1472" spans="1:183" s="18" customFormat="1" ht="12.75" x14ac:dyDescent="0.2">
      <c r="A1472" s="39"/>
      <c r="B1472" s="40"/>
      <c r="C1472" s="40"/>
      <c r="D1472" s="40"/>
      <c r="E1472" s="40"/>
      <c r="F1472" s="40"/>
      <c r="G1472" s="41"/>
      <c r="H1472" s="40"/>
      <c r="I1472" s="40"/>
      <c r="J1472" s="40"/>
      <c r="K1472" s="19"/>
      <c r="L1472" s="19"/>
      <c r="M1472" s="19"/>
      <c r="N1472" s="19"/>
      <c r="O1472" s="19"/>
      <c r="P1472" s="19"/>
      <c r="Q1472" s="19"/>
      <c r="R1472" s="19"/>
      <c r="S1472" s="19"/>
      <c r="T1472" s="19"/>
      <c r="U1472" s="19"/>
      <c r="V1472" s="19"/>
      <c r="W1472" s="19"/>
      <c r="X1472" s="19"/>
      <c r="Y1472" s="19"/>
      <c r="Z1472" s="19"/>
      <c r="AA1472" s="19"/>
      <c r="AB1472" s="19"/>
      <c r="AC1472" s="19"/>
      <c r="AD1472" s="19"/>
      <c r="AE1472" s="19"/>
      <c r="AF1472" s="19"/>
      <c r="AG1472" s="19"/>
      <c r="AH1472" s="19"/>
      <c r="AI1472" s="19"/>
      <c r="AJ1472" s="19"/>
      <c r="AK1472" s="19"/>
      <c r="AL1472" s="19"/>
      <c r="AM1472" s="19"/>
      <c r="AN1472" s="19"/>
      <c r="AO1472" s="19"/>
      <c r="AP1472" s="19"/>
      <c r="AQ1472" s="19"/>
      <c r="AR1472" s="19"/>
      <c r="AS1472" s="19"/>
      <c r="AT1472" s="19"/>
      <c r="AU1472" s="19"/>
      <c r="AV1472" s="19"/>
      <c r="AW1472" s="19"/>
      <c r="AX1472" s="19"/>
      <c r="GA1472" s="42"/>
    </row>
    <row r="1473" spans="1:183" s="18" customFormat="1" ht="12.75" x14ac:dyDescent="0.2">
      <c r="A1473" s="39"/>
      <c r="B1473" s="40"/>
      <c r="C1473" s="40"/>
      <c r="D1473" s="40"/>
      <c r="E1473" s="40"/>
      <c r="F1473" s="40"/>
      <c r="G1473" s="41"/>
      <c r="H1473" s="40"/>
      <c r="I1473" s="40"/>
      <c r="J1473" s="40"/>
      <c r="K1473" s="19"/>
      <c r="L1473" s="19"/>
      <c r="M1473" s="19"/>
      <c r="N1473" s="19"/>
      <c r="O1473" s="19"/>
      <c r="P1473" s="19"/>
      <c r="Q1473" s="19"/>
      <c r="R1473" s="19"/>
      <c r="S1473" s="19"/>
      <c r="T1473" s="19"/>
      <c r="U1473" s="19"/>
      <c r="V1473" s="19"/>
      <c r="W1473" s="19"/>
      <c r="X1473" s="19"/>
      <c r="Y1473" s="19"/>
      <c r="Z1473" s="19"/>
      <c r="AA1473" s="19"/>
      <c r="AB1473" s="19"/>
      <c r="AC1473" s="19"/>
      <c r="AD1473" s="19"/>
      <c r="AE1473" s="19"/>
      <c r="AF1473" s="19"/>
      <c r="AG1473" s="19"/>
      <c r="AH1473" s="19"/>
      <c r="AI1473" s="19"/>
      <c r="AJ1473" s="19"/>
      <c r="AK1473" s="19"/>
      <c r="AL1473" s="19"/>
      <c r="AM1473" s="19"/>
      <c r="AN1473" s="19"/>
      <c r="AO1473" s="19"/>
      <c r="AP1473" s="19"/>
      <c r="AQ1473" s="19"/>
      <c r="AR1473" s="19"/>
      <c r="AS1473" s="19"/>
      <c r="AT1473" s="19"/>
      <c r="AU1473" s="19"/>
      <c r="AV1473" s="19"/>
      <c r="AW1473" s="19"/>
      <c r="AX1473" s="19"/>
      <c r="GA1473" s="42"/>
    </row>
    <row r="1474" spans="1:183" s="18" customFormat="1" ht="12.75" x14ac:dyDescent="0.2">
      <c r="A1474" s="39"/>
      <c r="B1474" s="40"/>
      <c r="C1474" s="40"/>
      <c r="D1474" s="40"/>
      <c r="E1474" s="40"/>
      <c r="F1474" s="40"/>
      <c r="G1474" s="41"/>
      <c r="H1474" s="40"/>
      <c r="I1474" s="40"/>
      <c r="J1474" s="40"/>
      <c r="K1474" s="19"/>
      <c r="L1474" s="19"/>
      <c r="M1474" s="19"/>
      <c r="N1474" s="19"/>
      <c r="O1474" s="19"/>
      <c r="P1474" s="19"/>
      <c r="Q1474" s="19"/>
      <c r="R1474" s="19"/>
      <c r="S1474" s="19"/>
      <c r="T1474" s="19"/>
      <c r="U1474" s="19"/>
      <c r="V1474" s="19"/>
      <c r="W1474" s="19"/>
      <c r="X1474" s="19"/>
      <c r="Y1474" s="19"/>
      <c r="Z1474" s="19"/>
      <c r="AA1474" s="19"/>
      <c r="AB1474" s="19"/>
      <c r="AC1474" s="19"/>
      <c r="AD1474" s="19"/>
      <c r="AE1474" s="19"/>
      <c r="AF1474" s="19"/>
      <c r="AG1474" s="19"/>
      <c r="AH1474" s="19"/>
      <c r="AI1474" s="19"/>
      <c r="AJ1474" s="19"/>
      <c r="AK1474" s="19"/>
      <c r="AL1474" s="19"/>
      <c r="AM1474" s="19"/>
      <c r="AN1474" s="19"/>
      <c r="AO1474" s="19"/>
      <c r="AP1474" s="19"/>
      <c r="AQ1474" s="19"/>
      <c r="AR1474" s="19"/>
      <c r="AS1474" s="19"/>
      <c r="AT1474" s="19"/>
      <c r="AU1474" s="19"/>
      <c r="AV1474" s="19"/>
      <c r="AW1474" s="19"/>
      <c r="AX1474" s="19"/>
      <c r="GA1474" s="42"/>
    </row>
    <row r="1475" spans="1:183" s="18" customFormat="1" ht="12.75" x14ac:dyDescent="0.2">
      <c r="A1475" s="39"/>
      <c r="B1475" s="40"/>
      <c r="C1475" s="40"/>
      <c r="D1475" s="40"/>
      <c r="E1475" s="40"/>
      <c r="F1475" s="40"/>
      <c r="G1475" s="41"/>
      <c r="H1475" s="40"/>
      <c r="I1475" s="40"/>
      <c r="J1475" s="40"/>
      <c r="K1475" s="19"/>
      <c r="L1475" s="19"/>
      <c r="M1475" s="19"/>
      <c r="N1475" s="19"/>
      <c r="O1475" s="19"/>
      <c r="P1475" s="19"/>
      <c r="Q1475" s="19"/>
      <c r="R1475" s="19"/>
      <c r="S1475" s="19"/>
      <c r="T1475" s="19"/>
      <c r="U1475" s="19"/>
      <c r="V1475" s="19"/>
      <c r="W1475" s="19"/>
      <c r="X1475" s="19"/>
      <c r="Y1475" s="19"/>
      <c r="Z1475" s="19"/>
      <c r="AA1475" s="19"/>
      <c r="AB1475" s="19"/>
      <c r="AC1475" s="19"/>
      <c r="AD1475" s="19"/>
      <c r="AE1475" s="19"/>
      <c r="AF1475" s="19"/>
      <c r="AG1475" s="19"/>
      <c r="AH1475" s="19"/>
      <c r="AI1475" s="19"/>
      <c r="AJ1475" s="19"/>
      <c r="AK1475" s="19"/>
      <c r="AL1475" s="19"/>
      <c r="AM1475" s="19"/>
      <c r="AN1475" s="19"/>
      <c r="AO1475" s="19"/>
      <c r="AP1475" s="19"/>
      <c r="AQ1475" s="19"/>
      <c r="AR1475" s="19"/>
      <c r="AS1475" s="19"/>
      <c r="AT1475" s="19"/>
      <c r="AU1475" s="19"/>
      <c r="AV1475" s="19"/>
      <c r="AW1475" s="19"/>
      <c r="AX1475" s="19"/>
      <c r="GA1475" s="42"/>
    </row>
    <row r="1476" spans="1:183" s="18" customFormat="1" ht="12.75" x14ac:dyDescent="0.2">
      <c r="A1476" s="39"/>
      <c r="B1476" s="40"/>
      <c r="C1476" s="40"/>
      <c r="D1476" s="40"/>
      <c r="E1476" s="40"/>
      <c r="F1476" s="40"/>
      <c r="G1476" s="41"/>
      <c r="H1476" s="40"/>
      <c r="I1476" s="40"/>
      <c r="J1476" s="40"/>
      <c r="K1476" s="19"/>
      <c r="L1476" s="19"/>
      <c r="M1476" s="19"/>
      <c r="N1476" s="19"/>
      <c r="O1476" s="19"/>
      <c r="P1476" s="19"/>
      <c r="Q1476" s="19"/>
      <c r="R1476" s="19"/>
      <c r="S1476" s="19"/>
      <c r="T1476" s="19"/>
      <c r="U1476" s="19"/>
      <c r="V1476" s="19"/>
      <c r="W1476" s="19"/>
      <c r="X1476" s="19"/>
      <c r="Y1476" s="19"/>
      <c r="Z1476" s="19"/>
      <c r="AA1476" s="19"/>
      <c r="AB1476" s="19"/>
      <c r="AC1476" s="19"/>
      <c r="AD1476" s="19"/>
      <c r="AE1476" s="19"/>
      <c r="AF1476" s="19"/>
      <c r="AG1476" s="19"/>
      <c r="AH1476" s="19"/>
      <c r="AI1476" s="19"/>
      <c r="AJ1476" s="19"/>
      <c r="AK1476" s="19"/>
      <c r="AL1476" s="19"/>
      <c r="AM1476" s="19"/>
      <c r="AN1476" s="19"/>
      <c r="AO1476" s="19"/>
      <c r="AP1476" s="19"/>
      <c r="AQ1476" s="19"/>
      <c r="AR1476" s="19"/>
      <c r="AS1476" s="19"/>
      <c r="AT1476" s="19"/>
      <c r="AU1476" s="19"/>
      <c r="AV1476" s="19"/>
      <c r="AW1476" s="19"/>
      <c r="AX1476" s="19"/>
      <c r="GA1476" s="42"/>
    </row>
    <row r="1477" spans="1:183" s="18" customFormat="1" ht="12.75" x14ac:dyDescent="0.2">
      <c r="A1477" s="39"/>
      <c r="B1477" s="40"/>
      <c r="C1477" s="40"/>
      <c r="D1477" s="40"/>
      <c r="E1477" s="40"/>
      <c r="F1477" s="40"/>
      <c r="G1477" s="41"/>
      <c r="H1477" s="40"/>
      <c r="I1477" s="40"/>
      <c r="J1477" s="40"/>
      <c r="K1477" s="19"/>
      <c r="L1477" s="19"/>
      <c r="M1477" s="19"/>
      <c r="N1477" s="19"/>
      <c r="O1477" s="19"/>
      <c r="P1477" s="19"/>
      <c r="Q1477" s="19"/>
      <c r="R1477" s="19"/>
      <c r="S1477" s="19"/>
      <c r="T1477" s="19"/>
      <c r="U1477" s="19"/>
      <c r="V1477" s="19"/>
      <c r="W1477" s="19"/>
      <c r="X1477" s="19"/>
      <c r="Y1477" s="19"/>
      <c r="Z1477" s="19"/>
      <c r="AA1477" s="19"/>
      <c r="AB1477" s="19"/>
      <c r="AC1477" s="19"/>
      <c r="AD1477" s="19"/>
      <c r="AE1477" s="19"/>
      <c r="AF1477" s="19"/>
      <c r="AG1477" s="19"/>
      <c r="AH1477" s="19"/>
      <c r="AI1477" s="19"/>
      <c r="AJ1477" s="19"/>
      <c r="AK1477" s="19"/>
      <c r="AL1477" s="19"/>
      <c r="AM1477" s="19"/>
      <c r="AN1477" s="19"/>
      <c r="AO1477" s="19"/>
      <c r="AP1477" s="19"/>
      <c r="AQ1477" s="19"/>
      <c r="AR1477" s="19"/>
      <c r="AS1477" s="19"/>
      <c r="AT1477" s="19"/>
      <c r="AU1477" s="19"/>
      <c r="AV1477" s="19"/>
      <c r="AW1477" s="19"/>
      <c r="AX1477" s="19"/>
      <c r="GA1477" s="42"/>
    </row>
    <row r="1478" spans="1:183" s="18" customFormat="1" ht="12.75" x14ac:dyDescent="0.2">
      <c r="A1478" s="39"/>
      <c r="B1478" s="40"/>
      <c r="C1478" s="40"/>
      <c r="D1478" s="40"/>
      <c r="E1478" s="40"/>
      <c r="F1478" s="40"/>
      <c r="G1478" s="41"/>
      <c r="H1478" s="40"/>
      <c r="I1478" s="40"/>
      <c r="J1478" s="40"/>
      <c r="K1478" s="19"/>
      <c r="L1478" s="19"/>
      <c r="M1478" s="19"/>
      <c r="N1478" s="19"/>
      <c r="O1478" s="19"/>
      <c r="P1478" s="19"/>
      <c r="Q1478" s="19"/>
      <c r="R1478" s="19"/>
      <c r="S1478" s="19"/>
      <c r="T1478" s="19"/>
      <c r="U1478" s="19"/>
      <c r="V1478" s="19"/>
      <c r="W1478" s="19"/>
      <c r="X1478" s="19"/>
      <c r="Y1478" s="19"/>
      <c r="Z1478" s="19"/>
      <c r="AA1478" s="19"/>
      <c r="AB1478" s="19"/>
      <c r="AC1478" s="19"/>
      <c r="AD1478" s="19"/>
      <c r="AE1478" s="19"/>
      <c r="AF1478" s="19"/>
      <c r="AG1478" s="19"/>
      <c r="AH1478" s="19"/>
      <c r="AI1478" s="19"/>
      <c r="AJ1478" s="19"/>
      <c r="AK1478" s="19"/>
      <c r="AL1478" s="19"/>
      <c r="AM1478" s="19"/>
      <c r="AN1478" s="19"/>
      <c r="AO1478" s="19"/>
      <c r="AP1478" s="19"/>
      <c r="AQ1478" s="19"/>
      <c r="AR1478" s="19"/>
      <c r="AS1478" s="19"/>
      <c r="AT1478" s="19"/>
      <c r="AU1478" s="19"/>
      <c r="AV1478" s="19"/>
      <c r="AW1478" s="19"/>
      <c r="AX1478" s="19"/>
      <c r="GA1478" s="42"/>
    </row>
    <row r="1479" spans="1:183" s="18" customFormat="1" ht="12.75" x14ac:dyDescent="0.2">
      <c r="A1479" s="39"/>
      <c r="B1479" s="40"/>
      <c r="C1479" s="40"/>
      <c r="D1479" s="40"/>
      <c r="E1479" s="40"/>
      <c r="F1479" s="40"/>
      <c r="G1479" s="41"/>
      <c r="H1479" s="40"/>
      <c r="I1479" s="40"/>
      <c r="J1479" s="40"/>
      <c r="K1479" s="19"/>
      <c r="L1479" s="19"/>
      <c r="M1479" s="19"/>
      <c r="N1479" s="19"/>
      <c r="O1479" s="19"/>
      <c r="P1479" s="19"/>
      <c r="Q1479" s="19"/>
      <c r="R1479" s="19"/>
      <c r="S1479" s="19"/>
      <c r="T1479" s="19"/>
      <c r="U1479" s="19"/>
      <c r="V1479" s="19"/>
      <c r="W1479" s="19"/>
      <c r="X1479" s="19"/>
      <c r="Y1479" s="19"/>
      <c r="Z1479" s="19"/>
      <c r="AA1479" s="19"/>
      <c r="AB1479" s="19"/>
      <c r="AC1479" s="19"/>
      <c r="AD1479" s="19"/>
      <c r="AE1479" s="19"/>
      <c r="AF1479" s="19"/>
      <c r="AG1479" s="19"/>
      <c r="AH1479" s="19"/>
      <c r="AI1479" s="19"/>
      <c r="AJ1479" s="19"/>
      <c r="AK1479" s="19"/>
      <c r="AL1479" s="19"/>
      <c r="AM1479" s="19"/>
      <c r="AN1479" s="19"/>
      <c r="AO1479" s="19"/>
      <c r="AP1479" s="19"/>
      <c r="AQ1479" s="19"/>
      <c r="AR1479" s="19"/>
      <c r="AS1479" s="19"/>
      <c r="AT1479" s="19"/>
      <c r="AU1479" s="19"/>
      <c r="AV1479" s="19"/>
      <c r="AW1479" s="19"/>
      <c r="AX1479" s="19"/>
      <c r="GA1479" s="42"/>
    </row>
    <row r="1480" spans="1:183" s="18" customFormat="1" ht="12.75" x14ac:dyDescent="0.2">
      <c r="A1480" s="39"/>
      <c r="B1480" s="40"/>
      <c r="C1480" s="40"/>
      <c r="D1480" s="40"/>
      <c r="E1480" s="40"/>
      <c r="F1480" s="40"/>
      <c r="G1480" s="41"/>
      <c r="H1480" s="40"/>
      <c r="I1480" s="40"/>
      <c r="J1480" s="40"/>
      <c r="K1480" s="19"/>
      <c r="L1480" s="19"/>
      <c r="M1480" s="19"/>
      <c r="N1480" s="19"/>
      <c r="O1480" s="19"/>
      <c r="P1480" s="19"/>
      <c r="Q1480" s="19"/>
      <c r="R1480" s="19"/>
      <c r="S1480" s="19"/>
      <c r="T1480" s="19"/>
      <c r="U1480" s="19"/>
      <c r="V1480" s="19"/>
      <c r="W1480" s="19"/>
      <c r="X1480" s="19"/>
      <c r="Y1480" s="19"/>
      <c r="Z1480" s="19"/>
      <c r="AA1480" s="19"/>
      <c r="AB1480" s="19"/>
      <c r="AC1480" s="19"/>
      <c r="AD1480" s="19"/>
      <c r="AE1480" s="19"/>
      <c r="AF1480" s="19"/>
      <c r="AG1480" s="19"/>
      <c r="AH1480" s="19"/>
      <c r="AI1480" s="19"/>
      <c r="AJ1480" s="19"/>
      <c r="AK1480" s="19"/>
      <c r="AL1480" s="19"/>
      <c r="AM1480" s="19"/>
      <c r="AN1480" s="19"/>
      <c r="AO1480" s="19"/>
      <c r="AP1480" s="19"/>
      <c r="AQ1480" s="19"/>
      <c r="AR1480" s="19"/>
      <c r="AS1480" s="19"/>
      <c r="AT1480" s="19"/>
      <c r="AU1480" s="19"/>
      <c r="AV1480" s="19"/>
      <c r="AW1480" s="19"/>
      <c r="AX1480" s="19"/>
      <c r="GA1480" s="42"/>
    </row>
    <row r="1481" spans="1:183" s="18" customFormat="1" ht="12.75" x14ac:dyDescent="0.2">
      <c r="A1481" s="39"/>
      <c r="B1481" s="40"/>
      <c r="C1481" s="40"/>
      <c r="D1481" s="40"/>
      <c r="E1481" s="40"/>
      <c r="F1481" s="40"/>
      <c r="G1481" s="41"/>
      <c r="H1481" s="40"/>
      <c r="I1481" s="40"/>
      <c r="J1481" s="40"/>
      <c r="K1481" s="19"/>
      <c r="L1481" s="19"/>
      <c r="M1481" s="19"/>
      <c r="N1481" s="19"/>
      <c r="O1481" s="19"/>
      <c r="P1481" s="19"/>
      <c r="Q1481" s="19"/>
      <c r="R1481" s="19"/>
      <c r="S1481" s="19"/>
      <c r="T1481" s="19"/>
      <c r="U1481" s="19"/>
      <c r="V1481" s="19"/>
      <c r="W1481" s="19"/>
      <c r="X1481" s="19"/>
      <c r="Y1481" s="19"/>
      <c r="Z1481" s="19"/>
      <c r="AA1481" s="19"/>
      <c r="AB1481" s="19"/>
      <c r="AC1481" s="19"/>
      <c r="AD1481" s="19"/>
      <c r="AE1481" s="19"/>
      <c r="AF1481" s="19"/>
      <c r="AG1481" s="19"/>
      <c r="AH1481" s="19"/>
      <c r="AI1481" s="19"/>
      <c r="AJ1481" s="19"/>
      <c r="AK1481" s="19"/>
      <c r="AL1481" s="19"/>
      <c r="AM1481" s="19"/>
      <c r="AN1481" s="19"/>
      <c r="AO1481" s="19"/>
      <c r="AP1481" s="19"/>
      <c r="AQ1481" s="19"/>
      <c r="AR1481" s="19"/>
      <c r="AS1481" s="19"/>
      <c r="AT1481" s="19"/>
      <c r="AU1481" s="19"/>
      <c r="AV1481" s="19"/>
      <c r="AW1481" s="19"/>
      <c r="AX1481" s="19"/>
      <c r="GA1481" s="42"/>
    </row>
    <row r="1482" spans="1:183" s="18" customFormat="1" ht="12.75" x14ac:dyDescent="0.2">
      <c r="A1482" s="39"/>
      <c r="B1482" s="40"/>
      <c r="C1482" s="40"/>
      <c r="D1482" s="40"/>
      <c r="E1482" s="40"/>
      <c r="F1482" s="40"/>
      <c r="G1482" s="41"/>
      <c r="H1482" s="40"/>
      <c r="I1482" s="40"/>
      <c r="J1482" s="40"/>
      <c r="K1482" s="19"/>
      <c r="L1482" s="19"/>
      <c r="M1482" s="19"/>
      <c r="N1482" s="19"/>
      <c r="O1482" s="19"/>
      <c r="P1482" s="19"/>
      <c r="Q1482" s="19"/>
      <c r="R1482" s="19"/>
      <c r="S1482" s="19"/>
      <c r="T1482" s="19"/>
      <c r="U1482" s="19"/>
      <c r="V1482" s="19"/>
      <c r="W1482" s="19"/>
      <c r="X1482" s="19"/>
      <c r="Y1482" s="19"/>
      <c r="Z1482" s="19"/>
      <c r="AA1482" s="19"/>
      <c r="AB1482" s="19"/>
      <c r="AC1482" s="19"/>
      <c r="AD1482" s="19"/>
      <c r="AE1482" s="19"/>
      <c r="AF1482" s="19"/>
      <c r="AG1482" s="19"/>
      <c r="AH1482" s="19"/>
      <c r="AI1482" s="19"/>
      <c r="AJ1482" s="19"/>
      <c r="AK1482" s="19"/>
      <c r="AL1482" s="19"/>
      <c r="AM1482" s="19"/>
      <c r="AN1482" s="19"/>
      <c r="AO1482" s="19"/>
      <c r="AP1482" s="19"/>
      <c r="AQ1482" s="19"/>
      <c r="AR1482" s="19"/>
      <c r="AS1482" s="19"/>
      <c r="AT1482" s="19"/>
      <c r="AU1482" s="19"/>
      <c r="AV1482" s="19"/>
      <c r="AW1482" s="19"/>
      <c r="AX1482" s="19"/>
      <c r="GA1482" s="42"/>
    </row>
    <row r="1483" spans="1:183" s="18" customFormat="1" ht="12.75" x14ac:dyDescent="0.2">
      <c r="A1483" s="39"/>
      <c r="B1483" s="40"/>
      <c r="C1483" s="40"/>
      <c r="D1483" s="40"/>
      <c r="E1483" s="40"/>
      <c r="F1483" s="40"/>
      <c r="G1483" s="41"/>
      <c r="H1483" s="40"/>
      <c r="I1483" s="40"/>
      <c r="J1483" s="40"/>
      <c r="K1483" s="19"/>
      <c r="L1483" s="19"/>
      <c r="M1483" s="19"/>
      <c r="N1483" s="19"/>
      <c r="O1483" s="19"/>
      <c r="P1483" s="19"/>
      <c r="Q1483" s="19"/>
      <c r="R1483" s="19"/>
      <c r="S1483" s="19"/>
      <c r="T1483" s="19"/>
      <c r="U1483" s="19"/>
      <c r="V1483" s="19"/>
      <c r="W1483" s="19"/>
      <c r="X1483" s="19"/>
      <c r="Y1483" s="19"/>
      <c r="Z1483" s="19"/>
      <c r="AA1483" s="19"/>
      <c r="AB1483" s="19"/>
      <c r="AC1483" s="19"/>
      <c r="AD1483" s="19"/>
      <c r="AE1483" s="19"/>
      <c r="AF1483" s="19"/>
      <c r="AG1483" s="19"/>
      <c r="AH1483" s="19"/>
      <c r="AI1483" s="19"/>
      <c r="AJ1483" s="19"/>
      <c r="AK1483" s="19"/>
      <c r="AL1483" s="19"/>
      <c r="AM1483" s="19"/>
      <c r="AN1483" s="19"/>
      <c r="AO1483" s="19"/>
      <c r="AP1483" s="19"/>
      <c r="AQ1483" s="19"/>
      <c r="AR1483" s="19"/>
      <c r="AS1483" s="19"/>
      <c r="AT1483" s="19"/>
      <c r="AU1483" s="19"/>
      <c r="AV1483" s="19"/>
      <c r="AW1483" s="19"/>
      <c r="AX1483" s="19"/>
      <c r="GA1483" s="42"/>
    </row>
    <row r="1484" spans="1:183" s="18" customFormat="1" ht="12.75" x14ac:dyDescent="0.2">
      <c r="A1484" s="39"/>
      <c r="B1484" s="40"/>
      <c r="C1484" s="40"/>
      <c r="D1484" s="40"/>
      <c r="E1484" s="40"/>
      <c r="F1484" s="40"/>
      <c r="G1484" s="41"/>
      <c r="H1484" s="40"/>
      <c r="I1484" s="40"/>
      <c r="J1484" s="40"/>
      <c r="K1484" s="19"/>
      <c r="L1484" s="19"/>
      <c r="M1484" s="19"/>
      <c r="N1484" s="19"/>
      <c r="O1484" s="19"/>
      <c r="P1484" s="19"/>
      <c r="Q1484" s="19"/>
      <c r="R1484" s="19"/>
      <c r="S1484" s="19"/>
      <c r="T1484" s="19"/>
      <c r="U1484" s="19"/>
      <c r="V1484" s="19"/>
      <c r="W1484" s="19"/>
      <c r="X1484" s="19"/>
      <c r="Y1484" s="19"/>
      <c r="Z1484" s="19"/>
      <c r="AA1484" s="19"/>
      <c r="AB1484" s="19"/>
      <c r="AC1484" s="19"/>
      <c r="AD1484" s="19"/>
      <c r="AE1484" s="19"/>
      <c r="AF1484" s="19"/>
      <c r="AG1484" s="19"/>
      <c r="AH1484" s="19"/>
      <c r="AI1484" s="19"/>
      <c r="AJ1484" s="19"/>
      <c r="AK1484" s="19"/>
      <c r="AL1484" s="19"/>
      <c r="AM1484" s="19"/>
      <c r="AN1484" s="19"/>
      <c r="AO1484" s="19"/>
      <c r="AP1484" s="19"/>
      <c r="AQ1484" s="19"/>
      <c r="AR1484" s="19"/>
      <c r="AS1484" s="19"/>
      <c r="AT1484" s="19"/>
      <c r="AU1484" s="19"/>
      <c r="AV1484" s="19"/>
      <c r="AW1484" s="19"/>
      <c r="AX1484" s="19"/>
      <c r="GA1484" s="42"/>
    </row>
    <row r="1485" spans="1:183" s="18" customFormat="1" ht="12.75" x14ac:dyDescent="0.2">
      <c r="A1485" s="39"/>
      <c r="B1485" s="40"/>
      <c r="C1485" s="40"/>
      <c r="D1485" s="40"/>
      <c r="E1485" s="40"/>
      <c r="F1485" s="40"/>
      <c r="G1485" s="41"/>
      <c r="H1485" s="40"/>
      <c r="I1485" s="40"/>
      <c r="J1485" s="40"/>
      <c r="K1485" s="19"/>
      <c r="L1485" s="19"/>
      <c r="M1485" s="19"/>
      <c r="N1485" s="19"/>
      <c r="O1485" s="19"/>
      <c r="P1485" s="19"/>
      <c r="Q1485" s="19"/>
      <c r="R1485" s="19"/>
      <c r="S1485" s="19"/>
      <c r="T1485" s="19"/>
      <c r="U1485" s="19"/>
      <c r="V1485" s="19"/>
      <c r="W1485" s="19"/>
      <c r="X1485" s="19"/>
      <c r="Y1485" s="19"/>
      <c r="Z1485" s="19"/>
      <c r="AA1485" s="19"/>
      <c r="AB1485" s="19"/>
      <c r="AC1485" s="19"/>
      <c r="AD1485" s="19"/>
      <c r="AE1485" s="19"/>
      <c r="AF1485" s="19"/>
      <c r="AG1485" s="19"/>
      <c r="AH1485" s="19"/>
      <c r="AI1485" s="19"/>
      <c r="AJ1485" s="19"/>
      <c r="AK1485" s="19"/>
      <c r="AL1485" s="19"/>
      <c r="AM1485" s="19"/>
      <c r="AN1485" s="19"/>
      <c r="AO1485" s="19"/>
      <c r="AP1485" s="19"/>
      <c r="AQ1485" s="19"/>
      <c r="AR1485" s="19"/>
      <c r="AS1485" s="19"/>
      <c r="AT1485" s="19"/>
      <c r="AU1485" s="19"/>
      <c r="AV1485" s="19"/>
      <c r="AW1485" s="19"/>
      <c r="AX1485" s="19"/>
      <c r="GA1485" s="42"/>
    </row>
    <row r="1486" spans="1:183" s="18" customFormat="1" ht="12.75" x14ac:dyDescent="0.2">
      <c r="A1486" s="39"/>
      <c r="B1486" s="40"/>
      <c r="C1486" s="40"/>
      <c r="D1486" s="40"/>
      <c r="E1486" s="40"/>
      <c r="F1486" s="40"/>
      <c r="G1486" s="41"/>
      <c r="H1486" s="40"/>
      <c r="I1486" s="40"/>
      <c r="J1486" s="40"/>
      <c r="K1486" s="19"/>
      <c r="L1486" s="19"/>
      <c r="M1486" s="19"/>
      <c r="N1486" s="19"/>
      <c r="O1486" s="19"/>
      <c r="P1486" s="19"/>
      <c r="Q1486" s="19"/>
      <c r="R1486" s="19"/>
      <c r="S1486" s="19"/>
      <c r="T1486" s="19"/>
      <c r="U1486" s="19"/>
      <c r="V1486" s="19"/>
      <c r="W1486" s="19"/>
      <c r="X1486" s="19"/>
      <c r="Y1486" s="19"/>
      <c r="Z1486" s="19"/>
      <c r="AA1486" s="19"/>
      <c r="AB1486" s="19"/>
      <c r="AC1486" s="19"/>
      <c r="AD1486" s="19"/>
      <c r="AE1486" s="19"/>
      <c r="AF1486" s="19"/>
      <c r="AG1486" s="19"/>
      <c r="AH1486" s="19"/>
      <c r="AI1486" s="19"/>
      <c r="AJ1486" s="19"/>
      <c r="AK1486" s="19"/>
      <c r="AL1486" s="19"/>
      <c r="AM1486" s="19"/>
      <c r="AN1486" s="19"/>
      <c r="AO1486" s="19"/>
      <c r="AP1486" s="19"/>
      <c r="AQ1486" s="19"/>
      <c r="AR1486" s="19"/>
      <c r="AS1486" s="19"/>
      <c r="AT1486" s="19"/>
      <c r="AU1486" s="19"/>
      <c r="AV1486" s="19"/>
      <c r="AW1486" s="19"/>
      <c r="AX1486" s="19"/>
      <c r="GA1486" s="42"/>
    </row>
    <row r="1487" spans="1:183" s="18" customFormat="1" ht="12.75" x14ac:dyDescent="0.2">
      <c r="A1487" s="39"/>
      <c r="B1487" s="40"/>
      <c r="C1487" s="40"/>
      <c r="D1487" s="40"/>
      <c r="E1487" s="40"/>
      <c r="F1487" s="40"/>
      <c r="G1487" s="41"/>
      <c r="H1487" s="40"/>
      <c r="I1487" s="40"/>
      <c r="J1487" s="40"/>
      <c r="K1487" s="19"/>
      <c r="L1487" s="19"/>
      <c r="M1487" s="19"/>
      <c r="N1487" s="19"/>
      <c r="O1487" s="19"/>
      <c r="P1487" s="19"/>
      <c r="Q1487" s="19"/>
      <c r="R1487" s="19"/>
      <c r="S1487" s="19"/>
      <c r="T1487" s="19"/>
      <c r="U1487" s="19"/>
      <c r="V1487" s="19"/>
      <c r="W1487" s="19"/>
      <c r="X1487" s="19"/>
      <c r="Y1487" s="19"/>
      <c r="Z1487" s="19"/>
      <c r="AA1487" s="19"/>
      <c r="AB1487" s="19"/>
      <c r="AC1487" s="19"/>
      <c r="AD1487" s="19"/>
      <c r="AE1487" s="19"/>
      <c r="AF1487" s="19"/>
      <c r="AG1487" s="19"/>
      <c r="AH1487" s="19"/>
      <c r="AI1487" s="19"/>
      <c r="AJ1487" s="19"/>
      <c r="AK1487" s="19"/>
      <c r="AL1487" s="19"/>
      <c r="AM1487" s="19"/>
      <c r="AN1487" s="19"/>
      <c r="AO1487" s="19"/>
      <c r="AP1487" s="19"/>
      <c r="AQ1487" s="19"/>
      <c r="AR1487" s="19"/>
      <c r="AS1487" s="19"/>
      <c r="AT1487" s="19"/>
      <c r="AU1487" s="19"/>
      <c r="AV1487" s="19"/>
      <c r="AW1487" s="19"/>
      <c r="AX1487" s="19"/>
      <c r="GA1487" s="42"/>
    </row>
    <row r="1488" spans="1:183" s="18" customFormat="1" ht="12.75" x14ac:dyDescent="0.2">
      <c r="A1488" s="39"/>
      <c r="B1488" s="40"/>
      <c r="C1488" s="40"/>
      <c r="D1488" s="40"/>
      <c r="E1488" s="40"/>
      <c r="F1488" s="40"/>
      <c r="G1488" s="41"/>
      <c r="H1488" s="40"/>
      <c r="I1488" s="40"/>
      <c r="J1488" s="40"/>
      <c r="K1488" s="19"/>
      <c r="L1488" s="19"/>
      <c r="M1488" s="19"/>
      <c r="N1488" s="19"/>
      <c r="O1488" s="19"/>
      <c r="P1488" s="19"/>
      <c r="Q1488" s="19"/>
      <c r="R1488" s="19"/>
      <c r="S1488" s="19"/>
      <c r="T1488" s="19"/>
      <c r="U1488" s="19"/>
      <c r="V1488" s="19"/>
      <c r="W1488" s="19"/>
      <c r="X1488" s="19"/>
      <c r="Y1488" s="19"/>
      <c r="Z1488" s="19"/>
      <c r="AA1488" s="19"/>
      <c r="AB1488" s="19"/>
      <c r="AC1488" s="19"/>
      <c r="AD1488" s="19"/>
      <c r="AE1488" s="19"/>
      <c r="AF1488" s="19"/>
      <c r="AG1488" s="19"/>
      <c r="AH1488" s="19"/>
      <c r="AI1488" s="19"/>
      <c r="AJ1488" s="19"/>
      <c r="AK1488" s="19"/>
      <c r="AL1488" s="19"/>
      <c r="AM1488" s="19"/>
      <c r="AN1488" s="19"/>
      <c r="AO1488" s="19"/>
      <c r="AP1488" s="19"/>
      <c r="AQ1488" s="19"/>
      <c r="AR1488" s="19"/>
      <c r="AS1488" s="19"/>
      <c r="AT1488" s="19"/>
      <c r="AU1488" s="19"/>
      <c r="AV1488" s="19"/>
      <c r="AW1488" s="19"/>
      <c r="AX1488" s="19"/>
      <c r="GA1488" s="42"/>
    </row>
    <row r="1489" spans="1:183" s="18" customFormat="1" ht="12.75" x14ac:dyDescent="0.2">
      <c r="A1489" s="39"/>
      <c r="B1489" s="40"/>
      <c r="C1489" s="40"/>
      <c r="D1489" s="40"/>
      <c r="E1489" s="40"/>
      <c r="F1489" s="40"/>
      <c r="G1489" s="41"/>
      <c r="H1489" s="40"/>
      <c r="I1489" s="40"/>
      <c r="J1489" s="40"/>
      <c r="K1489" s="19"/>
      <c r="L1489" s="19"/>
      <c r="M1489" s="19"/>
      <c r="N1489" s="19"/>
      <c r="O1489" s="19"/>
      <c r="P1489" s="19"/>
      <c r="Q1489" s="19"/>
      <c r="R1489" s="19"/>
      <c r="S1489" s="19"/>
      <c r="T1489" s="19"/>
      <c r="U1489" s="19"/>
      <c r="V1489" s="19"/>
      <c r="W1489" s="19"/>
      <c r="X1489" s="19"/>
      <c r="Y1489" s="19"/>
      <c r="Z1489" s="19"/>
      <c r="AA1489" s="19"/>
      <c r="AB1489" s="19"/>
      <c r="AC1489" s="19"/>
      <c r="AD1489" s="19"/>
      <c r="AE1489" s="19"/>
      <c r="AF1489" s="19"/>
      <c r="AG1489" s="19"/>
      <c r="AH1489" s="19"/>
      <c r="AI1489" s="19"/>
      <c r="AJ1489" s="19"/>
      <c r="AK1489" s="19"/>
      <c r="AL1489" s="19"/>
      <c r="AM1489" s="19"/>
      <c r="AN1489" s="19"/>
      <c r="AO1489" s="19"/>
      <c r="AP1489" s="19"/>
      <c r="AQ1489" s="19"/>
      <c r="AR1489" s="19"/>
      <c r="AS1489" s="19"/>
      <c r="AT1489" s="19"/>
      <c r="AU1489" s="19"/>
      <c r="AV1489" s="19"/>
      <c r="AW1489" s="19"/>
      <c r="AX1489" s="19"/>
      <c r="GA1489" s="42"/>
    </row>
    <row r="1490" spans="1:183" s="18" customFormat="1" ht="12.75" x14ac:dyDescent="0.2">
      <c r="A1490" s="39"/>
      <c r="B1490" s="40"/>
      <c r="C1490" s="40"/>
      <c r="D1490" s="40"/>
      <c r="E1490" s="40"/>
      <c r="F1490" s="40"/>
      <c r="G1490" s="41"/>
      <c r="H1490" s="40"/>
      <c r="I1490" s="40"/>
      <c r="J1490" s="40"/>
      <c r="K1490" s="19"/>
      <c r="L1490" s="19"/>
      <c r="M1490" s="19"/>
      <c r="N1490" s="19"/>
      <c r="O1490" s="19"/>
      <c r="P1490" s="19"/>
      <c r="Q1490" s="19"/>
      <c r="R1490" s="19"/>
      <c r="S1490" s="19"/>
      <c r="T1490" s="19"/>
      <c r="U1490" s="19"/>
      <c r="V1490" s="19"/>
      <c r="W1490" s="19"/>
      <c r="X1490" s="19"/>
      <c r="Y1490" s="19"/>
      <c r="Z1490" s="19"/>
      <c r="AA1490" s="19"/>
      <c r="AB1490" s="19"/>
      <c r="AC1490" s="19"/>
      <c r="AD1490" s="19"/>
      <c r="AE1490" s="19"/>
      <c r="AF1490" s="19"/>
      <c r="AG1490" s="19"/>
      <c r="AH1490" s="19"/>
      <c r="AI1490" s="19"/>
      <c r="AJ1490" s="19"/>
      <c r="AK1490" s="19"/>
      <c r="AL1490" s="19"/>
      <c r="AM1490" s="19"/>
      <c r="AN1490" s="19"/>
      <c r="AO1490" s="19"/>
      <c r="AP1490" s="19"/>
      <c r="AQ1490" s="19"/>
      <c r="AR1490" s="19"/>
      <c r="AS1490" s="19"/>
      <c r="AT1490" s="19"/>
      <c r="AU1490" s="19"/>
      <c r="AV1490" s="19"/>
      <c r="AW1490" s="19"/>
      <c r="AX1490" s="19"/>
      <c r="GA1490" s="42"/>
    </row>
    <row r="1491" spans="1:183" s="18" customFormat="1" ht="12.75" x14ac:dyDescent="0.2">
      <c r="A1491" s="39"/>
      <c r="B1491" s="40"/>
      <c r="C1491" s="40"/>
      <c r="D1491" s="40"/>
      <c r="E1491" s="40"/>
      <c r="F1491" s="40"/>
      <c r="G1491" s="41"/>
      <c r="H1491" s="40"/>
      <c r="I1491" s="40"/>
      <c r="J1491" s="40"/>
      <c r="K1491" s="19"/>
      <c r="L1491" s="19"/>
      <c r="M1491" s="19"/>
      <c r="N1491" s="19"/>
      <c r="O1491" s="19"/>
      <c r="P1491" s="19"/>
      <c r="Q1491" s="19"/>
      <c r="R1491" s="19"/>
      <c r="S1491" s="19"/>
      <c r="T1491" s="19"/>
      <c r="U1491" s="19"/>
      <c r="V1491" s="19"/>
      <c r="W1491" s="19"/>
      <c r="X1491" s="19"/>
      <c r="Y1491" s="19"/>
      <c r="Z1491" s="19"/>
      <c r="AA1491" s="19"/>
      <c r="AB1491" s="19"/>
      <c r="AC1491" s="19"/>
      <c r="AD1491" s="19"/>
      <c r="AE1491" s="19"/>
      <c r="AF1491" s="19"/>
      <c r="AG1491" s="19"/>
      <c r="AH1491" s="19"/>
      <c r="AI1491" s="19"/>
      <c r="AJ1491" s="19"/>
      <c r="AK1491" s="19"/>
      <c r="AL1491" s="19"/>
      <c r="AM1491" s="19"/>
      <c r="AN1491" s="19"/>
      <c r="AO1491" s="19"/>
      <c r="AP1491" s="19"/>
      <c r="AQ1491" s="19"/>
      <c r="AR1491" s="19"/>
      <c r="AS1491" s="19"/>
      <c r="AT1491" s="19"/>
      <c r="AU1491" s="19"/>
      <c r="AV1491" s="19"/>
      <c r="AW1491" s="19"/>
      <c r="AX1491" s="19"/>
      <c r="GA1491" s="42"/>
    </row>
    <row r="1492" spans="1:183" s="18" customFormat="1" ht="12.75" x14ac:dyDescent="0.2">
      <c r="A1492" s="39"/>
      <c r="B1492" s="40"/>
      <c r="C1492" s="40"/>
      <c r="D1492" s="40"/>
      <c r="E1492" s="40"/>
      <c r="F1492" s="40"/>
      <c r="G1492" s="41"/>
      <c r="H1492" s="40"/>
      <c r="I1492" s="40"/>
      <c r="J1492" s="40"/>
      <c r="K1492" s="19"/>
      <c r="L1492" s="19"/>
      <c r="M1492" s="19"/>
      <c r="N1492" s="19"/>
      <c r="O1492" s="19"/>
      <c r="P1492" s="19"/>
      <c r="Q1492" s="19"/>
      <c r="R1492" s="19"/>
      <c r="S1492" s="19"/>
      <c r="T1492" s="19"/>
      <c r="U1492" s="19"/>
      <c r="V1492" s="19"/>
      <c r="W1492" s="19"/>
      <c r="X1492" s="19"/>
      <c r="Y1492" s="19"/>
      <c r="Z1492" s="19"/>
      <c r="AA1492" s="19"/>
      <c r="AB1492" s="19"/>
      <c r="AC1492" s="19"/>
      <c r="AD1492" s="19"/>
      <c r="AE1492" s="19"/>
      <c r="AF1492" s="19"/>
      <c r="AG1492" s="19"/>
      <c r="AH1492" s="19"/>
      <c r="AI1492" s="19"/>
      <c r="AJ1492" s="19"/>
      <c r="AK1492" s="19"/>
      <c r="AL1492" s="19"/>
      <c r="AM1492" s="19"/>
      <c r="AN1492" s="19"/>
      <c r="AO1492" s="19"/>
      <c r="AP1492" s="19"/>
      <c r="AQ1492" s="19"/>
      <c r="AR1492" s="19"/>
      <c r="AS1492" s="19"/>
      <c r="AT1492" s="19"/>
      <c r="AU1492" s="19"/>
      <c r="AV1492" s="19"/>
      <c r="AW1492" s="19"/>
      <c r="AX1492" s="19"/>
      <c r="GA1492" s="42"/>
    </row>
    <row r="1493" spans="1:183" s="18" customFormat="1" ht="12.75" x14ac:dyDescent="0.2">
      <c r="A1493" s="39"/>
      <c r="B1493" s="40"/>
      <c r="C1493" s="40"/>
      <c r="D1493" s="40"/>
      <c r="E1493" s="40"/>
      <c r="F1493" s="40"/>
      <c r="G1493" s="41"/>
      <c r="H1493" s="40"/>
      <c r="I1493" s="40"/>
      <c r="J1493" s="40"/>
      <c r="K1493" s="19"/>
      <c r="L1493" s="19"/>
      <c r="M1493" s="19"/>
      <c r="N1493" s="19"/>
      <c r="O1493" s="19"/>
      <c r="P1493" s="19"/>
      <c r="Q1493" s="19"/>
      <c r="R1493" s="19"/>
      <c r="S1493" s="19"/>
      <c r="T1493" s="19"/>
      <c r="U1493" s="19"/>
      <c r="V1493" s="19"/>
      <c r="W1493" s="19"/>
      <c r="X1493" s="19"/>
      <c r="Y1493" s="19"/>
      <c r="Z1493" s="19"/>
      <c r="AA1493" s="19"/>
      <c r="AB1493" s="19"/>
      <c r="AC1493" s="19"/>
      <c r="AD1493" s="19"/>
      <c r="AE1493" s="19"/>
      <c r="AF1493" s="19"/>
      <c r="AG1493" s="19"/>
      <c r="AH1493" s="19"/>
      <c r="AI1493" s="19"/>
      <c r="AJ1493" s="19"/>
      <c r="AK1493" s="19"/>
      <c r="AL1493" s="19"/>
      <c r="AM1493" s="19"/>
      <c r="AN1493" s="19"/>
      <c r="AO1493" s="19"/>
      <c r="AP1493" s="19"/>
      <c r="AQ1493" s="19"/>
      <c r="AR1493" s="19"/>
      <c r="AS1493" s="19"/>
      <c r="AT1493" s="19"/>
      <c r="AU1493" s="19"/>
      <c r="AV1493" s="19"/>
      <c r="AW1493" s="19"/>
      <c r="AX1493" s="19"/>
      <c r="GA1493" s="42"/>
    </row>
    <row r="1494" spans="1:183" s="18" customFormat="1" ht="12.75" x14ac:dyDescent="0.2">
      <c r="A1494" s="39"/>
      <c r="B1494" s="40"/>
      <c r="C1494" s="40"/>
      <c r="D1494" s="40"/>
      <c r="E1494" s="40"/>
      <c r="F1494" s="40"/>
      <c r="G1494" s="41"/>
      <c r="H1494" s="40"/>
      <c r="I1494" s="40"/>
      <c r="J1494" s="40"/>
      <c r="K1494" s="19"/>
      <c r="L1494" s="19"/>
      <c r="M1494" s="19"/>
      <c r="N1494" s="19"/>
      <c r="O1494" s="19"/>
      <c r="P1494" s="19"/>
      <c r="Q1494" s="19"/>
      <c r="R1494" s="19"/>
      <c r="S1494" s="19"/>
      <c r="T1494" s="19"/>
      <c r="U1494" s="19"/>
      <c r="V1494" s="19"/>
      <c r="W1494" s="19"/>
      <c r="X1494" s="19"/>
      <c r="Y1494" s="19"/>
      <c r="Z1494" s="19"/>
      <c r="AA1494" s="19"/>
      <c r="AB1494" s="19"/>
      <c r="AC1494" s="19"/>
      <c r="AD1494" s="19"/>
      <c r="AE1494" s="19"/>
      <c r="AF1494" s="19"/>
      <c r="AG1494" s="19"/>
      <c r="AH1494" s="19"/>
      <c r="AI1494" s="19"/>
      <c r="AJ1494" s="19"/>
      <c r="AK1494" s="19"/>
      <c r="AL1494" s="19"/>
      <c r="AM1494" s="19"/>
      <c r="AN1494" s="19"/>
      <c r="AO1494" s="19"/>
      <c r="AP1494" s="19"/>
      <c r="AQ1494" s="19"/>
      <c r="AR1494" s="19"/>
      <c r="AS1494" s="19"/>
      <c r="AT1494" s="19"/>
      <c r="AU1494" s="19"/>
      <c r="AV1494" s="19"/>
      <c r="AW1494" s="19"/>
      <c r="AX1494" s="19"/>
      <c r="GA1494" s="42"/>
    </row>
    <row r="1495" spans="1:183" s="18" customFormat="1" ht="12.75" x14ac:dyDescent="0.2">
      <c r="A1495" s="39"/>
      <c r="B1495" s="40"/>
      <c r="C1495" s="40"/>
      <c r="D1495" s="40"/>
      <c r="E1495" s="40"/>
      <c r="F1495" s="40"/>
      <c r="G1495" s="41"/>
      <c r="H1495" s="40"/>
      <c r="I1495" s="40"/>
      <c r="J1495" s="40"/>
      <c r="K1495" s="19"/>
      <c r="L1495" s="19"/>
      <c r="M1495" s="19"/>
      <c r="N1495" s="19"/>
      <c r="O1495" s="19"/>
      <c r="P1495" s="19"/>
      <c r="Q1495" s="19"/>
      <c r="R1495" s="19"/>
      <c r="S1495" s="19"/>
      <c r="T1495" s="19"/>
      <c r="U1495" s="19"/>
      <c r="V1495" s="19"/>
      <c r="W1495" s="19"/>
      <c r="X1495" s="19"/>
      <c r="Y1495" s="19"/>
      <c r="Z1495" s="19"/>
      <c r="AA1495" s="19"/>
      <c r="AB1495" s="19"/>
      <c r="AC1495" s="19"/>
      <c r="AD1495" s="19"/>
      <c r="AE1495" s="19"/>
      <c r="AF1495" s="19"/>
      <c r="AG1495" s="19"/>
      <c r="AH1495" s="19"/>
      <c r="AI1495" s="19"/>
      <c r="AJ1495" s="19"/>
      <c r="AK1495" s="19"/>
      <c r="AL1495" s="19"/>
      <c r="AM1495" s="19"/>
      <c r="AN1495" s="19"/>
      <c r="AO1495" s="19"/>
      <c r="AP1495" s="19"/>
      <c r="AQ1495" s="19"/>
      <c r="AR1495" s="19"/>
      <c r="AS1495" s="19"/>
      <c r="AT1495" s="19"/>
      <c r="AU1495" s="19"/>
      <c r="AV1495" s="19"/>
      <c r="AW1495" s="19"/>
      <c r="AX1495" s="19"/>
      <c r="GA1495" s="42"/>
    </row>
    <row r="1496" spans="1:183" s="18" customFormat="1" ht="12.75" x14ac:dyDescent="0.2">
      <c r="A1496" s="39"/>
      <c r="B1496" s="40"/>
      <c r="C1496" s="40"/>
      <c r="D1496" s="40"/>
      <c r="E1496" s="40"/>
      <c r="F1496" s="40"/>
      <c r="G1496" s="41"/>
      <c r="H1496" s="40"/>
      <c r="I1496" s="40"/>
      <c r="J1496" s="40"/>
      <c r="K1496" s="19"/>
      <c r="L1496" s="19"/>
      <c r="M1496" s="19"/>
      <c r="N1496" s="19"/>
      <c r="O1496" s="19"/>
      <c r="P1496" s="19"/>
      <c r="Q1496" s="19"/>
      <c r="R1496" s="19"/>
      <c r="S1496" s="19"/>
      <c r="T1496" s="19"/>
      <c r="U1496" s="19"/>
      <c r="V1496" s="19"/>
      <c r="W1496" s="19"/>
      <c r="X1496" s="19"/>
      <c r="Y1496" s="19"/>
      <c r="Z1496" s="19"/>
      <c r="AA1496" s="19"/>
      <c r="AB1496" s="19"/>
      <c r="AC1496" s="19"/>
      <c r="AD1496" s="19"/>
      <c r="AE1496" s="19"/>
      <c r="AF1496" s="19"/>
      <c r="AG1496" s="19"/>
      <c r="AH1496" s="19"/>
      <c r="AI1496" s="19"/>
      <c r="AJ1496" s="19"/>
      <c r="AK1496" s="19"/>
      <c r="AL1496" s="19"/>
      <c r="AM1496" s="19"/>
      <c r="AN1496" s="19"/>
      <c r="AO1496" s="19"/>
      <c r="AP1496" s="19"/>
      <c r="AQ1496" s="19"/>
      <c r="AR1496" s="19"/>
      <c r="AS1496" s="19"/>
      <c r="AT1496" s="19"/>
      <c r="AU1496" s="19"/>
      <c r="AV1496" s="19"/>
      <c r="AW1496" s="19"/>
      <c r="AX1496" s="19"/>
      <c r="GA1496" s="42"/>
    </row>
    <row r="1497" spans="1:183" s="18" customFormat="1" ht="12.75" x14ac:dyDescent="0.2">
      <c r="A1497" s="39"/>
      <c r="B1497" s="40"/>
      <c r="C1497" s="40"/>
      <c r="D1497" s="40"/>
      <c r="E1497" s="40"/>
      <c r="F1497" s="40"/>
      <c r="G1497" s="41"/>
      <c r="H1497" s="40"/>
      <c r="I1497" s="40"/>
      <c r="J1497" s="40"/>
      <c r="K1497" s="19"/>
      <c r="L1497" s="19"/>
      <c r="M1497" s="19"/>
      <c r="N1497" s="19"/>
      <c r="O1497" s="19"/>
      <c r="P1497" s="19"/>
      <c r="Q1497" s="19"/>
      <c r="R1497" s="19"/>
      <c r="S1497" s="19"/>
      <c r="T1497" s="19"/>
      <c r="U1497" s="19"/>
      <c r="V1497" s="19"/>
      <c r="W1497" s="19"/>
      <c r="X1497" s="19"/>
      <c r="Y1497" s="19"/>
      <c r="Z1497" s="19"/>
      <c r="AA1497" s="19"/>
      <c r="AB1497" s="19"/>
      <c r="AC1497" s="19"/>
      <c r="AD1497" s="19"/>
      <c r="AE1497" s="19"/>
      <c r="AF1497" s="19"/>
      <c r="AG1497" s="19"/>
      <c r="AH1497" s="19"/>
      <c r="AI1497" s="19"/>
      <c r="AJ1497" s="19"/>
      <c r="AK1497" s="19"/>
      <c r="AL1497" s="19"/>
      <c r="AM1497" s="19"/>
      <c r="AN1497" s="19"/>
      <c r="AO1497" s="19"/>
      <c r="AP1497" s="19"/>
      <c r="AQ1497" s="19"/>
      <c r="AR1497" s="19"/>
      <c r="AS1497" s="19"/>
      <c r="AT1497" s="19"/>
      <c r="AU1497" s="19"/>
      <c r="AV1497" s="19"/>
      <c r="AW1497" s="19"/>
      <c r="AX1497" s="19"/>
      <c r="GA1497" s="42"/>
    </row>
    <row r="1498" spans="1:183" s="18" customFormat="1" ht="12.75" x14ac:dyDescent="0.2">
      <c r="A1498" s="39"/>
      <c r="B1498" s="40"/>
      <c r="C1498" s="40"/>
      <c r="D1498" s="40"/>
      <c r="E1498" s="40"/>
      <c r="F1498" s="40"/>
      <c r="G1498" s="41"/>
      <c r="H1498" s="40"/>
      <c r="I1498" s="40"/>
      <c r="J1498" s="40"/>
      <c r="K1498" s="19"/>
      <c r="L1498" s="19"/>
      <c r="M1498" s="19"/>
      <c r="N1498" s="19"/>
      <c r="O1498" s="19"/>
      <c r="P1498" s="19"/>
      <c r="Q1498" s="19"/>
      <c r="R1498" s="19"/>
      <c r="S1498" s="19"/>
      <c r="T1498" s="19"/>
      <c r="U1498" s="19"/>
      <c r="V1498" s="19"/>
      <c r="W1498" s="19"/>
      <c r="X1498" s="19"/>
      <c r="Y1498" s="19"/>
      <c r="Z1498" s="19"/>
      <c r="AA1498" s="19"/>
      <c r="AB1498" s="19"/>
      <c r="AC1498" s="19"/>
      <c r="AD1498" s="19"/>
      <c r="AE1498" s="19"/>
      <c r="AF1498" s="19"/>
      <c r="AG1498" s="19"/>
      <c r="AH1498" s="19"/>
      <c r="AI1498" s="19"/>
      <c r="AJ1498" s="19"/>
      <c r="AK1498" s="19"/>
      <c r="AL1498" s="19"/>
      <c r="AM1498" s="19"/>
      <c r="AN1498" s="19"/>
      <c r="AO1498" s="19"/>
      <c r="AP1498" s="19"/>
      <c r="AQ1498" s="19"/>
      <c r="AR1498" s="19"/>
      <c r="AS1498" s="19"/>
      <c r="AT1498" s="19"/>
      <c r="AU1498" s="19"/>
      <c r="AV1498" s="19"/>
      <c r="AW1498" s="19"/>
      <c r="AX1498" s="19"/>
      <c r="GA1498" s="42"/>
    </row>
    <row r="1499" spans="1:183" s="18" customFormat="1" ht="12.75" x14ac:dyDescent="0.2">
      <c r="A1499" s="39"/>
      <c r="B1499" s="40"/>
      <c r="C1499" s="40"/>
      <c r="D1499" s="40"/>
      <c r="E1499" s="40"/>
      <c r="F1499" s="40"/>
      <c r="G1499" s="41"/>
      <c r="H1499" s="40"/>
      <c r="I1499" s="40"/>
      <c r="J1499" s="40"/>
      <c r="K1499" s="19"/>
      <c r="L1499" s="19"/>
      <c r="M1499" s="19"/>
      <c r="N1499" s="19"/>
      <c r="O1499" s="19"/>
      <c r="P1499" s="19"/>
      <c r="Q1499" s="19"/>
      <c r="R1499" s="19"/>
      <c r="S1499" s="19"/>
      <c r="T1499" s="19"/>
      <c r="U1499" s="19"/>
      <c r="V1499" s="19"/>
      <c r="W1499" s="19"/>
      <c r="X1499" s="19"/>
      <c r="Y1499" s="19"/>
      <c r="Z1499" s="19"/>
      <c r="AA1499" s="19"/>
      <c r="AB1499" s="19"/>
      <c r="AC1499" s="19"/>
      <c r="AD1499" s="19"/>
      <c r="AE1499" s="19"/>
      <c r="AF1499" s="19"/>
      <c r="AG1499" s="19"/>
      <c r="AH1499" s="19"/>
      <c r="AI1499" s="19"/>
      <c r="AJ1499" s="19"/>
      <c r="AK1499" s="19"/>
      <c r="AL1499" s="19"/>
      <c r="AM1499" s="19"/>
      <c r="AN1499" s="19"/>
      <c r="AO1499" s="19"/>
      <c r="AP1499" s="19"/>
      <c r="AQ1499" s="19"/>
      <c r="AR1499" s="19"/>
      <c r="AS1499" s="19"/>
      <c r="AT1499" s="19"/>
      <c r="AU1499" s="19"/>
      <c r="AV1499" s="19"/>
      <c r="AW1499" s="19"/>
      <c r="AX1499" s="19"/>
      <c r="GA1499" s="42"/>
    </row>
    <row r="1500" spans="1:183" s="18" customFormat="1" ht="12.75" x14ac:dyDescent="0.2">
      <c r="A1500" s="39"/>
      <c r="B1500" s="40"/>
      <c r="C1500" s="40"/>
      <c r="D1500" s="40"/>
      <c r="E1500" s="40"/>
      <c r="F1500" s="40"/>
      <c r="G1500" s="41"/>
      <c r="H1500" s="40"/>
      <c r="I1500" s="40"/>
      <c r="J1500" s="40"/>
      <c r="K1500" s="19"/>
      <c r="L1500" s="19"/>
      <c r="M1500" s="19"/>
      <c r="N1500" s="19"/>
      <c r="O1500" s="19"/>
      <c r="P1500" s="19"/>
      <c r="Q1500" s="19"/>
      <c r="R1500" s="19"/>
      <c r="S1500" s="19"/>
      <c r="T1500" s="19"/>
      <c r="U1500" s="19"/>
      <c r="V1500" s="19"/>
      <c r="W1500" s="19"/>
      <c r="X1500" s="19"/>
      <c r="Y1500" s="19"/>
      <c r="Z1500" s="19"/>
      <c r="AA1500" s="19"/>
      <c r="AB1500" s="19"/>
      <c r="AC1500" s="19"/>
      <c r="AD1500" s="19"/>
      <c r="AE1500" s="19"/>
      <c r="AF1500" s="19"/>
      <c r="AG1500" s="19"/>
      <c r="AH1500" s="19"/>
      <c r="AI1500" s="19"/>
      <c r="AJ1500" s="19"/>
      <c r="AK1500" s="19"/>
      <c r="AL1500" s="19"/>
      <c r="AM1500" s="19"/>
      <c r="AN1500" s="19"/>
      <c r="AO1500" s="19"/>
      <c r="AP1500" s="19"/>
      <c r="AQ1500" s="19"/>
      <c r="AR1500" s="19"/>
      <c r="AS1500" s="19"/>
      <c r="AT1500" s="19"/>
      <c r="AU1500" s="19"/>
      <c r="AV1500" s="19"/>
      <c r="AW1500" s="19"/>
      <c r="AX1500" s="19"/>
      <c r="GA1500" s="42"/>
    </row>
    <row r="1501" spans="1:183" s="18" customFormat="1" ht="12.75" x14ac:dyDescent="0.2">
      <c r="A1501" s="39"/>
      <c r="B1501" s="40"/>
      <c r="C1501" s="40"/>
      <c r="D1501" s="40"/>
      <c r="E1501" s="40"/>
      <c r="F1501" s="40"/>
      <c r="G1501" s="41"/>
      <c r="H1501" s="40"/>
      <c r="I1501" s="40"/>
      <c r="J1501" s="40"/>
      <c r="K1501" s="19"/>
      <c r="L1501" s="19"/>
      <c r="M1501" s="19"/>
      <c r="N1501" s="19"/>
      <c r="O1501" s="19"/>
      <c r="P1501" s="19"/>
      <c r="Q1501" s="19"/>
      <c r="R1501" s="19"/>
      <c r="S1501" s="19"/>
      <c r="T1501" s="19"/>
      <c r="U1501" s="19"/>
      <c r="V1501" s="19"/>
      <c r="W1501" s="19"/>
      <c r="X1501" s="19"/>
      <c r="Y1501" s="19"/>
      <c r="Z1501" s="19"/>
      <c r="AA1501" s="19"/>
      <c r="AB1501" s="19"/>
      <c r="AC1501" s="19"/>
      <c r="AD1501" s="19"/>
      <c r="AE1501" s="19"/>
      <c r="AF1501" s="19"/>
      <c r="AG1501" s="19"/>
      <c r="AH1501" s="19"/>
      <c r="AI1501" s="19"/>
      <c r="AJ1501" s="19"/>
      <c r="AK1501" s="19"/>
      <c r="AL1501" s="19"/>
      <c r="AM1501" s="19"/>
      <c r="AN1501" s="19"/>
      <c r="AO1501" s="19"/>
      <c r="AP1501" s="19"/>
      <c r="AQ1501" s="19"/>
      <c r="AR1501" s="19"/>
      <c r="AS1501" s="19"/>
      <c r="AT1501" s="19"/>
      <c r="AU1501" s="19"/>
      <c r="AV1501" s="19"/>
      <c r="AW1501" s="19"/>
      <c r="AX1501" s="19"/>
      <c r="GA1501" s="42"/>
    </row>
    <row r="1502" spans="1:183" s="18" customFormat="1" ht="12.75" x14ac:dyDescent="0.2">
      <c r="A1502" s="39"/>
      <c r="B1502" s="40"/>
      <c r="C1502" s="40"/>
      <c r="D1502" s="40"/>
      <c r="E1502" s="40"/>
      <c r="F1502" s="40"/>
      <c r="G1502" s="41"/>
      <c r="H1502" s="40"/>
      <c r="I1502" s="40"/>
      <c r="J1502" s="40"/>
      <c r="K1502" s="19"/>
      <c r="L1502" s="19"/>
      <c r="M1502" s="19"/>
      <c r="N1502" s="19"/>
      <c r="O1502" s="19"/>
      <c r="P1502" s="19"/>
      <c r="Q1502" s="19"/>
      <c r="R1502" s="19"/>
      <c r="S1502" s="19"/>
      <c r="T1502" s="19"/>
      <c r="U1502" s="19"/>
      <c r="V1502" s="19"/>
      <c r="W1502" s="19"/>
      <c r="X1502" s="19"/>
      <c r="Y1502" s="19"/>
      <c r="Z1502" s="19"/>
      <c r="AA1502" s="19"/>
      <c r="AB1502" s="19"/>
      <c r="AC1502" s="19"/>
      <c r="AD1502" s="19"/>
      <c r="AE1502" s="19"/>
      <c r="AF1502" s="19"/>
      <c r="AG1502" s="19"/>
      <c r="AH1502" s="19"/>
      <c r="AI1502" s="19"/>
      <c r="AJ1502" s="19"/>
      <c r="AK1502" s="19"/>
      <c r="AL1502" s="19"/>
      <c r="AM1502" s="19"/>
      <c r="AN1502" s="19"/>
      <c r="AO1502" s="19"/>
      <c r="AP1502" s="19"/>
      <c r="AQ1502" s="19"/>
      <c r="AR1502" s="19"/>
      <c r="AS1502" s="19"/>
      <c r="AT1502" s="19"/>
      <c r="AU1502" s="19"/>
      <c r="AV1502" s="19"/>
      <c r="AW1502" s="19"/>
      <c r="AX1502" s="19"/>
      <c r="GA1502" s="42"/>
    </row>
    <row r="1503" spans="1:183" s="18" customFormat="1" ht="12.75" x14ac:dyDescent="0.2">
      <c r="A1503" s="39"/>
      <c r="B1503" s="40"/>
      <c r="C1503" s="40"/>
      <c r="D1503" s="40"/>
      <c r="E1503" s="40"/>
      <c r="F1503" s="40"/>
      <c r="G1503" s="41"/>
      <c r="H1503" s="40"/>
      <c r="I1503" s="40"/>
      <c r="J1503" s="40"/>
      <c r="K1503" s="19"/>
      <c r="L1503" s="19"/>
      <c r="M1503" s="19"/>
      <c r="N1503" s="19"/>
      <c r="O1503" s="19"/>
      <c r="P1503" s="19"/>
      <c r="Q1503" s="19"/>
      <c r="R1503" s="19"/>
      <c r="S1503" s="19"/>
      <c r="T1503" s="19"/>
      <c r="U1503" s="19"/>
      <c r="V1503" s="19"/>
      <c r="W1503" s="19"/>
      <c r="X1503" s="19"/>
      <c r="Y1503" s="19"/>
      <c r="Z1503" s="19"/>
      <c r="AA1503" s="19"/>
      <c r="AB1503" s="19"/>
      <c r="AC1503" s="19"/>
      <c r="AD1503" s="19"/>
      <c r="AE1503" s="19"/>
      <c r="AF1503" s="19"/>
      <c r="AG1503" s="19"/>
      <c r="AH1503" s="19"/>
      <c r="AI1503" s="19"/>
      <c r="AJ1503" s="19"/>
      <c r="AK1503" s="19"/>
      <c r="AL1503" s="19"/>
      <c r="AM1503" s="19"/>
      <c r="AN1503" s="19"/>
      <c r="AO1503" s="19"/>
      <c r="AP1503" s="19"/>
      <c r="AQ1503" s="19"/>
      <c r="AR1503" s="19"/>
      <c r="AS1503" s="19"/>
      <c r="AT1503" s="19"/>
      <c r="AU1503" s="19"/>
      <c r="AV1503" s="19"/>
      <c r="AW1503" s="19"/>
      <c r="AX1503" s="19"/>
      <c r="GA1503" s="42"/>
    </row>
    <row r="1504" spans="1:183" s="18" customFormat="1" ht="12.75" x14ac:dyDescent="0.2">
      <c r="A1504" s="39"/>
      <c r="B1504" s="40"/>
      <c r="C1504" s="40"/>
      <c r="D1504" s="40"/>
      <c r="E1504" s="40"/>
      <c r="F1504" s="40"/>
      <c r="G1504" s="41"/>
      <c r="H1504" s="40"/>
      <c r="I1504" s="40"/>
      <c r="J1504" s="40"/>
      <c r="K1504" s="19"/>
      <c r="L1504" s="19"/>
      <c r="M1504" s="19"/>
      <c r="N1504" s="19"/>
      <c r="O1504" s="19"/>
      <c r="P1504" s="19"/>
      <c r="Q1504" s="19"/>
      <c r="R1504" s="19"/>
      <c r="S1504" s="19"/>
      <c r="T1504" s="19"/>
      <c r="U1504" s="19"/>
      <c r="V1504" s="19"/>
      <c r="W1504" s="19"/>
      <c r="X1504" s="19"/>
      <c r="Y1504" s="19"/>
      <c r="Z1504" s="19"/>
      <c r="AA1504" s="19"/>
      <c r="AB1504" s="19"/>
      <c r="AC1504" s="19"/>
      <c r="AD1504" s="19"/>
      <c r="AE1504" s="19"/>
      <c r="AF1504" s="19"/>
      <c r="AG1504" s="19"/>
      <c r="AH1504" s="19"/>
      <c r="AI1504" s="19"/>
      <c r="AJ1504" s="19"/>
      <c r="AK1504" s="19"/>
      <c r="AL1504" s="19"/>
      <c r="AM1504" s="19"/>
      <c r="AN1504" s="19"/>
      <c r="AO1504" s="19"/>
      <c r="AP1504" s="19"/>
      <c r="AQ1504" s="19"/>
      <c r="AR1504" s="19"/>
      <c r="AS1504" s="19"/>
      <c r="AT1504" s="19"/>
      <c r="AU1504" s="19"/>
      <c r="AV1504" s="19"/>
      <c r="AW1504" s="19"/>
      <c r="AX1504" s="19"/>
      <c r="GA1504" s="42"/>
    </row>
    <row r="1505" spans="1:183" s="18" customFormat="1" ht="12.75" x14ac:dyDescent="0.2">
      <c r="A1505" s="39"/>
      <c r="B1505" s="40"/>
      <c r="C1505" s="40"/>
      <c r="D1505" s="40"/>
      <c r="E1505" s="40"/>
      <c r="F1505" s="40"/>
      <c r="G1505" s="41"/>
      <c r="H1505" s="40"/>
      <c r="I1505" s="40"/>
      <c r="J1505" s="40"/>
      <c r="K1505" s="19"/>
      <c r="L1505" s="19"/>
      <c r="M1505" s="19"/>
      <c r="N1505" s="19"/>
      <c r="O1505" s="19"/>
      <c r="P1505" s="19"/>
      <c r="Q1505" s="19"/>
      <c r="R1505" s="19"/>
      <c r="S1505" s="19"/>
      <c r="T1505" s="19"/>
      <c r="U1505" s="19"/>
      <c r="V1505" s="19"/>
      <c r="W1505" s="19"/>
      <c r="X1505" s="19"/>
      <c r="Y1505" s="19"/>
      <c r="Z1505" s="19"/>
      <c r="AA1505" s="19"/>
      <c r="AB1505" s="19"/>
      <c r="AC1505" s="19"/>
      <c r="AD1505" s="19"/>
      <c r="AE1505" s="19"/>
      <c r="AF1505" s="19"/>
      <c r="AG1505" s="19"/>
      <c r="AH1505" s="19"/>
      <c r="AI1505" s="19"/>
      <c r="AJ1505" s="19"/>
      <c r="AK1505" s="19"/>
      <c r="AL1505" s="19"/>
      <c r="AM1505" s="19"/>
      <c r="AN1505" s="19"/>
      <c r="AO1505" s="19"/>
      <c r="AP1505" s="19"/>
      <c r="AQ1505" s="19"/>
      <c r="AR1505" s="19"/>
      <c r="AS1505" s="19"/>
      <c r="AT1505" s="19"/>
      <c r="AU1505" s="19"/>
      <c r="AV1505" s="19"/>
      <c r="AW1505" s="19"/>
      <c r="AX1505" s="19"/>
      <c r="GA1505" s="42"/>
    </row>
    <row r="1506" spans="1:183" s="18" customFormat="1" ht="12.75" x14ac:dyDescent="0.2">
      <c r="A1506" s="39"/>
      <c r="B1506" s="40"/>
      <c r="C1506" s="40"/>
      <c r="D1506" s="40"/>
      <c r="E1506" s="40"/>
      <c r="F1506" s="40"/>
      <c r="G1506" s="41"/>
      <c r="H1506" s="40"/>
      <c r="I1506" s="40"/>
      <c r="J1506" s="40"/>
      <c r="K1506" s="19"/>
      <c r="L1506" s="19"/>
      <c r="M1506" s="19"/>
      <c r="N1506" s="19"/>
      <c r="O1506" s="19"/>
      <c r="P1506" s="19"/>
      <c r="Q1506" s="19"/>
      <c r="R1506" s="19"/>
      <c r="S1506" s="19"/>
      <c r="T1506" s="19"/>
      <c r="U1506" s="19"/>
      <c r="V1506" s="19"/>
      <c r="W1506" s="19"/>
      <c r="X1506" s="19"/>
      <c r="Y1506" s="19"/>
      <c r="Z1506" s="19"/>
      <c r="AA1506" s="19"/>
      <c r="AB1506" s="19"/>
      <c r="AC1506" s="19"/>
      <c r="AD1506" s="19"/>
      <c r="AE1506" s="19"/>
      <c r="AF1506" s="19"/>
      <c r="AG1506" s="19"/>
      <c r="AH1506" s="19"/>
      <c r="AI1506" s="19"/>
      <c r="AJ1506" s="19"/>
      <c r="AK1506" s="19"/>
      <c r="AL1506" s="19"/>
      <c r="AM1506" s="19"/>
      <c r="AN1506" s="19"/>
      <c r="AO1506" s="19"/>
      <c r="AP1506" s="19"/>
      <c r="AQ1506" s="19"/>
      <c r="AR1506" s="19"/>
      <c r="AS1506" s="19"/>
      <c r="AT1506" s="19"/>
      <c r="AU1506" s="19"/>
      <c r="AV1506" s="19"/>
      <c r="AW1506" s="19"/>
      <c r="AX1506" s="19"/>
      <c r="GA1506" s="42"/>
    </row>
    <row r="1507" spans="1:183" s="18" customFormat="1" ht="12.75" x14ac:dyDescent="0.2">
      <c r="A1507" s="39"/>
      <c r="B1507" s="40"/>
      <c r="C1507" s="40"/>
      <c r="D1507" s="40"/>
      <c r="E1507" s="40"/>
      <c r="F1507" s="40"/>
      <c r="G1507" s="41"/>
      <c r="H1507" s="40"/>
      <c r="I1507" s="40"/>
      <c r="J1507" s="40"/>
      <c r="K1507" s="19"/>
      <c r="L1507" s="19"/>
      <c r="M1507" s="19"/>
      <c r="N1507" s="19"/>
      <c r="O1507" s="19"/>
      <c r="P1507" s="19"/>
      <c r="Q1507" s="19"/>
      <c r="R1507" s="19"/>
      <c r="S1507" s="19"/>
      <c r="T1507" s="19"/>
      <c r="U1507" s="19"/>
      <c r="V1507" s="19"/>
      <c r="W1507" s="19"/>
      <c r="X1507" s="19"/>
      <c r="Y1507" s="19"/>
      <c r="Z1507" s="19"/>
      <c r="AA1507" s="19"/>
      <c r="AB1507" s="19"/>
      <c r="AC1507" s="19"/>
      <c r="AD1507" s="19"/>
      <c r="AE1507" s="19"/>
      <c r="AF1507" s="19"/>
      <c r="AG1507" s="19"/>
      <c r="AH1507" s="19"/>
      <c r="AI1507" s="19"/>
      <c r="AJ1507" s="19"/>
      <c r="AK1507" s="19"/>
      <c r="AL1507" s="19"/>
      <c r="AM1507" s="19"/>
      <c r="AN1507" s="19"/>
      <c r="AO1507" s="19"/>
      <c r="AP1507" s="19"/>
      <c r="AQ1507" s="19"/>
      <c r="AR1507" s="19"/>
      <c r="AS1507" s="19"/>
      <c r="AT1507" s="19"/>
      <c r="AU1507" s="19"/>
      <c r="AV1507" s="19"/>
      <c r="AW1507" s="19"/>
      <c r="AX1507" s="19"/>
      <c r="GA1507" s="42"/>
    </row>
    <row r="1508" spans="1:183" s="18" customFormat="1" ht="12.75" x14ac:dyDescent="0.2">
      <c r="A1508" s="39"/>
      <c r="B1508" s="40"/>
      <c r="C1508" s="40"/>
      <c r="D1508" s="40"/>
      <c r="E1508" s="40"/>
      <c r="F1508" s="40"/>
      <c r="G1508" s="41"/>
      <c r="H1508" s="40"/>
      <c r="I1508" s="40"/>
      <c r="J1508" s="40"/>
      <c r="K1508" s="19"/>
      <c r="L1508" s="19"/>
      <c r="M1508" s="19"/>
      <c r="N1508" s="19"/>
      <c r="O1508" s="19"/>
      <c r="P1508" s="19"/>
      <c r="Q1508" s="19"/>
      <c r="R1508" s="19"/>
      <c r="S1508" s="19"/>
      <c r="T1508" s="19"/>
      <c r="U1508" s="19"/>
      <c r="V1508" s="19"/>
      <c r="W1508" s="19"/>
      <c r="X1508" s="19"/>
      <c r="Y1508" s="19"/>
      <c r="Z1508" s="19"/>
      <c r="AA1508" s="19"/>
      <c r="AB1508" s="19"/>
      <c r="AC1508" s="19"/>
      <c r="AD1508" s="19"/>
      <c r="AE1508" s="19"/>
      <c r="AF1508" s="19"/>
      <c r="AG1508" s="19"/>
      <c r="AH1508" s="19"/>
      <c r="AI1508" s="19"/>
      <c r="AJ1508" s="19"/>
      <c r="AK1508" s="19"/>
      <c r="AL1508" s="19"/>
      <c r="AM1508" s="19"/>
      <c r="AN1508" s="19"/>
      <c r="AO1508" s="19"/>
      <c r="AP1508" s="19"/>
      <c r="AQ1508" s="19"/>
      <c r="AR1508" s="19"/>
      <c r="AS1508" s="19"/>
      <c r="AT1508" s="19"/>
      <c r="AU1508" s="19"/>
      <c r="AV1508" s="19"/>
      <c r="AW1508" s="19"/>
      <c r="AX1508" s="19"/>
      <c r="GA1508" s="42"/>
    </row>
    <row r="1509" spans="1:183" s="18" customFormat="1" ht="12.75" x14ac:dyDescent="0.2">
      <c r="A1509" s="39"/>
      <c r="B1509" s="40"/>
      <c r="C1509" s="40"/>
      <c r="D1509" s="40"/>
      <c r="E1509" s="40"/>
      <c r="F1509" s="40"/>
      <c r="G1509" s="41"/>
      <c r="H1509" s="40"/>
      <c r="I1509" s="40"/>
      <c r="J1509" s="40"/>
      <c r="K1509" s="19"/>
      <c r="L1509" s="19"/>
      <c r="M1509" s="19"/>
      <c r="N1509" s="19"/>
      <c r="O1509" s="19"/>
      <c r="P1509" s="19"/>
      <c r="Q1509" s="19"/>
      <c r="R1509" s="19"/>
      <c r="S1509" s="19"/>
      <c r="T1509" s="19"/>
      <c r="U1509" s="19"/>
      <c r="V1509" s="19"/>
      <c r="W1509" s="19"/>
      <c r="X1509" s="19"/>
      <c r="Y1509" s="19"/>
      <c r="Z1509" s="19"/>
      <c r="AA1509" s="19"/>
      <c r="AB1509" s="19"/>
      <c r="AC1509" s="19"/>
      <c r="AD1509" s="19"/>
      <c r="AE1509" s="19"/>
      <c r="AF1509" s="19"/>
      <c r="AG1509" s="19"/>
      <c r="AH1509" s="19"/>
      <c r="AI1509" s="19"/>
      <c r="AJ1509" s="19"/>
      <c r="AK1509" s="19"/>
      <c r="AL1509" s="19"/>
      <c r="AM1509" s="19"/>
      <c r="AN1509" s="19"/>
      <c r="AO1509" s="19"/>
      <c r="AP1509" s="19"/>
      <c r="AQ1509" s="19"/>
      <c r="AR1509" s="19"/>
      <c r="AS1509" s="19"/>
      <c r="AT1509" s="19"/>
      <c r="AU1509" s="19"/>
      <c r="AV1509" s="19"/>
      <c r="AW1509" s="19"/>
      <c r="AX1509" s="19"/>
      <c r="GA1509" s="42"/>
    </row>
    <row r="1510" spans="1:183" s="18" customFormat="1" ht="12.75" x14ac:dyDescent="0.2">
      <c r="A1510" s="39"/>
      <c r="B1510" s="40"/>
      <c r="C1510" s="40"/>
      <c r="D1510" s="40"/>
      <c r="E1510" s="40"/>
      <c r="F1510" s="40"/>
      <c r="G1510" s="41"/>
      <c r="H1510" s="40"/>
      <c r="I1510" s="40"/>
      <c r="J1510" s="40"/>
      <c r="K1510" s="19"/>
      <c r="L1510" s="19"/>
      <c r="M1510" s="19"/>
      <c r="N1510" s="19"/>
      <c r="O1510" s="19"/>
      <c r="P1510" s="19"/>
      <c r="Q1510" s="19"/>
      <c r="R1510" s="19"/>
      <c r="S1510" s="19"/>
      <c r="T1510" s="19"/>
      <c r="U1510" s="19"/>
      <c r="V1510" s="19"/>
      <c r="W1510" s="19"/>
      <c r="X1510" s="19"/>
      <c r="Y1510" s="19"/>
      <c r="Z1510" s="19"/>
      <c r="AA1510" s="19"/>
      <c r="AB1510" s="19"/>
      <c r="AC1510" s="19"/>
      <c r="AD1510" s="19"/>
      <c r="AE1510" s="19"/>
      <c r="AF1510" s="19"/>
      <c r="AG1510" s="19"/>
      <c r="AH1510" s="19"/>
      <c r="AI1510" s="19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/>
      <c r="GA1510" s="42"/>
    </row>
    <row r="1511" spans="1:183" s="18" customFormat="1" ht="12.75" x14ac:dyDescent="0.2">
      <c r="A1511" s="39"/>
      <c r="B1511" s="40"/>
      <c r="C1511" s="40"/>
      <c r="D1511" s="40"/>
      <c r="E1511" s="40"/>
      <c r="F1511" s="40"/>
      <c r="G1511" s="41"/>
      <c r="H1511" s="40"/>
      <c r="I1511" s="40"/>
      <c r="J1511" s="40"/>
      <c r="K1511" s="19"/>
      <c r="L1511" s="19"/>
      <c r="M1511" s="19"/>
      <c r="N1511" s="19"/>
      <c r="O1511" s="19"/>
      <c r="P1511" s="19"/>
      <c r="Q1511" s="19"/>
      <c r="R1511" s="19"/>
      <c r="S1511" s="19"/>
      <c r="T1511" s="19"/>
      <c r="U1511" s="19"/>
      <c r="V1511" s="19"/>
      <c r="W1511" s="19"/>
      <c r="X1511" s="19"/>
      <c r="Y1511" s="19"/>
      <c r="Z1511" s="19"/>
      <c r="AA1511" s="19"/>
      <c r="AB1511" s="19"/>
      <c r="AC1511" s="19"/>
      <c r="AD1511" s="19"/>
      <c r="AE1511" s="19"/>
      <c r="AF1511" s="19"/>
      <c r="AG1511" s="19"/>
      <c r="AH1511" s="19"/>
      <c r="AI1511" s="19"/>
      <c r="AJ1511" s="19"/>
      <c r="AK1511" s="19"/>
      <c r="AL1511" s="19"/>
      <c r="AM1511" s="19"/>
      <c r="AN1511" s="19"/>
      <c r="AO1511" s="19"/>
      <c r="AP1511" s="19"/>
      <c r="AQ1511" s="19"/>
      <c r="AR1511" s="19"/>
      <c r="AS1511" s="19"/>
      <c r="AT1511" s="19"/>
      <c r="AU1511" s="19"/>
      <c r="AV1511" s="19"/>
      <c r="AW1511" s="19"/>
      <c r="AX1511" s="19"/>
      <c r="GA1511" s="42"/>
    </row>
    <row r="1512" spans="1:183" s="18" customFormat="1" ht="12.75" x14ac:dyDescent="0.2">
      <c r="A1512" s="39"/>
      <c r="B1512" s="40"/>
      <c r="C1512" s="40"/>
      <c r="D1512" s="40"/>
      <c r="E1512" s="40"/>
      <c r="F1512" s="40"/>
      <c r="G1512" s="41"/>
      <c r="H1512" s="40"/>
      <c r="I1512" s="40"/>
      <c r="J1512" s="40"/>
      <c r="K1512" s="19"/>
      <c r="L1512" s="19"/>
      <c r="M1512" s="19"/>
      <c r="N1512" s="19"/>
      <c r="O1512" s="19"/>
      <c r="P1512" s="19"/>
      <c r="Q1512" s="19"/>
      <c r="R1512" s="19"/>
      <c r="S1512" s="19"/>
      <c r="T1512" s="19"/>
      <c r="U1512" s="19"/>
      <c r="V1512" s="19"/>
      <c r="W1512" s="19"/>
      <c r="X1512" s="19"/>
      <c r="Y1512" s="19"/>
      <c r="Z1512" s="19"/>
      <c r="AA1512" s="19"/>
      <c r="AB1512" s="19"/>
      <c r="AC1512" s="19"/>
      <c r="AD1512" s="19"/>
      <c r="AE1512" s="19"/>
      <c r="AF1512" s="19"/>
      <c r="AG1512" s="19"/>
      <c r="AH1512" s="19"/>
      <c r="AI1512" s="19"/>
      <c r="AJ1512" s="19"/>
      <c r="AK1512" s="19"/>
      <c r="AL1512" s="19"/>
      <c r="AM1512" s="19"/>
      <c r="AN1512" s="19"/>
      <c r="AO1512" s="19"/>
      <c r="AP1512" s="19"/>
      <c r="AQ1512" s="19"/>
      <c r="AR1512" s="19"/>
      <c r="AS1512" s="19"/>
      <c r="AT1512" s="19"/>
      <c r="AU1512" s="19"/>
      <c r="AV1512" s="19"/>
      <c r="AW1512" s="19"/>
      <c r="AX1512" s="19"/>
      <c r="GA1512" s="42"/>
    </row>
    <row r="1513" spans="1:183" s="18" customFormat="1" ht="12.75" x14ac:dyDescent="0.2">
      <c r="A1513" s="39"/>
      <c r="B1513" s="40"/>
      <c r="C1513" s="40"/>
      <c r="D1513" s="40"/>
      <c r="E1513" s="40"/>
      <c r="F1513" s="40"/>
      <c r="G1513" s="41"/>
      <c r="H1513" s="40"/>
      <c r="I1513" s="40"/>
      <c r="J1513" s="40"/>
      <c r="K1513" s="19"/>
      <c r="L1513" s="19"/>
      <c r="M1513" s="19"/>
      <c r="N1513" s="19"/>
      <c r="O1513" s="19"/>
      <c r="P1513" s="19"/>
      <c r="Q1513" s="19"/>
      <c r="R1513" s="19"/>
      <c r="S1513" s="19"/>
      <c r="T1513" s="19"/>
      <c r="U1513" s="19"/>
      <c r="V1513" s="19"/>
      <c r="W1513" s="19"/>
      <c r="X1513" s="19"/>
      <c r="Y1513" s="19"/>
      <c r="Z1513" s="19"/>
      <c r="AA1513" s="19"/>
      <c r="AB1513" s="19"/>
      <c r="AC1513" s="19"/>
      <c r="AD1513" s="19"/>
      <c r="AE1513" s="19"/>
      <c r="AF1513" s="19"/>
      <c r="AG1513" s="19"/>
      <c r="AH1513" s="19"/>
      <c r="AI1513" s="19"/>
      <c r="AJ1513" s="19"/>
      <c r="AK1513" s="19"/>
      <c r="AL1513" s="19"/>
      <c r="AM1513" s="19"/>
      <c r="AN1513" s="19"/>
      <c r="AO1513" s="19"/>
      <c r="AP1513" s="19"/>
      <c r="AQ1513" s="19"/>
      <c r="AR1513" s="19"/>
      <c r="AS1513" s="19"/>
      <c r="AT1513" s="19"/>
      <c r="AU1513" s="19"/>
      <c r="AV1513" s="19"/>
      <c r="AW1513" s="19"/>
      <c r="AX1513" s="19"/>
      <c r="GA1513" s="42"/>
    </row>
    <row r="1514" spans="1:183" s="18" customFormat="1" ht="12.75" x14ac:dyDescent="0.2">
      <c r="A1514" s="39"/>
      <c r="B1514" s="40"/>
      <c r="C1514" s="40"/>
      <c r="D1514" s="40"/>
      <c r="E1514" s="40"/>
      <c r="F1514" s="40"/>
      <c r="G1514" s="41"/>
      <c r="H1514" s="40"/>
      <c r="I1514" s="40"/>
      <c r="J1514" s="40"/>
      <c r="K1514" s="19"/>
      <c r="L1514" s="19"/>
      <c r="M1514" s="19"/>
      <c r="N1514" s="19"/>
      <c r="O1514" s="19"/>
      <c r="P1514" s="19"/>
      <c r="Q1514" s="19"/>
      <c r="R1514" s="19"/>
      <c r="S1514" s="19"/>
      <c r="T1514" s="19"/>
      <c r="U1514" s="19"/>
      <c r="V1514" s="19"/>
      <c r="W1514" s="19"/>
      <c r="X1514" s="19"/>
      <c r="Y1514" s="19"/>
      <c r="Z1514" s="19"/>
      <c r="AA1514" s="19"/>
      <c r="AB1514" s="19"/>
      <c r="AC1514" s="19"/>
      <c r="AD1514" s="19"/>
      <c r="AE1514" s="19"/>
      <c r="AF1514" s="19"/>
      <c r="AG1514" s="19"/>
      <c r="AH1514" s="19"/>
      <c r="AI1514" s="19"/>
      <c r="AJ1514" s="19"/>
      <c r="AK1514" s="19"/>
      <c r="AL1514" s="19"/>
      <c r="AM1514" s="19"/>
      <c r="AN1514" s="19"/>
      <c r="AO1514" s="19"/>
      <c r="AP1514" s="19"/>
      <c r="AQ1514" s="19"/>
      <c r="AR1514" s="19"/>
      <c r="AS1514" s="19"/>
      <c r="AT1514" s="19"/>
      <c r="AU1514" s="19"/>
      <c r="AV1514" s="19"/>
      <c r="AW1514" s="19"/>
      <c r="AX1514" s="19"/>
      <c r="GA1514" s="42"/>
    </row>
    <row r="1515" spans="1:183" s="18" customFormat="1" ht="12.75" x14ac:dyDescent="0.2">
      <c r="A1515" s="39"/>
      <c r="B1515" s="40"/>
      <c r="C1515" s="40"/>
      <c r="D1515" s="40"/>
      <c r="E1515" s="40"/>
      <c r="F1515" s="40"/>
      <c r="G1515" s="41"/>
      <c r="H1515" s="40"/>
      <c r="I1515" s="40"/>
      <c r="J1515" s="40"/>
      <c r="K1515" s="19"/>
      <c r="L1515" s="19"/>
      <c r="M1515" s="19"/>
      <c r="N1515" s="19"/>
      <c r="O1515" s="19"/>
      <c r="P1515" s="19"/>
      <c r="Q1515" s="19"/>
      <c r="R1515" s="19"/>
      <c r="S1515" s="19"/>
      <c r="T1515" s="19"/>
      <c r="U1515" s="19"/>
      <c r="V1515" s="19"/>
      <c r="W1515" s="19"/>
      <c r="X1515" s="19"/>
      <c r="Y1515" s="19"/>
      <c r="Z1515" s="19"/>
      <c r="AA1515" s="19"/>
      <c r="AB1515" s="19"/>
      <c r="AC1515" s="19"/>
      <c r="AD1515" s="19"/>
      <c r="AE1515" s="19"/>
      <c r="AF1515" s="19"/>
      <c r="AG1515" s="19"/>
      <c r="AH1515" s="19"/>
      <c r="AI1515" s="19"/>
      <c r="AJ1515" s="19"/>
      <c r="AK1515" s="19"/>
      <c r="AL1515" s="19"/>
      <c r="AM1515" s="19"/>
      <c r="AN1515" s="19"/>
      <c r="AO1515" s="19"/>
      <c r="AP1515" s="19"/>
      <c r="AQ1515" s="19"/>
      <c r="AR1515" s="19"/>
      <c r="AS1515" s="19"/>
      <c r="AT1515" s="19"/>
      <c r="AU1515" s="19"/>
      <c r="AV1515" s="19"/>
      <c r="AW1515" s="19"/>
      <c r="AX1515" s="19"/>
      <c r="GA1515" s="42"/>
    </row>
    <row r="1516" spans="1:183" s="18" customFormat="1" ht="12.75" x14ac:dyDescent="0.2">
      <c r="A1516" s="39"/>
      <c r="B1516" s="40"/>
      <c r="C1516" s="40"/>
      <c r="D1516" s="40"/>
      <c r="E1516" s="40"/>
      <c r="F1516" s="40"/>
      <c r="G1516" s="41"/>
      <c r="H1516" s="40"/>
      <c r="I1516" s="40"/>
      <c r="J1516" s="40"/>
      <c r="K1516" s="19"/>
      <c r="L1516" s="19"/>
      <c r="M1516" s="19"/>
      <c r="N1516" s="19"/>
      <c r="O1516" s="19"/>
      <c r="P1516" s="19"/>
      <c r="Q1516" s="19"/>
      <c r="R1516" s="19"/>
      <c r="S1516" s="19"/>
      <c r="T1516" s="19"/>
      <c r="U1516" s="19"/>
      <c r="V1516" s="19"/>
      <c r="W1516" s="19"/>
      <c r="X1516" s="19"/>
      <c r="Y1516" s="19"/>
      <c r="Z1516" s="19"/>
      <c r="AA1516" s="19"/>
      <c r="AB1516" s="19"/>
      <c r="AC1516" s="19"/>
      <c r="AD1516" s="19"/>
      <c r="AE1516" s="19"/>
      <c r="AF1516" s="19"/>
      <c r="AG1516" s="19"/>
      <c r="AH1516" s="19"/>
      <c r="AI1516" s="19"/>
      <c r="AJ1516" s="19"/>
      <c r="AK1516" s="19"/>
      <c r="AL1516" s="19"/>
      <c r="AM1516" s="19"/>
      <c r="AN1516" s="19"/>
      <c r="AO1516" s="19"/>
      <c r="AP1516" s="19"/>
      <c r="AQ1516" s="19"/>
      <c r="AR1516" s="19"/>
      <c r="AS1516" s="19"/>
      <c r="AT1516" s="19"/>
      <c r="AU1516" s="19"/>
      <c r="AV1516" s="19"/>
      <c r="AW1516" s="19"/>
      <c r="AX1516" s="19"/>
      <c r="GA1516" s="42"/>
    </row>
    <row r="1517" spans="1:183" s="18" customFormat="1" ht="12.75" x14ac:dyDescent="0.2">
      <c r="A1517" s="39"/>
      <c r="B1517" s="40"/>
      <c r="C1517" s="40"/>
      <c r="D1517" s="40"/>
      <c r="E1517" s="40"/>
      <c r="F1517" s="40"/>
      <c r="G1517" s="41"/>
      <c r="H1517" s="40"/>
      <c r="I1517" s="40"/>
      <c r="J1517" s="40"/>
      <c r="K1517" s="19"/>
      <c r="L1517" s="19"/>
      <c r="M1517" s="19"/>
      <c r="N1517" s="19"/>
      <c r="O1517" s="19"/>
      <c r="P1517" s="19"/>
      <c r="Q1517" s="19"/>
      <c r="R1517" s="19"/>
      <c r="S1517" s="19"/>
      <c r="T1517" s="19"/>
      <c r="U1517" s="19"/>
      <c r="V1517" s="19"/>
      <c r="W1517" s="19"/>
      <c r="X1517" s="19"/>
      <c r="Y1517" s="19"/>
      <c r="Z1517" s="19"/>
      <c r="AA1517" s="19"/>
      <c r="AB1517" s="19"/>
      <c r="AC1517" s="19"/>
      <c r="AD1517" s="19"/>
      <c r="AE1517" s="19"/>
      <c r="AF1517" s="19"/>
      <c r="AG1517" s="19"/>
      <c r="AH1517" s="19"/>
      <c r="AI1517" s="19"/>
      <c r="AJ1517" s="19"/>
      <c r="AK1517" s="19"/>
      <c r="AL1517" s="19"/>
      <c r="AM1517" s="19"/>
      <c r="AN1517" s="19"/>
      <c r="AO1517" s="19"/>
      <c r="AP1517" s="19"/>
      <c r="AQ1517" s="19"/>
      <c r="AR1517" s="19"/>
      <c r="AS1517" s="19"/>
      <c r="AT1517" s="19"/>
      <c r="AU1517" s="19"/>
      <c r="AV1517" s="19"/>
      <c r="AW1517" s="19"/>
      <c r="AX1517" s="19"/>
      <c r="GA1517" s="42"/>
    </row>
    <row r="1518" spans="1:183" s="18" customFormat="1" ht="12.75" x14ac:dyDescent="0.2">
      <c r="A1518" s="39"/>
      <c r="B1518" s="40"/>
      <c r="C1518" s="40"/>
      <c r="D1518" s="40"/>
      <c r="E1518" s="40"/>
      <c r="F1518" s="40"/>
      <c r="G1518" s="41"/>
      <c r="H1518" s="40"/>
      <c r="I1518" s="40"/>
      <c r="J1518" s="40"/>
      <c r="K1518" s="19"/>
      <c r="L1518" s="19"/>
      <c r="M1518" s="19"/>
      <c r="N1518" s="19"/>
      <c r="O1518" s="19"/>
      <c r="P1518" s="19"/>
      <c r="Q1518" s="19"/>
      <c r="R1518" s="19"/>
      <c r="S1518" s="19"/>
      <c r="T1518" s="19"/>
      <c r="U1518" s="19"/>
      <c r="V1518" s="19"/>
      <c r="W1518" s="19"/>
      <c r="X1518" s="19"/>
      <c r="Y1518" s="19"/>
      <c r="Z1518" s="19"/>
      <c r="AA1518" s="19"/>
      <c r="AB1518" s="19"/>
      <c r="AC1518" s="19"/>
      <c r="AD1518" s="19"/>
      <c r="AE1518" s="19"/>
      <c r="AF1518" s="19"/>
      <c r="AG1518" s="19"/>
      <c r="AH1518" s="19"/>
      <c r="AI1518" s="19"/>
      <c r="AJ1518" s="19"/>
      <c r="AK1518" s="19"/>
      <c r="AL1518" s="19"/>
      <c r="AM1518" s="19"/>
      <c r="AN1518" s="19"/>
      <c r="AO1518" s="19"/>
      <c r="AP1518" s="19"/>
      <c r="AQ1518" s="19"/>
      <c r="AR1518" s="19"/>
      <c r="AS1518" s="19"/>
      <c r="AT1518" s="19"/>
      <c r="AU1518" s="19"/>
      <c r="AV1518" s="19"/>
      <c r="AW1518" s="19"/>
      <c r="AX1518" s="19"/>
      <c r="GA1518" s="42"/>
    </row>
    <row r="1519" spans="1:183" s="18" customFormat="1" ht="12.75" x14ac:dyDescent="0.2">
      <c r="A1519" s="39"/>
      <c r="B1519" s="40"/>
      <c r="C1519" s="40"/>
      <c r="D1519" s="40"/>
      <c r="E1519" s="40"/>
      <c r="F1519" s="40"/>
      <c r="G1519" s="41"/>
      <c r="H1519" s="40"/>
      <c r="I1519" s="40"/>
      <c r="J1519" s="40"/>
      <c r="K1519" s="19"/>
      <c r="L1519" s="19"/>
      <c r="M1519" s="19"/>
      <c r="N1519" s="19"/>
      <c r="O1519" s="19"/>
      <c r="P1519" s="19"/>
      <c r="Q1519" s="19"/>
      <c r="R1519" s="19"/>
      <c r="S1519" s="19"/>
      <c r="T1519" s="19"/>
      <c r="U1519" s="19"/>
      <c r="V1519" s="19"/>
      <c r="W1519" s="19"/>
      <c r="X1519" s="19"/>
      <c r="Y1519" s="19"/>
      <c r="Z1519" s="19"/>
      <c r="AA1519" s="19"/>
      <c r="AB1519" s="19"/>
      <c r="AC1519" s="19"/>
      <c r="AD1519" s="19"/>
      <c r="AE1519" s="19"/>
      <c r="AF1519" s="19"/>
      <c r="AG1519" s="19"/>
      <c r="AH1519" s="19"/>
      <c r="AI1519" s="19"/>
      <c r="AJ1519" s="19"/>
      <c r="AK1519" s="19"/>
      <c r="AL1519" s="19"/>
      <c r="AM1519" s="19"/>
      <c r="AN1519" s="19"/>
      <c r="AO1519" s="19"/>
      <c r="AP1519" s="19"/>
      <c r="AQ1519" s="19"/>
      <c r="AR1519" s="19"/>
      <c r="AS1519" s="19"/>
      <c r="AT1519" s="19"/>
      <c r="AU1519" s="19"/>
      <c r="AV1519" s="19"/>
      <c r="AW1519" s="19"/>
      <c r="AX1519" s="19"/>
      <c r="GA1519" s="42"/>
    </row>
    <row r="1520" spans="1:183" s="18" customFormat="1" ht="12.75" x14ac:dyDescent="0.2">
      <c r="A1520" s="39"/>
      <c r="B1520" s="40"/>
      <c r="C1520" s="40"/>
      <c r="D1520" s="40"/>
      <c r="E1520" s="40"/>
      <c r="F1520" s="40"/>
      <c r="G1520" s="41"/>
      <c r="H1520" s="40"/>
      <c r="I1520" s="40"/>
      <c r="J1520" s="40"/>
      <c r="K1520" s="19"/>
      <c r="L1520" s="19"/>
      <c r="M1520" s="19"/>
      <c r="N1520" s="19"/>
      <c r="O1520" s="19"/>
      <c r="P1520" s="19"/>
      <c r="Q1520" s="19"/>
      <c r="R1520" s="19"/>
      <c r="S1520" s="19"/>
      <c r="T1520" s="19"/>
      <c r="U1520" s="19"/>
      <c r="V1520" s="19"/>
      <c r="W1520" s="19"/>
      <c r="X1520" s="19"/>
      <c r="Y1520" s="19"/>
      <c r="Z1520" s="19"/>
      <c r="AA1520" s="19"/>
      <c r="AB1520" s="19"/>
      <c r="AC1520" s="19"/>
      <c r="AD1520" s="19"/>
      <c r="AE1520" s="19"/>
      <c r="AF1520" s="19"/>
      <c r="AG1520" s="19"/>
      <c r="AH1520" s="19"/>
      <c r="AI1520" s="19"/>
      <c r="AJ1520" s="19"/>
      <c r="AK1520" s="19"/>
      <c r="AL1520" s="19"/>
      <c r="AM1520" s="19"/>
      <c r="AN1520" s="19"/>
      <c r="AO1520" s="19"/>
      <c r="AP1520" s="19"/>
      <c r="AQ1520" s="19"/>
      <c r="AR1520" s="19"/>
      <c r="AS1520" s="19"/>
      <c r="AT1520" s="19"/>
      <c r="AU1520" s="19"/>
      <c r="AV1520" s="19"/>
      <c r="AW1520" s="19"/>
      <c r="AX1520" s="19"/>
      <c r="GA1520" s="42"/>
    </row>
    <row r="1521" spans="1:183" s="18" customFormat="1" ht="12.75" x14ac:dyDescent="0.2">
      <c r="A1521" s="39"/>
      <c r="B1521" s="40"/>
      <c r="C1521" s="40"/>
      <c r="D1521" s="40"/>
      <c r="E1521" s="40"/>
      <c r="F1521" s="40"/>
      <c r="G1521" s="41"/>
      <c r="H1521" s="40"/>
      <c r="I1521" s="40"/>
      <c r="J1521" s="40"/>
      <c r="K1521" s="19"/>
      <c r="L1521" s="19"/>
      <c r="M1521" s="19"/>
      <c r="N1521" s="19"/>
      <c r="O1521" s="19"/>
      <c r="P1521" s="19"/>
      <c r="Q1521" s="19"/>
      <c r="R1521" s="19"/>
      <c r="S1521" s="19"/>
      <c r="T1521" s="19"/>
      <c r="U1521" s="19"/>
      <c r="V1521" s="19"/>
      <c r="W1521" s="19"/>
      <c r="X1521" s="19"/>
      <c r="Y1521" s="19"/>
      <c r="Z1521" s="19"/>
      <c r="AA1521" s="19"/>
      <c r="AB1521" s="19"/>
      <c r="AC1521" s="19"/>
      <c r="AD1521" s="19"/>
      <c r="AE1521" s="19"/>
      <c r="AF1521" s="19"/>
      <c r="AG1521" s="19"/>
      <c r="AH1521" s="19"/>
      <c r="AI1521" s="19"/>
      <c r="AJ1521" s="19"/>
      <c r="AK1521" s="19"/>
      <c r="AL1521" s="19"/>
      <c r="AM1521" s="19"/>
      <c r="AN1521" s="19"/>
      <c r="AO1521" s="19"/>
      <c r="AP1521" s="19"/>
      <c r="AQ1521" s="19"/>
      <c r="AR1521" s="19"/>
      <c r="AS1521" s="19"/>
      <c r="AT1521" s="19"/>
      <c r="AU1521" s="19"/>
      <c r="AV1521" s="19"/>
      <c r="AW1521" s="19"/>
      <c r="AX1521" s="19"/>
      <c r="GA1521" s="42"/>
    </row>
    <row r="1522" spans="1:183" s="18" customFormat="1" ht="12.75" x14ac:dyDescent="0.2">
      <c r="A1522" s="39"/>
      <c r="B1522" s="40"/>
      <c r="C1522" s="40"/>
      <c r="D1522" s="40"/>
      <c r="E1522" s="40"/>
      <c r="F1522" s="40"/>
      <c r="G1522" s="41"/>
      <c r="H1522" s="40"/>
      <c r="I1522" s="40"/>
      <c r="J1522" s="40"/>
      <c r="K1522" s="19"/>
      <c r="L1522" s="19"/>
      <c r="M1522" s="19"/>
      <c r="N1522" s="19"/>
      <c r="O1522" s="19"/>
      <c r="P1522" s="19"/>
      <c r="Q1522" s="19"/>
      <c r="R1522" s="19"/>
      <c r="S1522" s="19"/>
      <c r="T1522" s="19"/>
      <c r="U1522" s="19"/>
      <c r="V1522" s="19"/>
      <c r="W1522" s="19"/>
      <c r="X1522" s="19"/>
      <c r="Y1522" s="19"/>
      <c r="Z1522" s="19"/>
      <c r="AA1522" s="19"/>
      <c r="AB1522" s="19"/>
      <c r="AC1522" s="19"/>
      <c r="AD1522" s="19"/>
      <c r="AE1522" s="19"/>
      <c r="AF1522" s="19"/>
      <c r="AG1522" s="19"/>
      <c r="AH1522" s="19"/>
      <c r="AI1522" s="19"/>
      <c r="AJ1522" s="19"/>
      <c r="AK1522" s="19"/>
      <c r="AL1522" s="19"/>
      <c r="AM1522" s="19"/>
      <c r="AN1522" s="19"/>
      <c r="AO1522" s="19"/>
      <c r="AP1522" s="19"/>
      <c r="AQ1522" s="19"/>
      <c r="AR1522" s="19"/>
      <c r="AS1522" s="19"/>
      <c r="AT1522" s="19"/>
      <c r="AU1522" s="19"/>
      <c r="AV1522" s="19"/>
      <c r="AW1522" s="19"/>
      <c r="AX1522" s="19"/>
      <c r="GA1522" s="42"/>
    </row>
    <row r="1523" spans="1:183" s="18" customFormat="1" ht="12.75" x14ac:dyDescent="0.2">
      <c r="A1523" s="39"/>
      <c r="B1523" s="40"/>
      <c r="C1523" s="40"/>
      <c r="D1523" s="40"/>
      <c r="E1523" s="40"/>
      <c r="F1523" s="40"/>
      <c r="G1523" s="41"/>
      <c r="H1523" s="40"/>
      <c r="I1523" s="40"/>
      <c r="J1523" s="40"/>
      <c r="K1523" s="19"/>
      <c r="L1523" s="19"/>
      <c r="M1523" s="19"/>
      <c r="N1523" s="19"/>
      <c r="O1523" s="19"/>
      <c r="P1523" s="19"/>
      <c r="Q1523" s="19"/>
      <c r="R1523" s="19"/>
      <c r="S1523" s="19"/>
      <c r="T1523" s="19"/>
      <c r="U1523" s="19"/>
      <c r="V1523" s="19"/>
      <c r="W1523" s="19"/>
      <c r="X1523" s="19"/>
      <c r="Y1523" s="19"/>
      <c r="Z1523" s="19"/>
      <c r="AA1523" s="19"/>
      <c r="AB1523" s="19"/>
      <c r="AC1523" s="19"/>
      <c r="AD1523" s="19"/>
      <c r="AE1523" s="19"/>
      <c r="AF1523" s="19"/>
      <c r="AG1523" s="19"/>
      <c r="AH1523" s="19"/>
      <c r="AI1523" s="19"/>
      <c r="AJ1523" s="19"/>
      <c r="AK1523" s="19"/>
      <c r="AL1523" s="19"/>
      <c r="AM1523" s="19"/>
      <c r="AN1523" s="19"/>
      <c r="AO1523" s="19"/>
      <c r="AP1523" s="19"/>
      <c r="AQ1523" s="19"/>
      <c r="AR1523" s="19"/>
      <c r="AS1523" s="19"/>
      <c r="AT1523" s="19"/>
      <c r="AU1523" s="19"/>
      <c r="AV1523" s="19"/>
      <c r="AW1523" s="19"/>
      <c r="AX1523" s="19"/>
      <c r="GA1523" s="42"/>
    </row>
    <row r="1524" spans="1:183" s="18" customFormat="1" ht="12.75" x14ac:dyDescent="0.2">
      <c r="A1524" s="39"/>
      <c r="B1524" s="40"/>
      <c r="C1524" s="40"/>
      <c r="D1524" s="40"/>
      <c r="E1524" s="40"/>
      <c r="F1524" s="40"/>
      <c r="G1524" s="41"/>
      <c r="H1524" s="40"/>
      <c r="I1524" s="40"/>
      <c r="J1524" s="40"/>
      <c r="K1524" s="19"/>
      <c r="L1524" s="19"/>
      <c r="M1524" s="19"/>
      <c r="N1524" s="19"/>
      <c r="O1524" s="19"/>
      <c r="P1524" s="19"/>
      <c r="Q1524" s="19"/>
      <c r="R1524" s="19"/>
      <c r="S1524" s="19"/>
      <c r="T1524" s="19"/>
      <c r="U1524" s="19"/>
      <c r="V1524" s="19"/>
      <c r="W1524" s="19"/>
      <c r="X1524" s="19"/>
      <c r="Y1524" s="19"/>
      <c r="Z1524" s="19"/>
      <c r="AA1524" s="19"/>
      <c r="AB1524" s="19"/>
      <c r="AC1524" s="19"/>
      <c r="AD1524" s="19"/>
      <c r="AE1524" s="19"/>
      <c r="AF1524" s="19"/>
      <c r="AG1524" s="19"/>
      <c r="AH1524" s="19"/>
      <c r="AI1524" s="19"/>
      <c r="AJ1524" s="19"/>
      <c r="AK1524" s="19"/>
      <c r="AL1524" s="19"/>
      <c r="AM1524" s="19"/>
      <c r="AN1524" s="19"/>
      <c r="AO1524" s="19"/>
      <c r="AP1524" s="19"/>
      <c r="AQ1524" s="19"/>
      <c r="AR1524" s="19"/>
      <c r="AS1524" s="19"/>
      <c r="AT1524" s="19"/>
      <c r="AU1524" s="19"/>
      <c r="AV1524" s="19"/>
      <c r="AW1524" s="19"/>
      <c r="AX1524" s="19"/>
      <c r="GA1524" s="42"/>
    </row>
    <row r="1525" spans="1:183" s="18" customFormat="1" ht="12.75" x14ac:dyDescent="0.2">
      <c r="A1525" s="39"/>
      <c r="B1525" s="40"/>
      <c r="C1525" s="40"/>
      <c r="D1525" s="40"/>
      <c r="E1525" s="40"/>
      <c r="F1525" s="40"/>
      <c r="G1525" s="41"/>
      <c r="H1525" s="40"/>
      <c r="I1525" s="40"/>
      <c r="J1525" s="40"/>
      <c r="K1525" s="19"/>
      <c r="L1525" s="19"/>
      <c r="M1525" s="19"/>
      <c r="N1525" s="19"/>
      <c r="O1525" s="19"/>
      <c r="P1525" s="19"/>
      <c r="Q1525" s="19"/>
      <c r="R1525" s="19"/>
      <c r="S1525" s="19"/>
      <c r="T1525" s="19"/>
      <c r="U1525" s="19"/>
      <c r="V1525" s="19"/>
      <c r="W1525" s="19"/>
      <c r="X1525" s="19"/>
      <c r="Y1525" s="19"/>
      <c r="Z1525" s="19"/>
      <c r="AA1525" s="19"/>
      <c r="AB1525" s="19"/>
      <c r="AC1525" s="19"/>
      <c r="AD1525" s="19"/>
      <c r="AE1525" s="19"/>
      <c r="AF1525" s="19"/>
      <c r="AG1525" s="19"/>
      <c r="AH1525" s="19"/>
      <c r="AI1525" s="19"/>
      <c r="AJ1525" s="19"/>
      <c r="AK1525" s="19"/>
      <c r="AL1525" s="19"/>
      <c r="AM1525" s="19"/>
      <c r="AN1525" s="19"/>
      <c r="AO1525" s="19"/>
      <c r="AP1525" s="19"/>
      <c r="AQ1525" s="19"/>
      <c r="AR1525" s="19"/>
      <c r="AS1525" s="19"/>
      <c r="AT1525" s="19"/>
      <c r="AU1525" s="19"/>
      <c r="AV1525" s="19"/>
      <c r="AW1525" s="19"/>
      <c r="AX1525" s="19"/>
      <c r="GA1525" s="42"/>
    </row>
    <row r="1526" spans="1:183" s="18" customFormat="1" ht="12.75" x14ac:dyDescent="0.2">
      <c r="A1526" s="39"/>
      <c r="B1526" s="40"/>
      <c r="C1526" s="40"/>
      <c r="D1526" s="40"/>
      <c r="E1526" s="40"/>
      <c r="F1526" s="40"/>
      <c r="G1526" s="41"/>
      <c r="H1526" s="40"/>
      <c r="I1526" s="40"/>
      <c r="J1526" s="40"/>
      <c r="K1526" s="19"/>
      <c r="L1526" s="19"/>
      <c r="M1526" s="19"/>
      <c r="N1526" s="19"/>
      <c r="O1526" s="19"/>
      <c r="P1526" s="19"/>
      <c r="Q1526" s="19"/>
      <c r="R1526" s="19"/>
      <c r="S1526" s="19"/>
      <c r="T1526" s="19"/>
      <c r="U1526" s="19"/>
      <c r="V1526" s="19"/>
      <c r="W1526" s="19"/>
      <c r="X1526" s="19"/>
      <c r="Y1526" s="19"/>
      <c r="Z1526" s="19"/>
      <c r="AA1526" s="19"/>
      <c r="AB1526" s="19"/>
      <c r="AC1526" s="19"/>
      <c r="AD1526" s="19"/>
      <c r="AE1526" s="19"/>
      <c r="AF1526" s="19"/>
      <c r="AG1526" s="19"/>
      <c r="AH1526" s="19"/>
      <c r="AI1526" s="19"/>
      <c r="AJ1526" s="19"/>
      <c r="AK1526" s="19"/>
      <c r="AL1526" s="19"/>
      <c r="AM1526" s="19"/>
      <c r="AN1526" s="19"/>
      <c r="AO1526" s="19"/>
      <c r="AP1526" s="19"/>
      <c r="AQ1526" s="19"/>
      <c r="AR1526" s="19"/>
      <c r="AS1526" s="19"/>
      <c r="AT1526" s="19"/>
      <c r="AU1526" s="19"/>
      <c r="AV1526" s="19"/>
      <c r="AW1526" s="19"/>
      <c r="AX1526" s="19"/>
      <c r="GA1526" s="42"/>
    </row>
    <row r="1527" spans="1:183" s="18" customFormat="1" ht="12.75" x14ac:dyDescent="0.2">
      <c r="A1527" s="39"/>
      <c r="B1527" s="40"/>
      <c r="C1527" s="40"/>
      <c r="D1527" s="40"/>
      <c r="E1527" s="40"/>
      <c r="F1527" s="40"/>
      <c r="G1527" s="41"/>
      <c r="H1527" s="40"/>
      <c r="I1527" s="40"/>
      <c r="J1527" s="40"/>
      <c r="K1527" s="19"/>
      <c r="L1527" s="19"/>
      <c r="M1527" s="19"/>
      <c r="N1527" s="19"/>
      <c r="O1527" s="19"/>
      <c r="P1527" s="19"/>
      <c r="Q1527" s="19"/>
      <c r="R1527" s="19"/>
      <c r="S1527" s="19"/>
      <c r="T1527" s="19"/>
      <c r="U1527" s="19"/>
      <c r="V1527" s="19"/>
      <c r="W1527" s="19"/>
      <c r="X1527" s="19"/>
      <c r="Y1527" s="19"/>
      <c r="Z1527" s="19"/>
      <c r="AA1527" s="19"/>
      <c r="AB1527" s="19"/>
      <c r="AC1527" s="19"/>
      <c r="AD1527" s="19"/>
      <c r="AE1527" s="19"/>
      <c r="AF1527" s="19"/>
      <c r="AG1527" s="19"/>
      <c r="AH1527" s="19"/>
      <c r="AI1527" s="19"/>
      <c r="AJ1527" s="19"/>
      <c r="AK1527" s="19"/>
      <c r="AL1527" s="19"/>
      <c r="AM1527" s="19"/>
      <c r="AN1527" s="19"/>
      <c r="AO1527" s="19"/>
      <c r="AP1527" s="19"/>
      <c r="AQ1527" s="19"/>
      <c r="AR1527" s="19"/>
      <c r="AS1527" s="19"/>
      <c r="AT1527" s="19"/>
      <c r="AU1527" s="19"/>
      <c r="AV1527" s="19"/>
      <c r="AW1527" s="19"/>
      <c r="AX1527" s="19"/>
      <c r="GA1527" s="42"/>
    </row>
    <row r="1528" spans="1:183" s="18" customFormat="1" ht="12.75" x14ac:dyDescent="0.2">
      <c r="A1528" s="39"/>
      <c r="B1528" s="40"/>
      <c r="C1528" s="40"/>
      <c r="D1528" s="40"/>
      <c r="E1528" s="40"/>
      <c r="F1528" s="40"/>
      <c r="G1528" s="41"/>
      <c r="H1528" s="40"/>
      <c r="I1528" s="40"/>
      <c r="J1528" s="40"/>
      <c r="K1528" s="19"/>
      <c r="L1528" s="19"/>
      <c r="M1528" s="19"/>
      <c r="N1528" s="19"/>
      <c r="O1528" s="19"/>
      <c r="P1528" s="19"/>
      <c r="Q1528" s="19"/>
      <c r="R1528" s="19"/>
      <c r="S1528" s="19"/>
      <c r="T1528" s="19"/>
      <c r="U1528" s="19"/>
      <c r="V1528" s="19"/>
      <c r="W1528" s="19"/>
      <c r="X1528" s="19"/>
      <c r="Y1528" s="19"/>
      <c r="Z1528" s="19"/>
      <c r="AA1528" s="19"/>
      <c r="AB1528" s="19"/>
      <c r="AC1528" s="19"/>
      <c r="AD1528" s="19"/>
      <c r="AE1528" s="19"/>
      <c r="AF1528" s="19"/>
      <c r="AG1528" s="19"/>
      <c r="AH1528" s="19"/>
      <c r="AI1528" s="19"/>
      <c r="AJ1528" s="19"/>
      <c r="AK1528" s="19"/>
      <c r="AL1528" s="19"/>
      <c r="AM1528" s="19"/>
      <c r="AN1528" s="19"/>
      <c r="AO1528" s="19"/>
      <c r="AP1528" s="19"/>
      <c r="AQ1528" s="19"/>
      <c r="AR1528" s="19"/>
      <c r="AS1528" s="19"/>
      <c r="AT1528" s="19"/>
      <c r="AU1528" s="19"/>
      <c r="AV1528" s="19"/>
      <c r="AW1528" s="19"/>
      <c r="AX1528" s="19"/>
      <c r="GA1528" s="42"/>
    </row>
    <row r="1529" spans="1:183" s="18" customFormat="1" ht="12.75" x14ac:dyDescent="0.2">
      <c r="A1529" s="39"/>
      <c r="B1529" s="40"/>
      <c r="C1529" s="40"/>
      <c r="D1529" s="40"/>
      <c r="E1529" s="40"/>
      <c r="F1529" s="40"/>
      <c r="G1529" s="41"/>
      <c r="H1529" s="40"/>
      <c r="I1529" s="40"/>
      <c r="J1529" s="40"/>
      <c r="K1529" s="19"/>
      <c r="L1529" s="19"/>
      <c r="M1529" s="19"/>
      <c r="N1529" s="19"/>
      <c r="O1529" s="19"/>
      <c r="P1529" s="19"/>
      <c r="Q1529" s="19"/>
      <c r="R1529" s="19"/>
      <c r="S1529" s="19"/>
      <c r="T1529" s="19"/>
      <c r="U1529" s="19"/>
      <c r="V1529" s="19"/>
      <c r="W1529" s="19"/>
      <c r="X1529" s="19"/>
      <c r="Y1529" s="19"/>
      <c r="Z1529" s="19"/>
      <c r="AA1529" s="19"/>
      <c r="AB1529" s="19"/>
      <c r="AC1529" s="19"/>
      <c r="AD1529" s="19"/>
      <c r="AE1529" s="19"/>
      <c r="AF1529" s="19"/>
      <c r="AG1529" s="19"/>
      <c r="AH1529" s="19"/>
      <c r="AI1529" s="19"/>
      <c r="AJ1529" s="19"/>
      <c r="AK1529" s="19"/>
      <c r="AL1529" s="19"/>
      <c r="AM1529" s="19"/>
      <c r="AN1529" s="19"/>
      <c r="AO1529" s="19"/>
      <c r="AP1529" s="19"/>
      <c r="AQ1529" s="19"/>
      <c r="AR1529" s="19"/>
      <c r="AS1529" s="19"/>
      <c r="AT1529" s="19"/>
      <c r="AU1529" s="19"/>
      <c r="AV1529" s="19"/>
      <c r="AW1529" s="19"/>
      <c r="AX1529" s="19"/>
      <c r="GA1529" s="42"/>
    </row>
    <row r="1530" spans="1:183" s="18" customFormat="1" ht="12.75" x14ac:dyDescent="0.2">
      <c r="A1530" s="39"/>
      <c r="B1530" s="40"/>
      <c r="C1530" s="40"/>
      <c r="D1530" s="40"/>
      <c r="E1530" s="40"/>
      <c r="F1530" s="40"/>
      <c r="G1530" s="41"/>
      <c r="H1530" s="40"/>
      <c r="I1530" s="40"/>
      <c r="J1530" s="40"/>
      <c r="K1530" s="19"/>
      <c r="L1530" s="19"/>
      <c r="M1530" s="19"/>
      <c r="N1530" s="19"/>
      <c r="O1530" s="19"/>
      <c r="P1530" s="19"/>
      <c r="Q1530" s="19"/>
      <c r="R1530" s="19"/>
      <c r="S1530" s="19"/>
      <c r="T1530" s="19"/>
      <c r="U1530" s="19"/>
      <c r="V1530" s="19"/>
      <c r="W1530" s="19"/>
      <c r="X1530" s="19"/>
      <c r="Y1530" s="19"/>
      <c r="Z1530" s="19"/>
      <c r="AA1530" s="19"/>
      <c r="AB1530" s="19"/>
      <c r="AC1530" s="19"/>
      <c r="AD1530" s="19"/>
      <c r="AE1530" s="19"/>
      <c r="AF1530" s="19"/>
      <c r="AG1530" s="19"/>
      <c r="AH1530" s="19"/>
      <c r="AI1530" s="19"/>
      <c r="AJ1530" s="19"/>
      <c r="AK1530" s="19"/>
      <c r="AL1530" s="19"/>
      <c r="AM1530" s="19"/>
      <c r="AN1530" s="19"/>
      <c r="AO1530" s="19"/>
      <c r="AP1530" s="19"/>
      <c r="AQ1530" s="19"/>
      <c r="AR1530" s="19"/>
      <c r="AS1530" s="19"/>
      <c r="AT1530" s="19"/>
      <c r="AU1530" s="19"/>
      <c r="AV1530" s="19"/>
      <c r="AW1530" s="19"/>
      <c r="AX1530" s="19"/>
      <c r="GA1530" s="42"/>
    </row>
    <row r="1531" spans="1:183" s="18" customFormat="1" ht="12.75" x14ac:dyDescent="0.2">
      <c r="A1531" s="39"/>
      <c r="B1531" s="40"/>
      <c r="C1531" s="40"/>
      <c r="D1531" s="40"/>
      <c r="E1531" s="40"/>
      <c r="F1531" s="40"/>
      <c r="G1531" s="41"/>
      <c r="H1531" s="40"/>
      <c r="I1531" s="40"/>
      <c r="J1531" s="40"/>
      <c r="K1531" s="19"/>
      <c r="L1531" s="19"/>
      <c r="M1531" s="19"/>
      <c r="N1531" s="19"/>
      <c r="O1531" s="19"/>
      <c r="P1531" s="19"/>
      <c r="Q1531" s="19"/>
      <c r="R1531" s="19"/>
      <c r="S1531" s="19"/>
      <c r="T1531" s="19"/>
      <c r="U1531" s="19"/>
      <c r="V1531" s="19"/>
      <c r="W1531" s="19"/>
      <c r="X1531" s="19"/>
      <c r="Y1531" s="19"/>
      <c r="Z1531" s="19"/>
      <c r="AA1531" s="19"/>
      <c r="AB1531" s="19"/>
      <c r="AC1531" s="19"/>
      <c r="AD1531" s="19"/>
      <c r="AE1531" s="19"/>
      <c r="AF1531" s="19"/>
      <c r="AG1531" s="19"/>
      <c r="AH1531" s="19"/>
      <c r="AI1531" s="19"/>
      <c r="AJ1531" s="19"/>
      <c r="AK1531" s="19"/>
      <c r="AL1531" s="19"/>
      <c r="AM1531" s="19"/>
      <c r="AN1531" s="19"/>
      <c r="AO1531" s="19"/>
      <c r="AP1531" s="19"/>
      <c r="AQ1531" s="19"/>
      <c r="AR1531" s="19"/>
      <c r="AS1531" s="19"/>
      <c r="AT1531" s="19"/>
      <c r="AU1531" s="19"/>
      <c r="AV1531" s="19"/>
      <c r="AW1531" s="19"/>
      <c r="AX1531" s="19"/>
      <c r="GA1531" s="42"/>
    </row>
    <row r="1532" spans="1:183" s="18" customFormat="1" ht="12.75" x14ac:dyDescent="0.2">
      <c r="A1532" s="39"/>
      <c r="B1532" s="40"/>
      <c r="C1532" s="40"/>
      <c r="D1532" s="40"/>
      <c r="E1532" s="40"/>
      <c r="F1532" s="40"/>
      <c r="G1532" s="41"/>
      <c r="H1532" s="40"/>
      <c r="I1532" s="40"/>
      <c r="J1532" s="40"/>
      <c r="K1532" s="19"/>
      <c r="L1532" s="19"/>
      <c r="M1532" s="19"/>
      <c r="N1532" s="19"/>
      <c r="O1532" s="19"/>
      <c r="P1532" s="19"/>
      <c r="Q1532" s="19"/>
      <c r="R1532" s="19"/>
      <c r="S1532" s="19"/>
      <c r="T1532" s="19"/>
      <c r="U1532" s="19"/>
      <c r="V1532" s="19"/>
      <c r="W1532" s="19"/>
      <c r="X1532" s="19"/>
      <c r="Y1532" s="19"/>
      <c r="Z1532" s="19"/>
      <c r="AA1532" s="19"/>
      <c r="AB1532" s="19"/>
      <c r="AC1532" s="19"/>
      <c r="AD1532" s="19"/>
      <c r="AE1532" s="19"/>
      <c r="AF1532" s="19"/>
      <c r="AG1532" s="19"/>
      <c r="AH1532" s="19"/>
      <c r="AI1532" s="19"/>
      <c r="AJ1532" s="19"/>
      <c r="AK1532" s="19"/>
      <c r="AL1532" s="19"/>
      <c r="AM1532" s="19"/>
      <c r="AN1532" s="19"/>
      <c r="AO1532" s="19"/>
      <c r="AP1532" s="19"/>
      <c r="AQ1532" s="19"/>
      <c r="AR1532" s="19"/>
      <c r="AS1532" s="19"/>
      <c r="AT1532" s="19"/>
      <c r="AU1532" s="19"/>
      <c r="AV1532" s="19"/>
      <c r="AW1532" s="19"/>
      <c r="AX1532" s="19"/>
      <c r="GA1532" s="42"/>
    </row>
    <row r="1533" spans="1:183" s="18" customFormat="1" ht="12.75" x14ac:dyDescent="0.2">
      <c r="A1533" s="39"/>
      <c r="B1533" s="40"/>
      <c r="C1533" s="40"/>
      <c r="D1533" s="40"/>
      <c r="E1533" s="40"/>
      <c r="F1533" s="40"/>
      <c r="G1533" s="41"/>
      <c r="H1533" s="40"/>
      <c r="I1533" s="40"/>
      <c r="J1533" s="40"/>
      <c r="K1533" s="19"/>
      <c r="L1533" s="19"/>
      <c r="M1533" s="19"/>
      <c r="N1533" s="19"/>
      <c r="O1533" s="19"/>
      <c r="P1533" s="19"/>
      <c r="Q1533" s="19"/>
      <c r="R1533" s="19"/>
      <c r="S1533" s="19"/>
      <c r="T1533" s="19"/>
      <c r="U1533" s="19"/>
      <c r="V1533" s="19"/>
      <c r="W1533" s="19"/>
      <c r="X1533" s="19"/>
      <c r="Y1533" s="19"/>
      <c r="Z1533" s="19"/>
      <c r="AA1533" s="19"/>
      <c r="AB1533" s="19"/>
      <c r="AC1533" s="19"/>
      <c r="AD1533" s="19"/>
      <c r="AE1533" s="19"/>
      <c r="AF1533" s="19"/>
      <c r="AG1533" s="19"/>
      <c r="AH1533" s="19"/>
      <c r="AI1533" s="19"/>
      <c r="AJ1533" s="19"/>
      <c r="AK1533" s="19"/>
      <c r="AL1533" s="19"/>
      <c r="AM1533" s="19"/>
      <c r="AN1533" s="19"/>
      <c r="AO1533" s="19"/>
      <c r="AP1533" s="19"/>
      <c r="AQ1533" s="19"/>
      <c r="AR1533" s="19"/>
      <c r="AS1533" s="19"/>
      <c r="AT1533" s="19"/>
      <c r="AU1533" s="19"/>
      <c r="AV1533" s="19"/>
      <c r="AW1533" s="19"/>
      <c r="AX1533" s="19"/>
      <c r="GA1533" s="42"/>
    </row>
    <row r="1534" spans="1:183" s="18" customFormat="1" ht="12.75" x14ac:dyDescent="0.2">
      <c r="A1534" s="39"/>
      <c r="B1534" s="40"/>
      <c r="C1534" s="40"/>
      <c r="D1534" s="40"/>
      <c r="E1534" s="40"/>
      <c r="F1534" s="40"/>
      <c r="G1534" s="41"/>
      <c r="H1534" s="40"/>
      <c r="I1534" s="40"/>
      <c r="J1534" s="40"/>
      <c r="K1534" s="19"/>
      <c r="L1534" s="19"/>
      <c r="M1534" s="19"/>
      <c r="N1534" s="19"/>
      <c r="O1534" s="19"/>
      <c r="P1534" s="19"/>
      <c r="Q1534" s="19"/>
      <c r="R1534" s="19"/>
      <c r="S1534" s="19"/>
      <c r="T1534" s="19"/>
      <c r="U1534" s="19"/>
      <c r="V1534" s="19"/>
      <c r="W1534" s="19"/>
      <c r="X1534" s="19"/>
      <c r="Y1534" s="19"/>
      <c r="Z1534" s="19"/>
      <c r="AA1534" s="19"/>
      <c r="AB1534" s="19"/>
      <c r="AC1534" s="19"/>
      <c r="AD1534" s="19"/>
      <c r="AE1534" s="19"/>
      <c r="AF1534" s="19"/>
      <c r="AG1534" s="19"/>
      <c r="AH1534" s="19"/>
      <c r="AI1534" s="19"/>
      <c r="AJ1534" s="19"/>
      <c r="AK1534" s="19"/>
      <c r="AL1534" s="19"/>
      <c r="AM1534" s="19"/>
      <c r="AN1534" s="19"/>
      <c r="AO1534" s="19"/>
      <c r="AP1534" s="19"/>
      <c r="AQ1534" s="19"/>
      <c r="AR1534" s="19"/>
      <c r="AS1534" s="19"/>
      <c r="AT1534" s="19"/>
      <c r="AU1534" s="19"/>
      <c r="AV1534" s="19"/>
      <c r="AW1534" s="19"/>
      <c r="AX1534" s="19"/>
      <c r="GA1534" s="42"/>
    </row>
    <row r="1535" spans="1:183" s="18" customFormat="1" ht="12.75" x14ac:dyDescent="0.2">
      <c r="A1535" s="39"/>
      <c r="B1535" s="40"/>
      <c r="C1535" s="40"/>
      <c r="D1535" s="40"/>
      <c r="E1535" s="40"/>
      <c r="F1535" s="40"/>
      <c r="G1535" s="41"/>
      <c r="H1535" s="40"/>
      <c r="I1535" s="40"/>
      <c r="J1535" s="40"/>
      <c r="K1535" s="19"/>
      <c r="L1535" s="19"/>
      <c r="M1535" s="19"/>
      <c r="N1535" s="19"/>
      <c r="O1535" s="19"/>
      <c r="P1535" s="19"/>
      <c r="Q1535" s="19"/>
      <c r="R1535" s="19"/>
      <c r="S1535" s="19"/>
      <c r="T1535" s="19"/>
      <c r="U1535" s="19"/>
      <c r="V1535" s="19"/>
      <c r="W1535" s="19"/>
      <c r="X1535" s="19"/>
      <c r="Y1535" s="19"/>
      <c r="Z1535" s="19"/>
      <c r="AA1535" s="19"/>
      <c r="AB1535" s="19"/>
      <c r="AC1535" s="19"/>
      <c r="AD1535" s="19"/>
      <c r="AE1535" s="19"/>
      <c r="AF1535" s="19"/>
      <c r="AG1535" s="19"/>
      <c r="AH1535" s="19"/>
      <c r="AI1535" s="19"/>
      <c r="AJ1535" s="19"/>
      <c r="AK1535" s="19"/>
      <c r="AL1535" s="19"/>
      <c r="AM1535" s="19"/>
      <c r="AN1535" s="19"/>
      <c r="AO1535" s="19"/>
      <c r="AP1535" s="19"/>
      <c r="AQ1535" s="19"/>
      <c r="AR1535" s="19"/>
      <c r="AS1535" s="19"/>
      <c r="AT1535" s="19"/>
      <c r="AU1535" s="19"/>
      <c r="AV1535" s="19"/>
      <c r="AW1535" s="19"/>
      <c r="AX1535" s="19"/>
      <c r="GA1535" s="42"/>
    </row>
    <row r="1536" spans="1:183" s="18" customFormat="1" ht="12.75" x14ac:dyDescent="0.2">
      <c r="A1536" s="39"/>
      <c r="B1536" s="40"/>
      <c r="C1536" s="40"/>
      <c r="D1536" s="40"/>
      <c r="E1536" s="40"/>
      <c r="F1536" s="40"/>
      <c r="G1536" s="41"/>
      <c r="H1536" s="40"/>
      <c r="I1536" s="40"/>
      <c r="J1536" s="40"/>
      <c r="K1536" s="19"/>
      <c r="L1536" s="19"/>
      <c r="M1536" s="19"/>
      <c r="N1536" s="19"/>
      <c r="O1536" s="19"/>
      <c r="P1536" s="19"/>
      <c r="Q1536" s="19"/>
      <c r="R1536" s="19"/>
      <c r="S1536" s="19"/>
      <c r="T1536" s="19"/>
      <c r="U1536" s="19"/>
      <c r="V1536" s="19"/>
      <c r="W1536" s="19"/>
      <c r="X1536" s="19"/>
      <c r="Y1536" s="19"/>
      <c r="Z1536" s="19"/>
      <c r="AA1536" s="19"/>
      <c r="AB1536" s="19"/>
      <c r="AC1536" s="19"/>
      <c r="AD1536" s="19"/>
      <c r="AE1536" s="19"/>
      <c r="AF1536" s="19"/>
      <c r="AG1536" s="19"/>
      <c r="AH1536" s="19"/>
      <c r="AI1536" s="19"/>
      <c r="AJ1536" s="19"/>
      <c r="AK1536" s="19"/>
      <c r="AL1536" s="19"/>
      <c r="AM1536" s="19"/>
      <c r="AN1536" s="19"/>
      <c r="AO1536" s="19"/>
      <c r="AP1536" s="19"/>
      <c r="AQ1536" s="19"/>
      <c r="AR1536" s="19"/>
      <c r="AS1536" s="19"/>
      <c r="AT1536" s="19"/>
      <c r="AU1536" s="19"/>
      <c r="AV1536" s="19"/>
      <c r="AW1536" s="19"/>
      <c r="AX1536" s="19"/>
      <c r="GA1536" s="42"/>
    </row>
    <row r="1537" spans="1:183" s="18" customFormat="1" ht="12.75" x14ac:dyDescent="0.2">
      <c r="A1537" s="39"/>
      <c r="B1537" s="40"/>
      <c r="C1537" s="40"/>
      <c r="D1537" s="40"/>
      <c r="E1537" s="40"/>
      <c r="F1537" s="40"/>
      <c r="G1537" s="41"/>
      <c r="H1537" s="40"/>
      <c r="I1537" s="40"/>
      <c r="J1537" s="40"/>
      <c r="K1537" s="19"/>
      <c r="L1537" s="19"/>
      <c r="M1537" s="19"/>
      <c r="N1537" s="19"/>
      <c r="O1537" s="19"/>
      <c r="P1537" s="19"/>
      <c r="Q1537" s="19"/>
      <c r="R1537" s="19"/>
      <c r="S1537" s="19"/>
      <c r="T1537" s="19"/>
      <c r="U1537" s="19"/>
      <c r="V1537" s="19"/>
      <c r="W1537" s="19"/>
      <c r="X1537" s="19"/>
      <c r="Y1537" s="19"/>
      <c r="Z1537" s="19"/>
      <c r="AA1537" s="19"/>
      <c r="AB1537" s="19"/>
      <c r="AC1537" s="19"/>
      <c r="AD1537" s="19"/>
      <c r="AE1537" s="19"/>
      <c r="AF1537" s="19"/>
      <c r="AG1537" s="19"/>
      <c r="AH1537" s="19"/>
      <c r="AI1537" s="19"/>
      <c r="AJ1537" s="19"/>
      <c r="AK1537" s="19"/>
      <c r="AL1537" s="19"/>
      <c r="AM1537" s="19"/>
      <c r="AN1537" s="19"/>
      <c r="AO1537" s="19"/>
      <c r="AP1537" s="19"/>
      <c r="AQ1537" s="19"/>
      <c r="AR1537" s="19"/>
      <c r="AS1537" s="19"/>
      <c r="AT1537" s="19"/>
      <c r="AU1537" s="19"/>
      <c r="AV1537" s="19"/>
      <c r="AW1537" s="19"/>
      <c r="AX1537" s="19"/>
      <c r="GA1537" s="42"/>
    </row>
    <row r="1538" spans="1:183" s="18" customFormat="1" ht="12.75" x14ac:dyDescent="0.2">
      <c r="A1538" s="39"/>
      <c r="B1538" s="40"/>
      <c r="C1538" s="40"/>
      <c r="D1538" s="40"/>
      <c r="E1538" s="40"/>
      <c r="F1538" s="40"/>
      <c r="G1538" s="41"/>
      <c r="H1538" s="40"/>
      <c r="I1538" s="40"/>
      <c r="J1538" s="40"/>
      <c r="K1538" s="19"/>
      <c r="L1538" s="19"/>
      <c r="M1538" s="19"/>
      <c r="N1538" s="19"/>
      <c r="O1538" s="19"/>
      <c r="P1538" s="19"/>
      <c r="Q1538" s="19"/>
      <c r="R1538" s="19"/>
      <c r="S1538" s="19"/>
      <c r="T1538" s="19"/>
      <c r="U1538" s="19"/>
      <c r="V1538" s="19"/>
      <c r="W1538" s="19"/>
      <c r="X1538" s="19"/>
      <c r="Y1538" s="19"/>
      <c r="Z1538" s="19"/>
      <c r="AA1538" s="19"/>
      <c r="AB1538" s="19"/>
      <c r="AC1538" s="19"/>
      <c r="AD1538" s="19"/>
      <c r="AE1538" s="19"/>
      <c r="AF1538" s="19"/>
      <c r="AG1538" s="19"/>
      <c r="AH1538" s="19"/>
      <c r="AI1538" s="19"/>
      <c r="AJ1538" s="19"/>
      <c r="AK1538" s="19"/>
      <c r="AL1538" s="19"/>
      <c r="AM1538" s="19"/>
      <c r="AN1538" s="19"/>
      <c r="AO1538" s="19"/>
      <c r="AP1538" s="19"/>
      <c r="AQ1538" s="19"/>
      <c r="AR1538" s="19"/>
      <c r="AS1538" s="19"/>
      <c r="AT1538" s="19"/>
      <c r="AU1538" s="19"/>
      <c r="AV1538" s="19"/>
      <c r="AW1538" s="19"/>
      <c r="AX1538" s="19"/>
      <c r="GA1538" s="42"/>
    </row>
    <row r="1539" spans="1:183" s="18" customFormat="1" ht="12.75" x14ac:dyDescent="0.2">
      <c r="A1539" s="39"/>
      <c r="B1539" s="40"/>
      <c r="C1539" s="40"/>
      <c r="D1539" s="40"/>
      <c r="E1539" s="40"/>
      <c r="F1539" s="40"/>
      <c r="G1539" s="41"/>
      <c r="H1539" s="40"/>
      <c r="I1539" s="40"/>
      <c r="J1539" s="40"/>
      <c r="K1539" s="19"/>
      <c r="L1539" s="19"/>
      <c r="M1539" s="19"/>
      <c r="N1539" s="19"/>
      <c r="O1539" s="19"/>
      <c r="P1539" s="19"/>
      <c r="Q1539" s="19"/>
      <c r="R1539" s="19"/>
      <c r="S1539" s="19"/>
      <c r="T1539" s="19"/>
      <c r="U1539" s="19"/>
      <c r="V1539" s="19"/>
      <c r="W1539" s="19"/>
      <c r="X1539" s="19"/>
      <c r="Y1539" s="19"/>
      <c r="Z1539" s="19"/>
      <c r="AA1539" s="19"/>
      <c r="AB1539" s="19"/>
      <c r="AC1539" s="19"/>
      <c r="AD1539" s="19"/>
      <c r="AE1539" s="19"/>
      <c r="AF1539" s="19"/>
      <c r="AG1539" s="19"/>
      <c r="AH1539" s="19"/>
      <c r="AI1539" s="19"/>
      <c r="AJ1539" s="19"/>
      <c r="AK1539" s="19"/>
      <c r="AL1539" s="19"/>
      <c r="AM1539" s="19"/>
      <c r="AN1539" s="19"/>
      <c r="AO1539" s="19"/>
      <c r="AP1539" s="19"/>
      <c r="AQ1539" s="19"/>
      <c r="AR1539" s="19"/>
      <c r="AS1539" s="19"/>
      <c r="AT1539" s="19"/>
      <c r="AU1539" s="19"/>
      <c r="AV1539" s="19"/>
      <c r="AW1539" s="19"/>
      <c r="AX1539" s="19"/>
      <c r="GA1539" s="42"/>
    </row>
    <row r="1540" spans="1:183" s="18" customFormat="1" ht="12.75" x14ac:dyDescent="0.2">
      <c r="A1540" s="39"/>
      <c r="B1540" s="40"/>
      <c r="C1540" s="40"/>
      <c r="D1540" s="40"/>
      <c r="E1540" s="40"/>
      <c r="F1540" s="40"/>
      <c r="G1540" s="41"/>
      <c r="H1540" s="40"/>
      <c r="I1540" s="40"/>
      <c r="J1540" s="40"/>
      <c r="K1540" s="19"/>
      <c r="L1540" s="19"/>
      <c r="M1540" s="19"/>
      <c r="N1540" s="19"/>
      <c r="O1540" s="19"/>
      <c r="P1540" s="19"/>
      <c r="Q1540" s="19"/>
      <c r="R1540" s="19"/>
      <c r="S1540" s="19"/>
      <c r="T1540" s="19"/>
      <c r="U1540" s="19"/>
      <c r="V1540" s="19"/>
      <c r="W1540" s="19"/>
      <c r="X1540" s="19"/>
      <c r="Y1540" s="19"/>
      <c r="Z1540" s="19"/>
      <c r="AA1540" s="19"/>
      <c r="AB1540" s="19"/>
      <c r="AC1540" s="19"/>
      <c r="AD1540" s="19"/>
      <c r="AE1540" s="19"/>
      <c r="AF1540" s="19"/>
      <c r="AG1540" s="19"/>
      <c r="AH1540" s="19"/>
      <c r="AI1540" s="19"/>
      <c r="AJ1540" s="19"/>
      <c r="AK1540" s="19"/>
      <c r="AL1540" s="19"/>
      <c r="AM1540" s="19"/>
      <c r="AN1540" s="19"/>
      <c r="AO1540" s="19"/>
      <c r="AP1540" s="19"/>
      <c r="AQ1540" s="19"/>
      <c r="AR1540" s="19"/>
      <c r="AS1540" s="19"/>
      <c r="AT1540" s="19"/>
      <c r="AU1540" s="19"/>
      <c r="AV1540" s="19"/>
      <c r="AW1540" s="19"/>
      <c r="AX1540" s="19"/>
      <c r="GA1540" s="42"/>
    </row>
    <row r="1541" spans="1:183" s="18" customFormat="1" ht="12.75" x14ac:dyDescent="0.2">
      <c r="A1541" s="39"/>
      <c r="B1541" s="40"/>
      <c r="C1541" s="40"/>
      <c r="D1541" s="40"/>
      <c r="E1541" s="40"/>
      <c r="F1541" s="40"/>
      <c r="G1541" s="41"/>
      <c r="H1541" s="40"/>
      <c r="I1541" s="40"/>
      <c r="J1541" s="40"/>
      <c r="K1541" s="19"/>
      <c r="L1541" s="19"/>
      <c r="M1541" s="19"/>
      <c r="N1541" s="19"/>
      <c r="O1541" s="19"/>
      <c r="P1541" s="19"/>
      <c r="Q1541" s="19"/>
      <c r="R1541" s="19"/>
      <c r="S1541" s="19"/>
      <c r="T1541" s="19"/>
      <c r="U1541" s="19"/>
      <c r="V1541" s="19"/>
      <c r="W1541" s="19"/>
      <c r="X1541" s="19"/>
      <c r="Y1541" s="19"/>
      <c r="Z1541" s="19"/>
      <c r="AA1541" s="19"/>
      <c r="AB1541" s="19"/>
      <c r="AC1541" s="19"/>
      <c r="AD1541" s="19"/>
      <c r="AE1541" s="19"/>
      <c r="AF1541" s="19"/>
      <c r="AG1541" s="19"/>
      <c r="AH1541" s="19"/>
      <c r="AI1541" s="19"/>
      <c r="AJ1541" s="19"/>
      <c r="AK1541" s="19"/>
      <c r="AL1541" s="19"/>
      <c r="AM1541" s="19"/>
      <c r="AN1541" s="19"/>
      <c r="AO1541" s="19"/>
      <c r="AP1541" s="19"/>
      <c r="AQ1541" s="19"/>
      <c r="AR1541" s="19"/>
      <c r="AS1541" s="19"/>
      <c r="AT1541" s="19"/>
      <c r="AU1541" s="19"/>
      <c r="AV1541" s="19"/>
      <c r="AW1541" s="19"/>
      <c r="AX1541" s="19"/>
      <c r="GA1541" s="42"/>
    </row>
    <row r="1542" spans="1:183" s="18" customFormat="1" ht="12.75" x14ac:dyDescent="0.2">
      <c r="A1542" s="39"/>
      <c r="B1542" s="40"/>
      <c r="C1542" s="40"/>
      <c r="D1542" s="40"/>
      <c r="E1542" s="40"/>
      <c r="F1542" s="40"/>
      <c r="G1542" s="41"/>
      <c r="H1542" s="40"/>
      <c r="I1542" s="40"/>
      <c r="J1542" s="40"/>
      <c r="K1542" s="19"/>
      <c r="L1542" s="19"/>
      <c r="M1542" s="19"/>
      <c r="N1542" s="19"/>
      <c r="O1542" s="19"/>
      <c r="P1542" s="19"/>
      <c r="Q1542" s="19"/>
      <c r="R1542" s="19"/>
      <c r="S1542" s="19"/>
      <c r="T1542" s="19"/>
      <c r="U1542" s="19"/>
      <c r="V1542" s="19"/>
      <c r="W1542" s="19"/>
      <c r="X1542" s="19"/>
      <c r="Y1542" s="19"/>
      <c r="Z1542" s="19"/>
      <c r="AA1542" s="19"/>
      <c r="AB1542" s="19"/>
      <c r="AC1542" s="19"/>
      <c r="AD1542" s="19"/>
      <c r="AE1542" s="19"/>
      <c r="AF1542" s="19"/>
      <c r="AG1542" s="19"/>
      <c r="AH1542" s="19"/>
      <c r="AI1542" s="19"/>
      <c r="AJ1542" s="19"/>
      <c r="AK1542" s="19"/>
      <c r="AL1542" s="19"/>
      <c r="AM1542" s="19"/>
      <c r="AN1542" s="19"/>
      <c r="AO1542" s="19"/>
      <c r="AP1542" s="19"/>
      <c r="AQ1542" s="19"/>
      <c r="AR1542" s="19"/>
      <c r="AS1542" s="19"/>
      <c r="AT1542" s="19"/>
      <c r="AU1542" s="19"/>
      <c r="AV1542" s="19"/>
      <c r="AW1542" s="19"/>
      <c r="AX1542" s="19"/>
      <c r="GA1542" s="42"/>
    </row>
    <row r="1543" spans="1:183" s="18" customFormat="1" ht="12.75" x14ac:dyDescent="0.2">
      <c r="A1543" s="39"/>
      <c r="B1543" s="40"/>
      <c r="C1543" s="40"/>
      <c r="D1543" s="40"/>
      <c r="E1543" s="40"/>
      <c r="F1543" s="40"/>
      <c r="G1543" s="41"/>
      <c r="H1543" s="40"/>
      <c r="I1543" s="40"/>
      <c r="J1543" s="40"/>
      <c r="K1543" s="19"/>
      <c r="L1543" s="19"/>
      <c r="M1543" s="19"/>
      <c r="N1543" s="19"/>
      <c r="O1543" s="19"/>
      <c r="P1543" s="19"/>
      <c r="Q1543" s="19"/>
      <c r="R1543" s="19"/>
      <c r="S1543" s="19"/>
      <c r="T1543" s="19"/>
      <c r="U1543" s="19"/>
      <c r="V1543" s="19"/>
      <c r="W1543" s="19"/>
      <c r="X1543" s="19"/>
      <c r="Y1543" s="19"/>
      <c r="Z1543" s="19"/>
      <c r="AA1543" s="19"/>
      <c r="AB1543" s="19"/>
      <c r="AC1543" s="19"/>
      <c r="AD1543" s="19"/>
      <c r="AE1543" s="19"/>
      <c r="AF1543" s="19"/>
      <c r="AG1543" s="19"/>
      <c r="AH1543" s="19"/>
      <c r="AI1543" s="19"/>
      <c r="AJ1543" s="19"/>
      <c r="AK1543" s="19"/>
      <c r="AL1543" s="19"/>
      <c r="AM1543" s="19"/>
      <c r="AN1543" s="19"/>
      <c r="AO1543" s="19"/>
      <c r="AP1543" s="19"/>
      <c r="AQ1543" s="19"/>
      <c r="AR1543" s="19"/>
      <c r="AS1543" s="19"/>
      <c r="AT1543" s="19"/>
      <c r="AU1543" s="19"/>
      <c r="AV1543" s="19"/>
      <c r="AW1543" s="19"/>
      <c r="AX1543" s="19"/>
      <c r="GA1543" s="42"/>
    </row>
    <row r="1544" spans="1:183" s="18" customFormat="1" ht="12.75" x14ac:dyDescent="0.2">
      <c r="A1544" s="39"/>
      <c r="B1544" s="40"/>
      <c r="C1544" s="40"/>
      <c r="D1544" s="40"/>
      <c r="E1544" s="40"/>
      <c r="F1544" s="40"/>
      <c r="G1544" s="41"/>
      <c r="H1544" s="40"/>
      <c r="I1544" s="40"/>
      <c r="J1544" s="40"/>
      <c r="K1544" s="19"/>
      <c r="L1544" s="19"/>
      <c r="M1544" s="19"/>
      <c r="N1544" s="19"/>
      <c r="O1544" s="19"/>
      <c r="P1544" s="19"/>
      <c r="Q1544" s="19"/>
      <c r="R1544" s="19"/>
      <c r="S1544" s="19"/>
      <c r="T1544" s="19"/>
      <c r="U1544" s="19"/>
      <c r="V1544" s="19"/>
      <c r="W1544" s="19"/>
      <c r="X1544" s="19"/>
      <c r="Y1544" s="19"/>
      <c r="Z1544" s="19"/>
      <c r="AA1544" s="19"/>
      <c r="AB1544" s="19"/>
      <c r="AC1544" s="19"/>
      <c r="AD1544" s="19"/>
      <c r="AE1544" s="19"/>
      <c r="AF1544" s="19"/>
      <c r="AG1544" s="19"/>
      <c r="AH1544" s="19"/>
      <c r="AI1544" s="19"/>
      <c r="AJ1544" s="19"/>
      <c r="AK1544" s="19"/>
      <c r="AL1544" s="19"/>
      <c r="AM1544" s="19"/>
      <c r="AN1544" s="19"/>
      <c r="AO1544" s="19"/>
      <c r="AP1544" s="19"/>
      <c r="AQ1544" s="19"/>
      <c r="AR1544" s="19"/>
      <c r="AS1544" s="19"/>
      <c r="AT1544" s="19"/>
      <c r="AU1544" s="19"/>
      <c r="AV1544" s="19"/>
      <c r="AW1544" s="19"/>
      <c r="AX1544" s="19"/>
      <c r="GA1544" s="42"/>
    </row>
    <row r="1545" spans="1:183" s="18" customFormat="1" ht="12.75" x14ac:dyDescent="0.2">
      <c r="A1545" s="39"/>
      <c r="B1545" s="40"/>
      <c r="C1545" s="40"/>
      <c r="D1545" s="40"/>
      <c r="E1545" s="40"/>
      <c r="F1545" s="40"/>
      <c r="G1545" s="41"/>
      <c r="H1545" s="40"/>
      <c r="I1545" s="40"/>
      <c r="J1545" s="40"/>
      <c r="K1545" s="19"/>
      <c r="L1545" s="19"/>
      <c r="M1545" s="19"/>
      <c r="N1545" s="19"/>
      <c r="O1545" s="19"/>
      <c r="P1545" s="19"/>
      <c r="Q1545" s="19"/>
      <c r="R1545" s="19"/>
      <c r="S1545" s="19"/>
      <c r="T1545" s="19"/>
      <c r="U1545" s="19"/>
      <c r="V1545" s="19"/>
      <c r="W1545" s="19"/>
      <c r="X1545" s="19"/>
      <c r="Y1545" s="19"/>
      <c r="Z1545" s="19"/>
      <c r="AA1545" s="19"/>
      <c r="AB1545" s="19"/>
      <c r="AC1545" s="19"/>
      <c r="AD1545" s="19"/>
      <c r="AE1545" s="19"/>
      <c r="AF1545" s="19"/>
      <c r="AG1545" s="19"/>
      <c r="AH1545" s="19"/>
      <c r="AI1545" s="19"/>
      <c r="AJ1545" s="19"/>
      <c r="AK1545" s="19"/>
      <c r="AL1545" s="19"/>
      <c r="AM1545" s="19"/>
      <c r="AN1545" s="19"/>
      <c r="AO1545" s="19"/>
      <c r="AP1545" s="19"/>
      <c r="AQ1545" s="19"/>
      <c r="AR1545" s="19"/>
      <c r="AS1545" s="19"/>
      <c r="AT1545" s="19"/>
      <c r="AU1545" s="19"/>
      <c r="AV1545" s="19"/>
      <c r="AW1545" s="19"/>
      <c r="AX1545" s="19"/>
      <c r="GA1545" s="42"/>
    </row>
    <row r="1546" spans="1:183" s="18" customFormat="1" ht="12.75" x14ac:dyDescent="0.2">
      <c r="A1546" s="39"/>
      <c r="B1546" s="40"/>
      <c r="C1546" s="40"/>
      <c r="D1546" s="40"/>
      <c r="E1546" s="40"/>
      <c r="F1546" s="40"/>
      <c r="G1546" s="41"/>
      <c r="H1546" s="40"/>
      <c r="I1546" s="40"/>
      <c r="J1546" s="40"/>
      <c r="K1546" s="19"/>
      <c r="L1546" s="19"/>
      <c r="M1546" s="19"/>
      <c r="N1546" s="19"/>
      <c r="O1546" s="19"/>
      <c r="P1546" s="19"/>
      <c r="Q1546" s="19"/>
      <c r="R1546" s="19"/>
      <c r="S1546" s="19"/>
      <c r="T1546" s="19"/>
      <c r="U1546" s="19"/>
      <c r="V1546" s="19"/>
      <c r="W1546" s="19"/>
      <c r="X1546" s="19"/>
      <c r="Y1546" s="19"/>
      <c r="Z1546" s="19"/>
      <c r="AA1546" s="19"/>
      <c r="AB1546" s="19"/>
      <c r="AC1546" s="19"/>
      <c r="AD1546" s="19"/>
      <c r="AE1546" s="19"/>
      <c r="AF1546" s="19"/>
      <c r="AG1546" s="19"/>
      <c r="AH1546" s="19"/>
      <c r="AI1546" s="19"/>
      <c r="AJ1546" s="19"/>
      <c r="AK1546" s="19"/>
      <c r="AL1546" s="19"/>
      <c r="AM1546" s="19"/>
      <c r="AN1546" s="19"/>
      <c r="AO1546" s="19"/>
      <c r="AP1546" s="19"/>
      <c r="AQ1546" s="19"/>
      <c r="AR1546" s="19"/>
      <c r="AS1546" s="19"/>
      <c r="AT1546" s="19"/>
      <c r="AU1546" s="19"/>
      <c r="AV1546" s="19"/>
      <c r="AW1546" s="19"/>
      <c r="AX1546" s="19"/>
      <c r="GA1546" s="42"/>
    </row>
    <row r="1547" spans="1:183" s="18" customFormat="1" ht="12.75" x14ac:dyDescent="0.2">
      <c r="A1547" s="39"/>
      <c r="B1547" s="40"/>
      <c r="C1547" s="40"/>
      <c r="D1547" s="40"/>
      <c r="E1547" s="40"/>
      <c r="F1547" s="40"/>
      <c r="G1547" s="41"/>
      <c r="H1547" s="40"/>
      <c r="I1547" s="40"/>
      <c r="J1547" s="40"/>
      <c r="K1547" s="19"/>
      <c r="L1547" s="19"/>
      <c r="M1547" s="19"/>
      <c r="N1547" s="19"/>
      <c r="O1547" s="19"/>
      <c r="P1547" s="19"/>
      <c r="Q1547" s="19"/>
      <c r="R1547" s="19"/>
      <c r="S1547" s="19"/>
      <c r="T1547" s="19"/>
      <c r="U1547" s="19"/>
      <c r="V1547" s="19"/>
      <c r="W1547" s="19"/>
      <c r="X1547" s="19"/>
      <c r="Y1547" s="19"/>
      <c r="Z1547" s="19"/>
      <c r="AA1547" s="19"/>
      <c r="AB1547" s="19"/>
      <c r="AC1547" s="19"/>
      <c r="AD1547" s="19"/>
      <c r="AE1547" s="19"/>
      <c r="AF1547" s="19"/>
      <c r="AG1547" s="19"/>
      <c r="AH1547" s="19"/>
      <c r="AI1547" s="19"/>
      <c r="AJ1547" s="19"/>
      <c r="AK1547" s="19"/>
      <c r="AL1547" s="19"/>
      <c r="AM1547" s="19"/>
      <c r="AN1547" s="19"/>
      <c r="AO1547" s="19"/>
      <c r="AP1547" s="19"/>
      <c r="AQ1547" s="19"/>
      <c r="AR1547" s="19"/>
      <c r="AS1547" s="19"/>
      <c r="AT1547" s="19"/>
      <c r="AU1547" s="19"/>
      <c r="AV1547" s="19"/>
      <c r="AW1547" s="19"/>
      <c r="AX1547" s="19"/>
      <c r="GA1547" s="42"/>
    </row>
    <row r="1548" spans="1:183" s="18" customFormat="1" ht="12.75" x14ac:dyDescent="0.2">
      <c r="A1548" s="39"/>
      <c r="B1548" s="40"/>
      <c r="C1548" s="40"/>
      <c r="D1548" s="40"/>
      <c r="E1548" s="40"/>
      <c r="F1548" s="40"/>
      <c r="G1548" s="41"/>
      <c r="H1548" s="40"/>
      <c r="I1548" s="40"/>
      <c r="J1548" s="40"/>
      <c r="K1548" s="19"/>
      <c r="L1548" s="19"/>
      <c r="M1548" s="19"/>
      <c r="N1548" s="19"/>
      <c r="O1548" s="19"/>
      <c r="P1548" s="19"/>
      <c r="Q1548" s="19"/>
      <c r="R1548" s="19"/>
      <c r="S1548" s="19"/>
      <c r="T1548" s="19"/>
      <c r="U1548" s="19"/>
      <c r="V1548" s="19"/>
      <c r="W1548" s="19"/>
      <c r="X1548" s="19"/>
      <c r="Y1548" s="19"/>
      <c r="Z1548" s="19"/>
      <c r="AA1548" s="19"/>
      <c r="AB1548" s="19"/>
      <c r="AC1548" s="19"/>
      <c r="AD1548" s="19"/>
      <c r="AE1548" s="19"/>
      <c r="AF1548" s="19"/>
      <c r="AG1548" s="19"/>
      <c r="AH1548" s="19"/>
      <c r="AI1548" s="19"/>
      <c r="AJ1548" s="19"/>
      <c r="AK1548" s="19"/>
      <c r="AL1548" s="19"/>
      <c r="AM1548" s="19"/>
      <c r="AN1548" s="19"/>
      <c r="AO1548" s="19"/>
      <c r="AP1548" s="19"/>
      <c r="AQ1548" s="19"/>
      <c r="AR1548" s="19"/>
      <c r="AS1548" s="19"/>
      <c r="AT1548" s="19"/>
      <c r="AU1548" s="19"/>
      <c r="AV1548" s="19"/>
      <c r="AW1548" s="19"/>
      <c r="AX1548" s="19"/>
      <c r="GA1548" s="42"/>
    </row>
    <row r="1549" spans="1:183" s="18" customFormat="1" ht="12.75" x14ac:dyDescent="0.2">
      <c r="A1549" s="39"/>
      <c r="B1549" s="40"/>
      <c r="C1549" s="40"/>
      <c r="D1549" s="40"/>
      <c r="E1549" s="40"/>
      <c r="F1549" s="40"/>
      <c r="G1549" s="41"/>
      <c r="H1549" s="40"/>
      <c r="I1549" s="40"/>
      <c r="J1549" s="40"/>
      <c r="K1549" s="19"/>
      <c r="L1549" s="19"/>
      <c r="M1549" s="19"/>
      <c r="N1549" s="19"/>
      <c r="O1549" s="19"/>
      <c r="P1549" s="19"/>
      <c r="Q1549" s="19"/>
      <c r="R1549" s="19"/>
      <c r="S1549" s="19"/>
      <c r="T1549" s="19"/>
      <c r="U1549" s="19"/>
      <c r="V1549" s="19"/>
      <c r="W1549" s="19"/>
      <c r="X1549" s="19"/>
      <c r="Y1549" s="19"/>
      <c r="Z1549" s="19"/>
      <c r="AA1549" s="19"/>
      <c r="AB1549" s="19"/>
      <c r="AC1549" s="19"/>
      <c r="AD1549" s="19"/>
      <c r="AE1549" s="19"/>
      <c r="AF1549" s="19"/>
      <c r="AG1549" s="19"/>
      <c r="AH1549" s="19"/>
      <c r="AI1549" s="19"/>
      <c r="AJ1549" s="19"/>
      <c r="AK1549" s="19"/>
      <c r="AL1549" s="19"/>
      <c r="AM1549" s="19"/>
      <c r="AN1549" s="19"/>
      <c r="AO1549" s="19"/>
      <c r="AP1549" s="19"/>
      <c r="AQ1549" s="19"/>
      <c r="AR1549" s="19"/>
      <c r="AS1549" s="19"/>
      <c r="AT1549" s="19"/>
      <c r="AU1549" s="19"/>
      <c r="AV1549" s="19"/>
      <c r="AW1549" s="19"/>
      <c r="AX1549" s="19"/>
      <c r="GA1549" s="42"/>
    </row>
    <row r="1550" spans="1:183" s="18" customFormat="1" ht="12.75" x14ac:dyDescent="0.2">
      <c r="A1550" s="39"/>
      <c r="B1550" s="40"/>
      <c r="C1550" s="40"/>
      <c r="D1550" s="40"/>
      <c r="E1550" s="40"/>
      <c r="F1550" s="40"/>
      <c r="G1550" s="41"/>
      <c r="H1550" s="40"/>
      <c r="I1550" s="40"/>
      <c r="J1550" s="40"/>
      <c r="K1550" s="19"/>
      <c r="L1550" s="19"/>
      <c r="M1550" s="19"/>
      <c r="N1550" s="19"/>
      <c r="O1550" s="19"/>
      <c r="P1550" s="19"/>
      <c r="Q1550" s="19"/>
      <c r="R1550" s="19"/>
      <c r="S1550" s="19"/>
      <c r="T1550" s="19"/>
      <c r="U1550" s="19"/>
      <c r="V1550" s="19"/>
      <c r="W1550" s="19"/>
      <c r="X1550" s="19"/>
      <c r="Y1550" s="19"/>
      <c r="Z1550" s="19"/>
      <c r="AA1550" s="19"/>
      <c r="AB1550" s="19"/>
      <c r="AC1550" s="19"/>
      <c r="AD1550" s="19"/>
      <c r="AE1550" s="19"/>
      <c r="AF1550" s="19"/>
      <c r="AG1550" s="19"/>
      <c r="AH1550" s="19"/>
      <c r="AI1550" s="19"/>
      <c r="AJ1550" s="19"/>
      <c r="AK1550" s="19"/>
      <c r="AL1550" s="19"/>
      <c r="AM1550" s="19"/>
      <c r="AN1550" s="19"/>
      <c r="AO1550" s="19"/>
      <c r="AP1550" s="19"/>
      <c r="AQ1550" s="19"/>
      <c r="AR1550" s="19"/>
      <c r="AS1550" s="19"/>
      <c r="AT1550" s="19"/>
      <c r="AU1550" s="19"/>
      <c r="AV1550" s="19"/>
      <c r="AW1550" s="19"/>
      <c r="AX1550" s="19"/>
      <c r="GA1550" s="42"/>
    </row>
    <row r="1551" spans="1:183" s="18" customFormat="1" ht="12.75" x14ac:dyDescent="0.2">
      <c r="A1551" s="39"/>
      <c r="B1551" s="40"/>
      <c r="C1551" s="40"/>
      <c r="D1551" s="40"/>
      <c r="E1551" s="40"/>
      <c r="F1551" s="40"/>
      <c r="G1551" s="41"/>
      <c r="H1551" s="40"/>
      <c r="I1551" s="40"/>
      <c r="J1551" s="40"/>
      <c r="K1551" s="19"/>
      <c r="L1551" s="19"/>
      <c r="M1551" s="19"/>
      <c r="N1551" s="19"/>
      <c r="O1551" s="19"/>
      <c r="P1551" s="19"/>
      <c r="Q1551" s="19"/>
      <c r="R1551" s="19"/>
      <c r="S1551" s="19"/>
      <c r="T1551" s="19"/>
      <c r="U1551" s="19"/>
      <c r="V1551" s="19"/>
      <c r="W1551" s="19"/>
      <c r="X1551" s="19"/>
      <c r="Y1551" s="19"/>
      <c r="Z1551" s="19"/>
      <c r="AA1551" s="19"/>
      <c r="AB1551" s="19"/>
      <c r="AC1551" s="19"/>
      <c r="AD1551" s="19"/>
      <c r="AE1551" s="19"/>
      <c r="AF1551" s="19"/>
      <c r="AG1551" s="19"/>
      <c r="AH1551" s="19"/>
      <c r="AI1551" s="19"/>
      <c r="AJ1551" s="19"/>
      <c r="AK1551" s="19"/>
      <c r="AL1551" s="19"/>
      <c r="AM1551" s="19"/>
      <c r="AN1551" s="19"/>
      <c r="AO1551" s="19"/>
      <c r="AP1551" s="19"/>
      <c r="AQ1551" s="19"/>
      <c r="AR1551" s="19"/>
      <c r="AS1551" s="19"/>
      <c r="AT1551" s="19"/>
      <c r="AU1551" s="19"/>
      <c r="AV1551" s="19"/>
      <c r="AW1551" s="19"/>
      <c r="AX1551" s="19"/>
      <c r="GA1551" s="42"/>
    </row>
    <row r="1552" spans="1:183" s="18" customFormat="1" ht="12.75" x14ac:dyDescent="0.2">
      <c r="A1552" s="39"/>
      <c r="B1552" s="40"/>
      <c r="C1552" s="40"/>
      <c r="D1552" s="40"/>
      <c r="E1552" s="40"/>
      <c r="F1552" s="40"/>
      <c r="G1552" s="41"/>
      <c r="H1552" s="40"/>
      <c r="I1552" s="40"/>
      <c r="J1552" s="40"/>
      <c r="K1552" s="19"/>
      <c r="L1552" s="19"/>
      <c r="M1552" s="19"/>
      <c r="N1552" s="19"/>
      <c r="O1552" s="19"/>
      <c r="P1552" s="19"/>
      <c r="Q1552" s="19"/>
      <c r="R1552" s="19"/>
      <c r="S1552" s="19"/>
      <c r="T1552" s="19"/>
      <c r="U1552" s="19"/>
      <c r="V1552" s="19"/>
      <c r="W1552" s="19"/>
      <c r="X1552" s="19"/>
      <c r="Y1552" s="19"/>
      <c r="Z1552" s="19"/>
      <c r="AA1552" s="19"/>
      <c r="AB1552" s="19"/>
      <c r="AC1552" s="19"/>
      <c r="AD1552" s="19"/>
      <c r="AE1552" s="19"/>
      <c r="AF1552" s="19"/>
      <c r="AG1552" s="19"/>
      <c r="AH1552" s="19"/>
      <c r="AI1552" s="19"/>
      <c r="AJ1552" s="19"/>
      <c r="AK1552" s="19"/>
      <c r="AL1552" s="19"/>
      <c r="AM1552" s="19"/>
      <c r="AN1552" s="19"/>
      <c r="AO1552" s="19"/>
      <c r="AP1552" s="19"/>
      <c r="AQ1552" s="19"/>
      <c r="AR1552" s="19"/>
      <c r="AS1552" s="19"/>
      <c r="AT1552" s="19"/>
      <c r="AU1552" s="19"/>
      <c r="AV1552" s="19"/>
      <c r="AW1552" s="19"/>
      <c r="AX1552" s="19"/>
      <c r="GA1552" s="42"/>
    </row>
    <row r="1553" spans="1:183" s="18" customFormat="1" ht="12.75" x14ac:dyDescent="0.2">
      <c r="A1553" s="39"/>
      <c r="B1553" s="40"/>
      <c r="C1553" s="40"/>
      <c r="D1553" s="40"/>
      <c r="E1553" s="40"/>
      <c r="F1553" s="40"/>
      <c r="G1553" s="41"/>
      <c r="H1553" s="40"/>
      <c r="I1553" s="40"/>
      <c r="J1553" s="40"/>
      <c r="K1553" s="19"/>
      <c r="L1553" s="19"/>
      <c r="M1553" s="19"/>
      <c r="N1553" s="19"/>
      <c r="O1553" s="19"/>
      <c r="P1553" s="19"/>
      <c r="Q1553" s="19"/>
      <c r="R1553" s="19"/>
      <c r="S1553" s="19"/>
      <c r="T1553" s="19"/>
      <c r="U1553" s="19"/>
      <c r="V1553" s="19"/>
      <c r="W1553" s="19"/>
      <c r="X1553" s="19"/>
      <c r="Y1553" s="19"/>
      <c r="Z1553" s="19"/>
      <c r="AA1553" s="19"/>
      <c r="AB1553" s="19"/>
      <c r="AC1553" s="19"/>
      <c r="AD1553" s="19"/>
      <c r="AE1553" s="19"/>
      <c r="AF1553" s="19"/>
      <c r="AG1553" s="19"/>
      <c r="AH1553" s="19"/>
      <c r="AI1553" s="19"/>
      <c r="AJ1553" s="19"/>
      <c r="AK1553" s="19"/>
      <c r="AL1553" s="19"/>
      <c r="AM1553" s="19"/>
      <c r="AN1553" s="19"/>
      <c r="AO1553" s="19"/>
      <c r="AP1553" s="19"/>
      <c r="AQ1553" s="19"/>
      <c r="AR1553" s="19"/>
      <c r="AS1553" s="19"/>
      <c r="AT1553" s="19"/>
      <c r="AU1553" s="19"/>
      <c r="AV1553" s="19"/>
      <c r="AW1553" s="19"/>
      <c r="AX1553" s="19"/>
      <c r="GA1553" s="42"/>
    </row>
    <row r="1554" spans="1:183" s="18" customFormat="1" ht="12.75" x14ac:dyDescent="0.2">
      <c r="A1554" s="39"/>
      <c r="B1554" s="40"/>
      <c r="C1554" s="40"/>
      <c r="D1554" s="40"/>
      <c r="E1554" s="40"/>
      <c r="F1554" s="40"/>
      <c r="G1554" s="41"/>
      <c r="H1554" s="40"/>
      <c r="I1554" s="40"/>
      <c r="J1554" s="40"/>
      <c r="K1554" s="19"/>
      <c r="L1554" s="19"/>
      <c r="M1554" s="19"/>
      <c r="N1554" s="19"/>
      <c r="O1554" s="19"/>
      <c r="P1554" s="19"/>
      <c r="Q1554" s="19"/>
      <c r="R1554" s="19"/>
      <c r="S1554" s="19"/>
      <c r="T1554" s="19"/>
      <c r="U1554" s="19"/>
      <c r="V1554" s="19"/>
      <c r="W1554" s="19"/>
      <c r="X1554" s="19"/>
      <c r="Y1554" s="19"/>
      <c r="Z1554" s="19"/>
      <c r="AA1554" s="19"/>
      <c r="AB1554" s="19"/>
      <c r="AC1554" s="19"/>
      <c r="AD1554" s="19"/>
      <c r="AE1554" s="19"/>
      <c r="AF1554" s="19"/>
      <c r="AG1554" s="19"/>
      <c r="AH1554" s="19"/>
      <c r="AI1554" s="19"/>
      <c r="AJ1554" s="19"/>
      <c r="AK1554" s="19"/>
      <c r="AL1554" s="19"/>
      <c r="AM1554" s="19"/>
      <c r="AN1554" s="19"/>
      <c r="AO1554" s="19"/>
      <c r="AP1554" s="19"/>
      <c r="AQ1554" s="19"/>
      <c r="AR1554" s="19"/>
      <c r="AS1554" s="19"/>
      <c r="AT1554" s="19"/>
      <c r="AU1554" s="19"/>
      <c r="AV1554" s="19"/>
      <c r="AW1554" s="19"/>
      <c r="AX1554" s="19"/>
      <c r="GA1554" s="42"/>
    </row>
    <row r="1555" spans="1:183" s="18" customFormat="1" ht="12.75" x14ac:dyDescent="0.2">
      <c r="A1555" s="39"/>
      <c r="B1555" s="40"/>
      <c r="C1555" s="40"/>
      <c r="D1555" s="40"/>
      <c r="E1555" s="40"/>
      <c r="F1555" s="40"/>
      <c r="G1555" s="41"/>
      <c r="H1555" s="40"/>
      <c r="I1555" s="40"/>
      <c r="J1555" s="40"/>
      <c r="K1555" s="19"/>
      <c r="L1555" s="19"/>
      <c r="M1555" s="19"/>
      <c r="N1555" s="19"/>
      <c r="O1555" s="19"/>
      <c r="P1555" s="19"/>
      <c r="Q1555" s="19"/>
      <c r="R1555" s="19"/>
      <c r="S1555" s="19"/>
      <c r="T1555" s="19"/>
      <c r="U1555" s="19"/>
      <c r="V1555" s="19"/>
      <c r="W1555" s="19"/>
      <c r="X1555" s="19"/>
      <c r="Y1555" s="19"/>
      <c r="Z1555" s="19"/>
      <c r="AA1555" s="19"/>
      <c r="AB1555" s="19"/>
      <c r="AC1555" s="19"/>
      <c r="AD1555" s="19"/>
      <c r="AE1555" s="19"/>
      <c r="AF1555" s="19"/>
      <c r="AG1555" s="19"/>
      <c r="AH1555" s="19"/>
      <c r="AI1555" s="19"/>
      <c r="AJ1555" s="19"/>
      <c r="AK1555" s="19"/>
      <c r="AL1555" s="19"/>
      <c r="AM1555" s="19"/>
      <c r="AN1555" s="19"/>
      <c r="AO1555" s="19"/>
      <c r="AP1555" s="19"/>
      <c r="AQ1555" s="19"/>
      <c r="AR1555" s="19"/>
      <c r="AS1555" s="19"/>
      <c r="AT1555" s="19"/>
      <c r="AU1555" s="19"/>
      <c r="AV1555" s="19"/>
      <c r="AW1555" s="19"/>
      <c r="AX1555" s="19"/>
      <c r="GA1555" s="42"/>
    </row>
    <row r="1556" spans="1:183" s="18" customFormat="1" ht="12.75" x14ac:dyDescent="0.2">
      <c r="A1556" s="39"/>
      <c r="B1556" s="40"/>
      <c r="C1556" s="40"/>
      <c r="D1556" s="40"/>
      <c r="E1556" s="40"/>
      <c r="F1556" s="40"/>
      <c r="G1556" s="41"/>
      <c r="H1556" s="40"/>
      <c r="I1556" s="40"/>
      <c r="J1556" s="40"/>
      <c r="K1556" s="19"/>
      <c r="L1556" s="19"/>
      <c r="M1556" s="19"/>
      <c r="N1556" s="19"/>
      <c r="O1556" s="19"/>
      <c r="P1556" s="19"/>
      <c r="Q1556" s="19"/>
      <c r="R1556" s="19"/>
      <c r="S1556" s="19"/>
      <c r="T1556" s="19"/>
      <c r="U1556" s="19"/>
      <c r="V1556" s="19"/>
      <c r="W1556" s="19"/>
      <c r="X1556" s="19"/>
      <c r="Y1556" s="19"/>
      <c r="Z1556" s="19"/>
      <c r="AA1556" s="19"/>
      <c r="AB1556" s="19"/>
      <c r="AC1556" s="19"/>
      <c r="AD1556" s="19"/>
      <c r="AE1556" s="19"/>
      <c r="AF1556" s="19"/>
      <c r="AG1556" s="19"/>
      <c r="AH1556" s="19"/>
      <c r="AI1556" s="19"/>
      <c r="AJ1556" s="19"/>
      <c r="AK1556" s="19"/>
      <c r="AL1556" s="19"/>
      <c r="AM1556" s="19"/>
      <c r="AN1556" s="19"/>
      <c r="AO1556" s="19"/>
      <c r="AP1556" s="19"/>
      <c r="AQ1556" s="19"/>
      <c r="AR1556" s="19"/>
      <c r="AS1556" s="19"/>
      <c r="AT1556" s="19"/>
      <c r="AU1556" s="19"/>
      <c r="AV1556" s="19"/>
      <c r="AW1556" s="19"/>
      <c r="AX1556" s="19"/>
      <c r="GA1556" s="42"/>
    </row>
    <row r="1557" spans="1:183" s="18" customFormat="1" ht="12.75" x14ac:dyDescent="0.2">
      <c r="A1557" s="39"/>
      <c r="B1557" s="40"/>
      <c r="C1557" s="40"/>
      <c r="D1557" s="40"/>
      <c r="E1557" s="40"/>
      <c r="F1557" s="40"/>
      <c r="G1557" s="41"/>
      <c r="H1557" s="40"/>
      <c r="I1557" s="40"/>
      <c r="J1557" s="40"/>
      <c r="K1557" s="19"/>
      <c r="L1557" s="19"/>
      <c r="M1557" s="19"/>
      <c r="N1557" s="19"/>
      <c r="O1557" s="19"/>
      <c r="P1557" s="19"/>
      <c r="Q1557" s="19"/>
      <c r="R1557" s="19"/>
      <c r="S1557" s="19"/>
      <c r="T1557" s="19"/>
      <c r="U1557" s="19"/>
      <c r="V1557" s="19"/>
      <c r="W1557" s="19"/>
      <c r="X1557" s="19"/>
      <c r="Y1557" s="19"/>
      <c r="Z1557" s="19"/>
      <c r="AA1557" s="19"/>
      <c r="AB1557" s="19"/>
      <c r="AC1557" s="19"/>
      <c r="AD1557" s="19"/>
      <c r="AE1557" s="19"/>
      <c r="AF1557" s="19"/>
      <c r="AG1557" s="19"/>
      <c r="AH1557" s="19"/>
      <c r="AI1557" s="19"/>
      <c r="AJ1557" s="19"/>
      <c r="AK1557" s="19"/>
      <c r="AL1557" s="19"/>
      <c r="AM1557" s="19"/>
      <c r="AN1557" s="19"/>
      <c r="AO1557" s="19"/>
      <c r="AP1557" s="19"/>
      <c r="AQ1557" s="19"/>
      <c r="AR1557" s="19"/>
      <c r="AS1557" s="19"/>
      <c r="AT1557" s="19"/>
      <c r="AU1557" s="19"/>
      <c r="AV1557" s="19"/>
      <c r="AW1557" s="19"/>
      <c r="AX1557" s="19"/>
      <c r="GA1557" s="42"/>
    </row>
    <row r="1558" spans="1:183" s="18" customFormat="1" ht="12.75" x14ac:dyDescent="0.2">
      <c r="A1558" s="39"/>
      <c r="B1558" s="40"/>
      <c r="C1558" s="40"/>
      <c r="D1558" s="40"/>
      <c r="E1558" s="40"/>
      <c r="F1558" s="40"/>
      <c r="G1558" s="41"/>
      <c r="H1558" s="40"/>
      <c r="I1558" s="40"/>
      <c r="J1558" s="40"/>
      <c r="K1558" s="19"/>
      <c r="L1558" s="19"/>
      <c r="M1558" s="19"/>
      <c r="N1558" s="19"/>
      <c r="O1558" s="19"/>
      <c r="P1558" s="19"/>
      <c r="Q1558" s="19"/>
      <c r="R1558" s="19"/>
      <c r="S1558" s="19"/>
      <c r="T1558" s="19"/>
      <c r="U1558" s="19"/>
      <c r="V1558" s="19"/>
      <c r="W1558" s="19"/>
      <c r="X1558" s="19"/>
      <c r="Y1558" s="19"/>
      <c r="Z1558" s="19"/>
      <c r="AA1558" s="19"/>
      <c r="AB1558" s="19"/>
      <c r="AC1558" s="19"/>
      <c r="AD1558" s="19"/>
      <c r="AE1558" s="19"/>
      <c r="AF1558" s="19"/>
      <c r="AG1558" s="19"/>
      <c r="AH1558" s="19"/>
      <c r="AI1558" s="19"/>
      <c r="AJ1558" s="19"/>
      <c r="AK1558" s="19"/>
      <c r="AL1558" s="19"/>
      <c r="AM1558" s="19"/>
      <c r="AN1558" s="19"/>
      <c r="AO1558" s="19"/>
      <c r="AP1558" s="19"/>
      <c r="AQ1558" s="19"/>
      <c r="AR1558" s="19"/>
      <c r="AS1558" s="19"/>
      <c r="AT1558" s="19"/>
      <c r="AU1558" s="19"/>
      <c r="AV1558" s="19"/>
      <c r="AW1558" s="19"/>
      <c r="AX1558" s="19"/>
      <c r="GA1558" s="42"/>
    </row>
    <row r="1559" spans="1:183" s="18" customFormat="1" ht="12.75" x14ac:dyDescent="0.2">
      <c r="A1559" s="39"/>
      <c r="B1559" s="40"/>
      <c r="C1559" s="40"/>
      <c r="D1559" s="40"/>
      <c r="E1559" s="40"/>
      <c r="F1559" s="40"/>
      <c r="G1559" s="41"/>
      <c r="H1559" s="40"/>
      <c r="I1559" s="40"/>
      <c r="J1559" s="40"/>
      <c r="K1559" s="19"/>
      <c r="L1559" s="19"/>
      <c r="M1559" s="19"/>
      <c r="N1559" s="19"/>
      <c r="O1559" s="19"/>
      <c r="P1559" s="19"/>
      <c r="Q1559" s="19"/>
      <c r="R1559" s="19"/>
      <c r="S1559" s="19"/>
      <c r="T1559" s="19"/>
      <c r="U1559" s="19"/>
      <c r="V1559" s="19"/>
      <c r="W1559" s="19"/>
      <c r="X1559" s="19"/>
      <c r="Y1559" s="19"/>
      <c r="Z1559" s="19"/>
      <c r="AA1559" s="19"/>
      <c r="AB1559" s="19"/>
      <c r="AC1559" s="19"/>
      <c r="AD1559" s="19"/>
      <c r="AE1559" s="19"/>
      <c r="AF1559" s="19"/>
      <c r="AG1559" s="19"/>
      <c r="AH1559" s="19"/>
      <c r="AI1559" s="19"/>
      <c r="AJ1559" s="19"/>
      <c r="AK1559" s="19"/>
      <c r="AL1559" s="19"/>
      <c r="AM1559" s="19"/>
      <c r="AN1559" s="19"/>
      <c r="AO1559" s="19"/>
      <c r="AP1559" s="19"/>
      <c r="AQ1559" s="19"/>
      <c r="AR1559" s="19"/>
      <c r="AS1559" s="19"/>
      <c r="AT1559" s="19"/>
      <c r="AU1559" s="19"/>
      <c r="AV1559" s="19"/>
      <c r="AW1559" s="19"/>
      <c r="AX1559" s="19"/>
      <c r="GA1559" s="42"/>
    </row>
    <row r="1560" spans="1:183" s="18" customFormat="1" ht="12.75" x14ac:dyDescent="0.2">
      <c r="A1560" s="39"/>
      <c r="B1560" s="40"/>
      <c r="C1560" s="40"/>
      <c r="D1560" s="40"/>
      <c r="E1560" s="40"/>
      <c r="F1560" s="40"/>
      <c r="G1560" s="41"/>
      <c r="H1560" s="40"/>
      <c r="I1560" s="40"/>
      <c r="J1560" s="40"/>
      <c r="K1560" s="19"/>
      <c r="L1560" s="19"/>
      <c r="M1560" s="19"/>
      <c r="N1560" s="19"/>
      <c r="O1560" s="19"/>
      <c r="P1560" s="19"/>
      <c r="Q1560" s="19"/>
      <c r="R1560" s="19"/>
      <c r="S1560" s="19"/>
      <c r="T1560" s="19"/>
      <c r="U1560" s="19"/>
      <c r="V1560" s="19"/>
      <c r="W1560" s="19"/>
      <c r="X1560" s="19"/>
      <c r="Y1560" s="19"/>
      <c r="Z1560" s="19"/>
      <c r="AA1560" s="19"/>
      <c r="AB1560" s="19"/>
      <c r="AC1560" s="19"/>
      <c r="AD1560" s="19"/>
      <c r="AE1560" s="19"/>
      <c r="AF1560" s="19"/>
      <c r="AG1560" s="19"/>
      <c r="AH1560" s="19"/>
      <c r="AI1560" s="19"/>
      <c r="AJ1560" s="19"/>
      <c r="AK1560" s="19"/>
      <c r="AL1560" s="19"/>
      <c r="AM1560" s="19"/>
      <c r="AN1560" s="19"/>
      <c r="AO1560" s="19"/>
      <c r="AP1560" s="19"/>
      <c r="AQ1560" s="19"/>
      <c r="AR1560" s="19"/>
      <c r="AS1560" s="19"/>
      <c r="AT1560" s="19"/>
      <c r="AU1560" s="19"/>
      <c r="AV1560" s="19"/>
      <c r="AW1560" s="19"/>
      <c r="AX1560" s="19"/>
      <c r="GA1560" s="42"/>
    </row>
    <row r="1561" spans="1:183" s="18" customFormat="1" ht="12.75" x14ac:dyDescent="0.2">
      <c r="A1561" s="39"/>
      <c r="B1561" s="40"/>
      <c r="C1561" s="40"/>
      <c r="D1561" s="40"/>
      <c r="E1561" s="40"/>
      <c r="F1561" s="40"/>
      <c r="G1561" s="41"/>
      <c r="H1561" s="40"/>
      <c r="I1561" s="40"/>
      <c r="J1561" s="40"/>
      <c r="K1561" s="19"/>
      <c r="L1561" s="19"/>
      <c r="M1561" s="19"/>
      <c r="N1561" s="19"/>
      <c r="O1561" s="19"/>
      <c r="P1561" s="19"/>
      <c r="Q1561" s="19"/>
      <c r="R1561" s="19"/>
      <c r="S1561" s="19"/>
      <c r="T1561" s="19"/>
      <c r="U1561" s="19"/>
      <c r="V1561" s="19"/>
      <c r="W1561" s="19"/>
      <c r="X1561" s="19"/>
      <c r="Y1561" s="19"/>
      <c r="Z1561" s="19"/>
      <c r="AA1561" s="19"/>
      <c r="AB1561" s="19"/>
      <c r="AC1561" s="19"/>
      <c r="AD1561" s="19"/>
      <c r="AE1561" s="19"/>
      <c r="AF1561" s="19"/>
      <c r="AG1561" s="19"/>
      <c r="AH1561" s="19"/>
      <c r="AI1561" s="19"/>
      <c r="AJ1561" s="19"/>
      <c r="AK1561" s="19"/>
      <c r="AL1561" s="19"/>
      <c r="AM1561" s="19"/>
      <c r="AN1561" s="19"/>
      <c r="AO1561" s="19"/>
      <c r="AP1561" s="19"/>
      <c r="AQ1561" s="19"/>
      <c r="AR1561" s="19"/>
      <c r="AS1561" s="19"/>
      <c r="AT1561" s="19"/>
      <c r="AU1561" s="19"/>
      <c r="AV1561" s="19"/>
      <c r="AW1561" s="19"/>
      <c r="AX1561" s="19"/>
      <c r="GA1561" s="42"/>
    </row>
    <row r="1562" spans="1:183" s="18" customFormat="1" ht="12.75" x14ac:dyDescent="0.2">
      <c r="A1562" s="39"/>
      <c r="B1562" s="40"/>
      <c r="C1562" s="40"/>
      <c r="D1562" s="40"/>
      <c r="E1562" s="40"/>
      <c r="F1562" s="40"/>
      <c r="G1562" s="41"/>
      <c r="H1562" s="40"/>
      <c r="I1562" s="40"/>
      <c r="J1562" s="40"/>
      <c r="K1562" s="19"/>
      <c r="L1562" s="19"/>
      <c r="M1562" s="19"/>
      <c r="N1562" s="19"/>
      <c r="O1562" s="19"/>
      <c r="P1562" s="19"/>
      <c r="Q1562" s="19"/>
      <c r="R1562" s="19"/>
      <c r="S1562" s="19"/>
      <c r="T1562" s="19"/>
      <c r="U1562" s="19"/>
      <c r="V1562" s="19"/>
      <c r="W1562" s="19"/>
      <c r="X1562" s="19"/>
      <c r="Y1562" s="19"/>
      <c r="Z1562" s="19"/>
      <c r="AA1562" s="19"/>
      <c r="AB1562" s="19"/>
      <c r="AC1562" s="19"/>
      <c r="AD1562" s="19"/>
      <c r="AE1562" s="19"/>
      <c r="AF1562" s="19"/>
      <c r="AG1562" s="19"/>
      <c r="AH1562" s="19"/>
      <c r="AI1562" s="19"/>
      <c r="AJ1562" s="19"/>
      <c r="AK1562" s="19"/>
      <c r="AL1562" s="19"/>
      <c r="AM1562" s="19"/>
      <c r="AN1562" s="19"/>
      <c r="AO1562" s="19"/>
      <c r="AP1562" s="19"/>
      <c r="AQ1562" s="19"/>
      <c r="AR1562" s="19"/>
      <c r="AS1562" s="19"/>
      <c r="AT1562" s="19"/>
      <c r="AU1562" s="19"/>
      <c r="AV1562" s="19"/>
      <c r="AW1562" s="19"/>
      <c r="AX1562" s="19"/>
      <c r="GA1562" s="42"/>
    </row>
    <row r="1563" spans="1:183" s="18" customFormat="1" ht="12.75" x14ac:dyDescent="0.2">
      <c r="A1563" s="39"/>
      <c r="B1563" s="40"/>
      <c r="C1563" s="40"/>
      <c r="D1563" s="40"/>
      <c r="E1563" s="40"/>
      <c r="F1563" s="40"/>
      <c r="G1563" s="41"/>
      <c r="H1563" s="40"/>
      <c r="I1563" s="40"/>
      <c r="J1563" s="40"/>
      <c r="K1563" s="19"/>
      <c r="L1563" s="19"/>
      <c r="M1563" s="19"/>
      <c r="N1563" s="19"/>
      <c r="O1563" s="19"/>
      <c r="P1563" s="19"/>
      <c r="Q1563" s="19"/>
      <c r="R1563" s="19"/>
      <c r="S1563" s="19"/>
      <c r="T1563" s="19"/>
      <c r="U1563" s="19"/>
      <c r="V1563" s="19"/>
      <c r="W1563" s="19"/>
      <c r="X1563" s="19"/>
      <c r="Y1563" s="19"/>
      <c r="Z1563" s="19"/>
      <c r="AA1563" s="19"/>
      <c r="AB1563" s="19"/>
      <c r="AC1563" s="19"/>
      <c r="AD1563" s="19"/>
      <c r="AE1563" s="19"/>
      <c r="AF1563" s="19"/>
      <c r="AG1563" s="19"/>
      <c r="AH1563" s="19"/>
      <c r="AI1563" s="19"/>
      <c r="AJ1563" s="19"/>
      <c r="AK1563" s="19"/>
      <c r="AL1563" s="19"/>
      <c r="AM1563" s="19"/>
      <c r="AN1563" s="19"/>
      <c r="AO1563" s="19"/>
      <c r="AP1563" s="19"/>
      <c r="AQ1563" s="19"/>
      <c r="AR1563" s="19"/>
      <c r="AS1563" s="19"/>
      <c r="AT1563" s="19"/>
      <c r="AU1563" s="19"/>
      <c r="AV1563" s="19"/>
      <c r="AW1563" s="19"/>
      <c r="AX1563" s="19"/>
      <c r="GA1563" s="42"/>
    </row>
    <row r="1564" spans="1:183" s="18" customFormat="1" ht="12.75" x14ac:dyDescent="0.2">
      <c r="A1564" s="39"/>
      <c r="B1564" s="40"/>
      <c r="C1564" s="40"/>
      <c r="D1564" s="40"/>
      <c r="E1564" s="40"/>
      <c r="F1564" s="40"/>
      <c r="G1564" s="41"/>
      <c r="H1564" s="40"/>
      <c r="I1564" s="40"/>
      <c r="J1564" s="40"/>
      <c r="K1564" s="19"/>
      <c r="L1564" s="19"/>
      <c r="M1564" s="19"/>
      <c r="N1564" s="19"/>
      <c r="O1564" s="19"/>
      <c r="P1564" s="19"/>
      <c r="Q1564" s="19"/>
      <c r="R1564" s="19"/>
      <c r="S1564" s="19"/>
      <c r="T1564" s="19"/>
      <c r="U1564" s="19"/>
      <c r="V1564" s="19"/>
      <c r="W1564" s="19"/>
      <c r="X1564" s="19"/>
      <c r="Y1564" s="19"/>
      <c r="Z1564" s="19"/>
      <c r="AA1564" s="19"/>
      <c r="AB1564" s="19"/>
      <c r="AC1564" s="19"/>
      <c r="AD1564" s="19"/>
      <c r="AE1564" s="19"/>
      <c r="AF1564" s="19"/>
      <c r="AG1564" s="19"/>
      <c r="AH1564" s="19"/>
      <c r="AI1564" s="19"/>
      <c r="AJ1564" s="19"/>
      <c r="AK1564" s="19"/>
      <c r="AL1564" s="19"/>
      <c r="AM1564" s="19"/>
      <c r="AN1564" s="19"/>
      <c r="AO1564" s="19"/>
      <c r="AP1564" s="19"/>
      <c r="AQ1564" s="19"/>
      <c r="AR1564" s="19"/>
      <c r="AS1564" s="19"/>
      <c r="AT1564" s="19"/>
      <c r="AU1564" s="19"/>
      <c r="AV1564" s="19"/>
      <c r="AW1564" s="19"/>
      <c r="AX1564" s="19"/>
      <c r="GA1564" s="42"/>
    </row>
    <row r="1565" spans="1:183" s="18" customFormat="1" ht="12.75" x14ac:dyDescent="0.2">
      <c r="A1565" s="39"/>
      <c r="B1565" s="40"/>
      <c r="C1565" s="40"/>
      <c r="D1565" s="40"/>
      <c r="E1565" s="40"/>
      <c r="F1565" s="40"/>
      <c r="G1565" s="41"/>
      <c r="H1565" s="40"/>
      <c r="I1565" s="40"/>
      <c r="J1565" s="40"/>
      <c r="K1565" s="19"/>
      <c r="L1565" s="19"/>
      <c r="M1565" s="19"/>
      <c r="N1565" s="19"/>
      <c r="O1565" s="19"/>
      <c r="P1565" s="19"/>
      <c r="Q1565" s="19"/>
      <c r="R1565" s="19"/>
      <c r="S1565" s="19"/>
      <c r="T1565" s="19"/>
      <c r="U1565" s="19"/>
      <c r="V1565" s="19"/>
      <c r="W1565" s="19"/>
      <c r="X1565" s="19"/>
      <c r="Y1565" s="19"/>
      <c r="Z1565" s="19"/>
      <c r="AA1565" s="19"/>
      <c r="AB1565" s="19"/>
      <c r="AC1565" s="19"/>
      <c r="AD1565" s="19"/>
      <c r="AE1565" s="19"/>
      <c r="AF1565" s="19"/>
      <c r="AG1565" s="19"/>
      <c r="AH1565" s="19"/>
      <c r="AI1565" s="19"/>
      <c r="AJ1565" s="19"/>
      <c r="AK1565" s="19"/>
      <c r="AL1565" s="19"/>
      <c r="AM1565" s="19"/>
      <c r="AN1565" s="19"/>
      <c r="AO1565" s="19"/>
      <c r="AP1565" s="19"/>
      <c r="AQ1565" s="19"/>
      <c r="AR1565" s="19"/>
      <c r="AS1565" s="19"/>
      <c r="AT1565" s="19"/>
      <c r="AU1565" s="19"/>
      <c r="AV1565" s="19"/>
      <c r="AW1565" s="19"/>
      <c r="AX1565" s="19"/>
      <c r="GA1565" s="42"/>
    </row>
    <row r="1566" spans="1:183" s="18" customFormat="1" ht="12.75" x14ac:dyDescent="0.2">
      <c r="A1566" s="39"/>
      <c r="B1566" s="40"/>
      <c r="C1566" s="40"/>
      <c r="D1566" s="40"/>
      <c r="E1566" s="40"/>
      <c r="F1566" s="40"/>
      <c r="G1566" s="41"/>
      <c r="H1566" s="40"/>
      <c r="I1566" s="40"/>
      <c r="J1566" s="40"/>
      <c r="K1566" s="19"/>
      <c r="L1566" s="19"/>
      <c r="M1566" s="19"/>
      <c r="N1566" s="19"/>
      <c r="O1566" s="19"/>
      <c r="P1566" s="19"/>
      <c r="Q1566" s="19"/>
      <c r="R1566" s="19"/>
      <c r="S1566" s="19"/>
      <c r="T1566" s="19"/>
      <c r="U1566" s="19"/>
      <c r="V1566" s="19"/>
      <c r="W1566" s="19"/>
      <c r="X1566" s="19"/>
      <c r="Y1566" s="19"/>
      <c r="Z1566" s="19"/>
      <c r="AA1566" s="19"/>
      <c r="AB1566" s="19"/>
      <c r="AC1566" s="19"/>
      <c r="AD1566" s="19"/>
      <c r="AE1566" s="19"/>
      <c r="AF1566" s="19"/>
      <c r="AG1566" s="19"/>
      <c r="AH1566" s="19"/>
      <c r="AI1566" s="19"/>
      <c r="AJ1566" s="19"/>
      <c r="AK1566" s="19"/>
      <c r="AL1566" s="19"/>
      <c r="AM1566" s="19"/>
      <c r="AN1566" s="19"/>
      <c r="AO1566" s="19"/>
      <c r="AP1566" s="19"/>
      <c r="AQ1566" s="19"/>
      <c r="AR1566" s="19"/>
      <c r="AS1566" s="19"/>
      <c r="AT1566" s="19"/>
      <c r="AU1566" s="19"/>
      <c r="AV1566" s="19"/>
      <c r="AW1566" s="19"/>
      <c r="AX1566" s="19"/>
      <c r="GA1566" s="42"/>
    </row>
    <row r="1567" spans="1:183" s="18" customFormat="1" ht="12.75" x14ac:dyDescent="0.2">
      <c r="A1567" s="39"/>
      <c r="B1567" s="40"/>
      <c r="C1567" s="40"/>
      <c r="D1567" s="40"/>
      <c r="E1567" s="40"/>
      <c r="F1567" s="40"/>
      <c r="G1567" s="41"/>
      <c r="H1567" s="40"/>
      <c r="I1567" s="40"/>
      <c r="J1567" s="40"/>
      <c r="K1567" s="19"/>
      <c r="L1567" s="19"/>
      <c r="M1567" s="19"/>
      <c r="N1567" s="19"/>
      <c r="O1567" s="19"/>
      <c r="P1567" s="19"/>
      <c r="Q1567" s="19"/>
      <c r="R1567" s="19"/>
      <c r="S1567" s="19"/>
      <c r="T1567" s="19"/>
      <c r="U1567" s="19"/>
      <c r="V1567" s="19"/>
      <c r="W1567" s="19"/>
      <c r="X1567" s="19"/>
      <c r="Y1567" s="19"/>
      <c r="Z1567" s="19"/>
      <c r="AA1567" s="19"/>
      <c r="AB1567" s="19"/>
      <c r="AC1567" s="19"/>
      <c r="AD1567" s="19"/>
      <c r="AE1567" s="19"/>
      <c r="AF1567" s="19"/>
      <c r="AG1567" s="19"/>
      <c r="AH1567" s="19"/>
      <c r="AI1567" s="19"/>
      <c r="AJ1567" s="19"/>
      <c r="AK1567" s="19"/>
      <c r="AL1567" s="19"/>
      <c r="AM1567" s="19"/>
      <c r="AN1567" s="19"/>
      <c r="AO1567" s="19"/>
      <c r="AP1567" s="19"/>
      <c r="AQ1567" s="19"/>
      <c r="AR1567" s="19"/>
      <c r="AS1567" s="19"/>
      <c r="AT1567" s="19"/>
      <c r="AU1567" s="19"/>
      <c r="AV1567" s="19"/>
      <c r="AW1567" s="19"/>
      <c r="AX1567" s="19"/>
      <c r="GA1567" s="42"/>
    </row>
    <row r="1568" spans="1:183" s="18" customFormat="1" ht="12.75" x14ac:dyDescent="0.2">
      <c r="A1568" s="39"/>
      <c r="B1568" s="40"/>
      <c r="C1568" s="40"/>
      <c r="D1568" s="40"/>
      <c r="E1568" s="40"/>
      <c r="F1568" s="40"/>
      <c r="G1568" s="41"/>
      <c r="H1568" s="40"/>
      <c r="I1568" s="40"/>
      <c r="J1568" s="40"/>
      <c r="K1568" s="19"/>
      <c r="L1568" s="19"/>
      <c r="M1568" s="19"/>
      <c r="N1568" s="19"/>
      <c r="O1568" s="19"/>
      <c r="P1568" s="19"/>
      <c r="Q1568" s="19"/>
      <c r="R1568" s="19"/>
      <c r="S1568" s="19"/>
      <c r="T1568" s="19"/>
      <c r="U1568" s="19"/>
      <c r="V1568" s="19"/>
      <c r="W1568" s="19"/>
      <c r="X1568" s="19"/>
      <c r="Y1568" s="19"/>
      <c r="Z1568" s="19"/>
      <c r="AA1568" s="19"/>
      <c r="AB1568" s="19"/>
      <c r="AC1568" s="19"/>
      <c r="AD1568" s="19"/>
      <c r="AE1568" s="19"/>
      <c r="AF1568" s="19"/>
      <c r="AG1568" s="19"/>
      <c r="AH1568" s="19"/>
      <c r="AI1568" s="19"/>
      <c r="AJ1568" s="19"/>
      <c r="AK1568" s="19"/>
      <c r="AL1568" s="19"/>
      <c r="AM1568" s="19"/>
      <c r="AN1568" s="19"/>
      <c r="AO1568" s="19"/>
      <c r="AP1568" s="19"/>
      <c r="AQ1568" s="19"/>
      <c r="AR1568" s="19"/>
      <c r="AS1568" s="19"/>
      <c r="AT1568" s="19"/>
      <c r="AU1568" s="19"/>
      <c r="AV1568" s="19"/>
      <c r="AW1568" s="19"/>
      <c r="AX1568" s="19"/>
      <c r="GA1568" s="42"/>
    </row>
    <row r="1569" spans="1:183" s="18" customFormat="1" ht="12.75" x14ac:dyDescent="0.2">
      <c r="A1569" s="39"/>
      <c r="B1569" s="40"/>
      <c r="C1569" s="40"/>
      <c r="D1569" s="40"/>
      <c r="E1569" s="40"/>
      <c r="F1569" s="40"/>
      <c r="G1569" s="41"/>
      <c r="H1569" s="40"/>
      <c r="I1569" s="40"/>
      <c r="J1569" s="40"/>
      <c r="K1569" s="19"/>
      <c r="L1569" s="19"/>
      <c r="M1569" s="19"/>
      <c r="N1569" s="19"/>
      <c r="O1569" s="19"/>
      <c r="P1569" s="19"/>
      <c r="Q1569" s="19"/>
      <c r="R1569" s="19"/>
      <c r="S1569" s="19"/>
      <c r="T1569" s="19"/>
      <c r="U1569" s="19"/>
      <c r="V1569" s="19"/>
      <c r="W1569" s="19"/>
      <c r="X1569" s="19"/>
      <c r="Y1569" s="19"/>
      <c r="Z1569" s="19"/>
      <c r="AA1569" s="19"/>
      <c r="AB1569" s="19"/>
      <c r="AC1569" s="19"/>
      <c r="AD1569" s="19"/>
      <c r="AE1569" s="19"/>
      <c r="AF1569" s="19"/>
      <c r="AG1569" s="19"/>
      <c r="AH1569" s="19"/>
      <c r="AI1569" s="19"/>
      <c r="AJ1569" s="19"/>
      <c r="AK1569" s="19"/>
      <c r="AL1569" s="19"/>
      <c r="AM1569" s="19"/>
      <c r="AN1569" s="19"/>
      <c r="AO1569" s="19"/>
      <c r="AP1569" s="19"/>
      <c r="AQ1569" s="19"/>
      <c r="AR1569" s="19"/>
      <c r="AS1569" s="19"/>
      <c r="AT1569" s="19"/>
      <c r="AU1569" s="19"/>
      <c r="AV1569" s="19"/>
      <c r="AW1569" s="19"/>
      <c r="AX1569" s="19"/>
      <c r="GA1569" s="42"/>
    </row>
    <row r="1570" spans="1:183" s="18" customFormat="1" ht="12.75" x14ac:dyDescent="0.2">
      <c r="A1570" s="39"/>
      <c r="B1570" s="40"/>
      <c r="C1570" s="40"/>
      <c r="D1570" s="40"/>
      <c r="E1570" s="40"/>
      <c r="F1570" s="40"/>
      <c r="G1570" s="41"/>
      <c r="H1570" s="40"/>
      <c r="I1570" s="40"/>
      <c r="J1570" s="40"/>
      <c r="K1570" s="19"/>
      <c r="L1570" s="19"/>
      <c r="M1570" s="19"/>
      <c r="N1570" s="19"/>
      <c r="O1570" s="19"/>
      <c r="P1570" s="19"/>
      <c r="Q1570" s="19"/>
      <c r="R1570" s="19"/>
      <c r="S1570" s="19"/>
      <c r="T1570" s="19"/>
      <c r="U1570" s="19"/>
      <c r="V1570" s="19"/>
      <c r="W1570" s="19"/>
      <c r="X1570" s="19"/>
      <c r="Y1570" s="19"/>
      <c r="Z1570" s="19"/>
      <c r="AA1570" s="19"/>
      <c r="AB1570" s="19"/>
      <c r="AC1570" s="19"/>
      <c r="AD1570" s="19"/>
      <c r="AE1570" s="19"/>
      <c r="AF1570" s="19"/>
      <c r="AG1570" s="19"/>
      <c r="AH1570" s="19"/>
      <c r="AI1570" s="19"/>
      <c r="AJ1570" s="19"/>
      <c r="AK1570" s="19"/>
      <c r="AL1570" s="19"/>
      <c r="AM1570" s="19"/>
      <c r="AN1570" s="19"/>
      <c r="AO1570" s="19"/>
      <c r="AP1570" s="19"/>
      <c r="AQ1570" s="19"/>
      <c r="AR1570" s="19"/>
      <c r="AS1570" s="19"/>
      <c r="AT1570" s="19"/>
      <c r="AU1570" s="19"/>
      <c r="AV1570" s="19"/>
      <c r="AW1570" s="19"/>
      <c r="AX1570" s="19"/>
      <c r="GA1570" s="42"/>
    </row>
    <row r="1571" spans="1:183" s="18" customFormat="1" ht="12.75" x14ac:dyDescent="0.2">
      <c r="A1571" s="39"/>
      <c r="B1571" s="40"/>
      <c r="C1571" s="40"/>
      <c r="D1571" s="40"/>
      <c r="E1571" s="40"/>
      <c r="F1571" s="40"/>
      <c r="G1571" s="41"/>
      <c r="H1571" s="40"/>
      <c r="I1571" s="40"/>
      <c r="J1571" s="40"/>
      <c r="K1571" s="19"/>
      <c r="L1571" s="19"/>
      <c r="M1571" s="19"/>
      <c r="N1571" s="19"/>
      <c r="O1571" s="19"/>
      <c r="P1571" s="19"/>
      <c r="Q1571" s="19"/>
      <c r="R1571" s="19"/>
      <c r="S1571" s="19"/>
      <c r="T1571" s="19"/>
      <c r="U1571" s="19"/>
      <c r="V1571" s="19"/>
      <c r="W1571" s="19"/>
      <c r="X1571" s="19"/>
      <c r="Y1571" s="19"/>
      <c r="Z1571" s="19"/>
      <c r="AA1571" s="19"/>
      <c r="AB1571" s="19"/>
      <c r="AC1571" s="19"/>
      <c r="AD1571" s="19"/>
      <c r="AE1571" s="19"/>
      <c r="AF1571" s="19"/>
      <c r="AG1571" s="19"/>
      <c r="AH1571" s="19"/>
      <c r="AI1571" s="19"/>
      <c r="AJ1571" s="19"/>
      <c r="AK1571" s="19"/>
      <c r="AL1571" s="19"/>
      <c r="AM1571" s="19"/>
      <c r="AN1571" s="19"/>
      <c r="AO1571" s="19"/>
      <c r="AP1571" s="19"/>
      <c r="AQ1571" s="19"/>
      <c r="AR1571" s="19"/>
      <c r="AS1571" s="19"/>
      <c r="AT1571" s="19"/>
      <c r="AU1571" s="19"/>
      <c r="AV1571" s="19"/>
      <c r="AW1571" s="19"/>
      <c r="AX1571" s="19"/>
      <c r="GA1571" s="42"/>
    </row>
    <row r="1572" spans="1:183" s="18" customFormat="1" ht="12.75" x14ac:dyDescent="0.2">
      <c r="A1572" s="39"/>
      <c r="B1572" s="40"/>
      <c r="C1572" s="40"/>
      <c r="D1572" s="40"/>
      <c r="E1572" s="40"/>
      <c r="F1572" s="40"/>
      <c r="G1572" s="41"/>
      <c r="H1572" s="40"/>
      <c r="I1572" s="40"/>
      <c r="J1572" s="40"/>
      <c r="K1572" s="19"/>
      <c r="L1572" s="19"/>
      <c r="M1572" s="19"/>
      <c r="N1572" s="19"/>
      <c r="O1572" s="19"/>
      <c r="P1572" s="19"/>
      <c r="Q1572" s="19"/>
      <c r="R1572" s="19"/>
      <c r="S1572" s="19"/>
      <c r="T1572" s="19"/>
      <c r="U1572" s="19"/>
      <c r="V1572" s="19"/>
      <c r="W1572" s="19"/>
      <c r="X1572" s="19"/>
      <c r="Y1572" s="19"/>
      <c r="Z1572" s="19"/>
      <c r="AA1572" s="19"/>
      <c r="AB1572" s="19"/>
      <c r="AC1572" s="19"/>
      <c r="AD1572" s="19"/>
      <c r="AE1572" s="19"/>
      <c r="AF1572" s="19"/>
      <c r="AG1572" s="19"/>
      <c r="AH1572" s="19"/>
      <c r="AI1572" s="19"/>
      <c r="AJ1572" s="19"/>
      <c r="AK1572" s="19"/>
      <c r="AL1572" s="19"/>
      <c r="AM1572" s="19"/>
      <c r="AN1572" s="19"/>
      <c r="AO1572" s="19"/>
      <c r="AP1572" s="19"/>
      <c r="AQ1572" s="19"/>
      <c r="AR1572" s="19"/>
      <c r="AS1572" s="19"/>
      <c r="AT1572" s="19"/>
      <c r="AU1572" s="19"/>
      <c r="AV1572" s="19"/>
      <c r="AW1572" s="19"/>
      <c r="AX1572" s="19"/>
      <c r="GA1572" s="42"/>
    </row>
    <row r="1573" spans="1:183" s="18" customFormat="1" ht="12.75" x14ac:dyDescent="0.2">
      <c r="A1573" s="39"/>
      <c r="B1573" s="40"/>
      <c r="C1573" s="40"/>
      <c r="D1573" s="40"/>
      <c r="E1573" s="40"/>
      <c r="F1573" s="40"/>
      <c r="G1573" s="41"/>
      <c r="H1573" s="40"/>
      <c r="I1573" s="40"/>
      <c r="J1573" s="40"/>
      <c r="K1573" s="19"/>
      <c r="L1573" s="19"/>
      <c r="M1573" s="19"/>
      <c r="N1573" s="19"/>
      <c r="O1573" s="19"/>
      <c r="P1573" s="19"/>
      <c r="Q1573" s="19"/>
      <c r="R1573" s="19"/>
      <c r="S1573" s="19"/>
      <c r="T1573" s="19"/>
      <c r="U1573" s="19"/>
      <c r="V1573" s="19"/>
      <c r="W1573" s="19"/>
      <c r="X1573" s="19"/>
      <c r="Y1573" s="19"/>
      <c r="Z1573" s="19"/>
      <c r="AA1573" s="19"/>
      <c r="AB1573" s="19"/>
      <c r="AC1573" s="19"/>
      <c r="AD1573" s="19"/>
      <c r="AE1573" s="19"/>
      <c r="AF1573" s="19"/>
      <c r="AG1573" s="19"/>
      <c r="AH1573" s="19"/>
      <c r="AI1573" s="19"/>
      <c r="AJ1573" s="19"/>
      <c r="AK1573" s="19"/>
      <c r="AL1573" s="19"/>
      <c r="AM1573" s="19"/>
      <c r="AN1573" s="19"/>
      <c r="AO1573" s="19"/>
      <c r="AP1573" s="19"/>
      <c r="AQ1573" s="19"/>
      <c r="AR1573" s="19"/>
      <c r="AS1573" s="19"/>
      <c r="AT1573" s="19"/>
      <c r="AU1573" s="19"/>
      <c r="AV1573" s="19"/>
      <c r="AW1573" s="19"/>
      <c r="AX1573" s="19"/>
      <c r="GA1573" s="42"/>
    </row>
    <row r="1574" spans="1:183" s="18" customFormat="1" ht="12.75" x14ac:dyDescent="0.2">
      <c r="A1574" s="39"/>
      <c r="B1574" s="40"/>
      <c r="C1574" s="40"/>
      <c r="D1574" s="40"/>
      <c r="E1574" s="40"/>
      <c r="F1574" s="40"/>
      <c r="G1574" s="41"/>
      <c r="H1574" s="40"/>
      <c r="I1574" s="40"/>
      <c r="J1574" s="40"/>
      <c r="K1574" s="19"/>
      <c r="L1574" s="19"/>
      <c r="M1574" s="19"/>
      <c r="N1574" s="19"/>
      <c r="O1574" s="19"/>
      <c r="P1574" s="19"/>
      <c r="Q1574" s="19"/>
      <c r="R1574" s="19"/>
      <c r="S1574" s="19"/>
      <c r="T1574" s="19"/>
      <c r="U1574" s="19"/>
      <c r="V1574" s="19"/>
      <c r="W1574" s="19"/>
      <c r="X1574" s="19"/>
      <c r="Y1574" s="19"/>
      <c r="Z1574" s="19"/>
      <c r="AA1574" s="19"/>
      <c r="AB1574" s="19"/>
      <c r="AC1574" s="19"/>
      <c r="AD1574" s="19"/>
      <c r="AE1574" s="19"/>
      <c r="AF1574" s="19"/>
      <c r="AG1574" s="19"/>
      <c r="AH1574" s="19"/>
      <c r="AI1574" s="19"/>
      <c r="AJ1574" s="19"/>
      <c r="AK1574" s="19"/>
      <c r="AL1574" s="19"/>
      <c r="AM1574" s="19"/>
      <c r="AN1574" s="19"/>
      <c r="AO1574" s="19"/>
      <c r="AP1574" s="19"/>
      <c r="AQ1574" s="19"/>
      <c r="AR1574" s="19"/>
      <c r="AS1574" s="19"/>
      <c r="AT1574" s="19"/>
      <c r="AU1574" s="19"/>
      <c r="AV1574" s="19"/>
      <c r="AW1574" s="19"/>
      <c r="AX1574" s="19"/>
      <c r="GA1574" s="42"/>
    </row>
    <row r="1575" spans="1:183" s="18" customFormat="1" ht="12.75" x14ac:dyDescent="0.2">
      <c r="A1575" s="39"/>
      <c r="B1575" s="40"/>
      <c r="C1575" s="40"/>
      <c r="D1575" s="40"/>
      <c r="E1575" s="40"/>
      <c r="F1575" s="40"/>
      <c r="G1575" s="41"/>
      <c r="H1575" s="40"/>
      <c r="I1575" s="40"/>
      <c r="J1575" s="40"/>
      <c r="K1575" s="19"/>
      <c r="L1575" s="19"/>
      <c r="M1575" s="19"/>
      <c r="N1575" s="19"/>
      <c r="O1575" s="19"/>
      <c r="P1575" s="19"/>
      <c r="Q1575" s="19"/>
      <c r="R1575" s="19"/>
      <c r="S1575" s="19"/>
      <c r="T1575" s="19"/>
      <c r="U1575" s="19"/>
      <c r="V1575" s="19"/>
      <c r="W1575" s="19"/>
      <c r="X1575" s="19"/>
      <c r="Y1575" s="19"/>
      <c r="Z1575" s="19"/>
      <c r="AA1575" s="19"/>
      <c r="AB1575" s="19"/>
      <c r="AC1575" s="19"/>
      <c r="AD1575" s="19"/>
      <c r="AE1575" s="19"/>
      <c r="AF1575" s="19"/>
      <c r="AG1575" s="19"/>
      <c r="AH1575" s="19"/>
      <c r="AI1575" s="19"/>
      <c r="AJ1575" s="19"/>
      <c r="AK1575" s="19"/>
      <c r="AL1575" s="19"/>
      <c r="AM1575" s="19"/>
      <c r="AN1575" s="19"/>
      <c r="AO1575" s="19"/>
      <c r="AP1575" s="19"/>
      <c r="AQ1575" s="19"/>
      <c r="AR1575" s="19"/>
      <c r="AS1575" s="19"/>
      <c r="AT1575" s="19"/>
      <c r="AU1575" s="19"/>
      <c r="AV1575" s="19"/>
      <c r="AW1575" s="19"/>
      <c r="AX1575" s="19"/>
      <c r="GA1575" s="42"/>
    </row>
    <row r="1576" spans="1:183" s="18" customFormat="1" ht="12.75" x14ac:dyDescent="0.2">
      <c r="A1576" s="39"/>
      <c r="B1576" s="40"/>
      <c r="C1576" s="40"/>
      <c r="D1576" s="40"/>
      <c r="E1576" s="40"/>
      <c r="F1576" s="40"/>
      <c r="G1576" s="41"/>
      <c r="H1576" s="40"/>
      <c r="I1576" s="40"/>
      <c r="J1576" s="40"/>
      <c r="K1576" s="19"/>
      <c r="L1576" s="19"/>
      <c r="M1576" s="19"/>
      <c r="N1576" s="19"/>
      <c r="O1576" s="19"/>
      <c r="P1576" s="19"/>
      <c r="Q1576" s="19"/>
      <c r="R1576" s="19"/>
      <c r="S1576" s="19"/>
      <c r="T1576" s="19"/>
      <c r="U1576" s="19"/>
      <c r="V1576" s="19"/>
      <c r="W1576" s="19"/>
      <c r="X1576" s="19"/>
      <c r="Y1576" s="19"/>
      <c r="Z1576" s="19"/>
      <c r="AA1576" s="19"/>
      <c r="AB1576" s="19"/>
      <c r="AC1576" s="19"/>
      <c r="AD1576" s="19"/>
      <c r="AE1576" s="19"/>
      <c r="AF1576" s="19"/>
      <c r="AG1576" s="19"/>
      <c r="AH1576" s="19"/>
      <c r="AI1576" s="19"/>
      <c r="AJ1576" s="19"/>
      <c r="AK1576" s="19"/>
      <c r="AL1576" s="19"/>
      <c r="AM1576" s="19"/>
      <c r="AN1576" s="19"/>
      <c r="AO1576" s="19"/>
      <c r="AP1576" s="19"/>
      <c r="AQ1576" s="19"/>
      <c r="AR1576" s="19"/>
      <c r="AS1576" s="19"/>
      <c r="AT1576" s="19"/>
      <c r="AU1576" s="19"/>
      <c r="AV1576" s="19"/>
      <c r="AW1576" s="19"/>
      <c r="AX1576" s="19"/>
      <c r="GA1576" s="42"/>
    </row>
    <row r="1577" spans="1:183" s="18" customFormat="1" ht="12.75" x14ac:dyDescent="0.2">
      <c r="A1577" s="39"/>
      <c r="B1577" s="40"/>
      <c r="C1577" s="40"/>
      <c r="D1577" s="40"/>
      <c r="E1577" s="40"/>
      <c r="F1577" s="40"/>
      <c r="G1577" s="41"/>
      <c r="H1577" s="40"/>
      <c r="I1577" s="40"/>
      <c r="J1577" s="40"/>
      <c r="K1577" s="19"/>
      <c r="L1577" s="19"/>
      <c r="M1577" s="19"/>
      <c r="N1577" s="19"/>
      <c r="O1577" s="19"/>
      <c r="P1577" s="19"/>
      <c r="Q1577" s="19"/>
      <c r="R1577" s="19"/>
      <c r="S1577" s="19"/>
      <c r="T1577" s="19"/>
      <c r="U1577" s="19"/>
      <c r="V1577" s="19"/>
      <c r="W1577" s="19"/>
      <c r="X1577" s="19"/>
      <c r="Y1577" s="19"/>
      <c r="Z1577" s="19"/>
      <c r="AA1577" s="19"/>
      <c r="AB1577" s="19"/>
      <c r="AC1577" s="19"/>
      <c r="AD1577" s="19"/>
      <c r="AE1577" s="19"/>
      <c r="AF1577" s="19"/>
      <c r="AG1577" s="19"/>
      <c r="AH1577" s="19"/>
      <c r="AI1577" s="19"/>
      <c r="AJ1577" s="19"/>
      <c r="AK1577" s="19"/>
      <c r="AL1577" s="19"/>
      <c r="AM1577" s="19"/>
      <c r="AN1577" s="19"/>
      <c r="AO1577" s="19"/>
      <c r="AP1577" s="19"/>
      <c r="AQ1577" s="19"/>
      <c r="AR1577" s="19"/>
      <c r="AS1577" s="19"/>
      <c r="AT1577" s="19"/>
      <c r="AU1577" s="19"/>
      <c r="AV1577" s="19"/>
      <c r="AW1577" s="19"/>
      <c r="AX1577" s="19"/>
      <c r="GA1577" s="42"/>
    </row>
    <row r="1578" spans="1:183" s="18" customFormat="1" ht="12.75" x14ac:dyDescent="0.2">
      <c r="A1578" s="39"/>
      <c r="B1578" s="40"/>
      <c r="C1578" s="40"/>
      <c r="D1578" s="40"/>
      <c r="E1578" s="40"/>
      <c r="F1578" s="40"/>
      <c r="G1578" s="41"/>
      <c r="H1578" s="40"/>
      <c r="I1578" s="40"/>
      <c r="J1578" s="40"/>
      <c r="K1578" s="19"/>
      <c r="L1578" s="19"/>
      <c r="M1578" s="19"/>
      <c r="N1578" s="19"/>
      <c r="O1578" s="19"/>
      <c r="P1578" s="19"/>
      <c r="Q1578" s="19"/>
      <c r="R1578" s="19"/>
      <c r="S1578" s="19"/>
      <c r="T1578" s="19"/>
      <c r="U1578" s="19"/>
      <c r="V1578" s="19"/>
      <c r="W1578" s="19"/>
      <c r="X1578" s="19"/>
      <c r="Y1578" s="19"/>
      <c r="Z1578" s="19"/>
      <c r="AA1578" s="19"/>
      <c r="AB1578" s="19"/>
      <c r="AC1578" s="19"/>
      <c r="AD1578" s="19"/>
      <c r="AE1578" s="19"/>
      <c r="AF1578" s="19"/>
      <c r="AG1578" s="19"/>
      <c r="AH1578" s="19"/>
      <c r="AI1578" s="19"/>
      <c r="AJ1578" s="19"/>
      <c r="AK1578" s="19"/>
      <c r="AL1578" s="19"/>
      <c r="AM1578" s="19"/>
      <c r="AN1578" s="19"/>
      <c r="AO1578" s="19"/>
      <c r="AP1578" s="19"/>
      <c r="AQ1578" s="19"/>
      <c r="AR1578" s="19"/>
      <c r="AS1578" s="19"/>
      <c r="AT1578" s="19"/>
      <c r="AU1578" s="19"/>
      <c r="AV1578" s="19"/>
      <c r="AW1578" s="19"/>
      <c r="AX1578" s="19"/>
      <c r="GA1578" s="42"/>
    </row>
    <row r="1579" spans="1:183" s="18" customFormat="1" ht="12.75" x14ac:dyDescent="0.2">
      <c r="A1579" s="39"/>
      <c r="B1579" s="40"/>
      <c r="C1579" s="40"/>
      <c r="D1579" s="40"/>
      <c r="E1579" s="40"/>
      <c r="F1579" s="40"/>
      <c r="G1579" s="41"/>
      <c r="H1579" s="40"/>
      <c r="I1579" s="40"/>
      <c r="J1579" s="40"/>
      <c r="K1579" s="19"/>
      <c r="L1579" s="19"/>
      <c r="M1579" s="19"/>
      <c r="N1579" s="19"/>
      <c r="O1579" s="19"/>
      <c r="P1579" s="19"/>
      <c r="Q1579" s="19"/>
      <c r="R1579" s="19"/>
      <c r="S1579" s="19"/>
      <c r="T1579" s="19"/>
      <c r="U1579" s="19"/>
      <c r="V1579" s="19"/>
      <c r="W1579" s="19"/>
      <c r="X1579" s="19"/>
      <c r="Y1579" s="19"/>
      <c r="Z1579" s="19"/>
      <c r="AA1579" s="19"/>
      <c r="AB1579" s="19"/>
      <c r="AC1579" s="19"/>
      <c r="AD1579" s="19"/>
      <c r="AE1579" s="19"/>
      <c r="AF1579" s="19"/>
      <c r="AG1579" s="19"/>
      <c r="AH1579" s="19"/>
      <c r="AI1579" s="19"/>
      <c r="AJ1579" s="19"/>
      <c r="AK1579" s="19"/>
      <c r="AL1579" s="19"/>
      <c r="AM1579" s="19"/>
      <c r="AN1579" s="19"/>
      <c r="AO1579" s="19"/>
      <c r="AP1579" s="19"/>
      <c r="AQ1579" s="19"/>
      <c r="AR1579" s="19"/>
      <c r="AS1579" s="19"/>
      <c r="AT1579" s="19"/>
      <c r="AU1579" s="19"/>
      <c r="AV1579" s="19"/>
      <c r="AW1579" s="19"/>
      <c r="AX1579" s="19"/>
      <c r="GA1579" s="42"/>
    </row>
    <row r="1580" spans="1:183" s="18" customFormat="1" ht="12.75" x14ac:dyDescent="0.2">
      <c r="A1580" s="39"/>
      <c r="B1580" s="40"/>
      <c r="C1580" s="40"/>
      <c r="D1580" s="40"/>
      <c r="E1580" s="40"/>
      <c r="F1580" s="40"/>
      <c r="G1580" s="41"/>
      <c r="H1580" s="40"/>
      <c r="I1580" s="40"/>
      <c r="J1580" s="40"/>
      <c r="K1580" s="19"/>
      <c r="L1580" s="19"/>
      <c r="M1580" s="19"/>
      <c r="N1580" s="19"/>
      <c r="O1580" s="19"/>
      <c r="P1580" s="19"/>
      <c r="Q1580" s="19"/>
      <c r="R1580" s="19"/>
      <c r="S1580" s="19"/>
      <c r="T1580" s="19"/>
      <c r="U1580" s="19"/>
      <c r="V1580" s="19"/>
      <c r="W1580" s="19"/>
      <c r="X1580" s="19"/>
      <c r="Y1580" s="19"/>
      <c r="Z1580" s="19"/>
      <c r="AA1580" s="19"/>
      <c r="AB1580" s="19"/>
      <c r="AC1580" s="19"/>
      <c r="AD1580" s="19"/>
      <c r="AE1580" s="19"/>
      <c r="AF1580" s="19"/>
      <c r="AG1580" s="19"/>
      <c r="AH1580" s="19"/>
      <c r="AI1580" s="19"/>
      <c r="AJ1580" s="19"/>
      <c r="AK1580" s="19"/>
      <c r="AL1580" s="19"/>
      <c r="AM1580" s="19"/>
      <c r="AN1580" s="19"/>
      <c r="AO1580" s="19"/>
      <c r="AP1580" s="19"/>
      <c r="AQ1580" s="19"/>
      <c r="AR1580" s="19"/>
      <c r="AS1580" s="19"/>
      <c r="AT1580" s="19"/>
      <c r="AU1580" s="19"/>
      <c r="AV1580" s="19"/>
      <c r="AW1580" s="19"/>
      <c r="AX1580" s="19"/>
      <c r="GA1580" s="42"/>
    </row>
    <row r="1581" spans="1:183" s="18" customFormat="1" ht="12.75" x14ac:dyDescent="0.2">
      <c r="A1581" s="39"/>
      <c r="B1581" s="40"/>
      <c r="C1581" s="40"/>
      <c r="D1581" s="40"/>
      <c r="E1581" s="40"/>
      <c r="F1581" s="40"/>
      <c r="G1581" s="41"/>
      <c r="H1581" s="40"/>
      <c r="I1581" s="40"/>
      <c r="J1581" s="40"/>
      <c r="K1581" s="19"/>
      <c r="L1581" s="19"/>
      <c r="M1581" s="19"/>
      <c r="N1581" s="19"/>
      <c r="O1581" s="19"/>
      <c r="P1581" s="19"/>
      <c r="Q1581" s="19"/>
      <c r="R1581" s="19"/>
      <c r="S1581" s="19"/>
      <c r="T1581" s="19"/>
      <c r="U1581" s="19"/>
      <c r="V1581" s="19"/>
      <c r="W1581" s="19"/>
      <c r="X1581" s="19"/>
      <c r="Y1581" s="19"/>
      <c r="Z1581" s="19"/>
      <c r="AA1581" s="19"/>
      <c r="AB1581" s="19"/>
      <c r="AC1581" s="19"/>
      <c r="AD1581" s="19"/>
      <c r="AE1581" s="19"/>
      <c r="AF1581" s="19"/>
      <c r="AG1581" s="19"/>
      <c r="AH1581" s="19"/>
      <c r="AI1581" s="19"/>
      <c r="AJ1581" s="19"/>
      <c r="AK1581" s="19"/>
      <c r="AL1581" s="19"/>
      <c r="AM1581" s="19"/>
      <c r="AN1581" s="19"/>
      <c r="AO1581" s="19"/>
      <c r="AP1581" s="19"/>
      <c r="AQ1581" s="19"/>
      <c r="AR1581" s="19"/>
      <c r="AS1581" s="19"/>
      <c r="AT1581" s="19"/>
      <c r="AU1581" s="19"/>
      <c r="AV1581" s="19"/>
      <c r="AW1581" s="19"/>
      <c r="AX1581" s="19"/>
      <c r="GA1581" s="42"/>
    </row>
    <row r="1582" spans="1:183" s="18" customFormat="1" ht="12.75" x14ac:dyDescent="0.2">
      <c r="A1582" s="39"/>
      <c r="B1582" s="40"/>
      <c r="C1582" s="40"/>
      <c r="D1582" s="40"/>
      <c r="E1582" s="40"/>
      <c r="F1582" s="40"/>
      <c r="G1582" s="41"/>
      <c r="H1582" s="40"/>
      <c r="I1582" s="40"/>
      <c r="J1582" s="40"/>
      <c r="K1582" s="19"/>
      <c r="L1582" s="19"/>
      <c r="M1582" s="19"/>
      <c r="N1582" s="19"/>
      <c r="O1582" s="19"/>
      <c r="P1582" s="19"/>
      <c r="Q1582" s="19"/>
      <c r="R1582" s="19"/>
      <c r="S1582" s="19"/>
      <c r="T1582" s="19"/>
      <c r="U1582" s="19"/>
      <c r="V1582" s="19"/>
      <c r="W1582" s="19"/>
      <c r="X1582" s="19"/>
      <c r="Y1582" s="19"/>
      <c r="Z1582" s="19"/>
      <c r="AA1582" s="19"/>
      <c r="AB1582" s="19"/>
      <c r="AC1582" s="19"/>
      <c r="AD1582" s="19"/>
      <c r="AE1582" s="19"/>
      <c r="AF1582" s="19"/>
      <c r="AG1582" s="19"/>
      <c r="AH1582" s="19"/>
      <c r="AI1582" s="19"/>
      <c r="AJ1582" s="19"/>
      <c r="AK1582" s="19"/>
      <c r="AL1582" s="19"/>
      <c r="AM1582" s="19"/>
      <c r="AN1582" s="19"/>
      <c r="AO1582" s="19"/>
      <c r="AP1582" s="19"/>
      <c r="AQ1582" s="19"/>
      <c r="AR1582" s="19"/>
      <c r="AS1582" s="19"/>
      <c r="AT1582" s="19"/>
      <c r="AU1582" s="19"/>
      <c r="AV1582" s="19"/>
      <c r="AW1582" s="19"/>
      <c r="AX1582" s="19"/>
      <c r="GA1582" s="42"/>
    </row>
    <row r="1583" spans="1:183" s="18" customFormat="1" ht="12.75" x14ac:dyDescent="0.2">
      <c r="A1583" s="39"/>
      <c r="B1583" s="40"/>
      <c r="C1583" s="40"/>
      <c r="D1583" s="40"/>
      <c r="E1583" s="40"/>
      <c r="F1583" s="40"/>
      <c r="G1583" s="41"/>
      <c r="H1583" s="40"/>
      <c r="I1583" s="40"/>
      <c r="J1583" s="40"/>
      <c r="K1583" s="19"/>
      <c r="L1583" s="19"/>
      <c r="M1583" s="19"/>
      <c r="N1583" s="19"/>
      <c r="O1583" s="19"/>
      <c r="P1583" s="19"/>
      <c r="Q1583" s="19"/>
      <c r="R1583" s="19"/>
      <c r="S1583" s="19"/>
      <c r="T1583" s="19"/>
      <c r="U1583" s="19"/>
      <c r="V1583" s="19"/>
      <c r="W1583" s="19"/>
      <c r="X1583" s="19"/>
      <c r="Y1583" s="19"/>
      <c r="Z1583" s="19"/>
      <c r="AA1583" s="19"/>
      <c r="AB1583" s="19"/>
      <c r="AC1583" s="19"/>
      <c r="AD1583" s="19"/>
      <c r="AE1583" s="19"/>
      <c r="AF1583" s="19"/>
      <c r="AG1583" s="19"/>
      <c r="AH1583" s="19"/>
      <c r="AI1583" s="19"/>
      <c r="AJ1583" s="19"/>
      <c r="AK1583" s="19"/>
      <c r="AL1583" s="19"/>
      <c r="AM1583" s="19"/>
      <c r="AN1583" s="19"/>
      <c r="AO1583" s="19"/>
      <c r="AP1583" s="19"/>
      <c r="AQ1583" s="19"/>
      <c r="AR1583" s="19"/>
      <c r="AS1583" s="19"/>
      <c r="AT1583" s="19"/>
      <c r="AU1583" s="19"/>
      <c r="AV1583" s="19"/>
      <c r="AW1583" s="19"/>
      <c r="AX1583" s="19"/>
      <c r="GA1583" s="42"/>
    </row>
    <row r="1584" spans="1:183" s="18" customFormat="1" ht="12.75" x14ac:dyDescent="0.2">
      <c r="A1584" s="39"/>
      <c r="B1584" s="40"/>
      <c r="C1584" s="40"/>
      <c r="D1584" s="40"/>
      <c r="E1584" s="40"/>
      <c r="F1584" s="40"/>
      <c r="G1584" s="41"/>
      <c r="H1584" s="40"/>
      <c r="I1584" s="40"/>
      <c r="J1584" s="40"/>
      <c r="K1584" s="19"/>
      <c r="L1584" s="19"/>
      <c r="M1584" s="19"/>
      <c r="N1584" s="19"/>
      <c r="O1584" s="19"/>
      <c r="P1584" s="19"/>
      <c r="Q1584" s="19"/>
      <c r="R1584" s="19"/>
      <c r="S1584" s="19"/>
      <c r="T1584" s="19"/>
      <c r="U1584" s="19"/>
      <c r="V1584" s="19"/>
      <c r="W1584" s="19"/>
      <c r="X1584" s="19"/>
      <c r="Y1584" s="19"/>
      <c r="Z1584" s="19"/>
      <c r="AA1584" s="19"/>
      <c r="AB1584" s="19"/>
      <c r="AC1584" s="19"/>
      <c r="AD1584" s="19"/>
      <c r="AE1584" s="19"/>
      <c r="AF1584" s="19"/>
      <c r="AG1584" s="19"/>
      <c r="AH1584" s="19"/>
      <c r="AI1584" s="19"/>
      <c r="AJ1584" s="19"/>
      <c r="AK1584" s="19"/>
      <c r="AL1584" s="19"/>
      <c r="AM1584" s="19"/>
      <c r="AN1584" s="19"/>
      <c r="AO1584" s="19"/>
      <c r="AP1584" s="19"/>
      <c r="AQ1584" s="19"/>
      <c r="AR1584" s="19"/>
      <c r="AS1584" s="19"/>
      <c r="AT1584" s="19"/>
      <c r="AU1584" s="19"/>
      <c r="AV1584" s="19"/>
      <c r="AW1584" s="19"/>
      <c r="AX1584" s="19"/>
      <c r="GA1584" s="42"/>
    </row>
    <row r="1585" spans="1:183" s="18" customFormat="1" ht="12.75" x14ac:dyDescent="0.2">
      <c r="A1585" s="39"/>
      <c r="B1585" s="40"/>
      <c r="C1585" s="40"/>
      <c r="D1585" s="40"/>
      <c r="E1585" s="40"/>
      <c r="F1585" s="40"/>
      <c r="G1585" s="41"/>
      <c r="H1585" s="40"/>
      <c r="I1585" s="40"/>
      <c r="J1585" s="40"/>
      <c r="K1585" s="19"/>
      <c r="L1585" s="19"/>
      <c r="M1585" s="19"/>
      <c r="N1585" s="19"/>
      <c r="O1585" s="19"/>
      <c r="P1585" s="19"/>
      <c r="Q1585" s="19"/>
      <c r="R1585" s="19"/>
      <c r="S1585" s="19"/>
      <c r="T1585" s="19"/>
      <c r="U1585" s="19"/>
      <c r="V1585" s="19"/>
      <c r="W1585" s="19"/>
      <c r="X1585" s="19"/>
      <c r="Y1585" s="19"/>
      <c r="Z1585" s="19"/>
      <c r="AA1585" s="19"/>
      <c r="AB1585" s="19"/>
      <c r="AC1585" s="19"/>
      <c r="AD1585" s="19"/>
      <c r="AE1585" s="19"/>
      <c r="AF1585" s="19"/>
      <c r="AG1585" s="19"/>
      <c r="AH1585" s="19"/>
      <c r="AI1585" s="19"/>
      <c r="AJ1585" s="19"/>
      <c r="AK1585" s="19"/>
      <c r="AL1585" s="19"/>
      <c r="AM1585" s="19"/>
      <c r="AN1585" s="19"/>
      <c r="AO1585" s="19"/>
      <c r="AP1585" s="19"/>
      <c r="AQ1585" s="19"/>
      <c r="AR1585" s="19"/>
      <c r="AS1585" s="19"/>
      <c r="AT1585" s="19"/>
      <c r="AU1585" s="19"/>
      <c r="AV1585" s="19"/>
      <c r="AW1585" s="19"/>
      <c r="AX1585" s="19"/>
      <c r="GA1585" s="42"/>
    </row>
    <row r="1586" spans="1:183" s="18" customFormat="1" ht="12.75" x14ac:dyDescent="0.2">
      <c r="A1586" s="39"/>
      <c r="B1586" s="40"/>
      <c r="C1586" s="40"/>
      <c r="D1586" s="40"/>
      <c r="E1586" s="40"/>
      <c r="F1586" s="40"/>
      <c r="G1586" s="41"/>
      <c r="H1586" s="40"/>
      <c r="I1586" s="40"/>
      <c r="J1586" s="40"/>
      <c r="K1586" s="19"/>
      <c r="L1586" s="19"/>
      <c r="M1586" s="19"/>
      <c r="N1586" s="19"/>
      <c r="O1586" s="19"/>
      <c r="P1586" s="19"/>
      <c r="Q1586" s="19"/>
      <c r="R1586" s="19"/>
      <c r="S1586" s="19"/>
      <c r="T1586" s="19"/>
      <c r="U1586" s="19"/>
      <c r="V1586" s="19"/>
      <c r="W1586" s="19"/>
      <c r="X1586" s="19"/>
      <c r="Y1586" s="19"/>
      <c r="Z1586" s="19"/>
      <c r="AA1586" s="19"/>
      <c r="AB1586" s="19"/>
      <c r="AC1586" s="19"/>
      <c r="AD1586" s="19"/>
      <c r="AE1586" s="19"/>
      <c r="AF1586" s="19"/>
      <c r="AG1586" s="19"/>
      <c r="AH1586" s="19"/>
      <c r="AI1586" s="19"/>
      <c r="AJ1586" s="19"/>
      <c r="AK1586" s="19"/>
      <c r="AL1586" s="19"/>
      <c r="AM1586" s="19"/>
      <c r="AN1586" s="19"/>
      <c r="AO1586" s="19"/>
      <c r="AP1586" s="19"/>
      <c r="AQ1586" s="19"/>
      <c r="AR1586" s="19"/>
      <c r="AS1586" s="19"/>
      <c r="AT1586" s="19"/>
      <c r="AU1586" s="19"/>
      <c r="AV1586" s="19"/>
      <c r="AW1586" s="19"/>
      <c r="AX1586" s="19"/>
      <c r="GA1586" s="42"/>
    </row>
    <row r="1587" spans="1:183" s="18" customFormat="1" ht="12.75" x14ac:dyDescent="0.2">
      <c r="A1587" s="39"/>
      <c r="B1587" s="40"/>
      <c r="C1587" s="40"/>
      <c r="D1587" s="40"/>
      <c r="E1587" s="40"/>
      <c r="F1587" s="40"/>
      <c r="G1587" s="41"/>
      <c r="H1587" s="40"/>
      <c r="I1587" s="40"/>
      <c r="J1587" s="40"/>
      <c r="K1587" s="19"/>
      <c r="L1587" s="19"/>
      <c r="M1587" s="19"/>
      <c r="N1587" s="19"/>
      <c r="O1587" s="19"/>
      <c r="P1587" s="19"/>
      <c r="Q1587" s="19"/>
      <c r="R1587" s="19"/>
      <c r="S1587" s="19"/>
      <c r="T1587" s="19"/>
      <c r="U1587" s="19"/>
      <c r="V1587" s="19"/>
      <c r="W1587" s="19"/>
      <c r="X1587" s="19"/>
      <c r="Y1587" s="19"/>
      <c r="Z1587" s="19"/>
      <c r="AA1587" s="19"/>
      <c r="AB1587" s="19"/>
      <c r="AC1587" s="19"/>
      <c r="AD1587" s="19"/>
      <c r="AE1587" s="19"/>
      <c r="AF1587" s="19"/>
      <c r="AG1587" s="19"/>
      <c r="AH1587" s="19"/>
      <c r="AI1587" s="19"/>
      <c r="AJ1587" s="19"/>
      <c r="AK1587" s="19"/>
      <c r="AL1587" s="19"/>
      <c r="AM1587" s="19"/>
      <c r="AN1587" s="19"/>
      <c r="AO1587" s="19"/>
      <c r="AP1587" s="19"/>
      <c r="AQ1587" s="19"/>
      <c r="AR1587" s="19"/>
      <c r="AS1587" s="19"/>
      <c r="AT1587" s="19"/>
      <c r="AU1587" s="19"/>
      <c r="AV1587" s="19"/>
      <c r="AW1587" s="19"/>
      <c r="AX1587" s="19"/>
      <c r="GA1587" s="42"/>
    </row>
    <row r="1588" spans="1:183" s="18" customFormat="1" ht="12.75" x14ac:dyDescent="0.2">
      <c r="A1588" s="39"/>
      <c r="B1588" s="40"/>
      <c r="C1588" s="40"/>
      <c r="D1588" s="40"/>
      <c r="E1588" s="40"/>
      <c r="F1588" s="40"/>
      <c r="G1588" s="41"/>
      <c r="H1588" s="40"/>
      <c r="I1588" s="40"/>
      <c r="J1588" s="40"/>
      <c r="K1588" s="19"/>
      <c r="L1588" s="19"/>
      <c r="M1588" s="19"/>
      <c r="N1588" s="19"/>
      <c r="O1588" s="19"/>
      <c r="P1588" s="19"/>
      <c r="Q1588" s="19"/>
      <c r="R1588" s="19"/>
      <c r="S1588" s="19"/>
      <c r="T1588" s="19"/>
      <c r="U1588" s="19"/>
      <c r="V1588" s="19"/>
      <c r="W1588" s="19"/>
      <c r="X1588" s="19"/>
      <c r="Y1588" s="19"/>
      <c r="Z1588" s="19"/>
      <c r="AA1588" s="19"/>
      <c r="AB1588" s="19"/>
      <c r="AC1588" s="19"/>
      <c r="AD1588" s="19"/>
      <c r="AE1588" s="19"/>
      <c r="AF1588" s="19"/>
      <c r="AG1588" s="19"/>
      <c r="AH1588" s="19"/>
      <c r="AI1588" s="19"/>
      <c r="AJ1588" s="19"/>
      <c r="AK1588" s="19"/>
      <c r="AL1588" s="19"/>
      <c r="AM1588" s="19"/>
      <c r="AN1588" s="19"/>
      <c r="AO1588" s="19"/>
      <c r="AP1588" s="19"/>
      <c r="AQ1588" s="19"/>
      <c r="AR1588" s="19"/>
      <c r="AS1588" s="19"/>
      <c r="AT1588" s="19"/>
      <c r="AU1588" s="19"/>
      <c r="AV1588" s="19"/>
      <c r="AW1588" s="19"/>
      <c r="AX1588" s="19"/>
      <c r="GA1588" s="42"/>
    </row>
    <row r="1589" spans="1:183" s="18" customFormat="1" ht="12.75" x14ac:dyDescent="0.2">
      <c r="A1589" s="39"/>
      <c r="B1589" s="40"/>
      <c r="C1589" s="40"/>
      <c r="D1589" s="40"/>
      <c r="E1589" s="40"/>
      <c r="F1589" s="40"/>
      <c r="G1589" s="41"/>
      <c r="H1589" s="40"/>
      <c r="I1589" s="40"/>
      <c r="J1589" s="40"/>
      <c r="K1589" s="19"/>
      <c r="L1589" s="19"/>
      <c r="M1589" s="19"/>
      <c r="N1589" s="19"/>
      <c r="O1589" s="19"/>
      <c r="P1589" s="19"/>
      <c r="Q1589" s="19"/>
      <c r="R1589" s="19"/>
      <c r="S1589" s="19"/>
      <c r="T1589" s="19"/>
      <c r="U1589" s="19"/>
      <c r="V1589" s="19"/>
      <c r="W1589" s="19"/>
      <c r="X1589" s="19"/>
      <c r="Y1589" s="19"/>
      <c r="Z1589" s="19"/>
      <c r="AA1589" s="19"/>
      <c r="AB1589" s="19"/>
      <c r="AC1589" s="19"/>
      <c r="AD1589" s="19"/>
      <c r="AE1589" s="19"/>
      <c r="AF1589" s="19"/>
      <c r="AG1589" s="19"/>
      <c r="AH1589" s="19"/>
      <c r="AI1589" s="19"/>
      <c r="AJ1589" s="19"/>
      <c r="AK1589" s="19"/>
      <c r="AL1589" s="19"/>
      <c r="AM1589" s="19"/>
      <c r="AN1589" s="19"/>
      <c r="AO1589" s="19"/>
      <c r="AP1589" s="19"/>
      <c r="AQ1589" s="19"/>
      <c r="AR1589" s="19"/>
      <c r="AS1589" s="19"/>
      <c r="AT1589" s="19"/>
      <c r="AU1589" s="19"/>
      <c r="AV1589" s="19"/>
      <c r="AW1589" s="19"/>
      <c r="AX1589" s="19"/>
      <c r="GA1589" s="42"/>
    </row>
    <row r="1590" spans="1:183" s="18" customFormat="1" ht="12.75" x14ac:dyDescent="0.2">
      <c r="A1590" s="39"/>
      <c r="B1590" s="40"/>
      <c r="C1590" s="40"/>
      <c r="D1590" s="40"/>
      <c r="E1590" s="40"/>
      <c r="F1590" s="40"/>
      <c r="G1590" s="41"/>
      <c r="H1590" s="40"/>
      <c r="I1590" s="40"/>
      <c r="J1590" s="40"/>
      <c r="K1590" s="19"/>
      <c r="L1590" s="19"/>
      <c r="M1590" s="19"/>
      <c r="N1590" s="19"/>
      <c r="O1590" s="19"/>
      <c r="P1590" s="19"/>
      <c r="Q1590" s="19"/>
      <c r="R1590" s="19"/>
      <c r="S1590" s="19"/>
      <c r="T1590" s="19"/>
      <c r="U1590" s="19"/>
      <c r="V1590" s="19"/>
      <c r="W1590" s="19"/>
      <c r="X1590" s="19"/>
      <c r="Y1590" s="19"/>
      <c r="Z1590" s="19"/>
      <c r="AA1590" s="19"/>
      <c r="AB1590" s="19"/>
      <c r="AC1590" s="19"/>
      <c r="AD1590" s="19"/>
      <c r="AE1590" s="19"/>
      <c r="AF1590" s="19"/>
      <c r="AG1590" s="19"/>
      <c r="AH1590" s="19"/>
      <c r="AI1590" s="19"/>
      <c r="AJ1590" s="19"/>
      <c r="AK1590" s="19"/>
      <c r="AL1590" s="19"/>
      <c r="AM1590" s="19"/>
      <c r="AN1590" s="19"/>
      <c r="AO1590" s="19"/>
      <c r="AP1590" s="19"/>
      <c r="AQ1590" s="19"/>
      <c r="AR1590" s="19"/>
      <c r="AS1590" s="19"/>
      <c r="AT1590" s="19"/>
      <c r="AU1590" s="19"/>
      <c r="AV1590" s="19"/>
      <c r="AW1590" s="19"/>
      <c r="AX1590" s="19"/>
      <c r="GA1590" s="42"/>
    </row>
    <row r="1591" spans="1:183" s="18" customFormat="1" ht="12.75" x14ac:dyDescent="0.2">
      <c r="A1591" s="39"/>
      <c r="B1591" s="40"/>
      <c r="C1591" s="40"/>
      <c r="D1591" s="40"/>
      <c r="E1591" s="40"/>
      <c r="F1591" s="40"/>
      <c r="G1591" s="41"/>
      <c r="H1591" s="40"/>
      <c r="I1591" s="40"/>
      <c r="J1591" s="40"/>
      <c r="K1591" s="19"/>
      <c r="L1591" s="19"/>
      <c r="M1591" s="19"/>
      <c r="N1591" s="19"/>
      <c r="O1591" s="19"/>
      <c r="P1591" s="19"/>
      <c r="Q1591" s="19"/>
      <c r="R1591" s="19"/>
      <c r="S1591" s="19"/>
      <c r="T1591" s="19"/>
      <c r="U1591" s="19"/>
      <c r="V1591" s="19"/>
      <c r="W1591" s="19"/>
      <c r="X1591" s="19"/>
      <c r="Y1591" s="19"/>
      <c r="Z1591" s="19"/>
      <c r="AA1591" s="19"/>
      <c r="AB1591" s="19"/>
      <c r="AC1591" s="19"/>
      <c r="AD1591" s="19"/>
      <c r="AE1591" s="19"/>
      <c r="AF1591" s="19"/>
      <c r="AG1591" s="19"/>
      <c r="AH1591" s="19"/>
      <c r="AI1591" s="19"/>
      <c r="AJ1591" s="19"/>
      <c r="AK1591" s="19"/>
      <c r="AL1591" s="19"/>
      <c r="AM1591" s="19"/>
      <c r="AN1591" s="19"/>
      <c r="AO1591" s="19"/>
      <c r="AP1591" s="19"/>
      <c r="AQ1591" s="19"/>
      <c r="AR1591" s="19"/>
      <c r="AS1591" s="19"/>
      <c r="AT1591" s="19"/>
      <c r="AU1591" s="19"/>
      <c r="AV1591" s="19"/>
      <c r="AW1591" s="19"/>
      <c r="AX1591" s="19"/>
      <c r="GA1591" s="42"/>
    </row>
    <row r="1592" spans="1:183" s="18" customFormat="1" ht="12.75" x14ac:dyDescent="0.2">
      <c r="A1592" s="39"/>
      <c r="B1592" s="40"/>
      <c r="C1592" s="40"/>
      <c r="D1592" s="40"/>
      <c r="E1592" s="40"/>
      <c r="F1592" s="40"/>
      <c r="G1592" s="41"/>
      <c r="H1592" s="40"/>
      <c r="I1592" s="40"/>
      <c r="J1592" s="40"/>
      <c r="K1592" s="19"/>
      <c r="L1592" s="19"/>
      <c r="M1592" s="19"/>
      <c r="N1592" s="19"/>
      <c r="O1592" s="19"/>
      <c r="P1592" s="19"/>
      <c r="Q1592" s="19"/>
      <c r="R1592" s="19"/>
      <c r="S1592" s="19"/>
      <c r="T1592" s="19"/>
      <c r="U1592" s="19"/>
      <c r="V1592" s="19"/>
      <c r="W1592" s="19"/>
      <c r="X1592" s="19"/>
      <c r="Y1592" s="19"/>
      <c r="Z1592" s="19"/>
      <c r="AA1592" s="19"/>
      <c r="AB1592" s="19"/>
      <c r="AC1592" s="19"/>
      <c r="AD1592" s="19"/>
      <c r="AE1592" s="19"/>
      <c r="AF1592" s="19"/>
      <c r="AG1592" s="19"/>
      <c r="AH1592" s="19"/>
      <c r="AI1592" s="19"/>
      <c r="AJ1592" s="19"/>
      <c r="AK1592" s="19"/>
      <c r="AL1592" s="19"/>
      <c r="AM1592" s="19"/>
      <c r="AN1592" s="19"/>
      <c r="AO1592" s="19"/>
      <c r="AP1592" s="19"/>
      <c r="AQ1592" s="19"/>
      <c r="AR1592" s="19"/>
      <c r="AS1592" s="19"/>
      <c r="AT1592" s="19"/>
      <c r="AU1592" s="19"/>
      <c r="AV1592" s="19"/>
      <c r="AW1592" s="19"/>
      <c r="AX1592" s="19"/>
      <c r="GA1592" s="42"/>
    </row>
    <row r="1593" spans="1:183" s="18" customFormat="1" ht="12.75" x14ac:dyDescent="0.2">
      <c r="A1593" s="39"/>
      <c r="B1593" s="40"/>
      <c r="C1593" s="40"/>
      <c r="D1593" s="40"/>
      <c r="E1593" s="40"/>
      <c r="F1593" s="40"/>
      <c r="G1593" s="41"/>
      <c r="H1593" s="40"/>
      <c r="I1593" s="40"/>
      <c r="J1593" s="40"/>
      <c r="K1593" s="19"/>
      <c r="L1593" s="19"/>
      <c r="M1593" s="19"/>
      <c r="N1593" s="19"/>
      <c r="O1593" s="19"/>
      <c r="P1593" s="19"/>
      <c r="Q1593" s="19"/>
      <c r="R1593" s="19"/>
      <c r="S1593" s="19"/>
      <c r="T1593" s="19"/>
      <c r="U1593" s="19"/>
      <c r="V1593" s="19"/>
      <c r="W1593" s="19"/>
      <c r="X1593" s="19"/>
      <c r="Y1593" s="19"/>
      <c r="Z1593" s="19"/>
      <c r="AA1593" s="19"/>
      <c r="AB1593" s="19"/>
      <c r="AC1593" s="19"/>
      <c r="AD1593" s="19"/>
      <c r="AE1593" s="19"/>
      <c r="AF1593" s="19"/>
      <c r="AG1593" s="19"/>
      <c r="AH1593" s="19"/>
      <c r="AI1593" s="19"/>
      <c r="AJ1593" s="19"/>
      <c r="AK1593" s="19"/>
      <c r="AL1593" s="19"/>
      <c r="AM1593" s="19"/>
      <c r="AN1593" s="19"/>
      <c r="AO1593" s="19"/>
      <c r="AP1593" s="19"/>
      <c r="AQ1593" s="19"/>
      <c r="AR1593" s="19"/>
      <c r="AS1593" s="19"/>
      <c r="AT1593" s="19"/>
      <c r="AU1593" s="19"/>
      <c r="AV1593" s="19"/>
      <c r="AW1593" s="19"/>
      <c r="AX1593" s="19"/>
      <c r="GA1593" s="42"/>
    </row>
    <row r="1594" spans="1:183" s="18" customFormat="1" ht="12.75" x14ac:dyDescent="0.2">
      <c r="A1594" s="39"/>
      <c r="B1594" s="40"/>
      <c r="C1594" s="40"/>
      <c r="D1594" s="40"/>
      <c r="E1594" s="40"/>
      <c r="F1594" s="40"/>
      <c r="G1594" s="41"/>
      <c r="H1594" s="40"/>
      <c r="I1594" s="40"/>
      <c r="J1594" s="40"/>
      <c r="K1594" s="19"/>
      <c r="L1594" s="19"/>
      <c r="M1594" s="19"/>
      <c r="N1594" s="19"/>
      <c r="O1594" s="19"/>
      <c r="P1594" s="19"/>
      <c r="Q1594" s="19"/>
      <c r="R1594" s="19"/>
      <c r="S1594" s="19"/>
      <c r="T1594" s="19"/>
      <c r="U1594" s="19"/>
      <c r="V1594" s="19"/>
      <c r="W1594" s="19"/>
      <c r="X1594" s="19"/>
      <c r="Y1594" s="19"/>
      <c r="Z1594" s="19"/>
      <c r="AA1594" s="19"/>
      <c r="AB1594" s="19"/>
      <c r="AC1594" s="19"/>
      <c r="AD1594" s="19"/>
      <c r="AE1594" s="19"/>
      <c r="AF1594" s="19"/>
      <c r="AG1594" s="19"/>
      <c r="AH1594" s="19"/>
      <c r="AI1594" s="19"/>
      <c r="AJ1594" s="19"/>
      <c r="AK1594" s="19"/>
      <c r="AL1594" s="19"/>
      <c r="AM1594" s="19"/>
      <c r="AN1594" s="19"/>
      <c r="AO1594" s="19"/>
      <c r="AP1594" s="19"/>
      <c r="AQ1594" s="19"/>
      <c r="AR1594" s="19"/>
      <c r="AS1594" s="19"/>
      <c r="AT1594" s="19"/>
      <c r="AU1594" s="19"/>
      <c r="AV1594" s="19"/>
      <c r="AW1594" s="19"/>
      <c r="AX1594" s="19"/>
      <c r="GA1594" s="42"/>
    </row>
    <row r="1595" spans="1:183" s="18" customFormat="1" ht="12.75" x14ac:dyDescent="0.2">
      <c r="A1595" s="39"/>
      <c r="B1595" s="40"/>
      <c r="C1595" s="40"/>
      <c r="D1595" s="40"/>
      <c r="E1595" s="40"/>
      <c r="F1595" s="40"/>
      <c r="G1595" s="41"/>
      <c r="H1595" s="40"/>
      <c r="I1595" s="40"/>
      <c r="J1595" s="40"/>
      <c r="K1595" s="19"/>
      <c r="L1595" s="19"/>
      <c r="M1595" s="19"/>
      <c r="N1595" s="19"/>
      <c r="O1595" s="19"/>
      <c r="P1595" s="19"/>
      <c r="Q1595" s="19"/>
      <c r="R1595" s="19"/>
      <c r="S1595" s="19"/>
      <c r="T1595" s="19"/>
      <c r="U1595" s="19"/>
      <c r="V1595" s="19"/>
      <c r="W1595" s="19"/>
      <c r="X1595" s="19"/>
      <c r="Y1595" s="19"/>
      <c r="Z1595" s="19"/>
      <c r="AA1595" s="19"/>
      <c r="AB1595" s="19"/>
      <c r="AC1595" s="19"/>
      <c r="AD1595" s="19"/>
      <c r="AE1595" s="19"/>
      <c r="AF1595" s="19"/>
      <c r="AG1595" s="19"/>
      <c r="AH1595" s="19"/>
      <c r="AI1595" s="19"/>
      <c r="AJ1595" s="19"/>
      <c r="AK1595" s="19"/>
      <c r="AL1595" s="19"/>
      <c r="AM1595" s="19"/>
      <c r="AN1595" s="19"/>
      <c r="AO1595" s="19"/>
      <c r="AP1595" s="19"/>
      <c r="AQ1595" s="19"/>
      <c r="AR1595" s="19"/>
      <c r="AS1595" s="19"/>
      <c r="AT1595" s="19"/>
      <c r="AU1595" s="19"/>
      <c r="AV1595" s="19"/>
      <c r="AW1595" s="19"/>
      <c r="AX1595" s="19"/>
      <c r="GA1595" s="42"/>
    </row>
    <row r="1596" spans="1:183" s="18" customFormat="1" ht="12.75" x14ac:dyDescent="0.2">
      <c r="A1596" s="39"/>
      <c r="B1596" s="40"/>
      <c r="C1596" s="40"/>
      <c r="D1596" s="40"/>
      <c r="E1596" s="40"/>
      <c r="F1596" s="40"/>
      <c r="G1596" s="41"/>
      <c r="H1596" s="40"/>
      <c r="I1596" s="40"/>
      <c r="J1596" s="40"/>
      <c r="K1596" s="19"/>
      <c r="L1596" s="19"/>
      <c r="M1596" s="19"/>
      <c r="N1596" s="19"/>
      <c r="O1596" s="19"/>
      <c r="P1596" s="19"/>
      <c r="Q1596" s="19"/>
      <c r="R1596" s="19"/>
      <c r="S1596" s="19"/>
      <c r="T1596" s="19"/>
      <c r="U1596" s="19"/>
      <c r="V1596" s="19"/>
      <c r="W1596" s="19"/>
      <c r="X1596" s="19"/>
      <c r="Y1596" s="19"/>
      <c r="Z1596" s="19"/>
      <c r="AA1596" s="19"/>
      <c r="AB1596" s="19"/>
      <c r="AC1596" s="19"/>
      <c r="AD1596" s="19"/>
      <c r="AE1596" s="19"/>
      <c r="AF1596" s="19"/>
      <c r="AG1596" s="19"/>
      <c r="AH1596" s="19"/>
      <c r="AI1596" s="19"/>
      <c r="AJ1596" s="19"/>
      <c r="AK1596" s="19"/>
      <c r="AL1596" s="19"/>
      <c r="AM1596" s="19"/>
      <c r="AN1596" s="19"/>
      <c r="AO1596" s="19"/>
      <c r="AP1596" s="19"/>
      <c r="AQ1596" s="19"/>
      <c r="AR1596" s="19"/>
      <c r="AS1596" s="19"/>
      <c r="AT1596" s="19"/>
      <c r="AU1596" s="19"/>
      <c r="AV1596" s="19"/>
      <c r="AW1596" s="19"/>
      <c r="AX1596" s="19"/>
      <c r="GA1596" s="42"/>
    </row>
    <row r="1597" spans="1:183" s="18" customFormat="1" ht="12.75" x14ac:dyDescent="0.2">
      <c r="A1597" s="39"/>
      <c r="B1597" s="40"/>
      <c r="C1597" s="40"/>
      <c r="D1597" s="40"/>
      <c r="E1597" s="40"/>
      <c r="F1597" s="40"/>
      <c r="G1597" s="41"/>
      <c r="H1597" s="40"/>
      <c r="I1597" s="40"/>
      <c r="J1597" s="40"/>
      <c r="K1597" s="19"/>
      <c r="L1597" s="19"/>
      <c r="M1597" s="19"/>
      <c r="N1597" s="19"/>
      <c r="O1597" s="19"/>
      <c r="P1597" s="19"/>
      <c r="Q1597" s="19"/>
      <c r="R1597" s="19"/>
      <c r="S1597" s="19"/>
      <c r="T1597" s="19"/>
      <c r="U1597" s="19"/>
      <c r="V1597" s="19"/>
      <c r="W1597" s="19"/>
      <c r="X1597" s="19"/>
      <c r="Y1597" s="19"/>
      <c r="Z1597" s="19"/>
      <c r="AA1597" s="19"/>
      <c r="AB1597" s="19"/>
      <c r="AC1597" s="19"/>
      <c r="AD1597" s="19"/>
      <c r="AE1597" s="19"/>
      <c r="AF1597" s="19"/>
      <c r="AG1597" s="19"/>
      <c r="AH1597" s="19"/>
      <c r="AI1597" s="19"/>
      <c r="AJ1597" s="19"/>
      <c r="AK1597" s="19"/>
      <c r="AL1597" s="19"/>
      <c r="AM1597" s="19"/>
      <c r="AN1597" s="19"/>
      <c r="AO1597" s="19"/>
      <c r="AP1597" s="19"/>
      <c r="AQ1597" s="19"/>
      <c r="AR1597" s="19"/>
      <c r="AS1597" s="19"/>
      <c r="AT1597" s="19"/>
      <c r="AU1597" s="19"/>
      <c r="AV1597" s="19"/>
      <c r="AW1597" s="19"/>
      <c r="AX1597" s="19"/>
      <c r="GA1597" s="42"/>
    </row>
    <row r="1598" spans="1:183" s="18" customFormat="1" ht="12.75" x14ac:dyDescent="0.2">
      <c r="A1598" s="39"/>
      <c r="B1598" s="40"/>
      <c r="C1598" s="40"/>
      <c r="D1598" s="40"/>
      <c r="E1598" s="40"/>
      <c r="F1598" s="40"/>
      <c r="G1598" s="41"/>
      <c r="H1598" s="40"/>
      <c r="I1598" s="40"/>
      <c r="J1598" s="40"/>
      <c r="K1598" s="19"/>
      <c r="L1598" s="19"/>
      <c r="M1598" s="19"/>
      <c r="N1598" s="19"/>
      <c r="O1598" s="19"/>
      <c r="P1598" s="19"/>
      <c r="Q1598" s="19"/>
      <c r="R1598" s="19"/>
      <c r="S1598" s="19"/>
      <c r="T1598" s="19"/>
      <c r="U1598" s="19"/>
      <c r="V1598" s="19"/>
      <c r="W1598" s="19"/>
      <c r="X1598" s="19"/>
      <c r="Y1598" s="19"/>
      <c r="Z1598" s="19"/>
      <c r="AA1598" s="19"/>
      <c r="AB1598" s="19"/>
      <c r="AC1598" s="19"/>
      <c r="AD1598" s="19"/>
      <c r="AE1598" s="19"/>
      <c r="AF1598" s="19"/>
      <c r="AG1598" s="19"/>
      <c r="AH1598" s="19"/>
      <c r="AI1598" s="19"/>
      <c r="AJ1598" s="19"/>
      <c r="AK1598" s="19"/>
      <c r="AL1598" s="19"/>
      <c r="AM1598" s="19"/>
      <c r="AN1598" s="19"/>
      <c r="AO1598" s="19"/>
      <c r="AP1598" s="19"/>
      <c r="AQ1598" s="19"/>
      <c r="AR1598" s="19"/>
      <c r="AS1598" s="19"/>
      <c r="AT1598" s="19"/>
      <c r="AU1598" s="19"/>
      <c r="AV1598" s="19"/>
      <c r="AW1598" s="19"/>
      <c r="AX1598" s="19"/>
      <c r="GA1598" s="42"/>
    </row>
    <row r="1599" spans="1:183" s="18" customFormat="1" ht="12.75" x14ac:dyDescent="0.2">
      <c r="A1599" s="39"/>
      <c r="B1599" s="40"/>
      <c r="C1599" s="40"/>
      <c r="D1599" s="40"/>
      <c r="E1599" s="40"/>
      <c r="F1599" s="40"/>
      <c r="G1599" s="41"/>
      <c r="H1599" s="40"/>
      <c r="I1599" s="40"/>
      <c r="J1599" s="40"/>
      <c r="K1599" s="19"/>
      <c r="L1599" s="19"/>
      <c r="M1599" s="19"/>
      <c r="N1599" s="19"/>
      <c r="O1599" s="19"/>
      <c r="P1599" s="19"/>
      <c r="Q1599" s="19"/>
      <c r="R1599" s="19"/>
      <c r="S1599" s="19"/>
      <c r="T1599" s="19"/>
      <c r="U1599" s="19"/>
      <c r="V1599" s="19"/>
      <c r="W1599" s="19"/>
      <c r="X1599" s="19"/>
      <c r="Y1599" s="19"/>
      <c r="Z1599" s="19"/>
      <c r="AA1599" s="19"/>
      <c r="AB1599" s="19"/>
      <c r="AC1599" s="19"/>
      <c r="AD1599" s="19"/>
      <c r="AE1599" s="19"/>
      <c r="AF1599" s="19"/>
      <c r="AG1599" s="19"/>
      <c r="AH1599" s="19"/>
      <c r="AI1599" s="19"/>
      <c r="AJ1599" s="19"/>
      <c r="AK1599" s="19"/>
      <c r="AL1599" s="19"/>
      <c r="AM1599" s="19"/>
      <c r="AN1599" s="19"/>
      <c r="AO1599" s="19"/>
      <c r="AP1599" s="19"/>
      <c r="AQ1599" s="19"/>
      <c r="AR1599" s="19"/>
      <c r="AS1599" s="19"/>
      <c r="AT1599" s="19"/>
      <c r="AU1599" s="19"/>
      <c r="AV1599" s="19"/>
      <c r="AW1599" s="19"/>
      <c r="AX1599" s="19"/>
      <c r="GA1599" s="42"/>
    </row>
    <row r="1600" spans="1:183" s="18" customFormat="1" ht="12.75" x14ac:dyDescent="0.2">
      <c r="A1600" s="39"/>
      <c r="B1600" s="40"/>
      <c r="C1600" s="40"/>
      <c r="D1600" s="40"/>
      <c r="E1600" s="40"/>
      <c r="F1600" s="40"/>
      <c r="G1600" s="41"/>
      <c r="H1600" s="40"/>
      <c r="I1600" s="40"/>
      <c r="J1600" s="40"/>
      <c r="K1600" s="19"/>
      <c r="L1600" s="19"/>
      <c r="M1600" s="19"/>
      <c r="N1600" s="19"/>
      <c r="O1600" s="19"/>
      <c r="P1600" s="19"/>
      <c r="Q1600" s="19"/>
      <c r="R1600" s="19"/>
      <c r="S1600" s="19"/>
      <c r="T1600" s="19"/>
      <c r="U1600" s="19"/>
      <c r="V1600" s="19"/>
      <c r="W1600" s="19"/>
      <c r="X1600" s="19"/>
      <c r="Y1600" s="19"/>
      <c r="Z1600" s="19"/>
      <c r="AA1600" s="19"/>
      <c r="AB1600" s="19"/>
      <c r="AC1600" s="19"/>
      <c r="AD1600" s="19"/>
      <c r="AE1600" s="19"/>
      <c r="AF1600" s="19"/>
      <c r="AG1600" s="19"/>
      <c r="AH1600" s="19"/>
      <c r="AI1600" s="19"/>
      <c r="AJ1600" s="19"/>
      <c r="AK1600" s="19"/>
      <c r="AL1600" s="19"/>
      <c r="AM1600" s="19"/>
      <c r="AN1600" s="19"/>
      <c r="AO1600" s="19"/>
      <c r="AP1600" s="19"/>
      <c r="AQ1600" s="19"/>
      <c r="AR1600" s="19"/>
      <c r="AS1600" s="19"/>
      <c r="AT1600" s="19"/>
      <c r="AU1600" s="19"/>
      <c r="AV1600" s="19"/>
      <c r="AW1600" s="19"/>
      <c r="AX1600" s="19"/>
      <c r="GA1600" s="42"/>
    </row>
    <row r="1601" spans="1:183" s="18" customFormat="1" ht="12.75" x14ac:dyDescent="0.2">
      <c r="A1601" s="39"/>
      <c r="B1601" s="40"/>
      <c r="C1601" s="40"/>
      <c r="D1601" s="40"/>
      <c r="E1601" s="40"/>
      <c r="F1601" s="40"/>
      <c r="G1601" s="41"/>
      <c r="H1601" s="40"/>
      <c r="I1601" s="40"/>
      <c r="J1601" s="40"/>
      <c r="K1601" s="19"/>
      <c r="L1601" s="19"/>
      <c r="M1601" s="19"/>
      <c r="N1601" s="19"/>
      <c r="O1601" s="19"/>
      <c r="P1601" s="19"/>
      <c r="Q1601" s="19"/>
      <c r="R1601" s="19"/>
      <c r="S1601" s="19"/>
      <c r="T1601" s="19"/>
      <c r="U1601" s="19"/>
      <c r="V1601" s="19"/>
      <c r="W1601" s="19"/>
      <c r="X1601" s="19"/>
      <c r="Y1601" s="19"/>
      <c r="Z1601" s="19"/>
      <c r="AA1601" s="19"/>
      <c r="AB1601" s="19"/>
      <c r="AC1601" s="19"/>
      <c r="AD1601" s="19"/>
      <c r="AE1601" s="19"/>
      <c r="AF1601" s="19"/>
      <c r="AG1601" s="19"/>
      <c r="AH1601" s="19"/>
      <c r="AI1601" s="19"/>
      <c r="AJ1601" s="19"/>
      <c r="AK1601" s="19"/>
      <c r="AL1601" s="19"/>
      <c r="AM1601" s="19"/>
      <c r="AN1601" s="19"/>
      <c r="AO1601" s="19"/>
      <c r="AP1601" s="19"/>
      <c r="AQ1601" s="19"/>
      <c r="AR1601" s="19"/>
      <c r="AS1601" s="19"/>
      <c r="AT1601" s="19"/>
      <c r="AU1601" s="19"/>
      <c r="AV1601" s="19"/>
      <c r="AW1601" s="19"/>
      <c r="AX1601" s="19"/>
      <c r="GA1601" s="42"/>
    </row>
    <row r="1602" spans="1:183" s="18" customFormat="1" ht="12.75" x14ac:dyDescent="0.2">
      <c r="A1602" s="39"/>
      <c r="B1602" s="40"/>
      <c r="C1602" s="40"/>
      <c r="D1602" s="40"/>
      <c r="E1602" s="40"/>
      <c r="F1602" s="40"/>
      <c r="G1602" s="41"/>
      <c r="H1602" s="40"/>
      <c r="I1602" s="40"/>
      <c r="J1602" s="40"/>
      <c r="K1602" s="19"/>
      <c r="L1602" s="19"/>
      <c r="M1602" s="19"/>
      <c r="N1602" s="19"/>
      <c r="O1602" s="19"/>
      <c r="P1602" s="19"/>
      <c r="Q1602" s="19"/>
      <c r="R1602" s="19"/>
      <c r="S1602" s="19"/>
      <c r="T1602" s="19"/>
      <c r="U1602" s="19"/>
      <c r="V1602" s="19"/>
      <c r="W1602" s="19"/>
      <c r="X1602" s="19"/>
      <c r="Y1602" s="19"/>
      <c r="Z1602" s="19"/>
      <c r="AA1602" s="19"/>
      <c r="AB1602" s="19"/>
      <c r="AC1602" s="19"/>
      <c r="AD1602" s="19"/>
      <c r="AE1602" s="19"/>
      <c r="AF1602" s="19"/>
      <c r="AG1602" s="19"/>
      <c r="AH1602" s="19"/>
      <c r="AI1602" s="19"/>
      <c r="AJ1602" s="19"/>
      <c r="AK1602" s="19"/>
      <c r="AL1602" s="19"/>
      <c r="AM1602" s="19"/>
      <c r="AN1602" s="19"/>
      <c r="AO1602" s="19"/>
      <c r="AP1602" s="19"/>
      <c r="AQ1602" s="19"/>
      <c r="AR1602" s="19"/>
      <c r="AS1602" s="19"/>
      <c r="AT1602" s="19"/>
      <c r="AU1602" s="19"/>
      <c r="AV1602" s="19"/>
      <c r="AW1602" s="19"/>
      <c r="AX1602" s="19"/>
      <c r="GA1602" s="42"/>
    </row>
    <row r="1603" spans="1:183" s="18" customFormat="1" ht="12.75" x14ac:dyDescent="0.2">
      <c r="A1603" s="39"/>
      <c r="B1603" s="40"/>
      <c r="C1603" s="40"/>
      <c r="D1603" s="40"/>
      <c r="E1603" s="40"/>
      <c r="F1603" s="40"/>
      <c r="G1603" s="41"/>
      <c r="H1603" s="40"/>
      <c r="I1603" s="40"/>
      <c r="J1603" s="40"/>
      <c r="K1603" s="19"/>
      <c r="L1603" s="19"/>
      <c r="M1603" s="19"/>
      <c r="N1603" s="19"/>
      <c r="O1603" s="19"/>
      <c r="P1603" s="19"/>
      <c r="Q1603" s="19"/>
      <c r="R1603" s="19"/>
      <c r="S1603" s="19"/>
      <c r="T1603" s="19"/>
      <c r="U1603" s="19"/>
      <c r="V1603" s="19"/>
      <c r="W1603" s="19"/>
      <c r="X1603" s="19"/>
      <c r="Y1603" s="19"/>
      <c r="Z1603" s="19"/>
      <c r="AA1603" s="19"/>
      <c r="AB1603" s="19"/>
      <c r="AC1603" s="19"/>
      <c r="AD1603" s="19"/>
      <c r="AE1603" s="19"/>
      <c r="AF1603" s="19"/>
      <c r="AG1603" s="19"/>
      <c r="AH1603" s="19"/>
      <c r="AI1603" s="19"/>
      <c r="AJ1603" s="19"/>
      <c r="AK1603" s="19"/>
      <c r="AL1603" s="19"/>
      <c r="AM1603" s="19"/>
      <c r="AN1603" s="19"/>
      <c r="AO1603" s="19"/>
      <c r="AP1603" s="19"/>
      <c r="AQ1603" s="19"/>
      <c r="AR1603" s="19"/>
      <c r="AS1603" s="19"/>
      <c r="AT1603" s="19"/>
      <c r="AU1603" s="19"/>
      <c r="AV1603" s="19"/>
      <c r="AW1603" s="19"/>
      <c r="AX1603" s="19"/>
      <c r="GA1603" s="42"/>
    </row>
    <row r="1604" spans="1:183" s="18" customFormat="1" ht="12.75" x14ac:dyDescent="0.2">
      <c r="A1604" s="39"/>
      <c r="B1604" s="40"/>
      <c r="C1604" s="40"/>
      <c r="D1604" s="40"/>
      <c r="E1604" s="40"/>
      <c r="F1604" s="40"/>
      <c r="G1604" s="41"/>
      <c r="H1604" s="40"/>
      <c r="I1604" s="40"/>
      <c r="J1604" s="40"/>
      <c r="K1604" s="19"/>
      <c r="L1604" s="19"/>
      <c r="M1604" s="19"/>
      <c r="N1604" s="19"/>
      <c r="O1604" s="19"/>
      <c r="P1604" s="19"/>
      <c r="Q1604" s="19"/>
      <c r="R1604" s="19"/>
      <c r="S1604" s="19"/>
      <c r="T1604" s="19"/>
      <c r="U1604" s="19"/>
      <c r="V1604" s="19"/>
      <c r="W1604" s="19"/>
      <c r="X1604" s="19"/>
      <c r="Y1604" s="19"/>
      <c r="Z1604" s="19"/>
      <c r="AA1604" s="19"/>
      <c r="AB1604" s="19"/>
      <c r="AC1604" s="19"/>
      <c r="AD1604" s="19"/>
      <c r="AE1604" s="19"/>
      <c r="AF1604" s="19"/>
      <c r="AG1604" s="19"/>
      <c r="AH1604" s="19"/>
      <c r="AI1604" s="19"/>
      <c r="AJ1604" s="19"/>
      <c r="AK1604" s="19"/>
      <c r="AL1604" s="19"/>
      <c r="AM1604" s="19"/>
      <c r="AN1604" s="19"/>
      <c r="AO1604" s="19"/>
      <c r="AP1604" s="19"/>
      <c r="AQ1604" s="19"/>
      <c r="AR1604" s="19"/>
      <c r="AS1604" s="19"/>
      <c r="AT1604" s="19"/>
      <c r="AU1604" s="19"/>
      <c r="AV1604" s="19"/>
      <c r="AW1604" s="19"/>
      <c r="AX1604" s="19"/>
      <c r="GA1604" s="42"/>
    </row>
    <row r="1605" spans="1:183" s="18" customFormat="1" ht="12.75" x14ac:dyDescent="0.2">
      <c r="A1605" s="39"/>
      <c r="B1605" s="40"/>
      <c r="C1605" s="40"/>
      <c r="D1605" s="40"/>
      <c r="E1605" s="40"/>
      <c r="F1605" s="40"/>
      <c r="G1605" s="41"/>
      <c r="H1605" s="40"/>
      <c r="I1605" s="40"/>
      <c r="J1605" s="40"/>
      <c r="K1605" s="19"/>
      <c r="L1605" s="19"/>
      <c r="M1605" s="19"/>
      <c r="N1605" s="19"/>
      <c r="O1605" s="19"/>
      <c r="P1605" s="19"/>
      <c r="Q1605" s="19"/>
      <c r="R1605" s="19"/>
      <c r="S1605" s="19"/>
      <c r="T1605" s="19"/>
      <c r="U1605" s="19"/>
      <c r="V1605" s="19"/>
      <c r="W1605" s="19"/>
      <c r="X1605" s="19"/>
      <c r="Y1605" s="19"/>
      <c r="Z1605" s="19"/>
      <c r="AA1605" s="19"/>
      <c r="AB1605" s="19"/>
      <c r="AC1605" s="19"/>
      <c r="AD1605" s="19"/>
      <c r="AE1605" s="19"/>
      <c r="AF1605" s="19"/>
      <c r="AG1605" s="19"/>
      <c r="AH1605" s="19"/>
      <c r="AI1605" s="19"/>
      <c r="AJ1605" s="19"/>
      <c r="AK1605" s="19"/>
      <c r="AL1605" s="19"/>
      <c r="AM1605" s="19"/>
      <c r="AN1605" s="19"/>
      <c r="AO1605" s="19"/>
      <c r="AP1605" s="19"/>
      <c r="AQ1605" s="19"/>
      <c r="AR1605" s="19"/>
      <c r="AS1605" s="19"/>
      <c r="AT1605" s="19"/>
      <c r="AU1605" s="19"/>
      <c r="AV1605" s="19"/>
      <c r="AW1605" s="19"/>
      <c r="AX1605" s="19"/>
      <c r="GA1605" s="42"/>
    </row>
    <row r="1606" spans="1:183" s="18" customFormat="1" ht="12.75" x14ac:dyDescent="0.2">
      <c r="A1606" s="39"/>
      <c r="B1606" s="40"/>
      <c r="C1606" s="40"/>
      <c r="D1606" s="40"/>
      <c r="E1606" s="40"/>
      <c r="F1606" s="40"/>
      <c r="G1606" s="41"/>
      <c r="H1606" s="40"/>
      <c r="I1606" s="40"/>
      <c r="J1606" s="40"/>
      <c r="K1606" s="19"/>
      <c r="L1606" s="19"/>
      <c r="M1606" s="19"/>
      <c r="N1606" s="19"/>
      <c r="O1606" s="19"/>
      <c r="P1606" s="19"/>
      <c r="Q1606" s="19"/>
      <c r="R1606" s="19"/>
      <c r="S1606" s="19"/>
      <c r="T1606" s="19"/>
      <c r="U1606" s="19"/>
      <c r="V1606" s="19"/>
      <c r="W1606" s="19"/>
      <c r="X1606" s="19"/>
      <c r="Y1606" s="19"/>
      <c r="Z1606" s="19"/>
      <c r="AA1606" s="19"/>
      <c r="AB1606" s="19"/>
      <c r="AC1606" s="19"/>
      <c r="AD1606" s="19"/>
      <c r="AE1606" s="19"/>
      <c r="AF1606" s="19"/>
      <c r="AG1606" s="19"/>
      <c r="AH1606" s="19"/>
      <c r="AI1606" s="19"/>
      <c r="AJ1606" s="19"/>
      <c r="AK1606" s="19"/>
      <c r="AL1606" s="19"/>
      <c r="AM1606" s="19"/>
      <c r="AN1606" s="19"/>
      <c r="AO1606" s="19"/>
      <c r="AP1606" s="19"/>
      <c r="AQ1606" s="19"/>
      <c r="AR1606" s="19"/>
      <c r="AS1606" s="19"/>
      <c r="AT1606" s="19"/>
      <c r="AU1606" s="19"/>
      <c r="AV1606" s="19"/>
      <c r="AW1606" s="19"/>
      <c r="AX1606" s="19"/>
      <c r="GA1606" s="42"/>
    </row>
    <row r="1607" spans="1:183" s="18" customFormat="1" ht="12.75" x14ac:dyDescent="0.2">
      <c r="A1607" s="39"/>
      <c r="B1607" s="40"/>
      <c r="C1607" s="40"/>
      <c r="D1607" s="40"/>
      <c r="E1607" s="40"/>
      <c r="F1607" s="40"/>
      <c r="G1607" s="41"/>
      <c r="H1607" s="40"/>
      <c r="I1607" s="40"/>
      <c r="J1607" s="40"/>
      <c r="K1607" s="19"/>
      <c r="L1607" s="19"/>
      <c r="M1607" s="19"/>
      <c r="N1607" s="19"/>
      <c r="O1607" s="19"/>
      <c r="P1607" s="19"/>
      <c r="Q1607" s="19"/>
      <c r="R1607" s="19"/>
      <c r="S1607" s="19"/>
      <c r="T1607" s="19"/>
      <c r="U1607" s="19"/>
      <c r="V1607" s="19"/>
      <c r="W1607" s="19"/>
      <c r="X1607" s="19"/>
      <c r="Y1607" s="19"/>
      <c r="Z1607" s="19"/>
      <c r="AA1607" s="19"/>
      <c r="AB1607" s="19"/>
      <c r="AC1607" s="19"/>
      <c r="AD1607" s="19"/>
      <c r="AE1607" s="19"/>
      <c r="AF1607" s="19"/>
      <c r="AG1607" s="19"/>
      <c r="AH1607" s="19"/>
      <c r="AI1607" s="19"/>
      <c r="AJ1607" s="19"/>
      <c r="AK1607" s="19"/>
      <c r="AL1607" s="19"/>
      <c r="AM1607" s="19"/>
      <c r="AN1607" s="19"/>
      <c r="AO1607" s="19"/>
      <c r="AP1607" s="19"/>
      <c r="AQ1607" s="19"/>
      <c r="AR1607" s="19"/>
      <c r="AS1607" s="19"/>
      <c r="AT1607" s="19"/>
      <c r="AU1607" s="19"/>
      <c r="AV1607" s="19"/>
      <c r="AW1607" s="19"/>
      <c r="AX1607" s="19"/>
      <c r="GA1607" s="42"/>
    </row>
    <row r="1608" spans="1:183" s="18" customFormat="1" ht="12.75" x14ac:dyDescent="0.2">
      <c r="A1608" s="39"/>
      <c r="B1608" s="40"/>
      <c r="C1608" s="40"/>
      <c r="D1608" s="40"/>
      <c r="E1608" s="40"/>
      <c r="F1608" s="40"/>
      <c r="G1608" s="41"/>
      <c r="H1608" s="40"/>
      <c r="I1608" s="40"/>
      <c r="J1608" s="40"/>
      <c r="K1608" s="19"/>
      <c r="L1608" s="19"/>
      <c r="M1608" s="19"/>
      <c r="N1608" s="19"/>
      <c r="O1608" s="19"/>
      <c r="P1608" s="19"/>
      <c r="Q1608" s="19"/>
      <c r="R1608" s="19"/>
      <c r="S1608" s="19"/>
      <c r="T1608" s="19"/>
      <c r="U1608" s="19"/>
      <c r="V1608" s="19"/>
      <c r="W1608" s="19"/>
      <c r="X1608" s="19"/>
      <c r="Y1608" s="19"/>
      <c r="Z1608" s="19"/>
      <c r="AA1608" s="19"/>
      <c r="AB1608" s="19"/>
      <c r="AC1608" s="19"/>
      <c r="AD1608" s="19"/>
      <c r="AE1608" s="19"/>
      <c r="AF1608" s="19"/>
      <c r="AG1608" s="19"/>
      <c r="AH1608" s="19"/>
      <c r="AI1608" s="19"/>
      <c r="AJ1608" s="19"/>
      <c r="AK1608" s="19"/>
      <c r="AL1608" s="19"/>
      <c r="AM1608" s="19"/>
      <c r="AN1608" s="19"/>
      <c r="AO1608" s="19"/>
      <c r="AP1608" s="19"/>
      <c r="AQ1608" s="19"/>
      <c r="AR1608" s="19"/>
      <c r="AS1608" s="19"/>
      <c r="AT1608" s="19"/>
      <c r="AU1608" s="19"/>
      <c r="AV1608" s="19"/>
      <c r="AW1608" s="19"/>
      <c r="AX1608" s="19"/>
      <c r="GA1608" s="42"/>
    </row>
    <row r="1609" spans="1:183" s="18" customFormat="1" ht="12.75" x14ac:dyDescent="0.2">
      <c r="A1609" s="39"/>
      <c r="B1609" s="40"/>
      <c r="C1609" s="40"/>
      <c r="D1609" s="40"/>
      <c r="E1609" s="40"/>
      <c r="F1609" s="40"/>
      <c r="G1609" s="41"/>
      <c r="H1609" s="40"/>
      <c r="I1609" s="40"/>
      <c r="J1609" s="40"/>
      <c r="K1609" s="19"/>
      <c r="L1609" s="19"/>
      <c r="M1609" s="19"/>
      <c r="N1609" s="19"/>
      <c r="O1609" s="19"/>
      <c r="P1609" s="19"/>
      <c r="Q1609" s="19"/>
      <c r="R1609" s="19"/>
      <c r="S1609" s="19"/>
      <c r="T1609" s="19"/>
      <c r="U1609" s="19"/>
      <c r="V1609" s="19"/>
      <c r="W1609" s="19"/>
      <c r="X1609" s="19"/>
      <c r="Y1609" s="19"/>
      <c r="Z1609" s="19"/>
      <c r="AA1609" s="19"/>
      <c r="AB1609" s="19"/>
      <c r="AC1609" s="19"/>
      <c r="AD1609" s="19"/>
      <c r="AE1609" s="19"/>
      <c r="AF1609" s="19"/>
      <c r="AG1609" s="19"/>
      <c r="AH1609" s="19"/>
      <c r="AI1609" s="19"/>
      <c r="AJ1609" s="19"/>
      <c r="AK1609" s="19"/>
      <c r="AL1609" s="19"/>
      <c r="AM1609" s="19"/>
      <c r="AN1609" s="19"/>
      <c r="AO1609" s="19"/>
      <c r="AP1609" s="19"/>
      <c r="AQ1609" s="19"/>
      <c r="AR1609" s="19"/>
      <c r="AS1609" s="19"/>
      <c r="AT1609" s="19"/>
      <c r="AU1609" s="19"/>
      <c r="AV1609" s="19"/>
      <c r="AW1609" s="19"/>
      <c r="AX1609" s="19"/>
      <c r="GA1609" s="42"/>
    </row>
    <row r="1610" spans="1:183" s="18" customFormat="1" ht="12.75" x14ac:dyDescent="0.2">
      <c r="A1610" s="39"/>
      <c r="B1610" s="40"/>
      <c r="C1610" s="40"/>
      <c r="D1610" s="40"/>
      <c r="E1610" s="40"/>
      <c r="F1610" s="40"/>
      <c r="G1610" s="41"/>
      <c r="H1610" s="40"/>
      <c r="I1610" s="40"/>
      <c r="J1610" s="40"/>
      <c r="K1610" s="19"/>
      <c r="L1610" s="19"/>
      <c r="M1610" s="19"/>
      <c r="N1610" s="19"/>
      <c r="O1610" s="19"/>
      <c r="P1610" s="19"/>
      <c r="Q1610" s="19"/>
      <c r="R1610" s="19"/>
      <c r="S1610" s="19"/>
      <c r="T1610" s="19"/>
      <c r="U1610" s="19"/>
      <c r="V1610" s="19"/>
      <c r="W1610" s="19"/>
      <c r="X1610" s="19"/>
      <c r="Y1610" s="19"/>
      <c r="Z1610" s="19"/>
      <c r="AA1610" s="19"/>
      <c r="AB1610" s="19"/>
      <c r="AC1610" s="19"/>
      <c r="AD1610" s="19"/>
      <c r="AE1610" s="19"/>
      <c r="AF1610" s="19"/>
      <c r="AG1610" s="19"/>
      <c r="AH1610" s="19"/>
      <c r="AI1610" s="19"/>
      <c r="AJ1610" s="19"/>
      <c r="AK1610" s="19"/>
      <c r="AL1610" s="19"/>
      <c r="AM1610" s="19"/>
      <c r="AN1610" s="19"/>
      <c r="AO1610" s="19"/>
      <c r="AP1610" s="19"/>
      <c r="AQ1610" s="19"/>
      <c r="AR1610" s="19"/>
      <c r="AS1610" s="19"/>
      <c r="AT1610" s="19"/>
      <c r="AU1610" s="19"/>
      <c r="AV1610" s="19"/>
      <c r="AW1610" s="19"/>
      <c r="AX1610" s="19"/>
      <c r="GA1610" s="42"/>
    </row>
    <row r="1611" spans="1:183" s="18" customFormat="1" ht="12.75" x14ac:dyDescent="0.2">
      <c r="A1611" s="39"/>
      <c r="B1611" s="40"/>
      <c r="C1611" s="40"/>
      <c r="D1611" s="40"/>
      <c r="E1611" s="40"/>
      <c r="F1611" s="40"/>
      <c r="G1611" s="41"/>
      <c r="H1611" s="40"/>
      <c r="I1611" s="40"/>
      <c r="J1611" s="40"/>
      <c r="K1611" s="19"/>
      <c r="L1611" s="19"/>
      <c r="M1611" s="19"/>
      <c r="N1611" s="19"/>
      <c r="O1611" s="19"/>
      <c r="P1611" s="19"/>
      <c r="Q1611" s="19"/>
      <c r="R1611" s="19"/>
      <c r="S1611" s="19"/>
      <c r="T1611" s="19"/>
      <c r="U1611" s="19"/>
      <c r="V1611" s="19"/>
      <c r="W1611" s="19"/>
      <c r="X1611" s="19"/>
      <c r="Y1611" s="19"/>
      <c r="Z1611" s="19"/>
      <c r="AA1611" s="19"/>
      <c r="AB1611" s="19"/>
      <c r="AC1611" s="19"/>
      <c r="AD1611" s="19"/>
      <c r="AE1611" s="19"/>
      <c r="AF1611" s="19"/>
      <c r="AG1611" s="19"/>
      <c r="AH1611" s="19"/>
      <c r="AI1611" s="19"/>
      <c r="AJ1611" s="19"/>
      <c r="AK1611" s="19"/>
      <c r="AL1611" s="19"/>
      <c r="AM1611" s="19"/>
      <c r="AN1611" s="19"/>
      <c r="AO1611" s="19"/>
      <c r="AP1611" s="19"/>
      <c r="AQ1611" s="19"/>
      <c r="AR1611" s="19"/>
      <c r="AS1611" s="19"/>
      <c r="AT1611" s="19"/>
      <c r="AU1611" s="19"/>
      <c r="AV1611" s="19"/>
      <c r="AW1611" s="19"/>
      <c r="AX1611" s="19"/>
      <c r="GA1611" s="42"/>
    </row>
    <row r="1612" spans="1:183" s="18" customFormat="1" ht="12.75" x14ac:dyDescent="0.2">
      <c r="A1612" s="39"/>
      <c r="B1612" s="40"/>
      <c r="C1612" s="40"/>
      <c r="D1612" s="40"/>
      <c r="E1612" s="40"/>
      <c r="F1612" s="40"/>
      <c r="G1612" s="41"/>
      <c r="H1612" s="40"/>
      <c r="I1612" s="40"/>
      <c r="J1612" s="40"/>
      <c r="K1612" s="19"/>
      <c r="L1612" s="19"/>
      <c r="M1612" s="19"/>
      <c r="N1612" s="19"/>
      <c r="O1612" s="19"/>
      <c r="P1612" s="19"/>
      <c r="Q1612" s="19"/>
      <c r="R1612" s="19"/>
      <c r="S1612" s="19"/>
      <c r="T1612" s="19"/>
      <c r="U1612" s="19"/>
      <c r="V1612" s="19"/>
      <c r="W1612" s="19"/>
      <c r="X1612" s="19"/>
      <c r="Y1612" s="19"/>
      <c r="Z1612" s="19"/>
      <c r="AA1612" s="19"/>
      <c r="AB1612" s="19"/>
      <c r="AC1612" s="19"/>
      <c r="AD1612" s="19"/>
      <c r="AE1612" s="19"/>
      <c r="AF1612" s="19"/>
      <c r="AG1612" s="19"/>
      <c r="AH1612" s="19"/>
      <c r="AI1612" s="19"/>
      <c r="AJ1612" s="19"/>
      <c r="AK1612" s="19"/>
      <c r="AL1612" s="19"/>
      <c r="AM1612" s="19"/>
      <c r="AN1612" s="19"/>
      <c r="AO1612" s="19"/>
      <c r="AP1612" s="19"/>
      <c r="AQ1612" s="19"/>
      <c r="AR1612" s="19"/>
      <c r="AS1612" s="19"/>
      <c r="AT1612" s="19"/>
      <c r="AU1612" s="19"/>
      <c r="AV1612" s="19"/>
      <c r="AW1612" s="19"/>
      <c r="AX1612" s="19"/>
      <c r="GA1612" s="42"/>
    </row>
    <row r="1613" spans="1:183" s="18" customFormat="1" ht="12.75" x14ac:dyDescent="0.2">
      <c r="A1613" s="39"/>
      <c r="B1613" s="40"/>
      <c r="C1613" s="40"/>
      <c r="D1613" s="40"/>
      <c r="E1613" s="40"/>
      <c r="F1613" s="40"/>
      <c r="G1613" s="41"/>
      <c r="H1613" s="40"/>
      <c r="I1613" s="40"/>
      <c r="J1613" s="40"/>
      <c r="K1613" s="19"/>
      <c r="L1613" s="19"/>
      <c r="M1613" s="19"/>
      <c r="N1613" s="19"/>
      <c r="O1613" s="19"/>
      <c r="P1613" s="19"/>
      <c r="Q1613" s="19"/>
      <c r="R1613" s="19"/>
      <c r="S1613" s="19"/>
      <c r="T1613" s="19"/>
      <c r="U1613" s="19"/>
      <c r="V1613" s="19"/>
      <c r="W1613" s="19"/>
      <c r="X1613" s="19"/>
      <c r="Y1613" s="19"/>
      <c r="Z1613" s="19"/>
      <c r="AA1613" s="19"/>
      <c r="AB1613" s="19"/>
      <c r="AC1613" s="19"/>
      <c r="AD1613" s="19"/>
      <c r="AE1613" s="19"/>
      <c r="AF1613" s="19"/>
      <c r="AG1613" s="19"/>
      <c r="AH1613" s="19"/>
      <c r="AI1613" s="19"/>
      <c r="AJ1613" s="19"/>
      <c r="AK1613" s="19"/>
      <c r="AL1613" s="19"/>
      <c r="AM1613" s="19"/>
      <c r="AN1613" s="19"/>
      <c r="AO1613" s="19"/>
      <c r="AP1613" s="19"/>
      <c r="AQ1613" s="19"/>
      <c r="AR1613" s="19"/>
      <c r="AS1613" s="19"/>
      <c r="AT1613" s="19"/>
      <c r="AU1613" s="19"/>
      <c r="AV1613" s="19"/>
      <c r="AW1613" s="19"/>
      <c r="AX1613" s="19"/>
      <c r="GA1613" s="42"/>
    </row>
    <row r="1614" spans="1:183" s="18" customFormat="1" ht="12.75" x14ac:dyDescent="0.2">
      <c r="A1614" s="39"/>
      <c r="B1614" s="40"/>
      <c r="C1614" s="40"/>
      <c r="D1614" s="40"/>
      <c r="E1614" s="40"/>
      <c r="F1614" s="40"/>
      <c r="G1614" s="41"/>
      <c r="H1614" s="40"/>
      <c r="I1614" s="40"/>
      <c r="J1614" s="40"/>
      <c r="K1614" s="19"/>
      <c r="L1614" s="19"/>
      <c r="M1614" s="19"/>
      <c r="N1614" s="19"/>
      <c r="O1614" s="19"/>
      <c r="P1614" s="19"/>
      <c r="Q1614" s="19"/>
      <c r="R1614" s="19"/>
      <c r="S1614" s="19"/>
      <c r="T1614" s="19"/>
      <c r="U1614" s="19"/>
      <c r="V1614" s="19"/>
      <c r="W1614" s="19"/>
      <c r="X1614" s="19"/>
      <c r="Y1614" s="19"/>
      <c r="Z1614" s="19"/>
      <c r="AA1614" s="19"/>
      <c r="AB1614" s="19"/>
      <c r="AC1614" s="19"/>
      <c r="AD1614" s="19"/>
      <c r="AE1614" s="19"/>
      <c r="AF1614" s="19"/>
      <c r="AG1614" s="19"/>
      <c r="AH1614" s="19"/>
      <c r="AI1614" s="19"/>
      <c r="AJ1614" s="19"/>
      <c r="AK1614" s="19"/>
      <c r="AL1614" s="19"/>
      <c r="AM1614" s="19"/>
      <c r="AN1614" s="19"/>
      <c r="AO1614" s="19"/>
      <c r="AP1614" s="19"/>
      <c r="AQ1614" s="19"/>
      <c r="AR1614" s="19"/>
      <c r="AS1614" s="19"/>
      <c r="AT1614" s="19"/>
      <c r="AU1614" s="19"/>
      <c r="AV1614" s="19"/>
      <c r="AW1614" s="19"/>
      <c r="AX1614" s="19"/>
      <c r="GA1614" s="42"/>
    </row>
    <row r="1615" spans="1:183" s="18" customFormat="1" ht="12.75" x14ac:dyDescent="0.2">
      <c r="A1615" s="39"/>
      <c r="B1615" s="40"/>
      <c r="C1615" s="40"/>
      <c r="D1615" s="40"/>
      <c r="E1615" s="40"/>
      <c r="F1615" s="40"/>
      <c r="G1615" s="41"/>
      <c r="H1615" s="40"/>
      <c r="I1615" s="40"/>
      <c r="J1615" s="40"/>
      <c r="K1615" s="19"/>
      <c r="L1615" s="19"/>
      <c r="M1615" s="19"/>
      <c r="N1615" s="19"/>
      <c r="O1615" s="19"/>
      <c r="P1615" s="19"/>
      <c r="Q1615" s="19"/>
      <c r="R1615" s="19"/>
      <c r="S1615" s="19"/>
      <c r="T1615" s="19"/>
      <c r="U1615" s="19"/>
      <c r="V1615" s="19"/>
      <c r="W1615" s="19"/>
      <c r="X1615" s="19"/>
      <c r="Y1615" s="19"/>
      <c r="Z1615" s="19"/>
      <c r="AA1615" s="19"/>
      <c r="AB1615" s="19"/>
      <c r="AC1615" s="19"/>
      <c r="AD1615" s="19"/>
      <c r="AE1615" s="19"/>
      <c r="AF1615" s="19"/>
      <c r="AG1615" s="19"/>
      <c r="AH1615" s="19"/>
      <c r="AI1615" s="19"/>
      <c r="AJ1615" s="19"/>
      <c r="AK1615" s="19"/>
      <c r="AL1615" s="19"/>
      <c r="AM1615" s="19"/>
      <c r="AN1615" s="19"/>
      <c r="AO1615" s="19"/>
      <c r="AP1615" s="19"/>
      <c r="AQ1615" s="19"/>
      <c r="AR1615" s="19"/>
      <c r="AS1615" s="19"/>
      <c r="AT1615" s="19"/>
      <c r="AU1615" s="19"/>
      <c r="AV1615" s="19"/>
      <c r="AW1615" s="19"/>
      <c r="AX1615" s="19"/>
      <c r="GA1615" s="42"/>
    </row>
    <row r="1616" spans="1:183" s="18" customFormat="1" ht="12.75" x14ac:dyDescent="0.2">
      <c r="A1616" s="39"/>
      <c r="B1616" s="40"/>
      <c r="C1616" s="40"/>
      <c r="D1616" s="40"/>
      <c r="E1616" s="40"/>
      <c r="F1616" s="40"/>
      <c r="G1616" s="41"/>
      <c r="H1616" s="40"/>
      <c r="I1616" s="40"/>
      <c r="J1616" s="40"/>
      <c r="K1616" s="19"/>
      <c r="L1616" s="19"/>
      <c r="M1616" s="19"/>
      <c r="N1616" s="19"/>
      <c r="O1616" s="19"/>
      <c r="P1616" s="19"/>
      <c r="Q1616" s="19"/>
      <c r="R1616" s="19"/>
      <c r="S1616" s="19"/>
      <c r="T1616" s="19"/>
      <c r="U1616" s="19"/>
      <c r="V1616" s="19"/>
      <c r="W1616" s="19"/>
      <c r="X1616" s="19"/>
      <c r="Y1616" s="19"/>
      <c r="Z1616" s="19"/>
      <c r="AA1616" s="19"/>
      <c r="AB1616" s="19"/>
      <c r="AC1616" s="19"/>
      <c r="AD1616" s="19"/>
      <c r="AE1616" s="19"/>
      <c r="AF1616" s="19"/>
      <c r="AG1616" s="19"/>
      <c r="AH1616" s="19"/>
      <c r="AI1616" s="19"/>
      <c r="AJ1616" s="19"/>
      <c r="AK1616" s="19"/>
      <c r="AL1616" s="19"/>
      <c r="AM1616" s="19"/>
      <c r="AN1616" s="19"/>
      <c r="AO1616" s="19"/>
      <c r="AP1616" s="19"/>
      <c r="AQ1616" s="19"/>
      <c r="AR1616" s="19"/>
      <c r="AS1616" s="19"/>
      <c r="AT1616" s="19"/>
      <c r="AU1616" s="19"/>
      <c r="AV1616" s="19"/>
      <c r="AW1616" s="19"/>
      <c r="AX1616" s="19"/>
      <c r="GA1616" s="42"/>
    </row>
    <row r="1617" spans="1:183" s="18" customFormat="1" ht="12.75" x14ac:dyDescent="0.2">
      <c r="A1617" s="39"/>
      <c r="B1617" s="40"/>
      <c r="C1617" s="40"/>
      <c r="D1617" s="40"/>
      <c r="E1617" s="40"/>
      <c r="F1617" s="40"/>
      <c r="G1617" s="41"/>
      <c r="H1617" s="40"/>
      <c r="I1617" s="40"/>
      <c r="J1617" s="40"/>
      <c r="K1617" s="19"/>
      <c r="L1617" s="19"/>
      <c r="M1617" s="19"/>
      <c r="N1617" s="19"/>
      <c r="O1617" s="19"/>
      <c r="P1617" s="19"/>
      <c r="Q1617" s="19"/>
      <c r="R1617" s="19"/>
      <c r="S1617" s="19"/>
      <c r="T1617" s="19"/>
      <c r="U1617" s="19"/>
      <c r="V1617" s="19"/>
      <c r="W1617" s="19"/>
      <c r="X1617" s="19"/>
      <c r="Y1617" s="19"/>
      <c r="Z1617" s="19"/>
      <c r="AA1617" s="19"/>
      <c r="AB1617" s="19"/>
      <c r="AC1617" s="19"/>
      <c r="AD1617" s="19"/>
      <c r="AE1617" s="19"/>
      <c r="AF1617" s="19"/>
      <c r="AG1617" s="19"/>
      <c r="AH1617" s="19"/>
      <c r="AI1617" s="19"/>
      <c r="AJ1617" s="19"/>
      <c r="AK1617" s="19"/>
      <c r="AL1617" s="19"/>
      <c r="AM1617" s="19"/>
      <c r="AN1617" s="19"/>
      <c r="AO1617" s="19"/>
      <c r="AP1617" s="19"/>
      <c r="AQ1617" s="19"/>
      <c r="AR1617" s="19"/>
      <c r="AS1617" s="19"/>
      <c r="AT1617" s="19"/>
      <c r="AU1617" s="19"/>
      <c r="AV1617" s="19"/>
      <c r="AW1617" s="19"/>
      <c r="AX1617" s="19"/>
      <c r="GA1617" s="42"/>
    </row>
    <row r="1618" spans="1:183" s="18" customFormat="1" ht="12.75" x14ac:dyDescent="0.2">
      <c r="A1618" s="39"/>
      <c r="B1618" s="40"/>
      <c r="C1618" s="40"/>
      <c r="D1618" s="40"/>
      <c r="E1618" s="40"/>
      <c r="F1618" s="40"/>
      <c r="G1618" s="41"/>
      <c r="H1618" s="40"/>
      <c r="I1618" s="40"/>
      <c r="J1618" s="40"/>
      <c r="K1618" s="19"/>
      <c r="L1618" s="19"/>
      <c r="M1618" s="19"/>
      <c r="N1618" s="19"/>
      <c r="O1618" s="19"/>
      <c r="P1618" s="19"/>
      <c r="Q1618" s="19"/>
      <c r="R1618" s="19"/>
      <c r="S1618" s="19"/>
      <c r="T1618" s="19"/>
      <c r="U1618" s="19"/>
      <c r="V1618" s="19"/>
      <c r="W1618" s="19"/>
      <c r="X1618" s="19"/>
      <c r="Y1618" s="19"/>
      <c r="Z1618" s="19"/>
      <c r="AA1618" s="19"/>
      <c r="AB1618" s="19"/>
      <c r="AC1618" s="19"/>
      <c r="AD1618" s="19"/>
      <c r="AE1618" s="19"/>
      <c r="AF1618" s="19"/>
      <c r="AG1618" s="19"/>
      <c r="AH1618" s="19"/>
      <c r="AI1618" s="19"/>
      <c r="AJ1618" s="19"/>
      <c r="AK1618" s="19"/>
      <c r="AL1618" s="19"/>
      <c r="AM1618" s="19"/>
      <c r="AN1618" s="19"/>
      <c r="AO1618" s="19"/>
      <c r="AP1618" s="19"/>
      <c r="AQ1618" s="19"/>
      <c r="AR1618" s="19"/>
      <c r="AS1618" s="19"/>
      <c r="AT1618" s="19"/>
      <c r="AU1618" s="19"/>
      <c r="AV1618" s="19"/>
      <c r="AW1618" s="19"/>
      <c r="AX1618" s="19"/>
      <c r="GA1618" s="42"/>
    </row>
    <row r="1619" spans="1:183" s="18" customFormat="1" ht="12.75" x14ac:dyDescent="0.2">
      <c r="A1619" s="39"/>
      <c r="B1619" s="40"/>
      <c r="C1619" s="40"/>
      <c r="D1619" s="40"/>
      <c r="E1619" s="40"/>
      <c r="F1619" s="40"/>
      <c r="G1619" s="41"/>
      <c r="H1619" s="40"/>
      <c r="I1619" s="40"/>
      <c r="J1619" s="40"/>
      <c r="K1619" s="19"/>
      <c r="L1619" s="19"/>
      <c r="M1619" s="19"/>
      <c r="N1619" s="19"/>
      <c r="O1619" s="19"/>
      <c r="P1619" s="19"/>
      <c r="Q1619" s="19"/>
      <c r="R1619" s="19"/>
      <c r="S1619" s="19"/>
      <c r="T1619" s="19"/>
      <c r="U1619" s="19"/>
      <c r="V1619" s="19"/>
      <c r="W1619" s="19"/>
      <c r="X1619" s="19"/>
      <c r="Y1619" s="19"/>
      <c r="Z1619" s="19"/>
      <c r="AA1619" s="19"/>
      <c r="AB1619" s="19"/>
      <c r="AC1619" s="19"/>
      <c r="AD1619" s="19"/>
      <c r="AE1619" s="19"/>
      <c r="AF1619" s="19"/>
      <c r="AG1619" s="19"/>
      <c r="AH1619" s="19"/>
      <c r="AI1619" s="19"/>
      <c r="AJ1619" s="19"/>
      <c r="AK1619" s="19"/>
      <c r="AL1619" s="19"/>
      <c r="AM1619" s="19"/>
      <c r="AN1619" s="19"/>
      <c r="AO1619" s="19"/>
      <c r="AP1619" s="19"/>
      <c r="AQ1619" s="19"/>
      <c r="AR1619" s="19"/>
      <c r="AS1619" s="19"/>
      <c r="AT1619" s="19"/>
      <c r="AU1619" s="19"/>
      <c r="AV1619" s="19"/>
      <c r="AW1619" s="19"/>
      <c r="AX1619" s="19"/>
      <c r="GA1619" s="42"/>
    </row>
    <row r="1620" spans="1:183" s="18" customFormat="1" ht="12.75" x14ac:dyDescent="0.2">
      <c r="A1620" s="39"/>
      <c r="B1620" s="40"/>
      <c r="C1620" s="40"/>
      <c r="D1620" s="40"/>
      <c r="E1620" s="40"/>
      <c r="F1620" s="40"/>
      <c r="G1620" s="41"/>
      <c r="H1620" s="40"/>
      <c r="I1620" s="40"/>
      <c r="J1620" s="40"/>
      <c r="K1620" s="19"/>
      <c r="L1620" s="19"/>
      <c r="M1620" s="19"/>
      <c r="N1620" s="19"/>
      <c r="O1620" s="19"/>
      <c r="P1620" s="19"/>
      <c r="Q1620" s="19"/>
      <c r="R1620" s="19"/>
      <c r="S1620" s="19"/>
      <c r="T1620" s="19"/>
      <c r="U1620" s="19"/>
      <c r="V1620" s="19"/>
      <c r="W1620" s="19"/>
      <c r="X1620" s="19"/>
      <c r="Y1620" s="19"/>
      <c r="Z1620" s="19"/>
      <c r="AA1620" s="19"/>
      <c r="AB1620" s="19"/>
      <c r="AC1620" s="19"/>
      <c r="AD1620" s="19"/>
      <c r="AE1620" s="19"/>
      <c r="AF1620" s="19"/>
      <c r="AG1620" s="19"/>
      <c r="AH1620" s="19"/>
      <c r="AI1620" s="19"/>
      <c r="AJ1620" s="19"/>
      <c r="AK1620" s="19"/>
      <c r="AL1620" s="19"/>
      <c r="AM1620" s="19"/>
      <c r="AN1620" s="19"/>
      <c r="AO1620" s="19"/>
      <c r="AP1620" s="19"/>
      <c r="AQ1620" s="19"/>
      <c r="AR1620" s="19"/>
      <c r="AS1620" s="19"/>
      <c r="AT1620" s="19"/>
      <c r="AU1620" s="19"/>
      <c r="AV1620" s="19"/>
      <c r="AW1620" s="19"/>
      <c r="AX1620" s="19"/>
      <c r="GA1620" s="42"/>
    </row>
    <row r="1621" spans="1:183" s="18" customFormat="1" ht="12.75" x14ac:dyDescent="0.2">
      <c r="A1621" s="39"/>
      <c r="B1621" s="40"/>
      <c r="C1621" s="40"/>
      <c r="D1621" s="40"/>
      <c r="E1621" s="40"/>
      <c r="F1621" s="40"/>
      <c r="G1621" s="41"/>
      <c r="H1621" s="40"/>
      <c r="I1621" s="40"/>
      <c r="J1621" s="40"/>
      <c r="K1621" s="19"/>
      <c r="L1621" s="19"/>
      <c r="M1621" s="19"/>
      <c r="N1621" s="19"/>
      <c r="O1621" s="19"/>
      <c r="P1621" s="19"/>
      <c r="Q1621" s="19"/>
      <c r="R1621" s="19"/>
      <c r="S1621" s="19"/>
      <c r="T1621" s="19"/>
      <c r="U1621" s="19"/>
      <c r="V1621" s="19"/>
      <c r="W1621" s="19"/>
      <c r="X1621" s="19"/>
      <c r="Y1621" s="19"/>
      <c r="Z1621" s="19"/>
      <c r="AA1621" s="19"/>
      <c r="AB1621" s="19"/>
      <c r="AC1621" s="19"/>
      <c r="AD1621" s="19"/>
      <c r="AE1621" s="19"/>
      <c r="AF1621" s="19"/>
      <c r="AG1621" s="19"/>
      <c r="AH1621" s="19"/>
      <c r="AI1621" s="19"/>
      <c r="AJ1621" s="19"/>
      <c r="AK1621" s="19"/>
      <c r="AL1621" s="19"/>
      <c r="AM1621" s="19"/>
      <c r="AN1621" s="19"/>
      <c r="AO1621" s="19"/>
      <c r="AP1621" s="19"/>
      <c r="AQ1621" s="19"/>
      <c r="AR1621" s="19"/>
      <c r="AS1621" s="19"/>
      <c r="AT1621" s="19"/>
      <c r="AU1621" s="19"/>
      <c r="AV1621" s="19"/>
      <c r="AW1621" s="19"/>
      <c r="AX1621" s="19"/>
      <c r="GA1621" s="42"/>
    </row>
    <row r="1622" spans="1:183" s="18" customFormat="1" ht="12.75" x14ac:dyDescent="0.2">
      <c r="A1622" s="39"/>
      <c r="B1622" s="40"/>
      <c r="C1622" s="40"/>
      <c r="D1622" s="40"/>
      <c r="E1622" s="40"/>
      <c r="F1622" s="40"/>
      <c r="G1622" s="41"/>
      <c r="H1622" s="40"/>
      <c r="I1622" s="40"/>
      <c r="J1622" s="40"/>
      <c r="K1622" s="19"/>
      <c r="L1622" s="19"/>
      <c r="M1622" s="19"/>
      <c r="N1622" s="19"/>
      <c r="O1622" s="19"/>
      <c r="P1622" s="19"/>
      <c r="Q1622" s="19"/>
      <c r="R1622" s="19"/>
      <c r="S1622" s="19"/>
      <c r="T1622" s="19"/>
      <c r="U1622" s="19"/>
      <c r="V1622" s="19"/>
      <c r="W1622" s="19"/>
      <c r="X1622" s="19"/>
      <c r="Y1622" s="19"/>
      <c r="Z1622" s="19"/>
      <c r="AA1622" s="19"/>
      <c r="AB1622" s="19"/>
      <c r="AC1622" s="19"/>
      <c r="AD1622" s="19"/>
      <c r="AE1622" s="19"/>
      <c r="AF1622" s="19"/>
      <c r="AG1622" s="19"/>
      <c r="AH1622" s="19"/>
      <c r="AI1622" s="19"/>
      <c r="AJ1622" s="19"/>
      <c r="AK1622" s="19"/>
      <c r="AL1622" s="19"/>
      <c r="AM1622" s="19"/>
      <c r="AN1622" s="19"/>
      <c r="AO1622" s="19"/>
      <c r="AP1622" s="19"/>
      <c r="AQ1622" s="19"/>
      <c r="AR1622" s="19"/>
      <c r="AS1622" s="19"/>
      <c r="AT1622" s="19"/>
      <c r="AU1622" s="19"/>
      <c r="AV1622" s="19"/>
      <c r="AW1622" s="19"/>
      <c r="AX1622" s="19"/>
      <c r="GA1622" s="42"/>
    </row>
    <row r="1623" spans="1:183" s="18" customFormat="1" ht="12.75" x14ac:dyDescent="0.2">
      <c r="A1623" s="39"/>
      <c r="B1623" s="40"/>
      <c r="C1623" s="40"/>
      <c r="D1623" s="40"/>
      <c r="E1623" s="40"/>
      <c r="F1623" s="40"/>
      <c r="G1623" s="41"/>
      <c r="H1623" s="40"/>
      <c r="I1623" s="40"/>
      <c r="J1623" s="40"/>
      <c r="K1623" s="19"/>
      <c r="L1623" s="19"/>
      <c r="M1623" s="19"/>
      <c r="N1623" s="19"/>
      <c r="O1623" s="19"/>
      <c r="P1623" s="19"/>
      <c r="Q1623" s="19"/>
      <c r="R1623" s="19"/>
      <c r="S1623" s="19"/>
      <c r="T1623" s="19"/>
      <c r="U1623" s="19"/>
      <c r="V1623" s="19"/>
      <c r="W1623" s="19"/>
      <c r="X1623" s="19"/>
      <c r="Y1623" s="19"/>
      <c r="Z1623" s="19"/>
      <c r="AA1623" s="19"/>
      <c r="AB1623" s="19"/>
      <c r="AC1623" s="19"/>
      <c r="AD1623" s="19"/>
      <c r="AE1623" s="19"/>
      <c r="AF1623" s="19"/>
      <c r="AG1623" s="19"/>
      <c r="AH1623" s="19"/>
      <c r="AI1623" s="19"/>
      <c r="AJ1623" s="19"/>
      <c r="AK1623" s="19"/>
      <c r="AL1623" s="19"/>
      <c r="AM1623" s="19"/>
      <c r="AN1623" s="19"/>
      <c r="AO1623" s="19"/>
      <c r="AP1623" s="19"/>
      <c r="AQ1623" s="19"/>
      <c r="AR1623" s="19"/>
      <c r="AS1623" s="19"/>
      <c r="AT1623" s="19"/>
      <c r="AU1623" s="19"/>
      <c r="AV1623" s="19"/>
      <c r="AW1623" s="19"/>
      <c r="AX1623" s="19"/>
      <c r="GA1623" s="42"/>
    </row>
    <row r="1624" spans="1:183" s="18" customFormat="1" ht="12.75" x14ac:dyDescent="0.2">
      <c r="A1624" s="39"/>
      <c r="B1624" s="40"/>
      <c r="C1624" s="40"/>
      <c r="D1624" s="40"/>
      <c r="E1624" s="40"/>
      <c r="F1624" s="40"/>
      <c r="G1624" s="41"/>
      <c r="H1624" s="40"/>
      <c r="I1624" s="40"/>
      <c r="J1624" s="40"/>
      <c r="K1624" s="19"/>
      <c r="L1624" s="19"/>
      <c r="M1624" s="19"/>
      <c r="N1624" s="19"/>
      <c r="O1624" s="19"/>
      <c r="P1624" s="19"/>
      <c r="Q1624" s="19"/>
      <c r="R1624" s="19"/>
      <c r="S1624" s="19"/>
      <c r="T1624" s="19"/>
      <c r="U1624" s="19"/>
      <c r="V1624" s="19"/>
      <c r="W1624" s="19"/>
      <c r="X1624" s="19"/>
      <c r="Y1624" s="19"/>
      <c r="Z1624" s="19"/>
      <c r="AA1624" s="19"/>
      <c r="AB1624" s="19"/>
      <c r="AC1624" s="19"/>
      <c r="AD1624" s="19"/>
      <c r="AE1624" s="19"/>
      <c r="AF1624" s="19"/>
      <c r="AG1624" s="19"/>
      <c r="AH1624" s="19"/>
      <c r="AI1624" s="19"/>
      <c r="AJ1624" s="19"/>
      <c r="AK1624" s="19"/>
      <c r="AL1624" s="19"/>
      <c r="AM1624" s="19"/>
      <c r="AN1624" s="19"/>
      <c r="AO1624" s="19"/>
      <c r="AP1624" s="19"/>
      <c r="AQ1624" s="19"/>
      <c r="AR1624" s="19"/>
      <c r="AS1624" s="19"/>
      <c r="AT1624" s="19"/>
      <c r="AU1624" s="19"/>
      <c r="AV1624" s="19"/>
      <c r="AW1624" s="19"/>
      <c r="AX1624" s="19"/>
      <c r="GA1624" s="42"/>
    </row>
    <row r="1625" spans="1:183" s="18" customFormat="1" ht="12.75" x14ac:dyDescent="0.2">
      <c r="A1625" s="39"/>
      <c r="B1625" s="40"/>
      <c r="C1625" s="40"/>
      <c r="D1625" s="40"/>
      <c r="E1625" s="40"/>
      <c r="F1625" s="40"/>
      <c r="G1625" s="41"/>
      <c r="H1625" s="40"/>
      <c r="I1625" s="40"/>
      <c r="J1625" s="40"/>
      <c r="K1625" s="19"/>
      <c r="L1625" s="19"/>
      <c r="M1625" s="19"/>
      <c r="N1625" s="19"/>
      <c r="O1625" s="19"/>
      <c r="P1625" s="19"/>
      <c r="Q1625" s="19"/>
      <c r="R1625" s="19"/>
      <c r="S1625" s="19"/>
      <c r="T1625" s="19"/>
      <c r="U1625" s="19"/>
      <c r="V1625" s="19"/>
      <c r="W1625" s="19"/>
      <c r="X1625" s="19"/>
      <c r="Y1625" s="19"/>
      <c r="Z1625" s="19"/>
      <c r="AA1625" s="19"/>
      <c r="AB1625" s="19"/>
      <c r="AC1625" s="19"/>
      <c r="AD1625" s="19"/>
      <c r="AE1625" s="19"/>
      <c r="AF1625" s="19"/>
      <c r="AG1625" s="19"/>
      <c r="AH1625" s="19"/>
      <c r="AI1625" s="19"/>
      <c r="AJ1625" s="19"/>
      <c r="AK1625" s="19"/>
      <c r="AL1625" s="19"/>
      <c r="AM1625" s="19"/>
      <c r="AN1625" s="19"/>
      <c r="AO1625" s="19"/>
      <c r="AP1625" s="19"/>
      <c r="AQ1625" s="19"/>
      <c r="AR1625" s="19"/>
      <c r="AS1625" s="19"/>
      <c r="AT1625" s="19"/>
      <c r="AU1625" s="19"/>
      <c r="AV1625" s="19"/>
      <c r="AW1625" s="19"/>
      <c r="AX1625" s="19"/>
      <c r="GA1625" s="42"/>
    </row>
    <row r="1626" spans="1:183" s="18" customFormat="1" ht="12.75" x14ac:dyDescent="0.2">
      <c r="A1626" s="39"/>
      <c r="B1626" s="40"/>
      <c r="C1626" s="40"/>
      <c r="D1626" s="40"/>
      <c r="E1626" s="40"/>
      <c r="F1626" s="40"/>
      <c r="G1626" s="41"/>
      <c r="H1626" s="40"/>
      <c r="I1626" s="40"/>
      <c r="J1626" s="40"/>
      <c r="K1626" s="19"/>
      <c r="L1626" s="19"/>
      <c r="M1626" s="19"/>
      <c r="N1626" s="19"/>
      <c r="O1626" s="19"/>
      <c r="P1626" s="19"/>
      <c r="Q1626" s="19"/>
      <c r="R1626" s="19"/>
      <c r="S1626" s="19"/>
      <c r="T1626" s="19"/>
      <c r="U1626" s="19"/>
      <c r="V1626" s="19"/>
      <c r="W1626" s="19"/>
      <c r="X1626" s="19"/>
      <c r="Y1626" s="19"/>
      <c r="Z1626" s="19"/>
      <c r="AA1626" s="19"/>
      <c r="AB1626" s="19"/>
      <c r="AC1626" s="19"/>
      <c r="AD1626" s="19"/>
      <c r="AE1626" s="19"/>
      <c r="AF1626" s="19"/>
      <c r="AG1626" s="19"/>
      <c r="AH1626" s="19"/>
      <c r="AI1626" s="19"/>
      <c r="AJ1626" s="19"/>
      <c r="AK1626" s="19"/>
      <c r="AL1626" s="19"/>
      <c r="AM1626" s="19"/>
      <c r="AN1626" s="19"/>
      <c r="AO1626" s="19"/>
      <c r="AP1626" s="19"/>
      <c r="AQ1626" s="19"/>
      <c r="AR1626" s="19"/>
      <c r="AS1626" s="19"/>
      <c r="AT1626" s="19"/>
      <c r="AU1626" s="19"/>
      <c r="AV1626" s="19"/>
      <c r="AW1626" s="19"/>
      <c r="AX1626" s="19"/>
      <c r="GA1626" s="42"/>
    </row>
    <row r="1627" spans="1:183" s="18" customFormat="1" ht="12.75" x14ac:dyDescent="0.2">
      <c r="A1627" s="39"/>
      <c r="B1627" s="40"/>
      <c r="C1627" s="40"/>
      <c r="D1627" s="40"/>
      <c r="E1627" s="40"/>
      <c r="F1627" s="40"/>
      <c r="G1627" s="41"/>
      <c r="H1627" s="40"/>
      <c r="I1627" s="40"/>
      <c r="J1627" s="40"/>
      <c r="K1627" s="19"/>
      <c r="L1627" s="19"/>
      <c r="M1627" s="19"/>
      <c r="N1627" s="19"/>
      <c r="O1627" s="19"/>
      <c r="P1627" s="19"/>
      <c r="Q1627" s="19"/>
      <c r="R1627" s="19"/>
      <c r="S1627" s="19"/>
      <c r="T1627" s="19"/>
      <c r="U1627" s="19"/>
      <c r="V1627" s="19"/>
      <c r="W1627" s="19"/>
      <c r="X1627" s="19"/>
      <c r="Y1627" s="19"/>
      <c r="Z1627" s="19"/>
      <c r="AA1627" s="19"/>
      <c r="AB1627" s="19"/>
      <c r="AC1627" s="19"/>
      <c r="AD1627" s="19"/>
      <c r="AE1627" s="19"/>
      <c r="AF1627" s="19"/>
      <c r="AG1627" s="19"/>
      <c r="AH1627" s="19"/>
      <c r="AI1627" s="19"/>
      <c r="AJ1627" s="19"/>
      <c r="AK1627" s="19"/>
      <c r="AL1627" s="19"/>
      <c r="AM1627" s="19"/>
      <c r="AN1627" s="19"/>
      <c r="AO1627" s="19"/>
      <c r="AP1627" s="19"/>
      <c r="AQ1627" s="19"/>
      <c r="AR1627" s="19"/>
      <c r="AS1627" s="19"/>
      <c r="AT1627" s="19"/>
      <c r="AU1627" s="19"/>
      <c r="AV1627" s="19"/>
      <c r="AW1627" s="19"/>
      <c r="AX1627" s="19"/>
      <c r="GA1627" s="42"/>
    </row>
    <row r="1628" spans="1:183" s="18" customFormat="1" ht="12.75" x14ac:dyDescent="0.2">
      <c r="A1628" s="39"/>
      <c r="B1628" s="40"/>
      <c r="C1628" s="40"/>
      <c r="D1628" s="40"/>
      <c r="E1628" s="40"/>
      <c r="F1628" s="40"/>
      <c r="G1628" s="41"/>
      <c r="H1628" s="40"/>
      <c r="I1628" s="40"/>
      <c r="J1628" s="40"/>
      <c r="K1628" s="19"/>
      <c r="L1628" s="19"/>
      <c r="M1628" s="19"/>
      <c r="N1628" s="19"/>
      <c r="O1628" s="19"/>
      <c r="P1628" s="19"/>
      <c r="Q1628" s="19"/>
      <c r="R1628" s="19"/>
      <c r="S1628" s="19"/>
      <c r="T1628" s="19"/>
      <c r="U1628" s="19"/>
      <c r="V1628" s="19"/>
      <c r="W1628" s="19"/>
      <c r="X1628" s="19"/>
      <c r="Y1628" s="19"/>
      <c r="Z1628" s="19"/>
      <c r="AA1628" s="19"/>
      <c r="AB1628" s="19"/>
      <c r="AC1628" s="19"/>
      <c r="AD1628" s="19"/>
      <c r="AE1628" s="19"/>
      <c r="AF1628" s="19"/>
      <c r="AG1628" s="19"/>
      <c r="AH1628" s="19"/>
      <c r="AI1628" s="19"/>
      <c r="AJ1628" s="19"/>
      <c r="AK1628" s="19"/>
      <c r="AL1628" s="19"/>
      <c r="AM1628" s="19"/>
      <c r="AN1628" s="19"/>
      <c r="AO1628" s="19"/>
      <c r="AP1628" s="19"/>
      <c r="AQ1628" s="19"/>
      <c r="AR1628" s="19"/>
      <c r="AS1628" s="19"/>
      <c r="AT1628" s="19"/>
      <c r="AU1628" s="19"/>
      <c r="AV1628" s="19"/>
      <c r="AW1628" s="19"/>
      <c r="AX1628" s="19"/>
      <c r="GA1628" s="42"/>
    </row>
    <row r="1629" spans="1:183" s="18" customFormat="1" ht="12.75" x14ac:dyDescent="0.2">
      <c r="A1629" s="39"/>
      <c r="B1629" s="40"/>
      <c r="C1629" s="40"/>
      <c r="D1629" s="40"/>
      <c r="E1629" s="40"/>
      <c r="F1629" s="40"/>
      <c r="G1629" s="41"/>
      <c r="H1629" s="40"/>
      <c r="I1629" s="40"/>
      <c r="J1629" s="40"/>
      <c r="K1629" s="19"/>
      <c r="L1629" s="19"/>
      <c r="M1629" s="19"/>
      <c r="N1629" s="19"/>
      <c r="O1629" s="19"/>
      <c r="P1629" s="19"/>
      <c r="Q1629" s="19"/>
      <c r="R1629" s="19"/>
      <c r="S1629" s="19"/>
      <c r="T1629" s="19"/>
      <c r="U1629" s="19"/>
      <c r="V1629" s="19"/>
      <c r="W1629" s="19"/>
      <c r="X1629" s="19"/>
      <c r="Y1629" s="19"/>
      <c r="Z1629" s="19"/>
      <c r="AA1629" s="19"/>
      <c r="AB1629" s="19"/>
      <c r="AC1629" s="19"/>
      <c r="AD1629" s="19"/>
      <c r="AE1629" s="19"/>
      <c r="AF1629" s="19"/>
      <c r="AG1629" s="19"/>
      <c r="AH1629" s="19"/>
      <c r="AI1629" s="19"/>
      <c r="AJ1629" s="19"/>
      <c r="AK1629" s="19"/>
      <c r="AL1629" s="19"/>
      <c r="AM1629" s="19"/>
      <c r="AN1629" s="19"/>
      <c r="AO1629" s="19"/>
      <c r="AP1629" s="19"/>
      <c r="AQ1629" s="19"/>
      <c r="AR1629" s="19"/>
      <c r="AS1629" s="19"/>
      <c r="AT1629" s="19"/>
      <c r="AU1629" s="19"/>
      <c r="AV1629" s="19"/>
      <c r="AW1629" s="19"/>
      <c r="AX1629" s="19"/>
      <c r="GA1629" s="42"/>
    </row>
    <row r="1630" spans="1:183" s="18" customFormat="1" ht="12.75" x14ac:dyDescent="0.2">
      <c r="A1630" s="39"/>
      <c r="B1630" s="40"/>
      <c r="C1630" s="40"/>
      <c r="D1630" s="40"/>
      <c r="E1630" s="40"/>
      <c r="F1630" s="40"/>
      <c r="G1630" s="41"/>
      <c r="H1630" s="40"/>
      <c r="I1630" s="40"/>
      <c r="J1630" s="40"/>
      <c r="K1630" s="19"/>
      <c r="L1630" s="19"/>
      <c r="M1630" s="19"/>
      <c r="N1630" s="19"/>
      <c r="O1630" s="19"/>
      <c r="P1630" s="19"/>
      <c r="Q1630" s="19"/>
      <c r="R1630" s="19"/>
      <c r="S1630" s="19"/>
      <c r="T1630" s="19"/>
      <c r="U1630" s="19"/>
      <c r="V1630" s="19"/>
      <c r="W1630" s="19"/>
      <c r="X1630" s="19"/>
      <c r="Y1630" s="19"/>
      <c r="Z1630" s="19"/>
      <c r="AA1630" s="19"/>
      <c r="AB1630" s="19"/>
      <c r="AC1630" s="19"/>
      <c r="AD1630" s="19"/>
      <c r="AE1630" s="19"/>
      <c r="AF1630" s="19"/>
      <c r="AG1630" s="19"/>
      <c r="AH1630" s="19"/>
      <c r="AI1630" s="19"/>
      <c r="AJ1630" s="19"/>
      <c r="AK1630" s="19"/>
      <c r="AL1630" s="19"/>
      <c r="AM1630" s="19"/>
      <c r="AN1630" s="19"/>
      <c r="AO1630" s="19"/>
      <c r="AP1630" s="19"/>
      <c r="AQ1630" s="19"/>
      <c r="AR1630" s="19"/>
      <c r="AS1630" s="19"/>
      <c r="AT1630" s="19"/>
      <c r="AU1630" s="19"/>
      <c r="AV1630" s="19"/>
      <c r="AW1630" s="19"/>
      <c r="AX1630" s="19"/>
      <c r="GA1630" s="42"/>
    </row>
    <row r="1631" spans="1:183" s="18" customFormat="1" ht="12.75" x14ac:dyDescent="0.2">
      <c r="A1631" s="39"/>
      <c r="B1631" s="40"/>
      <c r="C1631" s="40"/>
      <c r="D1631" s="40"/>
      <c r="E1631" s="40"/>
      <c r="F1631" s="40"/>
      <c r="G1631" s="41"/>
      <c r="H1631" s="40"/>
      <c r="I1631" s="40"/>
      <c r="J1631" s="40"/>
      <c r="K1631" s="19"/>
      <c r="L1631" s="19"/>
      <c r="M1631" s="19"/>
      <c r="N1631" s="19"/>
      <c r="O1631" s="19"/>
      <c r="P1631" s="19"/>
      <c r="Q1631" s="19"/>
      <c r="R1631" s="19"/>
      <c r="S1631" s="19"/>
      <c r="T1631" s="19"/>
      <c r="U1631" s="19"/>
      <c r="V1631" s="19"/>
      <c r="W1631" s="19"/>
      <c r="X1631" s="19"/>
      <c r="Y1631" s="19"/>
      <c r="Z1631" s="19"/>
      <c r="AA1631" s="19"/>
      <c r="AB1631" s="19"/>
      <c r="AC1631" s="19"/>
      <c r="AD1631" s="19"/>
      <c r="AE1631" s="19"/>
      <c r="AF1631" s="19"/>
      <c r="AG1631" s="19"/>
      <c r="AH1631" s="19"/>
      <c r="AI1631" s="19"/>
      <c r="AJ1631" s="19"/>
      <c r="AK1631" s="19"/>
      <c r="AL1631" s="19"/>
      <c r="AM1631" s="19"/>
      <c r="AN1631" s="19"/>
      <c r="AO1631" s="19"/>
      <c r="AP1631" s="19"/>
      <c r="AQ1631" s="19"/>
      <c r="AR1631" s="19"/>
      <c r="AS1631" s="19"/>
      <c r="AT1631" s="19"/>
      <c r="AU1631" s="19"/>
      <c r="AV1631" s="19"/>
      <c r="AW1631" s="19"/>
      <c r="AX1631" s="19"/>
      <c r="GA1631" s="42"/>
    </row>
    <row r="1632" spans="1:183" s="18" customFormat="1" ht="12.75" x14ac:dyDescent="0.2">
      <c r="A1632" s="39"/>
      <c r="B1632" s="40"/>
      <c r="C1632" s="40"/>
      <c r="D1632" s="40"/>
      <c r="E1632" s="40"/>
      <c r="F1632" s="40"/>
      <c r="G1632" s="41"/>
      <c r="H1632" s="40"/>
      <c r="I1632" s="40"/>
      <c r="J1632" s="40"/>
      <c r="K1632" s="19"/>
      <c r="L1632" s="19"/>
      <c r="M1632" s="19"/>
      <c r="N1632" s="19"/>
      <c r="O1632" s="19"/>
      <c r="P1632" s="19"/>
      <c r="Q1632" s="19"/>
      <c r="R1632" s="19"/>
      <c r="S1632" s="19"/>
      <c r="T1632" s="19"/>
      <c r="U1632" s="19"/>
      <c r="V1632" s="19"/>
      <c r="W1632" s="19"/>
      <c r="X1632" s="19"/>
      <c r="Y1632" s="19"/>
      <c r="Z1632" s="19"/>
      <c r="AA1632" s="19"/>
      <c r="AB1632" s="19"/>
      <c r="AC1632" s="19"/>
      <c r="AD1632" s="19"/>
      <c r="AE1632" s="19"/>
      <c r="AF1632" s="19"/>
      <c r="AG1632" s="19"/>
      <c r="AH1632" s="19"/>
      <c r="AI1632" s="19"/>
      <c r="AJ1632" s="19"/>
      <c r="AK1632" s="19"/>
      <c r="AL1632" s="19"/>
      <c r="AM1632" s="19"/>
      <c r="AN1632" s="19"/>
      <c r="AO1632" s="19"/>
      <c r="AP1632" s="19"/>
      <c r="AQ1632" s="19"/>
      <c r="AR1632" s="19"/>
      <c r="AS1632" s="19"/>
      <c r="AT1632" s="19"/>
      <c r="AU1632" s="19"/>
      <c r="AV1632" s="19"/>
      <c r="AW1632" s="19"/>
      <c r="AX1632" s="19"/>
      <c r="GA1632" s="42"/>
    </row>
    <row r="1633" spans="1:183" s="18" customFormat="1" ht="12.75" x14ac:dyDescent="0.2">
      <c r="A1633" s="39"/>
      <c r="B1633" s="40"/>
      <c r="C1633" s="40"/>
      <c r="D1633" s="40"/>
      <c r="E1633" s="40"/>
      <c r="F1633" s="40"/>
      <c r="G1633" s="41"/>
      <c r="H1633" s="40"/>
      <c r="I1633" s="40"/>
      <c r="J1633" s="40"/>
      <c r="K1633" s="19"/>
      <c r="L1633" s="19"/>
      <c r="M1633" s="19"/>
      <c r="N1633" s="19"/>
      <c r="O1633" s="19"/>
      <c r="P1633" s="19"/>
      <c r="Q1633" s="19"/>
      <c r="R1633" s="19"/>
      <c r="S1633" s="19"/>
      <c r="T1633" s="19"/>
      <c r="U1633" s="19"/>
      <c r="V1633" s="19"/>
      <c r="W1633" s="19"/>
      <c r="X1633" s="19"/>
      <c r="Y1633" s="19"/>
      <c r="Z1633" s="19"/>
      <c r="AA1633" s="19"/>
      <c r="AB1633" s="19"/>
      <c r="AC1633" s="19"/>
      <c r="AD1633" s="19"/>
      <c r="AE1633" s="19"/>
      <c r="AF1633" s="19"/>
      <c r="AG1633" s="19"/>
      <c r="AH1633" s="19"/>
      <c r="AI1633" s="19"/>
      <c r="AJ1633" s="19"/>
      <c r="AK1633" s="19"/>
      <c r="AL1633" s="19"/>
      <c r="AM1633" s="19"/>
      <c r="AN1633" s="19"/>
      <c r="AO1633" s="19"/>
      <c r="AP1633" s="19"/>
      <c r="AQ1633" s="19"/>
      <c r="AR1633" s="19"/>
      <c r="AS1633" s="19"/>
      <c r="AT1633" s="19"/>
      <c r="AU1633" s="19"/>
      <c r="AV1633" s="19"/>
      <c r="AW1633" s="19"/>
      <c r="AX1633" s="19"/>
      <c r="GA1633" s="42"/>
    </row>
    <row r="1634" spans="1:183" s="18" customFormat="1" ht="12.75" x14ac:dyDescent="0.2">
      <c r="A1634" s="39"/>
      <c r="B1634" s="40"/>
      <c r="C1634" s="40"/>
      <c r="D1634" s="40"/>
      <c r="E1634" s="40"/>
      <c r="F1634" s="40"/>
      <c r="G1634" s="41"/>
      <c r="H1634" s="40"/>
      <c r="I1634" s="40"/>
      <c r="J1634" s="40"/>
      <c r="K1634" s="19"/>
      <c r="L1634" s="19"/>
      <c r="M1634" s="19"/>
      <c r="N1634" s="19"/>
      <c r="O1634" s="19"/>
      <c r="P1634" s="19"/>
      <c r="Q1634" s="19"/>
      <c r="R1634" s="19"/>
      <c r="S1634" s="19"/>
      <c r="T1634" s="19"/>
      <c r="U1634" s="19"/>
      <c r="V1634" s="19"/>
      <c r="W1634" s="19"/>
      <c r="X1634" s="19"/>
      <c r="Y1634" s="19"/>
      <c r="Z1634" s="19"/>
      <c r="AA1634" s="19"/>
      <c r="AB1634" s="19"/>
      <c r="AC1634" s="19"/>
      <c r="AD1634" s="19"/>
      <c r="AE1634" s="19"/>
      <c r="AF1634" s="19"/>
      <c r="AG1634" s="19"/>
      <c r="AH1634" s="19"/>
      <c r="AI1634" s="19"/>
      <c r="AJ1634" s="19"/>
      <c r="AK1634" s="19"/>
      <c r="AL1634" s="19"/>
      <c r="AM1634" s="19"/>
      <c r="AN1634" s="19"/>
      <c r="AO1634" s="19"/>
      <c r="AP1634" s="19"/>
      <c r="AQ1634" s="19"/>
      <c r="AR1634" s="19"/>
      <c r="AS1634" s="19"/>
      <c r="AT1634" s="19"/>
      <c r="AU1634" s="19"/>
      <c r="AV1634" s="19"/>
      <c r="AW1634" s="19"/>
      <c r="AX1634" s="19"/>
      <c r="GA1634" s="42"/>
    </row>
    <row r="1635" spans="1:183" s="18" customFormat="1" ht="12.75" x14ac:dyDescent="0.2">
      <c r="A1635" s="39"/>
      <c r="B1635" s="40"/>
      <c r="C1635" s="40"/>
      <c r="D1635" s="40"/>
      <c r="E1635" s="40"/>
      <c r="F1635" s="40"/>
      <c r="G1635" s="41"/>
      <c r="H1635" s="40"/>
      <c r="I1635" s="40"/>
      <c r="J1635" s="40"/>
      <c r="K1635" s="19"/>
      <c r="L1635" s="19"/>
      <c r="M1635" s="19"/>
      <c r="N1635" s="19"/>
      <c r="O1635" s="19"/>
      <c r="P1635" s="19"/>
      <c r="Q1635" s="19"/>
      <c r="R1635" s="19"/>
      <c r="S1635" s="19"/>
      <c r="T1635" s="19"/>
      <c r="U1635" s="19"/>
      <c r="V1635" s="19"/>
      <c r="W1635" s="19"/>
      <c r="X1635" s="19"/>
      <c r="Y1635" s="19"/>
      <c r="Z1635" s="19"/>
      <c r="AA1635" s="19"/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9"/>
      <c r="AP1635" s="19"/>
      <c r="AQ1635" s="19"/>
      <c r="AR1635" s="19"/>
      <c r="AS1635" s="19"/>
      <c r="AT1635" s="19"/>
      <c r="AU1635" s="19"/>
      <c r="AV1635" s="19"/>
      <c r="AW1635" s="19"/>
      <c r="AX1635" s="19"/>
      <c r="GA1635" s="42"/>
    </row>
    <row r="1636" spans="1:183" s="18" customFormat="1" ht="12.75" x14ac:dyDescent="0.2">
      <c r="A1636" s="39"/>
      <c r="B1636" s="40"/>
      <c r="C1636" s="40"/>
      <c r="D1636" s="40"/>
      <c r="E1636" s="40"/>
      <c r="F1636" s="40"/>
      <c r="G1636" s="41"/>
      <c r="H1636" s="40"/>
      <c r="I1636" s="40"/>
      <c r="J1636" s="40"/>
      <c r="K1636" s="19"/>
      <c r="L1636" s="19"/>
      <c r="M1636" s="19"/>
      <c r="N1636" s="19"/>
      <c r="O1636" s="19"/>
      <c r="P1636" s="19"/>
      <c r="Q1636" s="19"/>
      <c r="R1636" s="19"/>
      <c r="S1636" s="19"/>
      <c r="T1636" s="19"/>
      <c r="U1636" s="19"/>
      <c r="V1636" s="19"/>
      <c r="W1636" s="19"/>
      <c r="X1636" s="19"/>
      <c r="Y1636" s="19"/>
      <c r="Z1636" s="19"/>
      <c r="AA1636" s="19"/>
      <c r="AB1636" s="19"/>
      <c r="AC1636" s="19"/>
      <c r="AD1636" s="19"/>
      <c r="AE1636" s="19"/>
      <c r="AF1636" s="19"/>
      <c r="AG1636" s="19"/>
      <c r="AH1636" s="19"/>
      <c r="AI1636" s="19"/>
      <c r="AJ1636" s="19"/>
      <c r="AK1636" s="19"/>
      <c r="AL1636" s="19"/>
      <c r="AM1636" s="19"/>
      <c r="AN1636" s="19"/>
      <c r="AO1636" s="19"/>
      <c r="AP1636" s="19"/>
      <c r="AQ1636" s="19"/>
      <c r="AR1636" s="19"/>
      <c r="AS1636" s="19"/>
      <c r="AT1636" s="19"/>
      <c r="AU1636" s="19"/>
      <c r="AV1636" s="19"/>
      <c r="AW1636" s="19"/>
      <c r="AX1636" s="19"/>
      <c r="GA1636" s="42"/>
    </row>
    <row r="1637" spans="1:183" s="18" customFormat="1" ht="12.75" x14ac:dyDescent="0.2">
      <c r="A1637" s="39"/>
      <c r="B1637" s="40"/>
      <c r="C1637" s="40"/>
      <c r="D1637" s="40"/>
      <c r="E1637" s="40"/>
      <c r="F1637" s="40"/>
      <c r="G1637" s="41"/>
      <c r="H1637" s="40"/>
      <c r="I1637" s="40"/>
      <c r="J1637" s="40"/>
      <c r="K1637" s="19"/>
      <c r="L1637" s="19"/>
      <c r="M1637" s="19"/>
      <c r="N1637" s="19"/>
      <c r="O1637" s="19"/>
      <c r="P1637" s="19"/>
      <c r="Q1637" s="19"/>
      <c r="R1637" s="19"/>
      <c r="S1637" s="19"/>
      <c r="T1637" s="19"/>
      <c r="U1637" s="19"/>
      <c r="V1637" s="19"/>
      <c r="W1637" s="19"/>
      <c r="X1637" s="19"/>
      <c r="Y1637" s="19"/>
      <c r="Z1637" s="19"/>
      <c r="AA1637" s="19"/>
      <c r="AB1637" s="19"/>
      <c r="AC1637" s="19"/>
      <c r="AD1637" s="19"/>
      <c r="AE1637" s="19"/>
      <c r="AF1637" s="19"/>
      <c r="AG1637" s="19"/>
      <c r="AH1637" s="19"/>
      <c r="AI1637" s="19"/>
      <c r="AJ1637" s="19"/>
      <c r="AK1637" s="19"/>
      <c r="AL1637" s="19"/>
      <c r="AM1637" s="19"/>
      <c r="AN1637" s="19"/>
      <c r="AO1637" s="19"/>
      <c r="AP1637" s="19"/>
      <c r="AQ1637" s="19"/>
      <c r="AR1637" s="19"/>
      <c r="AS1637" s="19"/>
      <c r="AT1637" s="19"/>
      <c r="AU1637" s="19"/>
      <c r="AV1637" s="19"/>
      <c r="AW1637" s="19"/>
      <c r="AX1637" s="19"/>
      <c r="GA1637" s="42"/>
    </row>
    <row r="1638" spans="1:183" s="18" customFormat="1" ht="12.75" x14ac:dyDescent="0.2">
      <c r="A1638" s="39"/>
      <c r="B1638" s="40"/>
      <c r="C1638" s="40"/>
      <c r="D1638" s="40"/>
      <c r="E1638" s="40"/>
      <c r="F1638" s="40"/>
      <c r="G1638" s="41"/>
      <c r="H1638" s="40"/>
      <c r="I1638" s="40"/>
      <c r="J1638" s="40"/>
      <c r="K1638" s="19"/>
      <c r="L1638" s="19"/>
      <c r="M1638" s="19"/>
      <c r="N1638" s="19"/>
      <c r="O1638" s="19"/>
      <c r="P1638" s="19"/>
      <c r="Q1638" s="19"/>
      <c r="R1638" s="19"/>
      <c r="S1638" s="19"/>
      <c r="T1638" s="19"/>
      <c r="U1638" s="19"/>
      <c r="V1638" s="19"/>
      <c r="W1638" s="19"/>
      <c r="X1638" s="19"/>
      <c r="Y1638" s="19"/>
      <c r="Z1638" s="19"/>
      <c r="AA1638" s="19"/>
      <c r="AB1638" s="19"/>
      <c r="AC1638" s="19"/>
      <c r="AD1638" s="19"/>
      <c r="AE1638" s="19"/>
      <c r="AF1638" s="19"/>
      <c r="AG1638" s="19"/>
      <c r="AH1638" s="19"/>
      <c r="AI1638" s="19"/>
      <c r="AJ1638" s="19"/>
      <c r="AK1638" s="19"/>
      <c r="AL1638" s="19"/>
      <c r="AM1638" s="19"/>
      <c r="AN1638" s="19"/>
      <c r="AO1638" s="19"/>
      <c r="AP1638" s="19"/>
      <c r="AQ1638" s="19"/>
      <c r="AR1638" s="19"/>
      <c r="AS1638" s="19"/>
      <c r="AT1638" s="19"/>
      <c r="AU1638" s="19"/>
      <c r="AV1638" s="19"/>
      <c r="AW1638" s="19"/>
      <c r="AX1638" s="19"/>
      <c r="GA1638" s="42"/>
    </row>
    <row r="1639" spans="1:183" s="18" customFormat="1" ht="12.75" x14ac:dyDescent="0.2">
      <c r="A1639" s="39"/>
      <c r="B1639" s="40"/>
      <c r="C1639" s="40"/>
      <c r="D1639" s="40"/>
      <c r="E1639" s="40"/>
      <c r="F1639" s="40"/>
      <c r="G1639" s="41"/>
      <c r="H1639" s="40"/>
      <c r="I1639" s="40"/>
      <c r="J1639" s="40"/>
      <c r="K1639" s="19"/>
      <c r="L1639" s="19"/>
      <c r="M1639" s="19"/>
      <c r="N1639" s="19"/>
      <c r="O1639" s="19"/>
      <c r="P1639" s="19"/>
      <c r="Q1639" s="19"/>
      <c r="R1639" s="19"/>
      <c r="S1639" s="19"/>
      <c r="T1639" s="19"/>
      <c r="U1639" s="19"/>
      <c r="V1639" s="19"/>
      <c r="W1639" s="19"/>
      <c r="X1639" s="19"/>
      <c r="Y1639" s="19"/>
      <c r="Z1639" s="19"/>
      <c r="AA1639" s="19"/>
      <c r="AB1639" s="19"/>
      <c r="AC1639" s="19"/>
      <c r="AD1639" s="19"/>
      <c r="AE1639" s="19"/>
      <c r="AF1639" s="19"/>
      <c r="AG1639" s="19"/>
      <c r="AH1639" s="19"/>
      <c r="AI1639" s="19"/>
      <c r="AJ1639" s="19"/>
      <c r="AK1639" s="19"/>
      <c r="AL1639" s="19"/>
      <c r="AM1639" s="19"/>
      <c r="AN1639" s="19"/>
      <c r="AO1639" s="19"/>
      <c r="AP1639" s="19"/>
      <c r="AQ1639" s="19"/>
      <c r="AR1639" s="19"/>
      <c r="AS1639" s="19"/>
      <c r="AT1639" s="19"/>
      <c r="AU1639" s="19"/>
      <c r="AV1639" s="19"/>
      <c r="AW1639" s="19"/>
      <c r="AX1639" s="19"/>
      <c r="GA1639" s="42"/>
    </row>
    <row r="1640" spans="1:183" s="18" customFormat="1" ht="12.75" x14ac:dyDescent="0.2">
      <c r="A1640" s="39"/>
      <c r="B1640" s="40"/>
      <c r="C1640" s="40"/>
      <c r="D1640" s="40"/>
      <c r="E1640" s="40"/>
      <c r="F1640" s="40"/>
      <c r="G1640" s="41"/>
      <c r="H1640" s="40"/>
      <c r="I1640" s="40"/>
      <c r="J1640" s="40"/>
      <c r="K1640" s="19"/>
      <c r="L1640" s="19"/>
      <c r="M1640" s="19"/>
      <c r="N1640" s="19"/>
      <c r="O1640" s="19"/>
      <c r="P1640" s="19"/>
      <c r="Q1640" s="19"/>
      <c r="R1640" s="19"/>
      <c r="S1640" s="19"/>
      <c r="T1640" s="19"/>
      <c r="U1640" s="19"/>
      <c r="V1640" s="19"/>
      <c r="W1640" s="19"/>
      <c r="X1640" s="19"/>
      <c r="Y1640" s="19"/>
      <c r="Z1640" s="19"/>
      <c r="AA1640" s="19"/>
      <c r="AB1640" s="19"/>
      <c r="AC1640" s="19"/>
      <c r="AD1640" s="19"/>
      <c r="AE1640" s="19"/>
      <c r="AF1640" s="19"/>
      <c r="AG1640" s="19"/>
      <c r="AH1640" s="19"/>
      <c r="AI1640" s="19"/>
      <c r="AJ1640" s="19"/>
      <c r="AK1640" s="19"/>
      <c r="AL1640" s="19"/>
      <c r="AM1640" s="19"/>
      <c r="AN1640" s="19"/>
      <c r="AO1640" s="19"/>
      <c r="AP1640" s="19"/>
      <c r="AQ1640" s="19"/>
      <c r="AR1640" s="19"/>
      <c r="AS1640" s="19"/>
      <c r="AT1640" s="19"/>
      <c r="AU1640" s="19"/>
      <c r="AV1640" s="19"/>
      <c r="AW1640" s="19"/>
      <c r="AX1640" s="19"/>
      <c r="GA1640" s="42"/>
    </row>
    <row r="1641" spans="1:183" s="18" customFormat="1" ht="12.75" x14ac:dyDescent="0.2">
      <c r="A1641" s="39"/>
      <c r="B1641" s="40"/>
      <c r="C1641" s="40"/>
      <c r="D1641" s="40"/>
      <c r="E1641" s="40"/>
      <c r="F1641" s="40"/>
      <c r="G1641" s="41"/>
      <c r="H1641" s="40"/>
      <c r="I1641" s="40"/>
      <c r="J1641" s="40"/>
      <c r="K1641" s="19"/>
      <c r="L1641" s="19"/>
      <c r="M1641" s="19"/>
      <c r="N1641" s="19"/>
      <c r="O1641" s="19"/>
      <c r="P1641" s="19"/>
      <c r="Q1641" s="19"/>
      <c r="R1641" s="19"/>
      <c r="S1641" s="19"/>
      <c r="T1641" s="19"/>
      <c r="U1641" s="19"/>
      <c r="V1641" s="19"/>
      <c r="W1641" s="19"/>
      <c r="X1641" s="19"/>
      <c r="Y1641" s="19"/>
      <c r="Z1641" s="19"/>
      <c r="AA1641" s="19"/>
      <c r="AB1641" s="19"/>
      <c r="AC1641" s="19"/>
      <c r="AD1641" s="19"/>
      <c r="AE1641" s="19"/>
      <c r="AF1641" s="19"/>
      <c r="AG1641" s="19"/>
      <c r="AH1641" s="19"/>
      <c r="AI1641" s="19"/>
      <c r="AJ1641" s="19"/>
      <c r="AK1641" s="19"/>
      <c r="AL1641" s="19"/>
      <c r="AM1641" s="19"/>
      <c r="AN1641" s="19"/>
      <c r="AO1641" s="19"/>
      <c r="AP1641" s="19"/>
      <c r="AQ1641" s="19"/>
      <c r="AR1641" s="19"/>
      <c r="AS1641" s="19"/>
      <c r="AT1641" s="19"/>
      <c r="AU1641" s="19"/>
      <c r="AV1641" s="19"/>
      <c r="AW1641" s="19"/>
      <c r="AX1641" s="19"/>
      <c r="GA1641" s="42"/>
    </row>
    <row r="1642" spans="1:183" s="18" customFormat="1" ht="12.75" x14ac:dyDescent="0.2">
      <c r="A1642" s="39"/>
      <c r="B1642" s="40"/>
      <c r="C1642" s="40"/>
      <c r="D1642" s="40"/>
      <c r="E1642" s="40"/>
      <c r="F1642" s="40"/>
      <c r="G1642" s="41"/>
      <c r="H1642" s="40"/>
      <c r="I1642" s="40"/>
      <c r="J1642" s="40"/>
      <c r="K1642" s="19"/>
      <c r="L1642" s="19"/>
      <c r="M1642" s="19"/>
      <c r="N1642" s="19"/>
      <c r="O1642" s="19"/>
      <c r="P1642" s="19"/>
      <c r="Q1642" s="19"/>
      <c r="R1642" s="19"/>
      <c r="S1642" s="19"/>
      <c r="T1642" s="19"/>
      <c r="U1642" s="19"/>
      <c r="V1642" s="19"/>
      <c r="W1642" s="19"/>
      <c r="X1642" s="19"/>
      <c r="Y1642" s="19"/>
      <c r="Z1642" s="19"/>
      <c r="AA1642" s="19"/>
      <c r="AB1642" s="19"/>
      <c r="AC1642" s="19"/>
      <c r="AD1642" s="19"/>
      <c r="AE1642" s="19"/>
      <c r="AF1642" s="19"/>
      <c r="AG1642" s="19"/>
      <c r="AH1642" s="19"/>
      <c r="AI1642" s="19"/>
      <c r="AJ1642" s="19"/>
      <c r="AK1642" s="19"/>
      <c r="AL1642" s="19"/>
      <c r="AM1642" s="19"/>
      <c r="AN1642" s="19"/>
      <c r="AO1642" s="19"/>
      <c r="AP1642" s="19"/>
      <c r="AQ1642" s="19"/>
      <c r="AR1642" s="19"/>
      <c r="AS1642" s="19"/>
      <c r="AT1642" s="19"/>
      <c r="AU1642" s="19"/>
      <c r="AV1642" s="19"/>
      <c r="AW1642" s="19"/>
      <c r="AX1642" s="19"/>
      <c r="GA1642" s="42"/>
    </row>
    <row r="1643" spans="1:183" s="18" customFormat="1" ht="12.75" x14ac:dyDescent="0.2">
      <c r="A1643" s="39"/>
      <c r="B1643" s="40"/>
      <c r="C1643" s="40"/>
      <c r="D1643" s="40"/>
      <c r="E1643" s="40"/>
      <c r="F1643" s="40"/>
      <c r="G1643" s="41"/>
      <c r="H1643" s="40"/>
      <c r="I1643" s="40"/>
      <c r="J1643" s="40"/>
      <c r="K1643" s="19"/>
      <c r="L1643" s="19"/>
      <c r="M1643" s="19"/>
      <c r="N1643" s="19"/>
      <c r="O1643" s="19"/>
      <c r="P1643" s="19"/>
      <c r="Q1643" s="19"/>
      <c r="R1643" s="19"/>
      <c r="S1643" s="19"/>
      <c r="T1643" s="19"/>
      <c r="U1643" s="19"/>
      <c r="V1643" s="19"/>
      <c r="W1643" s="19"/>
      <c r="X1643" s="19"/>
      <c r="Y1643" s="19"/>
      <c r="Z1643" s="19"/>
      <c r="AA1643" s="19"/>
      <c r="AB1643" s="19"/>
      <c r="AC1643" s="19"/>
      <c r="AD1643" s="19"/>
      <c r="AE1643" s="19"/>
      <c r="AF1643" s="19"/>
      <c r="AG1643" s="19"/>
      <c r="AH1643" s="19"/>
      <c r="AI1643" s="19"/>
      <c r="AJ1643" s="19"/>
      <c r="AK1643" s="19"/>
      <c r="AL1643" s="19"/>
      <c r="AM1643" s="19"/>
      <c r="AN1643" s="19"/>
      <c r="AO1643" s="19"/>
      <c r="AP1643" s="19"/>
      <c r="AQ1643" s="19"/>
      <c r="AR1643" s="19"/>
      <c r="AS1643" s="19"/>
      <c r="AT1643" s="19"/>
      <c r="AU1643" s="19"/>
      <c r="AV1643" s="19"/>
      <c r="AW1643" s="19"/>
      <c r="AX1643" s="19"/>
      <c r="GA1643" s="42"/>
    </row>
    <row r="1644" spans="1:183" s="18" customFormat="1" ht="12.75" x14ac:dyDescent="0.2">
      <c r="A1644" s="39"/>
      <c r="B1644" s="40"/>
      <c r="C1644" s="40"/>
      <c r="D1644" s="40"/>
      <c r="E1644" s="40"/>
      <c r="F1644" s="40"/>
      <c r="G1644" s="41"/>
      <c r="H1644" s="40"/>
      <c r="I1644" s="40"/>
      <c r="J1644" s="40"/>
      <c r="K1644" s="19"/>
      <c r="L1644" s="19"/>
      <c r="M1644" s="19"/>
      <c r="N1644" s="19"/>
      <c r="O1644" s="19"/>
      <c r="P1644" s="19"/>
      <c r="Q1644" s="19"/>
      <c r="R1644" s="19"/>
      <c r="S1644" s="19"/>
      <c r="T1644" s="19"/>
      <c r="U1644" s="19"/>
      <c r="V1644" s="19"/>
      <c r="W1644" s="19"/>
      <c r="X1644" s="19"/>
      <c r="Y1644" s="19"/>
      <c r="Z1644" s="19"/>
      <c r="AA1644" s="19"/>
      <c r="AB1644" s="19"/>
      <c r="AC1644" s="19"/>
      <c r="AD1644" s="19"/>
      <c r="AE1644" s="19"/>
      <c r="AF1644" s="19"/>
      <c r="AG1644" s="19"/>
      <c r="AH1644" s="19"/>
      <c r="AI1644" s="19"/>
      <c r="AJ1644" s="19"/>
      <c r="AK1644" s="19"/>
      <c r="AL1644" s="19"/>
      <c r="AM1644" s="19"/>
      <c r="AN1644" s="19"/>
      <c r="AO1644" s="19"/>
      <c r="AP1644" s="19"/>
      <c r="AQ1644" s="19"/>
      <c r="AR1644" s="19"/>
      <c r="AS1644" s="19"/>
      <c r="AT1644" s="19"/>
      <c r="AU1644" s="19"/>
      <c r="AV1644" s="19"/>
      <c r="AW1644" s="19"/>
      <c r="AX1644" s="19"/>
      <c r="GA1644" s="42"/>
    </row>
    <row r="1645" spans="1:183" s="18" customFormat="1" ht="12.75" x14ac:dyDescent="0.2">
      <c r="A1645" s="39"/>
      <c r="B1645" s="40"/>
      <c r="C1645" s="40"/>
      <c r="D1645" s="40"/>
      <c r="E1645" s="40"/>
      <c r="F1645" s="40"/>
      <c r="G1645" s="41"/>
      <c r="H1645" s="40"/>
      <c r="I1645" s="40"/>
      <c r="J1645" s="40"/>
      <c r="K1645" s="19"/>
      <c r="L1645" s="19"/>
      <c r="M1645" s="19"/>
      <c r="N1645" s="19"/>
      <c r="O1645" s="19"/>
      <c r="P1645" s="19"/>
      <c r="Q1645" s="19"/>
      <c r="R1645" s="19"/>
      <c r="S1645" s="19"/>
      <c r="T1645" s="19"/>
      <c r="U1645" s="19"/>
      <c r="V1645" s="19"/>
      <c r="W1645" s="19"/>
      <c r="X1645" s="19"/>
      <c r="Y1645" s="19"/>
      <c r="Z1645" s="19"/>
      <c r="AA1645" s="19"/>
      <c r="AB1645" s="19"/>
      <c r="AC1645" s="19"/>
      <c r="AD1645" s="19"/>
      <c r="AE1645" s="19"/>
      <c r="AF1645" s="19"/>
      <c r="AG1645" s="19"/>
      <c r="AH1645" s="19"/>
      <c r="AI1645" s="19"/>
      <c r="AJ1645" s="19"/>
      <c r="AK1645" s="19"/>
      <c r="AL1645" s="19"/>
      <c r="AM1645" s="19"/>
      <c r="AN1645" s="19"/>
      <c r="AO1645" s="19"/>
      <c r="AP1645" s="19"/>
      <c r="AQ1645" s="19"/>
      <c r="AR1645" s="19"/>
      <c r="AS1645" s="19"/>
      <c r="AT1645" s="19"/>
      <c r="AU1645" s="19"/>
      <c r="AV1645" s="19"/>
      <c r="AW1645" s="19"/>
      <c r="AX1645" s="19"/>
      <c r="GA1645" s="42"/>
    </row>
    <row r="1646" spans="1:183" s="18" customFormat="1" ht="12.75" x14ac:dyDescent="0.2">
      <c r="A1646" s="39"/>
      <c r="B1646" s="40"/>
      <c r="C1646" s="40"/>
      <c r="D1646" s="40"/>
      <c r="E1646" s="40"/>
      <c r="F1646" s="40"/>
      <c r="G1646" s="41"/>
      <c r="H1646" s="40"/>
      <c r="I1646" s="40"/>
      <c r="J1646" s="40"/>
      <c r="K1646" s="19"/>
      <c r="L1646" s="19"/>
      <c r="M1646" s="19"/>
      <c r="N1646" s="19"/>
      <c r="O1646" s="19"/>
      <c r="P1646" s="19"/>
      <c r="Q1646" s="19"/>
      <c r="R1646" s="19"/>
      <c r="S1646" s="19"/>
      <c r="T1646" s="19"/>
      <c r="U1646" s="19"/>
      <c r="V1646" s="19"/>
      <c r="W1646" s="19"/>
      <c r="X1646" s="19"/>
      <c r="Y1646" s="19"/>
      <c r="Z1646" s="19"/>
      <c r="AA1646" s="19"/>
      <c r="AB1646" s="19"/>
      <c r="AC1646" s="19"/>
      <c r="AD1646" s="19"/>
      <c r="AE1646" s="19"/>
      <c r="AF1646" s="19"/>
      <c r="AG1646" s="19"/>
      <c r="AH1646" s="19"/>
      <c r="AI1646" s="19"/>
      <c r="AJ1646" s="19"/>
      <c r="AK1646" s="19"/>
      <c r="AL1646" s="19"/>
      <c r="AM1646" s="19"/>
      <c r="AN1646" s="19"/>
      <c r="AO1646" s="19"/>
      <c r="AP1646" s="19"/>
      <c r="AQ1646" s="19"/>
      <c r="AR1646" s="19"/>
      <c r="AS1646" s="19"/>
      <c r="AT1646" s="19"/>
      <c r="AU1646" s="19"/>
      <c r="AV1646" s="19"/>
      <c r="AW1646" s="19"/>
      <c r="AX1646" s="19"/>
      <c r="GA1646" s="42"/>
    </row>
    <row r="1647" spans="1:183" s="18" customFormat="1" ht="12.75" x14ac:dyDescent="0.2">
      <c r="A1647" s="39"/>
      <c r="B1647" s="40"/>
      <c r="C1647" s="40"/>
      <c r="D1647" s="40"/>
      <c r="E1647" s="40"/>
      <c r="F1647" s="40"/>
      <c r="G1647" s="41"/>
      <c r="H1647" s="40"/>
      <c r="I1647" s="40"/>
      <c r="J1647" s="40"/>
      <c r="K1647" s="19"/>
      <c r="L1647" s="19"/>
      <c r="M1647" s="19"/>
      <c r="N1647" s="19"/>
      <c r="O1647" s="19"/>
      <c r="P1647" s="19"/>
      <c r="Q1647" s="19"/>
      <c r="R1647" s="19"/>
      <c r="S1647" s="19"/>
      <c r="T1647" s="19"/>
      <c r="U1647" s="19"/>
      <c r="V1647" s="19"/>
      <c r="W1647" s="19"/>
      <c r="X1647" s="19"/>
      <c r="Y1647" s="19"/>
      <c r="Z1647" s="19"/>
      <c r="AA1647" s="19"/>
      <c r="AB1647" s="19"/>
      <c r="AC1647" s="19"/>
      <c r="AD1647" s="19"/>
      <c r="AE1647" s="19"/>
      <c r="AF1647" s="19"/>
      <c r="AG1647" s="19"/>
      <c r="AH1647" s="19"/>
      <c r="AI1647" s="19"/>
      <c r="AJ1647" s="19"/>
      <c r="AK1647" s="19"/>
      <c r="AL1647" s="19"/>
      <c r="AM1647" s="19"/>
      <c r="AN1647" s="19"/>
      <c r="AO1647" s="19"/>
      <c r="AP1647" s="19"/>
      <c r="AQ1647" s="19"/>
      <c r="AR1647" s="19"/>
      <c r="AS1647" s="19"/>
      <c r="AT1647" s="19"/>
      <c r="AU1647" s="19"/>
      <c r="AV1647" s="19"/>
      <c r="AW1647" s="19"/>
      <c r="AX1647" s="19"/>
      <c r="GA1647" s="42"/>
    </row>
    <row r="1648" spans="1:183" s="18" customFormat="1" ht="12.75" x14ac:dyDescent="0.2">
      <c r="A1648" s="39"/>
      <c r="B1648" s="40"/>
      <c r="C1648" s="40"/>
      <c r="D1648" s="40"/>
      <c r="E1648" s="40"/>
      <c r="F1648" s="40"/>
      <c r="G1648" s="41"/>
      <c r="H1648" s="40"/>
      <c r="I1648" s="40"/>
      <c r="J1648" s="40"/>
      <c r="K1648" s="19"/>
      <c r="L1648" s="19"/>
      <c r="M1648" s="19"/>
      <c r="N1648" s="19"/>
      <c r="O1648" s="19"/>
      <c r="P1648" s="19"/>
      <c r="Q1648" s="19"/>
      <c r="R1648" s="19"/>
      <c r="S1648" s="19"/>
      <c r="T1648" s="19"/>
      <c r="U1648" s="19"/>
      <c r="V1648" s="19"/>
      <c r="W1648" s="19"/>
      <c r="X1648" s="19"/>
      <c r="Y1648" s="19"/>
      <c r="Z1648" s="19"/>
      <c r="AA1648" s="19"/>
      <c r="AB1648" s="19"/>
      <c r="AC1648" s="19"/>
      <c r="AD1648" s="19"/>
      <c r="AE1648" s="19"/>
      <c r="AF1648" s="19"/>
      <c r="AG1648" s="19"/>
      <c r="AH1648" s="19"/>
      <c r="AI1648" s="19"/>
      <c r="AJ1648" s="19"/>
      <c r="AK1648" s="19"/>
      <c r="AL1648" s="19"/>
      <c r="AM1648" s="19"/>
      <c r="AN1648" s="19"/>
      <c r="AO1648" s="19"/>
      <c r="AP1648" s="19"/>
      <c r="AQ1648" s="19"/>
      <c r="AR1648" s="19"/>
      <c r="AS1648" s="19"/>
      <c r="AT1648" s="19"/>
      <c r="AU1648" s="19"/>
      <c r="AV1648" s="19"/>
      <c r="AW1648" s="19"/>
      <c r="AX1648" s="19"/>
      <c r="GA1648" s="42"/>
    </row>
    <row r="1649" spans="1:183" s="18" customFormat="1" ht="12.75" x14ac:dyDescent="0.2">
      <c r="A1649" s="39"/>
      <c r="B1649" s="40"/>
      <c r="C1649" s="40"/>
      <c r="D1649" s="40"/>
      <c r="E1649" s="40"/>
      <c r="F1649" s="40"/>
      <c r="G1649" s="41"/>
      <c r="H1649" s="40"/>
      <c r="I1649" s="40"/>
      <c r="J1649" s="40"/>
      <c r="K1649" s="19"/>
      <c r="L1649" s="19"/>
      <c r="M1649" s="19"/>
      <c r="N1649" s="19"/>
      <c r="O1649" s="19"/>
      <c r="P1649" s="19"/>
      <c r="Q1649" s="19"/>
      <c r="R1649" s="19"/>
      <c r="S1649" s="19"/>
      <c r="T1649" s="19"/>
      <c r="U1649" s="19"/>
      <c r="V1649" s="19"/>
      <c r="W1649" s="19"/>
      <c r="X1649" s="19"/>
      <c r="Y1649" s="19"/>
      <c r="Z1649" s="19"/>
      <c r="AA1649" s="19"/>
      <c r="AB1649" s="19"/>
      <c r="AC1649" s="19"/>
      <c r="AD1649" s="19"/>
      <c r="AE1649" s="19"/>
      <c r="AF1649" s="19"/>
      <c r="AG1649" s="19"/>
      <c r="AH1649" s="19"/>
      <c r="AI1649" s="19"/>
      <c r="AJ1649" s="19"/>
      <c r="AK1649" s="19"/>
      <c r="AL1649" s="19"/>
      <c r="AM1649" s="19"/>
      <c r="AN1649" s="19"/>
      <c r="AO1649" s="19"/>
      <c r="AP1649" s="19"/>
      <c r="AQ1649" s="19"/>
      <c r="AR1649" s="19"/>
      <c r="AS1649" s="19"/>
      <c r="AT1649" s="19"/>
      <c r="AU1649" s="19"/>
      <c r="AV1649" s="19"/>
      <c r="AW1649" s="19"/>
      <c r="AX1649" s="19"/>
      <c r="GA1649" s="42"/>
    </row>
    <row r="1650" spans="1:183" s="18" customFormat="1" ht="12.75" x14ac:dyDescent="0.2">
      <c r="A1650" s="39"/>
      <c r="B1650" s="40"/>
      <c r="C1650" s="40"/>
      <c r="D1650" s="40"/>
      <c r="E1650" s="40"/>
      <c r="F1650" s="40"/>
      <c r="G1650" s="41"/>
      <c r="H1650" s="40"/>
      <c r="I1650" s="40"/>
      <c r="J1650" s="40"/>
      <c r="K1650" s="19"/>
      <c r="L1650" s="19"/>
      <c r="M1650" s="19"/>
      <c r="N1650" s="19"/>
      <c r="O1650" s="19"/>
      <c r="P1650" s="19"/>
      <c r="Q1650" s="19"/>
      <c r="R1650" s="19"/>
      <c r="S1650" s="19"/>
      <c r="T1650" s="19"/>
      <c r="U1650" s="19"/>
      <c r="V1650" s="19"/>
      <c r="W1650" s="19"/>
      <c r="X1650" s="19"/>
      <c r="Y1650" s="19"/>
      <c r="Z1650" s="19"/>
      <c r="AA1650" s="19"/>
      <c r="AB1650" s="19"/>
      <c r="AC1650" s="19"/>
      <c r="AD1650" s="19"/>
      <c r="AE1650" s="19"/>
      <c r="AF1650" s="19"/>
      <c r="AG1650" s="19"/>
      <c r="AH1650" s="19"/>
      <c r="AI1650" s="19"/>
      <c r="AJ1650" s="19"/>
      <c r="AK1650" s="19"/>
      <c r="AL1650" s="19"/>
      <c r="AM1650" s="19"/>
      <c r="AN1650" s="19"/>
      <c r="AO1650" s="19"/>
      <c r="AP1650" s="19"/>
      <c r="AQ1650" s="19"/>
      <c r="AR1650" s="19"/>
      <c r="AS1650" s="19"/>
      <c r="AT1650" s="19"/>
      <c r="AU1650" s="19"/>
      <c r="AV1650" s="19"/>
      <c r="AW1650" s="19"/>
      <c r="AX1650" s="19"/>
      <c r="GA1650" s="42"/>
    </row>
    <row r="1651" spans="1:183" s="18" customFormat="1" ht="12.75" x14ac:dyDescent="0.2">
      <c r="A1651" s="39"/>
      <c r="B1651" s="40"/>
      <c r="C1651" s="40"/>
      <c r="D1651" s="40"/>
      <c r="E1651" s="40"/>
      <c r="F1651" s="40"/>
      <c r="G1651" s="41"/>
      <c r="H1651" s="40"/>
      <c r="I1651" s="40"/>
      <c r="J1651" s="40"/>
      <c r="K1651" s="19"/>
      <c r="L1651" s="19"/>
      <c r="M1651" s="19"/>
      <c r="N1651" s="19"/>
      <c r="O1651" s="19"/>
      <c r="P1651" s="19"/>
      <c r="Q1651" s="19"/>
      <c r="R1651" s="19"/>
      <c r="S1651" s="19"/>
      <c r="T1651" s="19"/>
      <c r="U1651" s="19"/>
      <c r="V1651" s="19"/>
      <c r="W1651" s="19"/>
      <c r="X1651" s="19"/>
      <c r="Y1651" s="19"/>
      <c r="Z1651" s="19"/>
      <c r="AA1651" s="19"/>
      <c r="AB1651" s="19"/>
      <c r="AC1651" s="19"/>
      <c r="AD1651" s="19"/>
      <c r="AE1651" s="19"/>
      <c r="AF1651" s="19"/>
      <c r="AG1651" s="19"/>
      <c r="AH1651" s="19"/>
      <c r="AI1651" s="19"/>
      <c r="AJ1651" s="19"/>
      <c r="AK1651" s="19"/>
      <c r="AL1651" s="19"/>
      <c r="AM1651" s="19"/>
      <c r="AN1651" s="19"/>
      <c r="AO1651" s="19"/>
      <c r="AP1651" s="19"/>
      <c r="AQ1651" s="19"/>
      <c r="AR1651" s="19"/>
      <c r="AS1651" s="19"/>
      <c r="AT1651" s="19"/>
      <c r="AU1651" s="19"/>
      <c r="AV1651" s="19"/>
      <c r="AW1651" s="19"/>
      <c r="AX1651" s="19"/>
      <c r="GA1651" s="42"/>
    </row>
    <row r="1652" spans="1:183" s="18" customFormat="1" ht="12.75" x14ac:dyDescent="0.2">
      <c r="A1652" s="39"/>
      <c r="B1652" s="40"/>
      <c r="C1652" s="40"/>
      <c r="D1652" s="40"/>
      <c r="E1652" s="40"/>
      <c r="F1652" s="40"/>
      <c r="G1652" s="41"/>
      <c r="H1652" s="40"/>
      <c r="I1652" s="40"/>
      <c r="J1652" s="40"/>
      <c r="K1652" s="19"/>
      <c r="L1652" s="19"/>
      <c r="M1652" s="19"/>
      <c r="N1652" s="19"/>
      <c r="O1652" s="19"/>
      <c r="P1652" s="19"/>
      <c r="Q1652" s="19"/>
      <c r="R1652" s="19"/>
      <c r="S1652" s="19"/>
      <c r="T1652" s="19"/>
      <c r="U1652" s="19"/>
      <c r="V1652" s="19"/>
      <c r="W1652" s="19"/>
      <c r="X1652" s="19"/>
      <c r="Y1652" s="19"/>
      <c r="Z1652" s="19"/>
      <c r="AA1652" s="19"/>
      <c r="AB1652" s="19"/>
      <c r="AC1652" s="19"/>
      <c r="AD1652" s="19"/>
      <c r="AE1652" s="19"/>
      <c r="AF1652" s="19"/>
      <c r="AG1652" s="19"/>
      <c r="AH1652" s="19"/>
      <c r="AI1652" s="19"/>
      <c r="AJ1652" s="19"/>
      <c r="AK1652" s="19"/>
      <c r="AL1652" s="19"/>
      <c r="AM1652" s="19"/>
      <c r="AN1652" s="19"/>
      <c r="AO1652" s="19"/>
      <c r="AP1652" s="19"/>
      <c r="AQ1652" s="19"/>
      <c r="AR1652" s="19"/>
      <c r="AS1652" s="19"/>
      <c r="AT1652" s="19"/>
      <c r="AU1652" s="19"/>
      <c r="AV1652" s="19"/>
      <c r="AW1652" s="19"/>
      <c r="AX1652" s="19"/>
      <c r="GA1652" s="42"/>
    </row>
    <row r="1653" spans="1:183" s="18" customFormat="1" ht="12.75" x14ac:dyDescent="0.2">
      <c r="A1653" s="39"/>
      <c r="B1653" s="40"/>
      <c r="C1653" s="40"/>
      <c r="D1653" s="40"/>
      <c r="E1653" s="40"/>
      <c r="F1653" s="40"/>
      <c r="G1653" s="41"/>
      <c r="H1653" s="40"/>
      <c r="I1653" s="40"/>
      <c r="J1653" s="40"/>
      <c r="K1653" s="19"/>
      <c r="L1653" s="19"/>
      <c r="M1653" s="19"/>
      <c r="N1653" s="19"/>
      <c r="O1653" s="19"/>
      <c r="P1653" s="19"/>
      <c r="Q1653" s="19"/>
      <c r="R1653" s="19"/>
      <c r="S1653" s="19"/>
      <c r="T1653" s="19"/>
      <c r="U1653" s="19"/>
      <c r="V1653" s="19"/>
      <c r="W1653" s="19"/>
      <c r="X1653" s="19"/>
      <c r="Y1653" s="19"/>
      <c r="Z1653" s="19"/>
      <c r="AA1653" s="19"/>
      <c r="AB1653" s="19"/>
      <c r="AC1653" s="19"/>
      <c r="AD1653" s="19"/>
      <c r="AE1653" s="19"/>
      <c r="AF1653" s="19"/>
      <c r="AG1653" s="19"/>
      <c r="AH1653" s="19"/>
      <c r="AI1653" s="19"/>
      <c r="AJ1653" s="19"/>
      <c r="AK1653" s="19"/>
      <c r="AL1653" s="19"/>
      <c r="AM1653" s="19"/>
      <c r="AN1653" s="19"/>
      <c r="AO1653" s="19"/>
      <c r="AP1653" s="19"/>
      <c r="AQ1653" s="19"/>
      <c r="AR1653" s="19"/>
      <c r="AS1653" s="19"/>
      <c r="AT1653" s="19"/>
      <c r="AU1653" s="19"/>
      <c r="AV1653" s="19"/>
      <c r="AW1653" s="19"/>
      <c r="AX1653" s="19"/>
      <c r="GA1653" s="42"/>
    </row>
    <row r="1654" spans="1:183" s="18" customFormat="1" ht="12.75" x14ac:dyDescent="0.2">
      <c r="A1654" s="39"/>
      <c r="B1654" s="40"/>
      <c r="C1654" s="40"/>
      <c r="D1654" s="40"/>
      <c r="E1654" s="40"/>
      <c r="F1654" s="40"/>
      <c r="G1654" s="41"/>
      <c r="H1654" s="40"/>
      <c r="I1654" s="40"/>
      <c r="J1654" s="40"/>
      <c r="K1654" s="19"/>
      <c r="L1654" s="19"/>
      <c r="M1654" s="19"/>
      <c r="N1654" s="19"/>
      <c r="O1654" s="19"/>
      <c r="P1654" s="19"/>
      <c r="Q1654" s="19"/>
      <c r="R1654" s="19"/>
      <c r="S1654" s="19"/>
      <c r="T1654" s="19"/>
      <c r="U1654" s="19"/>
      <c r="V1654" s="19"/>
      <c r="W1654" s="19"/>
      <c r="X1654" s="19"/>
      <c r="Y1654" s="19"/>
      <c r="Z1654" s="19"/>
      <c r="AA1654" s="19"/>
      <c r="AB1654" s="19"/>
      <c r="AC1654" s="19"/>
      <c r="AD1654" s="19"/>
      <c r="AE1654" s="19"/>
      <c r="AF1654" s="19"/>
      <c r="AG1654" s="19"/>
      <c r="AH1654" s="19"/>
      <c r="AI1654" s="19"/>
      <c r="AJ1654" s="19"/>
      <c r="AK1654" s="19"/>
      <c r="AL1654" s="19"/>
      <c r="AM1654" s="19"/>
      <c r="AN1654" s="19"/>
      <c r="AO1654" s="19"/>
      <c r="AP1654" s="19"/>
      <c r="AQ1654" s="19"/>
      <c r="AR1654" s="19"/>
      <c r="AS1654" s="19"/>
      <c r="AT1654" s="19"/>
      <c r="AU1654" s="19"/>
      <c r="AV1654" s="19"/>
      <c r="AW1654" s="19"/>
      <c r="AX1654" s="19"/>
      <c r="GA1654" s="42"/>
    </row>
    <row r="1655" spans="1:183" s="18" customFormat="1" ht="12.75" x14ac:dyDescent="0.2">
      <c r="A1655" s="39"/>
      <c r="B1655" s="40"/>
      <c r="C1655" s="40"/>
      <c r="D1655" s="40"/>
      <c r="E1655" s="40"/>
      <c r="F1655" s="40"/>
      <c r="G1655" s="41"/>
      <c r="H1655" s="40"/>
      <c r="I1655" s="40"/>
      <c r="J1655" s="40"/>
      <c r="K1655" s="19"/>
      <c r="L1655" s="19"/>
      <c r="M1655" s="19"/>
      <c r="N1655" s="19"/>
      <c r="O1655" s="19"/>
      <c r="P1655" s="19"/>
      <c r="Q1655" s="19"/>
      <c r="R1655" s="19"/>
      <c r="S1655" s="19"/>
      <c r="T1655" s="19"/>
      <c r="U1655" s="19"/>
      <c r="V1655" s="19"/>
      <c r="W1655" s="19"/>
      <c r="X1655" s="19"/>
      <c r="Y1655" s="19"/>
      <c r="Z1655" s="19"/>
      <c r="AA1655" s="19"/>
      <c r="AB1655" s="19"/>
      <c r="AC1655" s="19"/>
      <c r="AD1655" s="19"/>
      <c r="AE1655" s="19"/>
      <c r="AF1655" s="19"/>
      <c r="AG1655" s="19"/>
      <c r="AH1655" s="19"/>
      <c r="AI1655" s="19"/>
      <c r="AJ1655" s="19"/>
      <c r="AK1655" s="19"/>
      <c r="AL1655" s="19"/>
      <c r="AM1655" s="19"/>
      <c r="AN1655" s="19"/>
      <c r="AO1655" s="19"/>
      <c r="AP1655" s="19"/>
      <c r="AQ1655" s="19"/>
      <c r="AR1655" s="19"/>
      <c r="AS1655" s="19"/>
      <c r="AT1655" s="19"/>
      <c r="AU1655" s="19"/>
      <c r="AV1655" s="19"/>
      <c r="AW1655" s="19"/>
      <c r="AX1655" s="19"/>
      <c r="GA1655" s="42"/>
    </row>
    <row r="1656" spans="1:183" s="18" customFormat="1" ht="12.75" x14ac:dyDescent="0.2">
      <c r="A1656" s="39"/>
      <c r="B1656" s="40"/>
      <c r="C1656" s="40"/>
      <c r="D1656" s="40"/>
      <c r="E1656" s="40"/>
      <c r="F1656" s="40"/>
      <c r="G1656" s="41"/>
      <c r="H1656" s="40"/>
      <c r="I1656" s="40"/>
      <c r="J1656" s="40"/>
      <c r="K1656" s="19"/>
      <c r="L1656" s="19"/>
      <c r="M1656" s="19"/>
      <c r="N1656" s="19"/>
      <c r="O1656" s="19"/>
      <c r="P1656" s="19"/>
      <c r="Q1656" s="19"/>
      <c r="R1656" s="19"/>
      <c r="S1656" s="19"/>
      <c r="T1656" s="19"/>
      <c r="U1656" s="19"/>
      <c r="V1656" s="19"/>
      <c r="W1656" s="19"/>
      <c r="X1656" s="19"/>
      <c r="Y1656" s="19"/>
      <c r="Z1656" s="19"/>
      <c r="AA1656" s="19"/>
      <c r="AB1656" s="19"/>
      <c r="AC1656" s="19"/>
      <c r="AD1656" s="19"/>
      <c r="AE1656" s="19"/>
      <c r="AF1656" s="19"/>
      <c r="AG1656" s="19"/>
      <c r="AH1656" s="19"/>
      <c r="AI1656" s="19"/>
      <c r="AJ1656" s="19"/>
      <c r="AK1656" s="19"/>
      <c r="AL1656" s="19"/>
      <c r="AM1656" s="19"/>
      <c r="AN1656" s="19"/>
      <c r="AO1656" s="19"/>
      <c r="AP1656" s="19"/>
      <c r="AQ1656" s="19"/>
      <c r="AR1656" s="19"/>
      <c r="AS1656" s="19"/>
      <c r="AT1656" s="19"/>
      <c r="AU1656" s="19"/>
      <c r="AV1656" s="19"/>
      <c r="AW1656" s="19"/>
      <c r="AX1656" s="19"/>
      <c r="GA1656" s="42"/>
    </row>
    <row r="1657" spans="1:183" s="18" customFormat="1" ht="12.75" x14ac:dyDescent="0.2">
      <c r="A1657" s="39"/>
      <c r="B1657" s="40"/>
      <c r="C1657" s="40"/>
      <c r="D1657" s="40"/>
      <c r="E1657" s="40"/>
      <c r="F1657" s="40"/>
      <c r="G1657" s="41"/>
      <c r="H1657" s="40"/>
      <c r="I1657" s="40"/>
      <c r="J1657" s="40"/>
      <c r="K1657" s="19"/>
      <c r="L1657" s="19"/>
      <c r="M1657" s="19"/>
      <c r="N1657" s="19"/>
      <c r="O1657" s="19"/>
      <c r="P1657" s="19"/>
      <c r="Q1657" s="19"/>
      <c r="R1657" s="19"/>
      <c r="S1657" s="19"/>
      <c r="T1657" s="19"/>
      <c r="U1657" s="19"/>
      <c r="V1657" s="19"/>
      <c r="W1657" s="19"/>
      <c r="X1657" s="19"/>
      <c r="Y1657" s="19"/>
      <c r="Z1657" s="19"/>
      <c r="AA1657" s="19"/>
      <c r="AB1657" s="19"/>
      <c r="AC1657" s="19"/>
      <c r="AD1657" s="19"/>
      <c r="AE1657" s="19"/>
      <c r="AF1657" s="19"/>
      <c r="AG1657" s="19"/>
      <c r="AH1657" s="19"/>
      <c r="AI1657" s="19"/>
      <c r="AJ1657" s="19"/>
      <c r="AK1657" s="19"/>
      <c r="AL1657" s="19"/>
      <c r="AM1657" s="19"/>
      <c r="AN1657" s="19"/>
      <c r="AO1657" s="19"/>
      <c r="AP1657" s="19"/>
      <c r="AQ1657" s="19"/>
      <c r="AR1657" s="19"/>
      <c r="AS1657" s="19"/>
      <c r="AT1657" s="19"/>
      <c r="AU1657" s="19"/>
      <c r="AV1657" s="19"/>
      <c r="AW1657" s="19"/>
      <c r="AX1657" s="19"/>
      <c r="GA1657" s="42"/>
    </row>
    <row r="1658" spans="1:183" s="18" customFormat="1" ht="12.75" x14ac:dyDescent="0.2">
      <c r="A1658" s="39"/>
      <c r="B1658" s="40"/>
      <c r="C1658" s="40"/>
      <c r="D1658" s="40"/>
      <c r="E1658" s="40"/>
      <c r="F1658" s="40"/>
      <c r="G1658" s="41"/>
      <c r="H1658" s="40"/>
      <c r="I1658" s="40"/>
      <c r="J1658" s="40"/>
      <c r="K1658" s="19"/>
      <c r="L1658" s="19"/>
      <c r="M1658" s="19"/>
      <c r="N1658" s="19"/>
      <c r="O1658" s="19"/>
      <c r="P1658" s="19"/>
      <c r="Q1658" s="19"/>
      <c r="R1658" s="19"/>
      <c r="S1658" s="19"/>
      <c r="T1658" s="19"/>
      <c r="U1658" s="19"/>
      <c r="V1658" s="19"/>
      <c r="W1658" s="19"/>
      <c r="X1658" s="19"/>
      <c r="Y1658" s="19"/>
      <c r="Z1658" s="19"/>
      <c r="AA1658" s="19"/>
      <c r="AB1658" s="19"/>
      <c r="AC1658" s="19"/>
      <c r="AD1658" s="19"/>
      <c r="AE1658" s="19"/>
      <c r="AF1658" s="19"/>
      <c r="AG1658" s="19"/>
      <c r="AH1658" s="19"/>
      <c r="AI1658" s="19"/>
      <c r="AJ1658" s="19"/>
      <c r="AK1658" s="19"/>
      <c r="AL1658" s="19"/>
      <c r="AM1658" s="19"/>
      <c r="AN1658" s="19"/>
      <c r="AO1658" s="19"/>
      <c r="AP1658" s="19"/>
      <c r="AQ1658" s="19"/>
      <c r="AR1658" s="19"/>
      <c r="AS1658" s="19"/>
      <c r="AT1658" s="19"/>
      <c r="AU1658" s="19"/>
      <c r="AV1658" s="19"/>
      <c r="AW1658" s="19"/>
      <c r="AX1658" s="19"/>
      <c r="GA1658" s="42"/>
    </row>
    <row r="1659" spans="1:183" s="18" customFormat="1" ht="12.75" x14ac:dyDescent="0.2">
      <c r="A1659" s="39"/>
      <c r="B1659" s="40"/>
      <c r="C1659" s="40"/>
      <c r="D1659" s="40"/>
      <c r="E1659" s="40"/>
      <c r="F1659" s="40"/>
      <c r="G1659" s="41"/>
      <c r="H1659" s="40"/>
      <c r="I1659" s="40"/>
      <c r="J1659" s="40"/>
      <c r="K1659" s="19"/>
      <c r="L1659" s="19"/>
      <c r="M1659" s="19"/>
      <c r="N1659" s="19"/>
      <c r="O1659" s="19"/>
      <c r="P1659" s="19"/>
      <c r="Q1659" s="19"/>
      <c r="R1659" s="19"/>
      <c r="S1659" s="19"/>
      <c r="T1659" s="19"/>
      <c r="U1659" s="19"/>
      <c r="V1659" s="19"/>
      <c r="W1659" s="19"/>
      <c r="X1659" s="19"/>
      <c r="Y1659" s="19"/>
      <c r="Z1659" s="19"/>
      <c r="AA1659" s="19"/>
      <c r="AB1659" s="19"/>
      <c r="AC1659" s="19"/>
      <c r="AD1659" s="19"/>
      <c r="AE1659" s="19"/>
      <c r="AF1659" s="19"/>
      <c r="AG1659" s="19"/>
      <c r="AH1659" s="19"/>
      <c r="AI1659" s="19"/>
      <c r="AJ1659" s="19"/>
      <c r="AK1659" s="19"/>
      <c r="AL1659" s="19"/>
      <c r="AM1659" s="19"/>
      <c r="AN1659" s="19"/>
      <c r="AO1659" s="19"/>
      <c r="AP1659" s="19"/>
      <c r="AQ1659" s="19"/>
      <c r="AR1659" s="19"/>
      <c r="AS1659" s="19"/>
      <c r="AT1659" s="19"/>
      <c r="AU1659" s="19"/>
      <c r="AV1659" s="19"/>
      <c r="AW1659" s="19"/>
      <c r="AX1659" s="19"/>
      <c r="GA1659" s="42"/>
    </row>
    <row r="1660" spans="1:183" s="18" customFormat="1" ht="12.75" x14ac:dyDescent="0.2">
      <c r="A1660" s="39"/>
      <c r="B1660" s="40"/>
      <c r="C1660" s="40"/>
      <c r="D1660" s="40"/>
      <c r="E1660" s="40"/>
      <c r="F1660" s="40"/>
      <c r="G1660" s="41"/>
      <c r="H1660" s="40"/>
      <c r="I1660" s="40"/>
      <c r="J1660" s="40"/>
      <c r="K1660" s="19"/>
      <c r="L1660" s="19"/>
      <c r="M1660" s="19"/>
      <c r="N1660" s="19"/>
      <c r="O1660" s="19"/>
      <c r="P1660" s="19"/>
      <c r="Q1660" s="19"/>
      <c r="R1660" s="19"/>
      <c r="S1660" s="19"/>
      <c r="T1660" s="19"/>
      <c r="U1660" s="19"/>
      <c r="V1660" s="19"/>
      <c r="W1660" s="19"/>
      <c r="X1660" s="19"/>
      <c r="Y1660" s="19"/>
      <c r="Z1660" s="19"/>
      <c r="AA1660" s="19"/>
      <c r="AB1660" s="19"/>
      <c r="AC1660" s="19"/>
      <c r="AD1660" s="19"/>
      <c r="AE1660" s="19"/>
      <c r="AF1660" s="19"/>
      <c r="AG1660" s="19"/>
      <c r="AH1660" s="19"/>
      <c r="AI1660" s="19"/>
      <c r="AJ1660" s="19"/>
      <c r="AK1660" s="19"/>
      <c r="AL1660" s="19"/>
      <c r="AM1660" s="19"/>
      <c r="AN1660" s="19"/>
      <c r="AO1660" s="19"/>
      <c r="AP1660" s="19"/>
      <c r="AQ1660" s="19"/>
      <c r="AR1660" s="19"/>
      <c r="AS1660" s="19"/>
      <c r="AT1660" s="19"/>
      <c r="AU1660" s="19"/>
      <c r="AV1660" s="19"/>
      <c r="AW1660" s="19"/>
      <c r="AX1660" s="19"/>
      <c r="GA1660" s="42"/>
    </row>
    <row r="1661" spans="1:183" s="18" customFormat="1" ht="12.75" x14ac:dyDescent="0.2">
      <c r="A1661" s="39"/>
      <c r="B1661" s="40"/>
      <c r="C1661" s="40"/>
      <c r="D1661" s="40"/>
      <c r="E1661" s="40"/>
      <c r="F1661" s="40"/>
      <c r="G1661" s="41"/>
      <c r="H1661" s="40"/>
      <c r="I1661" s="40"/>
      <c r="J1661" s="40"/>
      <c r="K1661" s="19"/>
      <c r="L1661" s="19"/>
      <c r="M1661" s="19"/>
      <c r="N1661" s="19"/>
      <c r="O1661" s="19"/>
      <c r="P1661" s="19"/>
      <c r="Q1661" s="19"/>
      <c r="R1661" s="19"/>
      <c r="S1661" s="19"/>
      <c r="T1661" s="19"/>
      <c r="U1661" s="19"/>
      <c r="V1661" s="19"/>
      <c r="W1661" s="19"/>
      <c r="X1661" s="19"/>
      <c r="Y1661" s="19"/>
      <c r="Z1661" s="19"/>
      <c r="AA1661" s="19"/>
      <c r="AB1661" s="19"/>
      <c r="AC1661" s="19"/>
      <c r="AD1661" s="19"/>
      <c r="AE1661" s="19"/>
      <c r="AF1661" s="19"/>
      <c r="AG1661" s="19"/>
      <c r="AH1661" s="19"/>
      <c r="AI1661" s="19"/>
      <c r="AJ1661" s="19"/>
      <c r="AK1661" s="19"/>
      <c r="AL1661" s="19"/>
      <c r="AM1661" s="19"/>
      <c r="AN1661" s="19"/>
      <c r="AO1661" s="19"/>
      <c r="AP1661" s="19"/>
      <c r="AQ1661" s="19"/>
      <c r="AR1661" s="19"/>
      <c r="AS1661" s="19"/>
      <c r="AT1661" s="19"/>
      <c r="AU1661" s="19"/>
      <c r="AV1661" s="19"/>
      <c r="AW1661" s="19"/>
      <c r="AX1661" s="19"/>
      <c r="GA1661" s="42"/>
    </row>
    <row r="1662" spans="1:183" s="18" customFormat="1" ht="12.75" x14ac:dyDescent="0.2">
      <c r="A1662" s="39"/>
      <c r="B1662" s="40"/>
      <c r="C1662" s="40"/>
      <c r="D1662" s="40"/>
      <c r="E1662" s="40"/>
      <c r="F1662" s="40"/>
      <c r="G1662" s="41"/>
      <c r="H1662" s="40"/>
      <c r="I1662" s="40"/>
      <c r="J1662" s="40"/>
      <c r="K1662" s="19"/>
      <c r="L1662" s="19"/>
      <c r="M1662" s="19"/>
      <c r="N1662" s="19"/>
      <c r="O1662" s="19"/>
      <c r="P1662" s="19"/>
      <c r="Q1662" s="19"/>
      <c r="R1662" s="19"/>
      <c r="S1662" s="19"/>
      <c r="T1662" s="19"/>
      <c r="U1662" s="19"/>
      <c r="V1662" s="19"/>
      <c r="W1662" s="19"/>
      <c r="X1662" s="19"/>
      <c r="Y1662" s="19"/>
      <c r="Z1662" s="19"/>
      <c r="AA1662" s="19"/>
      <c r="AB1662" s="19"/>
      <c r="AC1662" s="19"/>
      <c r="AD1662" s="19"/>
      <c r="AE1662" s="19"/>
      <c r="AF1662" s="19"/>
      <c r="AG1662" s="19"/>
      <c r="AH1662" s="19"/>
      <c r="AI1662" s="19"/>
      <c r="AJ1662" s="19"/>
      <c r="AK1662" s="19"/>
      <c r="AL1662" s="19"/>
      <c r="AM1662" s="19"/>
      <c r="AN1662" s="19"/>
      <c r="AO1662" s="19"/>
      <c r="AP1662" s="19"/>
      <c r="AQ1662" s="19"/>
      <c r="AR1662" s="19"/>
      <c r="AS1662" s="19"/>
      <c r="AT1662" s="19"/>
      <c r="AU1662" s="19"/>
      <c r="AV1662" s="19"/>
      <c r="AW1662" s="19"/>
      <c r="AX1662" s="19"/>
      <c r="GA1662" s="42"/>
    </row>
    <row r="1663" spans="1:183" s="18" customFormat="1" ht="12.75" x14ac:dyDescent="0.2">
      <c r="A1663" s="39"/>
      <c r="B1663" s="40"/>
      <c r="C1663" s="40"/>
      <c r="D1663" s="40"/>
      <c r="E1663" s="40"/>
      <c r="F1663" s="40"/>
      <c r="G1663" s="41"/>
      <c r="H1663" s="40"/>
      <c r="I1663" s="40"/>
      <c r="J1663" s="40"/>
      <c r="K1663" s="19"/>
      <c r="L1663" s="19"/>
      <c r="M1663" s="19"/>
      <c r="N1663" s="19"/>
      <c r="O1663" s="19"/>
      <c r="P1663" s="19"/>
      <c r="Q1663" s="19"/>
      <c r="R1663" s="19"/>
      <c r="S1663" s="19"/>
      <c r="T1663" s="19"/>
      <c r="U1663" s="19"/>
      <c r="V1663" s="19"/>
      <c r="W1663" s="19"/>
      <c r="X1663" s="19"/>
      <c r="Y1663" s="19"/>
      <c r="Z1663" s="19"/>
      <c r="AA1663" s="19"/>
      <c r="AB1663" s="19"/>
      <c r="AC1663" s="19"/>
      <c r="AD1663" s="19"/>
      <c r="AE1663" s="19"/>
      <c r="AF1663" s="19"/>
      <c r="AG1663" s="19"/>
      <c r="AH1663" s="19"/>
      <c r="AI1663" s="19"/>
      <c r="AJ1663" s="19"/>
      <c r="AK1663" s="19"/>
      <c r="AL1663" s="19"/>
      <c r="AM1663" s="19"/>
      <c r="AN1663" s="19"/>
      <c r="AO1663" s="19"/>
      <c r="AP1663" s="19"/>
      <c r="AQ1663" s="19"/>
      <c r="AR1663" s="19"/>
      <c r="AS1663" s="19"/>
      <c r="AT1663" s="19"/>
      <c r="AU1663" s="19"/>
      <c r="AV1663" s="19"/>
      <c r="AW1663" s="19"/>
      <c r="AX1663" s="19"/>
      <c r="GA1663" s="42"/>
    </row>
    <row r="1664" spans="1:183" s="18" customFormat="1" ht="12.75" x14ac:dyDescent="0.2">
      <c r="A1664" s="39"/>
      <c r="B1664" s="40"/>
      <c r="C1664" s="40"/>
      <c r="D1664" s="40"/>
      <c r="E1664" s="40"/>
      <c r="F1664" s="40"/>
      <c r="G1664" s="41"/>
      <c r="H1664" s="40"/>
      <c r="I1664" s="40"/>
      <c r="J1664" s="40"/>
      <c r="K1664" s="19"/>
      <c r="L1664" s="19"/>
      <c r="M1664" s="19"/>
      <c r="N1664" s="19"/>
      <c r="O1664" s="19"/>
      <c r="P1664" s="19"/>
      <c r="Q1664" s="19"/>
      <c r="R1664" s="19"/>
      <c r="S1664" s="19"/>
      <c r="T1664" s="19"/>
      <c r="U1664" s="19"/>
      <c r="V1664" s="19"/>
      <c r="W1664" s="19"/>
      <c r="X1664" s="19"/>
      <c r="Y1664" s="19"/>
      <c r="Z1664" s="19"/>
      <c r="AA1664" s="19"/>
      <c r="AB1664" s="19"/>
      <c r="AC1664" s="19"/>
      <c r="AD1664" s="19"/>
      <c r="AE1664" s="19"/>
      <c r="AF1664" s="19"/>
      <c r="AG1664" s="19"/>
      <c r="AH1664" s="19"/>
      <c r="AI1664" s="19"/>
      <c r="AJ1664" s="19"/>
      <c r="AK1664" s="19"/>
      <c r="AL1664" s="19"/>
      <c r="AM1664" s="19"/>
      <c r="AN1664" s="19"/>
      <c r="AO1664" s="19"/>
      <c r="AP1664" s="19"/>
      <c r="AQ1664" s="19"/>
      <c r="AR1664" s="19"/>
      <c r="AS1664" s="19"/>
      <c r="AT1664" s="19"/>
      <c r="AU1664" s="19"/>
      <c r="AV1664" s="19"/>
      <c r="AW1664" s="19"/>
      <c r="AX1664" s="19"/>
      <c r="GA1664" s="42"/>
    </row>
    <row r="1665" spans="1:183" s="18" customFormat="1" ht="12.75" x14ac:dyDescent="0.2">
      <c r="A1665" s="39"/>
      <c r="B1665" s="40"/>
      <c r="C1665" s="40"/>
      <c r="D1665" s="40"/>
      <c r="E1665" s="40"/>
      <c r="F1665" s="40"/>
      <c r="G1665" s="41"/>
      <c r="H1665" s="40"/>
      <c r="I1665" s="40"/>
      <c r="J1665" s="40"/>
      <c r="K1665" s="19"/>
      <c r="L1665" s="19"/>
      <c r="M1665" s="19"/>
      <c r="N1665" s="19"/>
      <c r="O1665" s="19"/>
      <c r="P1665" s="19"/>
      <c r="Q1665" s="19"/>
      <c r="R1665" s="19"/>
      <c r="S1665" s="19"/>
      <c r="T1665" s="19"/>
      <c r="U1665" s="19"/>
      <c r="V1665" s="19"/>
      <c r="W1665" s="19"/>
      <c r="X1665" s="19"/>
      <c r="Y1665" s="19"/>
      <c r="Z1665" s="19"/>
      <c r="AA1665" s="19"/>
      <c r="AB1665" s="19"/>
      <c r="AC1665" s="19"/>
      <c r="AD1665" s="19"/>
      <c r="AE1665" s="19"/>
      <c r="AF1665" s="19"/>
      <c r="AG1665" s="19"/>
      <c r="AH1665" s="19"/>
      <c r="AI1665" s="19"/>
      <c r="AJ1665" s="19"/>
      <c r="AK1665" s="19"/>
      <c r="AL1665" s="19"/>
      <c r="AM1665" s="19"/>
      <c r="AN1665" s="19"/>
      <c r="AO1665" s="19"/>
      <c r="AP1665" s="19"/>
      <c r="AQ1665" s="19"/>
      <c r="AR1665" s="19"/>
      <c r="AS1665" s="19"/>
      <c r="AT1665" s="19"/>
      <c r="AU1665" s="19"/>
      <c r="AV1665" s="19"/>
      <c r="AW1665" s="19"/>
      <c r="AX1665" s="19"/>
      <c r="GA1665" s="42"/>
    </row>
    <row r="1666" spans="1:183" s="18" customFormat="1" ht="12.75" x14ac:dyDescent="0.2">
      <c r="A1666" s="39"/>
      <c r="B1666" s="40"/>
      <c r="C1666" s="40"/>
      <c r="D1666" s="40"/>
      <c r="E1666" s="40"/>
      <c r="F1666" s="40"/>
      <c r="G1666" s="41"/>
      <c r="H1666" s="40"/>
      <c r="I1666" s="40"/>
      <c r="J1666" s="40"/>
      <c r="K1666" s="19"/>
      <c r="L1666" s="19"/>
      <c r="M1666" s="19"/>
      <c r="N1666" s="19"/>
      <c r="O1666" s="19"/>
      <c r="P1666" s="19"/>
      <c r="Q1666" s="19"/>
      <c r="R1666" s="19"/>
      <c r="S1666" s="19"/>
      <c r="T1666" s="19"/>
      <c r="U1666" s="19"/>
      <c r="V1666" s="19"/>
      <c r="W1666" s="19"/>
      <c r="X1666" s="19"/>
      <c r="Y1666" s="19"/>
      <c r="Z1666" s="19"/>
      <c r="AA1666" s="19"/>
      <c r="AB1666" s="19"/>
      <c r="AC1666" s="19"/>
      <c r="AD1666" s="19"/>
      <c r="AE1666" s="19"/>
      <c r="AF1666" s="19"/>
      <c r="AG1666" s="19"/>
      <c r="AH1666" s="19"/>
      <c r="AI1666" s="19"/>
      <c r="AJ1666" s="19"/>
      <c r="AK1666" s="19"/>
      <c r="AL1666" s="19"/>
      <c r="AM1666" s="19"/>
      <c r="AN1666" s="19"/>
      <c r="AO1666" s="19"/>
      <c r="AP1666" s="19"/>
      <c r="AQ1666" s="19"/>
      <c r="AR1666" s="19"/>
      <c r="AS1666" s="19"/>
      <c r="AT1666" s="19"/>
      <c r="AU1666" s="19"/>
      <c r="AV1666" s="19"/>
      <c r="AW1666" s="19"/>
      <c r="AX1666" s="19"/>
      <c r="GA1666" s="42"/>
    </row>
    <row r="1667" spans="1:183" s="18" customFormat="1" ht="12.75" x14ac:dyDescent="0.2">
      <c r="A1667" s="39"/>
      <c r="B1667" s="40"/>
      <c r="C1667" s="40"/>
      <c r="D1667" s="40"/>
      <c r="E1667" s="40"/>
      <c r="F1667" s="40"/>
      <c r="G1667" s="41"/>
      <c r="H1667" s="40"/>
      <c r="I1667" s="40"/>
      <c r="J1667" s="40"/>
      <c r="K1667" s="19"/>
      <c r="L1667" s="19"/>
      <c r="M1667" s="19"/>
      <c r="N1667" s="19"/>
      <c r="O1667" s="19"/>
      <c r="P1667" s="19"/>
      <c r="Q1667" s="19"/>
      <c r="R1667" s="19"/>
      <c r="S1667" s="19"/>
      <c r="T1667" s="19"/>
      <c r="U1667" s="19"/>
      <c r="V1667" s="19"/>
      <c r="W1667" s="19"/>
      <c r="X1667" s="19"/>
      <c r="Y1667" s="19"/>
      <c r="Z1667" s="19"/>
      <c r="AA1667" s="19"/>
      <c r="AB1667" s="19"/>
      <c r="AC1667" s="19"/>
      <c r="AD1667" s="19"/>
      <c r="AE1667" s="19"/>
      <c r="AF1667" s="19"/>
      <c r="AG1667" s="19"/>
      <c r="AH1667" s="19"/>
      <c r="AI1667" s="19"/>
      <c r="AJ1667" s="19"/>
      <c r="AK1667" s="19"/>
      <c r="AL1667" s="19"/>
      <c r="AM1667" s="19"/>
      <c r="AN1667" s="19"/>
      <c r="AO1667" s="19"/>
      <c r="AP1667" s="19"/>
      <c r="AQ1667" s="19"/>
      <c r="AR1667" s="19"/>
      <c r="AS1667" s="19"/>
      <c r="AT1667" s="19"/>
      <c r="AU1667" s="19"/>
      <c r="AV1667" s="19"/>
      <c r="AW1667" s="19"/>
      <c r="AX1667" s="19"/>
      <c r="GA1667" s="42"/>
    </row>
    <row r="1668" spans="1:183" s="18" customFormat="1" ht="12.75" x14ac:dyDescent="0.2">
      <c r="A1668" s="39"/>
      <c r="B1668" s="40"/>
      <c r="C1668" s="40"/>
      <c r="D1668" s="40"/>
      <c r="E1668" s="40"/>
      <c r="F1668" s="40"/>
      <c r="G1668" s="41"/>
      <c r="H1668" s="40"/>
      <c r="I1668" s="40"/>
      <c r="J1668" s="40"/>
      <c r="K1668" s="19"/>
      <c r="L1668" s="19"/>
      <c r="M1668" s="19"/>
      <c r="N1668" s="19"/>
      <c r="O1668" s="19"/>
      <c r="P1668" s="19"/>
      <c r="Q1668" s="19"/>
      <c r="R1668" s="19"/>
      <c r="S1668" s="19"/>
      <c r="T1668" s="19"/>
      <c r="U1668" s="19"/>
      <c r="V1668" s="19"/>
      <c r="W1668" s="19"/>
      <c r="X1668" s="19"/>
      <c r="Y1668" s="19"/>
      <c r="Z1668" s="19"/>
      <c r="AA1668" s="19"/>
      <c r="AB1668" s="19"/>
      <c r="AC1668" s="19"/>
      <c r="AD1668" s="19"/>
      <c r="AE1668" s="19"/>
      <c r="AF1668" s="19"/>
      <c r="AG1668" s="19"/>
      <c r="AH1668" s="19"/>
      <c r="AI1668" s="19"/>
      <c r="AJ1668" s="19"/>
      <c r="AK1668" s="19"/>
      <c r="AL1668" s="19"/>
      <c r="AM1668" s="19"/>
      <c r="AN1668" s="19"/>
      <c r="AO1668" s="19"/>
      <c r="AP1668" s="19"/>
      <c r="AQ1668" s="19"/>
      <c r="AR1668" s="19"/>
      <c r="AS1668" s="19"/>
      <c r="AT1668" s="19"/>
      <c r="AU1668" s="19"/>
      <c r="AV1668" s="19"/>
      <c r="AW1668" s="19"/>
      <c r="AX1668" s="19"/>
      <c r="GA1668" s="42"/>
    </row>
    <row r="1669" spans="1:183" s="18" customFormat="1" ht="12.75" x14ac:dyDescent="0.2">
      <c r="A1669" s="39"/>
      <c r="B1669" s="40"/>
      <c r="C1669" s="40"/>
      <c r="D1669" s="40"/>
      <c r="E1669" s="40"/>
      <c r="F1669" s="40"/>
      <c r="G1669" s="41"/>
      <c r="H1669" s="40"/>
      <c r="I1669" s="40"/>
      <c r="J1669" s="40"/>
      <c r="K1669" s="19"/>
      <c r="L1669" s="19"/>
      <c r="M1669" s="19"/>
      <c r="N1669" s="19"/>
      <c r="O1669" s="19"/>
      <c r="P1669" s="19"/>
      <c r="Q1669" s="19"/>
      <c r="R1669" s="19"/>
      <c r="S1669" s="19"/>
      <c r="T1669" s="19"/>
      <c r="U1669" s="19"/>
      <c r="V1669" s="19"/>
      <c r="W1669" s="19"/>
      <c r="X1669" s="19"/>
      <c r="Y1669" s="19"/>
      <c r="Z1669" s="19"/>
      <c r="AA1669" s="19"/>
      <c r="AB1669" s="19"/>
      <c r="AC1669" s="19"/>
      <c r="AD1669" s="19"/>
      <c r="AE1669" s="19"/>
      <c r="AF1669" s="19"/>
      <c r="AG1669" s="19"/>
      <c r="AH1669" s="19"/>
      <c r="AI1669" s="19"/>
      <c r="AJ1669" s="19"/>
      <c r="AK1669" s="19"/>
      <c r="AL1669" s="19"/>
      <c r="AM1669" s="19"/>
      <c r="AN1669" s="19"/>
      <c r="AO1669" s="19"/>
      <c r="AP1669" s="19"/>
      <c r="AQ1669" s="19"/>
      <c r="AR1669" s="19"/>
      <c r="AS1669" s="19"/>
      <c r="AT1669" s="19"/>
      <c r="AU1669" s="19"/>
      <c r="AV1669" s="19"/>
      <c r="AW1669" s="19"/>
      <c r="AX1669" s="19"/>
      <c r="GA1669" s="42"/>
    </row>
    <row r="1670" spans="1:183" s="18" customFormat="1" ht="12.75" x14ac:dyDescent="0.2">
      <c r="A1670" s="39"/>
      <c r="B1670" s="40"/>
      <c r="C1670" s="40"/>
      <c r="D1670" s="40"/>
      <c r="E1670" s="40"/>
      <c r="F1670" s="40"/>
      <c r="G1670" s="41"/>
      <c r="H1670" s="40"/>
      <c r="I1670" s="40"/>
      <c r="J1670" s="40"/>
      <c r="K1670" s="19"/>
      <c r="L1670" s="19"/>
      <c r="M1670" s="19"/>
      <c r="N1670" s="19"/>
      <c r="O1670" s="19"/>
      <c r="P1670" s="19"/>
      <c r="Q1670" s="19"/>
      <c r="R1670" s="19"/>
      <c r="S1670" s="19"/>
      <c r="T1670" s="19"/>
      <c r="U1670" s="19"/>
      <c r="V1670" s="19"/>
      <c r="W1670" s="19"/>
      <c r="X1670" s="19"/>
      <c r="Y1670" s="19"/>
      <c r="Z1670" s="19"/>
      <c r="AA1670" s="19"/>
      <c r="AB1670" s="19"/>
      <c r="AC1670" s="19"/>
      <c r="AD1670" s="19"/>
      <c r="AE1670" s="19"/>
      <c r="AF1670" s="19"/>
      <c r="AG1670" s="19"/>
      <c r="AH1670" s="19"/>
      <c r="AI1670" s="19"/>
      <c r="AJ1670" s="19"/>
      <c r="AK1670" s="19"/>
      <c r="AL1670" s="19"/>
      <c r="AM1670" s="19"/>
      <c r="AN1670" s="19"/>
      <c r="AO1670" s="19"/>
      <c r="AP1670" s="19"/>
      <c r="AQ1670" s="19"/>
      <c r="AR1670" s="19"/>
      <c r="AS1670" s="19"/>
      <c r="AT1670" s="19"/>
      <c r="AU1670" s="19"/>
      <c r="AV1670" s="19"/>
      <c r="AW1670" s="19"/>
      <c r="AX1670" s="19"/>
      <c r="GA1670" s="42"/>
    </row>
    <row r="1671" spans="1:183" s="18" customFormat="1" ht="12.75" x14ac:dyDescent="0.2">
      <c r="A1671" s="39"/>
      <c r="B1671" s="40"/>
      <c r="C1671" s="40"/>
      <c r="D1671" s="40"/>
      <c r="E1671" s="40"/>
      <c r="F1671" s="40"/>
      <c r="G1671" s="41"/>
      <c r="H1671" s="40"/>
      <c r="I1671" s="40"/>
      <c r="J1671" s="40"/>
      <c r="K1671" s="19"/>
      <c r="L1671" s="19"/>
      <c r="M1671" s="19"/>
      <c r="N1671" s="19"/>
      <c r="O1671" s="19"/>
      <c r="P1671" s="19"/>
      <c r="Q1671" s="19"/>
      <c r="R1671" s="19"/>
      <c r="S1671" s="19"/>
      <c r="T1671" s="19"/>
      <c r="U1671" s="19"/>
      <c r="V1671" s="19"/>
      <c r="W1671" s="19"/>
      <c r="X1671" s="19"/>
      <c r="Y1671" s="19"/>
      <c r="Z1671" s="19"/>
      <c r="AA1671" s="19"/>
      <c r="AB1671" s="19"/>
      <c r="AC1671" s="19"/>
      <c r="AD1671" s="19"/>
      <c r="AE1671" s="19"/>
      <c r="AF1671" s="19"/>
      <c r="AG1671" s="19"/>
      <c r="AH1671" s="19"/>
      <c r="AI1671" s="19"/>
      <c r="AJ1671" s="19"/>
      <c r="AK1671" s="19"/>
      <c r="AL1671" s="19"/>
      <c r="AM1671" s="19"/>
      <c r="AN1671" s="19"/>
      <c r="AO1671" s="19"/>
      <c r="AP1671" s="19"/>
      <c r="AQ1671" s="19"/>
      <c r="AR1671" s="19"/>
      <c r="AS1671" s="19"/>
      <c r="AT1671" s="19"/>
      <c r="AU1671" s="19"/>
      <c r="AV1671" s="19"/>
      <c r="AW1671" s="19"/>
      <c r="AX1671" s="19"/>
      <c r="GA1671" s="42"/>
    </row>
    <row r="1672" spans="1:183" s="18" customFormat="1" ht="12.75" x14ac:dyDescent="0.2">
      <c r="A1672" s="39"/>
      <c r="B1672" s="40"/>
      <c r="C1672" s="40"/>
      <c r="D1672" s="40"/>
      <c r="E1672" s="40"/>
      <c r="F1672" s="40"/>
      <c r="G1672" s="41"/>
      <c r="H1672" s="40"/>
      <c r="I1672" s="40"/>
      <c r="J1672" s="40"/>
      <c r="K1672" s="19"/>
      <c r="L1672" s="19"/>
      <c r="M1672" s="19"/>
      <c r="N1672" s="19"/>
      <c r="O1672" s="19"/>
      <c r="P1672" s="19"/>
      <c r="Q1672" s="19"/>
      <c r="R1672" s="19"/>
      <c r="S1672" s="19"/>
      <c r="T1672" s="19"/>
      <c r="U1672" s="19"/>
      <c r="V1672" s="19"/>
      <c r="W1672" s="19"/>
      <c r="X1672" s="19"/>
      <c r="Y1672" s="19"/>
      <c r="Z1672" s="19"/>
      <c r="AA1672" s="19"/>
      <c r="AB1672" s="19"/>
      <c r="AC1672" s="19"/>
      <c r="AD1672" s="19"/>
      <c r="AE1672" s="19"/>
      <c r="AF1672" s="19"/>
      <c r="AG1672" s="19"/>
      <c r="AH1672" s="19"/>
      <c r="AI1672" s="19"/>
      <c r="AJ1672" s="19"/>
      <c r="AK1672" s="19"/>
      <c r="AL1672" s="19"/>
      <c r="AM1672" s="19"/>
      <c r="AN1672" s="19"/>
      <c r="AO1672" s="19"/>
      <c r="AP1672" s="19"/>
      <c r="AQ1672" s="19"/>
      <c r="AR1672" s="19"/>
      <c r="AS1672" s="19"/>
      <c r="AT1672" s="19"/>
      <c r="AU1672" s="19"/>
      <c r="AV1672" s="19"/>
      <c r="AW1672" s="19"/>
      <c r="AX1672" s="19"/>
      <c r="GA1672" s="42"/>
    </row>
    <row r="1673" spans="1:183" s="18" customFormat="1" ht="12.75" x14ac:dyDescent="0.2">
      <c r="A1673" s="39"/>
      <c r="B1673" s="40"/>
      <c r="C1673" s="40"/>
      <c r="D1673" s="40"/>
      <c r="E1673" s="40"/>
      <c r="F1673" s="40"/>
      <c r="G1673" s="41"/>
      <c r="H1673" s="40"/>
      <c r="I1673" s="40"/>
      <c r="J1673" s="40"/>
      <c r="K1673" s="19"/>
      <c r="L1673" s="19"/>
      <c r="M1673" s="19"/>
      <c r="N1673" s="19"/>
      <c r="O1673" s="19"/>
      <c r="P1673" s="19"/>
      <c r="Q1673" s="19"/>
      <c r="R1673" s="19"/>
      <c r="S1673" s="19"/>
      <c r="T1673" s="19"/>
      <c r="U1673" s="19"/>
      <c r="V1673" s="19"/>
      <c r="W1673" s="19"/>
      <c r="X1673" s="19"/>
      <c r="Y1673" s="19"/>
      <c r="Z1673" s="19"/>
      <c r="AA1673" s="19"/>
      <c r="AB1673" s="19"/>
      <c r="AC1673" s="19"/>
      <c r="AD1673" s="19"/>
      <c r="AE1673" s="19"/>
      <c r="AF1673" s="19"/>
      <c r="AG1673" s="19"/>
      <c r="AH1673" s="19"/>
      <c r="AI1673" s="19"/>
      <c r="AJ1673" s="19"/>
      <c r="AK1673" s="19"/>
      <c r="AL1673" s="19"/>
      <c r="AM1673" s="19"/>
      <c r="AN1673" s="19"/>
      <c r="AO1673" s="19"/>
      <c r="AP1673" s="19"/>
      <c r="AQ1673" s="19"/>
      <c r="AR1673" s="19"/>
      <c r="AS1673" s="19"/>
      <c r="AT1673" s="19"/>
      <c r="AU1673" s="19"/>
      <c r="AV1673" s="19"/>
      <c r="AW1673" s="19"/>
      <c r="AX1673" s="19"/>
      <c r="GA1673" s="42"/>
    </row>
    <row r="1674" spans="1:183" s="18" customFormat="1" ht="12.75" x14ac:dyDescent="0.2">
      <c r="A1674" s="39"/>
      <c r="B1674" s="40"/>
      <c r="C1674" s="40"/>
      <c r="D1674" s="40"/>
      <c r="E1674" s="40"/>
      <c r="F1674" s="40"/>
      <c r="G1674" s="41"/>
      <c r="H1674" s="40"/>
      <c r="I1674" s="40"/>
      <c r="J1674" s="40"/>
      <c r="K1674" s="19"/>
      <c r="L1674" s="19"/>
      <c r="M1674" s="19"/>
      <c r="N1674" s="19"/>
      <c r="O1674" s="19"/>
      <c r="P1674" s="19"/>
      <c r="Q1674" s="19"/>
      <c r="R1674" s="19"/>
      <c r="S1674" s="19"/>
      <c r="T1674" s="19"/>
      <c r="U1674" s="19"/>
      <c r="V1674" s="19"/>
      <c r="W1674" s="19"/>
      <c r="X1674" s="19"/>
      <c r="Y1674" s="19"/>
      <c r="Z1674" s="19"/>
      <c r="AA1674" s="19"/>
      <c r="AB1674" s="19"/>
      <c r="AC1674" s="19"/>
      <c r="AD1674" s="19"/>
      <c r="AE1674" s="19"/>
      <c r="AF1674" s="19"/>
      <c r="AG1674" s="19"/>
      <c r="AH1674" s="19"/>
      <c r="AI1674" s="19"/>
      <c r="AJ1674" s="19"/>
      <c r="AK1674" s="19"/>
      <c r="AL1674" s="19"/>
      <c r="AM1674" s="19"/>
      <c r="AN1674" s="19"/>
      <c r="AO1674" s="19"/>
      <c r="AP1674" s="19"/>
      <c r="AQ1674" s="19"/>
      <c r="AR1674" s="19"/>
      <c r="AS1674" s="19"/>
      <c r="AT1674" s="19"/>
      <c r="AU1674" s="19"/>
      <c r="AV1674" s="19"/>
      <c r="AW1674" s="19"/>
      <c r="AX1674" s="19"/>
      <c r="GA1674" s="42"/>
    </row>
    <row r="1675" spans="1:183" s="18" customFormat="1" ht="12.75" x14ac:dyDescent="0.2">
      <c r="A1675" s="39"/>
      <c r="B1675" s="40"/>
      <c r="C1675" s="40"/>
      <c r="D1675" s="40"/>
      <c r="E1675" s="40"/>
      <c r="F1675" s="40"/>
      <c r="G1675" s="41"/>
      <c r="H1675" s="40"/>
      <c r="I1675" s="40"/>
      <c r="J1675" s="40"/>
      <c r="K1675" s="19"/>
      <c r="L1675" s="19"/>
      <c r="M1675" s="19"/>
      <c r="N1675" s="19"/>
      <c r="O1675" s="19"/>
      <c r="P1675" s="19"/>
      <c r="Q1675" s="19"/>
      <c r="R1675" s="19"/>
      <c r="S1675" s="19"/>
      <c r="T1675" s="19"/>
      <c r="U1675" s="19"/>
      <c r="V1675" s="19"/>
      <c r="W1675" s="19"/>
      <c r="X1675" s="19"/>
      <c r="Y1675" s="19"/>
      <c r="Z1675" s="19"/>
      <c r="AA1675" s="19"/>
      <c r="AB1675" s="19"/>
      <c r="AC1675" s="19"/>
      <c r="AD1675" s="19"/>
      <c r="AE1675" s="19"/>
      <c r="AF1675" s="19"/>
      <c r="AG1675" s="19"/>
      <c r="AH1675" s="19"/>
      <c r="AI1675" s="19"/>
      <c r="AJ1675" s="19"/>
      <c r="AK1675" s="19"/>
      <c r="AL1675" s="19"/>
      <c r="AM1675" s="19"/>
      <c r="AN1675" s="19"/>
      <c r="AO1675" s="19"/>
      <c r="AP1675" s="19"/>
      <c r="AQ1675" s="19"/>
      <c r="AR1675" s="19"/>
      <c r="AS1675" s="19"/>
      <c r="AT1675" s="19"/>
      <c r="AU1675" s="19"/>
      <c r="AV1675" s="19"/>
      <c r="AW1675" s="19"/>
      <c r="AX1675" s="19"/>
      <c r="GA1675" s="42"/>
    </row>
    <row r="1676" spans="1:183" s="18" customFormat="1" ht="12.75" x14ac:dyDescent="0.2">
      <c r="A1676" s="39"/>
      <c r="B1676" s="40"/>
      <c r="C1676" s="40"/>
      <c r="D1676" s="40"/>
      <c r="E1676" s="40"/>
      <c r="F1676" s="40"/>
      <c r="G1676" s="41"/>
      <c r="H1676" s="40"/>
      <c r="I1676" s="40"/>
      <c r="J1676" s="40"/>
      <c r="K1676" s="19"/>
      <c r="L1676" s="19"/>
      <c r="M1676" s="19"/>
      <c r="N1676" s="19"/>
      <c r="O1676" s="19"/>
      <c r="P1676" s="19"/>
      <c r="Q1676" s="19"/>
      <c r="R1676" s="19"/>
      <c r="S1676" s="19"/>
      <c r="T1676" s="19"/>
      <c r="U1676" s="19"/>
      <c r="V1676" s="19"/>
      <c r="W1676" s="19"/>
      <c r="X1676" s="19"/>
      <c r="Y1676" s="19"/>
      <c r="Z1676" s="19"/>
      <c r="AA1676" s="19"/>
      <c r="AB1676" s="19"/>
      <c r="AC1676" s="19"/>
      <c r="AD1676" s="19"/>
      <c r="AE1676" s="19"/>
      <c r="AF1676" s="19"/>
      <c r="AG1676" s="19"/>
      <c r="AH1676" s="19"/>
      <c r="AI1676" s="19"/>
      <c r="AJ1676" s="19"/>
      <c r="AK1676" s="19"/>
      <c r="AL1676" s="19"/>
      <c r="AM1676" s="19"/>
      <c r="AN1676" s="19"/>
      <c r="AO1676" s="19"/>
      <c r="AP1676" s="19"/>
      <c r="AQ1676" s="19"/>
      <c r="AR1676" s="19"/>
      <c r="AS1676" s="19"/>
      <c r="AT1676" s="19"/>
      <c r="AU1676" s="19"/>
      <c r="AV1676" s="19"/>
      <c r="AW1676" s="19"/>
      <c r="AX1676" s="19"/>
      <c r="GA1676" s="42"/>
    </row>
    <row r="1677" spans="1:183" s="18" customFormat="1" ht="12.75" x14ac:dyDescent="0.2">
      <c r="A1677" s="39"/>
      <c r="B1677" s="40"/>
      <c r="C1677" s="40"/>
      <c r="D1677" s="40"/>
      <c r="E1677" s="40"/>
      <c r="F1677" s="40"/>
      <c r="G1677" s="41"/>
      <c r="H1677" s="40"/>
      <c r="I1677" s="40"/>
      <c r="J1677" s="40"/>
      <c r="K1677" s="19"/>
      <c r="L1677" s="19"/>
      <c r="M1677" s="19"/>
      <c r="N1677" s="19"/>
      <c r="O1677" s="19"/>
      <c r="P1677" s="19"/>
      <c r="Q1677" s="19"/>
      <c r="R1677" s="19"/>
      <c r="S1677" s="19"/>
      <c r="T1677" s="19"/>
      <c r="U1677" s="19"/>
      <c r="V1677" s="19"/>
      <c r="W1677" s="19"/>
      <c r="X1677" s="19"/>
      <c r="Y1677" s="19"/>
      <c r="Z1677" s="19"/>
      <c r="AA1677" s="19"/>
      <c r="AB1677" s="19"/>
      <c r="AC1677" s="19"/>
      <c r="AD1677" s="19"/>
      <c r="AE1677" s="19"/>
      <c r="AF1677" s="19"/>
      <c r="AG1677" s="19"/>
      <c r="AH1677" s="19"/>
      <c r="AI1677" s="19"/>
      <c r="AJ1677" s="19"/>
      <c r="AK1677" s="19"/>
      <c r="AL1677" s="19"/>
      <c r="AM1677" s="19"/>
      <c r="AN1677" s="19"/>
      <c r="AO1677" s="19"/>
      <c r="AP1677" s="19"/>
      <c r="AQ1677" s="19"/>
      <c r="AR1677" s="19"/>
      <c r="AS1677" s="19"/>
      <c r="AT1677" s="19"/>
      <c r="AU1677" s="19"/>
      <c r="AV1677" s="19"/>
      <c r="AW1677" s="19"/>
      <c r="AX1677" s="19"/>
      <c r="GA1677" s="42"/>
    </row>
    <row r="1678" spans="1:183" s="18" customFormat="1" ht="12.75" x14ac:dyDescent="0.2">
      <c r="A1678" s="39"/>
      <c r="B1678" s="40"/>
      <c r="C1678" s="40"/>
      <c r="D1678" s="40"/>
      <c r="E1678" s="40"/>
      <c r="F1678" s="40"/>
      <c r="G1678" s="41"/>
      <c r="H1678" s="40"/>
      <c r="I1678" s="40"/>
      <c r="J1678" s="40"/>
      <c r="K1678" s="19"/>
      <c r="L1678" s="19"/>
      <c r="M1678" s="19"/>
      <c r="N1678" s="19"/>
      <c r="O1678" s="19"/>
      <c r="P1678" s="19"/>
      <c r="Q1678" s="19"/>
      <c r="R1678" s="19"/>
      <c r="S1678" s="19"/>
      <c r="T1678" s="19"/>
      <c r="U1678" s="19"/>
      <c r="V1678" s="19"/>
      <c r="W1678" s="19"/>
      <c r="X1678" s="19"/>
      <c r="Y1678" s="19"/>
      <c r="Z1678" s="19"/>
      <c r="AA1678" s="19"/>
      <c r="AB1678" s="19"/>
      <c r="AC1678" s="19"/>
      <c r="AD1678" s="19"/>
      <c r="AE1678" s="19"/>
      <c r="AF1678" s="19"/>
      <c r="AG1678" s="19"/>
      <c r="AH1678" s="19"/>
      <c r="AI1678" s="19"/>
      <c r="AJ1678" s="19"/>
      <c r="AK1678" s="19"/>
      <c r="AL1678" s="19"/>
      <c r="AM1678" s="19"/>
      <c r="AN1678" s="19"/>
      <c r="AO1678" s="19"/>
      <c r="AP1678" s="19"/>
      <c r="AQ1678" s="19"/>
      <c r="AR1678" s="19"/>
      <c r="AS1678" s="19"/>
      <c r="AT1678" s="19"/>
      <c r="AU1678" s="19"/>
      <c r="AV1678" s="19"/>
      <c r="AW1678" s="19"/>
      <c r="AX1678" s="19"/>
      <c r="GA1678" s="42"/>
    </row>
    <row r="1679" spans="1:183" s="18" customFormat="1" ht="12.75" x14ac:dyDescent="0.2">
      <c r="A1679" s="39"/>
      <c r="B1679" s="40"/>
      <c r="C1679" s="40"/>
      <c r="D1679" s="40"/>
      <c r="E1679" s="40"/>
      <c r="F1679" s="40"/>
      <c r="G1679" s="41"/>
      <c r="H1679" s="40"/>
      <c r="I1679" s="40"/>
      <c r="J1679" s="40"/>
      <c r="K1679" s="19"/>
      <c r="L1679" s="19"/>
      <c r="M1679" s="19"/>
      <c r="N1679" s="19"/>
      <c r="O1679" s="19"/>
      <c r="P1679" s="19"/>
      <c r="Q1679" s="19"/>
      <c r="R1679" s="19"/>
      <c r="S1679" s="19"/>
      <c r="T1679" s="19"/>
      <c r="U1679" s="19"/>
      <c r="V1679" s="19"/>
      <c r="W1679" s="19"/>
      <c r="X1679" s="19"/>
      <c r="Y1679" s="19"/>
      <c r="Z1679" s="19"/>
      <c r="AA1679" s="19"/>
      <c r="AB1679" s="19"/>
      <c r="AC1679" s="19"/>
      <c r="AD1679" s="19"/>
      <c r="AE1679" s="19"/>
      <c r="AF1679" s="19"/>
      <c r="AG1679" s="19"/>
      <c r="AH1679" s="19"/>
      <c r="AI1679" s="19"/>
      <c r="AJ1679" s="19"/>
      <c r="AK1679" s="19"/>
      <c r="AL1679" s="19"/>
      <c r="AM1679" s="19"/>
      <c r="AN1679" s="19"/>
      <c r="AO1679" s="19"/>
      <c r="AP1679" s="19"/>
      <c r="AQ1679" s="19"/>
      <c r="AR1679" s="19"/>
      <c r="AS1679" s="19"/>
      <c r="AT1679" s="19"/>
      <c r="AU1679" s="19"/>
      <c r="AV1679" s="19"/>
      <c r="AW1679" s="19"/>
      <c r="AX1679" s="19"/>
      <c r="GA1679" s="42"/>
    </row>
    <row r="1680" spans="1:183" s="18" customFormat="1" ht="12.75" x14ac:dyDescent="0.2">
      <c r="A1680" s="39"/>
      <c r="B1680" s="40"/>
      <c r="C1680" s="40"/>
      <c r="D1680" s="40"/>
      <c r="E1680" s="40"/>
      <c r="F1680" s="40"/>
      <c r="G1680" s="41"/>
      <c r="H1680" s="40"/>
      <c r="I1680" s="40"/>
      <c r="J1680" s="40"/>
      <c r="K1680" s="19"/>
      <c r="L1680" s="19"/>
      <c r="M1680" s="19"/>
      <c r="N1680" s="19"/>
      <c r="O1680" s="19"/>
      <c r="P1680" s="19"/>
      <c r="Q1680" s="19"/>
      <c r="R1680" s="19"/>
      <c r="S1680" s="19"/>
      <c r="T1680" s="19"/>
      <c r="U1680" s="19"/>
      <c r="V1680" s="19"/>
      <c r="W1680" s="19"/>
      <c r="X1680" s="19"/>
      <c r="Y1680" s="19"/>
      <c r="Z1680" s="19"/>
      <c r="AA1680" s="19"/>
      <c r="AB1680" s="19"/>
      <c r="AC1680" s="19"/>
      <c r="AD1680" s="19"/>
      <c r="AE1680" s="19"/>
      <c r="AF1680" s="19"/>
      <c r="AG1680" s="19"/>
      <c r="AH1680" s="19"/>
      <c r="AI1680" s="19"/>
      <c r="AJ1680" s="19"/>
      <c r="AK1680" s="19"/>
      <c r="AL1680" s="19"/>
      <c r="AM1680" s="19"/>
      <c r="AN1680" s="19"/>
      <c r="AO1680" s="19"/>
      <c r="AP1680" s="19"/>
      <c r="AQ1680" s="19"/>
      <c r="AR1680" s="19"/>
      <c r="AS1680" s="19"/>
      <c r="AT1680" s="19"/>
      <c r="AU1680" s="19"/>
      <c r="AV1680" s="19"/>
      <c r="AW1680" s="19"/>
      <c r="AX1680" s="19"/>
      <c r="GA1680" s="42"/>
    </row>
    <row r="1681" spans="1:183" s="18" customFormat="1" ht="12.75" x14ac:dyDescent="0.2">
      <c r="A1681" s="39"/>
      <c r="B1681" s="40"/>
      <c r="C1681" s="40"/>
      <c r="D1681" s="40"/>
      <c r="E1681" s="40"/>
      <c r="F1681" s="40"/>
      <c r="G1681" s="41"/>
      <c r="H1681" s="40"/>
      <c r="I1681" s="40"/>
      <c r="J1681" s="40"/>
      <c r="K1681" s="19"/>
      <c r="L1681" s="19"/>
      <c r="M1681" s="19"/>
      <c r="N1681" s="19"/>
      <c r="O1681" s="19"/>
      <c r="P1681" s="19"/>
      <c r="Q1681" s="19"/>
      <c r="R1681" s="19"/>
      <c r="S1681" s="19"/>
      <c r="T1681" s="19"/>
      <c r="U1681" s="19"/>
      <c r="V1681" s="19"/>
      <c r="W1681" s="19"/>
      <c r="X1681" s="19"/>
      <c r="Y1681" s="19"/>
      <c r="Z1681" s="19"/>
      <c r="AA1681" s="19"/>
      <c r="AB1681" s="19"/>
      <c r="AC1681" s="19"/>
      <c r="AD1681" s="19"/>
      <c r="AE1681" s="19"/>
      <c r="AF1681" s="19"/>
      <c r="AG1681" s="19"/>
      <c r="AH1681" s="19"/>
      <c r="AI1681" s="19"/>
      <c r="AJ1681" s="19"/>
      <c r="AK1681" s="19"/>
      <c r="AL1681" s="19"/>
      <c r="AM1681" s="19"/>
      <c r="AN1681" s="19"/>
      <c r="AO1681" s="19"/>
      <c r="AP1681" s="19"/>
      <c r="AQ1681" s="19"/>
      <c r="AR1681" s="19"/>
      <c r="AS1681" s="19"/>
      <c r="AT1681" s="19"/>
      <c r="AU1681" s="19"/>
      <c r="AV1681" s="19"/>
      <c r="AW1681" s="19"/>
      <c r="AX1681" s="19"/>
      <c r="GA1681" s="42"/>
    </row>
    <row r="1682" spans="1:183" s="18" customFormat="1" ht="12.75" x14ac:dyDescent="0.2">
      <c r="A1682" s="39"/>
      <c r="B1682" s="40"/>
      <c r="C1682" s="40"/>
      <c r="D1682" s="40"/>
      <c r="E1682" s="40"/>
      <c r="F1682" s="40"/>
      <c r="G1682" s="41"/>
      <c r="H1682" s="40"/>
      <c r="I1682" s="40"/>
      <c r="J1682" s="40"/>
      <c r="K1682" s="19"/>
      <c r="L1682" s="19"/>
      <c r="M1682" s="19"/>
      <c r="N1682" s="19"/>
      <c r="O1682" s="19"/>
      <c r="P1682" s="19"/>
      <c r="Q1682" s="19"/>
      <c r="R1682" s="19"/>
      <c r="S1682" s="19"/>
      <c r="T1682" s="19"/>
      <c r="U1682" s="19"/>
      <c r="V1682" s="19"/>
      <c r="W1682" s="19"/>
      <c r="X1682" s="19"/>
      <c r="Y1682" s="19"/>
      <c r="Z1682" s="19"/>
      <c r="AA1682" s="19"/>
      <c r="AB1682" s="19"/>
      <c r="AC1682" s="19"/>
      <c r="AD1682" s="19"/>
      <c r="AE1682" s="19"/>
      <c r="AF1682" s="19"/>
      <c r="AG1682" s="19"/>
      <c r="AH1682" s="19"/>
      <c r="AI1682" s="19"/>
      <c r="AJ1682" s="19"/>
      <c r="AK1682" s="19"/>
      <c r="AL1682" s="19"/>
      <c r="AM1682" s="19"/>
      <c r="AN1682" s="19"/>
      <c r="AO1682" s="19"/>
      <c r="AP1682" s="19"/>
      <c r="AQ1682" s="19"/>
      <c r="AR1682" s="19"/>
      <c r="AS1682" s="19"/>
      <c r="AT1682" s="19"/>
      <c r="AU1682" s="19"/>
      <c r="AV1682" s="19"/>
      <c r="AW1682" s="19"/>
      <c r="AX1682" s="19"/>
      <c r="GA1682" s="42"/>
    </row>
    <row r="1683" spans="1:183" s="18" customFormat="1" ht="12.75" x14ac:dyDescent="0.2">
      <c r="A1683" s="39"/>
      <c r="B1683" s="40"/>
      <c r="C1683" s="40"/>
      <c r="D1683" s="40"/>
      <c r="E1683" s="40"/>
      <c r="F1683" s="40"/>
      <c r="G1683" s="41"/>
      <c r="H1683" s="40"/>
      <c r="I1683" s="40"/>
      <c r="J1683" s="40"/>
      <c r="K1683" s="19"/>
      <c r="L1683" s="19"/>
      <c r="M1683" s="19"/>
      <c r="N1683" s="19"/>
      <c r="O1683" s="19"/>
      <c r="P1683" s="19"/>
      <c r="Q1683" s="19"/>
      <c r="R1683" s="19"/>
      <c r="S1683" s="19"/>
      <c r="T1683" s="19"/>
      <c r="U1683" s="19"/>
      <c r="V1683" s="19"/>
      <c r="W1683" s="19"/>
      <c r="X1683" s="19"/>
      <c r="Y1683" s="19"/>
      <c r="Z1683" s="19"/>
      <c r="AA1683" s="19"/>
      <c r="AB1683" s="19"/>
      <c r="AC1683" s="19"/>
      <c r="AD1683" s="19"/>
      <c r="AE1683" s="19"/>
      <c r="AF1683" s="19"/>
      <c r="AG1683" s="19"/>
      <c r="AH1683" s="19"/>
      <c r="AI1683" s="19"/>
      <c r="AJ1683" s="19"/>
      <c r="AK1683" s="19"/>
      <c r="AL1683" s="19"/>
      <c r="AM1683" s="19"/>
      <c r="AN1683" s="19"/>
      <c r="AO1683" s="19"/>
      <c r="AP1683" s="19"/>
      <c r="AQ1683" s="19"/>
      <c r="AR1683" s="19"/>
      <c r="AS1683" s="19"/>
      <c r="AT1683" s="19"/>
      <c r="AU1683" s="19"/>
      <c r="AV1683" s="19"/>
      <c r="AW1683" s="19"/>
      <c r="AX1683" s="19"/>
      <c r="GA1683" s="42"/>
    </row>
    <row r="1684" spans="1:183" s="18" customFormat="1" ht="12.75" x14ac:dyDescent="0.2">
      <c r="A1684" s="39"/>
      <c r="B1684" s="40"/>
      <c r="C1684" s="40"/>
      <c r="D1684" s="40"/>
      <c r="E1684" s="40"/>
      <c r="F1684" s="40"/>
      <c r="G1684" s="41"/>
      <c r="H1684" s="40"/>
      <c r="I1684" s="40"/>
      <c r="J1684" s="40"/>
      <c r="K1684" s="19"/>
      <c r="L1684" s="19"/>
      <c r="M1684" s="19"/>
      <c r="N1684" s="19"/>
      <c r="O1684" s="19"/>
      <c r="P1684" s="19"/>
      <c r="Q1684" s="19"/>
      <c r="R1684" s="19"/>
      <c r="S1684" s="19"/>
      <c r="T1684" s="19"/>
      <c r="U1684" s="19"/>
      <c r="V1684" s="19"/>
      <c r="W1684" s="19"/>
      <c r="X1684" s="19"/>
      <c r="Y1684" s="19"/>
      <c r="Z1684" s="19"/>
      <c r="AA1684" s="19"/>
      <c r="AB1684" s="19"/>
      <c r="AC1684" s="19"/>
      <c r="AD1684" s="19"/>
      <c r="AE1684" s="19"/>
      <c r="AF1684" s="19"/>
      <c r="AG1684" s="19"/>
      <c r="AH1684" s="19"/>
      <c r="AI1684" s="19"/>
      <c r="AJ1684" s="19"/>
      <c r="AK1684" s="19"/>
      <c r="AL1684" s="19"/>
      <c r="AM1684" s="19"/>
      <c r="AN1684" s="19"/>
      <c r="AO1684" s="19"/>
      <c r="AP1684" s="19"/>
      <c r="AQ1684" s="19"/>
      <c r="AR1684" s="19"/>
      <c r="AS1684" s="19"/>
      <c r="AT1684" s="19"/>
      <c r="AU1684" s="19"/>
      <c r="AV1684" s="19"/>
      <c r="AW1684" s="19"/>
      <c r="AX1684" s="19"/>
      <c r="GA1684" s="42"/>
    </row>
    <row r="1685" spans="1:183" s="18" customFormat="1" ht="12.75" x14ac:dyDescent="0.2">
      <c r="A1685" s="39"/>
      <c r="B1685" s="40"/>
      <c r="C1685" s="40"/>
      <c r="D1685" s="40"/>
      <c r="E1685" s="40"/>
      <c r="F1685" s="40"/>
      <c r="G1685" s="41"/>
      <c r="H1685" s="40"/>
      <c r="I1685" s="40"/>
      <c r="J1685" s="40"/>
      <c r="K1685" s="19"/>
      <c r="L1685" s="19"/>
      <c r="M1685" s="19"/>
      <c r="N1685" s="19"/>
      <c r="O1685" s="19"/>
      <c r="P1685" s="19"/>
      <c r="Q1685" s="19"/>
      <c r="R1685" s="19"/>
      <c r="S1685" s="19"/>
      <c r="T1685" s="19"/>
      <c r="U1685" s="19"/>
      <c r="V1685" s="19"/>
      <c r="W1685" s="19"/>
      <c r="X1685" s="19"/>
      <c r="Y1685" s="19"/>
      <c r="Z1685" s="19"/>
      <c r="AA1685" s="19"/>
      <c r="AB1685" s="19"/>
      <c r="AC1685" s="19"/>
      <c r="AD1685" s="19"/>
      <c r="AE1685" s="19"/>
      <c r="AF1685" s="19"/>
      <c r="AG1685" s="19"/>
      <c r="AH1685" s="19"/>
      <c r="AI1685" s="19"/>
      <c r="AJ1685" s="19"/>
      <c r="AK1685" s="19"/>
      <c r="AL1685" s="19"/>
      <c r="AM1685" s="19"/>
      <c r="AN1685" s="19"/>
      <c r="AO1685" s="19"/>
      <c r="AP1685" s="19"/>
      <c r="AQ1685" s="19"/>
      <c r="AR1685" s="19"/>
      <c r="AS1685" s="19"/>
      <c r="AT1685" s="19"/>
      <c r="AU1685" s="19"/>
      <c r="AV1685" s="19"/>
      <c r="AW1685" s="19"/>
      <c r="AX1685" s="19"/>
      <c r="GA1685" s="42"/>
    </row>
    <row r="1686" spans="1:183" s="18" customFormat="1" ht="12.75" x14ac:dyDescent="0.2">
      <c r="A1686" s="39"/>
      <c r="B1686" s="40"/>
      <c r="C1686" s="40"/>
      <c r="D1686" s="40"/>
      <c r="E1686" s="40"/>
      <c r="F1686" s="40"/>
      <c r="G1686" s="41"/>
      <c r="H1686" s="40"/>
      <c r="I1686" s="40"/>
      <c r="J1686" s="40"/>
      <c r="K1686" s="19"/>
      <c r="L1686" s="19"/>
      <c r="M1686" s="19"/>
      <c r="N1686" s="19"/>
      <c r="O1686" s="19"/>
      <c r="P1686" s="19"/>
      <c r="Q1686" s="19"/>
      <c r="R1686" s="19"/>
      <c r="S1686" s="19"/>
      <c r="T1686" s="19"/>
      <c r="U1686" s="19"/>
      <c r="V1686" s="19"/>
      <c r="W1686" s="19"/>
      <c r="X1686" s="19"/>
      <c r="Y1686" s="19"/>
      <c r="Z1686" s="19"/>
      <c r="AA1686" s="19"/>
      <c r="AB1686" s="19"/>
      <c r="AC1686" s="19"/>
      <c r="AD1686" s="19"/>
      <c r="AE1686" s="19"/>
      <c r="AF1686" s="19"/>
      <c r="AG1686" s="19"/>
      <c r="AH1686" s="19"/>
      <c r="AI1686" s="19"/>
      <c r="AJ1686" s="19"/>
      <c r="AK1686" s="19"/>
      <c r="AL1686" s="19"/>
      <c r="AM1686" s="19"/>
      <c r="AN1686" s="19"/>
      <c r="AO1686" s="19"/>
      <c r="AP1686" s="19"/>
      <c r="AQ1686" s="19"/>
      <c r="AR1686" s="19"/>
      <c r="AS1686" s="19"/>
      <c r="AT1686" s="19"/>
      <c r="AU1686" s="19"/>
      <c r="AV1686" s="19"/>
      <c r="AW1686" s="19"/>
      <c r="AX1686" s="19"/>
      <c r="GA1686" s="42"/>
    </row>
    <row r="1687" spans="1:183" s="18" customFormat="1" ht="12.75" x14ac:dyDescent="0.2">
      <c r="A1687" s="39"/>
      <c r="B1687" s="40"/>
      <c r="C1687" s="40"/>
      <c r="D1687" s="40"/>
      <c r="E1687" s="40"/>
      <c r="F1687" s="40"/>
      <c r="G1687" s="41"/>
      <c r="H1687" s="40"/>
      <c r="I1687" s="40"/>
      <c r="J1687" s="40"/>
      <c r="K1687" s="19"/>
      <c r="L1687" s="19"/>
      <c r="M1687" s="19"/>
      <c r="N1687" s="19"/>
      <c r="O1687" s="19"/>
      <c r="P1687" s="19"/>
      <c r="Q1687" s="19"/>
      <c r="R1687" s="19"/>
      <c r="S1687" s="19"/>
      <c r="T1687" s="19"/>
      <c r="U1687" s="19"/>
      <c r="V1687" s="19"/>
      <c r="W1687" s="19"/>
      <c r="X1687" s="19"/>
      <c r="Y1687" s="19"/>
      <c r="Z1687" s="19"/>
      <c r="AA1687" s="19"/>
      <c r="AB1687" s="19"/>
      <c r="AC1687" s="19"/>
      <c r="AD1687" s="19"/>
      <c r="AE1687" s="19"/>
      <c r="AF1687" s="19"/>
      <c r="AG1687" s="19"/>
      <c r="AH1687" s="19"/>
      <c r="AI1687" s="19"/>
      <c r="AJ1687" s="19"/>
      <c r="AK1687" s="19"/>
      <c r="AL1687" s="19"/>
      <c r="AM1687" s="19"/>
      <c r="AN1687" s="19"/>
      <c r="AO1687" s="19"/>
      <c r="AP1687" s="19"/>
      <c r="AQ1687" s="19"/>
      <c r="AR1687" s="19"/>
      <c r="AS1687" s="19"/>
      <c r="AT1687" s="19"/>
      <c r="AU1687" s="19"/>
      <c r="AV1687" s="19"/>
      <c r="AW1687" s="19"/>
      <c r="AX1687" s="19"/>
      <c r="GA1687" s="42"/>
    </row>
    <row r="1688" spans="1:183" s="18" customFormat="1" ht="12.75" x14ac:dyDescent="0.2">
      <c r="A1688" s="39"/>
      <c r="B1688" s="40"/>
      <c r="C1688" s="40"/>
      <c r="D1688" s="40"/>
      <c r="E1688" s="40"/>
      <c r="F1688" s="40"/>
      <c r="G1688" s="41"/>
      <c r="H1688" s="40"/>
      <c r="I1688" s="40"/>
      <c r="J1688" s="40"/>
      <c r="K1688" s="19"/>
      <c r="L1688" s="19"/>
      <c r="M1688" s="19"/>
      <c r="N1688" s="19"/>
      <c r="O1688" s="19"/>
      <c r="P1688" s="19"/>
      <c r="Q1688" s="19"/>
      <c r="R1688" s="19"/>
      <c r="S1688" s="19"/>
      <c r="T1688" s="19"/>
      <c r="U1688" s="19"/>
      <c r="V1688" s="19"/>
      <c r="W1688" s="19"/>
      <c r="X1688" s="19"/>
      <c r="Y1688" s="19"/>
      <c r="Z1688" s="19"/>
      <c r="AA1688" s="19"/>
      <c r="AB1688" s="19"/>
      <c r="AC1688" s="19"/>
      <c r="AD1688" s="19"/>
      <c r="AE1688" s="19"/>
      <c r="AF1688" s="19"/>
      <c r="AG1688" s="19"/>
      <c r="AH1688" s="19"/>
      <c r="AI1688" s="19"/>
      <c r="AJ1688" s="19"/>
      <c r="AK1688" s="19"/>
      <c r="AL1688" s="19"/>
      <c r="AM1688" s="19"/>
      <c r="AN1688" s="19"/>
      <c r="AO1688" s="19"/>
      <c r="AP1688" s="19"/>
      <c r="AQ1688" s="19"/>
      <c r="AR1688" s="19"/>
      <c r="AS1688" s="19"/>
      <c r="AT1688" s="19"/>
      <c r="AU1688" s="19"/>
      <c r="AV1688" s="19"/>
      <c r="AW1688" s="19"/>
      <c r="AX1688" s="19"/>
      <c r="GA1688" s="42"/>
    </row>
    <row r="1689" spans="1:183" s="18" customFormat="1" ht="12.75" x14ac:dyDescent="0.2">
      <c r="A1689" s="39"/>
      <c r="B1689" s="40"/>
      <c r="C1689" s="40"/>
      <c r="D1689" s="40"/>
      <c r="E1689" s="40"/>
      <c r="F1689" s="40"/>
      <c r="G1689" s="41"/>
      <c r="H1689" s="40"/>
      <c r="I1689" s="40"/>
      <c r="J1689" s="40"/>
      <c r="K1689" s="19"/>
      <c r="L1689" s="19"/>
      <c r="M1689" s="19"/>
      <c r="N1689" s="19"/>
      <c r="O1689" s="19"/>
      <c r="P1689" s="19"/>
      <c r="Q1689" s="19"/>
      <c r="R1689" s="19"/>
      <c r="S1689" s="19"/>
      <c r="T1689" s="19"/>
      <c r="U1689" s="19"/>
      <c r="V1689" s="19"/>
      <c r="W1689" s="19"/>
      <c r="X1689" s="19"/>
      <c r="Y1689" s="19"/>
      <c r="Z1689" s="19"/>
      <c r="AA1689" s="19"/>
      <c r="AB1689" s="19"/>
      <c r="AC1689" s="19"/>
      <c r="AD1689" s="19"/>
      <c r="AE1689" s="19"/>
      <c r="AF1689" s="19"/>
      <c r="AG1689" s="19"/>
      <c r="AH1689" s="19"/>
      <c r="AI1689" s="19"/>
      <c r="AJ1689" s="19"/>
      <c r="AK1689" s="19"/>
      <c r="AL1689" s="19"/>
      <c r="AM1689" s="19"/>
      <c r="AN1689" s="19"/>
      <c r="AO1689" s="19"/>
      <c r="AP1689" s="19"/>
      <c r="AQ1689" s="19"/>
      <c r="AR1689" s="19"/>
      <c r="AS1689" s="19"/>
      <c r="AT1689" s="19"/>
      <c r="AU1689" s="19"/>
      <c r="AV1689" s="19"/>
      <c r="AW1689" s="19"/>
      <c r="AX1689" s="19"/>
      <c r="GA1689" s="42"/>
    </row>
    <row r="1690" spans="1:183" s="18" customFormat="1" ht="12.75" x14ac:dyDescent="0.2">
      <c r="A1690" s="39"/>
      <c r="B1690" s="40"/>
      <c r="C1690" s="40"/>
      <c r="D1690" s="40"/>
      <c r="E1690" s="40"/>
      <c r="F1690" s="40"/>
      <c r="G1690" s="41"/>
      <c r="H1690" s="40"/>
      <c r="I1690" s="40"/>
      <c r="J1690" s="40"/>
      <c r="K1690" s="19"/>
      <c r="L1690" s="19"/>
      <c r="M1690" s="19"/>
      <c r="N1690" s="19"/>
      <c r="O1690" s="19"/>
      <c r="P1690" s="19"/>
      <c r="Q1690" s="19"/>
      <c r="R1690" s="19"/>
      <c r="S1690" s="19"/>
      <c r="T1690" s="19"/>
      <c r="U1690" s="19"/>
      <c r="V1690" s="19"/>
      <c r="W1690" s="19"/>
      <c r="X1690" s="19"/>
      <c r="Y1690" s="19"/>
      <c r="Z1690" s="19"/>
      <c r="AA1690" s="19"/>
      <c r="AB1690" s="19"/>
      <c r="AC1690" s="19"/>
      <c r="AD1690" s="19"/>
      <c r="AE1690" s="19"/>
      <c r="AF1690" s="19"/>
      <c r="AG1690" s="19"/>
      <c r="AH1690" s="19"/>
      <c r="AI1690" s="19"/>
      <c r="AJ1690" s="19"/>
      <c r="AK1690" s="19"/>
      <c r="AL1690" s="19"/>
      <c r="AM1690" s="19"/>
      <c r="AN1690" s="19"/>
      <c r="AO1690" s="19"/>
      <c r="AP1690" s="19"/>
      <c r="AQ1690" s="19"/>
      <c r="AR1690" s="19"/>
      <c r="AS1690" s="19"/>
      <c r="AT1690" s="19"/>
      <c r="AU1690" s="19"/>
      <c r="AV1690" s="19"/>
      <c r="AW1690" s="19"/>
      <c r="AX1690" s="19"/>
      <c r="GA1690" s="42"/>
    </row>
    <row r="1691" spans="1:183" s="18" customFormat="1" ht="12.75" x14ac:dyDescent="0.2">
      <c r="A1691" s="39"/>
      <c r="B1691" s="40"/>
      <c r="C1691" s="40"/>
      <c r="D1691" s="40"/>
      <c r="E1691" s="40"/>
      <c r="F1691" s="40"/>
      <c r="G1691" s="41"/>
      <c r="H1691" s="40"/>
      <c r="I1691" s="40"/>
      <c r="J1691" s="40"/>
      <c r="K1691" s="19"/>
      <c r="L1691" s="19"/>
      <c r="M1691" s="19"/>
      <c r="N1691" s="19"/>
      <c r="O1691" s="19"/>
      <c r="P1691" s="19"/>
      <c r="Q1691" s="19"/>
      <c r="R1691" s="19"/>
      <c r="S1691" s="19"/>
      <c r="T1691" s="19"/>
      <c r="U1691" s="19"/>
      <c r="V1691" s="19"/>
      <c r="W1691" s="19"/>
      <c r="X1691" s="19"/>
      <c r="Y1691" s="19"/>
      <c r="Z1691" s="19"/>
      <c r="AA1691" s="19"/>
      <c r="AB1691" s="19"/>
      <c r="AC1691" s="19"/>
      <c r="AD1691" s="19"/>
      <c r="AE1691" s="19"/>
      <c r="AF1691" s="19"/>
      <c r="AG1691" s="19"/>
      <c r="AH1691" s="19"/>
      <c r="AI1691" s="19"/>
      <c r="AJ1691" s="19"/>
      <c r="AK1691" s="19"/>
      <c r="AL1691" s="19"/>
      <c r="AM1691" s="19"/>
      <c r="AN1691" s="19"/>
      <c r="AO1691" s="19"/>
      <c r="AP1691" s="19"/>
      <c r="AQ1691" s="19"/>
      <c r="AR1691" s="19"/>
      <c r="AS1691" s="19"/>
      <c r="AT1691" s="19"/>
      <c r="AU1691" s="19"/>
      <c r="AV1691" s="19"/>
      <c r="AW1691" s="19"/>
      <c r="AX1691" s="19"/>
      <c r="GA1691" s="42"/>
    </row>
    <row r="1692" spans="1:183" s="18" customFormat="1" ht="12.75" x14ac:dyDescent="0.2">
      <c r="A1692" s="39"/>
      <c r="B1692" s="40"/>
      <c r="C1692" s="40"/>
      <c r="D1692" s="40"/>
      <c r="E1692" s="40"/>
      <c r="F1692" s="40"/>
      <c r="G1692" s="41"/>
      <c r="H1692" s="40"/>
      <c r="I1692" s="40"/>
      <c r="J1692" s="40"/>
      <c r="K1692" s="19"/>
      <c r="L1692" s="19"/>
      <c r="M1692" s="19"/>
      <c r="N1692" s="19"/>
      <c r="O1692" s="19"/>
      <c r="P1692" s="19"/>
      <c r="Q1692" s="19"/>
      <c r="R1692" s="19"/>
      <c r="S1692" s="19"/>
      <c r="T1692" s="19"/>
      <c r="U1692" s="19"/>
      <c r="V1692" s="19"/>
      <c r="W1692" s="19"/>
      <c r="X1692" s="19"/>
      <c r="Y1692" s="19"/>
      <c r="Z1692" s="19"/>
      <c r="AA1692" s="19"/>
      <c r="AB1692" s="19"/>
      <c r="AC1692" s="19"/>
      <c r="AD1692" s="19"/>
      <c r="AE1692" s="19"/>
      <c r="AF1692" s="19"/>
      <c r="AG1692" s="19"/>
      <c r="AH1692" s="19"/>
      <c r="AI1692" s="19"/>
      <c r="AJ1692" s="19"/>
      <c r="AK1692" s="19"/>
      <c r="AL1692" s="19"/>
      <c r="AM1692" s="19"/>
      <c r="AN1692" s="19"/>
      <c r="AO1692" s="19"/>
      <c r="AP1692" s="19"/>
      <c r="AQ1692" s="19"/>
      <c r="AR1692" s="19"/>
      <c r="AS1692" s="19"/>
      <c r="AT1692" s="19"/>
      <c r="AU1692" s="19"/>
      <c r="AV1692" s="19"/>
      <c r="AW1692" s="19"/>
      <c r="AX1692" s="19"/>
      <c r="GA1692" s="42"/>
    </row>
    <row r="1693" spans="1:183" s="18" customFormat="1" ht="12.75" x14ac:dyDescent="0.2">
      <c r="A1693" s="39"/>
      <c r="B1693" s="40"/>
      <c r="C1693" s="40"/>
      <c r="D1693" s="40"/>
      <c r="E1693" s="40"/>
      <c r="F1693" s="40"/>
      <c r="G1693" s="41"/>
      <c r="H1693" s="40"/>
      <c r="I1693" s="40"/>
      <c r="J1693" s="40"/>
      <c r="K1693" s="19"/>
      <c r="L1693" s="19"/>
      <c r="M1693" s="19"/>
      <c r="N1693" s="19"/>
      <c r="O1693" s="19"/>
      <c r="P1693" s="19"/>
      <c r="Q1693" s="19"/>
      <c r="R1693" s="19"/>
      <c r="S1693" s="19"/>
      <c r="T1693" s="19"/>
      <c r="U1693" s="19"/>
      <c r="V1693" s="19"/>
      <c r="W1693" s="19"/>
      <c r="X1693" s="19"/>
      <c r="Y1693" s="19"/>
      <c r="Z1693" s="19"/>
      <c r="AA1693" s="19"/>
      <c r="AB1693" s="19"/>
      <c r="AC1693" s="19"/>
      <c r="AD1693" s="19"/>
      <c r="AE1693" s="19"/>
      <c r="AF1693" s="19"/>
      <c r="AG1693" s="19"/>
      <c r="AH1693" s="19"/>
      <c r="AI1693" s="19"/>
      <c r="AJ1693" s="19"/>
      <c r="AK1693" s="19"/>
      <c r="AL1693" s="19"/>
      <c r="AM1693" s="19"/>
      <c r="AN1693" s="19"/>
      <c r="AO1693" s="19"/>
      <c r="AP1693" s="19"/>
      <c r="AQ1693" s="19"/>
      <c r="AR1693" s="19"/>
      <c r="AS1693" s="19"/>
      <c r="AT1693" s="19"/>
      <c r="AU1693" s="19"/>
      <c r="AV1693" s="19"/>
      <c r="AW1693" s="19"/>
      <c r="AX1693" s="19"/>
      <c r="GA1693" s="42"/>
    </row>
    <row r="1694" spans="1:183" s="18" customFormat="1" ht="12.75" x14ac:dyDescent="0.2">
      <c r="A1694" s="39"/>
      <c r="B1694" s="40"/>
      <c r="C1694" s="40"/>
      <c r="D1694" s="40"/>
      <c r="E1694" s="40"/>
      <c r="F1694" s="40"/>
      <c r="G1694" s="41"/>
      <c r="H1694" s="40"/>
      <c r="I1694" s="40"/>
      <c r="J1694" s="40"/>
      <c r="K1694" s="19"/>
      <c r="L1694" s="19"/>
      <c r="M1694" s="19"/>
      <c r="N1694" s="19"/>
      <c r="O1694" s="19"/>
      <c r="P1694" s="19"/>
      <c r="Q1694" s="19"/>
      <c r="R1694" s="19"/>
      <c r="S1694" s="19"/>
      <c r="T1694" s="19"/>
      <c r="U1694" s="19"/>
      <c r="V1694" s="19"/>
      <c r="W1694" s="19"/>
      <c r="X1694" s="19"/>
      <c r="Y1694" s="19"/>
      <c r="Z1694" s="19"/>
      <c r="AA1694" s="19"/>
      <c r="AB1694" s="19"/>
      <c r="AC1694" s="19"/>
      <c r="AD1694" s="19"/>
      <c r="AE1694" s="19"/>
      <c r="AF1694" s="19"/>
      <c r="AG1694" s="19"/>
      <c r="AH1694" s="19"/>
      <c r="AI1694" s="19"/>
      <c r="AJ1694" s="19"/>
      <c r="AK1694" s="19"/>
      <c r="AL1694" s="19"/>
      <c r="AM1694" s="19"/>
      <c r="AN1694" s="19"/>
      <c r="AO1694" s="19"/>
      <c r="AP1694" s="19"/>
      <c r="AQ1694" s="19"/>
      <c r="AR1694" s="19"/>
      <c r="AS1694" s="19"/>
      <c r="AT1694" s="19"/>
      <c r="AU1694" s="19"/>
      <c r="AV1694" s="19"/>
      <c r="AW1694" s="19"/>
      <c r="AX1694" s="19"/>
      <c r="GA1694" s="42"/>
    </row>
    <row r="1695" spans="1:183" s="18" customFormat="1" ht="12.75" x14ac:dyDescent="0.2">
      <c r="A1695" s="39"/>
      <c r="B1695" s="40"/>
      <c r="C1695" s="40"/>
      <c r="D1695" s="40"/>
      <c r="E1695" s="40"/>
      <c r="F1695" s="40"/>
      <c r="G1695" s="41"/>
      <c r="H1695" s="40"/>
      <c r="I1695" s="40"/>
      <c r="J1695" s="40"/>
      <c r="K1695" s="19"/>
      <c r="L1695" s="19"/>
      <c r="M1695" s="19"/>
      <c r="N1695" s="19"/>
      <c r="O1695" s="19"/>
      <c r="P1695" s="19"/>
      <c r="Q1695" s="19"/>
      <c r="R1695" s="19"/>
      <c r="S1695" s="19"/>
      <c r="T1695" s="19"/>
      <c r="U1695" s="19"/>
      <c r="V1695" s="19"/>
      <c r="W1695" s="19"/>
      <c r="X1695" s="19"/>
      <c r="Y1695" s="19"/>
      <c r="Z1695" s="19"/>
      <c r="AA1695" s="19"/>
      <c r="AB1695" s="19"/>
      <c r="AC1695" s="19"/>
      <c r="AD1695" s="19"/>
      <c r="AE1695" s="19"/>
      <c r="AF1695" s="19"/>
      <c r="AG1695" s="19"/>
      <c r="AH1695" s="19"/>
      <c r="AI1695" s="19"/>
      <c r="AJ1695" s="19"/>
      <c r="AK1695" s="19"/>
      <c r="AL1695" s="19"/>
      <c r="AM1695" s="19"/>
      <c r="AN1695" s="19"/>
      <c r="AO1695" s="19"/>
      <c r="AP1695" s="19"/>
      <c r="AQ1695" s="19"/>
      <c r="AR1695" s="19"/>
      <c r="AS1695" s="19"/>
      <c r="AT1695" s="19"/>
      <c r="AU1695" s="19"/>
      <c r="AV1695" s="19"/>
      <c r="AW1695" s="19"/>
      <c r="AX1695" s="19"/>
      <c r="GA1695" s="42"/>
    </row>
    <row r="1696" spans="1:183" s="18" customFormat="1" ht="12.75" x14ac:dyDescent="0.2">
      <c r="A1696" s="39"/>
      <c r="B1696" s="40"/>
      <c r="C1696" s="40"/>
      <c r="D1696" s="40"/>
      <c r="E1696" s="40"/>
      <c r="F1696" s="40"/>
      <c r="G1696" s="41"/>
      <c r="H1696" s="40"/>
      <c r="I1696" s="40"/>
      <c r="J1696" s="40"/>
      <c r="K1696" s="19"/>
      <c r="L1696" s="19"/>
      <c r="M1696" s="19"/>
      <c r="N1696" s="19"/>
      <c r="O1696" s="19"/>
      <c r="P1696" s="19"/>
      <c r="Q1696" s="19"/>
      <c r="R1696" s="19"/>
      <c r="S1696" s="19"/>
      <c r="T1696" s="19"/>
      <c r="U1696" s="19"/>
      <c r="V1696" s="19"/>
      <c r="W1696" s="19"/>
      <c r="X1696" s="19"/>
      <c r="Y1696" s="19"/>
      <c r="Z1696" s="19"/>
      <c r="AA1696" s="19"/>
      <c r="AB1696" s="19"/>
      <c r="AC1696" s="19"/>
      <c r="AD1696" s="19"/>
      <c r="AE1696" s="19"/>
      <c r="AF1696" s="19"/>
      <c r="AG1696" s="19"/>
      <c r="AH1696" s="19"/>
      <c r="AI1696" s="19"/>
      <c r="AJ1696" s="19"/>
      <c r="AK1696" s="19"/>
      <c r="AL1696" s="19"/>
      <c r="AM1696" s="19"/>
      <c r="AN1696" s="19"/>
      <c r="AO1696" s="19"/>
      <c r="AP1696" s="19"/>
      <c r="AQ1696" s="19"/>
      <c r="AR1696" s="19"/>
      <c r="AS1696" s="19"/>
      <c r="AT1696" s="19"/>
      <c r="AU1696" s="19"/>
      <c r="AV1696" s="19"/>
      <c r="AW1696" s="19"/>
      <c r="AX1696" s="19"/>
      <c r="GA1696" s="42"/>
    </row>
    <row r="1697" spans="1:183" s="18" customFormat="1" ht="12.75" x14ac:dyDescent="0.2">
      <c r="A1697" s="39"/>
      <c r="B1697" s="40"/>
      <c r="C1697" s="40"/>
      <c r="D1697" s="40"/>
      <c r="E1697" s="40"/>
      <c r="F1697" s="40"/>
      <c r="G1697" s="41"/>
      <c r="H1697" s="40"/>
      <c r="I1697" s="40"/>
      <c r="J1697" s="40"/>
      <c r="K1697" s="19"/>
      <c r="L1697" s="19"/>
      <c r="M1697" s="19"/>
      <c r="N1697" s="19"/>
      <c r="O1697" s="19"/>
      <c r="P1697" s="19"/>
      <c r="Q1697" s="19"/>
      <c r="R1697" s="19"/>
      <c r="S1697" s="19"/>
      <c r="T1697" s="19"/>
      <c r="U1697" s="19"/>
      <c r="V1697" s="19"/>
      <c r="W1697" s="19"/>
      <c r="X1697" s="19"/>
      <c r="Y1697" s="19"/>
      <c r="Z1697" s="19"/>
      <c r="AA1697" s="19"/>
      <c r="AB1697" s="19"/>
      <c r="AC1697" s="19"/>
      <c r="AD1697" s="19"/>
      <c r="AE1697" s="19"/>
      <c r="AF1697" s="19"/>
      <c r="AG1697" s="19"/>
      <c r="AH1697" s="19"/>
      <c r="AI1697" s="19"/>
      <c r="AJ1697" s="19"/>
      <c r="AK1697" s="19"/>
      <c r="AL1697" s="19"/>
      <c r="AM1697" s="19"/>
      <c r="AN1697" s="19"/>
      <c r="AO1697" s="19"/>
      <c r="AP1697" s="19"/>
      <c r="AQ1697" s="19"/>
      <c r="AR1697" s="19"/>
      <c r="AS1697" s="19"/>
      <c r="AT1697" s="19"/>
      <c r="AU1697" s="19"/>
      <c r="AV1697" s="19"/>
      <c r="AW1697" s="19"/>
      <c r="AX1697" s="19"/>
      <c r="GA1697" s="42"/>
    </row>
    <row r="1698" spans="1:183" s="18" customFormat="1" ht="12.75" x14ac:dyDescent="0.2">
      <c r="A1698" s="39"/>
      <c r="B1698" s="40"/>
      <c r="C1698" s="40"/>
      <c r="D1698" s="40"/>
      <c r="E1698" s="40"/>
      <c r="F1698" s="40"/>
      <c r="G1698" s="41"/>
      <c r="H1698" s="40"/>
      <c r="I1698" s="40"/>
      <c r="J1698" s="40"/>
      <c r="K1698" s="19"/>
      <c r="L1698" s="19"/>
      <c r="M1698" s="19"/>
      <c r="N1698" s="19"/>
      <c r="O1698" s="19"/>
      <c r="P1698" s="19"/>
      <c r="Q1698" s="19"/>
      <c r="R1698" s="19"/>
      <c r="S1698" s="19"/>
      <c r="T1698" s="19"/>
      <c r="U1698" s="19"/>
      <c r="V1698" s="19"/>
      <c r="W1698" s="19"/>
      <c r="X1698" s="19"/>
      <c r="Y1698" s="19"/>
      <c r="Z1698" s="19"/>
      <c r="AA1698" s="19"/>
      <c r="AB1698" s="19"/>
      <c r="AC1698" s="19"/>
      <c r="AD1698" s="19"/>
      <c r="AE1698" s="19"/>
      <c r="AF1698" s="19"/>
      <c r="AG1698" s="19"/>
      <c r="AH1698" s="19"/>
      <c r="AI1698" s="19"/>
      <c r="AJ1698" s="19"/>
      <c r="AK1698" s="19"/>
      <c r="AL1698" s="19"/>
      <c r="AM1698" s="19"/>
      <c r="AN1698" s="19"/>
      <c r="AO1698" s="19"/>
      <c r="AP1698" s="19"/>
      <c r="AQ1698" s="19"/>
      <c r="AR1698" s="19"/>
      <c r="AS1698" s="19"/>
      <c r="AT1698" s="19"/>
      <c r="AU1698" s="19"/>
      <c r="AV1698" s="19"/>
      <c r="AW1698" s="19"/>
      <c r="AX1698" s="19"/>
      <c r="GA1698" s="42"/>
    </row>
    <row r="1699" spans="1:183" s="18" customFormat="1" ht="12.75" x14ac:dyDescent="0.2">
      <c r="A1699" s="39"/>
      <c r="B1699" s="40"/>
      <c r="C1699" s="40"/>
      <c r="D1699" s="40"/>
      <c r="E1699" s="40"/>
      <c r="F1699" s="40"/>
      <c r="G1699" s="41"/>
      <c r="H1699" s="40"/>
      <c r="I1699" s="40"/>
      <c r="J1699" s="40"/>
      <c r="K1699" s="19"/>
      <c r="L1699" s="19"/>
      <c r="M1699" s="19"/>
      <c r="N1699" s="19"/>
      <c r="O1699" s="19"/>
      <c r="P1699" s="19"/>
      <c r="Q1699" s="19"/>
      <c r="R1699" s="19"/>
      <c r="S1699" s="19"/>
      <c r="T1699" s="19"/>
      <c r="U1699" s="19"/>
      <c r="V1699" s="19"/>
      <c r="W1699" s="19"/>
      <c r="X1699" s="19"/>
      <c r="Y1699" s="19"/>
      <c r="Z1699" s="19"/>
      <c r="AA1699" s="19"/>
      <c r="AB1699" s="19"/>
      <c r="AC1699" s="19"/>
      <c r="AD1699" s="19"/>
      <c r="AE1699" s="19"/>
      <c r="AF1699" s="19"/>
      <c r="AG1699" s="19"/>
      <c r="AH1699" s="19"/>
      <c r="AI1699" s="19"/>
      <c r="AJ1699" s="19"/>
      <c r="AK1699" s="19"/>
      <c r="AL1699" s="19"/>
      <c r="AM1699" s="19"/>
      <c r="AN1699" s="19"/>
      <c r="AO1699" s="19"/>
      <c r="AP1699" s="19"/>
      <c r="AQ1699" s="19"/>
      <c r="AR1699" s="19"/>
      <c r="AS1699" s="19"/>
      <c r="AT1699" s="19"/>
      <c r="AU1699" s="19"/>
      <c r="AV1699" s="19"/>
      <c r="AW1699" s="19"/>
      <c r="AX1699" s="19"/>
      <c r="GA1699" s="42"/>
    </row>
    <row r="1700" spans="1:183" s="18" customFormat="1" ht="12.75" x14ac:dyDescent="0.2">
      <c r="A1700" s="39"/>
      <c r="B1700" s="40"/>
      <c r="C1700" s="40"/>
      <c r="D1700" s="40"/>
      <c r="E1700" s="40"/>
      <c r="F1700" s="40"/>
      <c r="G1700" s="41"/>
      <c r="H1700" s="40"/>
      <c r="I1700" s="40"/>
      <c r="J1700" s="40"/>
      <c r="K1700" s="19"/>
      <c r="L1700" s="19"/>
      <c r="M1700" s="19"/>
      <c r="N1700" s="19"/>
      <c r="O1700" s="19"/>
      <c r="P1700" s="19"/>
      <c r="Q1700" s="19"/>
      <c r="R1700" s="19"/>
      <c r="S1700" s="19"/>
      <c r="T1700" s="19"/>
      <c r="U1700" s="19"/>
      <c r="V1700" s="19"/>
      <c r="W1700" s="19"/>
      <c r="X1700" s="19"/>
      <c r="Y1700" s="19"/>
      <c r="Z1700" s="19"/>
      <c r="AA1700" s="19"/>
      <c r="AB1700" s="19"/>
      <c r="AC1700" s="19"/>
      <c r="AD1700" s="19"/>
      <c r="AE1700" s="19"/>
      <c r="AF1700" s="19"/>
      <c r="AG1700" s="19"/>
      <c r="AH1700" s="19"/>
      <c r="AI1700" s="19"/>
      <c r="AJ1700" s="19"/>
      <c r="AK1700" s="19"/>
      <c r="AL1700" s="19"/>
      <c r="AM1700" s="19"/>
      <c r="AN1700" s="19"/>
      <c r="AO1700" s="19"/>
      <c r="AP1700" s="19"/>
      <c r="AQ1700" s="19"/>
      <c r="AR1700" s="19"/>
      <c r="AS1700" s="19"/>
      <c r="AT1700" s="19"/>
      <c r="AU1700" s="19"/>
      <c r="AV1700" s="19"/>
      <c r="AW1700" s="19"/>
      <c r="AX1700" s="19"/>
      <c r="GA1700" s="42"/>
    </row>
    <row r="1701" spans="1:183" s="18" customFormat="1" ht="12.75" x14ac:dyDescent="0.2">
      <c r="A1701" s="39"/>
      <c r="B1701" s="40"/>
      <c r="C1701" s="40"/>
      <c r="D1701" s="40"/>
      <c r="E1701" s="40"/>
      <c r="F1701" s="40"/>
      <c r="G1701" s="41"/>
      <c r="H1701" s="40"/>
      <c r="I1701" s="40"/>
      <c r="J1701" s="40"/>
      <c r="K1701" s="19"/>
      <c r="L1701" s="19"/>
      <c r="M1701" s="19"/>
      <c r="N1701" s="19"/>
      <c r="O1701" s="19"/>
      <c r="P1701" s="19"/>
      <c r="Q1701" s="19"/>
      <c r="R1701" s="19"/>
      <c r="S1701" s="19"/>
      <c r="T1701" s="19"/>
      <c r="U1701" s="19"/>
      <c r="V1701" s="19"/>
      <c r="W1701" s="19"/>
      <c r="X1701" s="19"/>
      <c r="Y1701" s="19"/>
      <c r="Z1701" s="19"/>
      <c r="AA1701" s="19"/>
      <c r="AB1701" s="19"/>
      <c r="AC1701" s="19"/>
      <c r="AD1701" s="19"/>
      <c r="AE1701" s="19"/>
      <c r="AF1701" s="19"/>
      <c r="AG1701" s="19"/>
      <c r="AH1701" s="19"/>
      <c r="AI1701" s="19"/>
      <c r="AJ1701" s="19"/>
      <c r="AK1701" s="19"/>
      <c r="AL1701" s="19"/>
      <c r="AM1701" s="19"/>
      <c r="AN1701" s="19"/>
      <c r="AO1701" s="19"/>
      <c r="AP1701" s="19"/>
      <c r="AQ1701" s="19"/>
      <c r="AR1701" s="19"/>
      <c r="AS1701" s="19"/>
      <c r="AT1701" s="19"/>
      <c r="AU1701" s="19"/>
      <c r="AV1701" s="19"/>
      <c r="AW1701" s="19"/>
      <c r="AX1701" s="19"/>
      <c r="GA1701" s="42"/>
    </row>
    <row r="1702" spans="1:183" s="18" customFormat="1" ht="12.75" x14ac:dyDescent="0.2">
      <c r="A1702" s="39"/>
      <c r="B1702" s="40"/>
      <c r="C1702" s="40"/>
      <c r="D1702" s="40"/>
      <c r="E1702" s="40"/>
      <c r="F1702" s="40"/>
      <c r="G1702" s="41"/>
      <c r="H1702" s="40"/>
      <c r="I1702" s="40"/>
      <c r="J1702" s="40"/>
      <c r="K1702" s="19"/>
      <c r="L1702" s="19"/>
      <c r="M1702" s="19"/>
      <c r="N1702" s="19"/>
      <c r="O1702" s="19"/>
      <c r="P1702" s="19"/>
      <c r="Q1702" s="19"/>
      <c r="R1702" s="19"/>
      <c r="S1702" s="19"/>
      <c r="T1702" s="19"/>
      <c r="U1702" s="19"/>
      <c r="V1702" s="19"/>
      <c r="W1702" s="19"/>
      <c r="X1702" s="19"/>
      <c r="Y1702" s="19"/>
      <c r="Z1702" s="19"/>
      <c r="AA1702" s="19"/>
      <c r="AB1702" s="19"/>
      <c r="AC1702" s="19"/>
      <c r="AD1702" s="19"/>
      <c r="AE1702" s="19"/>
      <c r="AF1702" s="19"/>
      <c r="AG1702" s="19"/>
      <c r="AH1702" s="19"/>
      <c r="AI1702" s="19"/>
      <c r="AJ1702" s="19"/>
      <c r="AK1702" s="19"/>
      <c r="AL1702" s="19"/>
      <c r="AM1702" s="19"/>
      <c r="AN1702" s="19"/>
      <c r="AO1702" s="19"/>
      <c r="AP1702" s="19"/>
      <c r="AQ1702" s="19"/>
      <c r="AR1702" s="19"/>
      <c r="AS1702" s="19"/>
      <c r="AT1702" s="19"/>
      <c r="AU1702" s="19"/>
      <c r="AV1702" s="19"/>
      <c r="AW1702" s="19"/>
      <c r="AX1702" s="19"/>
      <c r="GA1702" s="42"/>
    </row>
    <row r="1703" spans="1:183" s="18" customFormat="1" ht="12.75" x14ac:dyDescent="0.2">
      <c r="A1703" s="39"/>
      <c r="B1703" s="40"/>
      <c r="C1703" s="40"/>
      <c r="D1703" s="40"/>
      <c r="E1703" s="40"/>
      <c r="F1703" s="40"/>
      <c r="G1703" s="41"/>
      <c r="H1703" s="40"/>
      <c r="I1703" s="40"/>
      <c r="J1703" s="40"/>
      <c r="K1703" s="19"/>
      <c r="L1703" s="19"/>
      <c r="M1703" s="19"/>
      <c r="N1703" s="19"/>
      <c r="O1703" s="19"/>
      <c r="P1703" s="19"/>
      <c r="Q1703" s="19"/>
      <c r="R1703" s="19"/>
      <c r="S1703" s="19"/>
      <c r="T1703" s="19"/>
      <c r="U1703" s="19"/>
      <c r="V1703" s="19"/>
      <c r="W1703" s="19"/>
      <c r="X1703" s="19"/>
      <c r="Y1703" s="19"/>
      <c r="Z1703" s="19"/>
      <c r="AA1703" s="19"/>
      <c r="AB1703" s="19"/>
      <c r="AC1703" s="19"/>
      <c r="AD1703" s="19"/>
      <c r="AE1703" s="19"/>
      <c r="AF1703" s="19"/>
      <c r="AG1703" s="19"/>
      <c r="AH1703" s="19"/>
      <c r="AI1703" s="19"/>
      <c r="AJ1703" s="19"/>
      <c r="AK1703" s="19"/>
      <c r="AL1703" s="19"/>
      <c r="AM1703" s="19"/>
      <c r="AN1703" s="19"/>
      <c r="AO1703" s="19"/>
      <c r="AP1703" s="19"/>
      <c r="AQ1703" s="19"/>
      <c r="AR1703" s="19"/>
      <c r="AS1703" s="19"/>
      <c r="AT1703" s="19"/>
      <c r="AU1703" s="19"/>
      <c r="AV1703" s="19"/>
      <c r="AW1703" s="19"/>
      <c r="AX1703" s="19"/>
      <c r="GA1703" s="42"/>
    </row>
    <row r="1704" spans="1:183" s="18" customFormat="1" ht="12.75" x14ac:dyDescent="0.2">
      <c r="A1704" s="39"/>
      <c r="B1704" s="40"/>
      <c r="C1704" s="40"/>
      <c r="D1704" s="40"/>
      <c r="E1704" s="40"/>
      <c r="F1704" s="40"/>
      <c r="G1704" s="41"/>
      <c r="H1704" s="40"/>
      <c r="I1704" s="40"/>
      <c r="J1704" s="40"/>
      <c r="K1704" s="19"/>
      <c r="L1704" s="19"/>
      <c r="M1704" s="19"/>
      <c r="N1704" s="19"/>
      <c r="O1704" s="19"/>
      <c r="P1704" s="19"/>
      <c r="Q1704" s="19"/>
      <c r="R1704" s="19"/>
      <c r="S1704" s="19"/>
      <c r="T1704" s="19"/>
      <c r="U1704" s="19"/>
      <c r="V1704" s="19"/>
      <c r="W1704" s="19"/>
      <c r="X1704" s="19"/>
      <c r="Y1704" s="19"/>
      <c r="Z1704" s="19"/>
      <c r="AA1704" s="19"/>
      <c r="AB1704" s="19"/>
      <c r="AC1704" s="19"/>
      <c r="AD1704" s="19"/>
      <c r="AE1704" s="19"/>
      <c r="AF1704" s="19"/>
      <c r="AG1704" s="19"/>
      <c r="AH1704" s="19"/>
      <c r="AI1704" s="19"/>
      <c r="AJ1704" s="19"/>
      <c r="AK1704" s="19"/>
      <c r="AL1704" s="19"/>
      <c r="AM1704" s="19"/>
      <c r="AN1704" s="19"/>
      <c r="AO1704" s="19"/>
      <c r="AP1704" s="19"/>
      <c r="AQ1704" s="19"/>
      <c r="AR1704" s="19"/>
      <c r="AS1704" s="19"/>
      <c r="AT1704" s="19"/>
      <c r="AU1704" s="19"/>
      <c r="AV1704" s="19"/>
      <c r="AW1704" s="19"/>
      <c r="AX1704" s="19"/>
      <c r="GA1704" s="42"/>
    </row>
    <row r="1705" spans="1:183" s="18" customFormat="1" ht="12.75" x14ac:dyDescent="0.2">
      <c r="A1705" s="39"/>
      <c r="B1705" s="40"/>
      <c r="C1705" s="40"/>
      <c r="D1705" s="40"/>
      <c r="E1705" s="40"/>
      <c r="F1705" s="40"/>
      <c r="G1705" s="41"/>
      <c r="H1705" s="40"/>
      <c r="I1705" s="40"/>
      <c r="J1705" s="40"/>
      <c r="K1705" s="19"/>
      <c r="L1705" s="19"/>
      <c r="M1705" s="19"/>
      <c r="N1705" s="19"/>
      <c r="O1705" s="19"/>
      <c r="P1705" s="19"/>
      <c r="Q1705" s="19"/>
      <c r="R1705" s="19"/>
      <c r="S1705" s="19"/>
      <c r="T1705" s="19"/>
      <c r="U1705" s="19"/>
      <c r="V1705" s="19"/>
      <c r="W1705" s="19"/>
      <c r="X1705" s="19"/>
      <c r="Y1705" s="19"/>
      <c r="Z1705" s="19"/>
      <c r="AA1705" s="19"/>
      <c r="AB1705" s="19"/>
      <c r="AC1705" s="19"/>
      <c r="AD1705" s="19"/>
      <c r="AE1705" s="19"/>
      <c r="AF1705" s="19"/>
      <c r="AG1705" s="19"/>
      <c r="AH1705" s="19"/>
      <c r="AI1705" s="19"/>
      <c r="AJ1705" s="19"/>
      <c r="AK1705" s="19"/>
      <c r="AL1705" s="19"/>
      <c r="AM1705" s="19"/>
      <c r="AN1705" s="19"/>
      <c r="AO1705" s="19"/>
      <c r="AP1705" s="19"/>
      <c r="AQ1705" s="19"/>
      <c r="AR1705" s="19"/>
      <c r="AS1705" s="19"/>
      <c r="AT1705" s="19"/>
      <c r="AU1705" s="19"/>
      <c r="AV1705" s="19"/>
      <c r="AW1705" s="19"/>
      <c r="AX1705" s="19"/>
      <c r="GA1705" s="42"/>
    </row>
    <row r="1706" spans="1:183" s="18" customFormat="1" ht="12.75" x14ac:dyDescent="0.2">
      <c r="A1706" s="39"/>
      <c r="B1706" s="40"/>
      <c r="C1706" s="40"/>
      <c r="D1706" s="40"/>
      <c r="E1706" s="40"/>
      <c r="F1706" s="40"/>
      <c r="G1706" s="41"/>
      <c r="H1706" s="40"/>
      <c r="I1706" s="40"/>
      <c r="J1706" s="40"/>
      <c r="K1706" s="19"/>
      <c r="L1706" s="19"/>
      <c r="M1706" s="19"/>
      <c r="N1706" s="19"/>
      <c r="O1706" s="19"/>
      <c r="P1706" s="19"/>
      <c r="Q1706" s="19"/>
      <c r="R1706" s="19"/>
      <c r="S1706" s="19"/>
      <c r="T1706" s="19"/>
      <c r="U1706" s="19"/>
      <c r="V1706" s="19"/>
      <c r="W1706" s="19"/>
      <c r="X1706" s="19"/>
      <c r="Y1706" s="19"/>
      <c r="Z1706" s="19"/>
      <c r="AA1706" s="19"/>
      <c r="AB1706" s="19"/>
      <c r="AC1706" s="19"/>
      <c r="AD1706" s="19"/>
      <c r="AE1706" s="19"/>
      <c r="AF1706" s="19"/>
      <c r="AG1706" s="19"/>
      <c r="AH1706" s="19"/>
      <c r="AI1706" s="19"/>
      <c r="AJ1706" s="19"/>
      <c r="AK1706" s="19"/>
      <c r="AL1706" s="19"/>
      <c r="AM1706" s="19"/>
      <c r="AN1706" s="19"/>
      <c r="AO1706" s="19"/>
      <c r="AP1706" s="19"/>
      <c r="AQ1706" s="19"/>
      <c r="AR1706" s="19"/>
      <c r="AS1706" s="19"/>
      <c r="AT1706" s="19"/>
      <c r="AU1706" s="19"/>
      <c r="AV1706" s="19"/>
      <c r="AW1706" s="19"/>
      <c r="AX1706" s="19"/>
      <c r="GA1706" s="42"/>
    </row>
    <row r="1707" spans="1:183" s="18" customFormat="1" ht="12.75" x14ac:dyDescent="0.2">
      <c r="A1707" s="39"/>
      <c r="B1707" s="40"/>
      <c r="C1707" s="40"/>
      <c r="D1707" s="40"/>
      <c r="E1707" s="40"/>
      <c r="F1707" s="40"/>
      <c r="G1707" s="41"/>
      <c r="H1707" s="40"/>
      <c r="I1707" s="40"/>
      <c r="J1707" s="40"/>
      <c r="K1707" s="19"/>
      <c r="L1707" s="19"/>
      <c r="M1707" s="19"/>
      <c r="N1707" s="19"/>
      <c r="O1707" s="19"/>
      <c r="P1707" s="19"/>
      <c r="Q1707" s="19"/>
      <c r="R1707" s="19"/>
      <c r="S1707" s="19"/>
      <c r="T1707" s="19"/>
      <c r="U1707" s="19"/>
      <c r="V1707" s="19"/>
      <c r="W1707" s="19"/>
      <c r="X1707" s="19"/>
      <c r="Y1707" s="19"/>
      <c r="Z1707" s="19"/>
      <c r="AA1707" s="19"/>
      <c r="AB1707" s="19"/>
      <c r="AC1707" s="19"/>
      <c r="AD1707" s="19"/>
      <c r="AE1707" s="19"/>
      <c r="AF1707" s="19"/>
      <c r="AG1707" s="19"/>
      <c r="AH1707" s="19"/>
      <c r="AI1707" s="19"/>
      <c r="AJ1707" s="19"/>
      <c r="AK1707" s="19"/>
      <c r="AL1707" s="19"/>
      <c r="AM1707" s="19"/>
      <c r="AN1707" s="19"/>
      <c r="AO1707" s="19"/>
      <c r="AP1707" s="19"/>
      <c r="AQ1707" s="19"/>
      <c r="AR1707" s="19"/>
      <c r="AS1707" s="19"/>
      <c r="AT1707" s="19"/>
      <c r="AU1707" s="19"/>
      <c r="AV1707" s="19"/>
      <c r="AW1707" s="19"/>
      <c r="AX1707" s="19"/>
      <c r="GA1707" s="42"/>
    </row>
    <row r="1708" spans="1:183" s="18" customFormat="1" ht="12.75" x14ac:dyDescent="0.2">
      <c r="A1708" s="39"/>
      <c r="B1708" s="40"/>
      <c r="C1708" s="40"/>
      <c r="D1708" s="40"/>
      <c r="E1708" s="40"/>
      <c r="F1708" s="40"/>
      <c r="G1708" s="41"/>
      <c r="H1708" s="40"/>
      <c r="I1708" s="40"/>
      <c r="J1708" s="40"/>
      <c r="K1708" s="19"/>
      <c r="L1708" s="19"/>
      <c r="M1708" s="19"/>
      <c r="N1708" s="19"/>
      <c r="O1708" s="19"/>
      <c r="P1708" s="19"/>
      <c r="Q1708" s="19"/>
      <c r="R1708" s="19"/>
      <c r="S1708" s="19"/>
      <c r="T1708" s="19"/>
      <c r="U1708" s="19"/>
      <c r="V1708" s="19"/>
      <c r="W1708" s="19"/>
      <c r="X1708" s="19"/>
      <c r="Y1708" s="19"/>
      <c r="Z1708" s="19"/>
      <c r="AA1708" s="19"/>
      <c r="AB1708" s="19"/>
      <c r="AC1708" s="19"/>
      <c r="AD1708" s="19"/>
      <c r="AE1708" s="19"/>
      <c r="AF1708" s="19"/>
      <c r="AG1708" s="19"/>
      <c r="AH1708" s="19"/>
      <c r="AI1708" s="19"/>
      <c r="AJ1708" s="19"/>
      <c r="AK1708" s="19"/>
      <c r="AL1708" s="19"/>
      <c r="AM1708" s="19"/>
      <c r="AN1708" s="19"/>
      <c r="AO1708" s="19"/>
      <c r="AP1708" s="19"/>
      <c r="AQ1708" s="19"/>
      <c r="AR1708" s="19"/>
      <c r="AS1708" s="19"/>
      <c r="AT1708" s="19"/>
      <c r="AU1708" s="19"/>
      <c r="AV1708" s="19"/>
      <c r="AW1708" s="19"/>
      <c r="AX1708" s="19"/>
      <c r="GA1708" s="42"/>
    </row>
    <row r="1709" spans="1:183" s="18" customFormat="1" ht="12.75" x14ac:dyDescent="0.2">
      <c r="A1709" s="39"/>
      <c r="B1709" s="40"/>
      <c r="C1709" s="40"/>
      <c r="D1709" s="40"/>
      <c r="E1709" s="40"/>
      <c r="F1709" s="40"/>
      <c r="G1709" s="41"/>
      <c r="H1709" s="40"/>
      <c r="I1709" s="40"/>
      <c r="J1709" s="40"/>
      <c r="K1709" s="19"/>
      <c r="L1709" s="19"/>
      <c r="M1709" s="19"/>
      <c r="N1709" s="19"/>
      <c r="O1709" s="19"/>
      <c r="P1709" s="19"/>
      <c r="Q1709" s="19"/>
      <c r="R1709" s="19"/>
      <c r="S1709" s="19"/>
      <c r="T1709" s="19"/>
      <c r="U1709" s="19"/>
      <c r="V1709" s="19"/>
      <c r="W1709" s="19"/>
      <c r="X1709" s="19"/>
      <c r="Y1709" s="19"/>
      <c r="Z1709" s="19"/>
      <c r="AA1709" s="19"/>
      <c r="AB1709" s="19"/>
      <c r="AC1709" s="19"/>
      <c r="AD1709" s="19"/>
      <c r="AE1709" s="19"/>
      <c r="AF1709" s="19"/>
      <c r="AG1709" s="19"/>
      <c r="AH1709" s="19"/>
      <c r="AI1709" s="19"/>
      <c r="AJ1709" s="19"/>
      <c r="AK1709" s="19"/>
      <c r="AL1709" s="19"/>
      <c r="AM1709" s="19"/>
      <c r="AN1709" s="19"/>
      <c r="AO1709" s="19"/>
      <c r="AP1709" s="19"/>
      <c r="AQ1709" s="19"/>
      <c r="AR1709" s="19"/>
      <c r="AS1709" s="19"/>
      <c r="AT1709" s="19"/>
      <c r="AU1709" s="19"/>
      <c r="AV1709" s="19"/>
      <c r="AW1709" s="19"/>
      <c r="AX1709" s="19"/>
      <c r="GA1709" s="42"/>
    </row>
    <row r="1710" spans="1:183" s="18" customFormat="1" ht="12.75" x14ac:dyDescent="0.2">
      <c r="A1710" s="39"/>
      <c r="B1710" s="40"/>
      <c r="C1710" s="40"/>
      <c r="D1710" s="40"/>
      <c r="E1710" s="40"/>
      <c r="F1710" s="40"/>
      <c r="G1710" s="41"/>
      <c r="H1710" s="40"/>
      <c r="I1710" s="40"/>
      <c r="J1710" s="40"/>
      <c r="K1710" s="19"/>
      <c r="L1710" s="19"/>
      <c r="M1710" s="19"/>
      <c r="N1710" s="19"/>
      <c r="O1710" s="19"/>
      <c r="P1710" s="19"/>
      <c r="Q1710" s="19"/>
      <c r="R1710" s="19"/>
      <c r="S1710" s="19"/>
      <c r="T1710" s="19"/>
      <c r="U1710" s="19"/>
      <c r="V1710" s="19"/>
      <c r="W1710" s="19"/>
      <c r="X1710" s="19"/>
      <c r="Y1710" s="19"/>
      <c r="Z1710" s="19"/>
      <c r="AA1710" s="19"/>
      <c r="AB1710" s="19"/>
      <c r="AC1710" s="19"/>
      <c r="AD1710" s="19"/>
      <c r="AE1710" s="19"/>
      <c r="AF1710" s="19"/>
      <c r="AG1710" s="19"/>
      <c r="AH1710" s="19"/>
      <c r="AI1710" s="19"/>
      <c r="AJ1710" s="19"/>
      <c r="AK1710" s="19"/>
      <c r="AL1710" s="19"/>
      <c r="AM1710" s="19"/>
      <c r="AN1710" s="19"/>
      <c r="AO1710" s="19"/>
      <c r="AP1710" s="19"/>
      <c r="AQ1710" s="19"/>
      <c r="AR1710" s="19"/>
      <c r="AS1710" s="19"/>
      <c r="AT1710" s="19"/>
      <c r="AU1710" s="19"/>
      <c r="AV1710" s="19"/>
      <c r="AW1710" s="19"/>
      <c r="AX1710" s="19"/>
      <c r="GA1710" s="42"/>
    </row>
    <row r="1711" spans="1:183" s="18" customFormat="1" ht="12.75" x14ac:dyDescent="0.2">
      <c r="A1711" s="39"/>
      <c r="B1711" s="40"/>
      <c r="C1711" s="40"/>
      <c r="D1711" s="40"/>
      <c r="E1711" s="40"/>
      <c r="F1711" s="40"/>
      <c r="G1711" s="41"/>
      <c r="H1711" s="40"/>
      <c r="I1711" s="40"/>
      <c r="J1711" s="40"/>
      <c r="K1711" s="19"/>
      <c r="L1711" s="19"/>
      <c r="M1711" s="19"/>
      <c r="N1711" s="19"/>
      <c r="O1711" s="19"/>
      <c r="P1711" s="19"/>
      <c r="Q1711" s="19"/>
      <c r="R1711" s="19"/>
      <c r="S1711" s="19"/>
      <c r="T1711" s="19"/>
      <c r="U1711" s="19"/>
      <c r="V1711" s="19"/>
      <c r="W1711" s="19"/>
      <c r="X1711" s="19"/>
      <c r="Y1711" s="19"/>
      <c r="Z1711" s="19"/>
      <c r="AA1711" s="19"/>
      <c r="AB1711" s="19"/>
      <c r="AC1711" s="19"/>
      <c r="AD1711" s="19"/>
      <c r="AE1711" s="19"/>
      <c r="AF1711" s="19"/>
      <c r="AG1711" s="19"/>
      <c r="AH1711" s="19"/>
      <c r="AI1711" s="19"/>
      <c r="AJ1711" s="19"/>
      <c r="AK1711" s="19"/>
      <c r="AL1711" s="19"/>
      <c r="AM1711" s="19"/>
      <c r="AN1711" s="19"/>
      <c r="AO1711" s="19"/>
      <c r="AP1711" s="19"/>
      <c r="AQ1711" s="19"/>
      <c r="AR1711" s="19"/>
      <c r="AS1711" s="19"/>
      <c r="AT1711" s="19"/>
      <c r="AU1711" s="19"/>
      <c r="AV1711" s="19"/>
      <c r="AW1711" s="19"/>
      <c r="AX1711" s="19"/>
      <c r="GA1711" s="42"/>
    </row>
    <row r="1712" spans="1:183" s="18" customFormat="1" ht="12.75" x14ac:dyDescent="0.2">
      <c r="A1712" s="39"/>
      <c r="B1712" s="40"/>
      <c r="C1712" s="40"/>
      <c r="D1712" s="40"/>
      <c r="E1712" s="40"/>
      <c r="F1712" s="40"/>
      <c r="G1712" s="41"/>
      <c r="H1712" s="40"/>
      <c r="I1712" s="40"/>
      <c r="J1712" s="40"/>
      <c r="K1712" s="19"/>
      <c r="L1712" s="19"/>
      <c r="M1712" s="19"/>
      <c r="N1712" s="19"/>
      <c r="O1712" s="19"/>
      <c r="P1712" s="19"/>
      <c r="Q1712" s="19"/>
      <c r="R1712" s="19"/>
      <c r="S1712" s="19"/>
      <c r="T1712" s="19"/>
      <c r="U1712" s="19"/>
      <c r="V1712" s="19"/>
      <c r="W1712" s="19"/>
      <c r="X1712" s="19"/>
      <c r="Y1712" s="19"/>
      <c r="Z1712" s="19"/>
      <c r="AA1712" s="19"/>
      <c r="AB1712" s="19"/>
      <c r="AC1712" s="19"/>
      <c r="AD1712" s="19"/>
      <c r="AE1712" s="19"/>
      <c r="AF1712" s="19"/>
      <c r="AG1712" s="19"/>
      <c r="AH1712" s="19"/>
      <c r="AI1712" s="19"/>
      <c r="AJ1712" s="19"/>
      <c r="AK1712" s="19"/>
      <c r="AL1712" s="19"/>
      <c r="AM1712" s="19"/>
      <c r="AN1712" s="19"/>
      <c r="AO1712" s="19"/>
      <c r="AP1712" s="19"/>
      <c r="AQ1712" s="19"/>
      <c r="AR1712" s="19"/>
      <c r="AS1712" s="19"/>
      <c r="AT1712" s="19"/>
      <c r="AU1712" s="19"/>
      <c r="AV1712" s="19"/>
      <c r="AW1712" s="19"/>
      <c r="AX1712" s="19"/>
      <c r="GA1712" s="42"/>
    </row>
    <row r="1713" spans="1:183" s="18" customFormat="1" ht="12.75" x14ac:dyDescent="0.2">
      <c r="A1713" s="39"/>
      <c r="B1713" s="40"/>
      <c r="C1713" s="40"/>
      <c r="D1713" s="40"/>
      <c r="E1713" s="40"/>
      <c r="F1713" s="40"/>
      <c r="G1713" s="41"/>
      <c r="H1713" s="40"/>
      <c r="I1713" s="40"/>
      <c r="J1713" s="40"/>
      <c r="K1713" s="19"/>
      <c r="L1713" s="19"/>
      <c r="M1713" s="19"/>
      <c r="N1713" s="19"/>
      <c r="O1713" s="19"/>
      <c r="P1713" s="19"/>
      <c r="Q1713" s="19"/>
      <c r="R1713" s="19"/>
      <c r="S1713" s="19"/>
      <c r="T1713" s="19"/>
      <c r="U1713" s="19"/>
      <c r="V1713" s="19"/>
      <c r="W1713" s="19"/>
      <c r="X1713" s="19"/>
      <c r="Y1713" s="19"/>
      <c r="Z1713" s="19"/>
      <c r="AA1713" s="19"/>
      <c r="AB1713" s="19"/>
      <c r="AC1713" s="19"/>
      <c r="AD1713" s="19"/>
      <c r="AE1713" s="19"/>
      <c r="AF1713" s="19"/>
      <c r="AG1713" s="19"/>
      <c r="AH1713" s="19"/>
      <c r="AI1713" s="19"/>
      <c r="AJ1713" s="19"/>
      <c r="AK1713" s="19"/>
      <c r="AL1713" s="19"/>
      <c r="AM1713" s="19"/>
      <c r="AN1713" s="19"/>
      <c r="AO1713" s="19"/>
      <c r="AP1713" s="19"/>
      <c r="AQ1713" s="19"/>
      <c r="AR1713" s="19"/>
      <c r="AS1713" s="19"/>
      <c r="AT1713" s="19"/>
      <c r="AU1713" s="19"/>
      <c r="AV1713" s="19"/>
      <c r="AW1713" s="19"/>
      <c r="AX1713" s="19"/>
      <c r="GA1713" s="42"/>
    </row>
    <row r="1714" spans="1:183" s="18" customFormat="1" ht="12.75" x14ac:dyDescent="0.2">
      <c r="A1714" s="39"/>
      <c r="B1714" s="40"/>
      <c r="C1714" s="40"/>
      <c r="D1714" s="40"/>
      <c r="E1714" s="40"/>
      <c r="F1714" s="40"/>
      <c r="G1714" s="41"/>
      <c r="H1714" s="40"/>
      <c r="I1714" s="40"/>
      <c r="J1714" s="40"/>
      <c r="K1714" s="19"/>
      <c r="L1714" s="19"/>
      <c r="M1714" s="19"/>
      <c r="N1714" s="19"/>
      <c r="O1714" s="19"/>
      <c r="P1714" s="19"/>
      <c r="Q1714" s="19"/>
      <c r="R1714" s="19"/>
      <c r="S1714" s="19"/>
      <c r="T1714" s="19"/>
      <c r="U1714" s="19"/>
      <c r="V1714" s="19"/>
      <c r="W1714" s="19"/>
      <c r="X1714" s="19"/>
      <c r="Y1714" s="19"/>
      <c r="Z1714" s="19"/>
      <c r="AA1714" s="19"/>
      <c r="AB1714" s="19"/>
      <c r="AC1714" s="19"/>
      <c r="AD1714" s="19"/>
      <c r="AE1714" s="19"/>
      <c r="AF1714" s="19"/>
      <c r="AG1714" s="19"/>
      <c r="AH1714" s="19"/>
      <c r="AI1714" s="19"/>
      <c r="AJ1714" s="19"/>
      <c r="AK1714" s="19"/>
      <c r="AL1714" s="19"/>
      <c r="AM1714" s="19"/>
      <c r="AN1714" s="19"/>
      <c r="AO1714" s="19"/>
      <c r="AP1714" s="19"/>
      <c r="AQ1714" s="19"/>
      <c r="AR1714" s="19"/>
      <c r="AS1714" s="19"/>
      <c r="AT1714" s="19"/>
      <c r="AU1714" s="19"/>
      <c r="AV1714" s="19"/>
      <c r="AW1714" s="19"/>
      <c r="AX1714" s="19"/>
      <c r="GA1714" s="42"/>
    </row>
    <row r="1715" spans="1:183" s="18" customFormat="1" ht="12.75" x14ac:dyDescent="0.2">
      <c r="A1715" s="39"/>
      <c r="B1715" s="40"/>
      <c r="C1715" s="40"/>
      <c r="D1715" s="40"/>
      <c r="E1715" s="40"/>
      <c r="F1715" s="40"/>
      <c r="G1715" s="41"/>
      <c r="H1715" s="40"/>
      <c r="I1715" s="40"/>
      <c r="J1715" s="40"/>
      <c r="K1715" s="19"/>
      <c r="L1715" s="19"/>
      <c r="M1715" s="19"/>
      <c r="N1715" s="19"/>
      <c r="O1715" s="19"/>
      <c r="P1715" s="19"/>
      <c r="Q1715" s="19"/>
      <c r="R1715" s="19"/>
      <c r="S1715" s="19"/>
      <c r="T1715" s="19"/>
      <c r="U1715" s="19"/>
      <c r="V1715" s="19"/>
      <c r="W1715" s="19"/>
      <c r="X1715" s="19"/>
      <c r="Y1715" s="19"/>
      <c r="Z1715" s="19"/>
      <c r="AA1715" s="19"/>
      <c r="AB1715" s="19"/>
      <c r="AC1715" s="19"/>
      <c r="AD1715" s="19"/>
      <c r="AE1715" s="19"/>
      <c r="AF1715" s="19"/>
      <c r="AG1715" s="19"/>
      <c r="AH1715" s="19"/>
      <c r="AI1715" s="19"/>
      <c r="AJ1715" s="19"/>
      <c r="AK1715" s="19"/>
      <c r="AL1715" s="19"/>
      <c r="AM1715" s="19"/>
      <c r="AN1715" s="19"/>
      <c r="AO1715" s="19"/>
      <c r="AP1715" s="19"/>
      <c r="AQ1715" s="19"/>
      <c r="AR1715" s="19"/>
      <c r="AS1715" s="19"/>
      <c r="AT1715" s="19"/>
      <c r="AU1715" s="19"/>
      <c r="AV1715" s="19"/>
      <c r="AW1715" s="19"/>
      <c r="AX1715" s="19"/>
      <c r="GA1715" s="42"/>
    </row>
    <row r="1716" spans="1:183" s="18" customFormat="1" ht="12.75" x14ac:dyDescent="0.2">
      <c r="A1716" s="39"/>
      <c r="B1716" s="40"/>
      <c r="C1716" s="40"/>
      <c r="D1716" s="40"/>
      <c r="E1716" s="40"/>
      <c r="F1716" s="40"/>
      <c r="G1716" s="41"/>
      <c r="H1716" s="40"/>
      <c r="I1716" s="40"/>
      <c r="J1716" s="40"/>
      <c r="K1716" s="19"/>
      <c r="L1716" s="19"/>
      <c r="M1716" s="19"/>
      <c r="N1716" s="19"/>
      <c r="O1716" s="19"/>
      <c r="P1716" s="19"/>
      <c r="Q1716" s="19"/>
      <c r="R1716" s="19"/>
      <c r="S1716" s="19"/>
      <c r="T1716" s="19"/>
      <c r="U1716" s="19"/>
      <c r="V1716" s="19"/>
      <c r="W1716" s="19"/>
      <c r="X1716" s="19"/>
      <c r="Y1716" s="19"/>
      <c r="Z1716" s="19"/>
      <c r="AA1716" s="19"/>
      <c r="AB1716" s="19"/>
      <c r="AC1716" s="19"/>
      <c r="AD1716" s="19"/>
      <c r="AE1716" s="19"/>
      <c r="AF1716" s="19"/>
      <c r="AG1716" s="19"/>
      <c r="AH1716" s="19"/>
      <c r="AI1716" s="19"/>
      <c r="AJ1716" s="19"/>
      <c r="AK1716" s="19"/>
      <c r="AL1716" s="19"/>
      <c r="AM1716" s="19"/>
      <c r="AN1716" s="19"/>
      <c r="AO1716" s="19"/>
      <c r="AP1716" s="19"/>
      <c r="AQ1716" s="19"/>
      <c r="AR1716" s="19"/>
      <c r="AS1716" s="19"/>
      <c r="AT1716" s="19"/>
      <c r="AU1716" s="19"/>
      <c r="AV1716" s="19"/>
      <c r="AW1716" s="19"/>
      <c r="AX1716" s="19"/>
      <c r="GA1716" s="42"/>
    </row>
    <row r="1717" spans="1:183" s="18" customFormat="1" ht="12.75" x14ac:dyDescent="0.2">
      <c r="A1717" s="39"/>
      <c r="B1717" s="40"/>
      <c r="C1717" s="40"/>
      <c r="D1717" s="40"/>
      <c r="E1717" s="40"/>
      <c r="F1717" s="40"/>
      <c r="G1717" s="41"/>
      <c r="H1717" s="40"/>
      <c r="I1717" s="40"/>
      <c r="J1717" s="40"/>
      <c r="K1717" s="19"/>
      <c r="L1717" s="19"/>
      <c r="M1717" s="19"/>
      <c r="N1717" s="19"/>
      <c r="O1717" s="19"/>
      <c r="P1717" s="19"/>
      <c r="Q1717" s="19"/>
      <c r="R1717" s="19"/>
      <c r="S1717" s="19"/>
      <c r="T1717" s="19"/>
      <c r="U1717" s="19"/>
      <c r="V1717" s="19"/>
      <c r="W1717" s="19"/>
      <c r="X1717" s="19"/>
      <c r="Y1717" s="19"/>
      <c r="Z1717" s="19"/>
      <c r="AA1717" s="19"/>
      <c r="AB1717" s="19"/>
      <c r="AC1717" s="19"/>
      <c r="AD1717" s="19"/>
      <c r="AE1717" s="19"/>
      <c r="AF1717" s="19"/>
      <c r="AG1717" s="19"/>
      <c r="AH1717" s="19"/>
      <c r="AI1717" s="19"/>
      <c r="AJ1717" s="19"/>
      <c r="AK1717" s="19"/>
      <c r="AL1717" s="19"/>
      <c r="AM1717" s="19"/>
      <c r="AN1717" s="19"/>
      <c r="AO1717" s="19"/>
      <c r="AP1717" s="19"/>
      <c r="AQ1717" s="19"/>
      <c r="AR1717" s="19"/>
      <c r="AS1717" s="19"/>
      <c r="AT1717" s="19"/>
      <c r="AU1717" s="19"/>
      <c r="AV1717" s="19"/>
      <c r="AW1717" s="19"/>
      <c r="AX1717" s="19"/>
      <c r="GA1717" s="42"/>
    </row>
    <row r="1718" spans="1:183" s="18" customFormat="1" ht="12.75" x14ac:dyDescent="0.2">
      <c r="A1718" s="39"/>
      <c r="B1718" s="40"/>
      <c r="C1718" s="40"/>
      <c r="D1718" s="40"/>
      <c r="E1718" s="40"/>
      <c r="F1718" s="40"/>
      <c r="G1718" s="41"/>
      <c r="H1718" s="40"/>
      <c r="I1718" s="40"/>
      <c r="J1718" s="40"/>
      <c r="K1718" s="19"/>
      <c r="L1718" s="19"/>
      <c r="M1718" s="19"/>
      <c r="N1718" s="19"/>
      <c r="O1718" s="19"/>
      <c r="P1718" s="19"/>
      <c r="Q1718" s="19"/>
      <c r="R1718" s="19"/>
      <c r="S1718" s="19"/>
      <c r="T1718" s="19"/>
      <c r="U1718" s="19"/>
      <c r="V1718" s="19"/>
      <c r="W1718" s="19"/>
      <c r="X1718" s="19"/>
      <c r="Y1718" s="19"/>
      <c r="Z1718" s="19"/>
      <c r="AA1718" s="19"/>
      <c r="AB1718" s="19"/>
      <c r="AC1718" s="19"/>
      <c r="AD1718" s="19"/>
      <c r="AE1718" s="19"/>
      <c r="AF1718" s="19"/>
      <c r="AG1718" s="19"/>
      <c r="AH1718" s="19"/>
      <c r="AI1718" s="19"/>
      <c r="AJ1718" s="19"/>
      <c r="AK1718" s="19"/>
      <c r="AL1718" s="19"/>
      <c r="AM1718" s="19"/>
      <c r="AN1718" s="19"/>
      <c r="AO1718" s="19"/>
      <c r="AP1718" s="19"/>
      <c r="AQ1718" s="19"/>
      <c r="AR1718" s="19"/>
      <c r="AS1718" s="19"/>
      <c r="AT1718" s="19"/>
      <c r="AU1718" s="19"/>
      <c r="AV1718" s="19"/>
      <c r="AW1718" s="19"/>
      <c r="AX1718" s="19"/>
      <c r="GA1718" s="42"/>
    </row>
    <row r="1719" spans="1:183" s="18" customFormat="1" ht="12.75" x14ac:dyDescent="0.2">
      <c r="A1719" s="39"/>
      <c r="B1719" s="40"/>
      <c r="C1719" s="40"/>
      <c r="D1719" s="40"/>
      <c r="E1719" s="40"/>
      <c r="F1719" s="40"/>
      <c r="G1719" s="41"/>
      <c r="H1719" s="40"/>
      <c r="I1719" s="40"/>
      <c r="J1719" s="40"/>
      <c r="K1719" s="19"/>
      <c r="L1719" s="19"/>
      <c r="M1719" s="19"/>
      <c r="N1719" s="19"/>
      <c r="O1719" s="19"/>
      <c r="P1719" s="19"/>
      <c r="Q1719" s="19"/>
      <c r="R1719" s="19"/>
      <c r="S1719" s="19"/>
      <c r="T1719" s="19"/>
      <c r="U1719" s="19"/>
      <c r="V1719" s="19"/>
      <c r="W1719" s="19"/>
      <c r="X1719" s="19"/>
      <c r="Y1719" s="19"/>
      <c r="Z1719" s="19"/>
      <c r="AA1719" s="19"/>
      <c r="AB1719" s="19"/>
      <c r="AC1719" s="19"/>
      <c r="AD1719" s="19"/>
      <c r="AE1719" s="19"/>
      <c r="AF1719" s="19"/>
      <c r="AG1719" s="19"/>
      <c r="AH1719" s="19"/>
      <c r="AI1719" s="19"/>
      <c r="AJ1719" s="19"/>
      <c r="AK1719" s="19"/>
      <c r="AL1719" s="19"/>
      <c r="AM1719" s="19"/>
      <c r="AN1719" s="19"/>
      <c r="AO1719" s="19"/>
      <c r="AP1719" s="19"/>
      <c r="AQ1719" s="19"/>
      <c r="AR1719" s="19"/>
      <c r="AS1719" s="19"/>
      <c r="AT1719" s="19"/>
      <c r="AU1719" s="19"/>
      <c r="AV1719" s="19"/>
      <c r="AW1719" s="19"/>
      <c r="AX1719" s="19"/>
      <c r="GA1719" s="42"/>
    </row>
    <row r="1720" spans="1:183" s="18" customFormat="1" ht="12.75" x14ac:dyDescent="0.2">
      <c r="A1720" s="39"/>
      <c r="B1720" s="40"/>
      <c r="C1720" s="40"/>
      <c r="D1720" s="40"/>
      <c r="E1720" s="40"/>
      <c r="F1720" s="40"/>
      <c r="G1720" s="41"/>
      <c r="H1720" s="40"/>
      <c r="I1720" s="40"/>
      <c r="J1720" s="40"/>
      <c r="K1720" s="19"/>
      <c r="L1720" s="19"/>
      <c r="M1720" s="19"/>
      <c r="N1720" s="19"/>
      <c r="O1720" s="19"/>
      <c r="P1720" s="19"/>
      <c r="Q1720" s="19"/>
      <c r="R1720" s="19"/>
      <c r="S1720" s="19"/>
      <c r="T1720" s="19"/>
      <c r="U1720" s="19"/>
      <c r="V1720" s="19"/>
      <c r="W1720" s="19"/>
      <c r="X1720" s="19"/>
      <c r="Y1720" s="19"/>
      <c r="Z1720" s="19"/>
      <c r="AA1720" s="19"/>
      <c r="AB1720" s="19"/>
      <c r="AC1720" s="19"/>
      <c r="AD1720" s="19"/>
      <c r="AE1720" s="19"/>
      <c r="AF1720" s="19"/>
      <c r="AG1720" s="19"/>
      <c r="AH1720" s="19"/>
      <c r="AI1720" s="19"/>
      <c r="AJ1720" s="19"/>
      <c r="AK1720" s="19"/>
      <c r="AL1720" s="19"/>
      <c r="AM1720" s="19"/>
      <c r="AN1720" s="19"/>
      <c r="AO1720" s="19"/>
      <c r="AP1720" s="19"/>
      <c r="AQ1720" s="19"/>
      <c r="AR1720" s="19"/>
      <c r="AS1720" s="19"/>
      <c r="AT1720" s="19"/>
      <c r="AU1720" s="19"/>
      <c r="AV1720" s="19"/>
      <c r="AW1720" s="19"/>
      <c r="AX1720" s="19"/>
      <c r="GA1720" s="42"/>
    </row>
    <row r="1721" spans="1:183" s="18" customFormat="1" ht="12.75" x14ac:dyDescent="0.2">
      <c r="A1721" s="39"/>
      <c r="B1721" s="40"/>
      <c r="C1721" s="40"/>
      <c r="D1721" s="40"/>
      <c r="E1721" s="40"/>
      <c r="F1721" s="40"/>
      <c r="G1721" s="41"/>
      <c r="H1721" s="40"/>
      <c r="I1721" s="40"/>
      <c r="J1721" s="40"/>
      <c r="K1721" s="19"/>
      <c r="L1721" s="19"/>
      <c r="M1721" s="19"/>
      <c r="N1721" s="19"/>
      <c r="O1721" s="19"/>
      <c r="P1721" s="19"/>
      <c r="Q1721" s="19"/>
      <c r="R1721" s="19"/>
      <c r="S1721" s="19"/>
      <c r="T1721" s="19"/>
      <c r="U1721" s="19"/>
      <c r="V1721" s="19"/>
      <c r="W1721" s="19"/>
      <c r="X1721" s="19"/>
      <c r="Y1721" s="19"/>
      <c r="Z1721" s="19"/>
      <c r="AA1721" s="19"/>
      <c r="AB1721" s="19"/>
      <c r="AC1721" s="19"/>
      <c r="AD1721" s="19"/>
      <c r="AE1721" s="19"/>
      <c r="AF1721" s="19"/>
      <c r="AG1721" s="19"/>
      <c r="AH1721" s="19"/>
      <c r="AI1721" s="19"/>
      <c r="AJ1721" s="19"/>
      <c r="AK1721" s="19"/>
      <c r="AL1721" s="19"/>
      <c r="AM1721" s="19"/>
      <c r="AN1721" s="19"/>
      <c r="AO1721" s="19"/>
      <c r="AP1721" s="19"/>
      <c r="AQ1721" s="19"/>
      <c r="AR1721" s="19"/>
      <c r="AS1721" s="19"/>
      <c r="AT1721" s="19"/>
      <c r="AU1721" s="19"/>
      <c r="AV1721" s="19"/>
      <c r="AW1721" s="19"/>
      <c r="AX1721" s="19"/>
      <c r="GA1721" s="42"/>
    </row>
    <row r="1722" spans="1:183" s="18" customFormat="1" ht="12.75" x14ac:dyDescent="0.2">
      <c r="A1722" s="39"/>
      <c r="B1722" s="40"/>
      <c r="C1722" s="40"/>
      <c r="D1722" s="40"/>
      <c r="E1722" s="40"/>
      <c r="F1722" s="40"/>
      <c r="G1722" s="41"/>
      <c r="H1722" s="40"/>
      <c r="I1722" s="40"/>
      <c r="J1722" s="40"/>
      <c r="K1722" s="19"/>
      <c r="L1722" s="19"/>
      <c r="M1722" s="19"/>
      <c r="N1722" s="19"/>
      <c r="O1722" s="19"/>
      <c r="P1722" s="19"/>
      <c r="Q1722" s="19"/>
      <c r="R1722" s="19"/>
      <c r="S1722" s="19"/>
      <c r="T1722" s="19"/>
      <c r="U1722" s="19"/>
      <c r="V1722" s="19"/>
      <c r="W1722" s="19"/>
      <c r="X1722" s="19"/>
      <c r="Y1722" s="19"/>
      <c r="Z1722" s="19"/>
      <c r="AA1722" s="19"/>
      <c r="AB1722" s="19"/>
      <c r="AC1722" s="19"/>
      <c r="AD1722" s="19"/>
      <c r="AE1722" s="19"/>
      <c r="AF1722" s="19"/>
      <c r="AG1722" s="19"/>
      <c r="AH1722" s="19"/>
      <c r="AI1722" s="19"/>
      <c r="AJ1722" s="19"/>
      <c r="AK1722" s="19"/>
      <c r="AL1722" s="19"/>
      <c r="AM1722" s="19"/>
      <c r="AN1722" s="19"/>
      <c r="AO1722" s="19"/>
      <c r="AP1722" s="19"/>
      <c r="AQ1722" s="19"/>
      <c r="AR1722" s="19"/>
      <c r="AS1722" s="19"/>
      <c r="AT1722" s="19"/>
      <c r="AU1722" s="19"/>
      <c r="AV1722" s="19"/>
      <c r="AW1722" s="19"/>
      <c r="AX1722" s="19"/>
      <c r="GA1722" s="42"/>
    </row>
    <row r="1723" spans="1:183" s="18" customFormat="1" ht="12.75" x14ac:dyDescent="0.2">
      <c r="A1723" s="39"/>
      <c r="B1723" s="40"/>
      <c r="C1723" s="40"/>
      <c r="D1723" s="40"/>
      <c r="E1723" s="40"/>
      <c r="F1723" s="40"/>
      <c r="G1723" s="41"/>
      <c r="H1723" s="40"/>
      <c r="I1723" s="40"/>
      <c r="J1723" s="40"/>
      <c r="K1723" s="19"/>
      <c r="L1723" s="19"/>
      <c r="M1723" s="19"/>
      <c r="N1723" s="19"/>
      <c r="O1723" s="19"/>
      <c r="P1723" s="19"/>
      <c r="Q1723" s="19"/>
      <c r="R1723" s="19"/>
      <c r="S1723" s="19"/>
      <c r="T1723" s="19"/>
      <c r="U1723" s="19"/>
      <c r="V1723" s="19"/>
      <c r="W1723" s="19"/>
      <c r="X1723" s="19"/>
      <c r="Y1723" s="19"/>
      <c r="Z1723" s="19"/>
      <c r="AA1723" s="19"/>
      <c r="AB1723" s="19"/>
      <c r="AC1723" s="19"/>
      <c r="AD1723" s="19"/>
      <c r="AE1723" s="19"/>
      <c r="AF1723" s="19"/>
      <c r="AG1723" s="19"/>
      <c r="AH1723" s="19"/>
      <c r="AI1723" s="19"/>
      <c r="AJ1723" s="19"/>
      <c r="AK1723" s="19"/>
      <c r="AL1723" s="19"/>
      <c r="AM1723" s="19"/>
      <c r="AN1723" s="19"/>
      <c r="AO1723" s="19"/>
      <c r="AP1723" s="19"/>
      <c r="AQ1723" s="19"/>
      <c r="AR1723" s="19"/>
      <c r="AS1723" s="19"/>
      <c r="AT1723" s="19"/>
      <c r="AU1723" s="19"/>
      <c r="AV1723" s="19"/>
      <c r="AW1723" s="19"/>
      <c r="AX1723" s="19"/>
      <c r="GA1723" s="42"/>
    </row>
    <row r="1724" spans="1:183" s="18" customFormat="1" ht="12.75" x14ac:dyDescent="0.2">
      <c r="A1724" s="39"/>
      <c r="B1724" s="40"/>
      <c r="C1724" s="40"/>
      <c r="D1724" s="40"/>
      <c r="E1724" s="40"/>
      <c r="F1724" s="40"/>
      <c r="G1724" s="41"/>
      <c r="H1724" s="40"/>
      <c r="I1724" s="40"/>
      <c r="J1724" s="40"/>
      <c r="K1724" s="19"/>
      <c r="L1724" s="19"/>
      <c r="M1724" s="19"/>
      <c r="N1724" s="19"/>
      <c r="O1724" s="19"/>
      <c r="P1724" s="19"/>
      <c r="Q1724" s="19"/>
      <c r="R1724" s="19"/>
      <c r="S1724" s="19"/>
      <c r="T1724" s="19"/>
      <c r="U1724" s="19"/>
      <c r="V1724" s="19"/>
      <c r="W1724" s="19"/>
      <c r="X1724" s="19"/>
      <c r="Y1724" s="19"/>
      <c r="Z1724" s="19"/>
      <c r="AA1724" s="19"/>
      <c r="AB1724" s="19"/>
      <c r="AC1724" s="19"/>
      <c r="AD1724" s="19"/>
      <c r="AE1724" s="19"/>
      <c r="AF1724" s="19"/>
      <c r="AG1724" s="19"/>
      <c r="AH1724" s="19"/>
      <c r="AI1724" s="19"/>
      <c r="AJ1724" s="19"/>
      <c r="AK1724" s="19"/>
      <c r="AL1724" s="19"/>
      <c r="AM1724" s="19"/>
      <c r="AN1724" s="19"/>
      <c r="AO1724" s="19"/>
      <c r="AP1724" s="19"/>
      <c r="AQ1724" s="19"/>
      <c r="AR1724" s="19"/>
      <c r="AS1724" s="19"/>
      <c r="AT1724" s="19"/>
      <c r="AU1724" s="19"/>
      <c r="AV1724" s="19"/>
      <c r="AW1724" s="19"/>
      <c r="AX1724" s="19"/>
      <c r="GA1724" s="42"/>
    </row>
    <row r="1725" spans="1:183" s="18" customFormat="1" ht="12.75" x14ac:dyDescent="0.2">
      <c r="A1725" s="39"/>
      <c r="B1725" s="40"/>
      <c r="C1725" s="40"/>
      <c r="D1725" s="40"/>
      <c r="E1725" s="40"/>
      <c r="F1725" s="40"/>
      <c r="G1725" s="41"/>
      <c r="H1725" s="40"/>
      <c r="I1725" s="40"/>
      <c r="J1725" s="40"/>
      <c r="K1725" s="19"/>
      <c r="L1725" s="19"/>
      <c r="M1725" s="19"/>
      <c r="N1725" s="19"/>
      <c r="O1725" s="19"/>
      <c r="P1725" s="19"/>
      <c r="Q1725" s="19"/>
      <c r="R1725" s="19"/>
      <c r="S1725" s="19"/>
      <c r="T1725" s="19"/>
      <c r="U1725" s="19"/>
      <c r="V1725" s="19"/>
      <c r="W1725" s="19"/>
      <c r="X1725" s="19"/>
      <c r="Y1725" s="19"/>
      <c r="Z1725" s="19"/>
      <c r="AA1725" s="19"/>
      <c r="AB1725" s="19"/>
      <c r="AC1725" s="19"/>
      <c r="AD1725" s="19"/>
      <c r="AE1725" s="19"/>
      <c r="AF1725" s="19"/>
      <c r="AG1725" s="19"/>
      <c r="AH1725" s="19"/>
      <c r="AI1725" s="19"/>
      <c r="AJ1725" s="19"/>
      <c r="AK1725" s="19"/>
      <c r="AL1725" s="19"/>
      <c r="AM1725" s="19"/>
      <c r="AN1725" s="19"/>
      <c r="AO1725" s="19"/>
      <c r="AP1725" s="19"/>
      <c r="AQ1725" s="19"/>
      <c r="AR1725" s="19"/>
      <c r="AS1725" s="19"/>
      <c r="AT1725" s="19"/>
      <c r="AU1725" s="19"/>
      <c r="AV1725" s="19"/>
      <c r="AW1725" s="19"/>
      <c r="AX1725" s="19"/>
      <c r="GA1725" s="42"/>
    </row>
    <row r="1726" spans="1:183" s="18" customFormat="1" ht="12.75" x14ac:dyDescent="0.2">
      <c r="A1726" s="39"/>
      <c r="B1726" s="40"/>
      <c r="C1726" s="40"/>
      <c r="D1726" s="40"/>
      <c r="E1726" s="40"/>
      <c r="F1726" s="40"/>
      <c r="G1726" s="41"/>
      <c r="H1726" s="40"/>
      <c r="I1726" s="40"/>
      <c r="J1726" s="40"/>
      <c r="K1726" s="19"/>
      <c r="L1726" s="19"/>
      <c r="M1726" s="19"/>
      <c r="N1726" s="19"/>
      <c r="O1726" s="19"/>
      <c r="P1726" s="19"/>
      <c r="Q1726" s="19"/>
      <c r="R1726" s="19"/>
      <c r="S1726" s="19"/>
      <c r="T1726" s="19"/>
      <c r="U1726" s="19"/>
      <c r="V1726" s="19"/>
      <c r="W1726" s="19"/>
      <c r="X1726" s="19"/>
      <c r="Y1726" s="19"/>
      <c r="Z1726" s="19"/>
      <c r="AA1726" s="19"/>
      <c r="AB1726" s="19"/>
      <c r="AC1726" s="19"/>
      <c r="AD1726" s="19"/>
      <c r="AE1726" s="19"/>
      <c r="AF1726" s="19"/>
      <c r="AG1726" s="19"/>
      <c r="AH1726" s="19"/>
      <c r="AI1726" s="19"/>
      <c r="AJ1726" s="19"/>
      <c r="AK1726" s="19"/>
      <c r="AL1726" s="19"/>
      <c r="AM1726" s="19"/>
      <c r="AN1726" s="19"/>
      <c r="AO1726" s="19"/>
      <c r="AP1726" s="19"/>
      <c r="AQ1726" s="19"/>
      <c r="AR1726" s="19"/>
      <c r="AS1726" s="19"/>
      <c r="AT1726" s="19"/>
      <c r="AU1726" s="19"/>
      <c r="AV1726" s="19"/>
      <c r="AW1726" s="19"/>
      <c r="AX1726" s="19"/>
      <c r="GA1726" s="42"/>
    </row>
    <row r="1727" spans="1:183" s="18" customFormat="1" ht="12.75" x14ac:dyDescent="0.2">
      <c r="A1727" s="39"/>
      <c r="B1727" s="40"/>
      <c r="C1727" s="40"/>
      <c r="D1727" s="40"/>
      <c r="E1727" s="40"/>
      <c r="F1727" s="40"/>
      <c r="G1727" s="41"/>
      <c r="H1727" s="40"/>
      <c r="I1727" s="40"/>
      <c r="J1727" s="40"/>
      <c r="K1727" s="19"/>
      <c r="L1727" s="19"/>
      <c r="M1727" s="19"/>
      <c r="N1727" s="19"/>
      <c r="O1727" s="19"/>
      <c r="P1727" s="19"/>
      <c r="Q1727" s="19"/>
      <c r="R1727" s="19"/>
      <c r="S1727" s="19"/>
      <c r="T1727" s="19"/>
      <c r="U1727" s="19"/>
      <c r="V1727" s="19"/>
      <c r="W1727" s="19"/>
      <c r="X1727" s="19"/>
      <c r="Y1727" s="19"/>
      <c r="Z1727" s="19"/>
      <c r="AA1727" s="19"/>
      <c r="AB1727" s="19"/>
      <c r="AC1727" s="19"/>
      <c r="AD1727" s="19"/>
      <c r="AE1727" s="19"/>
      <c r="AF1727" s="19"/>
      <c r="AG1727" s="19"/>
      <c r="AH1727" s="19"/>
      <c r="AI1727" s="19"/>
      <c r="AJ1727" s="19"/>
      <c r="AK1727" s="19"/>
      <c r="AL1727" s="19"/>
      <c r="AM1727" s="19"/>
      <c r="AN1727" s="19"/>
      <c r="AO1727" s="19"/>
      <c r="AP1727" s="19"/>
      <c r="AQ1727" s="19"/>
      <c r="AR1727" s="19"/>
      <c r="AS1727" s="19"/>
      <c r="AT1727" s="19"/>
      <c r="AU1727" s="19"/>
      <c r="AV1727" s="19"/>
      <c r="AW1727" s="19"/>
      <c r="AX1727" s="19"/>
      <c r="GA1727" s="42"/>
    </row>
    <row r="1728" spans="1:183" s="18" customFormat="1" ht="12.75" x14ac:dyDescent="0.2">
      <c r="A1728" s="39"/>
      <c r="B1728" s="40"/>
      <c r="C1728" s="40"/>
      <c r="D1728" s="40"/>
      <c r="E1728" s="40"/>
      <c r="F1728" s="40"/>
      <c r="G1728" s="41"/>
      <c r="H1728" s="40"/>
      <c r="I1728" s="40"/>
      <c r="J1728" s="40"/>
      <c r="K1728" s="19"/>
      <c r="L1728" s="19"/>
      <c r="M1728" s="19"/>
      <c r="N1728" s="19"/>
      <c r="O1728" s="19"/>
      <c r="P1728" s="19"/>
      <c r="Q1728" s="19"/>
      <c r="R1728" s="19"/>
      <c r="S1728" s="19"/>
      <c r="T1728" s="19"/>
      <c r="U1728" s="19"/>
      <c r="V1728" s="19"/>
      <c r="W1728" s="19"/>
      <c r="X1728" s="19"/>
      <c r="Y1728" s="19"/>
      <c r="Z1728" s="19"/>
      <c r="AA1728" s="19"/>
      <c r="AB1728" s="19"/>
      <c r="AC1728" s="19"/>
      <c r="AD1728" s="19"/>
      <c r="AE1728" s="19"/>
      <c r="AF1728" s="19"/>
      <c r="AG1728" s="19"/>
      <c r="AH1728" s="19"/>
      <c r="AI1728" s="19"/>
      <c r="AJ1728" s="19"/>
      <c r="AK1728" s="19"/>
      <c r="AL1728" s="19"/>
      <c r="AM1728" s="19"/>
      <c r="AN1728" s="19"/>
      <c r="AO1728" s="19"/>
      <c r="AP1728" s="19"/>
      <c r="AQ1728" s="19"/>
      <c r="AR1728" s="19"/>
      <c r="AS1728" s="19"/>
      <c r="AT1728" s="19"/>
      <c r="AU1728" s="19"/>
      <c r="AV1728" s="19"/>
      <c r="AW1728" s="19"/>
      <c r="AX1728" s="19"/>
      <c r="GA1728" s="42"/>
    </row>
    <row r="1729" spans="1:183" s="18" customFormat="1" ht="12.75" x14ac:dyDescent="0.2">
      <c r="A1729" s="39"/>
      <c r="B1729" s="40"/>
      <c r="C1729" s="40"/>
      <c r="D1729" s="40"/>
      <c r="E1729" s="40"/>
      <c r="F1729" s="40"/>
      <c r="G1729" s="41"/>
      <c r="H1729" s="40"/>
      <c r="I1729" s="40"/>
      <c r="J1729" s="40"/>
      <c r="K1729" s="19"/>
      <c r="L1729" s="19"/>
      <c r="M1729" s="19"/>
      <c r="N1729" s="19"/>
      <c r="O1729" s="19"/>
      <c r="P1729" s="19"/>
      <c r="Q1729" s="19"/>
      <c r="R1729" s="19"/>
      <c r="S1729" s="19"/>
      <c r="T1729" s="19"/>
      <c r="U1729" s="19"/>
      <c r="V1729" s="19"/>
      <c r="W1729" s="19"/>
      <c r="X1729" s="19"/>
      <c r="Y1729" s="19"/>
      <c r="Z1729" s="19"/>
      <c r="AA1729" s="19"/>
      <c r="AB1729" s="19"/>
      <c r="AC1729" s="19"/>
      <c r="AD1729" s="19"/>
      <c r="AE1729" s="19"/>
      <c r="AF1729" s="19"/>
      <c r="AG1729" s="19"/>
      <c r="AH1729" s="19"/>
      <c r="AI1729" s="19"/>
      <c r="AJ1729" s="19"/>
      <c r="AK1729" s="19"/>
      <c r="AL1729" s="19"/>
      <c r="AM1729" s="19"/>
      <c r="AN1729" s="19"/>
      <c r="AO1729" s="19"/>
      <c r="AP1729" s="19"/>
      <c r="AQ1729" s="19"/>
      <c r="AR1729" s="19"/>
      <c r="AS1729" s="19"/>
      <c r="AT1729" s="19"/>
      <c r="AU1729" s="19"/>
      <c r="AV1729" s="19"/>
      <c r="AW1729" s="19"/>
      <c r="AX1729" s="19"/>
      <c r="GA1729" s="42"/>
    </row>
    <row r="1730" spans="1:183" s="18" customFormat="1" ht="12.75" x14ac:dyDescent="0.2">
      <c r="A1730" s="39"/>
      <c r="B1730" s="40"/>
      <c r="C1730" s="40"/>
      <c r="D1730" s="40"/>
      <c r="E1730" s="40"/>
      <c r="F1730" s="40"/>
      <c r="G1730" s="41"/>
      <c r="H1730" s="40"/>
      <c r="I1730" s="40"/>
      <c r="J1730" s="40"/>
      <c r="K1730" s="19"/>
      <c r="L1730" s="19"/>
      <c r="M1730" s="19"/>
      <c r="N1730" s="19"/>
      <c r="O1730" s="19"/>
      <c r="P1730" s="19"/>
      <c r="Q1730" s="19"/>
      <c r="R1730" s="19"/>
      <c r="S1730" s="19"/>
      <c r="T1730" s="19"/>
      <c r="U1730" s="19"/>
      <c r="V1730" s="19"/>
      <c r="W1730" s="19"/>
      <c r="X1730" s="19"/>
      <c r="Y1730" s="19"/>
      <c r="Z1730" s="19"/>
      <c r="AA1730" s="19"/>
      <c r="AB1730" s="19"/>
      <c r="AC1730" s="19"/>
      <c r="AD1730" s="19"/>
      <c r="AE1730" s="19"/>
      <c r="AF1730" s="19"/>
      <c r="AG1730" s="19"/>
      <c r="AH1730" s="19"/>
      <c r="AI1730" s="19"/>
      <c r="AJ1730" s="19"/>
      <c r="AK1730" s="19"/>
      <c r="AL1730" s="19"/>
      <c r="AM1730" s="19"/>
      <c r="AN1730" s="19"/>
      <c r="AO1730" s="19"/>
      <c r="AP1730" s="19"/>
      <c r="AQ1730" s="19"/>
      <c r="AR1730" s="19"/>
      <c r="AS1730" s="19"/>
      <c r="AT1730" s="19"/>
      <c r="AU1730" s="19"/>
      <c r="AV1730" s="19"/>
      <c r="AW1730" s="19"/>
      <c r="AX1730" s="19"/>
      <c r="GA1730" s="42"/>
    </row>
    <row r="1731" spans="1:183" s="18" customFormat="1" ht="12.75" x14ac:dyDescent="0.2">
      <c r="A1731" s="39"/>
      <c r="B1731" s="40"/>
      <c r="C1731" s="40"/>
      <c r="D1731" s="40"/>
      <c r="E1731" s="40"/>
      <c r="F1731" s="40"/>
      <c r="G1731" s="41"/>
      <c r="H1731" s="40"/>
      <c r="I1731" s="40"/>
      <c r="J1731" s="40"/>
      <c r="K1731" s="19"/>
      <c r="L1731" s="19"/>
      <c r="M1731" s="19"/>
      <c r="N1731" s="19"/>
      <c r="O1731" s="19"/>
      <c r="P1731" s="19"/>
      <c r="Q1731" s="19"/>
      <c r="R1731" s="19"/>
      <c r="S1731" s="19"/>
      <c r="T1731" s="19"/>
      <c r="U1731" s="19"/>
      <c r="V1731" s="19"/>
      <c r="W1731" s="19"/>
      <c r="X1731" s="19"/>
      <c r="Y1731" s="19"/>
      <c r="Z1731" s="19"/>
      <c r="AA1731" s="19"/>
      <c r="AB1731" s="19"/>
      <c r="AC1731" s="19"/>
      <c r="AD1731" s="19"/>
      <c r="AE1731" s="19"/>
      <c r="AF1731" s="19"/>
      <c r="AG1731" s="19"/>
      <c r="AH1731" s="19"/>
      <c r="AI1731" s="19"/>
      <c r="AJ1731" s="19"/>
      <c r="AK1731" s="19"/>
      <c r="AL1731" s="19"/>
      <c r="AM1731" s="19"/>
      <c r="AN1731" s="19"/>
      <c r="AO1731" s="19"/>
      <c r="AP1731" s="19"/>
      <c r="AQ1731" s="19"/>
      <c r="AR1731" s="19"/>
      <c r="AS1731" s="19"/>
      <c r="AT1731" s="19"/>
      <c r="AU1731" s="19"/>
      <c r="AV1731" s="19"/>
      <c r="AW1731" s="19"/>
      <c r="AX1731" s="19"/>
      <c r="GA1731" s="42"/>
    </row>
    <row r="1732" spans="1:183" s="18" customFormat="1" ht="12.75" x14ac:dyDescent="0.2">
      <c r="A1732" s="39"/>
      <c r="B1732" s="40"/>
      <c r="C1732" s="40"/>
      <c r="D1732" s="40"/>
      <c r="E1732" s="40"/>
      <c r="F1732" s="40"/>
      <c r="G1732" s="41"/>
      <c r="H1732" s="40"/>
      <c r="I1732" s="40"/>
      <c r="J1732" s="40"/>
      <c r="K1732" s="19"/>
      <c r="L1732" s="19"/>
      <c r="M1732" s="19"/>
      <c r="N1732" s="19"/>
      <c r="O1732" s="19"/>
      <c r="P1732" s="19"/>
      <c r="Q1732" s="19"/>
      <c r="R1732" s="19"/>
      <c r="S1732" s="19"/>
      <c r="T1732" s="19"/>
      <c r="U1732" s="19"/>
      <c r="V1732" s="19"/>
      <c r="W1732" s="19"/>
      <c r="X1732" s="19"/>
      <c r="Y1732" s="19"/>
      <c r="Z1732" s="19"/>
      <c r="AA1732" s="19"/>
      <c r="AB1732" s="19"/>
      <c r="AC1732" s="19"/>
      <c r="AD1732" s="19"/>
      <c r="AE1732" s="19"/>
      <c r="AF1732" s="19"/>
      <c r="AG1732" s="19"/>
      <c r="AH1732" s="19"/>
      <c r="AI1732" s="19"/>
      <c r="AJ1732" s="19"/>
      <c r="AK1732" s="19"/>
      <c r="AL1732" s="19"/>
      <c r="AM1732" s="19"/>
      <c r="AN1732" s="19"/>
      <c r="AO1732" s="19"/>
      <c r="AP1732" s="19"/>
      <c r="AQ1732" s="19"/>
      <c r="AR1732" s="19"/>
      <c r="AS1732" s="19"/>
      <c r="AT1732" s="19"/>
      <c r="AU1732" s="19"/>
      <c r="AV1732" s="19"/>
      <c r="AW1732" s="19"/>
      <c r="AX1732" s="19"/>
      <c r="GA1732" s="42"/>
    </row>
    <row r="1733" spans="1:183" s="18" customFormat="1" ht="12.75" x14ac:dyDescent="0.2">
      <c r="A1733" s="39"/>
      <c r="B1733" s="40"/>
      <c r="C1733" s="40"/>
      <c r="D1733" s="40"/>
      <c r="E1733" s="40"/>
      <c r="F1733" s="40"/>
      <c r="G1733" s="41"/>
      <c r="H1733" s="40"/>
      <c r="I1733" s="40"/>
      <c r="J1733" s="40"/>
      <c r="K1733" s="19"/>
      <c r="L1733" s="19"/>
      <c r="M1733" s="19"/>
      <c r="N1733" s="19"/>
      <c r="O1733" s="19"/>
      <c r="P1733" s="19"/>
      <c r="Q1733" s="19"/>
      <c r="R1733" s="19"/>
      <c r="S1733" s="19"/>
      <c r="T1733" s="19"/>
      <c r="U1733" s="19"/>
      <c r="V1733" s="19"/>
      <c r="W1733" s="19"/>
      <c r="X1733" s="19"/>
      <c r="Y1733" s="19"/>
      <c r="Z1733" s="19"/>
      <c r="AA1733" s="19"/>
      <c r="AB1733" s="19"/>
      <c r="AC1733" s="19"/>
      <c r="AD1733" s="19"/>
      <c r="AE1733" s="19"/>
      <c r="AF1733" s="19"/>
      <c r="AG1733" s="19"/>
      <c r="AH1733" s="19"/>
      <c r="AI1733" s="19"/>
      <c r="AJ1733" s="19"/>
      <c r="AK1733" s="19"/>
      <c r="AL1733" s="19"/>
      <c r="AM1733" s="19"/>
      <c r="AN1733" s="19"/>
      <c r="AO1733" s="19"/>
      <c r="AP1733" s="19"/>
      <c r="AQ1733" s="19"/>
      <c r="AR1733" s="19"/>
      <c r="AS1733" s="19"/>
      <c r="AT1733" s="19"/>
      <c r="AU1733" s="19"/>
      <c r="AV1733" s="19"/>
      <c r="AW1733" s="19"/>
      <c r="AX1733" s="19"/>
      <c r="GA1733" s="42"/>
    </row>
    <row r="1734" spans="1:183" s="18" customFormat="1" ht="12.75" x14ac:dyDescent="0.2">
      <c r="A1734" s="39"/>
      <c r="B1734" s="40"/>
      <c r="C1734" s="40"/>
      <c r="D1734" s="40"/>
      <c r="E1734" s="40"/>
      <c r="F1734" s="40"/>
      <c r="G1734" s="41"/>
      <c r="H1734" s="40"/>
      <c r="I1734" s="40"/>
      <c r="J1734" s="40"/>
      <c r="K1734" s="19"/>
      <c r="L1734" s="19"/>
      <c r="M1734" s="19"/>
      <c r="N1734" s="19"/>
      <c r="O1734" s="19"/>
      <c r="P1734" s="19"/>
      <c r="Q1734" s="19"/>
      <c r="R1734" s="19"/>
      <c r="S1734" s="19"/>
      <c r="T1734" s="19"/>
      <c r="U1734" s="19"/>
      <c r="V1734" s="19"/>
      <c r="W1734" s="19"/>
      <c r="X1734" s="19"/>
      <c r="Y1734" s="19"/>
      <c r="Z1734" s="19"/>
      <c r="AA1734" s="19"/>
      <c r="AB1734" s="19"/>
      <c r="AC1734" s="19"/>
      <c r="AD1734" s="19"/>
      <c r="AE1734" s="19"/>
      <c r="AF1734" s="19"/>
      <c r="AG1734" s="19"/>
      <c r="AH1734" s="19"/>
      <c r="AI1734" s="19"/>
      <c r="AJ1734" s="19"/>
      <c r="AK1734" s="19"/>
      <c r="AL1734" s="19"/>
      <c r="AM1734" s="19"/>
      <c r="AN1734" s="19"/>
      <c r="AO1734" s="19"/>
      <c r="AP1734" s="19"/>
      <c r="AQ1734" s="19"/>
      <c r="AR1734" s="19"/>
      <c r="AS1734" s="19"/>
      <c r="AT1734" s="19"/>
      <c r="AU1734" s="19"/>
      <c r="AV1734" s="19"/>
      <c r="AW1734" s="19"/>
      <c r="AX1734" s="19"/>
      <c r="GA1734" s="42"/>
    </row>
    <row r="1735" spans="1:183" s="18" customFormat="1" ht="12.75" x14ac:dyDescent="0.2">
      <c r="A1735" s="39"/>
      <c r="B1735" s="40"/>
      <c r="C1735" s="40"/>
      <c r="D1735" s="40"/>
      <c r="E1735" s="40"/>
      <c r="F1735" s="40"/>
      <c r="G1735" s="41"/>
      <c r="H1735" s="40"/>
      <c r="I1735" s="40"/>
      <c r="J1735" s="40"/>
      <c r="K1735" s="19"/>
      <c r="L1735" s="19"/>
      <c r="M1735" s="19"/>
      <c r="N1735" s="19"/>
      <c r="O1735" s="19"/>
      <c r="P1735" s="19"/>
      <c r="Q1735" s="19"/>
      <c r="R1735" s="19"/>
      <c r="S1735" s="19"/>
      <c r="T1735" s="19"/>
      <c r="U1735" s="19"/>
      <c r="V1735" s="19"/>
      <c r="W1735" s="19"/>
      <c r="X1735" s="19"/>
      <c r="Y1735" s="19"/>
      <c r="Z1735" s="19"/>
      <c r="AA1735" s="19"/>
      <c r="AB1735" s="19"/>
      <c r="AC1735" s="19"/>
      <c r="AD1735" s="19"/>
      <c r="AE1735" s="19"/>
      <c r="AF1735" s="19"/>
      <c r="AG1735" s="19"/>
      <c r="AH1735" s="19"/>
      <c r="AI1735" s="19"/>
      <c r="AJ1735" s="19"/>
      <c r="AK1735" s="19"/>
      <c r="AL1735" s="19"/>
      <c r="AM1735" s="19"/>
      <c r="AN1735" s="19"/>
      <c r="AO1735" s="19"/>
      <c r="AP1735" s="19"/>
      <c r="AQ1735" s="19"/>
      <c r="AR1735" s="19"/>
      <c r="AS1735" s="19"/>
      <c r="AT1735" s="19"/>
      <c r="AU1735" s="19"/>
      <c r="AV1735" s="19"/>
      <c r="AW1735" s="19"/>
      <c r="AX1735" s="19"/>
      <c r="GA1735" s="42"/>
    </row>
    <row r="1736" spans="1:183" s="18" customFormat="1" ht="12.75" x14ac:dyDescent="0.2">
      <c r="A1736" s="39"/>
      <c r="B1736" s="40"/>
      <c r="C1736" s="40"/>
      <c r="D1736" s="40"/>
      <c r="E1736" s="40"/>
      <c r="F1736" s="40"/>
      <c r="G1736" s="41"/>
      <c r="H1736" s="40"/>
      <c r="I1736" s="40"/>
      <c r="J1736" s="40"/>
      <c r="K1736" s="19"/>
      <c r="L1736" s="19"/>
      <c r="M1736" s="19"/>
      <c r="N1736" s="19"/>
      <c r="O1736" s="19"/>
      <c r="P1736" s="19"/>
      <c r="Q1736" s="19"/>
      <c r="R1736" s="19"/>
      <c r="S1736" s="19"/>
      <c r="T1736" s="19"/>
      <c r="U1736" s="19"/>
      <c r="V1736" s="19"/>
      <c r="W1736" s="19"/>
      <c r="X1736" s="19"/>
      <c r="Y1736" s="19"/>
      <c r="Z1736" s="19"/>
      <c r="AA1736" s="19"/>
      <c r="AB1736" s="19"/>
      <c r="AC1736" s="19"/>
      <c r="AD1736" s="19"/>
      <c r="AE1736" s="19"/>
      <c r="AF1736" s="19"/>
      <c r="AG1736" s="19"/>
      <c r="AH1736" s="19"/>
      <c r="AI1736" s="19"/>
      <c r="AJ1736" s="19"/>
      <c r="AK1736" s="19"/>
      <c r="AL1736" s="19"/>
      <c r="AM1736" s="19"/>
      <c r="AN1736" s="19"/>
      <c r="AO1736" s="19"/>
      <c r="AP1736" s="19"/>
      <c r="AQ1736" s="19"/>
      <c r="AR1736" s="19"/>
      <c r="AS1736" s="19"/>
      <c r="AT1736" s="19"/>
      <c r="AU1736" s="19"/>
      <c r="AV1736" s="19"/>
      <c r="AW1736" s="19"/>
      <c r="AX1736" s="19"/>
      <c r="GA1736" s="42"/>
    </row>
    <row r="1737" spans="1:183" s="18" customFormat="1" ht="12.75" x14ac:dyDescent="0.2">
      <c r="A1737" s="39"/>
      <c r="B1737" s="40"/>
      <c r="C1737" s="40"/>
      <c r="D1737" s="40"/>
      <c r="E1737" s="40"/>
      <c r="F1737" s="40"/>
      <c r="G1737" s="41"/>
      <c r="H1737" s="40"/>
      <c r="I1737" s="40"/>
      <c r="J1737" s="40"/>
      <c r="K1737" s="19"/>
      <c r="L1737" s="19"/>
      <c r="M1737" s="19"/>
      <c r="N1737" s="19"/>
      <c r="O1737" s="19"/>
      <c r="P1737" s="19"/>
      <c r="Q1737" s="19"/>
      <c r="R1737" s="19"/>
      <c r="S1737" s="19"/>
      <c r="T1737" s="19"/>
      <c r="U1737" s="19"/>
      <c r="V1737" s="19"/>
      <c r="W1737" s="19"/>
      <c r="X1737" s="19"/>
      <c r="Y1737" s="19"/>
      <c r="Z1737" s="19"/>
      <c r="AA1737" s="19"/>
      <c r="AB1737" s="19"/>
      <c r="AC1737" s="19"/>
      <c r="AD1737" s="19"/>
      <c r="AE1737" s="19"/>
      <c r="AF1737" s="19"/>
      <c r="AG1737" s="19"/>
      <c r="AH1737" s="19"/>
      <c r="AI1737" s="19"/>
      <c r="AJ1737" s="19"/>
      <c r="AK1737" s="19"/>
      <c r="AL1737" s="19"/>
      <c r="AM1737" s="19"/>
      <c r="AN1737" s="19"/>
      <c r="AO1737" s="19"/>
      <c r="AP1737" s="19"/>
      <c r="AQ1737" s="19"/>
      <c r="AR1737" s="19"/>
      <c r="AS1737" s="19"/>
      <c r="AT1737" s="19"/>
      <c r="AU1737" s="19"/>
      <c r="AV1737" s="19"/>
      <c r="AW1737" s="19"/>
      <c r="AX1737" s="19"/>
      <c r="GA1737" s="42"/>
    </row>
    <row r="1738" spans="1:183" s="18" customFormat="1" ht="12.75" x14ac:dyDescent="0.2">
      <c r="A1738" s="39"/>
      <c r="B1738" s="40"/>
      <c r="C1738" s="40"/>
      <c r="D1738" s="40"/>
      <c r="E1738" s="40"/>
      <c r="F1738" s="40"/>
      <c r="G1738" s="41"/>
      <c r="H1738" s="40"/>
      <c r="I1738" s="40"/>
      <c r="J1738" s="40"/>
      <c r="K1738" s="19"/>
      <c r="L1738" s="19"/>
      <c r="M1738" s="19"/>
      <c r="N1738" s="19"/>
      <c r="O1738" s="19"/>
      <c r="P1738" s="19"/>
      <c r="Q1738" s="19"/>
      <c r="R1738" s="19"/>
      <c r="S1738" s="19"/>
      <c r="T1738" s="19"/>
      <c r="U1738" s="19"/>
      <c r="V1738" s="19"/>
      <c r="W1738" s="19"/>
      <c r="X1738" s="19"/>
      <c r="Y1738" s="19"/>
      <c r="Z1738" s="19"/>
      <c r="AA1738" s="19"/>
      <c r="AB1738" s="19"/>
      <c r="AC1738" s="19"/>
      <c r="AD1738" s="19"/>
      <c r="AE1738" s="19"/>
      <c r="AF1738" s="19"/>
      <c r="AG1738" s="19"/>
      <c r="AH1738" s="19"/>
      <c r="AI1738" s="19"/>
      <c r="AJ1738" s="19"/>
      <c r="AK1738" s="19"/>
      <c r="AL1738" s="19"/>
      <c r="AM1738" s="19"/>
      <c r="AN1738" s="19"/>
      <c r="AO1738" s="19"/>
      <c r="AP1738" s="19"/>
      <c r="AQ1738" s="19"/>
      <c r="AR1738" s="19"/>
      <c r="AS1738" s="19"/>
      <c r="AT1738" s="19"/>
      <c r="AU1738" s="19"/>
      <c r="AV1738" s="19"/>
      <c r="AW1738" s="19"/>
      <c r="AX1738" s="19"/>
      <c r="GA1738" s="42"/>
    </row>
    <row r="1739" spans="1:183" ht="12.95" customHeight="1" x14ac:dyDescent="0.2">
      <c r="A1739" s="39"/>
      <c r="B1739" s="40"/>
      <c r="C1739" s="40"/>
      <c r="D1739" s="40"/>
      <c r="E1739" s="40"/>
      <c r="F1739" s="40"/>
      <c r="G1739" s="41"/>
      <c r="H1739" s="40"/>
      <c r="I1739" s="40"/>
      <c r="J1739" s="40"/>
      <c r="K1739" s="19"/>
      <c r="L1739" s="19"/>
      <c r="M1739" s="19"/>
      <c r="N1739" s="19"/>
      <c r="O1739" s="19"/>
      <c r="Z1739" s="19"/>
      <c r="AA1739" s="19"/>
      <c r="AB1739" s="19"/>
      <c r="AC1739" s="19"/>
      <c r="AD1739" s="19"/>
      <c r="AE1739" s="19"/>
      <c r="AF1739" s="19"/>
      <c r="AG1739" s="19"/>
      <c r="AH1739" s="19"/>
      <c r="AI1739" s="19"/>
      <c r="AJ1739" s="19"/>
    </row>
    <row r="1740" spans="1:183" ht="12.95" customHeight="1" x14ac:dyDescent="0.2">
      <c r="A1740" s="39"/>
      <c r="B1740" s="40"/>
      <c r="C1740" s="40"/>
      <c r="D1740" s="40"/>
      <c r="E1740" s="40"/>
      <c r="F1740" s="40"/>
      <c r="G1740" s="41"/>
      <c r="H1740" s="40"/>
      <c r="I1740" s="40"/>
      <c r="J1740" s="40"/>
      <c r="K1740" s="19"/>
      <c r="L1740" s="19"/>
      <c r="M1740" s="19"/>
      <c r="N1740" s="19"/>
      <c r="O1740" s="19"/>
    </row>
    <row r="1741" spans="1:183" ht="12.95" customHeight="1" x14ac:dyDescent="0.2">
      <c r="A1741" s="39"/>
      <c r="B1741" s="40"/>
      <c r="C1741" s="40"/>
      <c r="D1741" s="40"/>
      <c r="E1741" s="40"/>
      <c r="F1741" s="40"/>
      <c r="G1741" s="41"/>
      <c r="H1741" s="40"/>
      <c r="I1741" s="40"/>
      <c r="J1741" s="40"/>
      <c r="K1741" s="19"/>
      <c r="L1741" s="19"/>
      <c r="M1741" s="19"/>
      <c r="N1741" s="19"/>
      <c r="O1741" s="19"/>
    </row>
  </sheetData>
  <sheetProtection password="CF80" sheet="1" objects="1" scenarios="1"/>
  <phoneticPr fontId="31" type="noConversion"/>
  <conditionalFormatting sqref="B3">
    <cfRule type="expression" dxfId="171" priority="326" stopIfTrue="1">
      <formula>$D3="SI"</formula>
    </cfRule>
  </conditionalFormatting>
  <conditionalFormatting sqref="G16:G18">
    <cfRule type="expression" dxfId="170" priority="325" stopIfTrue="1">
      <formula>OR($D16="SI",$D16="T&amp;A")</formula>
    </cfRule>
  </conditionalFormatting>
  <conditionalFormatting sqref="G16:G18">
    <cfRule type="expression" dxfId="169" priority="324" stopIfTrue="1">
      <formula>OR($D16="SI",$D16="T&amp;A")</formula>
    </cfRule>
  </conditionalFormatting>
  <conditionalFormatting sqref="G16:G18">
    <cfRule type="expression" dxfId="168" priority="323" stopIfTrue="1">
      <formula>OR($D16="SI",$D16="T&amp;A")</formula>
    </cfRule>
  </conditionalFormatting>
  <conditionalFormatting sqref="G16:G18">
    <cfRule type="expression" dxfId="167" priority="322" stopIfTrue="1">
      <formula>OR($D16="SI",$D16="T&amp;A")</formula>
    </cfRule>
  </conditionalFormatting>
  <conditionalFormatting sqref="G16:G18">
    <cfRule type="expression" dxfId="166" priority="321" stopIfTrue="1">
      <formula>OR($D16="SI",$D16="T&amp;A")</formula>
    </cfRule>
  </conditionalFormatting>
  <conditionalFormatting sqref="G16:G18">
    <cfRule type="expression" dxfId="165" priority="327" stopIfTrue="1">
      <formula>$B16=""</formula>
    </cfRule>
    <cfRule type="cellIs" dxfId="164" priority="328" stopIfTrue="1" operator="equal">
      <formula>""</formula>
    </cfRule>
  </conditionalFormatting>
  <conditionalFormatting sqref="E16">
    <cfRule type="expression" dxfId="163" priority="220" stopIfTrue="1">
      <formula>OR($D16="SI",$D16="T&amp;A")</formula>
    </cfRule>
  </conditionalFormatting>
  <conditionalFormatting sqref="B16:D16">
    <cfRule type="expression" dxfId="162" priority="221" stopIfTrue="1">
      <formula>OR($D16="SI",$D16="T&amp;A")</formula>
    </cfRule>
  </conditionalFormatting>
  <conditionalFormatting sqref="B16:F16 I16">
    <cfRule type="expression" dxfId="161" priority="217" stopIfTrue="1">
      <formula>OR($D16="SI",$D16="T&amp;A")</formula>
    </cfRule>
  </conditionalFormatting>
  <conditionalFormatting sqref="C16:F16 I16">
    <cfRule type="expression" dxfId="160" priority="218" stopIfTrue="1">
      <formula>$B16=""</formula>
    </cfRule>
    <cfRule type="cellIs" dxfId="159" priority="219" stopIfTrue="1" operator="equal">
      <formula>""</formula>
    </cfRule>
  </conditionalFormatting>
  <conditionalFormatting sqref="E17">
    <cfRule type="expression" dxfId="158" priority="211" stopIfTrue="1">
      <formula>OR($D17="SI",$D17="T&amp;A")</formula>
    </cfRule>
  </conditionalFormatting>
  <conditionalFormatting sqref="B17:D17">
    <cfRule type="expression" dxfId="157" priority="212" stopIfTrue="1">
      <formula>OR($D17="SI",$D17="T&amp;A")</formula>
    </cfRule>
  </conditionalFormatting>
  <conditionalFormatting sqref="B17:F17 I17">
    <cfRule type="expression" dxfId="156" priority="208" stopIfTrue="1">
      <formula>OR($D17="SI",$D17="T&amp;A")</formula>
    </cfRule>
  </conditionalFormatting>
  <conditionalFormatting sqref="C17:F17 I17">
    <cfRule type="expression" dxfId="155" priority="209" stopIfTrue="1">
      <formula>$B17=""</formula>
    </cfRule>
    <cfRule type="cellIs" dxfId="154" priority="210" stopIfTrue="1" operator="equal">
      <formula>""</formula>
    </cfRule>
  </conditionalFormatting>
  <conditionalFormatting sqref="E18">
    <cfRule type="expression" dxfId="153" priority="202" stopIfTrue="1">
      <formula>OR($D18="SI",$D18="T&amp;A")</formula>
    </cfRule>
  </conditionalFormatting>
  <conditionalFormatting sqref="B18:D18">
    <cfRule type="expression" dxfId="152" priority="203" stopIfTrue="1">
      <formula>OR($D18="SI",$D18="T&amp;A")</formula>
    </cfRule>
  </conditionalFormatting>
  <conditionalFormatting sqref="B18:F18 I18">
    <cfRule type="expression" dxfId="151" priority="199" stopIfTrue="1">
      <formula>OR($D18="SI",$D18="T&amp;A")</formula>
    </cfRule>
  </conditionalFormatting>
  <conditionalFormatting sqref="C18:F18 I18">
    <cfRule type="expression" dxfId="150" priority="200" stopIfTrue="1">
      <formula>$B18=""</formula>
    </cfRule>
    <cfRule type="cellIs" dxfId="149" priority="201" stopIfTrue="1" operator="equal">
      <formula>""</formula>
    </cfRule>
  </conditionalFormatting>
  <conditionalFormatting sqref="E19">
    <cfRule type="expression" dxfId="148" priority="193" stopIfTrue="1">
      <formula>OR($D19="SI",$D19="T&amp;A")</formula>
    </cfRule>
  </conditionalFormatting>
  <conditionalFormatting sqref="B19:D19">
    <cfRule type="expression" dxfId="147" priority="194" stopIfTrue="1">
      <formula>OR($D19="SI",$D19="T&amp;A")</formula>
    </cfRule>
  </conditionalFormatting>
  <conditionalFormatting sqref="B19:G19 I19">
    <cfRule type="expression" dxfId="146" priority="190" stopIfTrue="1">
      <formula>OR($D19="SI",$D19="T&amp;A")</formula>
    </cfRule>
  </conditionalFormatting>
  <conditionalFormatting sqref="G19">
    <cfRule type="expression" dxfId="145" priority="189" stopIfTrue="1">
      <formula>OR($D19="SI",$D19="T&amp;A")</formula>
    </cfRule>
  </conditionalFormatting>
  <conditionalFormatting sqref="G19">
    <cfRule type="expression" dxfId="144" priority="188" stopIfTrue="1">
      <formula>OR($D19="SI",$D19="T&amp;A")</formula>
    </cfRule>
  </conditionalFormatting>
  <conditionalFormatting sqref="G19">
    <cfRule type="expression" dxfId="143" priority="187" stopIfTrue="1">
      <formula>OR($D19="SI",$D19="T&amp;A")</formula>
    </cfRule>
  </conditionalFormatting>
  <conditionalFormatting sqref="G19">
    <cfRule type="expression" dxfId="142" priority="186" stopIfTrue="1">
      <formula>OR($D19="SI",$D19="T&amp;A")</formula>
    </cfRule>
  </conditionalFormatting>
  <conditionalFormatting sqref="C19:G19 I19">
    <cfRule type="expression" dxfId="141" priority="191" stopIfTrue="1">
      <formula>$B19=""</formula>
    </cfRule>
    <cfRule type="cellIs" dxfId="140" priority="192" stopIfTrue="1" operator="equal">
      <formula>""</formula>
    </cfRule>
  </conditionalFormatting>
  <conditionalFormatting sqref="E20">
    <cfRule type="expression" dxfId="139" priority="184" stopIfTrue="1">
      <formula>OR($D20="SI",$D20="T&amp;A")</formula>
    </cfRule>
  </conditionalFormatting>
  <conditionalFormatting sqref="B20:D20">
    <cfRule type="expression" dxfId="138" priority="185" stopIfTrue="1">
      <formula>OR($D20="SI",$D20="T&amp;A")</formula>
    </cfRule>
  </conditionalFormatting>
  <conditionalFormatting sqref="B20:G20 I20">
    <cfRule type="expression" dxfId="137" priority="181" stopIfTrue="1">
      <formula>OR($D20="SI",$D20="T&amp;A")</formula>
    </cfRule>
  </conditionalFormatting>
  <conditionalFormatting sqref="G20">
    <cfRule type="expression" dxfId="136" priority="180" stopIfTrue="1">
      <formula>OR($D20="SI",$D20="T&amp;A")</formula>
    </cfRule>
  </conditionalFormatting>
  <conditionalFormatting sqref="G20">
    <cfRule type="expression" dxfId="135" priority="179" stopIfTrue="1">
      <formula>OR($D20="SI",$D20="T&amp;A")</formula>
    </cfRule>
  </conditionalFormatting>
  <conditionalFormatting sqref="G20">
    <cfRule type="expression" dxfId="134" priority="178" stopIfTrue="1">
      <formula>OR($D20="SI",$D20="T&amp;A")</formula>
    </cfRule>
  </conditionalFormatting>
  <conditionalFormatting sqref="G20">
    <cfRule type="expression" dxfId="133" priority="177" stopIfTrue="1">
      <formula>OR($D20="SI",$D20="T&amp;A")</formula>
    </cfRule>
  </conditionalFormatting>
  <conditionalFormatting sqref="C20:G20 I20">
    <cfRule type="expression" dxfId="132" priority="182" stopIfTrue="1">
      <formula>$B20=""</formula>
    </cfRule>
    <cfRule type="cellIs" dxfId="131" priority="183" stopIfTrue="1" operator="equal">
      <formula>""</formula>
    </cfRule>
  </conditionalFormatting>
  <conditionalFormatting sqref="E21">
    <cfRule type="expression" dxfId="130" priority="175" stopIfTrue="1">
      <formula>OR($D21="SI",$D21="T&amp;A")</formula>
    </cfRule>
  </conditionalFormatting>
  <conditionalFormatting sqref="B21:D21">
    <cfRule type="expression" dxfId="129" priority="176" stopIfTrue="1">
      <formula>OR($D21="SI",$D21="T&amp;A")</formula>
    </cfRule>
  </conditionalFormatting>
  <conditionalFormatting sqref="B21:G21 I21">
    <cfRule type="expression" dxfId="128" priority="172" stopIfTrue="1">
      <formula>OR($D21="SI",$D21="T&amp;A")</formula>
    </cfRule>
  </conditionalFormatting>
  <conditionalFormatting sqref="G21">
    <cfRule type="expression" dxfId="127" priority="171" stopIfTrue="1">
      <formula>OR($D21="SI",$D21="T&amp;A")</formula>
    </cfRule>
  </conditionalFormatting>
  <conditionalFormatting sqref="G21">
    <cfRule type="expression" dxfId="126" priority="170" stopIfTrue="1">
      <formula>OR($D21="SI",$D21="T&amp;A")</formula>
    </cfRule>
  </conditionalFormatting>
  <conditionalFormatting sqref="G21">
    <cfRule type="expression" dxfId="125" priority="169" stopIfTrue="1">
      <formula>OR($D21="SI",$D21="T&amp;A")</formula>
    </cfRule>
  </conditionalFormatting>
  <conditionalFormatting sqref="G21">
    <cfRule type="expression" dxfId="124" priority="168" stopIfTrue="1">
      <formula>OR($D21="SI",$D21="T&amp;A")</formula>
    </cfRule>
  </conditionalFormatting>
  <conditionalFormatting sqref="C21:G21 I21">
    <cfRule type="expression" dxfId="123" priority="173" stopIfTrue="1">
      <formula>$B21=""</formula>
    </cfRule>
    <cfRule type="cellIs" dxfId="122" priority="174" stopIfTrue="1" operator="equal">
      <formula>""</formula>
    </cfRule>
  </conditionalFormatting>
  <conditionalFormatting sqref="E22">
    <cfRule type="expression" dxfId="121" priority="166" stopIfTrue="1">
      <formula>OR($D22="SI",$D22="T&amp;A")</formula>
    </cfRule>
  </conditionalFormatting>
  <conditionalFormatting sqref="B22:D22">
    <cfRule type="expression" dxfId="120" priority="167" stopIfTrue="1">
      <formula>OR($D22="SI",$D22="T&amp;A")</formula>
    </cfRule>
  </conditionalFormatting>
  <conditionalFormatting sqref="B22:G22 I22">
    <cfRule type="expression" dxfId="119" priority="163" stopIfTrue="1">
      <formula>OR($D22="SI",$D22="T&amp;A")</formula>
    </cfRule>
  </conditionalFormatting>
  <conditionalFormatting sqref="G22">
    <cfRule type="expression" dxfId="118" priority="162" stopIfTrue="1">
      <formula>OR($D22="SI",$D22="T&amp;A")</formula>
    </cfRule>
  </conditionalFormatting>
  <conditionalFormatting sqref="G22">
    <cfRule type="expression" dxfId="117" priority="161" stopIfTrue="1">
      <formula>OR($D22="SI",$D22="T&amp;A")</formula>
    </cfRule>
  </conditionalFormatting>
  <conditionalFormatting sqref="G22">
    <cfRule type="expression" dxfId="116" priority="160" stopIfTrue="1">
      <formula>OR($D22="SI",$D22="T&amp;A")</formula>
    </cfRule>
  </conditionalFormatting>
  <conditionalFormatting sqref="G22">
    <cfRule type="expression" dxfId="115" priority="159" stopIfTrue="1">
      <formula>OR($D22="SI",$D22="T&amp;A")</formula>
    </cfRule>
  </conditionalFormatting>
  <conditionalFormatting sqref="C22:G22 I22">
    <cfRule type="expression" dxfId="114" priority="164" stopIfTrue="1">
      <formula>$B22=""</formula>
    </cfRule>
    <cfRule type="cellIs" dxfId="113" priority="165" stopIfTrue="1" operator="equal">
      <formula>""</formula>
    </cfRule>
  </conditionalFormatting>
  <conditionalFormatting sqref="E23">
    <cfRule type="expression" dxfId="112" priority="157" stopIfTrue="1">
      <formula>OR($D23="SI",$D23="T&amp;A")</formula>
    </cfRule>
  </conditionalFormatting>
  <conditionalFormatting sqref="B23:D23">
    <cfRule type="expression" dxfId="111" priority="158" stopIfTrue="1">
      <formula>OR($D23="SI",$D23="T&amp;A")</formula>
    </cfRule>
  </conditionalFormatting>
  <conditionalFormatting sqref="B23:G23 I23">
    <cfRule type="expression" dxfId="110" priority="154" stopIfTrue="1">
      <formula>OR($D23="SI",$D23="T&amp;A")</formula>
    </cfRule>
  </conditionalFormatting>
  <conditionalFormatting sqref="G23">
    <cfRule type="expression" dxfId="109" priority="153" stopIfTrue="1">
      <formula>OR($D23="SI",$D23="T&amp;A")</formula>
    </cfRule>
  </conditionalFormatting>
  <conditionalFormatting sqref="G23">
    <cfRule type="expression" dxfId="108" priority="152" stopIfTrue="1">
      <formula>OR($D23="SI",$D23="T&amp;A")</formula>
    </cfRule>
  </conditionalFormatting>
  <conditionalFormatting sqref="G23">
    <cfRule type="expression" dxfId="107" priority="151" stopIfTrue="1">
      <formula>OR($D23="SI",$D23="T&amp;A")</formula>
    </cfRule>
  </conditionalFormatting>
  <conditionalFormatting sqref="G23">
    <cfRule type="expression" dxfId="106" priority="150" stopIfTrue="1">
      <formula>OR($D23="SI",$D23="T&amp;A")</formula>
    </cfRule>
  </conditionalFormatting>
  <conditionalFormatting sqref="C23:G23 I23">
    <cfRule type="expression" dxfId="105" priority="155" stopIfTrue="1">
      <formula>$B23=""</formula>
    </cfRule>
    <cfRule type="cellIs" dxfId="104" priority="156" stopIfTrue="1" operator="equal">
      <formula>""</formula>
    </cfRule>
  </conditionalFormatting>
  <conditionalFormatting sqref="E24">
    <cfRule type="expression" dxfId="103" priority="148" stopIfTrue="1">
      <formula>OR($D24="SI",$D24="T&amp;A")</formula>
    </cfRule>
  </conditionalFormatting>
  <conditionalFormatting sqref="B24:D24">
    <cfRule type="expression" dxfId="102" priority="149" stopIfTrue="1">
      <formula>OR($D24="SI",$D24="T&amp;A")</formula>
    </cfRule>
  </conditionalFormatting>
  <conditionalFormatting sqref="B24:G24 I24">
    <cfRule type="expression" dxfId="101" priority="145" stopIfTrue="1">
      <formula>OR($D24="SI",$D24="T&amp;A")</formula>
    </cfRule>
  </conditionalFormatting>
  <conditionalFormatting sqref="G24">
    <cfRule type="expression" dxfId="100" priority="144" stopIfTrue="1">
      <formula>OR($D24="SI",$D24="T&amp;A")</formula>
    </cfRule>
  </conditionalFormatting>
  <conditionalFormatting sqref="G24">
    <cfRule type="expression" dxfId="99" priority="143" stopIfTrue="1">
      <formula>OR($D24="SI",$D24="T&amp;A")</formula>
    </cfRule>
  </conditionalFormatting>
  <conditionalFormatting sqref="G24">
    <cfRule type="expression" dxfId="98" priority="142" stopIfTrue="1">
      <formula>OR($D24="SI",$D24="T&amp;A")</formula>
    </cfRule>
  </conditionalFormatting>
  <conditionalFormatting sqref="G24">
    <cfRule type="expression" dxfId="97" priority="141" stopIfTrue="1">
      <formula>OR($D24="SI",$D24="T&amp;A")</formula>
    </cfRule>
  </conditionalFormatting>
  <conditionalFormatting sqref="C24:G24 I24">
    <cfRule type="expression" dxfId="96" priority="146" stopIfTrue="1">
      <formula>$B24=""</formula>
    </cfRule>
    <cfRule type="cellIs" dxfId="95" priority="147" stopIfTrue="1" operator="equal">
      <formula>""</formula>
    </cfRule>
  </conditionalFormatting>
  <conditionalFormatting sqref="E25">
    <cfRule type="expression" dxfId="94" priority="139" stopIfTrue="1">
      <formula>OR($D25="SI",$D25="T&amp;A")</formula>
    </cfRule>
  </conditionalFormatting>
  <conditionalFormatting sqref="B25:D25">
    <cfRule type="expression" dxfId="93" priority="140" stopIfTrue="1">
      <formula>OR($D25="SI",$D25="T&amp;A")</formula>
    </cfRule>
  </conditionalFormatting>
  <conditionalFormatting sqref="B25:G25 I25">
    <cfRule type="expression" dxfId="92" priority="136" stopIfTrue="1">
      <formula>OR($D25="SI",$D25="T&amp;A")</formula>
    </cfRule>
  </conditionalFormatting>
  <conditionalFormatting sqref="G25">
    <cfRule type="expression" dxfId="91" priority="135" stopIfTrue="1">
      <formula>OR($D25="SI",$D25="T&amp;A")</formula>
    </cfRule>
  </conditionalFormatting>
  <conditionalFormatting sqref="G25">
    <cfRule type="expression" dxfId="90" priority="134" stopIfTrue="1">
      <formula>OR($D25="SI",$D25="T&amp;A")</formula>
    </cfRule>
  </conditionalFormatting>
  <conditionalFormatting sqref="G25">
    <cfRule type="expression" dxfId="89" priority="133" stopIfTrue="1">
      <formula>OR($D25="SI",$D25="T&amp;A")</formula>
    </cfRule>
  </conditionalFormatting>
  <conditionalFormatting sqref="G25">
    <cfRule type="expression" dxfId="88" priority="132" stopIfTrue="1">
      <formula>OR($D25="SI",$D25="T&amp;A")</formula>
    </cfRule>
  </conditionalFormatting>
  <conditionalFormatting sqref="C25:G25 I25">
    <cfRule type="expression" dxfId="87" priority="137" stopIfTrue="1">
      <formula>$B25=""</formula>
    </cfRule>
    <cfRule type="cellIs" dxfId="86" priority="138" stopIfTrue="1" operator="equal">
      <formula>""</formula>
    </cfRule>
  </conditionalFormatting>
  <conditionalFormatting sqref="E26">
    <cfRule type="expression" dxfId="85" priority="130" stopIfTrue="1">
      <formula>OR($D26="SI",$D26="T&amp;A")</formula>
    </cfRule>
  </conditionalFormatting>
  <conditionalFormatting sqref="B26:D26">
    <cfRule type="expression" dxfId="84" priority="131" stopIfTrue="1">
      <formula>OR($D26="SI",$D26="T&amp;A")</formula>
    </cfRule>
  </conditionalFormatting>
  <conditionalFormatting sqref="B26:G26 I26">
    <cfRule type="expression" dxfId="83" priority="127" stopIfTrue="1">
      <formula>OR($D26="SI",$D26="T&amp;A")</formula>
    </cfRule>
  </conditionalFormatting>
  <conditionalFormatting sqref="G26">
    <cfRule type="expression" dxfId="82" priority="126" stopIfTrue="1">
      <formula>OR($D26="SI",$D26="T&amp;A")</formula>
    </cfRule>
  </conditionalFormatting>
  <conditionalFormatting sqref="G26">
    <cfRule type="expression" dxfId="81" priority="125" stopIfTrue="1">
      <formula>OR($D26="SI",$D26="T&amp;A")</formula>
    </cfRule>
  </conditionalFormatting>
  <conditionalFormatting sqref="G26">
    <cfRule type="expression" dxfId="80" priority="124" stopIfTrue="1">
      <formula>OR($D26="SI",$D26="T&amp;A")</formula>
    </cfRule>
  </conditionalFormatting>
  <conditionalFormatting sqref="G26">
    <cfRule type="expression" dxfId="79" priority="123" stopIfTrue="1">
      <formula>OR($D26="SI",$D26="T&amp;A")</formula>
    </cfRule>
  </conditionalFormatting>
  <conditionalFormatting sqref="C26:G26 I26">
    <cfRule type="expression" dxfId="78" priority="128" stopIfTrue="1">
      <formula>$B26=""</formula>
    </cfRule>
    <cfRule type="cellIs" dxfId="77" priority="129" stopIfTrue="1" operator="equal">
      <formula>""</formula>
    </cfRule>
  </conditionalFormatting>
  <conditionalFormatting sqref="E27">
    <cfRule type="expression" dxfId="76" priority="121" stopIfTrue="1">
      <formula>OR($D27="SI",$D27="T&amp;A")</formula>
    </cfRule>
  </conditionalFormatting>
  <conditionalFormatting sqref="B27:D27">
    <cfRule type="expression" dxfId="75" priority="122" stopIfTrue="1">
      <formula>OR($D27="SI",$D27="T&amp;A")</formula>
    </cfRule>
  </conditionalFormatting>
  <conditionalFormatting sqref="B27:G27 I27">
    <cfRule type="expression" dxfId="74" priority="118" stopIfTrue="1">
      <formula>OR($D27="SI",$D27="T&amp;A")</formula>
    </cfRule>
  </conditionalFormatting>
  <conditionalFormatting sqref="G27">
    <cfRule type="expression" dxfId="73" priority="117" stopIfTrue="1">
      <formula>OR($D27="SI",$D27="T&amp;A")</formula>
    </cfRule>
  </conditionalFormatting>
  <conditionalFormatting sqref="G27">
    <cfRule type="expression" dxfId="72" priority="116" stopIfTrue="1">
      <formula>OR($D27="SI",$D27="T&amp;A")</formula>
    </cfRule>
  </conditionalFormatting>
  <conditionalFormatting sqref="G27">
    <cfRule type="expression" dxfId="71" priority="115" stopIfTrue="1">
      <formula>OR($D27="SI",$D27="T&amp;A")</formula>
    </cfRule>
  </conditionalFormatting>
  <conditionalFormatting sqref="G27">
    <cfRule type="expression" dxfId="70" priority="114" stopIfTrue="1">
      <formula>OR($D27="SI",$D27="T&amp;A")</formula>
    </cfRule>
  </conditionalFormatting>
  <conditionalFormatting sqref="C27:G27 I27">
    <cfRule type="expression" dxfId="69" priority="119" stopIfTrue="1">
      <formula>$B27=""</formula>
    </cfRule>
    <cfRule type="cellIs" dxfId="68" priority="120" stopIfTrue="1" operator="equal">
      <formula>""</formula>
    </cfRule>
  </conditionalFormatting>
  <conditionalFormatting sqref="B12:B13">
    <cfRule type="cellIs" dxfId="67" priority="59" operator="notEqual">
      <formula>""</formula>
    </cfRule>
  </conditionalFormatting>
  <conditionalFormatting sqref="J9:J13 C9:E13">
    <cfRule type="cellIs" dxfId="66" priority="58" operator="notEqual">
      <formula>""</formula>
    </cfRule>
  </conditionalFormatting>
  <conditionalFormatting sqref="B12:B13">
    <cfRule type="cellIs" dxfId="65" priority="57" operator="notEqual">
      <formula>""</formula>
    </cfRule>
  </conditionalFormatting>
  <conditionalFormatting sqref="I9:I13">
    <cfRule type="cellIs" dxfId="64" priority="56" operator="notEqual">
      <formula>""</formula>
    </cfRule>
  </conditionalFormatting>
  <conditionalFormatting sqref="B14">
    <cfRule type="cellIs" dxfId="63" priority="55" operator="notEqual">
      <formula>""</formula>
    </cfRule>
  </conditionalFormatting>
  <conditionalFormatting sqref="C14:E14 J14">
    <cfRule type="cellIs" dxfId="62" priority="54" operator="notEqual">
      <formula>""</formula>
    </cfRule>
  </conditionalFormatting>
  <conditionalFormatting sqref="B14">
    <cfRule type="cellIs" dxfId="61" priority="53" operator="notEqual">
      <formula>""</formula>
    </cfRule>
  </conditionalFormatting>
  <conditionalFormatting sqref="I14">
    <cfRule type="cellIs" dxfId="60" priority="52" operator="notEqual">
      <formula>""</formula>
    </cfRule>
  </conditionalFormatting>
  <conditionalFormatting sqref="J8 C8:E8">
    <cfRule type="cellIs" dxfId="59" priority="39" operator="notEqual">
      <formula>""</formula>
    </cfRule>
  </conditionalFormatting>
  <conditionalFormatting sqref="C5:E5 J5 J7 C7:E7">
    <cfRule type="cellIs" dxfId="58" priority="31" operator="notEqual">
      <formula>""</formula>
    </cfRule>
  </conditionalFormatting>
  <conditionalFormatting sqref="B5 B7:B11">
    <cfRule type="cellIs" dxfId="57" priority="22" operator="notEqual">
      <formula>""</formula>
    </cfRule>
  </conditionalFormatting>
  <conditionalFormatting sqref="B5 B7:B11">
    <cfRule type="cellIs" dxfId="56" priority="21" operator="notEqual">
      <formula>""</formula>
    </cfRule>
  </conditionalFormatting>
  <conditionalFormatting sqref="B5 B7:B11">
    <cfRule type="cellIs" dxfId="55" priority="20" operator="notEqual">
      <formula>""</formula>
    </cfRule>
  </conditionalFormatting>
  <conditionalFormatting sqref="B5 B7:B11">
    <cfRule type="cellIs" dxfId="54" priority="19" operator="notEqual">
      <formula>""</formula>
    </cfRule>
  </conditionalFormatting>
  <conditionalFormatting sqref="B15">
    <cfRule type="cellIs" dxfId="53" priority="18" operator="notEqual">
      <formula>""</formula>
    </cfRule>
  </conditionalFormatting>
  <conditionalFormatting sqref="C15:E15 J15">
    <cfRule type="cellIs" dxfId="52" priority="17" operator="notEqual">
      <formula>""</formula>
    </cfRule>
  </conditionalFormatting>
  <conditionalFormatting sqref="B15">
    <cfRule type="cellIs" dxfId="51" priority="16" operator="notEqual">
      <formula>""</formula>
    </cfRule>
  </conditionalFormatting>
  <conditionalFormatting sqref="I15">
    <cfRule type="cellIs" dxfId="50" priority="15" operator="notEqual">
      <formula>""</formula>
    </cfRule>
  </conditionalFormatting>
  <conditionalFormatting sqref="J6 C6:E6">
    <cfRule type="cellIs" dxfId="49" priority="14" operator="notEqual">
      <formula>""</formula>
    </cfRule>
  </conditionalFormatting>
  <conditionalFormatting sqref="B6">
    <cfRule type="cellIs" dxfId="48" priority="13" operator="notEqual">
      <formula>""</formula>
    </cfRule>
  </conditionalFormatting>
  <conditionalFormatting sqref="B6">
    <cfRule type="cellIs" dxfId="47" priority="12" operator="notEqual">
      <formula>""</formula>
    </cfRule>
  </conditionalFormatting>
  <conditionalFormatting sqref="B6">
    <cfRule type="cellIs" dxfId="46" priority="11" operator="notEqual">
      <formula>""</formula>
    </cfRule>
  </conditionalFormatting>
  <conditionalFormatting sqref="B6">
    <cfRule type="cellIs" dxfId="45" priority="10" operator="notEqual">
      <formula>""</formula>
    </cfRule>
  </conditionalFormatting>
  <conditionalFormatting sqref="J4">
    <cfRule type="cellIs" dxfId="44" priority="9" operator="notEqual">
      <formula>""</formula>
    </cfRule>
  </conditionalFormatting>
  <conditionalFormatting sqref="B4">
    <cfRule type="cellIs" dxfId="43" priority="8" operator="notEqual">
      <formula>""</formula>
    </cfRule>
  </conditionalFormatting>
  <conditionalFormatting sqref="C4:E4">
    <cfRule type="cellIs" dxfId="42" priority="7" operator="notEqual">
      <formula>""</formula>
    </cfRule>
  </conditionalFormatting>
  <conditionalFormatting sqref="B4">
    <cfRule type="cellIs" dxfId="41" priority="6" operator="notEqual">
      <formula>""</formula>
    </cfRule>
  </conditionalFormatting>
  <conditionalFormatting sqref="B4">
    <cfRule type="cellIs" dxfId="40" priority="5" operator="notEqual">
      <formula>""</formula>
    </cfRule>
  </conditionalFormatting>
  <conditionalFormatting sqref="B4">
    <cfRule type="cellIs" dxfId="39" priority="4" operator="notEqual">
      <formula>""</formula>
    </cfRule>
  </conditionalFormatting>
  <conditionalFormatting sqref="B4">
    <cfRule type="cellIs" dxfId="38" priority="3" operator="notEqual">
      <formula>""</formula>
    </cfRule>
  </conditionalFormatting>
  <conditionalFormatting sqref="B4">
    <cfRule type="cellIs" dxfId="37" priority="2" operator="notEqual">
      <formula>""</formula>
    </cfRule>
  </conditionalFormatting>
  <conditionalFormatting sqref="I4">
    <cfRule type="cellIs" dxfId="36" priority="1" operator="notEqual">
      <formula>""</formula>
    </cfRule>
  </conditionalFormatting>
  <dataValidations count="4">
    <dataValidation type="whole" allowBlank="1" showInputMessage="1" showErrorMessage="1" errorTitle="DFL DATA" error="Whole number &gt;=0" sqref="E4:E5 E20:F24 G4:G9 F15:F18 G11:G13 E15:E19 E8:E13 I4:I13 F4:F13 G15:G24 I15:I24" xr:uid="{00000000-0002-0000-0400-000000000000}">
      <formula1>0</formula1>
      <formula2>500000</formula2>
    </dataValidation>
    <dataValidation type="list" allowBlank="1" showInputMessage="1" showErrorMessage="1" errorTitle="WELL NAME" error="You have entered a well that is not on the master well list.  Please select the well name from the dropdown." sqref="B4:B13 B15:B24" xr:uid="{00000000-0002-0000-0400-000001000000}">
      <formula1>WELL_NAME</formula1>
    </dataValidation>
    <dataValidation type="list" allowBlank="1" showInputMessage="1" showErrorMessage="1" errorTitle="WELL STATUS" error="You may only select a Status from the dropdown list." sqref="D4:D13 D15:D24" xr:uid="{00000000-0002-0000-0400-000002000000}">
      <formula1>WELL_STATUS</formula1>
    </dataValidation>
    <dataValidation type="list" allowBlank="1" showInputMessage="1" showErrorMessage="1" errorTitle="WELL NAME" error="You have entered a well that is not on the master well list.  Please select the well name from the dropdown." sqref="C4:C13 C15:C24" xr:uid="{00000000-0002-0000-0400-000003000000}">
      <formula1>ZONE</formula1>
    </dataValidation>
  </dataValidations>
  <printOptions horizontalCentered="1"/>
  <pageMargins left="0.43307086614173229" right="0.43307086614173229" top="0.55118110236220474" bottom="0.55118110236220474" header="0.23622047244094491" footer="0.23622047244094491"/>
  <pageSetup scale="90" orientation="landscape" r:id="rId1"/>
  <headerFooter alignWithMargins="0">
    <oddHeader>&amp;C&amp;"Verdana,Bold"&amp;12DAILY PRODUCTION REPORT - QARUN FIELDS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5" r:id="rId4" name="Button 5">
              <controlPr defaultSize="0" print="0" autoFill="0" autoPict="0" macro="[0]!DFL_TO_DATAINPUT">
                <anchor>
                  <from>
                    <xdr:col>10</xdr:col>
                    <xdr:colOff>76200</xdr:colOff>
                    <xdr:row>6</xdr:row>
                    <xdr:rowOff>180975</xdr:rowOff>
                  </from>
                  <to>
                    <xdr:col>11</xdr:col>
                    <xdr:colOff>590550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  <pageSetUpPr fitToPage="1"/>
  </sheetPr>
  <dimension ref="A1:R30"/>
  <sheetViews>
    <sheetView showGridLines="0" zoomScaleNormal="100" zoomScaleSheetLayoutView="100" workbookViewId="0">
      <pane xSplit="3" ySplit="3" topLeftCell="D4" activePane="bottomRight" state="frozen"/>
      <selection activeCell="F45" sqref="F45"/>
      <selection pane="topRight" activeCell="F45" sqref="F45"/>
      <selection pane="bottomLeft" activeCell="F45" sqref="F45"/>
      <selection pane="bottomRight" activeCell="F45" sqref="F45"/>
    </sheetView>
  </sheetViews>
  <sheetFormatPr defaultColWidth="9.140625" defaultRowHeight="12.75" x14ac:dyDescent="0.2"/>
  <cols>
    <col min="1" max="1" width="3.140625" customWidth="1"/>
    <col min="2" max="2" width="18.28515625" customWidth="1"/>
    <col min="3" max="3" width="9.85546875" customWidth="1"/>
    <col min="4" max="4" width="9.42578125" customWidth="1"/>
    <col min="5" max="9" width="9.28515625" customWidth="1"/>
    <col min="10" max="10" width="12.42578125" customWidth="1"/>
    <col min="11" max="15" width="8.28515625" customWidth="1"/>
    <col min="16" max="17" width="12.42578125" customWidth="1"/>
    <col min="18" max="18" width="51.28515625" customWidth="1"/>
    <col min="19" max="16384" width="9.140625" style="573"/>
  </cols>
  <sheetData>
    <row r="1" spans="2:18" customFormat="1" ht="58.5" customHeight="1" thickBot="1" x14ac:dyDescent="0.25">
      <c r="B1" s="593" t="s">
        <v>642</v>
      </c>
      <c r="C1" s="594"/>
      <c r="D1" s="594"/>
      <c r="J1" s="1141">
        <f>REPDATE</f>
        <v>46278</v>
      </c>
      <c r="K1" s="1141"/>
    </row>
    <row r="2" spans="2:18" customFormat="1" ht="29.25" customHeight="1" x14ac:dyDescent="0.2">
      <c r="B2" s="1142" t="s">
        <v>6</v>
      </c>
      <c r="C2" s="1142" t="s">
        <v>643</v>
      </c>
      <c r="D2" s="1146" t="s">
        <v>644</v>
      </c>
      <c r="E2" s="1147"/>
      <c r="F2" s="1147"/>
      <c r="G2" s="1147"/>
      <c r="H2" s="1147"/>
      <c r="I2" s="1148"/>
      <c r="J2" s="1142" t="s">
        <v>645</v>
      </c>
      <c r="K2" s="1146" t="s">
        <v>646</v>
      </c>
      <c r="L2" s="1147"/>
      <c r="M2" s="1147"/>
      <c r="N2" s="1147"/>
      <c r="O2" s="1148"/>
      <c r="P2" s="1142" t="s">
        <v>647</v>
      </c>
      <c r="Q2" s="1142" t="s">
        <v>466</v>
      </c>
      <c r="R2" s="1144" t="s">
        <v>46</v>
      </c>
    </row>
    <row r="3" spans="2:18" customFormat="1" ht="35.1" customHeight="1" thickBot="1" x14ac:dyDescent="0.25">
      <c r="B3" s="1143"/>
      <c r="C3" s="1143"/>
      <c r="D3" s="595" t="s">
        <v>648</v>
      </c>
      <c r="E3" s="595" t="s">
        <v>649</v>
      </c>
      <c r="F3" s="595" t="s">
        <v>650</v>
      </c>
      <c r="G3" s="595" t="s">
        <v>651</v>
      </c>
      <c r="H3" s="595" t="s">
        <v>652</v>
      </c>
      <c r="I3" s="595" t="s">
        <v>653</v>
      </c>
      <c r="J3" s="1143"/>
      <c r="K3" s="574" t="s">
        <v>654</v>
      </c>
      <c r="L3" s="574" t="s">
        <v>655</v>
      </c>
      <c r="M3" s="574" t="s">
        <v>656</v>
      </c>
      <c r="N3" s="574" t="s">
        <v>657</v>
      </c>
      <c r="O3" s="574" t="s">
        <v>658</v>
      </c>
      <c r="P3" s="1143"/>
      <c r="Q3" s="1143"/>
      <c r="R3" s="1145"/>
    </row>
    <row r="4" spans="2:18" customFormat="1" ht="24.95" customHeight="1" x14ac:dyDescent="0.2">
      <c r="B4" s="659" t="s">
        <v>314</v>
      </c>
      <c r="C4" s="660">
        <v>81</v>
      </c>
      <c r="D4" s="600">
        <v>83</v>
      </c>
      <c r="E4" s="904">
        <v>82</v>
      </c>
      <c r="F4" s="600"/>
      <c r="G4" s="600"/>
      <c r="H4" s="600"/>
      <c r="I4" s="600"/>
      <c r="J4" s="661">
        <f t="shared" ref="J4:J30" si="0">IF(D4="","",AVERAGE(D4:I4))</f>
        <v>82.5</v>
      </c>
      <c r="K4" s="719">
        <v>82</v>
      </c>
      <c r="L4" s="719">
        <v>82.5</v>
      </c>
      <c r="M4" s="719"/>
      <c r="N4" s="719"/>
      <c r="O4" s="719"/>
      <c r="P4" s="663">
        <f t="shared" ref="P4:P30" si="1">IF(K4="","",AVERAGE(K4:O4))</f>
        <v>82.25</v>
      </c>
      <c r="Q4" s="664"/>
      <c r="R4" s="761" t="s">
        <v>955</v>
      </c>
    </row>
    <row r="5" spans="2:18" customFormat="1" ht="24.95" customHeight="1" x14ac:dyDescent="0.2">
      <c r="B5" s="659" t="s">
        <v>247</v>
      </c>
      <c r="C5" s="660">
        <v>98.5</v>
      </c>
      <c r="D5" s="600">
        <v>98</v>
      </c>
      <c r="E5" s="904">
        <v>99</v>
      </c>
      <c r="F5" s="600">
        <v>99</v>
      </c>
      <c r="G5" s="600"/>
      <c r="H5" s="600"/>
      <c r="I5" s="600"/>
      <c r="J5" s="661">
        <f t="shared" si="0"/>
        <v>98.666666666666671</v>
      </c>
      <c r="K5" s="719">
        <v>98</v>
      </c>
      <c r="L5" s="719">
        <v>98</v>
      </c>
      <c r="M5" s="719">
        <v>98.5</v>
      </c>
      <c r="N5" s="719">
        <v>98.7</v>
      </c>
      <c r="O5" s="719"/>
      <c r="P5" s="663">
        <f t="shared" si="1"/>
        <v>98.3</v>
      </c>
      <c r="Q5" s="664"/>
      <c r="R5" s="761" t="s">
        <v>955</v>
      </c>
    </row>
    <row r="6" spans="2:18" customFormat="1" ht="24.95" customHeight="1" x14ac:dyDescent="0.2">
      <c r="B6" s="659" t="s">
        <v>454</v>
      </c>
      <c r="C6" s="660">
        <v>80</v>
      </c>
      <c r="D6" s="600">
        <v>82</v>
      </c>
      <c r="E6" s="904">
        <v>80</v>
      </c>
      <c r="F6" s="600">
        <v>78</v>
      </c>
      <c r="G6" s="600"/>
      <c r="H6" s="600"/>
      <c r="I6" s="600"/>
      <c r="J6" s="661">
        <f t="shared" si="0"/>
        <v>80</v>
      </c>
      <c r="K6" s="662">
        <v>80</v>
      </c>
      <c r="L6" s="662"/>
      <c r="M6" s="662"/>
      <c r="N6" s="662"/>
      <c r="O6" s="662"/>
      <c r="P6" s="663">
        <f t="shared" si="1"/>
        <v>80</v>
      </c>
      <c r="Q6" s="664"/>
      <c r="R6" s="761" t="s">
        <v>956</v>
      </c>
    </row>
    <row r="7" spans="2:18" customFormat="1" ht="24.95" customHeight="1" x14ac:dyDescent="0.2">
      <c r="B7" s="659" t="s">
        <v>513</v>
      </c>
      <c r="C7" s="660">
        <v>99</v>
      </c>
      <c r="D7" s="600">
        <v>75</v>
      </c>
      <c r="E7" s="600">
        <v>75</v>
      </c>
      <c r="F7" s="600">
        <v>75</v>
      </c>
      <c r="G7" s="600"/>
      <c r="H7" s="600"/>
      <c r="I7" s="600"/>
      <c r="J7" s="661">
        <f t="shared" si="0"/>
        <v>75</v>
      </c>
      <c r="K7" s="719">
        <v>71.3</v>
      </c>
      <c r="L7" s="719">
        <v>75</v>
      </c>
      <c r="M7" s="719">
        <v>75</v>
      </c>
      <c r="N7" s="719"/>
      <c r="O7" s="719"/>
      <c r="P7" s="903">
        <f t="shared" si="1"/>
        <v>73.766666666666666</v>
      </c>
      <c r="Q7" s="664"/>
      <c r="R7" s="761" t="s">
        <v>955</v>
      </c>
    </row>
    <row r="8" spans="2:18" customFormat="1" ht="24.95" customHeight="1" x14ac:dyDescent="0.2">
      <c r="B8" s="659"/>
      <c r="C8" s="660"/>
      <c r="D8" s="600"/>
      <c r="E8" s="600"/>
      <c r="F8" s="600"/>
      <c r="G8" s="600"/>
      <c r="H8" s="600"/>
      <c r="I8" s="600"/>
      <c r="J8" s="661" t="str">
        <f t="shared" si="0"/>
        <v/>
      </c>
      <c r="K8" s="719"/>
      <c r="L8" s="719"/>
      <c r="M8" s="719"/>
      <c r="N8" s="719"/>
      <c r="O8" s="719"/>
      <c r="P8" s="903" t="str">
        <f t="shared" si="1"/>
        <v/>
      </c>
      <c r="Q8" s="664"/>
      <c r="R8" s="761"/>
    </row>
    <row r="9" spans="2:18" customFormat="1" ht="24.95" customHeight="1" x14ac:dyDescent="0.2">
      <c r="B9" s="601"/>
      <c r="C9" s="599"/>
      <c r="D9" s="600"/>
      <c r="E9" s="600"/>
      <c r="F9" s="600"/>
      <c r="G9" s="600"/>
      <c r="H9" s="600"/>
      <c r="I9" s="600"/>
      <c r="J9" s="661" t="str">
        <f t="shared" si="0"/>
        <v/>
      </c>
      <c r="K9" s="662"/>
      <c r="L9" s="662"/>
      <c r="M9" s="719"/>
      <c r="N9" s="596"/>
      <c r="O9" s="596"/>
      <c r="P9" s="663" t="str">
        <f t="shared" si="1"/>
        <v/>
      </c>
      <c r="Q9" s="597"/>
      <c r="R9" s="761"/>
    </row>
    <row r="10" spans="2:18" customFormat="1" ht="24.95" customHeight="1" x14ac:dyDescent="0.2">
      <c r="B10" s="601"/>
      <c r="C10" s="599"/>
      <c r="D10" s="600"/>
      <c r="E10" s="600"/>
      <c r="F10" s="600"/>
      <c r="G10" s="600"/>
      <c r="H10" s="600"/>
      <c r="I10" s="600"/>
      <c r="J10" s="661" t="str">
        <f t="shared" si="0"/>
        <v/>
      </c>
      <c r="K10" s="662"/>
      <c r="L10" s="662"/>
      <c r="M10" s="719"/>
      <c r="N10" s="596"/>
      <c r="O10" s="596"/>
      <c r="P10" s="663" t="str">
        <f t="shared" si="1"/>
        <v/>
      </c>
      <c r="Q10" s="597"/>
      <c r="R10" s="761"/>
    </row>
    <row r="11" spans="2:18" customFormat="1" ht="24.95" customHeight="1" x14ac:dyDescent="0.2">
      <c r="B11" s="659"/>
      <c r="C11" s="660"/>
      <c r="D11" s="600"/>
      <c r="E11" s="600"/>
      <c r="F11" s="600"/>
      <c r="G11" s="600"/>
      <c r="H11" s="600"/>
      <c r="I11" s="600"/>
      <c r="J11" s="661" t="str">
        <f t="shared" si="0"/>
        <v/>
      </c>
      <c r="K11" s="662"/>
      <c r="L11" s="662"/>
      <c r="M11" s="662"/>
      <c r="N11" s="662"/>
      <c r="O11" s="662"/>
      <c r="P11" s="663" t="str">
        <f t="shared" si="1"/>
        <v/>
      </c>
      <c r="Q11" s="664"/>
      <c r="R11" s="761"/>
    </row>
    <row r="12" spans="2:18" customFormat="1" ht="24.95" customHeight="1" x14ac:dyDescent="0.2">
      <c r="B12" s="659"/>
      <c r="C12" s="660"/>
      <c r="D12" s="600"/>
      <c r="E12" s="600"/>
      <c r="F12" s="600"/>
      <c r="G12" s="600"/>
      <c r="H12" s="600"/>
      <c r="I12" s="600"/>
      <c r="J12" s="661" t="str">
        <f t="shared" si="0"/>
        <v/>
      </c>
      <c r="K12" s="662"/>
      <c r="L12" s="662"/>
      <c r="M12" s="662"/>
      <c r="N12" s="662"/>
      <c r="O12" s="662"/>
      <c r="P12" s="663" t="str">
        <f t="shared" si="1"/>
        <v/>
      </c>
      <c r="Q12" s="664"/>
      <c r="R12" s="761"/>
    </row>
    <row r="13" spans="2:18" customFormat="1" ht="24.95" customHeight="1" x14ac:dyDescent="0.2">
      <c r="B13" s="601"/>
      <c r="C13" s="599"/>
      <c r="D13" s="600"/>
      <c r="E13" s="600"/>
      <c r="F13" s="600"/>
      <c r="G13" s="600"/>
      <c r="H13" s="600"/>
      <c r="I13" s="600"/>
      <c r="J13" s="661" t="str">
        <f t="shared" si="0"/>
        <v/>
      </c>
      <c r="K13" s="662"/>
      <c r="L13" s="662"/>
      <c r="M13" s="719"/>
      <c r="N13" s="596"/>
      <c r="O13" s="596"/>
      <c r="P13" s="663" t="str">
        <f t="shared" si="1"/>
        <v/>
      </c>
      <c r="Q13" s="597"/>
      <c r="R13" s="761"/>
    </row>
    <row r="14" spans="2:18" customFormat="1" ht="24.95" customHeight="1" x14ac:dyDescent="0.2">
      <c r="B14" s="601"/>
      <c r="C14" s="599"/>
      <c r="D14" s="600"/>
      <c r="E14" s="600"/>
      <c r="F14" s="600"/>
      <c r="G14" s="600"/>
      <c r="H14" s="600"/>
      <c r="I14" s="600"/>
      <c r="J14" s="661" t="str">
        <f t="shared" si="0"/>
        <v/>
      </c>
      <c r="K14" s="662"/>
      <c r="L14" s="662"/>
      <c r="M14" s="719"/>
      <c r="N14" s="596"/>
      <c r="O14" s="596"/>
      <c r="P14" s="663" t="str">
        <f t="shared" si="1"/>
        <v/>
      </c>
      <c r="Q14" s="597"/>
      <c r="R14" s="761"/>
    </row>
    <row r="15" spans="2:18" customFormat="1" ht="24.95" customHeight="1" x14ac:dyDescent="0.2">
      <c r="B15" s="601"/>
      <c r="C15" s="599"/>
      <c r="D15" s="600"/>
      <c r="E15" s="600"/>
      <c r="F15" s="600"/>
      <c r="G15" s="600"/>
      <c r="H15" s="600"/>
      <c r="I15" s="600"/>
      <c r="J15" s="661" t="str">
        <f t="shared" si="0"/>
        <v/>
      </c>
      <c r="K15" s="719"/>
      <c r="L15" s="719"/>
      <c r="M15" s="719"/>
      <c r="N15" s="596"/>
      <c r="O15" s="596"/>
      <c r="P15" s="663" t="str">
        <f t="shared" si="1"/>
        <v/>
      </c>
      <c r="Q15" s="597"/>
      <c r="R15" s="761"/>
    </row>
    <row r="16" spans="2:18" customFormat="1" ht="24.95" customHeight="1" x14ac:dyDescent="0.2">
      <c r="B16" s="659"/>
      <c r="C16" s="660"/>
      <c r="D16" s="600"/>
      <c r="E16" s="600"/>
      <c r="F16" s="600"/>
      <c r="G16" s="600"/>
      <c r="H16" s="600"/>
      <c r="I16" s="600"/>
      <c r="J16" s="661" t="str">
        <f t="shared" si="0"/>
        <v/>
      </c>
      <c r="K16" s="719"/>
      <c r="L16" s="719"/>
      <c r="M16" s="719"/>
      <c r="N16" s="719"/>
      <c r="O16" s="719"/>
      <c r="P16" s="663" t="str">
        <f t="shared" si="1"/>
        <v/>
      </c>
      <c r="Q16" s="664"/>
      <c r="R16" s="761"/>
    </row>
    <row r="17" spans="2:18" customFormat="1" ht="24.95" customHeight="1" x14ac:dyDescent="0.2">
      <c r="B17" s="601"/>
      <c r="C17" s="599"/>
      <c r="D17" s="600"/>
      <c r="E17" s="600"/>
      <c r="F17" s="600"/>
      <c r="G17" s="600"/>
      <c r="H17" s="600"/>
      <c r="I17" s="600"/>
      <c r="J17" s="661" t="str">
        <f t="shared" si="0"/>
        <v/>
      </c>
      <c r="K17" s="596"/>
      <c r="L17" s="596"/>
      <c r="M17" s="596"/>
      <c r="N17" s="596"/>
      <c r="O17" s="596"/>
      <c r="P17" s="663" t="str">
        <f t="shared" si="1"/>
        <v/>
      </c>
      <c r="Q17" s="597"/>
      <c r="R17" s="598"/>
    </row>
    <row r="18" spans="2:18" customFormat="1" ht="24.95" customHeight="1" x14ac:dyDescent="0.2">
      <c r="B18" s="601"/>
      <c r="C18" s="599"/>
      <c r="D18" s="600"/>
      <c r="E18" s="600"/>
      <c r="F18" s="600"/>
      <c r="G18" s="600"/>
      <c r="H18" s="600"/>
      <c r="I18" s="600"/>
      <c r="J18" s="617" t="str">
        <f t="shared" si="0"/>
        <v/>
      </c>
      <c r="K18" s="602"/>
      <c r="L18" s="602"/>
      <c r="M18" s="602"/>
      <c r="N18" s="602"/>
      <c r="O18" s="602"/>
      <c r="P18" s="663" t="str">
        <f t="shared" si="1"/>
        <v/>
      </c>
      <c r="Q18" s="603"/>
      <c r="R18" s="604"/>
    </row>
    <row r="19" spans="2:18" customFormat="1" ht="24.95" customHeight="1" x14ac:dyDescent="0.2">
      <c r="B19" s="601"/>
      <c r="C19" s="599"/>
      <c r="D19" s="600"/>
      <c r="E19" s="600"/>
      <c r="F19" s="600"/>
      <c r="G19" s="600"/>
      <c r="H19" s="600"/>
      <c r="I19" s="600"/>
      <c r="J19" s="617" t="str">
        <f t="shared" si="0"/>
        <v/>
      </c>
      <c r="K19" s="602"/>
      <c r="L19" s="602"/>
      <c r="M19" s="602"/>
      <c r="N19" s="602"/>
      <c r="O19" s="602"/>
      <c r="P19" s="663" t="str">
        <f t="shared" si="1"/>
        <v/>
      </c>
      <c r="Q19" s="603"/>
      <c r="R19" s="604"/>
    </row>
    <row r="20" spans="2:18" customFormat="1" ht="24.95" customHeight="1" x14ac:dyDescent="0.2">
      <c r="B20" s="601"/>
      <c r="C20" s="599"/>
      <c r="D20" s="600"/>
      <c r="E20" s="600"/>
      <c r="F20" s="600"/>
      <c r="G20" s="600"/>
      <c r="H20" s="600"/>
      <c r="I20" s="600"/>
      <c r="J20" s="617" t="str">
        <f t="shared" si="0"/>
        <v/>
      </c>
      <c r="K20" s="602"/>
      <c r="L20" s="602"/>
      <c r="M20" s="602"/>
      <c r="N20" s="602"/>
      <c r="O20" s="602"/>
      <c r="P20" s="663" t="str">
        <f t="shared" si="1"/>
        <v/>
      </c>
      <c r="Q20" s="603"/>
      <c r="R20" s="604"/>
    </row>
    <row r="21" spans="2:18" customFormat="1" ht="24.95" customHeight="1" thickBot="1" x14ac:dyDescent="0.25">
      <c r="B21" s="605"/>
      <c r="C21" s="606"/>
      <c r="D21" s="607"/>
      <c r="E21" s="607"/>
      <c r="F21" s="607"/>
      <c r="G21" s="607"/>
      <c r="H21" s="607"/>
      <c r="I21" s="607"/>
      <c r="J21" s="618" t="str">
        <f t="shared" si="0"/>
        <v/>
      </c>
      <c r="K21" s="608"/>
      <c r="L21" s="608"/>
      <c r="M21" s="608"/>
      <c r="N21" s="608"/>
      <c r="O21" s="608"/>
      <c r="P21" s="663" t="str">
        <f t="shared" si="1"/>
        <v/>
      </c>
      <c r="Q21" s="609"/>
      <c r="R21" s="610"/>
    </row>
    <row r="22" spans="2:18" ht="26.25" customHeight="1" x14ac:dyDescent="0.2">
      <c r="J22" t="str">
        <f t="shared" si="0"/>
        <v/>
      </c>
      <c r="P22" t="str">
        <f t="shared" si="1"/>
        <v/>
      </c>
    </row>
    <row r="23" spans="2:18" x14ac:dyDescent="0.2">
      <c r="J23" t="str">
        <f t="shared" si="0"/>
        <v/>
      </c>
      <c r="P23" t="str">
        <f t="shared" si="1"/>
        <v/>
      </c>
    </row>
    <row r="24" spans="2:18" x14ac:dyDescent="0.2">
      <c r="J24" t="str">
        <f t="shared" si="0"/>
        <v/>
      </c>
      <c r="P24" t="str">
        <f t="shared" si="1"/>
        <v/>
      </c>
    </row>
    <row r="25" spans="2:18" x14ac:dyDescent="0.2">
      <c r="J25" t="str">
        <f t="shared" si="0"/>
        <v/>
      </c>
      <c r="P25" t="str">
        <f t="shared" si="1"/>
        <v/>
      </c>
    </row>
    <row r="26" spans="2:18" x14ac:dyDescent="0.2">
      <c r="J26" t="str">
        <f t="shared" si="0"/>
        <v/>
      </c>
      <c r="P26" t="str">
        <f t="shared" si="1"/>
        <v/>
      </c>
    </row>
    <row r="27" spans="2:18" x14ac:dyDescent="0.2">
      <c r="J27" t="str">
        <f t="shared" si="0"/>
        <v/>
      </c>
      <c r="P27" t="str">
        <f t="shared" si="1"/>
        <v/>
      </c>
    </row>
    <row r="28" spans="2:18" x14ac:dyDescent="0.2">
      <c r="J28" t="str">
        <f t="shared" si="0"/>
        <v/>
      </c>
      <c r="P28" t="str">
        <f t="shared" si="1"/>
        <v/>
      </c>
    </row>
    <row r="29" spans="2:18" x14ac:dyDescent="0.2">
      <c r="J29" t="str">
        <f t="shared" si="0"/>
        <v/>
      </c>
      <c r="P29" t="str">
        <f t="shared" si="1"/>
        <v/>
      </c>
    </row>
    <row r="30" spans="2:18" x14ac:dyDescent="0.2">
      <c r="J30" t="str">
        <f t="shared" si="0"/>
        <v/>
      </c>
      <c r="P30" t="str">
        <f t="shared" si="1"/>
        <v/>
      </c>
    </row>
  </sheetData>
  <sheetProtection password="CF80" sheet="1" objects="1" scenarios="1"/>
  <mergeCells count="9">
    <mergeCell ref="J1:K1"/>
    <mergeCell ref="Q2:Q3"/>
    <mergeCell ref="R2:R3"/>
    <mergeCell ref="D2:I2"/>
    <mergeCell ref="B2:B3"/>
    <mergeCell ref="C2:C3"/>
    <mergeCell ref="J2:J3"/>
    <mergeCell ref="K2:O2"/>
    <mergeCell ref="P2:P3"/>
  </mergeCells>
  <dataValidations count="1">
    <dataValidation type="list" allowBlank="1" showInputMessage="1" showErrorMessage="1" sqref="B4:B7 B9:B22" xr:uid="{00000000-0002-0000-0500-000000000000}">
      <formula1>WELL_NAME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LAB_TO_DATAINPUT">
                <anchor>
                  <from>
                    <xdr:col>17</xdr:col>
                    <xdr:colOff>1685925</xdr:colOff>
                    <xdr:row>0</xdr:row>
                    <xdr:rowOff>161925</xdr:rowOff>
                  </from>
                  <to>
                    <xdr:col>17</xdr:col>
                    <xdr:colOff>2686050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indexed="34"/>
  </sheetPr>
  <dimension ref="B1:H255"/>
  <sheetViews>
    <sheetView showGridLines="0" zoomScaleNormal="100" workbookViewId="0">
      <pane ySplit="2" topLeftCell="A3" activePane="bottomLeft" state="frozen"/>
      <selection activeCell="F45" sqref="F45"/>
      <selection pane="bottomLeft" activeCell="F45" sqref="F45"/>
    </sheetView>
  </sheetViews>
  <sheetFormatPr defaultColWidth="9.140625" defaultRowHeight="12.95" customHeight="1" x14ac:dyDescent="0.2"/>
  <cols>
    <col min="1" max="1" width="2.5703125" style="42" customWidth="1"/>
    <col min="2" max="2" width="29.7109375" style="287" customWidth="1"/>
    <col min="3" max="3" width="47.28515625" style="42" bestFit="1" customWidth="1"/>
    <col min="4" max="4" width="9.42578125" style="180" customWidth="1"/>
    <col min="5" max="5" width="14.7109375" style="188" customWidth="1"/>
    <col min="6" max="6" width="14.7109375" style="288" customWidth="1"/>
    <col min="7" max="7" width="13.42578125" style="42" customWidth="1"/>
    <col min="8" max="8" width="3" style="42" customWidth="1"/>
    <col min="9" max="18" width="24" style="42" customWidth="1"/>
    <col min="19" max="19" width="5.140625" style="42" customWidth="1"/>
    <col min="20" max="20" width="17" style="42" customWidth="1"/>
    <col min="21" max="21" width="14.5703125" style="42" customWidth="1"/>
    <col min="22" max="22" width="44" style="42" customWidth="1"/>
    <col min="23" max="23" width="18.42578125" style="42" customWidth="1"/>
    <col min="24" max="16384" width="9.140625" style="42"/>
  </cols>
  <sheetData>
    <row r="1" spans="2:8" ht="12.95" customHeight="1" x14ac:dyDescent="0.2">
      <c r="B1" s="284"/>
      <c r="C1" s="47"/>
      <c r="D1" s="179"/>
      <c r="E1" s="285"/>
      <c r="F1" s="286"/>
      <c r="G1" s="48"/>
      <c r="H1" s="49"/>
    </row>
    <row r="2" spans="2:8" ht="21.75" customHeight="1" thickBot="1" x14ac:dyDescent="0.25">
      <c r="B2" s="697" t="s">
        <v>52</v>
      </c>
      <c r="C2" s="698" t="s">
        <v>33</v>
      </c>
      <c r="D2" s="665" t="s">
        <v>53</v>
      </c>
      <c r="E2" s="665">
        <f>REPDATE</f>
        <v>46278</v>
      </c>
      <c r="F2" s="665">
        <f>E2-1</f>
        <v>46277</v>
      </c>
      <c r="G2" s="699" t="s">
        <v>54</v>
      </c>
      <c r="H2" s="49"/>
    </row>
    <row r="3" spans="2:8" ht="16.7" customHeight="1" x14ac:dyDescent="0.2">
      <c r="B3" s="1149" t="s">
        <v>240</v>
      </c>
      <c r="C3" s="422" t="s">
        <v>224</v>
      </c>
      <c r="D3" s="688" t="s">
        <v>55</v>
      </c>
      <c r="E3" s="895">
        <v>2581</v>
      </c>
      <c r="F3" s="387">
        <v>3369</v>
      </c>
      <c r="G3" s="388">
        <f t="shared" ref="G3:G17" si="0">E3-F3</f>
        <v>-788</v>
      </c>
      <c r="H3" s="49"/>
    </row>
    <row r="4" spans="2:8" ht="16.7" customHeight="1" x14ac:dyDescent="0.2">
      <c r="B4" s="1150"/>
      <c r="C4" s="666" t="s">
        <v>682</v>
      </c>
      <c r="D4" s="365" t="s">
        <v>55</v>
      </c>
      <c r="E4" s="896">
        <v>1308</v>
      </c>
      <c r="F4" s="667">
        <v>0</v>
      </c>
      <c r="G4" s="700">
        <f t="shared" si="0"/>
        <v>1308</v>
      </c>
      <c r="H4" s="49"/>
    </row>
    <row r="5" spans="2:8" ht="16.7" customHeight="1" x14ac:dyDescent="0.2">
      <c r="B5" s="1151"/>
      <c r="C5" s="666" t="s">
        <v>683</v>
      </c>
      <c r="D5" s="691" t="s">
        <v>55</v>
      </c>
      <c r="E5" s="896">
        <v>1272</v>
      </c>
      <c r="F5" s="667">
        <v>0</v>
      </c>
      <c r="G5" s="692">
        <f t="shared" si="0"/>
        <v>1272</v>
      </c>
      <c r="H5" s="49"/>
    </row>
    <row r="6" spans="2:8" ht="16.7" customHeight="1" x14ac:dyDescent="0.2">
      <c r="B6" s="1151"/>
      <c r="C6" s="690" t="s">
        <v>225</v>
      </c>
      <c r="D6" s="691" t="s">
        <v>55</v>
      </c>
      <c r="E6" s="896">
        <v>484</v>
      </c>
      <c r="F6" s="667">
        <v>428</v>
      </c>
      <c r="G6" s="692">
        <f t="shared" si="0"/>
        <v>56</v>
      </c>
      <c r="H6" s="49"/>
    </row>
    <row r="7" spans="2:8" ht="16.7" customHeight="1" thickBot="1" x14ac:dyDescent="0.25">
      <c r="B7" s="1152"/>
      <c r="C7" s="693" t="s">
        <v>226</v>
      </c>
      <c r="D7" s="694" t="s">
        <v>55</v>
      </c>
      <c r="E7" s="897">
        <v>0</v>
      </c>
      <c r="F7" s="695">
        <v>0</v>
      </c>
      <c r="G7" s="696">
        <f t="shared" si="0"/>
        <v>0</v>
      </c>
      <c r="H7" s="49"/>
    </row>
    <row r="8" spans="2:8" ht="16.7" customHeight="1" x14ac:dyDescent="0.2">
      <c r="B8" s="1149" t="s">
        <v>248</v>
      </c>
      <c r="C8" s="422" t="s">
        <v>224</v>
      </c>
      <c r="D8" s="688" t="s">
        <v>55</v>
      </c>
      <c r="E8" s="896">
        <v>441</v>
      </c>
      <c r="F8" s="387">
        <v>179</v>
      </c>
      <c r="G8" s="388">
        <f t="shared" si="0"/>
        <v>262</v>
      </c>
      <c r="H8" s="49"/>
    </row>
    <row r="9" spans="2:8" ht="16.7" customHeight="1" x14ac:dyDescent="0.2">
      <c r="B9" s="1150"/>
      <c r="C9" s="364" t="s">
        <v>684</v>
      </c>
      <c r="D9" s="365" t="s">
        <v>55</v>
      </c>
      <c r="E9" s="896">
        <v>38.399999999999977</v>
      </c>
      <c r="F9" s="667">
        <v>361.6</v>
      </c>
      <c r="G9" s="689">
        <f t="shared" si="0"/>
        <v>-323.20000000000005</v>
      </c>
      <c r="H9" s="49"/>
    </row>
    <row r="10" spans="2:8" ht="16.7" customHeight="1" x14ac:dyDescent="0.2">
      <c r="B10" s="1151"/>
      <c r="C10" s="690" t="s">
        <v>685</v>
      </c>
      <c r="D10" s="691" t="s">
        <v>55</v>
      </c>
      <c r="E10" s="896">
        <v>37</v>
      </c>
      <c r="F10" s="667">
        <v>352</v>
      </c>
      <c r="G10" s="692">
        <f t="shared" si="0"/>
        <v>-315</v>
      </c>
      <c r="H10" s="49"/>
    </row>
    <row r="11" spans="2:8" ht="16.7" customHeight="1" x14ac:dyDescent="0.2">
      <c r="B11" s="1151"/>
      <c r="C11" s="690" t="s">
        <v>225</v>
      </c>
      <c r="D11" s="691" t="s">
        <v>55</v>
      </c>
      <c r="E11" s="896">
        <v>299</v>
      </c>
      <c r="F11" s="667">
        <v>313</v>
      </c>
      <c r="G11" s="692">
        <f t="shared" si="0"/>
        <v>-14</v>
      </c>
      <c r="H11" s="49"/>
    </row>
    <row r="12" spans="2:8" ht="16.7" customHeight="1" thickBot="1" x14ac:dyDescent="0.25">
      <c r="B12" s="1152"/>
      <c r="C12" s="693" t="s">
        <v>226</v>
      </c>
      <c r="D12" s="694" t="s">
        <v>55</v>
      </c>
      <c r="E12" s="897">
        <v>0</v>
      </c>
      <c r="F12" s="695">
        <v>0</v>
      </c>
      <c r="G12" s="696">
        <f t="shared" si="0"/>
        <v>0</v>
      </c>
      <c r="H12" s="49"/>
    </row>
    <row r="13" spans="2:8" ht="16.7" customHeight="1" x14ac:dyDescent="0.2">
      <c r="B13" s="1149" t="s">
        <v>679</v>
      </c>
      <c r="C13" s="422" t="s">
        <v>224</v>
      </c>
      <c r="D13" s="688" t="s">
        <v>55</v>
      </c>
      <c r="E13" s="728">
        <v>39</v>
      </c>
      <c r="F13" s="387">
        <v>37</v>
      </c>
      <c r="G13" s="388">
        <f t="shared" si="0"/>
        <v>2</v>
      </c>
      <c r="H13" s="49"/>
    </row>
    <row r="14" spans="2:8" ht="16.7" customHeight="1" x14ac:dyDescent="0.2">
      <c r="B14" s="1150"/>
      <c r="C14" s="364" t="s">
        <v>676</v>
      </c>
      <c r="D14" s="365" t="s">
        <v>55</v>
      </c>
      <c r="E14" s="729">
        <v>1040</v>
      </c>
      <c r="F14" s="667">
        <v>1062.4000000000001</v>
      </c>
      <c r="G14" s="689">
        <f t="shared" si="0"/>
        <v>-22.400000000000091</v>
      </c>
      <c r="H14" s="49"/>
    </row>
    <row r="15" spans="2:8" ht="16.7" customHeight="1" x14ac:dyDescent="0.2">
      <c r="B15" s="1151"/>
      <c r="C15" s="690" t="s">
        <v>689</v>
      </c>
      <c r="D15" s="691" t="s">
        <v>55</v>
      </c>
      <c r="E15" s="729">
        <v>58</v>
      </c>
      <c r="F15" s="667">
        <v>60</v>
      </c>
      <c r="G15" s="692">
        <f t="shared" si="0"/>
        <v>-2</v>
      </c>
      <c r="H15" s="49"/>
    </row>
    <row r="16" spans="2:8" ht="16.7" customHeight="1" x14ac:dyDescent="0.2">
      <c r="B16" s="1151"/>
      <c r="C16" s="690" t="s">
        <v>225</v>
      </c>
      <c r="D16" s="691" t="s">
        <v>55</v>
      </c>
      <c r="E16" s="729">
        <v>60</v>
      </c>
      <c r="F16" s="667">
        <v>60</v>
      </c>
      <c r="G16" s="692">
        <f t="shared" si="0"/>
        <v>0</v>
      </c>
      <c r="H16" s="49"/>
    </row>
    <row r="17" spans="2:8" ht="16.7" customHeight="1" thickBot="1" x14ac:dyDescent="0.25">
      <c r="B17" s="1152"/>
      <c r="C17" s="693" t="s">
        <v>226</v>
      </c>
      <c r="D17" s="694" t="s">
        <v>55</v>
      </c>
      <c r="E17" s="730">
        <v>0</v>
      </c>
      <c r="F17" s="695">
        <v>0</v>
      </c>
      <c r="G17" s="696">
        <f t="shared" si="0"/>
        <v>0</v>
      </c>
      <c r="H17" s="49"/>
    </row>
    <row r="18" spans="2:8" ht="16.7" customHeight="1" x14ac:dyDescent="0.2">
      <c r="B18" s="1165" t="s">
        <v>715</v>
      </c>
      <c r="C18" s="673" t="s">
        <v>224</v>
      </c>
      <c r="D18" s="674" t="s">
        <v>55</v>
      </c>
      <c r="E18" s="728">
        <v>0</v>
      </c>
      <c r="F18" s="675">
        <v>0</v>
      </c>
      <c r="G18" s="676">
        <f t="shared" ref="G18:G24" si="1">E18-F18</f>
        <v>0</v>
      </c>
      <c r="H18" s="49"/>
    </row>
    <row r="19" spans="2:8" ht="16.7" customHeight="1" x14ac:dyDescent="0.2">
      <c r="B19" s="1166"/>
      <c r="C19" s="677" t="s">
        <v>716</v>
      </c>
      <c r="D19" s="678" t="s">
        <v>55</v>
      </c>
      <c r="E19" s="729">
        <v>60.8</v>
      </c>
      <c r="F19" s="679">
        <v>64</v>
      </c>
      <c r="G19" s="680">
        <f>E19-F19</f>
        <v>-3.2000000000000028</v>
      </c>
      <c r="H19" s="49"/>
    </row>
    <row r="20" spans="2:8" ht="16.7" customHeight="1" x14ac:dyDescent="0.2">
      <c r="B20" s="1166"/>
      <c r="C20" s="677" t="s">
        <v>697</v>
      </c>
      <c r="D20" s="682" t="s">
        <v>55</v>
      </c>
      <c r="E20" s="729">
        <v>58</v>
      </c>
      <c r="F20" s="679">
        <v>60</v>
      </c>
      <c r="G20" s="683">
        <f>E20-F20</f>
        <v>-2</v>
      </c>
      <c r="H20" s="49"/>
    </row>
    <row r="21" spans="2:8" ht="16.7" customHeight="1" x14ac:dyDescent="0.2">
      <c r="B21" s="1167"/>
      <c r="C21" s="677" t="s">
        <v>686</v>
      </c>
      <c r="D21" s="678" t="s">
        <v>55</v>
      </c>
      <c r="E21" s="729">
        <v>60.8</v>
      </c>
      <c r="F21" s="679">
        <v>64</v>
      </c>
      <c r="G21" s="680">
        <f t="shared" si="1"/>
        <v>-3.2000000000000028</v>
      </c>
      <c r="H21" s="49"/>
    </row>
    <row r="22" spans="2:8" ht="16.7" customHeight="1" x14ac:dyDescent="0.2">
      <c r="B22" s="1168"/>
      <c r="C22" s="681" t="s">
        <v>687</v>
      </c>
      <c r="D22" s="682" t="s">
        <v>55</v>
      </c>
      <c r="E22" s="729">
        <v>58</v>
      </c>
      <c r="F22" s="679">
        <v>60</v>
      </c>
      <c r="G22" s="683">
        <f t="shared" si="1"/>
        <v>-2</v>
      </c>
      <c r="H22" s="49"/>
    </row>
    <row r="23" spans="2:8" ht="16.7" customHeight="1" thickBot="1" x14ac:dyDescent="0.25">
      <c r="B23" s="1169"/>
      <c r="C23" s="684" t="s">
        <v>226</v>
      </c>
      <c r="D23" s="685" t="s">
        <v>55</v>
      </c>
      <c r="E23" s="730">
        <v>0</v>
      </c>
      <c r="F23" s="686">
        <v>0</v>
      </c>
      <c r="G23" s="687">
        <f t="shared" si="1"/>
        <v>0</v>
      </c>
      <c r="H23" s="49"/>
    </row>
    <row r="24" spans="2:8" ht="16.7" customHeight="1" thickBot="1" x14ac:dyDescent="0.25">
      <c r="B24" s="711" t="s">
        <v>699</v>
      </c>
      <c r="C24" s="712" t="s">
        <v>700</v>
      </c>
      <c r="D24" s="713" t="s">
        <v>55</v>
      </c>
      <c r="E24" s="731">
        <v>0</v>
      </c>
      <c r="F24" s="714">
        <v>0</v>
      </c>
      <c r="G24" s="715">
        <f t="shared" si="1"/>
        <v>0</v>
      </c>
      <c r="H24" s="49"/>
    </row>
    <row r="25" spans="2:8" s="879" customFormat="1" ht="16.7" customHeight="1" x14ac:dyDescent="0.2">
      <c r="B25" s="1170" t="s">
        <v>717</v>
      </c>
      <c r="C25" s="769" t="s">
        <v>224</v>
      </c>
      <c r="D25" s="770" t="s">
        <v>55</v>
      </c>
      <c r="E25" s="880">
        <v>316</v>
      </c>
      <c r="F25" s="771">
        <v>316</v>
      </c>
      <c r="G25" s="772">
        <f t="shared" ref="G25:G35" si="2">E25-F25</f>
        <v>0</v>
      </c>
      <c r="H25" s="878"/>
    </row>
    <row r="26" spans="2:8" s="879" customFormat="1" ht="16.7" customHeight="1" x14ac:dyDescent="0.2">
      <c r="B26" s="1171"/>
      <c r="C26" s="773" t="s">
        <v>718</v>
      </c>
      <c r="D26" s="774" t="s">
        <v>55</v>
      </c>
      <c r="E26" s="881">
        <v>0</v>
      </c>
      <c r="F26" s="775">
        <v>0</v>
      </c>
      <c r="G26" s="776">
        <f t="shared" si="2"/>
        <v>0</v>
      </c>
      <c r="H26" s="878"/>
    </row>
    <row r="27" spans="2:8" s="879" customFormat="1" ht="16.7" customHeight="1" x14ac:dyDescent="0.2">
      <c r="B27" s="1171"/>
      <c r="C27" s="773" t="s">
        <v>719</v>
      </c>
      <c r="D27" s="777" t="s">
        <v>55</v>
      </c>
      <c r="E27" s="881">
        <v>0</v>
      </c>
      <c r="F27" s="775">
        <v>0</v>
      </c>
      <c r="G27" s="778">
        <f t="shared" si="2"/>
        <v>0</v>
      </c>
      <c r="H27" s="878"/>
    </row>
    <row r="28" spans="2:8" s="879" customFormat="1" ht="16.7" customHeight="1" x14ac:dyDescent="0.2">
      <c r="B28" s="1171"/>
      <c r="C28" s="773" t="s">
        <v>686</v>
      </c>
      <c r="D28" s="774" t="s">
        <v>55</v>
      </c>
      <c r="E28" s="881">
        <v>0</v>
      </c>
      <c r="F28" s="775">
        <v>0</v>
      </c>
      <c r="G28" s="776">
        <f t="shared" si="2"/>
        <v>0</v>
      </c>
      <c r="H28" s="878"/>
    </row>
    <row r="29" spans="2:8" s="879" customFormat="1" ht="16.7" customHeight="1" x14ac:dyDescent="0.2">
      <c r="B29" s="1171"/>
      <c r="C29" s="779" t="s">
        <v>687</v>
      </c>
      <c r="D29" s="777" t="s">
        <v>55</v>
      </c>
      <c r="E29" s="881">
        <v>0</v>
      </c>
      <c r="F29" s="775">
        <v>0</v>
      </c>
      <c r="G29" s="778">
        <f t="shared" si="2"/>
        <v>0</v>
      </c>
      <c r="H29" s="878"/>
    </row>
    <row r="30" spans="2:8" s="879" customFormat="1" ht="16.7" customHeight="1" thickBot="1" x14ac:dyDescent="0.25">
      <c r="B30" s="1172"/>
      <c r="C30" s="780" t="s">
        <v>226</v>
      </c>
      <c r="D30" s="781" t="s">
        <v>55</v>
      </c>
      <c r="E30" s="881">
        <v>0</v>
      </c>
      <c r="F30" s="782">
        <v>0</v>
      </c>
      <c r="G30" s="783">
        <f t="shared" si="2"/>
        <v>0</v>
      </c>
      <c r="H30" s="878"/>
    </row>
    <row r="31" spans="2:8" s="879" customFormat="1" ht="16.7" customHeight="1" thickBot="1" x14ac:dyDescent="0.25">
      <c r="B31" s="784" t="s">
        <v>699</v>
      </c>
      <c r="C31" s="785" t="s">
        <v>720</v>
      </c>
      <c r="D31" s="786" t="s">
        <v>55</v>
      </c>
      <c r="E31" s="882">
        <v>0</v>
      </c>
      <c r="F31" s="787">
        <v>0</v>
      </c>
      <c r="G31" s="788">
        <f t="shared" si="2"/>
        <v>0</v>
      </c>
      <c r="H31" s="878"/>
    </row>
    <row r="32" spans="2:8" ht="16.7" customHeight="1" x14ac:dyDescent="0.2">
      <c r="B32" s="1159" t="s">
        <v>470</v>
      </c>
      <c r="C32" s="428" t="s">
        <v>471</v>
      </c>
      <c r="D32" s="429" t="s">
        <v>55</v>
      </c>
      <c r="E32" s="895">
        <v>1260</v>
      </c>
      <c r="F32" s="430">
        <v>0</v>
      </c>
      <c r="G32" s="431">
        <f t="shared" si="2"/>
        <v>1260</v>
      </c>
      <c r="H32" s="49"/>
    </row>
    <row r="33" spans="2:8" ht="16.7" customHeight="1" x14ac:dyDescent="0.2">
      <c r="B33" s="1160"/>
      <c r="C33" s="432" t="s">
        <v>472</v>
      </c>
      <c r="D33" s="433" t="s">
        <v>55</v>
      </c>
      <c r="E33" s="896">
        <v>0</v>
      </c>
      <c r="F33" s="434">
        <v>0</v>
      </c>
      <c r="G33" s="435">
        <f t="shared" si="2"/>
        <v>0</v>
      </c>
      <c r="H33" s="49"/>
    </row>
    <row r="34" spans="2:8" ht="16.7" customHeight="1" x14ac:dyDescent="0.2">
      <c r="B34" s="1160"/>
      <c r="C34" s="432" t="s">
        <v>554</v>
      </c>
      <c r="D34" s="433" t="s">
        <v>55</v>
      </c>
      <c r="E34" s="896">
        <v>0</v>
      </c>
      <c r="F34" s="434">
        <v>0</v>
      </c>
      <c r="G34" s="435">
        <f t="shared" si="2"/>
        <v>0</v>
      </c>
      <c r="H34" s="49"/>
    </row>
    <row r="35" spans="2:8" ht="16.7" customHeight="1" thickBot="1" x14ac:dyDescent="0.25">
      <c r="B35" s="1161"/>
      <c r="C35" s="619" t="s">
        <v>252</v>
      </c>
      <c r="D35" s="620" t="s">
        <v>253</v>
      </c>
      <c r="E35" s="732">
        <v>0</v>
      </c>
      <c r="F35" s="621">
        <v>0</v>
      </c>
      <c r="G35" s="622">
        <f t="shared" si="2"/>
        <v>0</v>
      </c>
      <c r="H35" s="49"/>
    </row>
    <row r="36" spans="2:8" ht="16.7" customHeight="1" thickBot="1" x14ac:dyDescent="0.25">
      <c r="B36" s="627" t="s">
        <v>671</v>
      </c>
      <c r="C36" s="628" t="s">
        <v>252</v>
      </c>
      <c r="D36" s="653" t="s">
        <v>253</v>
      </c>
      <c r="E36" s="733">
        <v>0.5</v>
      </c>
      <c r="F36" s="654">
        <v>0</v>
      </c>
      <c r="G36" s="630"/>
      <c r="H36" s="49"/>
    </row>
    <row r="37" spans="2:8" ht="16.7" customHeight="1" x14ac:dyDescent="0.2">
      <c r="B37" s="1162" t="s">
        <v>473</v>
      </c>
      <c r="C37" s="623" t="s">
        <v>471</v>
      </c>
      <c r="D37" s="624" t="s">
        <v>55</v>
      </c>
      <c r="E37" s="884">
        <v>330</v>
      </c>
      <c r="F37" s="625">
        <v>370</v>
      </c>
      <c r="G37" s="626">
        <f>E37-F37</f>
        <v>-40</v>
      </c>
      <c r="H37" s="49"/>
    </row>
    <row r="38" spans="2:8" ht="16.7" customHeight="1" x14ac:dyDescent="0.2">
      <c r="B38" s="1163"/>
      <c r="C38" s="436" t="s">
        <v>472</v>
      </c>
      <c r="D38" s="437" t="s">
        <v>55</v>
      </c>
      <c r="E38" s="885">
        <v>329</v>
      </c>
      <c r="F38" s="438">
        <v>369</v>
      </c>
      <c r="G38" s="439">
        <f>E38-F38</f>
        <v>-40</v>
      </c>
      <c r="H38" s="49"/>
    </row>
    <row r="39" spans="2:8" ht="16.7" customHeight="1" x14ac:dyDescent="0.2">
      <c r="B39" s="1163"/>
      <c r="C39" s="436" t="s">
        <v>554</v>
      </c>
      <c r="D39" s="437" t="s">
        <v>55</v>
      </c>
      <c r="E39" s="885">
        <v>0</v>
      </c>
      <c r="F39" s="438">
        <v>0</v>
      </c>
      <c r="G39" s="439">
        <f>E39-F39</f>
        <v>0</v>
      </c>
      <c r="H39" s="49"/>
    </row>
    <row r="40" spans="2:8" ht="16.7" customHeight="1" thickBot="1" x14ac:dyDescent="0.25">
      <c r="B40" s="1164"/>
      <c r="C40" s="636" t="s">
        <v>252</v>
      </c>
      <c r="D40" s="637" t="s">
        <v>253</v>
      </c>
      <c r="E40" s="886">
        <v>0.15</v>
      </c>
      <c r="F40" s="638">
        <v>0.15</v>
      </c>
      <c r="G40" s="639">
        <f>E40-F40</f>
        <v>0</v>
      </c>
      <c r="H40" s="49"/>
    </row>
    <row r="41" spans="2:8" ht="16.7" customHeight="1" thickBot="1" x14ac:dyDescent="0.25">
      <c r="B41" s="635" t="s">
        <v>672</v>
      </c>
      <c r="C41" s="655" t="s">
        <v>252</v>
      </c>
      <c r="D41" s="629" t="s">
        <v>253</v>
      </c>
      <c r="E41" s="897">
        <v>0.3</v>
      </c>
      <c r="F41" s="656">
        <v>0.2</v>
      </c>
      <c r="G41" s="657"/>
      <c r="H41" s="49"/>
    </row>
    <row r="42" spans="2:8" ht="16.7" customHeight="1" x14ac:dyDescent="0.2">
      <c r="B42" s="1181" t="s">
        <v>437</v>
      </c>
      <c r="C42" s="631" t="s">
        <v>162</v>
      </c>
      <c r="D42" s="632" t="s">
        <v>158</v>
      </c>
      <c r="E42" s="734">
        <v>0</v>
      </c>
      <c r="F42" s="633">
        <v>0</v>
      </c>
      <c r="G42" s="634">
        <f t="shared" ref="G42:G61" si="3">E42-F42</f>
        <v>0</v>
      </c>
      <c r="H42" s="49"/>
    </row>
    <row r="43" spans="2:8" ht="16.7" customHeight="1" x14ac:dyDescent="0.2">
      <c r="B43" s="1178"/>
      <c r="C43" s="640" t="s">
        <v>561</v>
      </c>
      <c r="D43" s="641" t="s">
        <v>158</v>
      </c>
      <c r="E43" s="734">
        <v>0</v>
      </c>
      <c r="F43" s="642">
        <v>0</v>
      </c>
      <c r="G43" s="441">
        <f t="shared" si="3"/>
        <v>0</v>
      </c>
      <c r="H43" s="49"/>
    </row>
    <row r="44" spans="2:8" ht="16.7" customHeight="1" x14ac:dyDescent="0.2">
      <c r="B44" s="1179"/>
      <c r="C44" s="640" t="s">
        <v>425</v>
      </c>
      <c r="D44" s="641" t="s">
        <v>235</v>
      </c>
      <c r="E44" s="734">
        <v>0</v>
      </c>
      <c r="F44" s="643">
        <v>0</v>
      </c>
      <c r="G44" s="441">
        <f t="shared" si="3"/>
        <v>0</v>
      </c>
      <c r="H44" s="49"/>
    </row>
    <row r="45" spans="2:8" ht="16.7" customHeight="1" x14ac:dyDescent="0.2">
      <c r="B45" s="1179"/>
      <c r="C45" s="640" t="s">
        <v>423</v>
      </c>
      <c r="D45" s="641" t="s">
        <v>426</v>
      </c>
      <c r="E45" s="734">
        <v>0</v>
      </c>
      <c r="F45" s="643">
        <v>0</v>
      </c>
      <c r="G45" s="441">
        <f t="shared" si="3"/>
        <v>0</v>
      </c>
      <c r="H45" s="49"/>
    </row>
    <row r="46" spans="2:8" ht="16.7" customHeight="1" x14ac:dyDescent="0.2">
      <c r="B46" s="1179"/>
      <c r="C46" s="640" t="s">
        <v>421</v>
      </c>
      <c r="D46" s="641" t="s">
        <v>55</v>
      </c>
      <c r="E46" s="734">
        <v>0</v>
      </c>
      <c r="F46" s="643">
        <v>0</v>
      </c>
      <c r="G46" s="441">
        <f t="shared" si="3"/>
        <v>0</v>
      </c>
      <c r="H46" s="49"/>
    </row>
    <row r="47" spans="2:8" ht="16.7" customHeight="1" x14ac:dyDescent="0.2">
      <c r="B47" s="1182" t="s">
        <v>438</v>
      </c>
      <c r="C47" s="644" t="s">
        <v>162</v>
      </c>
      <c r="D47" s="645" t="s">
        <v>158</v>
      </c>
      <c r="E47" s="734">
        <v>600</v>
      </c>
      <c r="F47" s="643">
        <v>600</v>
      </c>
      <c r="G47" s="441">
        <f t="shared" si="3"/>
        <v>0</v>
      </c>
      <c r="H47" s="49"/>
    </row>
    <row r="48" spans="2:8" ht="16.7" customHeight="1" x14ac:dyDescent="0.2">
      <c r="B48" s="1182"/>
      <c r="C48" s="644" t="s">
        <v>561</v>
      </c>
      <c r="D48" s="645" t="s">
        <v>158</v>
      </c>
      <c r="E48" s="734">
        <v>320</v>
      </c>
      <c r="F48" s="643">
        <v>320</v>
      </c>
      <c r="G48" s="441">
        <f>E48-F48</f>
        <v>0</v>
      </c>
      <c r="H48" s="49"/>
    </row>
    <row r="49" spans="2:8" ht="16.7" customHeight="1" x14ac:dyDescent="0.2">
      <c r="B49" s="1183"/>
      <c r="C49" s="644" t="s">
        <v>425</v>
      </c>
      <c r="D49" s="645" t="s">
        <v>235</v>
      </c>
      <c r="E49" s="734">
        <v>42</v>
      </c>
      <c r="F49" s="643">
        <v>42</v>
      </c>
      <c r="G49" s="441">
        <f t="shared" si="3"/>
        <v>0</v>
      </c>
      <c r="H49" s="49"/>
    </row>
    <row r="50" spans="2:8" ht="16.7" customHeight="1" x14ac:dyDescent="0.2">
      <c r="B50" s="1183"/>
      <c r="C50" s="644" t="s">
        <v>423</v>
      </c>
      <c r="D50" s="645" t="s">
        <v>426</v>
      </c>
      <c r="E50" s="734">
        <v>2</v>
      </c>
      <c r="F50" s="643">
        <v>2</v>
      </c>
      <c r="G50" s="441">
        <f t="shared" si="3"/>
        <v>0</v>
      </c>
      <c r="H50" s="49"/>
    </row>
    <row r="51" spans="2:8" ht="16.7" customHeight="1" thickBot="1" x14ac:dyDescent="0.25">
      <c r="B51" s="1184"/>
      <c r="C51" s="646" t="s">
        <v>421</v>
      </c>
      <c r="D51" s="647" t="s">
        <v>55</v>
      </c>
      <c r="E51" s="734">
        <v>345</v>
      </c>
      <c r="F51" s="648">
        <v>360</v>
      </c>
      <c r="G51" s="445">
        <f t="shared" si="3"/>
        <v>-15</v>
      </c>
      <c r="H51" s="49"/>
    </row>
    <row r="52" spans="2:8" ht="16.7" customHeight="1" x14ac:dyDescent="0.2">
      <c r="B52" s="1175" t="s">
        <v>439</v>
      </c>
      <c r="C52" s="801" t="s">
        <v>162</v>
      </c>
      <c r="D52" s="802" t="s">
        <v>158</v>
      </c>
      <c r="E52" s="734">
        <v>600</v>
      </c>
      <c r="F52" s="803">
        <v>0</v>
      </c>
      <c r="G52" s="804">
        <f t="shared" si="3"/>
        <v>600</v>
      </c>
      <c r="H52" s="49"/>
    </row>
    <row r="53" spans="2:8" ht="16.7" customHeight="1" x14ac:dyDescent="0.2">
      <c r="B53" s="1176"/>
      <c r="C53" s="805" t="s">
        <v>561</v>
      </c>
      <c r="D53" s="806" t="s">
        <v>158</v>
      </c>
      <c r="E53" s="734">
        <v>320</v>
      </c>
      <c r="F53" s="807">
        <v>0</v>
      </c>
      <c r="G53" s="808">
        <f>E53-F53</f>
        <v>320</v>
      </c>
      <c r="H53" s="49"/>
    </row>
    <row r="54" spans="2:8" ht="16.7" customHeight="1" x14ac:dyDescent="0.2">
      <c r="B54" s="1177"/>
      <c r="C54" s="805" t="s">
        <v>425</v>
      </c>
      <c r="D54" s="806" t="s">
        <v>235</v>
      </c>
      <c r="E54" s="734">
        <v>42</v>
      </c>
      <c r="F54" s="807">
        <v>0</v>
      </c>
      <c r="G54" s="808">
        <f t="shared" si="3"/>
        <v>42</v>
      </c>
      <c r="H54" s="49"/>
    </row>
    <row r="55" spans="2:8" ht="16.7" customHeight="1" x14ac:dyDescent="0.2">
      <c r="B55" s="1177"/>
      <c r="C55" s="805" t="s">
        <v>423</v>
      </c>
      <c r="D55" s="806" t="s">
        <v>426</v>
      </c>
      <c r="E55" s="734">
        <v>5</v>
      </c>
      <c r="F55" s="807">
        <v>0</v>
      </c>
      <c r="G55" s="808">
        <f t="shared" si="3"/>
        <v>5</v>
      </c>
      <c r="H55" s="49"/>
    </row>
    <row r="56" spans="2:8" ht="16.7" customHeight="1" x14ac:dyDescent="0.2">
      <c r="B56" s="1177"/>
      <c r="C56" s="805" t="s">
        <v>421</v>
      </c>
      <c r="D56" s="806" t="s">
        <v>55</v>
      </c>
      <c r="E56" s="734">
        <v>1280</v>
      </c>
      <c r="F56" s="807">
        <v>0</v>
      </c>
      <c r="G56" s="808">
        <f t="shared" si="3"/>
        <v>1280</v>
      </c>
      <c r="H56" s="49"/>
    </row>
    <row r="57" spans="2:8" ht="16.7" customHeight="1" x14ac:dyDescent="0.2">
      <c r="B57" s="1178" t="s">
        <v>440</v>
      </c>
      <c r="C57" s="442" t="s">
        <v>162</v>
      </c>
      <c r="D57" s="443" t="s">
        <v>158</v>
      </c>
      <c r="E57" s="734">
        <v>0</v>
      </c>
      <c r="F57" s="440">
        <v>0</v>
      </c>
      <c r="G57" s="441">
        <f t="shared" si="3"/>
        <v>0</v>
      </c>
      <c r="H57" s="49"/>
    </row>
    <row r="58" spans="2:8" ht="16.7" customHeight="1" x14ac:dyDescent="0.2">
      <c r="B58" s="1178"/>
      <c r="C58" s="442" t="s">
        <v>561</v>
      </c>
      <c r="D58" s="443" t="s">
        <v>158</v>
      </c>
      <c r="E58" s="734">
        <v>0</v>
      </c>
      <c r="F58" s="440">
        <v>0</v>
      </c>
      <c r="G58" s="441">
        <f>E58-F58</f>
        <v>0</v>
      </c>
      <c r="H58" s="49"/>
    </row>
    <row r="59" spans="2:8" ht="16.7" customHeight="1" x14ac:dyDescent="0.2">
      <c r="B59" s="1179"/>
      <c r="C59" s="442" t="s">
        <v>425</v>
      </c>
      <c r="D59" s="443" t="s">
        <v>235</v>
      </c>
      <c r="E59" s="734">
        <v>0</v>
      </c>
      <c r="F59" s="440">
        <v>0</v>
      </c>
      <c r="G59" s="441">
        <f t="shared" si="3"/>
        <v>0</v>
      </c>
      <c r="H59" s="49"/>
    </row>
    <row r="60" spans="2:8" ht="16.7" customHeight="1" x14ac:dyDescent="0.2">
      <c r="B60" s="1179"/>
      <c r="C60" s="442" t="s">
        <v>423</v>
      </c>
      <c r="D60" s="443" t="s">
        <v>426</v>
      </c>
      <c r="E60" s="734">
        <v>0</v>
      </c>
      <c r="F60" s="440">
        <v>0</v>
      </c>
      <c r="G60" s="441">
        <f t="shared" si="3"/>
        <v>0</v>
      </c>
      <c r="H60" s="49"/>
    </row>
    <row r="61" spans="2:8" ht="16.7" customHeight="1" thickBot="1" x14ac:dyDescent="0.25">
      <c r="B61" s="1180"/>
      <c r="C61" s="446" t="s">
        <v>421</v>
      </c>
      <c r="D61" s="447" t="s">
        <v>55</v>
      </c>
      <c r="E61" s="735">
        <v>0</v>
      </c>
      <c r="F61" s="444">
        <v>0</v>
      </c>
      <c r="G61" s="445">
        <f t="shared" si="3"/>
        <v>0</v>
      </c>
      <c r="H61" s="49"/>
    </row>
    <row r="62" spans="2:8" ht="16.7" customHeight="1" x14ac:dyDescent="0.2">
      <c r="B62" s="1153" t="s">
        <v>352</v>
      </c>
      <c r="C62" s="385" t="s">
        <v>157</v>
      </c>
      <c r="D62" s="386"/>
      <c r="E62" s="898">
        <v>0</v>
      </c>
      <c r="F62" s="387">
        <v>0</v>
      </c>
      <c r="G62" s="388">
        <f t="shared" ref="G62:G70" si="4">E62-F62</f>
        <v>0</v>
      </c>
      <c r="H62" s="49"/>
    </row>
    <row r="63" spans="2:8" ht="16.7" customHeight="1" x14ac:dyDescent="0.2">
      <c r="B63" s="1154"/>
      <c r="C63" s="389" t="s">
        <v>355</v>
      </c>
      <c r="D63" s="390" t="s">
        <v>357</v>
      </c>
      <c r="E63" s="899">
        <v>0</v>
      </c>
      <c r="F63" s="380">
        <v>0</v>
      </c>
      <c r="G63" s="391">
        <f t="shared" si="4"/>
        <v>0</v>
      </c>
      <c r="H63" s="49"/>
    </row>
    <row r="64" spans="2:8" ht="16.7" customHeight="1" x14ac:dyDescent="0.2">
      <c r="B64" s="1155"/>
      <c r="C64" s="392" t="s">
        <v>356</v>
      </c>
      <c r="D64" s="393"/>
      <c r="E64" s="899">
        <v>0</v>
      </c>
      <c r="F64" s="380">
        <v>0</v>
      </c>
      <c r="G64" s="394">
        <f t="shared" si="4"/>
        <v>0</v>
      </c>
      <c r="H64" s="49"/>
    </row>
    <row r="65" spans="2:8" ht="16.7" customHeight="1" x14ac:dyDescent="0.2">
      <c r="B65" s="1156" t="s">
        <v>353</v>
      </c>
      <c r="C65" s="395" t="s">
        <v>157</v>
      </c>
      <c r="D65" s="396"/>
      <c r="E65" s="899">
        <v>24</v>
      </c>
      <c r="F65" s="380">
        <v>24</v>
      </c>
      <c r="G65" s="397">
        <f t="shared" si="4"/>
        <v>0</v>
      </c>
      <c r="H65" s="49"/>
    </row>
    <row r="66" spans="2:8" ht="16.7" customHeight="1" x14ac:dyDescent="0.2">
      <c r="B66" s="1157"/>
      <c r="C66" s="398" t="s">
        <v>355</v>
      </c>
      <c r="D66" s="399" t="s">
        <v>357</v>
      </c>
      <c r="E66" s="899">
        <v>2435</v>
      </c>
      <c r="F66" s="380">
        <v>2435</v>
      </c>
      <c r="G66" s="391">
        <f t="shared" si="4"/>
        <v>0</v>
      </c>
      <c r="H66" s="49"/>
    </row>
    <row r="67" spans="2:8" ht="16.7" customHeight="1" x14ac:dyDescent="0.2">
      <c r="B67" s="1158"/>
      <c r="C67" s="400" t="s">
        <v>356</v>
      </c>
      <c r="D67" s="401"/>
      <c r="E67" s="899">
        <v>0.97</v>
      </c>
      <c r="F67" s="380">
        <v>0.97</v>
      </c>
      <c r="G67" s="394">
        <f t="shared" si="4"/>
        <v>0</v>
      </c>
      <c r="H67" s="49"/>
    </row>
    <row r="68" spans="2:8" ht="16.7" customHeight="1" x14ac:dyDescent="0.2">
      <c r="B68" s="1185" t="s">
        <v>354</v>
      </c>
      <c r="C68" s="402" t="s">
        <v>157</v>
      </c>
      <c r="D68" s="403"/>
      <c r="E68" s="899">
        <v>0</v>
      </c>
      <c r="F68" s="380">
        <v>0</v>
      </c>
      <c r="G68" s="397">
        <f t="shared" si="4"/>
        <v>0</v>
      </c>
      <c r="H68" s="49"/>
    </row>
    <row r="69" spans="2:8" ht="15.75" customHeight="1" x14ac:dyDescent="0.2">
      <c r="B69" s="1154"/>
      <c r="C69" s="389" t="s">
        <v>355</v>
      </c>
      <c r="D69" s="390" t="s">
        <v>357</v>
      </c>
      <c r="E69" s="899">
        <v>0</v>
      </c>
      <c r="F69" s="380">
        <v>0</v>
      </c>
      <c r="G69" s="391">
        <f t="shared" si="4"/>
        <v>0</v>
      </c>
      <c r="H69" s="49"/>
    </row>
    <row r="70" spans="2:8" ht="16.7" customHeight="1" x14ac:dyDescent="0.2">
      <c r="B70" s="1155"/>
      <c r="C70" s="392" t="s">
        <v>356</v>
      </c>
      <c r="D70" s="393"/>
      <c r="E70" s="899">
        <v>0</v>
      </c>
      <c r="F70" s="380">
        <v>0</v>
      </c>
      <c r="G70" s="394">
        <f t="shared" si="4"/>
        <v>0</v>
      </c>
      <c r="H70" s="49"/>
    </row>
    <row r="71" spans="2:8" ht="16.7" customHeight="1" x14ac:dyDescent="0.2">
      <c r="B71" s="1156" t="s">
        <v>526</v>
      </c>
      <c r="C71" s="395" t="s">
        <v>157</v>
      </c>
      <c r="D71" s="396"/>
      <c r="E71" s="899">
        <v>24</v>
      </c>
      <c r="F71" s="380">
        <v>24</v>
      </c>
      <c r="G71" s="397">
        <f t="shared" ref="G71:G76" si="5">E71-F71</f>
        <v>0</v>
      </c>
      <c r="H71" s="49"/>
    </row>
    <row r="72" spans="2:8" ht="16.7" customHeight="1" x14ac:dyDescent="0.2">
      <c r="B72" s="1157"/>
      <c r="C72" s="398" t="s">
        <v>355</v>
      </c>
      <c r="D72" s="399" t="s">
        <v>357</v>
      </c>
      <c r="E72" s="899">
        <v>2384</v>
      </c>
      <c r="F72" s="380">
        <v>2384</v>
      </c>
      <c r="G72" s="391">
        <f t="shared" si="5"/>
        <v>0</v>
      </c>
      <c r="H72" s="49"/>
    </row>
    <row r="73" spans="2:8" ht="16.7" customHeight="1" x14ac:dyDescent="0.2">
      <c r="B73" s="1158"/>
      <c r="C73" s="400" t="s">
        <v>356</v>
      </c>
      <c r="D73" s="401"/>
      <c r="E73" s="899">
        <v>0.97</v>
      </c>
      <c r="F73" s="380">
        <v>0.97</v>
      </c>
      <c r="G73" s="394">
        <f t="shared" si="5"/>
        <v>0</v>
      </c>
      <c r="H73" s="49"/>
    </row>
    <row r="74" spans="2:8" ht="16.7" customHeight="1" x14ac:dyDescent="0.2">
      <c r="B74" s="1185" t="s">
        <v>547</v>
      </c>
      <c r="C74" s="402" t="s">
        <v>157</v>
      </c>
      <c r="D74" s="403"/>
      <c r="E74" s="899">
        <v>24</v>
      </c>
      <c r="F74" s="380">
        <v>24</v>
      </c>
      <c r="G74" s="397">
        <f t="shared" si="5"/>
        <v>0</v>
      </c>
      <c r="H74" s="49"/>
    </row>
    <row r="75" spans="2:8" ht="15.75" customHeight="1" x14ac:dyDescent="0.2">
      <c r="B75" s="1154"/>
      <c r="C75" s="389" t="s">
        <v>355</v>
      </c>
      <c r="D75" s="390" t="s">
        <v>357</v>
      </c>
      <c r="E75" s="899">
        <v>2419</v>
      </c>
      <c r="F75" s="380">
        <v>2419</v>
      </c>
      <c r="G75" s="391">
        <f t="shared" si="5"/>
        <v>0</v>
      </c>
      <c r="H75" s="49"/>
    </row>
    <row r="76" spans="2:8" ht="16.7" customHeight="1" x14ac:dyDescent="0.2">
      <c r="B76" s="1155"/>
      <c r="C76" s="392" t="s">
        <v>356</v>
      </c>
      <c r="D76" s="393"/>
      <c r="E76" s="899">
        <v>0.97</v>
      </c>
      <c r="F76" s="380">
        <v>0.97</v>
      </c>
      <c r="G76" s="394">
        <f t="shared" si="5"/>
        <v>0</v>
      </c>
      <c r="H76" s="49"/>
    </row>
    <row r="77" spans="2:8" ht="16.7" customHeight="1" x14ac:dyDescent="0.2">
      <c r="B77" s="1156" t="s">
        <v>548</v>
      </c>
      <c r="C77" s="395" t="s">
        <v>157</v>
      </c>
      <c r="D77" s="396"/>
      <c r="E77" s="899">
        <v>24</v>
      </c>
      <c r="F77" s="380">
        <v>24</v>
      </c>
      <c r="G77" s="397">
        <f t="shared" ref="G77:G82" si="6">E77-F77</f>
        <v>0</v>
      </c>
      <c r="H77" s="49"/>
    </row>
    <row r="78" spans="2:8" ht="16.7" customHeight="1" x14ac:dyDescent="0.2">
      <c r="B78" s="1157"/>
      <c r="C78" s="398" t="s">
        <v>355</v>
      </c>
      <c r="D78" s="399" t="s">
        <v>357</v>
      </c>
      <c r="E78" s="899">
        <v>2382</v>
      </c>
      <c r="F78" s="380">
        <v>2382</v>
      </c>
      <c r="G78" s="391">
        <f t="shared" si="6"/>
        <v>0</v>
      </c>
      <c r="H78" s="49"/>
    </row>
    <row r="79" spans="2:8" ht="16.7" customHeight="1" thickBot="1" x14ac:dyDescent="0.25">
      <c r="B79" s="1188"/>
      <c r="C79" s="404" t="s">
        <v>356</v>
      </c>
      <c r="D79" s="405"/>
      <c r="E79" s="900">
        <v>0.96</v>
      </c>
      <c r="F79" s="406">
        <v>0.96</v>
      </c>
      <c r="G79" s="407">
        <f t="shared" si="6"/>
        <v>0</v>
      </c>
      <c r="H79" s="49"/>
    </row>
    <row r="80" spans="2:8" ht="16.7" customHeight="1" thickBot="1" x14ac:dyDescent="0.25">
      <c r="B80" s="1186" t="s">
        <v>768</v>
      </c>
      <c r="C80" s="1187"/>
      <c r="D80" s="701" t="s">
        <v>543</v>
      </c>
      <c r="E80" s="736">
        <v>2.867</v>
      </c>
      <c r="F80" s="702">
        <v>2.875</v>
      </c>
      <c r="G80" s="703">
        <f t="shared" si="6"/>
        <v>-8.0000000000000071E-3</v>
      </c>
      <c r="H80" s="49"/>
    </row>
    <row r="81" spans="2:8" ht="16.7" customHeight="1" thickBot="1" x14ac:dyDescent="0.25">
      <c r="B81" s="1193" t="s">
        <v>693</v>
      </c>
      <c r="C81" s="1194"/>
      <c r="D81" s="704" t="s">
        <v>55</v>
      </c>
      <c r="E81" s="737">
        <v>58</v>
      </c>
      <c r="F81" s="705">
        <v>60</v>
      </c>
      <c r="G81" s="706">
        <f>E81-F81</f>
        <v>-2</v>
      </c>
      <c r="H81" s="49"/>
    </row>
    <row r="82" spans="2:8" ht="16.7" customHeight="1" thickBot="1" x14ac:dyDescent="0.25">
      <c r="B82" s="1189" t="s">
        <v>688</v>
      </c>
      <c r="C82" s="1190"/>
      <c r="D82" s="707" t="s">
        <v>55</v>
      </c>
      <c r="E82" s="738">
        <v>0</v>
      </c>
      <c r="F82" s="708">
        <v>0</v>
      </c>
      <c r="G82" s="709">
        <f t="shared" si="6"/>
        <v>0</v>
      </c>
      <c r="H82" s="49"/>
    </row>
    <row r="83" spans="2:8" ht="16.7" customHeight="1" x14ac:dyDescent="0.2">
      <c r="B83" s="416" t="s">
        <v>392</v>
      </c>
      <c r="C83" s="395" t="s">
        <v>162</v>
      </c>
      <c r="D83" s="417" t="s">
        <v>158</v>
      </c>
      <c r="E83" s="896">
        <v>0</v>
      </c>
      <c r="F83" s="380">
        <v>0</v>
      </c>
      <c r="G83" s="397">
        <f t="shared" ref="G83:G126" si="7">E83-F83</f>
        <v>0</v>
      </c>
      <c r="H83" s="49"/>
    </row>
    <row r="84" spans="2:8" ht="16.7" customHeight="1" x14ac:dyDescent="0.2">
      <c r="B84" s="411" t="s">
        <v>411</v>
      </c>
      <c r="C84" s="398" t="s">
        <v>393</v>
      </c>
      <c r="D84" s="412" t="s">
        <v>83</v>
      </c>
      <c r="E84" s="896">
        <v>0</v>
      </c>
      <c r="F84" s="380">
        <v>0</v>
      </c>
      <c r="G84" s="391">
        <f t="shared" si="7"/>
        <v>0</v>
      </c>
      <c r="H84" s="49"/>
    </row>
    <row r="85" spans="2:8" ht="16.7" customHeight="1" x14ac:dyDescent="0.2">
      <c r="B85" s="413"/>
      <c r="C85" s="398" t="s">
        <v>157</v>
      </c>
      <c r="D85" s="412" t="s">
        <v>38</v>
      </c>
      <c r="E85" s="896">
        <v>0</v>
      </c>
      <c r="F85" s="380">
        <v>0</v>
      </c>
      <c r="G85" s="391">
        <f t="shared" si="7"/>
        <v>0</v>
      </c>
      <c r="H85" s="49"/>
    </row>
    <row r="86" spans="2:8" ht="16.7" customHeight="1" x14ac:dyDescent="0.2">
      <c r="B86" s="414"/>
      <c r="C86" s="400" t="s">
        <v>156</v>
      </c>
      <c r="D86" s="415" t="s">
        <v>55</v>
      </c>
      <c r="E86" s="896">
        <v>0</v>
      </c>
      <c r="F86" s="380">
        <v>0</v>
      </c>
      <c r="G86" s="394">
        <f t="shared" si="7"/>
        <v>0</v>
      </c>
      <c r="H86" s="49"/>
    </row>
    <row r="87" spans="2:8" ht="16.7" customHeight="1" x14ac:dyDescent="0.2">
      <c r="B87" s="418" t="s">
        <v>392</v>
      </c>
      <c r="C87" s="402" t="s">
        <v>162</v>
      </c>
      <c r="D87" s="417" t="s">
        <v>158</v>
      </c>
      <c r="E87" s="896">
        <v>2102</v>
      </c>
      <c r="F87" s="380">
        <v>2102</v>
      </c>
      <c r="G87" s="394">
        <f t="shared" si="7"/>
        <v>0</v>
      </c>
      <c r="H87" s="49"/>
    </row>
    <row r="88" spans="2:8" ht="16.7" customHeight="1" x14ac:dyDescent="0.2">
      <c r="B88" s="411" t="s">
        <v>566</v>
      </c>
      <c r="C88" s="389" t="s">
        <v>393</v>
      </c>
      <c r="D88" s="412" t="s">
        <v>83</v>
      </c>
      <c r="E88" s="896">
        <v>50</v>
      </c>
      <c r="F88" s="380">
        <v>50</v>
      </c>
      <c r="G88" s="394">
        <f t="shared" si="7"/>
        <v>0</v>
      </c>
      <c r="H88" s="49"/>
    </row>
    <row r="89" spans="2:8" ht="16.7" customHeight="1" x14ac:dyDescent="0.2">
      <c r="B89" s="419"/>
      <c r="C89" s="389" t="s">
        <v>157</v>
      </c>
      <c r="D89" s="412" t="s">
        <v>38</v>
      </c>
      <c r="E89" s="896">
        <v>24</v>
      </c>
      <c r="F89" s="380">
        <v>24</v>
      </c>
      <c r="G89" s="394">
        <f t="shared" si="7"/>
        <v>0</v>
      </c>
      <c r="H89" s="49"/>
    </row>
    <row r="90" spans="2:8" ht="16.7" customHeight="1" x14ac:dyDescent="0.2">
      <c r="B90" s="414"/>
      <c r="C90" s="392" t="s">
        <v>156</v>
      </c>
      <c r="D90" s="415" t="s">
        <v>55</v>
      </c>
      <c r="E90" s="896">
        <v>14500</v>
      </c>
      <c r="F90" s="380">
        <v>13400</v>
      </c>
      <c r="G90" s="394">
        <f t="shared" si="7"/>
        <v>1100</v>
      </c>
      <c r="H90" s="49"/>
    </row>
    <row r="91" spans="2:8" ht="16.7" customHeight="1" x14ac:dyDescent="0.2">
      <c r="B91" s="413" t="s">
        <v>392</v>
      </c>
      <c r="C91" s="402" t="s">
        <v>162</v>
      </c>
      <c r="D91" s="417" t="s">
        <v>158</v>
      </c>
      <c r="E91" s="896">
        <v>0</v>
      </c>
      <c r="F91" s="380">
        <v>0</v>
      </c>
      <c r="G91" s="394">
        <f t="shared" si="7"/>
        <v>0</v>
      </c>
      <c r="H91" s="49"/>
    </row>
    <row r="92" spans="2:8" ht="16.7" customHeight="1" x14ac:dyDescent="0.2">
      <c r="B92" s="411" t="s">
        <v>567</v>
      </c>
      <c r="C92" s="389" t="s">
        <v>393</v>
      </c>
      <c r="D92" s="412" t="s">
        <v>83</v>
      </c>
      <c r="E92" s="896">
        <v>0</v>
      </c>
      <c r="F92" s="380">
        <v>0</v>
      </c>
      <c r="G92" s="394">
        <f t="shared" si="7"/>
        <v>0</v>
      </c>
      <c r="H92" s="49"/>
    </row>
    <row r="93" spans="2:8" ht="16.7" customHeight="1" x14ac:dyDescent="0.2">
      <c r="B93" s="1191"/>
      <c r="C93" s="389" t="s">
        <v>157</v>
      </c>
      <c r="D93" s="412" t="s">
        <v>38</v>
      </c>
      <c r="E93" s="896">
        <v>0</v>
      </c>
      <c r="F93" s="380">
        <v>0</v>
      </c>
      <c r="G93" s="394">
        <f t="shared" si="7"/>
        <v>0</v>
      </c>
      <c r="H93" s="49"/>
    </row>
    <row r="94" spans="2:8" ht="16.7" customHeight="1" thickBot="1" x14ac:dyDescent="0.25">
      <c r="B94" s="1192"/>
      <c r="C94" s="420" t="s">
        <v>156</v>
      </c>
      <c r="D94" s="421" t="s">
        <v>55</v>
      </c>
      <c r="E94" s="897">
        <v>0</v>
      </c>
      <c r="F94" s="406">
        <v>0</v>
      </c>
      <c r="G94" s="407">
        <f t="shared" si="7"/>
        <v>0</v>
      </c>
      <c r="H94" s="49"/>
    </row>
    <row r="95" spans="2:8" ht="16.7" customHeight="1" thickBot="1" x14ac:dyDescent="0.25">
      <c r="B95" s="479" t="s">
        <v>591</v>
      </c>
      <c r="C95" s="483" t="s">
        <v>590</v>
      </c>
      <c r="D95" s="480" t="s">
        <v>55</v>
      </c>
      <c r="E95" s="901">
        <v>0</v>
      </c>
      <c r="F95" s="481">
        <v>0</v>
      </c>
      <c r="G95" s="482"/>
      <c r="H95" s="49"/>
    </row>
    <row r="96" spans="2:8" ht="16.7" customHeight="1" x14ac:dyDescent="0.2">
      <c r="B96" s="408" t="s">
        <v>392</v>
      </c>
      <c r="C96" s="422" t="s">
        <v>162</v>
      </c>
      <c r="D96" s="409" t="s">
        <v>158</v>
      </c>
      <c r="E96" s="895">
        <v>0</v>
      </c>
      <c r="F96" s="387">
        <v>0</v>
      </c>
      <c r="G96" s="410">
        <f t="shared" si="7"/>
        <v>0</v>
      </c>
      <c r="H96" s="49"/>
    </row>
    <row r="97" spans="2:8" ht="16.7" customHeight="1" x14ac:dyDescent="0.2">
      <c r="B97" s="411" t="s">
        <v>408</v>
      </c>
      <c r="C97" s="398" t="s">
        <v>393</v>
      </c>
      <c r="D97" s="412" t="s">
        <v>83</v>
      </c>
      <c r="E97" s="896">
        <v>0</v>
      </c>
      <c r="F97" s="380">
        <v>0</v>
      </c>
      <c r="G97" s="394">
        <f t="shared" si="7"/>
        <v>0</v>
      </c>
      <c r="H97" s="49"/>
    </row>
    <row r="98" spans="2:8" ht="16.7" customHeight="1" x14ac:dyDescent="0.2">
      <c r="B98" s="413"/>
      <c r="C98" s="398" t="s">
        <v>157</v>
      </c>
      <c r="D98" s="412" t="s">
        <v>38</v>
      </c>
      <c r="E98" s="896">
        <v>0</v>
      </c>
      <c r="F98" s="380">
        <v>0</v>
      </c>
      <c r="G98" s="394">
        <f t="shared" si="7"/>
        <v>0</v>
      </c>
      <c r="H98" s="49"/>
    </row>
    <row r="99" spans="2:8" ht="16.7" customHeight="1" x14ac:dyDescent="0.2">
      <c r="B99" s="414"/>
      <c r="C99" s="400" t="s">
        <v>156</v>
      </c>
      <c r="D99" s="415" t="s">
        <v>55</v>
      </c>
      <c r="E99" s="896">
        <v>0</v>
      </c>
      <c r="F99" s="380">
        <v>0</v>
      </c>
      <c r="G99" s="394">
        <f t="shared" si="7"/>
        <v>0</v>
      </c>
    </row>
    <row r="100" spans="2:8" ht="16.7" customHeight="1" x14ac:dyDescent="0.2">
      <c r="B100" s="416" t="s">
        <v>392</v>
      </c>
      <c r="C100" s="402" t="s">
        <v>162</v>
      </c>
      <c r="D100" s="417" t="s">
        <v>158</v>
      </c>
      <c r="E100" s="896">
        <v>0</v>
      </c>
      <c r="F100" s="380">
        <v>0</v>
      </c>
      <c r="G100" s="394">
        <f t="shared" si="7"/>
        <v>0</v>
      </c>
    </row>
    <row r="101" spans="2:8" ht="16.7" customHeight="1" x14ac:dyDescent="0.2">
      <c r="B101" s="411" t="s">
        <v>409</v>
      </c>
      <c r="C101" s="389" t="s">
        <v>393</v>
      </c>
      <c r="D101" s="412" t="s">
        <v>83</v>
      </c>
      <c r="E101" s="896">
        <v>0</v>
      </c>
      <c r="F101" s="380">
        <v>0</v>
      </c>
      <c r="G101" s="394">
        <f t="shared" si="7"/>
        <v>0</v>
      </c>
    </row>
    <row r="102" spans="2:8" ht="16.7" customHeight="1" x14ac:dyDescent="0.2">
      <c r="B102" s="413"/>
      <c r="C102" s="389" t="s">
        <v>157</v>
      </c>
      <c r="D102" s="412" t="s">
        <v>38</v>
      </c>
      <c r="E102" s="896">
        <v>0</v>
      </c>
      <c r="F102" s="380">
        <v>0</v>
      </c>
      <c r="G102" s="394">
        <f t="shared" si="7"/>
        <v>0</v>
      </c>
    </row>
    <row r="103" spans="2:8" ht="16.7" customHeight="1" x14ac:dyDescent="0.2">
      <c r="B103" s="414"/>
      <c r="C103" s="392" t="s">
        <v>156</v>
      </c>
      <c r="D103" s="415" t="s">
        <v>55</v>
      </c>
      <c r="E103" s="896">
        <v>0</v>
      </c>
      <c r="F103" s="380">
        <v>0</v>
      </c>
      <c r="G103" s="394">
        <f t="shared" si="7"/>
        <v>0</v>
      </c>
    </row>
    <row r="104" spans="2:8" ht="16.7" customHeight="1" x14ac:dyDescent="0.2">
      <c r="B104" s="416" t="s">
        <v>392</v>
      </c>
      <c r="C104" s="395" t="s">
        <v>162</v>
      </c>
      <c r="D104" s="417" t="s">
        <v>158</v>
      </c>
      <c r="E104" s="896">
        <v>0</v>
      </c>
      <c r="F104" s="380">
        <v>0</v>
      </c>
      <c r="G104" s="394">
        <f t="shared" si="7"/>
        <v>0</v>
      </c>
    </row>
    <row r="105" spans="2:8" ht="16.7" customHeight="1" x14ac:dyDescent="0.2">
      <c r="B105" s="411" t="s">
        <v>410</v>
      </c>
      <c r="C105" s="398" t="s">
        <v>393</v>
      </c>
      <c r="D105" s="412" t="s">
        <v>83</v>
      </c>
      <c r="E105" s="896">
        <v>0</v>
      </c>
      <c r="F105" s="380">
        <v>0</v>
      </c>
      <c r="G105" s="394">
        <f t="shared" si="7"/>
        <v>0</v>
      </c>
    </row>
    <row r="106" spans="2:8" ht="16.7" customHeight="1" x14ac:dyDescent="0.2">
      <c r="B106" s="413"/>
      <c r="C106" s="423" t="s">
        <v>157</v>
      </c>
      <c r="D106" s="412" t="s">
        <v>38</v>
      </c>
      <c r="E106" s="896">
        <v>0</v>
      </c>
      <c r="F106" s="380">
        <v>0</v>
      </c>
      <c r="G106" s="394">
        <f t="shared" si="7"/>
        <v>0</v>
      </c>
    </row>
    <row r="107" spans="2:8" ht="16.7" customHeight="1" x14ac:dyDescent="0.2">
      <c r="B107" s="414"/>
      <c r="C107" s="424" t="s">
        <v>156</v>
      </c>
      <c r="D107" s="415" t="s">
        <v>55</v>
      </c>
      <c r="E107" s="896">
        <v>0</v>
      </c>
      <c r="F107" s="380">
        <v>0</v>
      </c>
      <c r="G107" s="394">
        <f t="shared" si="7"/>
        <v>0</v>
      </c>
    </row>
    <row r="108" spans="2:8" ht="16.7" customHeight="1" x14ac:dyDescent="0.2">
      <c r="B108" s="413" t="s">
        <v>392</v>
      </c>
      <c r="C108" s="402" t="s">
        <v>162</v>
      </c>
      <c r="D108" s="417" t="s">
        <v>158</v>
      </c>
      <c r="E108" s="896">
        <v>2088</v>
      </c>
      <c r="F108" s="380">
        <v>2088</v>
      </c>
      <c r="G108" s="394">
        <f t="shared" ref="G108:G124" si="8">E108-F108</f>
        <v>0</v>
      </c>
      <c r="H108" s="49"/>
    </row>
    <row r="109" spans="2:8" ht="16.7" customHeight="1" x14ac:dyDescent="0.2">
      <c r="B109" s="411" t="s">
        <v>568</v>
      </c>
      <c r="C109" s="389" t="s">
        <v>393</v>
      </c>
      <c r="D109" s="412" t="s">
        <v>83</v>
      </c>
      <c r="E109" s="896">
        <v>42</v>
      </c>
      <c r="F109" s="380">
        <v>42</v>
      </c>
      <c r="G109" s="394">
        <f t="shared" si="8"/>
        <v>0</v>
      </c>
      <c r="H109" s="49"/>
    </row>
    <row r="110" spans="2:8" ht="16.7" customHeight="1" x14ac:dyDescent="0.2">
      <c r="B110" s="1191"/>
      <c r="C110" s="389" t="s">
        <v>157</v>
      </c>
      <c r="D110" s="412" t="s">
        <v>38</v>
      </c>
      <c r="E110" s="896">
        <v>24</v>
      </c>
      <c r="F110" s="380">
        <v>24</v>
      </c>
      <c r="G110" s="394">
        <f t="shared" si="8"/>
        <v>0</v>
      </c>
      <c r="H110" s="49"/>
    </row>
    <row r="111" spans="2:8" ht="16.7" customHeight="1" thickBot="1" x14ac:dyDescent="0.25">
      <c r="B111" s="1192"/>
      <c r="C111" s="420" t="s">
        <v>156</v>
      </c>
      <c r="D111" s="421" t="s">
        <v>55</v>
      </c>
      <c r="E111" s="897">
        <v>13520</v>
      </c>
      <c r="F111" s="406">
        <v>13450</v>
      </c>
      <c r="G111" s="407">
        <f t="shared" si="8"/>
        <v>70</v>
      </c>
      <c r="H111" s="49"/>
    </row>
    <row r="112" spans="2:8" ht="16.7" customHeight="1" thickBot="1" x14ac:dyDescent="0.25">
      <c r="B112" s="408" t="s">
        <v>592</v>
      </c>
      <c r="C112" s="422" t="s">
        <v>590</v>
      </c>
      <c r="D112" s="409" t="s">
        <v>55</v>
      </c>
      <c r="E112" s="895">
        <v>0</v>
      </c>
      <c r="F112" s="387">
        <v>0</v>
      </c>
      <c r="G112" s="410"/>
      <c r="H112" s="49"/>
    </row>
    <row r="113" spans="2:8" ht="16.7" customHeight="1" x14ac:dyDescent="0.2">
      <c r="B113" s="408" t="s">
        <v>737</v>
      </c>
      <c r="C113" s="422" t="s">
        <v>162</v>
      </c>
      <c r="D113" s="409" t="s">
        <v>158</v>
      </c>
      <c r="E113" s="895">
        <v>0</v>
      </c>
      <c r="F113" s="387">
        <v>0</v>
      </c>
      <c r="G113" s="410">
        <f t="shared" si="8"/>
        <v>0</v>
      </c>
      <c r="H113" s="49"/>
    </row>
    <row r="114" spans="2:8" ht="16.7" customHeight="1" x14ac:dyDescent="0.2">
      <c r="B114" s="411" t="s">
        <v>408</v>
      </c>
      <c r="C114" s="398" t="s">
        <v>393</v>
      </c>
      <c r="D114" s="412" t="s">
        <v>83</v>
      </c>
      <c r="E114" s="896">
        <v>0</v>
      </c>
      <c r="F114" s="380">
        <v>0</v>
      </c>
      <c r="G114" s="394">
        <f t="shared" si="8"/>
        <v>0</v>
      </c>
      <c r="H114" s="49"/>
    </row>
    <row r="115" spans="2:8" ht="16.7" customHeight="1" x14ac:dyDescent="0.2">
      <c r="B115" s="819"/>
      <c r="C115" s="398" t="s">
        <v>157</v>
      </c>
      <c r="D115" s="412" t="s">
        <v>38</v>
      </c>
      <c r="E115" s="896">
        <v>0</v>
      </c>
      <c r="F115" s="380">
        <v>0</v>
      </c>
      <c r="G115" s="394">
        <f t="shared" si="8"/>
        <v>0</v>
      </c>
      <c r="H115" s="49"/>
    </row>
    <row r="116" spans="2:8" ht="16.7" customHeight="1" x14ac:dyDescent="0.2">
      <c r="B116" s="414"/>
      <c r="C116" s="400" t="s">
        <v>156</v>
      </c>
      <c r="D116" s="415" t="s">
        <v>55</v>
      </c>
      <c r="E116" s="896">
        <v>0</v>
      </c>
      <c r="F116" s="380">
        <v>0</v>
      </c>
      <c r="G116" s="394">
        <f t="shared" si="8"/>
        <v>0</v>
      </c>
    </row>
    <row r="117" spans="2:8" ht="16.7" customHeight="1" x14ac:dyDescent="0.2">
      <c r="B117" s="416" t="s">
        <v>737</v>
      </c>
      <c r="C117" s="402" t="s">
        <v>162</v>
      </c>
      <c r="D117" s="417" t="s">
        <v>158</v>
      </c>
      <c r="E117" s="896">
        <v>0</v>
      </c>
      <c r="F117" s="380">
        <v>0</v>
      </c>
      <c r="G117" s="394">
        <f t="shared" si="8"/>
        <v>0</v>
      </c>
    </row>
    <row r="118" spans="2:8" ht="16.7" customHeight="1" x14ac:dyDescent="0.2">
      <c r="B118" s="411" t="s">
        <v>409</v>
      </c>
      <c r="C118" s="389" t="s">
        <v>393</v>
      </c>
      <c r="D118" s="412" t="s">
        <v>83</v>
      </c>
      <c r="E118" s="896">
        <v>0</v>
      </c>
      <c r="F118" s="380">
        <v>0</v>
      </c>
      <c r="G118" s="394">
        <f t="shared" si="8"/>
        <v>0</v>
      </c>
    </row>
    <row r="119" spans="2:8" ht="16.7" customHeight="1" x14ac:dyDescent="0.2">
      <c r="B119" s="819"/>
      <c r="C119" s="389" t="s">
        <v>157</v>
      </c>
      <c r="D119" s="412" t="s">
        <v>38</v>
      </c>
      <c r="E119" s="896">
        <v>0</v>
      </c>
      <c r="F119" s="380">
        <v>0</v>
      </c>
      <c r="G119" s="394">
        <f t="shared" si="8"/>
        <v>0</v>
      </c>
    </row>
    <row r="120" spans="2:8" ht="16.7" customHeight="1" x14ac:dyDescent="0.2">
      <c r="B120" s="414"/>
      <c r="C120" s="392" t="s">
        <v>156</v>
      </c>
      <c r="D120" s="415" t="s">
        <v>55</v>
      </c>
      <c r="E120" s="896">
        <v>0</v>
      </c>
      <c r="F120" s="380">
        <v>0</v>
      </c>
      <c r="G120" s="394">
        <f t="shared" si="8"/>
        <v>0</v>
      </c>
    </row>
    <row r="121" spans="2:8" ht="16.7" customHeight="1" x14ac:dyDescent="0.2">
      <c r="B121" s="416" t="s">
        <v>737</v>
      </c>
      <c r="C121" s="395" t="s">
        <v>162</v>
      </c>
      <c r="D121" s="417" t="s">
        <v>158</v>
      </c>
      <c r="E121" s="896">
        <v>0</v>
      </c>
      <c r="F121" s="380">
        <v>0</v>
      </c>
      <c r="G121" s="394">
        <f t="shared" si="8"/>
        <v>0</v>
      </c>
    </row>
    <row r="122" spans="2:8" ht="16.7" customHeight="1" x14ac:dyDescent="0.2">
      <c r="B122" s="411" t="s">
        <v>410</v>
      </c>
      <c r="C122" s="398" t="s">
        <v>393</v>
      </c>
      <c r="D122" s="412" t="s">
        <v>83</v>
      </c>
      <c r="E122" s="896">
        <v>0</v>
      </c>
      <c r="F122" s="380">
        <v>0</v>
      </c>
      <c r="G122" s="394">
        <f t="shared" si="8"/>
        <v>0</v>
      </c>
    </row>
    <row r="123" spans="2:8" ht="16.7" customHeight="1" x14ac:dyDescent="0.2">
      <c r="B123" s="877"/>
      <c r="C123" s="423" t="s">
        <v>157</v>
      </c>
      <c r="D123" s="412" t="s">
        <v>38</v>
      </c>
      <c r="E123" s="896">
        <v>0</v>
      </c>
      <c r="F123" s="380">
        <v>0</v>
      </c>
      <c r="G123" s="394">
        <f t="shared" si="8"/>
        <v>0</v>
      </c>
    </row>
    <row r="124" spans="2:8" ht="16.7" customHeight="1" thickBot="1" x14ac:dyDescent="0.25">
      <c r="B124" s="414"/>
      <c r="C124" s="424" t="s">
        <v>156</v>
      </c>
      <c r="D124" s="415" t="s">
        <v>55</v>
      </c>
      <c r="E124" s="896">
        <v>0</v>
      </c>
      <c r="F124" s="380">
        <v>0</v>
      </c>
      <c r="G124" s="394">
        <f t="shared" si="8"/>
        <v>0</v>
      </c>
    </row>
    <row r="125" spans="2:8" ht="16.7" customHeight="1" thickBot="1" x14ac:dyDescent="0.25">
      <c r="B125" s="408" t="s">
        <v>740</v>
      </c>
      <c r="C125" s="422" t="s">
        <v>741</v>
      </c>
      <c r="D125" s="409" t="s">
        <v>55</v>
      </c>
      <c r="E125" s="895">
        <v>0</v>
      </c>
      <c r="F125" s="387">
        <v>0</v>
      </c>
      <c r="G125" s="410"/>
      <c r="H125" s="49"/>
    </row>
    <row r="126" spans="2:8" ht="16.7" customHeight="1" x14ac:dyDescent="0.2">
      <c r="B126" s="1173" t="s">
        <v>318</v>
      </c>
      <c r="C126" s="425" t="s">
        <v>319</v>
      </c>
      <c r="D126" s="386" t="s">
        <v>55</v>
      </c>
      <c r="E126" s="895">
        <v>9730</v>
      </c>
      <c r="F126" s="387">
        <v>9770</v>
      </c>
      <c r="G126" s="410">
        <f t="shared" si="7"/>
        <v>-40</v>
      </c>
    </row>
    <row r="127" spans="2:8" ht="16.7" customHeight="1" thickBot="1" x14ac:dyDescent="0.25">
      <c r="B127" s="1174"/>
      <c r="C127" s="426" t="s">
        <v>305</v>
      </c>
      <c r="D127" s="427" t="s">
        <v>55</v>
      </c>
      <c r="E127" s="897">
        <v>12106</v>
      </c>
      <c r="F127" s="406">
        <v>12100</v>
      </c>
      <c r="G127" s="407">
        <f>E127-F127</f>
        <v>6</v>
      </c>
    </row>
    <row r="128" spans="2:8" ht="16.7" customHeight="1" x14ac:dyDescent="0.2">
      <c r="B128" s="284"/>
      <c r="C128" s="47"/>
      <c r="D128" s="179"/>
      <c r="E128" s="285"/>
      <c r="F128" s="286"/>
      <c r="G128" s="48"/>
    </row>
    <row r="129" spans="2:7" ht="16.7" customHeight="1" x14ac:dyDescent="0.2">
      <c r="B129" s="284"/>
      <c r="C129" s="47"/>
      <c r="D129" s="179"/>
      <c r="E129" s="285"/>
      <c r="F129" s="286"/>
      <c r="G129" s="48"/>
    </row>
    <row r="130" spans="2:7" ht="16.7" customHeight="1" x14ac:dyDescent="0.2">
      <c r="B130" s="284"/>
      <c r="C130" s="47"/>
      <c r="D130" s="179"/>
      <c r="E130" s="285"/>
      <c r="F130" s="286"/>
      <c r="G130" s="48"/>
    </row>
    <row r="131" spans="2:7" ht="16.7" customHeight="1" x14ac:dyDescent="0.2">
      <c r="B131" s="284"/>
      <c r="C131" s="47"/>
      <c r="D131" s="179"/>
      <c r="E131" s="285"/>
      <c r="F131" s="286"/>
      <c r="G131" s="48"/>
    </row>
    <row r="132" spans="2:7" ht="16.7" customHeight="1" x14ac:dyDescent="0.2">
      <c r="B132" s="284"/>
      <c r="C132" s="47"/>
      <c r="D132" s="179"/>
      <c r="E132" s="285"/>
      <c r="F132" s="286"/>
      <c r="G132" s="48"/>
    </row>
    <row r="133" spans="2:7" ht="16.7" customHeight="1" x14ac:dyDescent="0.2">
      <c r="B133" s="284"/>
      <c r="C133" s="47"/>
      <c r="D133" s="179"/>
      <c r="E133" s="285"/>
      <c r="F133" s="286"/>
      <c r="G133" s="48"/>
    </row>
    <row r="134" spans="2:7" ht="16.7" customHeight="1" x14ac:dyDescent="0.2">
      <c r="B134" s="284"/>
      <c r="C134" s="47"/>
      <c r="D134" s="179"/>
      <c r="E134" s="285"/>
      <c r="F134" s="286"/>
      <c r="G134" s="48"/>
    </row>
    <row r="135" spans="2:7" ht="16.7" customHeight="1" x14ac:dyDescent="0.2">
      <c r="B135" s="284"/>
      <c r="C135" s="47"/>
      <c r="D135" s="179"/>
      <c r="E135" s="285"/>
      <c r="F135" s="286"/>
      <c r="G135" s="48"/>
    </row>
    <row r="136" spans="2:7" ht="16.7" customHeight="1" x14ac:dyDescent="0.2">
      <c r="B136" s="284"/>
      <c r="C136" s="47"/>
      <c r="D136" s="179"/>
      <c r="E136" s="285"/>
      <c r="F136" s="286"/>
      <c r="G136" s="48"/>
    </row>
    <row r="137" spans="2:7" ht="16.7" customHeight="1" x14ac:dyDescent="0.2">
      <c r="B137" s="284"/>
      <c r="C137" s="47"/>
      <c r="D137" s="179"/>
      <c r="E137" s="285"/>
      <c r="F137" s="286"/>
      <c r="G137" s="48"/>
    </row>
    <row r="138" spans="2:7" ht="16.7" customHeight="1" x14ac:dyDescent="0.2">
      <c r="B138" s="284"/>
      <c r="C138" s="47"/>
      <c r="D138" s="179"/>
      <c r="E138" s="285"/>
      <c r="F138" s="286"/>
      <c r="G138" s="48"/>
    </row>
    <row r="139" spans="2:7" ht="16.7" customHeight="1" x14ac:dyDescent="0.2">
      <c r="B139" s="284"/>
      <c r="C139" s="47"/>
      <c r="D139" s="179"/>
      <c r="E139" s="285"/>
      <c r="F139" s="286"/>
      <c r="G139" s="48"/>
    </row>
    <row r="140" spans="2:7" ht="16.7" customHeight="1" x14ac:dyDescent="0.2">
      <c r="B140" s="284"/>
      <c r="C140" s="47"/>
      <c r="D140" s="179"/>
      <c r="E140" s="285"/>
      <c r="F140" s="286"/>
      <c r="G140" s="48"/>
    </row>
    <row r="141" spans="2:7" ht="16.7" customHeight="1" x14ac:dyDescent="0.2">
      <c r="B141" s="284"/>
      <c r="C141" s="47"/>
      <c r="D141" s="179"/>
      <c r="E141" s="285"/>
      <c r="F141" s="286"/>
      <c r="G141" s="48"/>
    </row>
    <row r="142" spans="2:7" ht="16.7" customHeight="1" x14ac:dyDescent="0.2">
      <c r="B142" s="284"/>
      <c r="C142" s="47"/>
      <c r="D142" s="179"/>
      <c r="E142" s="285"/>
      <c r="F142" s="286"/>
      <c r="G142" s="48"/>
    </row>
    <row r="143" spans="2:7" ht="16.7" customHeight="1" x14ac:dyDescent="0.2">
      <c r="B143" s="284"/>
      <c r="C143" s="47"/>
      <c r="D143" s="179"/>
      <c r="E143" s="285"/>
      <c r="F143" s="286"/>
      <c r="G143" s="48"/>
    </row>
    <row r="144" spans="2:7" ht="16.7" customHeight="1" x14ac:dyDescent="0.2">
      <c r="B144" s="284"/>
      <c r="C144" s="47"/>
      <c r="D144" s="179"/>
      <c r="E144" s="285"/>
      <c r="F144" s="286"/>
      <c r="G144" s="48"/>
    </row>
    <row r="145" spans="2:7" ht="16.7" customHeight="1" x14ac:dyDescent="0.2">
      <c r="B145" s="284"/>
      <c r="C145" s="47"/>
      <c r="D145" s="179"/>
      <c r="E145" s="285"/>
      <c r="F145" s="286"/>
      <c r="G145" s="48"/>
    </row>
    <row r="146" spans="2:7" ht="16.7" customHeight="1" x14ac:dyDescent="0.2">
      <c r="B146" s="284"/>
      <c r="C146" s="47"/>
      <c r="D146" s="179"/>
      <c r="E146" s="285"/>
      <c r="F146" s="286"/>
      <c r="G146" s="48"/>
    </row>
    <row r="147" spans="2:7" ht="16.7" customHeight="1" x14ac:dyDescent="0.2">
      <c r="B147" s="284"/>
      <c r="C147" s="47"/>
      <c r="D147" s="179"/>
      <c r="E147" s="285"/>
      <c r="F147" s="286"/>
      <c r="G147" s="48"/>
    </row>
    <row r="148" spans="2:7" ht="16.7" customHeight="1" x14ac:dyDescent="0.2"/>
    <row r="149" spans="2:7" ht="16.7" customHeight="1" x14ac:dyDescent="0.2"/>
    <row r="150" spans="2:7" ht="16.7" customHeight="1" x14ac:dyDescent="0.2"/>
    <row r="151" spans="2:7" ht="16.7" customHeight="1" x14ac:dyDescent="0.2"/>
    <row r="152" spans="2:7" ht="16.7" customHeight="1" x14ac:dyDescent="0.2"/>
    <row r="153" spans="2:7" ht="16.7" customHeight="1" x14ac:dyDescent="0.2"/>
    <row r="154" spans="2:7" ht="16.7" customHeight="1" x14ac:dyDescent="0.2"/>
    <row r="155" spans="2:7" ht="12.75" x14ac:dyDescent="0.2"/>
    <row r="156" spans="2:7" ht="16.7" customHeight="1" x14ac:dyDescent="0.2"/>
    <row r="157" spans="2:7" ht="15.75" customHeight="1" x14ac:dyDescent="0.2"/>
    <row r="158" spans="2:7" ht="15.75" customHeight="1" x14ac:dyDescent="0.2"/>
    <row r="159" spans="2:7" ht="15.75" customHeight="1" x14ac:dyDescent="0.2"/>
    <row r="160" spans="2:7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2.75" x14ac:dyDescent="0.2"/>
    <row r="176" ht="12.75" x14ac:dyDescent="0.2"/>
    <row r="177" ht="12.75" x14ac:dyDescent="0.2"/>
    <row r="178" ht="12.75" x14ac:dyDescent="0.2"/>
    <row r="179" ht="12.75" x14ac:dyDescent="0.2"/>
    <row r="180" ht="12.75" x14ac:dyDescent="0.2"/>
    <row r="181" ht="12.75" x14ac:dyDescent="0.2"/>
    <row r="182" ht="12.75" x14ac:dyDescent="0.2"/>
    <row r="183" ht="12.75" x14ac:dyDescent="0.2"/>
    <row r="184" ht="12.75" x14ac:dyDescent="0.2"/>
    <row r="185" ht="12.75" x14ac:dyDescent="0.2"/>
    <row r="186" ht="12.75" x14ac:dyDescent="0.2"/>
    <row r="187" ht="12.75" x14ac:dyDescent="0.2"/>
    <row r="188" ht="12.75" x14ac:dyDescent="0.2"/>
    <row r="189" ht="12.75" x14ac:dyDescent="0.2"/>
    <row r="190" ht="12.75" x14ac:dyDescent="0.2"/>
    <row r="191" ht="12.75" x14ac:dyDescent="0.2"/>
    <row r="192" ht="12.75" x14ac:dyDescent="0.2"/>
    <row r="193" ht="12.75" x14ac:dyDescent="0.2"/>
    <row r="194" ht="12.75" x14ac:dyDescent="0.2"/>
    <row r="195" ht="12.75" x14ac:dyDescent="0.2"/>
    <row r="196" ht="12.75" x14ac:dyDescent="0.2"/>
    <row r="197" ht="12.75" x14ac:dyDescent="0.2"/>
    <row r="198" ht="12.75" x14ac:dyDescent="0.2"/>
    <row r="199" ht="12.75" x14ac:dyDescent="0.2"/>
    <row r="200" ht="12.75" x14ac:dyDescent="0.2"/>
    <row r="201" ht="12.75" x14ac:dyDescent="0.2"/>
    <row r="202" ht="12.75" x14ac:dyDescent="0.2"/>
    <row r="203" ht="12.75" x14ac:dyDescent="0.2"/>
    <row r="204" ht="12.75" x14ac:dyDescent="0.2"/>
    <row r="205" ht="12.75" x14ac:dyDescent="0.2"/>
    <row r="206" ht="12.75" x14ac:dyDescent="0.2"/>
    <row r="207" ht="12.75" x14ac:dyDescent="0.2"/>
    <row r="208" ht="12.75" x14ac:dyDescent="0.2"/>
    <row r="209" ht="12.75" x14ac:dyDescent="0.2"/>
    <row r="210" ht="12.75" x14ac:dyDescent="0.2"/>
    <row r="211" ht="12.75" x14ac:dyDescent="0.2"/>
    <row r="212" ht="12.75" x14ac:dyDescent="0.2"/>
    <row r="213" ht="12.75" x14ac:dyDescent="0.2"/>
    <row r="214" ht="12.75" x14ac:dyDescent="0.2"/>
    <row r="215" ht="12.75" x14ac:dyDescent="0.2"/>
    <row r="216" ht="12.75" x14ac:dyDescent="0.2"/>
    <row r="217" ht="12.75" x14ac:dyDescent="0.2"/>
    <row r="218" ht="12.75" x14ac:dyDescent="0.2"/>
    <row r="219" ht="12.75" x14ac:dyDescent="0.2"/>
    <row r="220" ht="12.75" x14ac:dyDescent="0.2"/>
    <row r="221" ht="12.75" x14ac:dyDescent="0.2"/>
    <row r="222" ht="12.75" x14ac:dyDescent="0.2"/>
    <row r="223" ht="12.75" x14ac:dyDescent="0.2"/>
    <row r="224" ht="12.75" x14ac:dyDescent="0.2"/>
    <row r="225" ht="12.75" x14ac:dyDescent="0.2"/>
    <row r="226" ht="12.75" x14ac:dyDescent="0.2"/>
    <row r="227" ht="12.75" x14ac:dyDescent="0.2"/>
    <row r="228" ht="12.75" x14ac:dyDescent="0.2"/>
    <row r="229" ht="12.75" x14ac:dyDescent="0.2"/>
    <row r="230" ht="12.75" x14ac:dyDescent="0.2"/>
    <row r="231" ht="12.75" x14ac:dyDescent="0.2"/>
    <row r="232" ht="12.75" x14ac:dyDescent="0.2"/>
    <row r="233" ht="12.75" x14ac:dyDescent="0.2"/>
    <row r="234" ht="12.75" x14ac:dyDescent="0.2"/>
    <row r="235" ht="12.75" x14ac:dyDescent="0.2"/>
    <row r="236" ht="12.75" x14ac:dyDescent="0.2"/>
    <row r="237" ht="12.75" x14ac:dyDescent="0.2"/>
    <row r="238" ht="12.75" x14ac:dyDescent="0.2"/>
    <row r="239" ht="12.75" x14ac:dyDescent="0.2"/>
    <row r="240" ht="12.75" x14ac:dyDescent="0.2"/>
    <row r="241" ht="12.75" x14ac:dyDescent="0.2"/>
    <row r="242" ht="12.75" x14ac:dyDescent="0.2"/>
    <row r="243" ht="12.75" x14ac:dyDescent="0.2"/>
    <row r="244" ht="12.75" x14ac:dyDescent="0.2"/>
    <row r="245" ht="12.75" x14ac:dyDescent="0.2"/>
    <row r="246" ht="12.75" x14ac:dyDescent="0.2"/>
    <row r="247" ht="12.75" x14ac:dyDescent="0.2"/>
    <row r="248" ht="12.75" x14ac:dyDescent="0.2"/>
    <row r="249" ht="12.75" x14ac:dyDescent="0.2"/>
    <row r="250" ht="12.75" x14ac:dyDescent="0.2"/>
    <row r="251" ht="12.75" x14ac:dyDescent="0.2"/>
    <row r="252" ht="12.75" x14ac:dyDescent="0.2"/>
    <row r="253" ht="12.75" x14ac:dyDescent="0.2"/>
    <row r="254" ht="12.75" x14ac:dyDescent="0.2"/>
    <row r="255" ht="12.75" x14ac:dyDescent="0.2"/>
  </sheetData>
  <sheetProtection password="CF80" sheet="1" objects="1" scenarios="1" insertRows="0"/>
  <mergeCells count="23">
    <mergeCell ref="B126:B127"/>
    <mergeCell ref="B71:B73"/>
    <mergeCell ref="B52:B56"/>
    <mergeCell ref="B57:B61"/>
    <mergeCell ref="B42:B46"/>
    <mergeCell ref="B47:B51"/>
    <mergeCell ref="B68:B70"/>
    <mergeCell ref="B80:C80"/>
    <mergeCell ref="B74:B76"/>
    <mergeCell ref="B77:B79"/>
    <mergeCell ref="B82:C82"/>
    <mergeCell ref="B93:B94"/>
    <mergeCell ref="B110:B111"/>
    <mergeCell ref="B81:C81"/>
    <mergeCell ref="B3:B7"/>
    <mergeCell ref="B8:B12"/>
    <mergeCell ref="B62:B64"/>
    <mergeCell ref="B65:B67"/>
    <mergeCell ref="B32:B35"/>
    <mergeCell ref="B37:B40"/>
    <mergeCell ref="B13:B17"/>
    <mergeCell ref="B18:B23"/>
    <mergeCell ref="B25:B30"/>
  </mergeCells>
  <phoneticPr fontId="31" type="noConversion"/>
  <conditionalFormatting sqref="G126:G127 G3:G17 G21:G24 G32:G70 G83:G111">
    <cfRule type="cellIs" dxfId="35" priority="191" stopIfTrue="1" operator="lessThan">
      <formula>0</formula>
    </cfRule>
  </conditionalFormatting>
  <conditionalFormatting sqref="E13:E24 F42:F61 E108:E111 E80:E86">
    <cfRule type="cellIs" dxfId="34" priority="192" stopIfTrue="1" operator="equal">
      <formula>""</formula>
    </cfRule>
  </conditionalFormatting>
  <conditionalFormatting sqref="F83:F111">
    <cfRule type="cellIs" dxfId="33" priority="183" stopIfTrue="1" operator="equal">
      <formula>""</formula>
    </cfRule>
  </conditionalFormatting>
  <conditionalFormatting sqref="G71:G73">
    <cfRule type="cellIs" dxfId="32" priority="124" stopIfTrue="1" operator="lessThan">
      <formula>0</formula>
    </cfRule>
  </conditionalFormatting>
  <conditionalFormatting sqref="G74:G76">
    <cfRule type="cellIs" dxfId="31" priority="122" stopIfTrue="1" operator="lessThan">
      <formula>0</formula>
    </cfRule>
  </conditionalFormatting>
  <conditionalFormatting sqref="G77:G80 G82">
    <cfRule type="cellIs" dxfId="30" priority="120" stopIfTrue="1" operator="lessThan">
      <formula>0</formula>
    </cfRule>
  </conditionalFormatting>
  <conditionalFormatting sqref="G18">
    <cfRule type="cellIs" dxfId="29" priority="53" stopIfTrue="1" operator="lessThan">
      <formula>0</formula>
    </cfRule>
  </conditionalFormatting>
  <conditionalFormatting sqref="G19:G20">
    <cfRule type="cellIs" dxfId="28" priority="51" stopIfTrue="1" operator="lessThan">
      <formula>0</formula>
    </cfRule>
  </conditionalFormatting>
  <conditionalFormatting sqref="G81">
    <cfRule type="cellIs" dxfId="27" priority="50" stopIfTrue="1" operator="lessThan">
      <formula>0</formula>
    </cfRule>
  </conditionalFormatting>
  <conditionalFormatting sqref="E96:E107 E126:E127 E3:E6 E32:E34 E42:E70">
    <cfRule type="cellIs" dxfId="26" priority="34" stopIfTrue="1" operator="equal">
      <formula>""</formula>
    </cfRule>
  </conditionalFormatting>
  <conditionalFormatting sqref="E41">
    <cfRule type="cellIs" dxfId="25" priority="33" stopIfTrue="1" operator="equal">
      <formula>""</formula>
    </cfRule>
  </conditionalFormatting>
  <conditionalFormatting sqref="E35:E36">
    <cfRule type="cellIs" dxfId="24" priority="32" stopIfTrue="1" operator="equal">
      <formula>""</formula>
    </cfRule>
  </conditionalFormatting>
  <conditionalFormatting sqref="E74:E79">
    <cfRule type="cellIs" dxfId="23" priority="31" stopIfTrue="1" operator="equal">
      <formula>""</formula>
    </cfRule>
  </conditionalFormatting>
  <conditionalFormatting sqref="E71:E73">
    <cfRule type="cellIs" dxfId="22" priority="30" stopIfTrue="1" operator="equal">
      <formula>""</formula>
    </cfRule>
  </conditionalFormatting>
  <conditionalFormatting sqref="E87">
    <cfRule type="cellIs" dxfId="21" priority="29" stopIfTrue="1" operator="equal">
      <formula>""</formula>
    </cfRule>
  </conditionalFormatting>
  <conditionalFormatting sqref="E88:E95">
    <cfRule type="cellIs" dxfId="20" priority="28" stopIfTrue="1" operator="equal">
      <formula>""</formula>
    </cfRule>
  </conditionalFormatting>
  <conditionalFormatting sqref="G28:G31">
    <cfRule type="cellIs" dxfId="19" priority="23" stopIfTrue="1" operator="lessThan">
      <formula>0</formula>
    </cfRule>
  </conditionalFormatting>
  <conditionalFormatting sqref="G25">
    <cfRule type="cellIs" dxfId="18" priority="22" stopIfTrue="1" operator="lessThan">
      <formula>0</formula>
    </cfRule>
  </conditionalFormatting>
  <conditionalFormatting sqref="G26:G27">
    <cfRule type="cellIs" dxfId="17" priority="21" stopIfTrue="1" operator="lessThan">
      <formula>0</formula>
    </cfRule>
  </conditionalFormatting>
  <conditionalFormatting sqref="G113:G120">
    <cfRule type="cellIs" dxfId="16" priority="12" stopIfTrue="1" operator="lessThan">
      <formula>0</formula>
    </cfRule>
  </conditionalFormatting>
  <conditionalFormatting sqref="F113:F120">
    <cfRule type="cellIs" dxfId="15" priority="11" stopIfTrue="1" operator="equal">
      <formula>""</formula>
    </cfRule>
  </conditionalFormatting>
  <conditionalFormatting sqref="E113:E120">
    <cfRule type="cellIs" dxfId="14" priority="10" stopIfTrue="1" operator="equal">
      <formula>""</formula>
    </cfRule>
  </conditionalFormatting>
  <conditionalFormatting sqref="G112">
    <cfRule type="cellIs" dxfId="13" priority="9" stopIfTrue="1" operator="lessThan">
      <formula>0</formula>
    </cfRule>
  </conditionalFormatting>
  <conditionalFormatting sqref="F112">
    <cfRule type="cellIs" dxfId="12" priority="8" stopIfTrue="1" operator="equal">
      <formula>""</formula>
    </cfRule>
  </conditionalFormatting>
  <conditionalFormatting sqref="E112">
    <cfRule type="cellIs" dxfId="11" priority="7" stopIfTrue="1" operator="equal">
      <formula>""</formula>
    </cfRule>
  </conditionalFormatting>
  <conditionalFormatting sqref="G125">
    <cfRule type="cellIs" dxfId="10" priority="6" stopIfTrue="1" operator="lessThan">
      <formula>0</formula>
    </cfRule>
  </conditionalFormatting>
  <conditionalFormatting sqref="F125">
    <cfRule type="cellIs" dxfId="9" priority="5" stopIfTrue="1" operator="equal">
      <formula>""</formula>
    </cfRule>
  </conditionalFormatting>
  <conditionalFormatting sqref="E125">
    <cfRule type="cellIs" dxfId="8" priority="4" stopIfTrue="1" operator="equal">
      <formula>""</formula>
    </cfRule>
  </conditionalFormatting>
  <conditionalFormatting sqref="G121:G124">
    <cfRule type="cellIs" dxfId="7" priority="3" stopIfTrue="1" operator="lessThan">
      <formula>0</formula>
    </cfRule>
  </conditionalFormatting>
  <conditionalFormatting sqref="F121:F124">
    <cfRule type="cellIs" dxfId="6" priority="2" stopIfTrue="1" operator="equal">
      <formula>""</formula>
    </cfRule>
  </conditionalFormatting>
  <conditionalFormatting sqref="E121:E124">
    <cfRule type="cellIs" dxfId="5" priority="1" stopIfTrue="1" operator="equal">
      <formula>""</formula>
    </cfRule>
  </conditionalFormatting>
  <dataValidations count="6">
    <dataValidation type="whole" allowBlank="1" showInputMessage="1" showErrorMessage="1" sqref="E126:E127 E62:E63 E65:E66 E68:E72 E74:E78 E42:F61" xr:uid="{00000000-0002-0000-0600-000000000000}">
      <formula1>0</formula1>
      <formula2>100000</formula2>
    </dataValidation>
    <dataValidation type="decimal" allowBlank="1" showInputMessage="1" showErrorMessage="1" sqref="E67 E64 E73 E79:E82" xr:uid="{00000000-0002-0000-0600-000001000000}">
      <formula1>0</formula1>
      <formula2>100000</formula2>
    </dataValidation>
    <dataValidation type="whole" allowBlank="1" showInputMessage="1" showErrorMessage="1" sqref="E37:E39 E3:E34" xr:uid="{00000000-0002-0000-0600-000002000000}">
      <formula1>0</formula1>
      <formula2>1000000</formula2>
    </dataValidation>
    <dataValidation type="whole" allowBlank="1" showInputMessage="1" showErrorMessage="1" errorTitle="PUMPS DATA" sqref="E99:E101 E103:E105 E86:E97 E116:E118 E107:E114 E120:E122 E124:E125 E83:E84" xr:uid="{00000000-0002-0000-0600-000003000000}">
      <formula1>0</formula1>
      <formula2>100000</formula2>
    </dataValidation>
    <dataValidation type="decimal" allowBlank="1" showInputMessage="1" showErrorMessage="1" errorTitle="HOURS ONLINE" error="Value must be between 0 &amp; 24" sqref="E85 E98 E102 E106 E115 E119 E123" xr:uid="{00000000-0002-0000-0600-000004000000}">
      <formula1>0</formula1>
      <formula2>24</formula2>
    </dataValidation>
    <dataValidation type="decimal" allowBlank="1" showInputMessage="1" showErrorMessage="1" sqref="F40:F41 F35:F36" xr:uid="{00000000-0002-0000-0600-000005000000}">
      <formula1>0</formula1>
      <formula2>100</formula2>
    </dataValidation>
  </dataValidations>
  <printOptions horizontalCentered="1" verticalCentered="1"/>
  <pageMargins left="0" right="0" top="0" bottom="0" header="0" footer="0"/>
  <pageSetup paperSize="9" scale="9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autoPageBreaks="0"/>
  </sheetPr>
  <dimension ref="A1:D247"/>
  <sheetViews>
    <sheetView showGridLines="0" zoomScale="85" zoomScaleNormal="60" workbookViewId="0">
      <pane ySplit="1" topLeftCell="A29" activePane="bottomLeft" state="frozen"/>
      <selection pane="bottomLeft"/>
    </sheetView>
  </sheetViews>
  <sheetFormatPr defaultRowHeight="12.95" customHeight="1" x14ac:dyDescent="0.2"/>
  <cols>
    <col min="1" max="1" width="20.85546875" customWidth="1"/>
    <col min="2" max="2" width="26.85546875" customWidth="1"/>
    <col min="3" max="3" width="30.28515625" customWidth="1"/>
    <col min="4" max="4" width="19.42578125" customWidth="1"/>
    <col min="5" max="5" width="15.85546875" customWidth="1"/>
    <col min="6" max="6" width="67.85546875" bestFit="1" customWidth="1"/>
  </cols>
  <sheetData>
    <row r="1" spans="1:3" s="64" customFormat="1" ht="41.25" customHeight="1" x14ac:dyDescent="0.2">
      <c r="A1" s="138" t="s">
        <v>8</v>
      </c>
      <c r="B1" s="139" t="s">
        <v>7</v>
      </c>
      <c r="C1" s="219" t="s">
        <v>206</v>
      </c>
    </row>
    <row r="2" spans="1:3" s="64" customFormat="1" ht="18" customHeight="1" x14ac:dyDescent="0.2">
      <c r="A2" s="334" t="s">
        <v>242</v>
      </c>
      <c r="B2" s="334" t="s">
        <v>240</v>
      </c>
      <c r="C2" s="334" t="s">
        <v>240</v>
      </c>
    </row>
    <row r="3" spans="1:3" s="64" customFormat="1" ht="18" customHeight="1" x14ac:dyDescent="0.2">
      <c r="A3" s="334" t="s">
        <v>244</v>
      </c>
      <c r="B3" s="334" t="s">
        <v>240</v>
      </c>
      <c r="C3" s="334" t="s">
        <v>240</v>
      </c>
    </row>
    <row r="4" spans="1:3" s="64" customFormat="1" ht="18" customHeight="1" x14ac:dyDescent="0.2">
      <c r="A4" s="334" t="s">
        <v>290</v>
      </c>
      <c r="B4" s="334" t="s">
        <v>240</v>
      </c>
      <c r="C4" s="334" t="s">
        <v>240</v>
      </c>
    </row>
    <row r="5" spans="1:3" s="64" customFormat="1" ht="18" customHeight="1" x14ac:dyDescent="0.2">
      <c r="A5" s="334" t="s">
        <v>369</v>
      </c>
      <c r="B5" s="334" t="s">
        <v>240</v>
      </c>
      <c r="C5" s="334" t="s">
        <v>240</v>
      </c>
    </row>
    <row r="6" spans="1:3" s="64" customFormat="1" ht="18" customHeight="1" x14ac:dyDescent="0.2">
      <c r="A6" s="334" t="s">
        <v>243</v>
      </c>
      <c r="B6" s="334" t="s">
        <v>240</v>
      </c>
      <c r="C6" s="334" t="s">
        <v>240</v>
      </c>
    </row>
    <row r="7" spans="1:3" s="64" customFormat="1" ht="18" customHeight="1" x14ac:dyDescent="0.2">
      <c r="A7" s="334" t="s">
        <v>246</v>
      </c>
      <c r="B7" s="334" t="s">
        <v>240</v>
      </c>
      <c r="C7" s="334" t="s">
        <v>240</v>
      </c>
    </row>
    <row r="8" spans="1:3" s="64" customFormat="1" ht="18" customHeight="1" x14ac:dyDescent="0.2">
      <c r="A8" s="334" t="s">
        <v>300</v>
      </c>
      <c r="B8" s="334" t="s">
        <v>240</v>
      </c>
      <c r="C8" s="334" t="s">
        <v>240</v>
      </c>
    </row>
    <row r="9" spans="1:3" s="64" customFormat="1" ht="18" customHeight="1" x14ac:dyDescent="0.2">
      <c r="A9" s="334" t="s">
        <v>245</v>
      </c>
      <c r="B9" s="334" t="s">
        <v>240</v>
      </c>
      <c r="C9" s="334" t="s">
        <v>240</v>
      </c>
    </row>
    <row r="10" spans="1:3" s="64" customFormat="1" ht="18.75" customHeight="1" x14ac:dyDescent="0.2">
      <c r="A10" s="334" t="s">
        <v>289</v>
      </c>
      <c r="B10" s="334" t="s">
        <v>240</v>
      </c>
      <c r="C10" s="334" t="s">
        <v>240</v>
      </c>
    </row>
    <row r="11" spans="1:3" s="64" customFormat="1" ht="18" customHeight="1" x14ac:dyDescent="0.2">
      <c r="A11" s="334" t="s">
        <v>247</v>
      </c>
      <c r="B11" s="334" t="s">
        <v>240</v>
      </c>
      <c r="C11" s="334" t="s">
        <v>240</v>
      </c>
    </row>
    <row r="12" spans="1:3" s="64" customFormat="1" ht="18" customHeight="1" x14ac:dyDescent="0.2">
      <c r="A12" s="334" t="s">
        <v>296</v>
      </c>
      <c r="B12" s="334" t="s">
        <v>240</v>
      </c>
      <c r="C12" s="334" t="s">
        <v>240</v>
      </c>
    </row>
    <row r="13" spans="1:3" s="64" customFormat="1" ht="18" customHeight="1" x14ac:dyDescent="0.2">
      <c r="A13" s="334" t="s">
        <v>309</v>
      </c>
      <c r="B13" s="334" t="s">
        <v>240</v>
      </c>
      <c r="C13" s="334" t="s">
        <v>240</v>
      </c>
    </row>
    <row r="14" spans="1:3" s="64" customFormat="1" ht="18" customHeight="1" x14ac:dyDescent="0.2">
      <c r="A14" s="334" t="s">
        <v>307</v>
      </c>
      <c r="B14" s="334" t="s">
        <v>240</v>
      </c>
      <c r="C14" s="334" t="s">
        <v>240</v>
      </c>
    </row>
    <row r="15" spans="1:3" s="64" customFormat="1" ht="18" customHeight="1" x14ac:dyDescent="0.2">
      <c r="A15" s="334" t="s">
        <v>297</v>
      </c>
      <c r="B15" s="334" t="s">
        <v>240</v>
      </c>
      <c r="C15" s="334" t="s">
        <v>240</v>
      </c>
    </row>
    <row r="16" spans="1:3" s="64" customFormat="1" ht="18" customHeight="1" x14ac:dyDescent="0.2">
      <c r="A16" s="334" t="s">
        <v>287</v>
      </c>
      <c r="B16" s="334" t="s">
        <v>240</v>
      </c>
      <c r="C16" s="334" t="s">
        <v>240</v>
      </c>
    </row>
    <row r="17" spans="1:3" s="64" customFormat="1" ht="18" customHeight="1" x14ac:dyDescent="0.2">
      <c r="A17" s="334" t="s">
        <v>331</v>
      </c>
      <c r="B17" s="334" t="s">
        <v>240</v>
      </c>
      <c r="C17" s="334" t="s">
        <v>240</v>
      </c>
    </row>
    <row r="18" spans="1:3" s="64" customFormat="1" ht="18" customHeight="1" x14ac:dyDescent="0.2">
      <c r="A18" s="334" t="s">
        <v>313</v>
      </c>
      <c r="B18" s="334" t="s">
        <v>240</v>
      </c>
      <c r="C18" s="334" t="s">
        <v>240</v>
      </c>
    </row>
    <row r="19" spans="1:3" s="64" customFormat="1" ht="18" customHeight="1" x14ac:dyDescent="0.2">
      <c r="A19" s="334" t="s">
        <v>335</v>
      </c>
      <c r="B19" s="334" t="s">
        <v>240</v>
      </c>
      <c r="C19" s="334" t="s">
        <v>240</v>
      </c>
    </row>
    <row r="20" spans="1:3" s="64" customFormat="1" ht="18" customHeight="1" x14ac:dyDescent="0.2">
      <c r="A20" s="334" t="s">
        <v>395</v>
      </c>
      <c r="B20" s="334" t="s">
        <v>240</v>
      </c>
      <c r="C20" s="334" t="s">
        <v>240</v>
      </c>
    </row>
    <row r="21" spans="1:3" s="64" customFormat="1" ht="18" customHeight="1" x14ac:dyDescent="0.2">
      <c r="A21" s="334" t="s">
        <v>314</v>
      </c>
      <c r="B21" s="334" t="s">
        <v>240</v>
      </c>
      <c r="C21" s="334" t="s">
        <v>240</v>
      </c>
    </row>
    <row r="22" spans="1:3" s="64" customFormat="1" ht="18" customHeight="1" x14ac:dyDescent="0.2">
      <c r="A22" s="334" t="s">
        <v>366</v>
      </c>
      <c r="B22" s="334" t="s">
        <v>240</v>
      </c>
      <c r="C22" s="334" t="s">
        <v>240</v>
      </c>
    </row>
    <row r="23" spans="1:3" s="64" customFormat="1" ht="18" customHeight="1" x14ac:dyDescent="0.2">
      <c r="A23" s="334" t="s">
        <v>384</v>
      </c>
      <c r="B23" s="334" t="s">
        <v>240</v>
      </c>
      <c r="C23" s="334" t="s">
        <v>240</v>
      </c>
    </row>
    <row r="24" spans="1:3" s="64" customFormat="1" ht="18" customHeight="1" x14ac:dyDescent="0.2">
      <c r="A24" s="334" t="s">
        <v>312</v>
      </c>
      <c r="B24" s="334" t="s">
        <v>240</v>
      </c>
      <c r="C24" s="334" t="s">
        <v>240</v>
      </c>
    </row>
    <row r="25" spans="1:3" s="64" customFormat="1" ht="18" customHeight="1" x14ac:dyDescent="0.2">
      <c r="A25" s="334" t="s">
        <v>396</v>
      </c>
      <c r="B25" s="334" t="s">
        <v>240</v>
      </c>
      <c r="C25" s="334" t="s">
        <v>240</v>
      </c>
    </row>
    <row r="26" spans="1:3" s="64" customFormat="1" ht="18" customHeight="1" x14ac:dyDescent="0.2">
      <c r="A26" s="334" t="s">
        <v>710</v>
      </c>
      <c r="B26" s="334" t="s">
        <v>240</v>
      </c>
      <c r="C26" s="334" t="s">
        <v>240</v>
      </c>
    </row>
    <row r="27" spans="1:3" s="64" customFormat="1" ht="18" customHeight="1" x14ac:dyDescent="0.2">
      <c r="A27" s="334" t="s">
        <v>476</v>
      </c>
      <c r="B27" s="334" t="s">
        <v>240</v>
      </c>
      <c r="C27" s="334" t="s">
        <v>240</v>
      </c>
    </row>
    <row r="28" spans="1:3" s="64" customFormat="1" ht="18" customHeight="1" x14ac:dyDescent="0.2">
      <c r="A28" s="334" t="s">
        <v>573</v>
      </c>
      <c r="B28" s="334" t="s">
        <v>240</v>
      </c>
      <c r="C28" s="334" t="s">
        <v>240</v>
      </c>
    </row>
    <row r="29" spans="1:3" s="64" customFormat="1" ht="18" customHeight="1" x14ac:dyDescent="0.2">
      <c r="A29" s="334" t="s">
        <v>365</v>
      </c>
      <c r="B29" s="334" t="s">
        <v>240</v>
      </c>
      <c r="C29" s="334" t="s">
        <v>240</v>
      </c>
    </row>
    <row r="30" spans="1:3" s="64" customFormat="1" ht="18" customHeight="1" x14ac:dyDescent="0.2">
      <c r="A30" s="334" t="s">
        <v>478</v>
      </c>
      <c r="B30" s="334" t="s">
        <v>240</v>
      </c>
      <c r="C30" s="334" t="s">
        <v>240</v>
      </c>
    </row>
    <row r="31" spans="1:3" s="64" customFormat="1" ht="18" customHeight="1" x14ac:dyDescent="0.2">
      <c r="A31" s="334" t="s">
        <v>336</v>
      </c>
      <c r="B31" s="334" t="s">
        <v>240</v>
      </c>
      <c r="C31" s="334" t="s">
        <v>240</v>
      </c>
    </row>
    <row r="32" spans="1:3" s="64" customFormat="1" ht="18" customHeight="1" x14ac:dyDescent="0.2">
      <c r="A32" s="334" t="s">
        <v>339</v>
      </c>
      <c r="B32" s="334" t="s">
        <v>240</v>
      </c>
      <c r="C32" s="334" t="s">
        <v>240</v>
      </c>
    </row>
    <row r="33" spans="1:3" s="64" customFormat="1" ht="18" customHeight="1" x14ac:dyDescent="0.2">
      <c r="A33" s="334" t="s">
        <v>332</v>
      </c>
      <c r="B33" s="334" t="s">
        <v>240</v>
      </c>
      <c r="C33" s="334" t="s">
        <v>240</v>
      </c>
    </row>
    <row r="34" spans="1:3" s="64" customFormat="1" ht="18" customHeight="1" x14ac:dyDescent="0.2">
      <c r="A34" s="334" t="s">
        <v>288</v>
      </c>
      <c r="B34" s="334" t="s">
        <v>240</v>
      </c>
      <c r="C34" s="334" t="s">
        <v>240</v>
      </c>
    </row>
    <row r="35" spans="1:3" s="64" customFormat="1" ht="18" customHeight="1" x14ac:dyDescent="0.2">
      <c r="A35" s="334" t="s">
        <v>522</v>
      </c>
      <c r="B35" s="334" t="s">
        <v>240</v>
      </c>
      <c r="C35" s="334" t="s">
        <v>240</v>
      </c>
    </row>
    <row r="36" spans="1:3" s="64" customFormat="1" ht="18" customHeight="1" x14ac:dyDescent="0.2">
      <c r="A36" s="334" t="s">
        <v>333</v>
      </c>
      <c r="B36" s="334" t="s">
        <v>240</v>
      </c>
      <c r="C36" s="334" t="s">
        <v>240</v>
      </c>
    </row>
    <row r="37" spans="1:3" s="64" customFormat="1" ht="18" customHeight="1" x14ac:dyDescent="0.2">
      <c r="A37" s="334" t="s">
        <v>337</v>
      </c>
      <c r="B37" s="334" t="s">
        <v>240</v>
      </c>
      <c r="C37" s="334" t="s">
        <v>240</v>
      </c>
    </row>
    <row r="38" spans="1:3" s="64" customFormat="1" ht="18" customHeight="1" x14ac:dyDescent="0.2">
      <c r="A38" s="334" t="s">
        <v>398</v>
      </c>
      <c r="B38" s="334" t="s">
        <v>240</v>
      </c>
      <c r="C38" s="334" t="s">
        <v>240</v>
      </c>
    </row>
    <row r="39" spans="1:3" s="64" customFormat="1" ht="18" customHeight="1" x14ac:dyDescent="0.2">
      <c r="A39" s="334" t="s">
        <v>441</v>
      </c>
      <c r="B39" s="334" t="s">
        <v>240</v>
      </c>
      <c r="C39" s="334" t="s">
        <v>240</v>
      </c>
    </row>
    <row r="40" spans="1:3" s="64" customFormat="1" ht="18" customHeight="1" x14ac:dyDescent="0.2">
      <c r="A40" s="334" t="s">
        <v>510</v>
      </c>
      <c r="B40" s="334" t="s">
        <v>240</v>
      </c>
      <c r="C40" s="334" t="s">
        <v>240</v>
      </c>
    </row>
    <row r="41" spans="1:3" s="64" customFormat="1" ht="18" customHeight="1" x14ac:dyDescent="0.2">
      <c r="A41" s="334" t="s">
        <v>577</v>
      </c>
      <c r="B41" s="334" t="s">
        <v>240</v>
      </c>
      <c r="C41" s="334" t="s">
        <v>240</v>
      </c>
    </row>
    <row r="42" spans="1:3" s="64" customFormat="1" ht="18" customHeight="1" x14ac:dyDescent="0.2">
      <c r="A42" s="334" t="s">
        <v>523</v>
      </c>
      <c r="B42" s="334" t="s">
        <v>240</v>
      </c>
      <c r="C42" s="334" t="s">
        <v>240</v>
      </c>
    </row>
    <row r="43" spans="1:3" s="64" customFormat="1" ht="18" customHeight="1" x14ac:dyDescent="0.2">
      <c r="A43" s="334" t="s">
        <v>731</v>
      </c>
      <c r="B43" s="334" t="s">
        <v>240</v>
      </c>
      <c r="C43" s="334" t="s">
        <v>240</v>
      </c>
    </row>
    <row r="44" spans="1:3" s="64" customFormat="1" ht="18" customHeight="1" x14ac:dyDescent="0.2">
      <c r="A44" s="334" t="s">
        <v>257</v>
      </c>
      <c r="B44" s="334" t="s">
        <v>240</v>
      </c>
      <c r="C44" s="334" t="s">
        <v>240</v>
      </c>
    </row>
    <row r="45" spans="1:3" s="64" customFormat="1" ht="18" customHeight="1" x14ac:dyDescent="0.2">
      <c r="A45" s="334" t="s">
        <v>732</v>
      </c>
      <c r="B45" s="334" t="s">
        <v>240</v>
      </c>
      <c r="C45" s="334" t="s">
        <v>240</v>
      </c>
    </row>
    <row r="46" spans="1:3" s="64" customFormat="1" ht="18" customHeight="1" x14ac:dyDescent="0.2">
      <c r="A46" s="334" t="s">
        <v>389</v>
      </c>
      <c r="B46" s="334" t="s">
        <v>240</v>
      </c>
      <c r="C46" s="334" t="s">
        <v>240</v>
      </c>
    </row>
    <row r="47" spans="1:3" s="64" customFormat="1" ht="18" customHeight="1" x14ac:dyDescent="0.2">
      <c r="A47" s="334" t="s">
        <v>404</v>
      </c>
      <c r="B47" s="334" t="s">
        <v>248</v>
      </c>
      <c r="C47" s="334" t="s">
        <v>240</v>
      </c>
    </row>
    <row r="48" spans="1:3" s="64" customFormat="1" ht="18" customHeight="1" x14ac:dyDescent="0.2">
      <c r="A48" s="334" t="s">
        <v>431</v>
      </c>
      <c r="B48" s="334" t="s">
        <v>240</v>
      </c>
      <c r="C48" s="334" t="s">
        <v>240</v>
      </c>
    </row>
    <row r="49" spans="1:3" s="64" customFormat="1" ht="18" customHeight="1" x14ac:dyDescent="0.2">
      <c r="A49" s="334" t="s">
        <v>436</v>
      </c>
      <c r="B49" s="334" t="s">
        <v>240</v>
      </c>
      <c r="C49" s="334" t="s">
        <v>240</v>
      </c>
    </row>
    <row r="50" spans="1:3" s="64" customFormat="1" ht="18" customHeight="1" x14ac:dyDescent="0.2">
      <c r="A50" s="334" t="s">
        <v>449</v>
      </c>
      <c r="B50" s="334" t="s">
        <v>240</v>
      </c>
      <c r="C50" s="334" t="s">
        <v>240</v>
      </c>
    </row>
    <row r="51" spans="1:3" s="64" customFormat="1" ht="18" customHeight="1" x14ac:dyDescent="0.2">
      <c r="A51" s="140" t="s">
        <v>678</v>
      </c>
      <c r="B51" s="140" t="s">
        <v>679</v>
      </c>
      <c r="C51" s="334" t="s">
        <v>680</v>
      </c>
    </row>
    <row r="52" spans="1:3" s="64" customFormat="1" ht="18" customHeight="1" x14ac:dyDescent="0.2">
      <c r="A52" s="140" t="s">
        <v>705</v>
      </c>
      <c r="B52" s="334" t="s">
        <v>679</v>
      </c>
      <c r="C52" s="334" t="s">
        <v>680</v>
      </c>
    </row>
    <row r="53" spans="1:3" s="64" customFormat="1" ht="18" customHeight="1" x14ac:dyDescent="0.2">
      <c r="A53" s="334" t="s">
        <v>468</v>
      </c>
      <c r="B53" s="334" t="s">
        <v>248</v>
      </c>
      <c r="C53" s="334" t="s">
        <v>248</v>
      </c>
    </row>
    <row r="54" spans="1:3" s="64" customFormat="1" ht="18" customHeight="1" x14ac:dyDescent="0.2">
      <c r="A54" s="334" t="s">
        <v>249</v>
      </c>
      <c r="B54" s="334" t="s">
        <v>248</v>
      </c>
      <c r="C54" s="334" t="s">
        <v>248</v>
      </c>
    </row>
    <row r="55" spans="1:3" s="64" customFormat="1" ht="18" customHeight="1" x14ac:dyDescent="0.2">
      <c r="A55" s="334" t="s">
        <v>308</v>
      </c>
      <c r="B55" s="334" t="s">
        <v>248</v>
      </c>
      <c r="C55" s="334" t="s">
        <v>248</v>
      </c>
    </row>
    <row r="56" spans="1:3" s="64" customFormat="1" ht="18" customHeight="1" x14ac:dyDescent="0.2">
      <c r="A56" s="334" t="s">
        <v>310</v>
      </c>
      <c r="B56" s="334" t="s">
        <v>248</v>
      </c>
      <c r="C56" s="334" t="s">
        <v>248</v>
      </c>
    </row>
    <row r="57" spans="1:3" s="64" customFormat="1" ht="18" customHeight="1" x14ac:dyDescent="0.2">
      <c r="A57" s="334" t="s">
        <v>322</v>
      </c>
      <c r="B57" s="334" t="s">
        <v>248</v>
      </c>
      <c r="C57" s="334" t="s">
        <v>248</v>
      </c>
    </row>
    <row r="58" spans="1:3" s="64" customFormat="1" ht="18" customHeight="1" x14ac:dyDescent="0.2">
      <c r="A58" s="334" t="s">
        <v>327</v>
      </c>
      <c r="B58" s="334" t="s">
        <v>248</v>
      </c>
      <c r="C58" s="334" t="s">
        <v>248</v>
      </c>
    </row>
    <row r="59" spans="1:3" s="64" customFormat="1" ht="18" customHeight="1" x14ac:dyDescent="0.2">
      <c r="A59" s="334" t="s">
        <v>324</v>
      </c>
      <c r="B59" s="334" t="s">
        <v>248</v>
      </c>
      <c r="C59" s="334" t="s">
        <v>248</v>
      </c>
    </row>
    <row r="60" spans="1:3" s="64" customFormat="1" ht="18.75" customHeight="1" x14ac:dyDescent="0.2">
      <c r="A60" s="334" t="s">
        <v>363</v>
      </c>
      <c r="B60" s="334" t="s">
        <v>248</v>
      </c>
      <c r="C60" s="334" t="s">
        <v>248</v>
      </c>
    </row>
    <row r="61" spans="1:3" s="64" customFormat="1" ht="18" customHeight="1" x14ac:dyDescent="0.2">
      <c r="A61" s="334" t="s">
        <v>329</v>
      </c>
      <c r="B61" s="334" t="s">
        <v>248</v>
      </c>
      <c r="C61" s="334" t="s">
        <v>248</v>
      </c>
    </row>
    <row r="62" spans="1:3" s="64" customFormat="1" ht="18" customHeight="1" x14ac:dyDescent="0.2">
      <c r="A62" s="334" t="s">
        <v>370</v>
      </c>
      <c r="B62" s="334" t="s">
        <v>248</v>
      </c>
      <c r="C62" s="334" t="s">
        <v>248</v>
      </c>
    </row>
    <row r="63" spans="1:3" s="64" customFormat="1" ht="18" customHeight="1" x14ac:dyDescent="0.2">
      <c r="A63" s="334" t="s">
        <v>345</v>
      </c>
      <c r="B63" s="334" t="s">
        <v>248</v>
      </c>
      <c r="C63" s="334" t="s">
        <v>248</v>
      </c>
    </row>
    <row r="64" spans="1:3" s="64" customFormat="1" ht="18" customHeight="1" x14ac:dyDescent="0.2">
      <c r="A64" s="334" t="s">
        <v>338</v>
      </c>
      <c r="B64" s="334" t="s">
        <v>248</v>
      </c>
      <c r="C64" s="334" t="s">
        <v>248</v>
      </c>
    </row>
    <row r="65" spans="1:3" s="64" customFormat="1" ht="18" customHeight="1" x14ac:dyDescent="0.2">
      <c r="A65" s="334" t="s">
        <v>405</v>
      </c>
      <c r="B65" s="334" t="s">
        <v>248</v>
      </c>
      <c r="C65" s="334" t="s">
        <v>248</v>
      </c>
    </row>
    <row r="66" spans="1:3" s="64" customFormat="1" ht="18" customHeight="1" x14ac:dyDescent="0.2">
      <c r="A66" s="334" t="s">
        <v>360</v>
      </c>
      <c r="B66" s="334" t="s">
        <v>248</v>
      </c>
      <c r="C66" s="334" t="s">
        <v>248</v>
      </c>
    </row>
    <row r="67" spans="1:3" s="64" customFormat="1" ht="18" customHeight="1" x14ac:dyDescent="0.2">
      <c r="A67" s="334" t="s">
        <v>361</v>
      </c>
      <c r="B67" s="334" t="s">
        <v>248</v>
      </c>
      <c r="C67" s="334" t="s">
        <v>248</v>
      </c>
    </row>
    <row r="68" spans="1:3" s="64" customFormat="1" ht="18" customHeight="1" x14ac:dyDescent="0.2">
      <c r="A68" s="334" t="s">
        <v>323</v>
      </c>
      <c r="B68" s="334" t="s">
        <v>248</v>
      </c>
      <c r="C68" s="334" t="s">
        <v>248</v>
      </c>
    </row>
    <row r="69" spans="1:3" s="64" customFormat="1" ht="18" customHeight="1" x14ac:dyDescent="0.2">
      <c r="A69" s="334" t="s">
        <v>371</v>
      </c>
      <c r="B69" s="334" t="s">
        <v>248</v>
      </c>
      <c r="C69" s="334" t="s">
        <v>248</v>
      </c>
    </row>
    <row r="70" spans="1:3" s="64" customFormat="1" ht="18" customHeight="1" x14ac:dyDescent="0.2">
      <c r="A70" s="334" t="s">
        <v>463</v>
      </c>
      <c r="B70" s="334" t="s">
        <v>248</v>
      </c>
      <c r="C70" s="334" t="s">
        <v>248</v>
      </c>
    </row>
    <row r="71" spans="1:3" s="64" customFormat="1" ht="18" customHeight="1" x14ac:dyDescent="0.2">
      <c r="A71" s="334" t="s">
        <v>340</v>
      </c>
      <c r="B71" s="334" t="s">
        <v>248</v>
      </c>
      <c r="C71" s="334" t="s">
        <v>248</v>
      </c>
    </row>
    <row r="72" spans="1:3" s="64" customFormat="1" ht="18" customHeight="1" x14ac:dyDescent="0.2">
      <c r="A72" s="334" t="s">
        <v>383</v>
      </c>
      <c r="B72" s="334" t="s">
        <v>248</v>
      </c>
      <c r="C72" s="334" t="s">
        <v>248</v>
      </c>
    </row>
    <row r="73" spans="1:3" s="64" customFormat="1" ht="18" customHeight="1" x14ac:dyDescent="0.2">
      <c r="A73" s="334" t="s">
        <v>457</v>
      </c>
      <c r="B73" s="334" t="s">
        <v>248</v>
      </c>
      <c r="C73" s="334" t="s">
        <v>248</v>
      </c>
    </row>
    <row r="74" spans="1:3" s="64" customFormat="1" ht="18" customHeight="1" x14ac:dyDescent="0.2">
      <c r="A74" s="334" t="s">
        <v>461</v>
      </c>
      <c r="B74" s="334" t="s">
        <v>248</v>
      </c>
      <c r="C74" s="334" t="s">
        <v>248</v>
      </c>
    </row>
    <row r="75" spans="1:3" s="64" customFormat="1" ht="18" customHeight="1" x14ac:dyDescent="0.2">
      <c r="A75" s="334" t="s">
        <v>458</v>
      </c>
      <c r="B75" s="334" t="s">
        <v>248</v>
      </c>
      <c r="C75" s="334" t="s">
        <v>248</v>
      </c>
    </row>
    <row r="76" spans="1:3" s="64" customFormat="1" ht="18" customHeight="1" x14ac:dyDescent="0.2">
      <c r="A76" s="334" t="s">
        <v>459</v>
      </c>
      <c r="B76" s="334" t="s">
        <v>248</v>
      </c>
      <c r="C76" s="334" t="s">
        <v>248</v>
      </c>
    </row>
    <row r="77" spans="1:3" s="64" customFormat="1" ht="18" customHeight="1" x14ac:dyDescent="0.2">
      <c r="A77" s="334" t="s">
        <v>453</v>
      </c>
      <c r="B77" s="334" t="s">
        <v>248</v>
      </c>
      <c r="C77" s="334" t="s">
        <v>248</v>
      </c>
    </row>
    <row r="78" spans="1:3" s="64" customFormat="1" ht="18" customHeight="1" x14ac:dyDescent="0.2">
      <c r="A78" s="334" t="s">
        <v>490</v>
      </c>
      <c r="B78" s="334" t="s">
        <v>248</v>
      </c>
      <c r="C78" s="334" t="s">
        <v>248</v>
      </c>
    </row>
    <row r="79" spans="1:3" s="64" customFormat="1" ht="18" customHeight="1" x14ac:dyDescent="0.2">
      <c r="A79" s="140" t="s">
        <v>496</v>
      </c>
      <c r="B79" s="334" t="s">
        <v>248</v>
      </c>
      <c r="C79" s="334" t="s">
        <v>248</v>
      </c>
    </row>
    <row r="80" spans="1:3" s="64" customFormat="1" ht="18" customHeight="1" x14ac:dyDescent="0.2">
      <c r="A80" s="334" t="s">
        <v>485</v>
      </c>
      <c r="B80" s="334" t="s">
        <v>248</v>
      </c>
      <c r="C80" s="334" t="s">
        <v>248</v>
      </c>
    </row>
    <row r="81" spans="1:3" s="64" customFormat="1" ht="18" customHeight="1" x14ac:dyDescent="0.2">
      <c r="A81" s="334" t="s">
        <v>488</v>
      </c>
      <c r="B81" s="334" t="s">
        <v>248</v>
      </c>
      <c r="C81" s="334" t="s">
        <v>248</v>
      </c>
    </row>
    <row r="82" spans="1:3" s="64" customFormat="1" ht="18" customHeight="1" x14ac:dyDescent="0.2">
      <c r="A82" s="334" t="s">
        <v>250</v>
      </c>
      <c r="B82" s="334" t="s">
        <v>248</v>
      </c>
      <c r="C82" s="334" t="s">
        <v>248</v>
      </c>
    </row>
    <row r="83" spans="1:3" s="64" customFormat="1" ht="18" customHeight="1" x14ac:dyDescent="0.2">
      <c r="A83" s="334" t="s">
        <v>298</v>
      </c>
      <c r="B83" s="334" t="s">
        <v>248</v>
      </c>
      <c r="C83" s="334" t="s">
        <v>248</v>
      </c>
    </row>
    <row r="84" spans="1:3" s="64" customFormat="1" ht="18" customHeight="1" x14ac:dyDescent="0.2">
      <c r="A84" s="334" t="s">
        <v>301</v>
      </c>
      <c r="B84" s="334" t="s">
        <v>248</v>
      </c>
      <c r="C84" s="334" t="s">
        <v>248</v>
      </c>
    </row>
    <row r="85" spans="1:3" s="64" customFormat="1" ht="18" customHeight="1" x14ac:dyDescent="0.2">
      <c r="A85" s="334" t="s">
        <v>303</v>
      </c>
      <c r="B85" s="334" t="s">
        <v>248</v>
      </c>
      <c r="C85" s="334" t="s">
        <v>248</v>
      </c>
    </row>
    <row r="86" spans="1:3" s="64" customFormat="1" ht="18" customHeight="1" x14ac:dyDescent="0.2">
      <c r="A86" s="334" t="s">
        <v>304</v>
      </c>
      <c r="B86" s="334" t="s">
        <v>248</v>
      </c>
      <c r="C86" s="334" t="s">
        <v>248</v>
      </c>
    </row>
    <row r="87" spans="1:3" s="64" customFormat="1" ht="18" customHeight="1" x14ac:dyDescent="0.2">
      <c r="A87" s="334" t="s">
        <v>311</v>
      </c>
      <c r="B87" s="334" t="s">
        <v>248</v>
      </c>
      <c r="C87" s="334" t="s">
        <v>248</v>
      </c>
    </row>
    <row r="88" spans="1:3" s="64" customFormat="1" ht="18" customHeight="1" x14ac:dyDescent="0.2">
      <c r="A88" s="334" t="s">
        <v>364</v>
      </c>
      <c r="B88" s="334" t="s">
        <v>248</v>
      </c>
      <c r="C88" s="334" t="s">
        <v>248</v>
      </c>
    </row>
    <row r="89" spans="1:3" s="64" customFormat="1" ht="18" customHeight="1" x14ac:dyDescent="0.2">
      <c r="A89" s="334" t="s">
        <v>434</v>
      </c>
      <c r="B89" s="334" t="s">
        <v>248</v>
      </c>
      <c r="C89" s="334" t="s">
        <v>248</v>
      </c>
    </row>
    <row r="90" spans="1:3" s="64" customFormat="1" ht="18" customHeight="1" x14ac:dyDescent="0.2">
      <c r="A90" s="334" t="s">
        <v>328</v>
      </c>
      <c r="B90" s="334" t="s">
        <v>248</v>
      </c>
      <c r="C90" s="334" t="s">
        <v>248</v>
      </c>
    </row>
    <row r="91" spans="1:3" s="64" customFormat="1" ht="18" customHeight="1" x14ac:dyDescent="0.2">
      <c r="A91" s="334" t="s">
        <v>407</v>
      </c>
      <c r="B91" s="334" t="s">
        <v>248</v>
      </c>
      <c r="C91" s="334" t="s">
        <v>248</v>
      </c>
    </row>
    <row r="92" spans="1:3" s="64" customFormat="1" ht="18" customHeight="1" x14ac:dyDescent="0.2">
      <c r="A92" s="334" t="s">
        <v>372</v>
      </c>
      <c r="B92" s="334" t="s">
        <v>248</v>
      </c>
      <c r="C92" s="334" t="s">
        <v>248</v>
      </c>
    </row>
    <row r="93" spans="1:3" s="64" customFormat="1" ht="18" customHeight="1" x14ac:dyDescent="0.2">
      <c r="A93" s="334" t="s">
        <v>330</v>
      </c>
      <c r="B93" s="334" t="s">
        <v>248</v>
      </c>
      <c r="C93" s="334" t="s">
        <v>248</v>
      </c>
    </row>
    <row r="94" spans="1:3" s="64" customFormat="1" ht="18" customHeight="1" x14ac:dyDescent="0.2">
      <c r="A94" s="334" t="s">
        <v>325</v>
      </c>
      <c r="B94" s="334" t="s">
        <v>248</v>
      </c>
      <c r="C94" s="334" t="s">
        <v>248</v>
      </c>
    </row>
    <row r="95" spans="1:3" s="64" customFormat="1" ht="18" customHeight="1" x14ac:dyDescent="0.2">
      <c r="A95" s="334" t="s">
        <v>412</v>
      </c>
      <c r="B95" s="334" t="s">
        <v>248</v>
      </c>
      <c r="C95" s="334" t="s">
        <v>248</v>
      </c>
    </row>
    <row r="96" spans="1:3" s="64" customFormat="1" ht="18" customHeight="1" x14ac:dyDescent="0.2">
      <c r="A96" s="334" t="s">
        <v>394</v>
      </c>
      <c r="B96" s="334" t="s">
        <v>248</v>
      </c>
      <c r="C96" s="334" t="s">
        <v>248</v>
      </c>
    </row>
    <row r="97" spans="1:3" s="64" customFormat="1" ht="18" customHeight="1" x14ac:dyDescent="0.2">
      <c r="A97" s="334" t="s">
        <v>397</v>
      </c>
      <c r="B97" s="334" t="s">
        <v>248</v>
      </c>
      <c r="C97" s="334" t="s">
        <v>248</v>
      </c>
    </row>
    <row r="98" spans="1:3" s="64" customFormat="1" ht="18" customHeight="1" x14ac:dyDescent="0.2">
      <c r="A98" s="334" t="s">
        <v>387</v>
      </c>
      <c r="B98" s="334" t="s">
        <v>248</v>
      </c>
      <c r="C98" s="334" t="s">
        <v>248</v>
      </c>
    </row>
    <row r="99" spans="1:3" s="64" customFormat="1" ht="18" customHeight="1" x14ac:dyDescent="0.2">
      <c r="A99" s="334" t="s">
        <v>403</v>
      </c>
      <c r="B99" s="334" t="s">
        <v>248</v>
      </c>
      <c r="C99" s="334" t="s">
        <v>248</v>
      </c>
    </row>
    <row r="100" spans="1:3" s="64" customFormat="1" ht="18" customHeight="1" x14ac:dyDescent="0.2">
      <c r="A100" s="334" t="s">
        <v>378</v>
      </c>
      <c r="B100" s="334" t="s">
        <v>248</v>
      </c>
      <c r="C100" s="334" t="s">
        <v>248</v>
      </c>
    </row>
    <row r="101" spans="1:3" s="64" customFormat="1" ht="18" customHeight="1" x14ac:dyDescent="0.2">
      <c r="A101" s="334" t="s">
        <v>379</v>
      </c>
      <c r="B101" s="334" t="s">
        <v>248</v>
      </c>
      <c r="C101" s="334" t="s">
        <v>248</v>
      </c>
    </row>
    <row r="102" spans="1:3" s="64" customFormat="1" ht="18" customHeight="1" x14ac:dyDescent="0.2">
      <c r="A102" s="334" t="s">
        <v>429</v>
      </c>
      <c r="B102" s="334" t="s">
        <v>248</v>
      </c>
      <c r="C102" s="334" t="s">
        <v>248</v>
      </c>
    </row>
    <row r="103" spans="1:3" s="64" customFormat="1" ht="18" customHeight="1" x14ac:dyDescent="0.2">
      <c r="A103" s="334" t="s">
        <v>447</v>
      </c>
      <c r="B103" s="334" t="s">
        <v>248</v>
      </c>
      <c r="C103" s="334" t="s">
        <v>248</v>
      </c>
    </row>
    <row r="104" spans="1:3" s="64" customFormat="1" ht="18" customHeight="1" x14ac:dyDescent="0.2">
      <c r="A104" s="334" t="s">
        <v>390</v>
      </c>
      <c r="B104" s="334" t="s">
        <v>248</v>
      </c>
      <c r="C104" s="334" t="s">
        <v>248</v>
      </c>
    </row>
    <row r="105" spans="1:3" s="64" customFormat="1" ht="18" customHeight="1" x14ac:dyDescent="0.2">
      <c r="A105" s="334" t="s">
        <v>326</v>
      </c>
      <c r="B105" s="334" t="s">
        <v>248</v>
      </c>
      <c r="C105" s="334" t="s">
        <v>248</v>
      </c>
    </row>
    <row r="106" spans="1:3" s="64" customFormat="1" ht="18" customHeight="1" x14ac:dyDescent="0.2">
      <c r="A106" s="334" t="s">
        <v>344</v>
      </c>
      <c r="B106" s="334" t="s">
        <v>248</v>
      </c>
      <c r="C106" s="334" t="s">
        <v>248</v>
      </c>
    </row>
    <row r="107" spans="1:3" s="64" customFormat="1" ht="18" customHeight="1" x14ac:dyDescent="0.2">
      <c r="A107" s="334" t="s">
        <v>428</v>
      </c>
      <c r="B107" s="334" t="s">
        <v>248</v>
      </c>
      <c r="C107" s="334" t="s">
        <v>248</v>
      </c>
    </row>
    <row r="108" spans="1:3" s="64" customFormat="1" ht="18" customHeight="1" x14ac:dyDescent="0.2">
      <c r="A108" s="334" t="s">
        <v>444</v>
      </c>
      <c r="B108" s="334" t="s">
        <v>248</v>
      </c>
      <c r="C108" s="334" t="s">
        <v>248</v>
      </c>
    </row>
    <row r="109" spans="1:3" s="64" customFormat="1" ht="18" customHeight="1" x14ac:dyDescent="0.2">
      <c r="A109" s="334" t="s">
        <v>435</v>
      </c>
      <c r="B109" s="334" t="s">
        <v>248</v>
      </c>
      <c r="C109" s="334" t="s">
        <v>248</v>
      </c>
    </row>
    <row r="110" spans="1:3" s="64" customFormat="1" ht="18" customHeight="1" x14ac:dyDescent="0.2">
      <c r="A110" s="334" t="s">
        <v>406</v>
      </c>
      <c r="B110" s="334" t="s">
        <v>248</v>
      </c>
      <c r="C110" s="334" t="s">
        <v>248</v>
      </c>
    </row>
    <row r="111" spans="1:3" s="64" customFormat="1" ht="18" customHeight="1" x14ac:dyDescent="0.2">
      <c r="A111" s="334" t="s">
        <v>367</v>
      </c>
      <c r="B111" s="334" t="s">
        <v>248</v>
      </c>
      <c r="C111" s="334" t="s">
        <v>248</v>
      </c>
    </row>
    <row r="112" spans="1:3" s="64" customFormat="1" ht="18" customHeight="1" x14ac:dyDescent="0.2">
      <c r="A112" s="334" t="s">
        <v>341</v>
      </c>
      <c r="B112" s="334" t="s">
        <v>248</v>
      </c>
      <c r="C112" s="334" t="s">
        <v>248</v>
      </c>
    </row>
    <row r="113" spans="1:3" s="64" customFormat="1" ht="18" customHeight="1" x14ac:dyDescent="0.2">
      <c r="A113" s="334" t="s">
        <v>377</v>
      </c>
      <c r="B113" s="334" t="s">
        <v>248</v>
      </c>
      <c r="C113" s="334" t="s">
        <v>248</v>
      </c>
    </row>
    <row r="114" spans="1:3" s="64" customFormat="1" ht="18" customHeight="1" x14ac:dyDescent="0.2">
      <c r="A114" s="334" t="s">
        <v>489</v>
      </c>
      <c r="B114" s="334" t="s">
        <v>248</v>
      </c>
      <c r="C114" s="334" t="s">
        <v>248</v>
      </c>
    </row>
    <row r="115" spans="1:3" s="64" customFormat="1" ht="18" customHeight="1" x14ac:dyDescent="0.2">
      <c r="A115" s="334" t="s">
        <v>501</v>
      </c>
      <c r="B115" s="334" t="s">
        <v>248</v>
      </c>
      <c r="C115" s="334" t="s">
        <v>248</v>
      </c>
    </row>
    <row r="116" spans="1:3" s="64" customFormat="1" ht="18" customHeight="1" x14ac:dyDescent="0.2">
      <c r="A116" s="334" t="s">
        <v>499</v>
      </c>
      <c r="B116" s="334" t="s">
        <v>248</v>
      </c>
      <c r="C116" s="334" t="s">
        <v>248</v>
      </c>
    </row>
    <row r="117" spans="1:3" s="64" customFormat="1" ht="18" customHeight="1" x14ac:dyDescent="0.2">
      <c r="A117" s="334" t="s">
        <v>467</v>
      </c>
      <c r="B117" s="334" t="s">
        <v>248</v>
      </c>
      <c r="C117" s="334" t="s">
        <v>248</v>
      </c>
    </row>
    <row r="118" spans="1:3" s="64" customFormat="1" ht="18" customHeight="1" x14ac:dyDescent="0.2">
      <c r="A118" s="334" t="s">
        <v>541</v>
      </c>
      <c r="B118" s="334" t="s">
        <v>248</v>
      </c>
      <c r="C118" s="334" t="s">
        <v>248</v>
      </c>
    </row>
    <row r="119" spans="1:3" s="64" customFormat="1" ht="18" customHeight="1" x14ac:dyDescent="0.2">
      <c r="A119" s="140" t="s">
        <v>495</v>
      </c>
      <c r="B119" s="140" t="s">
        <v>248</v>
      </c>
      <c r="C119" s="334" t="s">
        <v>248</v>
      </c>
    </row>
    <row r="120" spans="1:3" s="64" customFormat="1" ht="18" customHeight="1" x14ac:dyDescent="0.2">
      <c r="A120" s="334" t="s">
        <v>506</v>
      </c>
      <c r="B120" s="334" t="s">
        <v>248</v>
      </c>
      <c r="C120" s="334" t="s">
        <v>248</v>
      </c>
    </row>
    <row r="121" spans="1:3" s="64" customFormat="1" ht="18" customHeight="1" x14ac:dyDescent="0.2">
      <c r="A121" s="334" t="s">
        <v>454</v>
      </c>
      <c r="B121" s="334" t="s">
        <v>248</v>
      </c>
      <c r="C121" s="334" t="s">
        <v>248</v>
      </c>
    </row>
    <row r="122" spans="1:3" s="64" customFormat="1" ht="18" customHeight="1" x14ac:dyDescent="0.2">
      <c r="A122" s="334" t="s">
        <v>511</v>
      </c>
      <c r="B122" s="334" t="s">
        <v>248</v>
      </c>
      <c r="C122" s="334" t="s">
        <v>248</v>
      </c>
    </row>
    <row r="123" spans="1:3" s="64" customFormat="1" ht="18" customHeight="1" x14ac:dyDescent="0.2">
      <c r="A123" s="334" t="s">
        <v>493</v>
      </c>
      <c r="B123" s="334" t="s">
        <v>248</v>
      </c>
      <c r="C123" s="334" t="s">
        <v>248</v>
      </c>
    </row>
    <row r="124" spans="1:3" s="64" customFormat="1" ht="18" customHeight="1" x14ac:dyDescent="0.2">
      <c r="A124" s="334" t="s">
        <v>497</v>
      </c>
      <c r="B124" s="334" t="s">
        <v>248</v>
      </c>
      <c r="C124" s="334" t="s">
        <v>248</v>
      </c>
    </row>
    <row r="125" spans="1:3" s="64" customFormat="1" ht="18" customHeight="1" x14ac:dyDescent="0.2">
      <c r="A125" s="334" t="s">
        <v>553</v>
      </c>
      <c r="B125" s="334" t="s">
        <v>248</v>
      </c>
      <c r="C125" s="334" t="s">
        <v>248</v>
      </c>
    </row>
    <row r="126" spans="1:3" s="64" customFormat="1" ht="18" customHeight="1" x14ac:dyDescent="0.2">
      <c r="A126" s="334" t="s">
        <v>450</v>
      </c>
      <c r="B126" s="334" t="s">
        <v>248</v>
      </c>
      <c r="C126" s="334" t="s">
        <v>248</v>
      </c>
    </row>
    <row r="127" spans="1:3" s="64" customFormat="1" ht="18" customHeight="1" x14ac:dyDescent="0.2">
      <c r="A127" s="334" t="s">
        <v>520</v>
      </c>
      <c r="B127" s="334" t="s">
        <v>248</v>
      </c>
      <c r="C127" s="334" t="s">
        <v>248</v>
      </c>
    </row>
    <row r="128" spans="1:3" s="64" customFormat="1" ht="18" customHeight="1" x14ac:dyDescent="0.2">
      <c r="A128" s="334" t="s">
        <v>515</v>
      </c>
      <c r="B128" s="334" t="s">
        <v>248</v>
      </c>
      <c r="C128" s="334" t="s">
        <v>248</v>
      </c>
    </row>
    <row r="129" spans="1:3" s="64" customFormat="1" ht="18" customHeight="1" x14ac:dyDescent="0.2">
      <c r="A129" s="334" t="s">
        <v>503</v>
      </c>
      <c r="B129" s="334" t="s">
        <v>248</v>
      </c>
      <c r="C129" s="334" t="s">
        <v>248</v>
      </c>
    </row>
    <row r="130" spans="1:3" s="64" customFormat="1" ht="18" customHeight="1" x14ac:dyDescent="0.2">
      <c r="A130" s="334" t="s">
        <v>550</v>
      </c>
      <c r="B130" s="334" t="s">
        <v>248</v>
      </c>
      <c r="C130" s="334" t="s">
        <v>248</v>
      </c>
    </row>
    <row r="131" spans="1:3" s="64" customFormat="1" ht="18" customHeight="1" x14ac:dyDescent="0.2">
      <c r="A131" s="334" t="s">
        <v>551</v>
      </c>
      <c r="B131" s="334" t="s">
        <v>248</v>
      </c>
      <c r="C131" s="334" t="s">
        <v>248</v>
      </c>
    </row>
    <row r="132" spans="1:3" s="64" customFormat="1" ht="18" customHeight="1" x14ac:dyDescent="0.2">
      <c r="A132" s="140" t="s">
        <v>445</v>
      </c>
      <c r="B132" s="140" t="s">
        <v>248</v>
      </c>
      <c r="C132" s="334" t="s">
        <v>248</v>
      </c>
    </row>
    <row r="133" spans="1:3" s="64" customFormat="1" ht="18" customHeight="1" x14ac:dyDescent="0.2">
      <c r="A133" s="140" t="s">
        <v>456</v>
      </c>
      <c r="B133" s="140" t="s">
        <v>248</v>
      </c>
      <c r="C133" s="334" t="s">
        <v>248</v>
      </c>
    </row>
    <row r="134" spans="1:3" s="64" customFormat="1" ht="18" customHeight="1" x14ac:dyDescent="0.2">
      <c r="A134" s="334" t="s">
        <v>507</v>
      </c>
      <c r="B134" s="334" t="s">
        <v>248</v>
      </c>
      <c r="C134" s="334" t="s">
        <v>248</v>
      </c>
    </row>
    <row r="135" spans="1:3" s="64" customFormat="1" ht="18" customHeight="1" x14ac:dyDescent="0.2">
      <c r="A135" s="334" t="s">
        <v>452</v>
      </c>
      <c r="B135" s="334" t="s">
        <v>248</v>
      </c>
      <c r="C135" s="334" t="s">
        <v>248</v>
      </c>
    </row>
    <row r="136" spans="1:3" s="64" customFormat="1" ht="18" customHeight="1" x14ac:dyDescent="0.2">
      <c r="A136" s="334" t="s">
        <v>519</v>
      </c>
      <c r="B136" s="334" t="s">
        <v>248</v>
      </c>
      <c r="C136" s="334" t="s">
        <v>248</v>
      </c>
    </row>
    <row r="137" spans="1:3" s="64" customFormat="1" ht="18" customHeight="1" x14ac:dyDescent="0.2">
      <c r="A137" s="334" t="s">
        <v>487</v>
      </c>
      <c r="B137" s="334" t="s">
        <v>248</v>
      </c>
      <c r="C137" s="334" t="s">
        <v>248</v>
      </c>
    </row>
    <row r="138" spans="1:3" s="64" customFormat="1" ht="18" customHeight="1" x14ac:dyDescent="0.2">
      <c r="A138" s="334" t="s">
        <v>508</v>
      </c>
      <c r="B138" s="334" t="s">
        <v>248</v>
      </c>
      <c r="C138" s="334" t="s">
        <v>248</v>
      </c>
    </row>
    <row r="139" spans="1:3" s="64" customFormat="1" ht="18" customHeight="1" x14ac:dyDescent="0.2">
      <c r="A139" s="334" t="s">
        <v>513</v>
      </c>
      <c r="B139" s="334" t="s">
        <v>248</v>
      </c>
      <c r="C139" s="334" t="s">
        <v>248</v>
      </c>
    </row>
    <row r="140" spans="1:3" s="64" customFormat="1" ht="18" customHeight="1" x14ac:dyDescent="0.2">
      <c r="A140" s="334" t="s">
        <v>518</v>
      </c>
      <c r="B140" s="334" t="s">
        <v>248</v>
      </c>
      <c r="C140" s="334" t="s">
        <v>248</v>
      </c>
    </row>
    <row r="141" spans="1:3" s="64" customFormat="1" ht="18" customHeight="1" x14ac:dyDescent="0.2">
      <c r="A141" s="334" t="s">
        <v>571</v>
      </c>
      <c r="B141" s="334" t="s">
        <v>248</v>
      </c>
      <c r="C141" s="334" t="s">
        <v>248</v>
      </c>
    </row>
    <row r="142" spans="1:3" s="64" customFormat="1" ht="18" customHeight="1" x14ac:dyDescent="0.2">
      <c r="A142" s="334" t="s">
        <v>251</v>
      </c>
      <c r="B142" s="334" t="s">
        <v>248</v>
      </c>
      <c r="C142" s="334" t="s">
        <v>248</v>
      </c>
    </row>
    <row r="143" spans="1:3" s="64" customFormat="1" ht="18" customHeight="1" x14ac:dyDescent="0.2">
      <c r="A143" s="334" t="s">
        <v>302</v>
      </c>
      <c r="B143" s="334" t="s">
        <v>248</v>
      </c>
      <c r="C143" s="334" t="s">
        <v>248</v>
      </c>
    </row>
    <row r="144" spans="1:3" s="64" customFormat="1" ht="18" customHeight="1" x14ac:dyDescent="0.2">
      <c r="A144" s="334" t="s">
        <v>386</v>
      </c>
      <c r="B144" s="334" t="s">
        <v>248</v>
      </c>
      <c r="C144" s="334" t="s">
        <v>248</v>
      </c>
    </row>
    <row r="145" spans="1:3" s="64" customFormat="1" ht="18" customHeight="1" x14ac:dyDescent="0.2">
      <c r="A145" s="334" t="s">
        <v>381</v>
      </c>
      <c r="B145" s="334" t="s">
        <v>248</v>
      </c>
      <c r="C145" s="334" t="s">
        <v>248</v>
      </c>
    </row>
    <row r="146" spans="1:3" s="64" customFormat="1" ht="18" customHeight="1" x14ac:dyDescent="0.2">
      <c r="A146" s="334" t="s">
        <v>382</v>
      </c>
      <c r="B146" s="334" t="s">
        <v>248</v>
      </c>
      <c r="C146" s="334" t="s">
        <v>248</v>
      </c>
    </row>
    <row r="147" spans="1:3" s="64" customFormat="1" ht="18" customHeight="1" x14ac:dyDescent="0.2">
      <c r="A147" s="334" t="s">
        <v>391</v>
      </c>
      <c r="B147" s="334" t="s">
        <v>248</v>
      </c>
      <c r="C147" s="334" t="s">
        <v>248</v>
      </c>
    </row>
    <row r="148" spans="1:3" s="64" customFormat="1" ht="18" customHeight="1" x14ac:dyDescent="0.2">
      <c r="A148" s="334" t="s">
        <v>430</v>
      </c>
      <c r="B148" s="334" t="s">
        <v>248</v>
      </c>
      <c r="C148" s="334" t="s">
        <v>248</v>
      </c>
    </row>
    <row r="149" spans="1:3" s="64" customFormat="1" ht="18" customHeight="1" x14ac:dyDescent="0.2">
      <c r="A149" s="334" t="s">
        <v>480</v>
      </c>
      <c r="B149" s="334" t="s">
        <v>248</v>
      </c>
      <c r="C149" s="334" t="s">
        <v>248</v>
      </c>
    </row>
    <row r="150" spans="1:3" s="64" customFormat="1" ht="18" customHeight="1" x14ac:dyDescent="0.2">
      <c r="A150" s="140" t="s">
        <v>559</v>
      </c>
      <c r="B150" s="334" t="s">
        <v>248</v>
      </c>
      <c r="C150" s="334" t="s">
        <v>248</v>
      </c>
    </row>
    <row r="151" spans="1:3" s="64" customFormat="1" ht="18" customHeight="1" x14ac:dyDescent="0.2">
      <c r="A151" s="334" t="s">
        <v>482</v>
      </c>
      <c r="B151" s="334" t="s">
        <v>248</v>
      </c>
      <c r="C151" s="334" t="s">
        <v>248</v>
      </c>
    </row>
    <row r="152" spans="1:3" s="64" customFormat="1" ht="18" customHeight="1" x14ac:dyDescent="0.2">
      <c r="A152" s="334" t="s">
        <v>491</v>
      </c>
      <c r="B152" s="334" t="s">
        <v>248</v>
      </c>
      <c r="C152" s="334" t="s">
        <v>248</v>
      </c>
    </row>
    <row r="153" spans="1:3" s="64" customFormat="1" ht="18" customHeight="1" x14ac:dyDescent="0.2">
      <c r="A153" s="334" t="s">
        <v>474</v>
      </c>
      <c r="B153" s="334" t="s">
        <v>248</v>
      </c>
      <c r="C153" s="334" t="s">
        <v>248</v>
      </c>
    </row>
    <row r="154" spans="1:3" s="64" customFormat="1" ht="18" customHeight="1" x14ac:dyDescent="0.2">
      <c r="A154" s="334" t="s">
        <v>477</v>
      </c>
      <c r="B154" s="334" t="s">
        <v>248</v>
      </c>
      <c r="C154" s="334" t="s">
        <v>248</v>
      </c>
    </row>
    <row r="155" spans="1:3" s="64" customFormat="1" ht="18" customHeight="1" x14ac:dyDescent="0.2">
      <c r="A155" s="334" t="s">
        <v>448</v>
      </c>
      <c r="B155" s="334" t="s">
        <v>248</v>
      </c>
      <c r="C155" s="334" t="s">
        <v>248</v>
      </c>
    </row>
    <row r="156" spans="1:3" s="64" customFormat="1" ht="18" customHeight="1" x14ac:dyDescent="0.2">
      <c r="A156" s="334" t="s">
        <v>442</v>
      </c>
      <c r="B156" s="334" t="s">
        <v>248</v>
      </c>
      <c r="C156" s="334" t="s">
        <v>248</v>
      </c>
    </row>
    <row r="157" spans="1:3" s="64" customFormat="1" ht="18" customHeight="1" x14ac:dyDescent="0.2">
      <c r="A157" s="334" t="s">
        <v>380</v>
      </c>
      <c r="B157" s="334" t="s">
        <v>248</v>
      </c>
      <c r="C157" s="334" t="s">
        <v>248</v>
      </c>
    </row>
    <row r="158" spans="1:3" s="64" customFormat="1" ht="18" customHeight="1" x14ac:dyDescent="0.2">
      <c r="A158" s="334" t="s">
        <v>368</v>
      </c>
      <c r="B158" s="334" t="s">
        <v>248</v>
      </c>
      <c r="C158" s="334" t="s">
        <v>248</v>
      </c>
    </row>
    <row r="159" spans="1:3" s="64" customFormat="1" ht="18" customHeight="1" x14ac:dyDescent="0.2">
      <c r="A159" s="334" t="s">
        <v>368</v>
      </c>
      <c r="B159" s="334" t="s">
        <v>248</v>
      </c>
      <c r="C159" s="334" t="s">
        <v>248</v>
      </c>
    </row>
    <row r="160" spans="1:3" s="64" customFormat="1" ht="18" customHeight="1" x14ac:dyDescent="0.2">
      <c r="A160" s="334" t="s">
        <v>385</v>
      </c>
      <c r="B160" s="334" t="s">
        <v>248</v>
      </c>
      <c r="C160" s="334" t="s">
        <v>248</v>
      </c>
    </row>
    <row r="161" spans="1:3" s="64" customFormat="1" ht="18" customHeight="1" x14ac:dyDescent="0.2">
      <c r="A161" s="334" t="s">
        <v>362</v>
      </c>
      <c r="B161" s="334" t="s">
        <v>248</v>
      </c>
      <c r="C161" s="334" t="s">
        <v>248</v>
      </c>
    </row>
    <row r="162" spans="1:3" s="64" customFormat="1" ht="18" customHeight="1" x14ac:dyDescent="0.2">
      <c r="A162" s="140" t="s">
        <v>388</v>
      </c>
      <c r="B162" s="140" t="s">
        <v>248</v>
      </c>
      <c r="C162" s="334" t="s">
        <v>248</v>
      </c>
    </row>
    <row r="163" spans="1:3" s="64" customFormat="1" ht="18" customHeight="1" x14ac:dyDescent="0.2">
      <c r="A163" s="140" t="s">
        <v>334</v>
      </c>
      <c r="B163" s="140" t="s">
        <v>248</v>
      </c>
      <c r="C163" s="334" t="s">
        <v>248</v>
      </c>
    </row>
    <row r="164" spans="1:3" s="64" customFormat="1" ht="18" customHeight="1" x14ac:dyDescent="0.2">
      <c r="A164" s="140" t="s">
        <v>542</v>
      </c>
      <c r="B164" s="140" t="s">
        <v>248</v>
      </c>
      <c r="C164" s="334" t="s">
        <v>248</v>
      </c>
    </row>
    <row r="165" spans="1:3" s="64" customFormat="1" ht="18" customHeight="1" x14ac:dyDescent="0.2">
      <c r="A165" s="140" t="s">
        <v>492</v>
      </c>
      <c r="B165" s="140" t="s">
        <v>248</v>
      </c>
      <c r="C165" s="334" t="s">
        <v>248</v>
      </c>
    </row>
    <row r="166" spans="1:3" s="64" customFormat="1" ht="18" customHeight="1" x14ac:dyDescent="0.2">
      <c r="A166" s="140" t="s">
        <v>563</v>
      </c>
      <c r="B166" s="140" t="s">
        <v>248</v>
      </c>
      <c r="C166" s="334" t="s">
        <v>248</v>
      </c>
    </row>
    <row r="167" spans="1:3" s="64" customFormat="1" ht="18" customHeight="1" x14ac:dyDescent="0.2">
      <c r="A167" s="334" t="s">
        <v>494</v>
      </c>
      <c r="B167" s="334" t="s">
        <v>248</v>
      </c>
      <c r="C167" s="334" t="s">
        <v>248</v>
      </c>
    </row>
    <row r="168" spans="1:3" s="64" customFormat="1" ht="18" customHeight="1" x14ac:dyDescent="0.2">
      <c r="A168" s="334" t="s">
        <v>514</v>
      </c>
      <c r="B168" s="334" t="s">
        <v>248</v>
      </c>
      <c r="C168" s="334" t="s">
        <v>248</v>
      </c>
    </row>
    <row r="169" spans="1:3" s="64" customFormat="1" ht="18" customHeight="1" x14ac:dyDescent="0.2">
      <c r="A169" s="334" t="s">
        <v>557</v>
      </c>
      <c r="B169" s="334" t="s">
        <v>248</v>
      </c>
      <c r="C169" s="334" t="s">
        <v>248</v>
      </c>
    </row>
    <row r="170" spans="1:3" s="64" customFormat="1" ht="18" customHeight="1" x14ac:dyDescent="0.2">
      <c r="A170" s="334" t="s">
        <v>464</v>
      </c>
      <c r="B170" s="334" t="s">
        <v>240</v>
      </c>
      <c r="C170" s="334" t="s">
        <v>248</v>
      </c>
    </row>
    <row r="171" spans="1:3" s="64" customFormat="1" ht="18" customHeight="1" x14ac:dyDescent="0.2">
      <c r="A171" s="334" t="s">
        <v>481</v>
      </c>
      <c r="B171" s="334" t="s">
        <v>240</v>
      </c>
      <c r="C171" s="334" t="s">
        <v>248</v>
      </c>
    </row>
    <row r="172" spans="1:3" s="64" customFormat="1" ht="18" customHeight="1" x14ac:dyDescent="0.2">
      <c r="A172" s="334" t="s">
        <v>483</v>
      </c>
      <c r="B172" s="334" t="s">
        <v>240</v>
      </c>
      <c r="C172" s="334" t="s">
        <v>248</v>
      </c>
    </row>
    <row r="173" spans="1:3" s="64" customFormat="1" ht="18" customHeight="1" x14ac:dyDescent="0.2">
      <c r="A173" s="334" t="s">
        <v>484</v>
      </c>
      <c r="B173" s="334" t="s">
        <v>240</v>
      </c>
      <c r="C173" s="334" t="s">
        <v>248</v>
      </c>
    </row>
    <row r="174" spans="1:3" s="64" customFormat="1" ht="18" customHeight="1" x14ac:dyDescent="0.2">
      <c r="A174" s="140" t="s">
        <v>502</v>
      </c>
      <c r="B174" s="140" t="s">
        <v>240</v>
      </c>
      <c r="C174" s="334" t="s">
        <v>248</v>
      </c>
    </row>
    <row r="175" spans="1:3" s="64" customFormat="1" ht="18" customHeight="1" x14ac:dyDescent="0.2">
      <c r="A175" s="140" t="s">
        <v>500</v>
      </c>
      <c r="B175" s="140" t="s">
        <v>240</v>
      </c>
      <c r="C175" s="334" t="s">
        <v>248</v>
      </c>
    </row>
    <row r="176" spans="1:3" s="64" customFormat="1" ht="18" customHeight="1" x14ac:dyDescent="0.2">
      <c r="A176" s="140"/>
      <c r="B176" s="334"/>
      <c r="C176" s="334"/>
    </row>
    <row r="177" spans="1:3" s="64" customFormat="1" ht="18" customHeight="1" x14ac:dyDescent="0.2">
      <c r="A177" s="140"/>
      <c r="B177" s="334"/>
      <c r="C177" s="334"/>
    </row>
    <row r="178" spans="1:3" s="64" customFormat="1" ht="18" customHeight="1" x14ac:dyDescent="0.2">
      <c r="A178" s="140"/>
      <c r="B178" s="334"/>
      <c r="C178" s="334"/>
    </row>
    <row r="179" spans="1:3" s="64" customFormat="1" ht="18" customHeight="1" x14ac:dyDescent="0.2">
      <c r="A179" s="140"/>
      <c r="B179" s="334"/>
      <c r="C179" s="334"/>
    </row>
    <row r="180" spans="1:3" s="64" customFormat="1" ht="18" customHeight="1" x14ac:dyDescent="0.2">
      <c r="A180" s="140"/>
      <c r="B180" s="334"/>
      <c r="C180" s="334"/>
    </row>
    <row r="181" spans="1:3" s="64" customFormat="1" ht="18" customHeight="1" x14ac:dyDescent="0.2">
      <c r="A181" s="140"/>
      <c r="B181" s="334"/>
      <c r="C181" s="334"/>
    </row>
    <row r="182" spans="1:3" s="64" customFormat="1" ht="18" customHeight="1" x14ac:dyDescent="0.2">
      <c r="A182" s="140"/>
      <c r="B182" s="334"/>
      <c r="C182" s="334"/>
    </row>
    <row r="183" spans="1:3" s="64" customFormat="1" ht="18" customHeight="1" x14ac:dyDescent="0.2">
      <c r="A183" s="140"/>
      <c r="B183" s="334"/>
      <c r="C183" s="334"/>
    </row>
    <row r="184" spans="1:3" s="64" customFormat="1" ht="18" customHeight="1" x14ac:dyDescent="0.2">
      <c r="A184" s="140"/>
      <c r="B184" s="140"/>
      <c r="C184" s="140"/>
    </row>
    <row r="185" spans="1:3" s="64" customFormat="1" ht="18" customHeight="1" x14ac:dyDescent="0.2">
      <c r="A185" s="140"/>
      <c r="B185" s="140"/>
      <c r="C185" s="140"/>
    </row>
    <row r="186" spans="1:3" s="64" customFormat="1" ht="18" customHeight="1" x14ac:dyDescent="0.2">
      <c r="A186" s="140"/>
      <c r="B186" s="334"/>
      <c r="C186" s="334"/>
    </row>
    <row r="187" spans="1:3" s="64" customFormat="1" ht="18" customHeight="1" x14ac:dyDescent="0.2">
      <c r="A187" s="140"/>
      <c r="B187" s="334"/>
      <c r="C187" s="334"/>
    </row>
    <row r="188" spans="1:3" s="64" customFormat="1" ht="18" customHeight="1" x14ac:dyDescent="0.2">
      <c r="A188" s="140"/>
      <c r="B188" s="334"/>
      <c r="C188" s="334"/>
    </row>
    <row r="189" spans="1:3" s="64" customFormat="1" ht="18" customHeight="1" x14ac:dyDescent="0.2">
      <c r="A189" s="140"/>
      <c r="B189" s="334"/>
      <c r="C189" s="334"/>
    </row>
    <row r="190" spans="1:3" s="64" customFormat="1" ht="18" customHeight="1" x14ac:dyDescent="0.2">
      <c r="A190" s="140"/>
      <c r="B190" s="334"/>
      <c r="C190" s="334"/>
    </row>
    <row r="191" spans="1:3" s="64" customFormat="1" ht="18" customHeight="1" x14ac:dyDescent="0.2">
      <c r="A191" s="140"/>
      <c r="B191" s="334"/>
      <c r="C191" s="334"/>
    </row>
    <row r="192" spans="1:3" s="64" customFormat="1" ht="18" customHeight="1" x14ac:dyDescent="0.2">
      <c r="A192" s="140"/>
      <c r="B192" s="334"/>
      <c r="C192" s="334"/>
    </row>
    <row r="193" spans="1:3" s="64" customFormat="1" ht="18" customHeight="1" x14ac:dyDescent="0.2">
      <c r="A193" s="140"/>
      <c r="B193" s="334"/>
      <c r="C193" s="334"/>
    </row>
    <row r="194" spans="1:3" s="64" customFormat="1" ht="18" customHeight="1" x14ac:dyDescent="0.2">
      <c r="A194" s="140"/>
      <c r="B194" s="334"/>
      <c r="C194" s="334"/>
    </row>
    <row r="195" spans="1:3" s="64" customFormat="1" ht="18" customHeight="1" x14ac:dyDescent="0.2">
      <c r="A195" s="140"/>
      <c r="B195" s="334"/>
      <c r="C195" s="334"/>
    </row>
    <row r="196" spans="1:3" s="64" customFormat="1" ht="18" customHeight="1" x14ac:dyDescent="0.2">
      <c r="A196" s="140"/>
      <c r="B196" s="334"/>
      <c r="C196" s="334"/>
    </row>
    <row r="197" spans="1:3" s="64" customFormat="1" ht="18" customHeight="1" x14ac:dyDescent="0.2">
      <c r="A197" s="140"/>
      <c r="B197" s="334"/>
      <c r="C197" s="334"/>
    </row>
    <row r="198" spans="1:3" s="64" customFormat="1" ht="18" customHeight="1" x14ac:dyDescent="0.2">
      <c r="A198" s="140"/>
      <c r="B198" s="334"/>
      <c r="C198" s="334"/>
    </row>
    <row r="199" spans="1:3" s="64" customFormat="1" ht="18" customHeight="1" x14ac:dyDescent="0.2">
      <c r="A199" s="140"/>
      <c r="B199" s="334"/>
      <c r="C199" s="334"/>
    </row>
    <row r="200" spans="1:3" s="64" customFormat="1" ht="18" customHeight="1" x14ac:dyDescent="0.2">
      <c r="A200" s="140"/>
      <c r="B200" s="334"/>
      <c r="C200" s="334"/>
    </row>
    <row r="201" spans="1:3" s="64" customFormat="1" ht="18" customHeight="1" x14ac:dyDescent="0.2">
      <c r="A201" s="140"/>
      <c r="B201" s="334"/>
      <c r="C201" s="334"/>
    </row>
    <row r="202" spans="1:3" s="64" customFormat="1" ht="18" customHeight="1" x14ac:dyDescent="0.2">
      <c r="A202" s="140"/>
      <c r="B202" s="334"/>
      <c r="C202" s="334"/>
    </row>
    <row r="203" spans="1:3" s="64" customFormat="1" ht="18" customHeight="1" x14ac:dyDescent="0.2">
      <c r="A203" s="140"/>
      <c r="B203" s="334"/>
      <c r="C203" s="334"/>
    </row>
    <row r="204" spans="1:3" s="64" customFormat="1" ht="18" customHeight="1" x14ac:dyDescent="0.2">
      <c r="A204" s="140"/>
      <c r="B204" s="334"/>
      <c r="C204" s="334"/>
    </row>
    <row r="205" spans="1:3" s="64" customFormat="1" ht="18" customHeight="1" x14ac:dyDescent="0.2">
      <c r="A205" s="140"/>
      <c r="B205" s="334"/>
      <c r="C205" s="334"/>
    </row>
    <row r="206" spans="1:3" s="64" customFormat="1" ht="18" customHeight="1" x14ac:dyDescent="0.2">
      <c r="A206" s="140"/>
      <c r="B206" s="334"/>
      <c r="C206" s="334"/>
    </row>
    <row r="207" spans="1:3" s="64" customFormat="1" ht="18" customHeight="1" x14ac:dyDescent="0.2">
      <c r="A207" s="140"/>
      <c r="B207" s="140"/>
      <c r="C207" s="334"/>
    </row>
    <row r="208" spans="1:3" s="64" customFormat="1" ht="18" customHeight="1" x14ac:dyDescent="0.2">
      <c r="A208" s="140"/>
      <c r="B208" s="140"/>
      <c r="C208" s="334"/>
    </row>
    <row r="209" spans="1:3" s="64" customFormat="1" ht="18" customHeight="1" x14ac:dyDescent="0.2">
      <c r="A209" s="140"/>
      <c r="B209" s="140"/>
      <c r="C209" s="334"/>
    </row>
    <row r="210" spans="1:3" s="64" customFormat="1" ht="18" customHeight="1" x14ac:dyDescent="0.2">
      <c r="A210" s="140"/>
      <c r="B210" s="140"/>
      <c r="C210" s="334"/>
    </row>
    <row r="211" spans="1:3" s="64" customFormat="1" ht="18" customHeight="1" x14ac:dyDescent="0.2">
      <c r="A211" s="140"/>
      <c r="B211" s="140"/>
      <c r="C211" s="334"/>
    </row>
    <row r="212" spans="1:3" s="64" customFormat="1" ht="18" customHeight="1" x14ac:dyDescent="0.2">
      <c r="A212" s="140"/>
      <c r="B212" s="140"/>
      <c r="C212" s="334"/>
    </row>
    <row r="213" spans="1:3" s="64" customFormat="1" ht="18" customHeight="1" x14ac:dyDescent="0.2">
      <c r="A213" s="140"/>
      <c r="B213" s="140"/>
      <c r="C213" s="334"/>
    </row>
    <row r="214" spans="1:3" s="64" customFormat="1" ht="18" customHeight="1" x14ac:dyDescent="0.2">
      <c r="A214" s="140"/>
      <c r="B214" s="140"/>
      <c r="C214" s="334"/>
    </row>
    <row r="215" spans="1:3" s="64" customFormat="1" ht="18" customHeight="1" x14ac:dyDescent="0.2">
      <c r="A215" s="140"/>
      <c r="B215" s="140"/>
      <c r="C215" s="334"/>
    </row>
    <row r="216" spans="1:3" s="64" customFormat="1" ht="18" customHeight="1" x14ac:dyDescent="0.2">
      <c r="A216" s="140"/>
      <c r="B216" s="140"/>
      <c r="C216" s="334"/>
    </row>
    <row r="217" spans="1:3" s="64" customFormat="1" ht="18" customHeight="1" x14ac:dyDescent="0.2">
      <c r="A217" s="140"/>
      <c r="B217" s="140"/>
      <c r="C217" s="334"/>
    </row>
    <row r="218" spans="1:3" s="64" customFormat="1" ht="18" customHeight="1" x14ac:dyDescent="0.2">
      <c r="A218" s="140"/>
      <c r="B218" s="140"/>
      <c r="C218" s="334"/>
    </row>
    <row r="219" spans="1:3" s="64" customFormat="1" ht="18" customHeight="1" x14ac:dyDescent="0.2">
      <c r="A219" s="140"/>
      <c r="B219" s="140"/>
      <c r="C219" s="334"/>
    </row>
    <row r="220" spans="1:3" s="64" customFormat="1" ht="18" customHeight="1" x14ac:dyDescent="0.2">
      <c r="A220" s="140"/>
      <c r="B220" s="140"/>
      <c r="C220" s="334"/>
    </row>
    <row r="221" spans="1:3" s="64" customFormat="1" ht="18" customHeight="1" x14ac:dyDescent="0.2">
      <c r="A221" s="140"/>
      <c r="B221" s="140"/>
      <c r="C221" s="334"/>
    </row>
    <row r="222" spans="1:3" s="64" customFormat="1" ht="18" customHeight="1" x14ac:dyDescent="0.2">
      <c r="A222" s="140"/>
      <c r="B222" s="140"/>
      <c r="C222" s="334"/>
    </row>
    <row r="223" spans="1:3" s="64" customFormat="1" ht="18" customHeight="1" x14ac:dyDescent="0.2">
      <c r="A223" s="140"/>
      <c r="B223" s="140"/>
      <c r="C223" s="334"/>
    </row>
    <row r="224" spans="1:3" s="64" customFormat="1" ht="18" customHeight="1" x14ac:dyDescent="0.2">
      <c r="A224" s="140"/>
      <c r="B224" s="140"/>
      <c r="C224" s="334"/>
    </row>
    <row r="225" spans="1:3" s="64" customFormat="1" ht="18" customHeight="1" x14ac:dyDescent="0.2">
      <c r="A225" s="140"/>
      <c r="B225" s="140"/>
      <c r="C225" s="334"/>
    </row>
    <row r="226" spans="1:3" s="64" customFormat="1" ht="18" customHeight="1" x14ac:dyDescent="0.2">
      <c r="A226" s="140"/>
      <c r="B226" s="140"/>
      <c r="C226" s="334"/>
    </row>
    <row r="227" spans="1:3" s="64" customFormat="1" ht="18" customHeight="1" x14ac:dyDescent="0.2">
      <c r="A227" s="140"/>
      <c r="B227" s="140"/>
      <c r="C227" s="334"/>
    </row>
    <row r="228" spans="1:3" s="64" customFormat="1" ht="18" customHeight="1" x14ac:dyDescent="0.2">
      <c r="A228" s="140"/>
      <c r="B228" s="140"/>
      <c r="C228" s="334"/>
    </row>
    <row r="229" spans="1:3" s="64" customFormat="1" ht="18" customHeight="1" x14ac:dyDescent="0.2">
      <c r="A229" s="140"/>
      <c r="B229" s="140"/>
      <c r="C229" s="334"/>
    </row>
    <row r="230" spans="1:3" s="64" customFormat="1" ht="18" customHeight="1" x14ac:dyDescent="0.2">
      <c r="A230" s="140"/>
      <c r="B230" s="140"/>
      <c r="C230" s="334"/>
    </row>
    <row r="231" spans="1:3" s="64" customFormat="1" ht="18" customHeight="1" x14ac:dyDescent="0.2">
      <c r="A231" s="140"/>
      <c r="B231" s="140"/>
      <c r="C231" s="334"/>
    </row>
    <row r="232" spans="1:3" s="64" customFormat="1" ht="18" customHeight="1" x14ac:dyDescent="0.2">
      <c r="A232" s="140"/>
      <c r="B232" s="140"/>
      <c r="C232" s="334"/>
    </row>
    <row r="233" spans="1:3" s="64" customFormat="1" ht="18" customHeight="1" x14ac:dyDescent="0.2">
      <c r="A233" s="140"/>
      <c r="B233" s="140"/>
      <c r="C233" s="334"/>
    </row>
    <row r="234" spans="1:3" s="64" customFormat="1" ht="18" customHeight="1" x14ac:dyDescent="0.2">
      <c r="A234" s="140"/>
      <c r="B234" s="140"/>
      <c r="C234" s="334"/>
    </row>
    <row r="235" spans="1:3" s="64" customFormat="1" ht="18" customHeight="1" x14ac:dyDescent="0.2">
      <c r="A235" s="140"/>
      <c r="B235" s="140"/>
      <c r="C235" s="334"/>
    </row>
    <row r="236" spans="1:3" s="64" customFormat="1" ht="18" customHeight="1" x14ac:dyDescent="0.2">
      <c r="A236" s="140"/>
      <c r="B236" s="140"/>
      <c r="C236" s="334"/>
    </row>
    <row r="237" spans="1:3" s="64" customFormat="1" ht="18" customHeight="1" x14ac:dyDescent="0.2">
      <c r="A237" s="140"/>
      <c r="B237" s="140"/>
      <c r="C237" s="334"/>
    </row>
    <row r="238" spans="1:3" s="64" customFormat="1" ht="18" customHeight="1" x14ac:dyDescent="0.2">
      <c r="A238" s="334"/>
      <c r="B238" s="334"/>
      <c r="C238" s="334"/>
    </row>
    <row r="239" spans="1:3" s="64" customFormat="1" ht="18" customHeight="1" x14ac:dyDescent="0.2">
      <c r="A239" s="334"/>
      <c r="B239" s="334"/>
      <c r="C239" s="334"/>
    </row>
    <row r="240" spans="1:3" s="64" customFormat="1" ht="18" customHeight="1" x14ac:dyDescent="0.2"/>
    <row r="241" spans="1:4" s="64" customFormat="1" ht="15.75" customHeight="1" x14ac:dyDescent="0.2">
      <c r="D241"/>
    </row>
    <row r="242" spans="1:4" s="64" customFormat="1" ht="15.75" customHeight="1" x14ac:dyDescent="0.2">
      <c r="D242"/>
    </row>
    <row r="243" spans="1:4" s="64" customFormat="1" ht="15.75" customHeight="1" x14ac:dyDescent="0.2">
      <c r="D243"/>
    </row>
    <row r="244" spans="1:4" ht="12.95" customHeight="1" x14ac:dyDescent="0.2">
      <c r="A244" s="64"/>
      <c r="B244" s="64"/>
      <c r="C244" s="64"/>
    </row>
    <row r="245" spans="1:4" ht="12.95" customHeight="1" x14ac:dyDescent="0.2">
      <c r="A245" s="64"/>
      <c r="B245" s="64"/>
      <c r="C245" s="64"/>
    </row>
    <row r="246" spans="1:4" ht="12.95" customHeight="1" x14ac:dyDescent="0.2">
      <c r="A246" s="64"/>
      <c r="B246" s="64"/>
      <c r="C246" s="64"/>
    </row>
    <row r="247" spans="1:4" ht="12.95" customHeight="1" x14ac:dyDescent="0.2">
      <c r="A247" s="64"/>
      <c r="B247" s="64"/>
      <c r="C247" s="64"/>
    </row>
  </sheetData>
  <sheetProtection algorithmName="SHA-512" hashValue="3dWbfkfsi/lSGTDtyqHae5sjA86VWXB+v5YX690Jy2oD/Ppf84WBneA+l0HO+DfhI/vq5PSnjReqtgYFfEn/xQ==" saltValue="08pbH08aR1ZXFJac6g8GQg==" spinCount="100000" sheet="1" objects="1" scenarios="1" insertRows="0"/>
  <sortState xmlns:xlrd2="http://schemas.microsoft.com/office/spreadsheetml/2017/richdata2" ref="A2:C236">
    <sortCondition ref="A2"/>
  </sortState>
  <phoneticPr fontId="3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NameSort">
                <anchor moveWithCells="1" sizeWithCells="1">
                  <from>
                    <xdr:col>4</xdr:col>
                    <xdr:colOff>0</xdr:colOff>
                    <xdr:row>0</xdr:row>
                    <xdr:rowOff>104775</xdr:rowOff>
                  </from>
                  <to>
                    <xdr:col>5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AW122"/>
  <sheetViews>
    <sheetView showGridLines="0" zoomScale="115" workbookViewId="0"/>
  </sheetViews>
  <sheetFormatPr defaultRowHeight="12.75" x14ac:dyDescent="0.2"/>
  <cols>
    <col min="1" max="1" width="2.7109375" style="142" customWidth="1"/>
    <col min="2" max="2" width="6.5703125" style="145" bestFit="1" customWidth="1"/>
    <col min="3" max="3" width="42.140625" bestFit="1" customWidth="1"/>
    <col min="4" max="4" width="2.7109375" customWidth="1"/>
    <col min="5" max="5" width="10" customWidth="1"/>
    <col min="6" max="6" width="2.7109375" customWidth="1"/>
    <col min="7" max="7" width="22.7109375" customWidth="1"/>
    <col min="8" max="8" width="2.7109375" customWidth="1"/>
    <col min="9" max="9" width="17" customWidth="1"/>
    <col min="10" max="10" width="43.28515625" customWidth="1"/>
    <col min="11" max="11" width="9.28515625" customWidth="1"/>
    <col min="12" max="12" width="2.7109375" customWidth="1"/>
    <col min="13" max="13" width="14.85546875" bestFit="1" customWidth="1"/>
    <col min="14" max="14" width="33" bestFit="1" customWidth="1"/>
    <col min="15" max="15" width="2" customWidth="1"/>
    <col min="16" max="16" width="42.140625" bestFit="1" customWidth="1"/>
    <col min="17" max="17" width="1.140625" customWidth="1"/>
    <col min="18" max="18" width="36.28515625" bestFit="1" customWidth="1"/>
    <col min="19" max="19" width="1.140625" customWidth="1"/>
    <col min="20" max="20" width="42.140625" bestFit="1" customWidth="1"/>
    <col min="23" max="23" width="15.5703125" customWidth="1"/>
    <col min="26" max="26" width="19.42578125" customWidth="1"/>
  </cols>
  <sheetData>
    <row r="1" spans="1:49" s="23" customFormat="1" ht="27.2" customHeight="1" x14ac:dyDescent="0.2">
      <c r="A1" s="22"/>
      <c r="B1" s="141" t="s">
        <v>207</v>
      </c>
      <c r="C1" s="133"/>
      <c r="D1" s="134"/>
      <c r="E1" s="134"/>
      <c r="F1" s="134"/>
      <c r="G1" s="134"/>
      <c r="H1" s="134"/>
      <c r="I1" s="134"/>
      <c r="J1" s="217">
        <f>REPDATE</f>
        <v>46278</v>
      </c>
      <c r="K1" s="134"/>
      <c r="L1" s="134"/>
      <c r="N1" s="172"/>
      <c r="T1" s="24"/>
      <c r="U1" s="24"/>
      <c r="AR1" s="79"/>
      <c r="AS1" s="136">
        <v>1</v>
      </c>
      <c r="AT1" s="80"/>
      <c r="AU1" s="136" t="s">
        <v>208</v>
      </c>
      <c r="AW1" s="79"/>
    </row>
    <row r="2" spans="1:49" ht="15" customHeight="1" x14ac:dyDescent="0.2">
      <c r="B2" s="143" t="s">
        <v>55</v>
      </c>
      <c r="C2" s="148" t="s">
        <v>118</v>
      </c>
      <c r="E2" s="96" t="s">
        <v>10</v>
      </c>
      <c r="G2" s="96" t="s">
        <v>28</v>
      </c>
      <c r="I2" s="1195" t="s">
        <v>215</v>
      </c>
      <c r="J2" s="1196"/>
      <c r="K2" s="1197"/>
      <c r="M2" s="173" t="s">
        <v>210</v>
      </c>
      <c r="N2" s="174" t="s">
        <v>175</v>
      </c>
      <c r="P2" s="510" t="s">
        <v>608</v>
      </c>
      <c r="R2" s="510" t="s">
        <v>609</v>
      </c>
      <c r="T2" s="96" t="s">
        <v>282</v>
      </c>
    </row>
    <row r="3" spans="1:49" ht="15" customHeight="1" x14ac:dyDescent="0.2">
      <c r="B3" s="144">
        <f t="shared" ref="B3:B66" si="0">SUMIF(DTCAUSE,C3,DEF_PROD)</f>
        <v>0</v>
      </c>
      <c r="C3" s="158" t="s">
        <v>823</v>
      </c>
      <c r="E3" s="110">
        <v>0</v>
      </c>
      <c r="G3" s="290" t="s">
        <v>820</v>
      </c>
      <c r="I3" s="150" t="s">
        <v>18</v>
      </c>
      <c r="J3" s="151" t="s">
        <v>62</v>
      </c>
      <c r="K3" s="152" t="s">
        <v>63</v>
      </c>
      <c r="M3" s="153" t="s">
        <v>72</v>
      </c>
      <c r="N3" s="154" t="s">
        <v>176</v>
      </c>
      <c r="P3" s="509" t="s">
        <v>823</v>
      </c>
      <c r="R3" s="509" t="s">
        <v>610</v>
      </c>
      <c r="T3" s="270" t="s">
        <v>823</v>
      </c>
    </row>
    <row r="4" spans="1:49" ht="15" customHeight="1" x14ac:dyDescent="0.2">
      <c r="B4" s="144">
        <f t="shared" si="0"/>
        <v>0</v>
      </c>
      <c r="C4" s="511" t="s">
        <v>824</v>
      </c>
      <c r="E4" s="110">
        <v>8</v>
      </c>
      <c r="G4" s="290" t="s">
        <v>940</v>
      </c>
      <c r="I4" s="129">
        <v>41730</v>
      </c>
      <c r="J4" s="155" t="s">
        <v>64</v>
      </c>
      <c r="K4" s="156">
        <v>1</v>
      </c>
      <c r="M4" s="153" t="s">
        <v>73</v>
      </c>
      <c r="N4" s="154" t="s">
        <v>177</v>
      </c>
      <c r="P4" s="509" t="s">
        <v>824</v>
      </c>
      <c r="R4" s="509" t="s">
        <v>611</v>
      </c>
      <c r="T4" s="270" t="s">
        <v>824</v>
      </c>
    </row>
    <row r="5" spans="1:49" ht="15" customHeight="1" x14ac:dyDescent="0.2">
      <c r="B5" s="144">
        <f t="shared" si="0"/>
        <v>0</v>
      </c>
      <c r="C5" s="511" t="s">
        <v>752</v>
      </c>
      <c r="E5" s="110">
        <v>10</v>
      </c>
      <c r="G5" s="290" t="s">
        <v>748</v>
      </c>
      <c r="I5" s="512">
        <v>42447</v>
      </c>
      <c r="J5" s="513" t="s">
        <v>615</v>
      </c>
      <c r="K5" s="514">
        <v>1.6</v>
      </c>
      <c r="M5" s="153" t="s">
        <v>74</v>
      </c>
      <c r="N5" s="154" t="s">
        <v>178</v>
      </c>
      <c r="P5" s="509" t="s">
        <v>752</v>
      </c>
      <c r="R5" s="509" t="s">
        <v>612</v>
      </c>
      <c r="T5" s="270" t="s">
        <v>752</v>
      </c>
    </row>
    <row r="6" spans="1:49" ht="15" customHeight="1" x14ac:dyDescent="0.2">
      <c r="B6" s="144">
        <f t="shared" si="0"/>
        <v>0</v>
      </c>
      <c r="C6" s="509" t="s">
        <v>825</v>
      </c>
      <c r="E6" s="110">
        <v>12</v>
      </c>
      <c r="G6" s="290" t="s">
        <v>801</v>
      </c>
      <c r="I6" s="129">
        <v>44722</v>
      </c>
      <c r="J6" s="155" t="s">
        <v>751</v>
      </c>
      <c r="K6" s="156">
        <v>1.61</v>
      </c>
      <c r="M6" s="153" t="s">
        <v>75</v>
      </c>
      <c r="N6" s="154" t="s">
        <v>179</v>
      </c>
      <c r="P6" s="509" t="s">
        <v>825</v>
      </c>
      <c r="R6" s="509" t="s">
        <v>606</v>
      </c>
      <c r="T6" s="270" t="s">
        <v>825</v>
      </c>
    </row>
    <row r="7" spans="1:49" ht="15" customHeight="1" x14ac:dyDescent="0.2">
      <c r="B7" s="144">
        <f t="shared" si="0"/>
        <v>0</v>
      </c>
      <c r="C7" s="509" t="s">
        <v>826</v>
      </c>
      <c r="E7" s="110">
        <v>16</v>
      </c>
      <c r="G7" s="290" t="s">
        <v>939</v>
      </c>
      <c r="I7" s="129">
        <v>45730</v>
      </c>
      <c r="J7" s="157" t="s">
        <v>822</v>
      </c>
      <c r="K7" s="156">
        <v>1.62</v>
      </c>
      <c r="M7" s="153" t="s">
        <v>76</v>
      </c>
      <c r="N7" s="154" t="s">
        <v>180</v>
      </c>
      <c r="P7" s="509" t="s">
        <v>826</v>
      </c>
      <c r="R7" s="511" t="s">
        <v>284</v>
      </c>
      <c r="T7" s="270" t="s">
        <v>826</v>
      </c>
    </row>
    <row r="8" spans="1:49" ht="15" customHeight="1" x14ac:dyDescent="0.2">
      <c r="B8" s="144">
        <f t="shared" si="0"/>
        <v>0</v>
      </c>
      <c r="C8" s="509" t="s">
        <v>827</v>
      </c>
      <c r="E8" s="110">
        <v>18</v>
      </c>
      <c r="I8" s="129"/>
      <c r="J8" s="157"/>
      <c r="K8" s="156"/>
      <c r="M8" s="153" t="s">
        <v>77</v>
      </c>
      <c r="N8" s="154" t="s">
        <v>181</v>
      </c>
      <c r="P8" s="509" t="s">
        <v>827</v>
      </c>
      <c r="R8" s="509" t="s">
        <v>283</v>
      </c>
      <c r="T8" s="270" t="s">
        <v>827</v>
      </c>
    </row>
    <row r="9" spans="1:49" ht="15" customHeight="1" x14ac:dyDescent="0.2">
      <c r="B9" s="144">
        <f t="shared" si="0"/>
        <v>0</v>
      </c>
      <c r="C9" s="509" t="s">
        <v>828</v>
      </c>
      <c r="E9" s="110">
        <v>20</v>
      </c>
      <c r="G9" s="96" t="s">
        <v>27</v>
      </c>
      <c r="I9" s="129"/>
      <c r="J9" s="157"/>
      <c r="K9" s="156"/>
      <c r="M9" s="153" t="s">
        <v>25</v>
      </c>
      <c r="N9" s="154" t="s">
        <v>182</v>
      </c>
      <c r="P9" s="509" t="s">
        <v>828</v>
      </c>
      <c r="R9" s="509" t="s">
        <v>607</v>
      </c>
      <c r="T9" s="270" t="s">
        <v>828</v>
      </c>
    </row>
    <row r="10" spans="1:49" ht="15" customHeight="1" x14ac:dyDescent="0.2">
      <c r="B10" s="144">
        <f t="shared" si="0"/>
        <v>0</v>
      </c>
      <c r="C10" s="511" t="s">
        <v>829</v>
      </c>
      <c r="E10" s="110">
        <v>21</v>
      </c>
      <c r="G10" s="221" t="s">
        <v>552</v>
      </c>
      <c r="I10" s="129"/>
      <c r="J10" s="157"/>
      <c r="K10" s="156"/>
      <c r="M10" s="153" t="s">
        <v>29</v>
      </c>
      <c r="N10" s="154" t="s">
        <v>170</v>
      </c>
      <c r="P10" s="509" t="s">
        <v>829</v>
      </c>
      <c r="R10" s="509" t="s">
        <v>604</v>
      </c>
      <c r="T10" s="270" t="s">
        <v>829</v>
      </c>
    </row>
    <row r="11" spans="1:49" ht="15" customHeight="1" x14ac:dyDescent="0.2">
      <c r="B11" s="144">
        <f t="shared" si="0"/>
        <v>0</v>
      </c>
      <c r="C11" s="511" t="s">
        <v>830</v>
      </c>
      <c r="E11" s="110">
        <v>22</v>
      </c>
      <c r="G11" s="221" t="s">
        <v>555</v>
      </c>
      <c r="I11" s="129"/>
      <c r="J11" s="155"/>
      <c r="K11" s="156"/>
      <c r="M11" s="153" t="s">
        <v>78</v>
      </c>
      <c r="N11" s="154" t="s">
        <v>211</v>
      </c>
      <c r="P11" s="509" t="s">
        <v>830</v>
      </c>
      <c r="R11" s="509" t="s">
        <v>617</v>
      </c>
      <c r="T11" s="270" t="s">
        <v>830</v>
      </c>
    </row>
    <row r="12" spans="1:49" ht="15" customHeight="1" x14ac:dyDescent="0.2">
      <c r="B12" s="144">
        <f t="shared" si="0"/>
        <v>0</v>
      </c>
      <c r="C12" s="511" t="s">
        <v>831</v>
      </c>
      <c r="E12" s="110">
        <v>24</v>
      </c>
      <c r="G12" s="290" t="s">
        <v>575</v>
      </c>
      <c r="I12" s="129"/>
      <c r="J12" s="157"/>
      <c r="K12" s="156"/>
      <c r="M12" s="153" t="s">
        <v>237</v>
      </c>
      <c r="N12" s="154" t="s">
        <v>237</v>
      </c>
      <c r="P12" s="509" t="s">
        <v>831</v>
      </c>
      <c r="R12" s="509" t="s">
        <v>601</v>
      </c>
      <c r="T12" s="270" t="s">
        <v>831</v>
      </c>
    </row>
    <row r="13" spans="1:49" ht="15" customHeight="1" x14ac:dyDescent="0.2">
      <c r="B13" s="144">
        <f t="shared" si="0"/>
        <v>0</v>
      </c>
      <c r="C13" s="511" t="s">
        <v>832</v>
      </c>
      <c r="E13" s="110">
        <v>26</v>
      </c>
      <c r="G13" s="221" t="s">
        <v>597</v>
      </c>
      <c r="I13" s="129"/>
      <c r="J13" s="157"/>
      <c r="K13" s="156"/>
      <c r="M13" s="153" t="s">
        <v>79</v>
      </c>
      <c r="N13" s="154"/>
      <c r="P13" s="509" t="s">
        <v>832</v>
      </c>
      <c r="R13" s="509" t="s">
        <v>133</v>
      </c>
      <c r="T13" s="270" t="s">
        <v>832</v>
      </c>
    </row>
    <row r="14" spans="1:49" ht="15" customHeight="1" x14ac:dyDescent="0.2">
      <c r="B14" s="144">
        <f t="shared" si="0"/>
        <v>112.29100000000001</v>
      </c>
      <c r="C14" s="509" t="s">
        <v>755</v>
      </c>
      <c r="E14" s="110">
        <v>28</v>
      </c>
      <c r="G14" s="290"/>
      <c r="I14" s="129"/>
      <c r="J14" s="157"/>
      <c r="K14" s="156"/>
      <c r="M14" s="153" t="s">
        <v>80</v>
      </c>
      <c r="N14" s="154"/>
      <c r="P14" s="509" t="s">
        <v>755</v>
      </c>
      <c r="R14" s="509" t="s">
        <v>194</v>
      </c>
      <c r="T14" s="271" t="s">
        <v>755</v>
      </c>
    </row>
    <row r="15" spans="1:49" ht="15" customHeight="1" x14ac:dyDescent="0.2">
      <c r="B15" s="144">
        <f t="shared" si="0"/>
        <v>0</v>
      </c>
      <c r="C15" s="511" t="s">
        <v>833</v>
      </c>
      <c r="E15" s="110">
        <v>30</v>
      </c>
      <c r="I15" s="129"/>
      <c r="J15" s="157"/>
      <c r="K15" s="156"/>
      <c r="M15" s="153" t="s">
        <v>81</v>
      </c>
      <c r="N15" s="154"/>
      <c r="P15" s="509" t="s">
        <v>833</v>
      </c>
      <c r="R15" s="509" t="s">
        <v>115</v>
      </c>
      <c r="T15" s="270" t="s">
        <v>833</v>
      </c>
    </row>
    <row r="16" spans="1:49" ht="15" customHeight="1" x14ac:dyDescent="0.2">
      <c r="B16" s="144">
        <f t="shared" si="0"/>
        <v>0</v>
      </c>
      <c r="C16" s="511" t="s">
        <v>834</v>
      </c>
      <c r="E16" s="110">
        <v>32</v>
      </c>
      <c r="H16" s="18"/>
      <c r="I16" s="129"/>
      <c r="J16" s="157"/>
      <c r="K16" s="156"/>
      <c r="M16" s="153" t="s">
        <v>183</v>
      </c>
      <c r="N16" s="154" t="s">
        <v>171</v>
      </c>
      <c r="P16" s="509" t="s">
        <v>834</v>
      </c>
      <c r="R16" s="509" t="s">
        <v>603</v>
      </c>
      <c r="T16" s="270" t="s">
        <v>834</v>
      </c>
    </row>
    <row r="17" spans="2:20" ht="15" customHeight="1" x14ac:dyDescent="0.2">
      <c r="B17" s="144">
        <f t="shared" si="0"/>
        <v>0</v>
      </c>
      <c r="C17" s="509" t="s">
        <v>835</v>
      </c>
      <c r="E17" s="110">
        <v>34</v>
      </c>
      <c r="G17">
        <v>1</v>
      </c>
      <c r="H17" s="18"/>
      <c r="I17" s="129"/>
      <c r="J17" s="157"/>
      <c r="K17" s="156"/>
      <c r="M17" s="153" t="s">
        <v>184</v>
      </c>
      <c r="N17" s="154" t="s">
        <v>185</v>
      </c>
      <c r="P17" s="509" t="s">
        <v>835</v>
      </c>
      <c r="R17" s="509" t="s">
        <v>358</v>
      </c>
      <c r="T17" s="270" t="s">
        <v>835</v>
      </c>
    </row>
    <row r="18" spans="2:20" ht="15" customHeight="1" x14ac:dyDescent="0.2">
      <c r="B18" s="144">
        <f t="shared" si="0"/>
        <v>0</v>
      </c>
      <c r="C18" s="509" t="s">
        <v>836</v>
      </c>
      <c r="E18" s="110">
        <v>36</v>
      </c>
      <c r="H18" s="18"/>
      <c r="I18" s="129"/>
      <c r="J18" s="157"/>
      <c r="K18" s="156"/>
      <c r="M18" s="153" t="s">
        <v>23</v>
      </c>
      <c r="N18" s="154" t="s">
        <v>172</v>
      </c>
      <c r="P18" s="509" t="s">
        <v>836</v>
      </c>
      <c r="R18" s="509" t="s">
        <v>359</v>
      </c>
      <c r="T18" s="271" t="s">
        <v>836</v>
      </c>
    </row>
    <row r="19" spans="2:20" ht="15" customHeight="1" x14ac:dyDescent="0.2">
      <c r="B19" s="144">
        <f t="shared" si="0"/>
        <v>0</v>
      </c>
      <c r="C19" s="511" t="s">
        <v>837</v>
      </c>
      <c r="E19" s="110">
        <v>38</v>
      </c>
      <c r="G19" s="96" t="s">
        <v>168</v>
      </c>
      <c r="H19" s="18"/>
      <c r="I19" s="129"/>
      <c r="J19" s="157"/>
      <c r="K19" s="156"/>
      <c r="M19" s="153" t="s">
        <v>186</v>
      </c>
      <c r="N19" s="154" t="s">
        <v>187</v>
      </c>
      <c r="P19" s="509" t="s">
        <v>837</v>
      </c>
      <c r="R19" s="509" t="s">
        <v>613</v>
      </c>
      <c r="T19" s="270" t="s">
        <v>837</v>
      </c>
    </row>
    <row r="20" spans="2:20" ht="15" customHeight="1" x14ac:dyDescent="0.2">
      <c r="B20" s="144">
        <f t="shared" si="0"/>
        <v>0</v>
      </c>
      <c r="C20" s="511" t="s">
        <v>838</v>
      </c>
      <c r="E20" s="110">
        <v>40</v>
      </c>
      <c r="G20" s="159">
        <v>1.25</v>
      </c>
      <c r="H20" s="18"/>
      <c r="I20" s="130"/>
      <c r="J20" s="160"/>
      <c r="K20" s="161"/>
      <c r="M20" s="153" t="s">
        <v>188</v>
      </c>
      <c r="N20" s="154" t="s">
        <v>189</v>
      </c>
      <c r="P20" s="509" t="s">
        <v>838</v>
      </c>
      <c r="R20" s="509" t="s">
        <v>616</v>
      </c>
      <c r="T20" s="270" t="s">
        <v>838</v>
      </c>
    </row>
    <row r="21" spans="2:20" ht="15" customHeight="1" x14ac:dyDescent="0.2">
      <c r="B21" s="144">
        <f t="shared" si="0"/>
        <v>0</v>
      </c>
      <c r="C21" s="509" t="s">
        <v>839</v>
      </c>
      <c r="E21" s="110">
        <v>42</v>
      </c>
      <c r="G21" s="162">
        <v>1.5</v>
      </c>
      <c r="H21" s="18"/>
      <c r="J21" s="146" t="s">
        <v>209</v>
      </c>
      <c r="K21" s="147">
        <f>MAX(K4:K20)</f>
        <v>1.62</v>
      </c>
      <c r="M21" s="153" t="s">
        <v>190</v>
      </c>
      <c r="N21" s="154" t="s">
        <v>191</v>
      </c>
      <c r="P21" s="509" t="s">
        <v>839</v>
      </c>
      <c r="R21" s="509" t="s">
        <v>285</v>
      </c>
      <c r="T21" s="270" t="s">
        <v>839</v>
      </c>
    </row>
    <row r="22" spans="2:20" ht="15" customHeight="1" x14ac:dyDescent="0.2">
      <c r="B22" s="144">
        <f t="shared" si="0"/>
        <v>0</v>
      </c>
      <c r="C22" s="509" t="s">
        <v>840</v>
      </c>
      <c r="E22" s="110">
        <v>44</v>
      </c>
      <c r="G22" s="162">
        <v>1.75</v>
      </c>
      <c r="H22" s="18"/>
      <c r="M22" s="153" t="s">
        <v>24</v>
      </c>
      <c r="N22" s="154" t="s">
        <v>192</v>
      </c>
      <c r="P22" s="509" t="s">
        <v>840</v>
      </c>
      <c r="R22" s="509" t="s">
        <v>279</v>
      </c>
      <c r="T22" s="270" t="s">
        <v>840</v>
      </c>
    </row>
    <row r="23" spans="2:20" ht="15" customHeight="1" x14ac:dyDescent="0.2">
      <c r="B23" s="144">
        <f t="shared" si="0"/>
        <v>0</v>
      </c>
      <c r="C23" s="511" t="s">
        <v>841</v>
      </c>
      <c r="E23" s="110">
        <v>46</v>
      </c>
      <c r="G23" s="162">
        <v>2.25</v>
      </c>
      <c r="H23" s="18"/>
      <c r="M23" s="153" t="s">
        <v>22</v>
      </c>
      <c r="N23" s="154" t="s">
        <v>173</v>
      </c>
      <c r="P23" s="509" t="s">
        <v>841</v>
      </c>
      <c r="R23" s="509" t="s">
        <v>614</v>
      </c>
      <c r="T23" s="270" t="s">
        <v>841</v>
      </c>
    </row>
    <row r="24" spans="2:20" ht="15" customHeight="1" x14ac:dyDescent="0.2">
      <c r="B24" s="144">
        <f t="shared" si="0"/>
        <v>0</v>
      </c>
      <c r="C24" s="158" t="s">
        <v>759</v>
      </c>
      <c r="E24" s="110">
        <v>48</v>
      </c>
      <c r="G24" s="96" t="s">
        <v>35</v>
      </c>
      <c r="H24" s="18"/>
      <c r="M24" s="163" t="s">
        <v>82</v>
      </c>
      <c r="N24" s="164" t="s">
        <v>212</v>
      </c>
      <c r="P24" s="509" t="s">
        <v>759</v>
      </c>
      <c r="R24" s="509" t="s">
        <v>605</v>
      </c>
      <c r="T24" s="270" t="s">
        <v>759</v>
      </c>
    </row>
    <row r="25" spans="2:20" ht="15" customHeight="1" x14ac:dyDescent="0.2">
      <c r="B25" s="144">
        <f t="shared" si="0"/>
        <v>0</v>
      </c>
      <c r="C25" s="158" t="s">
        <v>760</v>
      </c>
      <c r="E25" s="110">
        <v>50</v>
      </c>
      <c r="G25" s="159" t="s">
        <v>4</v>
      </c>
      <c r="H25" s="18"/>
      <c r="P25" s="509" t="s">
        <v>760</v>
      </c>
      <c r="R25" s="509" t="s">
        <v>413</v>
      </c>
      <c r="T25" s="270" t="s">
        <v>760</v>
      </c>
    </row>
    <row r="26" spans="2:20" ht="15" customHeight="1" x14ac:dyDescent="0.2">
      <c r="B26" s="144">
        <f t="shared" si="0"/>
        <v>0</v>
      </c>
      <c r="C26" s="158" t="s">
        <v>842</v>
      </c>
      <c r="E26" s="110">
        <v>52</v>
      </c>
      <c r="G26" s="162" t="s">
        <v>2</v>
      </c>
      <c r="H26" s="18"/>
      <c r="P26" s="509" t="s">
        <v>842</v>
      </c>
      <c r="R26" s="509" t="s">
        <v>195</v>
      </c>
      <c r="T26" s="270" t="s">
        <v>842</v>
      </c>
    </row>
    <row r="27" spans="2:20" ht="15" customHeight="1" x14ac:dyDescent="0.2">
      <c r="B27" s="144">
        <f t="shared" si="0"/>
        <v>0</v>
      </c>
      <c r="C27" s="158" t="s">
        <v>843</v>
      </c>
      <c r="E27" s="110">
        <v>24</v>
      </c>
      <c r="G27" s="162" t="s">
        <v>26</v>
      </c>
      <c r="H27" s="18"/>
      <c r="P27" s="509" t="s">
        <v>843</v>
      </c>
      <c r="T27" s="270" t="s">
        <v>843</v>
      </c>
    </row>
    <row r="28" spans="2:20" ht="15" customHeight="1" x14ac:dyDescent="0.2">
      <c r="B28" s="144">
        <f t="shared" si="0"/>
        <v>0</v>
      </c>
      <c r="C28" s="158" t="s">
        <v>844</v>
      </c>
      <c r="E28" s="110">
        <v>56</v>
      </c>
      <c r="G28" s="165" t="s">
        <v>21</v>
      </c>
      <c r="H28" s="18"/>
      <c r="P28" s="509" t="s">
        <v>844</v>
      </c>
      <c r="T28" s="270" t="s">
        <v>844</v>
      </c>
    </row>
    <row r="29" spans="2:20" ht="15" customHeight="1" x14ac:dyDescent="0.2">
      <c r="B29" s="144">
        <f t="shared" si="0"/>
        <v>0</v>
      </c>
      <c r="C29" s="149" t="s">
        <v>845</v>
      </c>
      <c r="E29" s="110">
        <v>58</v>
      </c>
      <c r="G29" s="165" t="s">
        <v>3</v>
      </c>
      <c r="H29" s="18"/>
      <c r="P29" s="509" t="s">
        <v>845</v>
      </c>
      <c r="T29" s="270" t="s">
        <v>845</v>
      </c>
    </row>
    <row r="30" spans="2:20" ht="15" customHeight="1" x14ac:dyDescent="0.2">
      <c r="B30" s="144">
        <f t="shared" si="0"/>
        <v>0</v>
      </c>
      <c r="C30" s="149" t="s">
        <v>846</v>
      </c>
      <c r="E30" s="110">
        <v>60</v>
      </c>
      <c r="G30" s="165" t="s">
        <v>213</v>
      </c>
      <c r="H30" s="18"/>
      <c r="P30" s="509" t="s">
        <v>846</v>
      </c>
      <c r="T30" s="270" t="s">
        <v>846</v>
      </c>
    </row>
    <row r="31" spans="2:20" ht="15" customHeight="1" x14ac:dyDescent="0.2">
      <c r="B31" s="144">
        <f t="shared" si="0"/>
        <v>0</v>
      </c>
      <c r="C31" s="158" t="s">
        <v>847</v>
      </c>
      <c r="E31" s="110">
        <v>62</v>
      </c>
      <c r="G31" s="165" t="s">
        <v>214</v>
      </c>
      <c r="H31" s="18"/>
      <c r="P31" s="509" t="s">
        <v>847</v>
      </c>
      <c r="T31" s="270" t="s">
        <v>847</v>
      </c>
    </row>
    <row r="32" spans="2:20" ht="15" customHeight="1" x14ac:dyDescent="0.2">
      <c r="B32" s="144">
        <f t="shared" si="0"/>
        <v>0</v>
      </c>
      <c r="C32" s="158" t="s">
        <v>848</v>
      </c>
      <c r="E32" s="110">
        <v>64</v>
      </c>
      <c r="H32" s="18"/>
      <c r="P32" s="509" t="s">
        <v>848</v>
      </c>
      <c r="T32" s="270" t="s">
        <v>848</v>
      </c>
    </row>
    <row r="33" spans="2:20" ht="15" customHeight="1" x14ac:dyDescent="0.2">
      <c r="B33" s="144">
        <f t="shared" si="0"/>
        <v>0</v>
      </c>
      <c r="C33" s="158" t="s">
        <v>849</v>
      </c>
      <c r="E33" s="110">
        <v>80</v>
      </c>
      <c r="G33" s="1120" t="s">
        <v>660</v>
      </c>
      <c r="H33" s="18"/>
      <c r="P33" s="509" t="s">
        <v>849</v>
      </c>
      <c r="T33" s="270" t="s">
        <v>849</v>
      </c>
    </row>
    <row r="34" spans="2:20" ht="15" customHeight="1" x14ac:dyDescent="0.2">
      <c r="B34" s="144">
        <f t="shared" si="0"/>
        <v>0</v>
      </c>
      <c r="C34" s="158" t="s">
        <v>850</v>
      </c>
      <c r="E34" s="110">
        <v>96</v>
      </c>
      <c r="G34" s="1198"/>
      <c r="H34" s="18"/>
      <c r="P34" s="509" t="s">
        <v>850</v>
      </c>
      <c r="T34" s="270" t="s">
        <v>850</v>
      </c>
    </row>
    <row r="35" spans="2:20" ht="15" customHeight="1" x14ac:dyDescent="0.2">
      <c r="B35" s="144">
        <f t="shared" si="0"/>
        <v>0</v>
      </c>
      <c r="C35" s="158" t="s">
        <v>851</v>
      </c>
      <c r="E35" s="524">
        <v>128</v>
      </c>
      <c r="G35" s="578" t="s">
        <v>663</v>
      </c>
      <c r="H35" s="18"/>
      <c r="P35" s="509" t="s">
        <v>851</v>
      </c>
      <c r="T35" s="270" t="s">
        <v>851</v>
      </c>
    </row>
    <row r="36" spans="2:20" ht="15" customHeight="1" x14ac:dyDescent="0.2">
      <c r="B36" s="144">
        <f t="shared" si="0"/>
        <v>0</v>
      </c>
      <c r="C36" s="149" t="s">
        <v>852</v>
      </c>
      <c r="E36" s="111" t="s">
        <v>629</v>
      </c>
      <c r="G36" s="578" t="s">
        <v>664</v>
      </c>
      <c r="H36" s="18"/>
      <c r="P36" s="509" t="s">
        <v>852</v>
      </c>
      <c r="T36" s="270" t="s">
        <v>852</v>
      </c>
    </row>
    <row r="37" spans="2:20" ht="15" customHeight="1" x14ac:dyDescent="0.2">
      <c r="B37" s="144">
        <f t="shared" si="0"/>
        <v>0</v>
      </c>
      <c r="C37" s="149" t="s">
        <v>853</v>
      </c>
      <c r="G37" s="578" t="s">
        <v>665</v>
      </c>
      <c r="H37" s="18"/>
      <c r="P37" s="509" t="s">
        <v>853</v>
      </c>
      <c r="T37" s="271" t="s">
        <v>853</v>
      </c>
    </row>
    <row r="38" spans="2:20" ht="15" customHeight="1" x14ac:dyDescent="0.2">
      <c r="B38" s="144">
        <f t="shared" si="0"/>
        <v>0</v>
      </c>
      <c r="C38" s="149" t="s">
        <v>854</v>
      </c>
      <c r="E38" s="522" t="s">
        <v>623</v>
      </c>
      <c r="G38" s="579" t="s">
        <v>729</v>
      </c>
      <c r="H38" s="18"/>
      <c r="P38" s="509" t="s">
        <v>854</v>
      </c>
      <c r="T38" s="270" t="s">
        <v>854</v>
      </c>
    </row>
    <row r="39" spans="2:20" ht="15" customHeight="1" x14ac:dyDescent="0.2">
      <c r="B39" s="144">
        <f t="shared" si="0"/>
        <v>0</v>
      </c>
      <c r="C39" s="158" t="s">
        <v>855</v>
      </c>
      <c r="E39" s="523" t="s">
        <v>624</v>
      </c>
      <c r="G39" s="579" t="s">
        <v>666</v>
      </c>
      <c r="H39" s="18"/>
      <c r="P39" s="509" t="s">
        <v>855</v>
      </c>
      <c r="T39" s="270" t="s">
        <v>855</v>
      </c>
    </row>
    <row r="40" spans="2:20" ht="15" customHeight="1" x14ac:dyDescent="0.2">
      <c r="B40" s="144">
        <f t="shared" si="0"/>
        <v>4.3200000000000038</v>
      </c>
      <c r="C40" s="149" t="s">
        <v>754</v>
      </c>
      <c r="E40" s="523" t="s">
        <v>625</v>
      </c>
      <c r="G40" s="579" t="s">
        <v>730</v>
      </c>
      <c r="H40" s="15"/>
      <c r="P40" s="509" t="s">
        <v>754</v>
      </c>
      <c r="T40" s="271" t="s">
        <v>754</v>
      </c>
    </row>
    <row r="41" spans="2:20" ht="15" customHeight="1" x14ac:dyDescent="0.2">
      <c r="B41" s="144">
        <f t="shared" si="0"/>
        <v>0</v>
      </c>
      <c r="C41" s="149" t="s">
        <v>856</v>
      </c>
      <c r="E41" s="523" t="s">
        <v>626</v>
      </c>
      <c r="G41" s="579" t="s">
        <v>667</v>
      </c>
      <c r="H41" s="15"/>
      <c r="P41" s="509" t="s">
        <v>856</v>
      </c>
      <c r="T41" s="270" t="s">
        <v>856</v>
      </c>
    </row>
    <row r="42" spans="2:20" ht="15" customHeight="1" x14ac:dyDescent="0.2">
      <c r="B42" s="144">
        <f t="shared" si="0"/>
        <v>0</v>
      </c>
      <c r="C42" s="158" t="s">
        <v>857</v>
      </c>
      <c r="E42" s="523" t="s">
        <v>627</v>
      </c>
      <c r="G42" s="579"/>
      <c r="H42" s="15"/>
      <c r="P42" s="509" t="s">
        <v>857</v>
      </c>
      <c r="T42" s="270" t="s">
        <v>857</v>
      </c>
    </row>
    <row r="43" spans="2:20" ht="15" customHeight="1" x14ac:dyDescent="0.2">
      <c r="B43" s="144">
        <f t="shared" si="0"/>
        <v>0</v>
      </c>
      <c r="C43" s="158" t="s">
        <v>858</v>
      </c>
      <c r="E43" s="523" t="s">
        <v>628</v>
      </c>
      <c r="H43" s="15"/>
      <c r="P43" s="509" t="s">
        <v>858</v>
      </c>
      <c r="T43" s="270" t="s">
        <v>858</v>
      </c>
    </row>
    <row r="44" spans="2:20" ht="15" customHeight="1" x14ac:dyDescent="0.2">
      <c r="B44" s="144">
        <f t="shared" si="0"/>
        <v>0</v>
      </c>
      <c r="C44" s="158" t="s">
        <v>859</v>
      </c>
      <c r="E44" s="523"/>
      <c r="H44" s="15"/>
      <c r="P44" s="509" t="s">
        <v>859</v>
      </c>
      <c r="T44" s="270" t="s">
        <v>859</v>
      </c>
    </row>
    <row r="45" spans="2:20" ht="15" customHeight="1" x14ac:dyDescent="0.2">
      <c r="B45" s="144">
        <f t="shared" si="0"/>
        <v>0</v>
      </c>
      <c r="C45" s="149" t="s">
        <v>860</v>
      </c>
      <c r="E45" s="523"/>
      <c r="H45" s="15"/>
      <c r="P45" s="509" t="s">
        <v>860</v>
      </c>
      <c r="T45" s="270" t="s">
        <v>860</v>
      </c>
    </row>
    <row r="46" spans="2:20" ht="15" customHeight="1" x14ac:dyDescent="0.2">
      <c r="B46" s="144">
        <f t="shared" si="0"/>
        <v>0</v>
      </c>
      <c r="C46" s="149" t="s">
        <v>861</v>
      </c>
      <c r="H46" s="15"/>
      <c r="P46" s="509" t="s">
        <v>861</v>
      </c>
      <c r="T46" s="270" t="s">
        <v>861</v>
      </c>
    </row>
    <row r="47" spans="2:20" ht="15" customHeight="1" x14ac:dyDescent="0.2">
      <c r="B47" s="144">
        <f t="shared" si="0"/>
        <v>0</v>
      </c>
      <c r="C47" s="158" t="s">
        <v>862</v>
      </c>
      <c r="H47" s="15"/>
      <c r="P47" s="509" t="s">
        <v>862</v>
      </c>
      <c r="T47" s="270" t="s">
        <v>862</v>
      </c>
    </row>
    <row r="48" spans="2:20" ht="15" customHeight="1" x14ac:dyDescent="0.2">
      <c r="B48" s="144">
        <f t="shared" si="0"/>
        <v>0</v>
      </c>
      <c r="C48" s="149" t="s">
        <v>863</v>
      </c>
      <c r="H48" s="15"/>
      <c r="P48" s="509" t="s">
        <v>863</v>
      </c>
      <c r="T48" s="270" t="s">
        <v>863</v>
      </c>
    </row>
    <row r="49" spans="2:20" ht="15" customHeight="1" x14ac:dyDescent="0.2">
      <c r="B49" s="144">
        <f t="shared" si="0"/>
        <v>0</v>
      </c>
      <c r="C49" s="149" t="s">
        <v>864</v>
      </c>
      <c r="H49" s="15"/>
      <c r="P49" s="509" t="s">
        <v>864</v>
      </c>
      <c r="T49" s="270" t="s">
        <v>864</v>
      </c>
    </row>
    <row r="50" spans="2:20" ht="15" customHeight="1" x14ac:dyDescent="0.2">
      <c r="B50" s="144">
        <f t="shared" si="0"/>
        <v>0</v>
      </c>
      <c r="C50" s="158" t="s">
        <v>865</v>
      </c>
      <c r="H50" s="15"/>
      <c r="P50" s="509" t="s">
        <v>865</v>
      </c>
      <c r="T50" s="270" t="s">
        <v>865</v>
      </c>
    </row>
    <row r="51" spans="2:20" ht="15" customHeight="1" x14ac:dyDescent="0.2">
      <c r="B51" s="144">
        <f t="shared" si="0"/>
        <v>0</v>
      </c>
      <c r="C51" s="158" t="s">
        <v>866</v>
      </c>
      <c r="H51" s="15"/>
      <c r="P51" s="509" t="s">
        <v>866</v>
      </c>
      <c r="T51" s="270" t="s">
        <v>866</v>
      </c>
    </row>
    <row r="52" spans="2:20" ht="15" customHeight="1" x14ac:dyDescent="0.2">
      <c r="B52" s="144">
        <f t="shared" si="0"/>
        <v>0</v>
      </c>
      <c r="C52" s="158" t="s">
        <v>867</v>
      </c>
      <c r="H52" s="15"/>
      <c r="P52" s="509" t="s">
        <v>867</v>
      </c>
      <c r="T52" s="270" t="s">
        <v>867</v>
      </c>
    </row>
    <row r="53" spans="2:20" ht="15" customHeight="1" x14ac:dyDescent="0.2">
      <c r="B53" s="144">
        <f t="shared" si="0"/>
        <v>0</v>
      </c>
      <c r="C53" s="158" t="s">
        <v>868</v>
      </c>
      <c r="H53" s="15"/>
      <c r="P53" s="509" t="s">
        <v>868</v>
      </c>
      <c r="T53" s="270" t="s">
        <v>868</v>
      </c>
    </row>
    <row r="54" spans="2:20" ht="15" customHeight="1" x14ac:dyDescent="0.2">
      <c r="B54" s="144">
        <f t="shared" si="0"/>
        <v>0</v>
      </c>
      <c r="C54" s="158" t="s">
        <v>869</v>
      </c>
      <c r="H54" s="15"/>
      <c r="P54" s="509" t="s">
        <v>869</v>
      </c>
      <c r="T54" s="270" t="s">
        <v>869</v>
      </c>
    </row>
    <row r="55" spans="2:20" ht="15" customHeight="1" x14ac:dyDescent="0.2">
      <c r="B55" s="144">
        <f t="shared" si="0"/>
        <v>0</v>
      </c>
      <c r="C55" s="158" t="s">
        <v>870</v>
      </c>
      <c r="H55" s="15"/>
      <c r="P55" s="509" t="s">
        <v>870</v>
      </c>
      <c r="T55" s="270" t="s">
        <v>870</v>
      </c>
    </row>
    <row r="56" spans="2:20" ht="15" customHeight="1" x14ac:dyDescent="0.2">
      <c r="B56" s="144">
        <f t="shared" si="0"/>
        <v>0</v>
      </c>
      <c r="C56" s="158" t="s">
        <v>871</v>
      </c>
      <c r="H56" s="15"/>
      <c r="P56" s="509" t="s">
        <v>871</v>
      </c>
      <c r="T56" s="270" t="s">
        <v>871</v>
      </c>
    </row>
    <row r="57" spans="2:20" ht="15" customHeight="1" x14ac:dyDescent="0.2">
      <c r="B57" s="144">
        <f t="shared" si="0"/>
        <v>0</v>
      </c>
      <c r="C57" s="158" t="s">
        <v>872</v>
      </c>
      <c r="H57" s="15"/>
      <c r="P57" s="509" t="s">
        <v>872</v>
      </c>
      <c r="T57" s="270" t="s">
        <v>872</v>
      </c>
    </row>
    <row r="58" spans="2:20" ht="15" customHeight="1" x14ac:dyDescent="0.2">
      <c r="B58" s="144">
        <f t="shared" si="0"/>
        <v>66.997750000000025</v>
      </c>
      <c r="C58" s="158" t="s">
        <v>873</v>
      </c>
      <c r="P58" s="509" t="s">
        <v>873</v>
      </c>
      <c r="T58" s="270" t="s">
        <v>873</v>
      </c>
    </row>
    <row r="59" spans="2:20" ht="15" customHeight="1" x14ac:dyDescent="0.2">
      <c r="B59" s="144">
        <f t="shared" si="0"/>
        <v>0</v>
      </c>
      <c r="C59" s="158" t="s">
        <v>874</v>
      </c>
      <c r="P59" s="509" t="s">
        <v>874</v>
      </c>
      <c r="T59" s="270" t="s">
        <v>874</v>
      </c>
    </row>
    <row r="60" spans="2:20" ht="15" customHeight="1" x14ac:dyDescent="0.2">
      <c r="B60" s="144">
        <f t="shared" si="0"/>
        <v>0</v>
      </c>
      <c r="C60" s="158" t="s">
        <v>875</v>
      </c>
      <c r="P60" s="509" t="s">
        <v>875</v>
      </c>
      <c r="T60" s="270" t="s">
        <v>875</v>
      </c>
    </row>
    <row r="61" spans="2:20" ht="15" customHeight="1" x14ac:dyDescent="0.2">
      <c r="B61" s="144">
        <f t="shared" si="0"/>
        <v>0</v>
      </c>
      <c r="C61" s="158" t="s">
        <v>876</v>
      </c>
      <c r="P61" s="509" t="s">
        <v>876</v>
      </c>
      <c r="T61" s="270" t="s">
        <v>876</v>
      </c>
    </row>
    <row r="62" spans="2:20" ht="15" customHeight="1" x14ac:dyDescent="0.2">
      <c r="B62" s="144">
        <f t="shared" si="0"/>
        <v>0</v>
      </c>
      <c r="C62" s="158" t="s">
        <v>877</v>
      </c>
      <c r="P62" s="509" t="s">
        <v>877</v>
      </c>
      <c r="T62" s="270" t="s">
        <v>877</v>
      </c>
    </row>
    <row r="63" spans="2:20" ht="15" customHeight="1" x14ac:dyDescent="0.2">
      <c r="B63" s="144">
        <f t="shared" si="0"/>
        <v>0</v>
      </c>
      <c r="C63" s="158" t="s">
        <v>878</v>
      </c>
      <c r="P63" s="509" t="s">
        <v>878</v>
      </c>
      <c r="T63" s="270" t="s">
        <v>878</v>
      </c>
    </row>
    <row r="64" spans="2:20" ht="15" customHeight="1" x14ac:dyDescent="0.2">
      <c r="B64" s="144">
        <f t="shared" si="0"/>
        <v>0</v>
      </c>
      <c r="C64" s="158" t="s">
        <v>879</v>
      </c>
      <c r="P64" s="509" t="s">
        <v>879</v>
      </c>
      <c r="T64" s="270" t="s">
        <v>879</v>
      </c>
    </row>
    <row r="65" spans="2:20" ht="15" customHeight="1" x14ac:dyDescent="0.2">
      <c r="B65" s="144">
        <f t="shared" si="0"/>
        <v>0</v>
      </c>
      <c r="C65" s="158" t="s">
        <v>880</v>
      </c>
      <c r="P65" s="509" t="s">
        <v>880</v>
      </c>
      <c r="T65" s="270" t="s">
        <v>880</v>
      </c>
    </row>
    <row r="66" spans="2:20" ht="15" customHeight="1" x14ac:dyDescent="0.2">
      <c r="B66" s="144">
        <f t="shared" si="0"/>
        <v>0</v>
      </c>
      <c r="C66" s="158" t="s">
        <v>881</v>
      </c>
      <c r="P66" s="509" t="s">
        <v>881</v>
      </c>
      <c r="T66" s="270" t="s">
        <v>881</v>
      </c>
    </row>
    <row r="67" spans="2:20" ht="15" customHeight="1" x14ac:dyDescent="0.2">
      <c r="B67" s="144">
        <f t="shared" ref="B67:B122" si="1">SUMIF(DTCAUSE,C67,DEF_PROD)</f>
        <v>0</v>
      </c>
      <c r="C67" s="158" t="s">
        <v>882</v>
      </c>
      <c r="P67" s="509" t="s">
        <v>882</v>
      </c>
      <c r="T67" s="270" t="s">
        <v>882</v>
      </c>
    </row>
    <row r="68" spans="2:20" ht="15" customHeight="1" x14ac:dyDescent="0.2">
      <c r="B68" s="144">
        <f t="shared" si="1"/>
        <v>14.040000000000013</v>
      </c>
      <c r="C68" s="158" t="s">
        <v>883</v>
      </c>
      <c r="P68" s="509" t="s">
        <v>883</v>
      </c>
      <c r="T68" s="270" t="s">
        <v>883</v>
      </c>
    </row>
    <row r="69" spans="2:20" ht="15" customHeight="1" x14ac:dyDescent="0.2">
      <c r="B69" s="144">
        <f t="shared" si="1"/>
        <v>0</v>
      </c>
      <c r="C69" s="158" t="s">
        <v>884</v>
      </c>
      <c r="P69" s="509" t="s">
        <v>884</v>
      </c>
      <c r="T69" s="270" t="s">
        <v>884</v>
      </c>
    </row>
    <row r="70" spans="2:20" ht="15" customHeight="1" x14ac:dyDescent="0.2">
      <c r="B70" s="144">
        <f t="shared" si="1"/>
        <v>0</v>
      </c>
      <c r="C70" s="149" t="s">
        <v>885</v>
      </c>
      <c r="P70" s="509" t="s">
        <v>885</v>
      </c>
      <c r="T70" s="270" t="s">
        <v>885</v>
      </c>
    </row>
    <row r="71" spans="2:20" ht="15" customHeight="1" x14ac:dyDescent="0.2">
      <c r="B71" s="144">
        <f t="shared" si="1"/>
        <v>0</v>
      </c>
      <c r="C71" s="149" t="s">
        <v>886</v>
      </c>
      <c r="P71" s="509" t="s">
        <v>886</v>
      </c>
      <c r="T71" s="271" t="s">
        <v>886</v>
      </c>
    </row>
    <row r="72" spans="2:20" ht="15" customHeight="1" x14ac:dyDescent="0.2">
      <c r="B72" s="144">
        <f t="shared" si="1"/>
        <v>0</v>
      </c>
      <c r="C72" s="158" t="s">
        <v>887</v>
      </c>
      <c r="P72" s="509" t="s">
        <v>887</v>
      </c>
      <c r="T72" s="270" t="s">
        <v>887</v>
      </c>
    </row>
    <row r="73" spans="2:20" ht="15" customHeight="1" x14ac:dyDescent="0.2">
      <c r="B73" s="144">
        <f t="shared" si="1"/>
        <v>0</v>
      </c>
      <c r="C73" s="158" t="s">
        <v>888</v>
      </c>
      <c r="P73" s="509" t="s">
        <v>888</v>
      </c>
      <c r="T73" s="270" t="s">
        <v>888</v>
      </c>
    </row>
    <row r="74" spans="2:20" ht="15" customHeight="1" x14ac:dyDescent="0.2">
      <c r="B74" s="144">
        <f t="shared" si="1"/>
        <v>0</v>
      </c>
      <c r="C74" s="149" t="s">
        <v>889</v>
      </c>
      <c r="P74" s="509" t="s">
        <v>889</v>
      </c>
      <c r="T74" s="270" t="s">
        <v>889</v>
      </c>
    </row>
    <row r="75" spans="2:20" ht="15" customHeight="1" x14ac:dyDescent="0.2">
      <c r="B75" s="144">
        <f t="shared" si="1"/>
        <v>0</v>
      </c>
      <c r="C75" s="158" t="s">
        <v>890</v>
      </c>
      <c r="P75" s="509" t="s">
        <v>890</v>
      </c>
      <c r="T75" s="270" t="s">
        <v>890</v>
      </c>
    </row>
    <row r="76" spans="2:20" ht="15" customHeight="1" x14ac:dyDescent="0.2">
      <c r="B76" s="144">
        <f t="shared" si="1"/>
        <v>0</v>
      </c>
      <c r="C76" s="149" t="s">
        <v>891</v>
      </c>
      <c r="P76" s="509" t="s">
        <v>891</v>
      </c>
      <c r="T76" s="270" t="s">
        <v>891</v>
      </c>
    </row>
    <row r="77" spans="2:20" ht="15" customHeight="1" x14ac:dyDescent="0.2">
      <c r="B77" s="144">
        <f t="shared" si="1"/>
        <v>0</v>
      </c>
      <c r="C77" s="149" t="s">
        <v>892</v>
      </c>
      <c r="P77" s="509" t="s">
        <v>892</v>
      </c>
      <c r="T77" s="270" t="s">
        <v>892</v>
      </c>
    </row>
    <row r="78" spans="2:20" ht="15" customHeight="1" x14ac:dyDescent="0.2">
      <c r="B78" s="144">
        <f t="shared" si="1"/>
        <v>0</v>
      </c>
      <c r="C78" s="149" t="s">
        <v>893</v>
      </c>
      <c r="P78" s="509" t="s">
        <v>893</v>
      </c>
      <c r="T78" s="270" t="s">
        <v>893</v>
      </c>
    </row>
    <row r="79" spans="2:20" ht="15" customHeight="1" x14ac:dyDescent="0.2">
      <c r="B79" s="144">
        <f t="shared" si="1"/>
        <v>0</v>
      </c>
      <c r="C79" s="149" t="s">
        <v>894</v>
      </c>
      <c r="P79" s="509" t="s">
        <v>894</v>
      </c>
      <c r="T79" s="270" t="s">
        <v>894</v>
      </c>
    </row>
    <row r="80" spans="2:20" ht="15" customHeight="1" x14ac:dyDescent="0.2">
      <c r="B80" s="144">
        <f t="shared" si="1"/>
        <v>0</v>
      </c>
      <c r="C80" s="158" t="s">
        <v>895</v>
      </c>
      <c r="P80" s="509" t="s">
        <v>895</v>
      </c>
      <c r="T80" s="270" t="s">
        <v>895</v>
      </c>
    </row>
    <row r="81" spans="2:20" ht="15" customHeight="1" x14ac:dyDescent="0.2">
      <c r="B81" s="144">
        <f t="shared" si="1"/>
        <v>0</v>
      </c>
      <c r="C81" s="158" t="s">
        <v>896</v>
      </c>
      <c r="P81" s="509" t="s">
        <v>896</v>
      </c>
      <c r="T81" s="270" t="s">
        <v>896</v>
      </c>
    </row>
    <row r="82" spans="2:20" ht="15" customHeight="1" x14ac:dyDescent="0.2">
      <c r="B82" s="144">
        <f t="shared" si="1"/>
        <v>0</v>
      </c>
      <c r="C82" s="158" t="s">
        <v>897</v>
      </c>
      <c r="P82" s="509" t="s">
        <v>897</v>
      </c>
      <c r="T82" s="270" t="s">
        <v>897</v>
      </c>
    </row>
    <row r="83" spans="2:20" ht="15" customHeight="1" x14ac:dyDescent="0.2">
      <c r="B83" s="144">
        <f t="shared" si="1"/>
        <v>0</v>
      </c>
      <c r="C83" s="158" t="s">
        <v>898</v>
      </c>
      <c r="P83" s="509" t="s">
        <v>898</v>
      </c>
      <c r="T83" s="270" t="s">
        <v>898</v>
      </c>
    </row>
    <row r="84" spans="2:20" ht="15" customHeight="1" x14ac:dyDescent="0.2">
      <c r="B84" s="144">
        <f t="shared" si="1"/>
        <v>0</v>
      </c>
      <c r="C84" s="158" t="s">
        <v>899</v>
      </c>
      <c r="P84" s="509" t="s">
        <v>899</v>
      </c>
      <c r="T84" s="270" t="s">
        <v>899</v>
      </c>
    </row>
    <row r="85" spans="2:20" ht="15" customHeight="1" x14ac:dyDescent="0.2">
      <c r="B85" s="144">
        <f t="shared" si="1"/>
        <v>4.2785000000000153</v>
      </c>
      <c r="C85" s="158" t="s">
        <v>900</v>
      </c>
      <c r="P85" s="509" t="s">
        <v>900</v>
      </c>
      <c r="T85" s="270" t="s">
        <v>900</v>
      </c>
    </row>
    <row r="86" spans="2:20" ht="15" customHeight="1" x14ac:dyDescent="0.2">
      <c r="B86" s="144">
        <f t="shared" si="1"/>
        <v>0</v>
      </c>
      <c r="C86" s="158" t="s">
        <v>901</v>
      </c>
      <c r="P86" s="509" t="s">
        <v>901</v>
      </c>
      <c r="T86" s="270" t="s">
        <v>901</v>
      </c>
    </row>
    <row r="87" spans="2:20" ht="15" customHeight="1" x14ac:dyDescent="0.2">
      <c r="B87" s="144">
        <f t="shared" si="1"/>
        <v>0</v>
      </c>
      <c r="C87" s="158" t="s">
        <v>902</v>
      </c>
      <c r="P87" s="509" t="s">
        <v>902</v>
      </c>
      <c r="T87" s="270" t="s">
        <v>902</v>
      </c>
    </row>
    <row r="88" spans="2:20" ht="15" customHeight="1" x14ac:dyDescent="0.2">
      <c r="B88" s="144">
        <f t="shared" si="1"/>
        <v>0</v>
      </c>
      <c r="C88" s="158" t="s">
        <v>903</v>
      </c>
      <c r="P88" s="509" t="s">
        <v>903</v>
      </c>
      <c r="T88" s="270" t="s">
        <v>903</v>
      </c>
    </row>
    <row r="89" spans="2:20" ht="15" customHeight="1" x14ac:dyDescent="0.2">
      <c r="B89" s="144">
        <f t="shared" si="1"/>
        <v>0</v>
      </c>
      <c r="C89" s="158" t="s">
        <v>904</v>
      </c>
      <c r="P89" s="509" t="s">
        <v>904</v>
      </c>
      <c r="T89" s="270" t="s">
        <v>904</v>
      </c>
    </row>
    <row r="90" spans="2:20" ht="15" customHeight="1" x14ac:dyDescent="0.2">
      <c r="B90" s="144">
        <f t="shared" si="1"/>
        <v>0</v>
      </c>
      <c r="C90" s="158" t="s">
        <v>905</v>
      </c>
      <c r="P90" s="509" t="s">
        <v>905</v>
      </c>
      <c r="T90" s="270" t="s">
        <v>905</v>
      </c>
    </row>
    <row r="91" spans="2:20" ht="15" customHeight="1" x14ac:dyDescent="0.2">
      <c r="B91" s="144">
        <f t="shared" si="1"/>
        <v>7.8166666666668476</v>
      </c>
      <c r="C91" s="158" t="s">
        <v>906</v>
      </c>
      <c r="P91" s="509" t="s">
        <v>906</v>
      </c>
      <c r="T91" s="270" t="s">
        <v>906</v>
      </c>
    </row>
    <row r="92" spans="2:20" ht="15" customHeight="1" x14ac:dyDescent="0.2">
      <c r="B92" s="144">
        <f t="shared" si="1"/>
        <v>0</v>
      </c>
      <c r="C92" s="158" t="s">
        <v>907</v>
      </c>
      <c r="P92" s="509" t="s">
        <v>907</v>
      </c>
      <c r="T92" s="270" t="s">
        <v>907</v>
      </c>
    </row>
    <row r="93" spans="2:20" ht="15" customHeight="1" x14ac:dyDescent="0.2">
      <c r="B93" s="144">
        <f t="shared" si="1"/>
        <v>0</v>
      </c>
      <c r="C93" s="149" t="s">
        <v>908</v>
      </c>
      <c r="P93" s="509" t="s">
        <v>908</v>
      </c>
      <c r="T93" s="271" t="s">
        <v>908</v>
      </c>
    </row>
    <row r="94" spans="2:20" ht="15" customHeight="1" x14ac:dyDescent="0.2">
      <c r="B94" s="144">
        <f t="shared" si="1"/>
        <v>0</v>
      </c>
      <c r="C94" s="158" t="s">
        <v>909</v>
      </c>
      <c r="P94" s="509" t="s">
        <v>909</v>
      </c>
      <c r="T94" s="270" t="s">
        <v>909</v>
      </c>
    </row>
    <row r="95" spans="2:20" ht="15" customHeight="1" x14ac:dyDescent="0.2">
      <c r="B95" s="144">
        <f t="shared" si="1"/>
        <v>0</v>
      </c>
      <c r="C95" s="158" t="s">
        <v>910</v>
      </c>
      <c r="P95" s="509" t="s">
        <v>910</v>
      </c>
      <c r="T95" s="270" t="s">
        <v>910</v>
      </c>
    </row>
    <row r="96" spans="2:20" ht="15" customHeight="1" x14ac:dyDescent="0.2">
      <c r="B96" s="144">
        <f t="shared" si="1"/>
        <v>0</v>
      </c>
      <c r="C96" s="158" t="s">
        <v>911</v>
      </c>
      <c r="P96" s="509" t="s">
        <v>911</v>
      </c>
      <c r="T96" s="270" t="s">
        <v>911</v>
      </c>
    </row>
    <row r="97" spans="2:20" ht="15" customHeight="1" x14ac:dyDescent="0.2">
      <c r="B97" s="144">
        <f t="shared" si="1"/>
        <v>0</v>
      </c>
      <c r="C97" s="158" t="s">
        <v>912</v>
      </c>
      <c r="P97" s="509" t="s">
        <v>912</v>
      </c>
      <c r="T97" s="270" t="s">
        <v>912</v>
      </c>
    </row>
    <row r="98" spans="2:20" ht="15" customHeight="1" x14ac:dyDescent="0.2">
      <c r="B98" s="144">
        <f t="shared" si="1"/>
        <v>0</v>
      </c>
      <c r="C98" s="158" t="s">
        <v>913</v>
      </c>
      <c r="P98" s="509" t="s">
        <v>913</v>
      </c>
      <c r="T98" s="270" t="s">
        <v>913</v>
      </c>
    </row>
    <row r="99" spans="2:20" ht="15" customHeight="1" x14ac:dyDescent="0.2">
      <c r="B99" s="144">
        <f t="shared" si="1"/>
        <v>0</v>
      </c>
      <c r="C99" s="158" t="s">
        <v>914</v>
      </c>
      <c r="P99" s="509" t="s">
        <v>914</v>
      </c>
      <c r="T99" s="270" t="s">
        <v>914</v>
      </c>
    </row>
    <row r="100" spans="2:20" ht="15" customHeight="1" x14ac:dyDescent="0.2">
      <c r="B100" s="144">
        <f t="shared" si="1"/>
        <v>0</v>
      </c>
      <c r="C100" s="158" t="s">
        <v>915</v>
      </c>
      <c r="P100" s="509" t="s">
        <v>915</v>
      </c>
      <c r="T100" s="270" t="s">
        <v>915</v>
      </c>
    </row>
    <row r="101" spans="2:20" ht="15" customHeight="1" x14ac:dyDescent="0.2">
      <c r="B101" s="144">
        <f t="shared" si="1"/>
        <v>0</v>
      </c>
      <c r="C101" s="158" t="s">
        <v>916</v>
      </c>
      <c r="P101" s="509" t="s">
        <v>916</v>
      </c>
      <c r="T101" s="270" t="s">
        <v>916</v>
      </c>
    </row>
    <row r="102" spans="2:20" ht="15" customHeight="1" x14ac:dyDescent="0.2">
      <c r="B102" s="144">
        <f t="shared" si="1"/>
        <v>0</v>
      </c>
      <c r="C102" s="158" t="s">
        <v>762</v>
      </c>
      <c r="P102" s="509" t="s">
        <v>762</v>
      </c>
      <c r="T102" s="270" t="s">
        <v>762</v>
      </c>
    </row>
    <row r="103" spans="2:20" ht="15" customHeight="1" x14ac:dyDescent="0.2">
      <c r="B103" s="144">
        <f t="shared" si="1"/>
        <v>0</v>
      </c>
      <c r="C103" s="158" t="s">
        <v>917</v>
      </c>
      <c r="P103" s="509" t="s">
        <v>917</v>
      </c>
      <c r="T103" s="270" t="s">
        <v>917</v>
      </c>
    </row>
    <row r="104" spans="2:20" ht="17.25" customHeight="1" x14ac:dyDescent="0.2">
      <c r="B104" s="144">
        <f t="shared" si="1"/>
        <v>0</v>
      </c>
      <c r="C104" s="158" t="s">
        <v>918</v>
      </c>
      <c r="P104" s="509" t="s">
        <v>918</v>
      </c>
      <c r="T104" s="270" t="s">
        <v>918</v>
      </c>
    </row>
    <row r="105" spans="2:20" x14ac:dyDescent="0.2">
      <c r="B105" s="144">
        <f t="shared" si="1"/>
        <v>0</v>
      </c>
      <c r="C105" s="158" t="s">
        <v>919</v>
      </c>
      <c r="P105" s="509" t="s">
        <v>919</v>
      </c>
      <c r="T105" s="270" t="s">
        <v>919</v>
      </c>
    </row>
    <row r="106" spans="2:20" x14ac:dyDescent="0.2">
      <c r="B106" s="144">
        <f t="shared" si="1"/>
        <v>0</v>
      </c>
      <c r="C106" s="158" t="s">
        <v>920</v>
      </c>
      <c r="P106" s="509" t="s">
        <v>920</v>
      </c>
      <c r="T106" s="270" t="s">
        <v>920</v>
      </c>
    </row>
    <row r="107" spans="2:20" x14ac:dyDescent="0.2">
      <c r="B107" s="144">
        <f t="shared" si="1"/>
        <v>0</v>
      </c>
      <c r="C107" s="149" t="s">
        <v>921</v>
      </c>
      <c r="P107" s="509" t="s">
        <v>921</v>
      </c>
      <c r="T107" s="270" t="s">
        <v>921</v>
      </c>
    </row>
    <row r="108" spans="2:20" x14ac:dyDescent="0.2">
      <c r="B108" s="144">
        <f t="shared" si="1"/>
        <v>0</v>
      </c>
      <c r="C108" s="158" t="s">
        <v>922</v>
      </c>
      <c r="P108" s="509" t="s">
        <v>922</v>
      </c>
      <c r="T108" s="270" t="s">
        <v>922</v>
      </c>
    </row>
    <row r="109" spans="2:20" x14ac:dyDescent="0.2">
      <c r="B109" s="144">
        <f t="shared" si="1"/>
        <v>0</v>
      </c>
      <c r="C109" s="158" t="s">
        <v>923</v>
      </c>
      <c r="P109" s="509" t="s">
        <v>923</v>
      </c>
      <c r="T109" s="270" t="s">
        <v>923</v>
      </c>
    </row>
    <row r="110" spans="2:20" x14ac:dyDescent="0.2">
      <c r="B110" s="144">
        <f t="shared" si="1"/>
        <v>0</v>
      </c>
      <c r="C110" s="158" t="s">
        <v>924</v>
      </c>
      <c r="P110" s="509" t="s">
        <v>924</v>
      </c>
      <c r="T110" s="270" t="s">
        <v>924</v>
      </c>
    </row>
    <row r="111" spans="2:20" x14ac:dyDescent="0.2">
      <c r="B111" s="144">
        <f t="shared" si="1"/>
        <v>0</v>
      </c>
      <c r="C111" s="158" t="s">
        <v>925</v>
      </c>
      <c r="P111" s="509" t="s">
        <v>925</v>
      </c>
      <c r="T111" s="270" t="s">
        <v>925</v>
      </c>
    </row>
    <row r="112" spans="2:20" x14ac:dyDescent="0.2">
      <c r="B112" s="144">
        <f t="shared" si="1"/>
        <v>0</v>
      </c>
      <c r="C112" s="158" t="s">
        <v>926</v>
      </c>
      <c r="P112" s="509" t="s">
        <v>926</v>
      </c>
      <c r="T112" s="270" t="s">
        <v>926</v>
      </c>
    </row>
    <row r="113" spans="2:20" x14ac:dyDescent="0.2">
      <c r="B113" s="144">
        <f t="shared" si="1"/>
        <v>0</v>
      </c>
      <c r="C113" s="158" t="s">
        <v>927</v>
      </c>
      <c r="P113" s="509" t="s">
        <v>927</v>
      </c>
      <c r="T113" s="270" t="s">
        <v>927</v>
      </c>
    </row>
    <row r="114" spans="2:20" x14ac:dyDescent="0.2">
      <c r="B114" s="144">
        <f t="shared" si="1"/>
        <v>0</v>
      </c>
      <c r="C114" s="158" t="s">
        <v>928</v>
      </c>
      <c r="P114" s="509" t="s">
        <v>928</v>
      </c>
      <c r="T114" s="270" t="s">
        <v>928</v>
      </c>
    </row>
    <row r="115" spans="2:20" x14ac:dyDescent="0.2">
      <c r="B115" s="144">
        <f t="shared" si="1"/>
        <v>0</v>
      </c>
      <c r="C115" s="149" t="s">
        <v>929</v>
      </c>
      <c r="P115" s="509" t="s">
        <v>929</v>
      </c>
      <c r="T115" s="271" t="s">
        <v>929</v>
      </c>
    </row>
    <row r="116" spans="2:20" x14ac:dyDescent="0.2">
      <c r="B116" s="144">
        <f t="shared" si="1"/>
        <v>0</v>
      </c>
      <c r="C116" s="149" t="s">
        <v>930</v>
      </c>
      <c r="P116" s="511" t="s">
        <v>930</v>
      </c>
      <c r="T116" s="270" t="s">
        <v>930</v>
      </c>
    </row>
    <row r="117" spans="2:20" x14ac:dyDescent="0.2">
      <c r="B117" s="144">
        <f t="shared" si="1"/>
        <v>0</v>
      </c>
      <c r="C117" s="158" t="s">
        <v>931</v>
      </c>
      <c r="P117" s="509" t="s">
        <v>931</v>
      </c>
      <c r="T117" s="270" t="s">
        <v>931</v>
      </c>
    </row>
    <row r="118" spans="2:20" x14ac:dyDescent="0.2">
      <c r="B118" s="144">
        <f t="shared" si="1"/>
        <v>0</v>
      </c>
      <c r="C118" s="158" t="s">
        <v>932</v>
      </c>
      <c r="P118" s="509" t="s">
        <v>932</v>
      </c>
      <c r="T118" s="270" t="s">
        <v>932</v>
      </c>
    </row>
    <row r="119" spans="2:20" x14ac:dyDescent="0.2">
      <c r="B119" s="144">
        <f t="shared" si="1"/>
        <v>0</v>
      </c>
      <c r="C119" s="158" t="s">
        <v>933</v>
      </c>
      <c r="P119" s="509" t="s">
        <v>933</v>
      </c>
      <c r="T119" s="270" t="s">
        <v>933</v>
      </c>
    </row>
    <row r="120" spans="2:20" x14ac:dyDescent="0.2">
      <c r="B120" s="144">
        <f t="shared" si="1"/>
        <v>0</v>
      </c>
      <c r="C120" s="158" t="s">
        <v>934</v>
      </c>
      <c r="P120" s="509" t="s">
        <v>934</v>
      </c>
      <c r="T120" s="270" t="s">
        <v>934</v>
      </c>
    </row>
    <row r="121" spans="2:20" x14ac:dyDescent="0.2">
      <c r="B121" s="144">
        <f t="shared" si="1"/>
        <v>0</v>
      </c>
      <c r="C121" s="149" t="s">
        <v>935</v>
      </c>
      <c r="P121" s="509" t="s">
        <v>935</v>
      </c>
      <c r="T121" s="271" t="s">
        <v>935</v>
      </c>
    </row>
    <row r="122" spans="2:20" x14ac:dyDescent="0.2">
      <c r="B122" s="144">
        <f t="shared" si="1"/>
        <v>0</v>
      </c>
      <c r="C122" s="158"/>
      <c r="P122" s="509"/>
      <c r="T122" s="270"/>
    </row>
  </sheetData>
  <sheetProtection password="CF80" sheet="1" objects="1" scenarios="1"/>
  <sortState xmlns:xlrd2="http://schemas.microsoft.com/office/spreadsheetml/2017/richdata2" ref="T3:T122">
    <sortCondition ref="T3"/>
  </sortState>
  <mergeCells count="2">
    <mergeCell ref="I2:K2"/>
    <mergeCell ref="G33:G34"/>
  </mergeCells>
  <phoneticPr fontId="31" type="noConversion"/>
  <conditionalFormatting sqref="M3:M7 M13:M18">
    <cfRule type="expression" dxfId="4" priority="1" stopIfTrue="1">
      <formula>RIGHT(O20,9)="COMINGLED"</formula>
    </cfRule>
  </conditionalFormatting>
  <conditionalFormatting sqref="M9">
    <cfRule type="expression" dxfId="3" priority="2" stopIfTrue="1">
      <formula>RIGHT(O24,9)="COMINGLED"</formula>
    </cfRule>
  </conditionalFormatting>
  <conditionalFormatting sqref="M8">
    <cfRule type="expression" dxfId="2" priority="3" stopIfTrue="1">
      <formula>RIGHT(O27,9)="COMINGLED"</formula>
    </cfRule>
  </conditionalFormatting>
  <conditionalFormatting sqref="M19:M23 M10:M12">
    <cfRule type="expression" dxfId="1" priority="4" stopIfTrue="1">
      <formula>RIGHT(O28,9)="COMINGLED"</formula>
    </cfRule>
  </conditionalFormatting>
  <conditionalFormatting sqref="M24">
    <cfRule type="expression" dxfId="0" priority="5" stopIfTrue="1">
      <formula>RIGHT(O44,9)="COMINGLED"</formula>
    </cfRule>
  </conditionalFormatting>
  <pageMargins left="0.75" right="0.75" top="1" bottom="1" header="0.5" footer="0.5"/>
  <pageSetup paperSize="9" orientation="portrait" horizontalDpi="4294967295" r:id="rId1"/>
  <headerFooter alignWithMargins="0"/>
  <cellWatches>
    <cellWatch r="G7"/>
  </cellWatch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104</vt:i4>
      </vt:variant>
    </vt:vector>
  </HeadingPairs>
  <TitlesOfParts>
    <vt:vector size="113" baseType="lpstr">
      <vt:lpstr>REPORT</vt:lpstr>
      <vt:lpstr>WELL TESTS</vt:lpstr>
      <vt:lpstr>WELL DATA</vt:lpstr>
      <vt:lpstr>WATER FLOOD WELLS</vt:lpstr>
      <vt:lpstr>DFL SHOTS</vt:lpstr>
      <vt:lpstr>LAB BS&amp;W</vt:lpstr>
      <vt:lpstr>DATA INPUT</vt:lpstr>
      <vt:lpstr>WELL LIST</vt:lpstr>
      <vt:lpstr>ADMIN</vt:lpstr>
      <vt:lpstr>AUTOFILL</vt:lpstr>
      <vt:lpstr>AUTOFILL_TEST</vt:lpstr>
      <vt:lpstr>AUTOFILL02</vt:lpstr>
      <vt:lpstr>AUTOFILL04</vt:lpstr>
      <vt:lpstr>AUTOFILL05</vt:lpstr>
      <vt:lpstr>AUTOFILL08</vt:lpstr>
      <vt:lpstr>AUTOFILL09</vt:lpstr>
      <vt:lpstr>AUTOFILL10</vt:lpstr>
      <vt:lpstr>AUTOFILL11</vt:lpstr>
      <vt:lpstr>AUTOFILL12</vt:lpstr>
      <vt:lpstr>BFPD</vt:lpstr>
      <vt:lpstr>BOPD</vt:lpstr>
      <vt:lpstr>BSW</vt:lpstr>
      <vt:lpstr>CALC01</vt:lpstr>
      <vt:lpstr>'WATER FLOOD WELLS'!CALC02</vt:lpstr>
      <vt:lpstr>CALC03</vt:lpstr>
      <vt:lpstr>CALC04</vt:lpstr>
      <vt:lpstr>CALC05</vt:lpstr>
      <vt:lpstr>CALC06</vt:lpstr>
      <vt:lpstr>CALC08</vt:lpstr>
      <vt:lpstr>CALC09</vt:lpstr>
      <vt:lpstr>CALC10</vt:lpstr>
      <vt:lpstr>CALC11</vt:lpstr>
      <vt:lpstr>CALC12</vt:lpstr>
      <vt:lpstr>CHOKE</vt:lpstr>
      <vt:lpstr>CLEARRANGE01</vt:lpstr>
      <vt:lpstr>CLEARRANGE02</vt:lpstr>
      <vt:lpstr>CLEARRANGE05</vt:lpstr>
      <vt:lpstr>COMMENT</vt:lpstr>
      <vt:lpstr>CSG_TBG</vt:lpstr>
      <vt:lpstr>DATA</vt:lpstr>
      <vt:lpstr>DATATAG</vt:lpstr>
      <vt:lpstr>DATELIST</vt:lpstr>
      <vt:lpstr>DEF_PROD</vt:lpstr>
      <vt:lpstr>DEP_FGM</vt:lpstr>
      <vt:lpstr>DFL_FILL</vt:lpstr>
      <vt:lpstr>DFLRANGE</vt:lpstr>
      <vt:lpstr>DTCAUSE</vt:lpstr>
      <vt:lpstr>E_FACTOR</vt:lpstr>
      <vt:lpstr>EDATA</vt:lpstr>
      <vt:lpstr>EST_PROD</vt:lpstr>
      <vt:lpstr>FIELD</vt:lpstr>
      <vt:lpstr>FIELD_GM</vt:lpstr>
      <vt:lpstr>'WATER FLOOD WELLS'!FIELD_SHORT</vt:lpstr>
      <vt:lpstr>FLUIDTOTAL</vt:lpstr>
      <vt:lpstr>FMGDATA</vt:lpstr>
      <vt:lpstr>GAS</vt:lpstr>
      <vt:lpstr>HOURS</vt:lpstr>
      <vt:lpstr>INDATA</vt:lpstr>
      <vt:lpstr>'WATER FLOOD WELLS'!INJ_ACTUAL</vt:lpstr>
      <vt:lpstr>'WATER FLOOD WELLS'!INJ_FIELD</vt:lpstr>
      <vt:lpstr>'WATER FLOOD WELLS'!INJ_RATE</vt:lpstr>
      <vt:lpstr>'WATER FLOOD WELLS'!INJ_STATUS</vt:lpstr>
      <vt:lpstr>'WATER FLOOD WELLS'!INJ_WATER</vt:lpstr>
      <vt:lpstr>'WATER FLOOD WELLS'!INJCUMTARG</vt:lpstr>
      <vt:lpstr>'WATER FLOOD WELLS'!INJTARG</vt:lpstr>
      <vt:lpstr>INPUTDATA</vt:lpstr>
      <vt:lpstr>INPUTTARGET</vt:lpstr>
      <vt:lpstr>LAB_CLEAR</vt:lpstr>
      <vt:lpstr>LN_FACTOR</vt:lpstr>
      <vt:lpstr>LocalPath</vt:lpstr>
      <vt:lpstr>OIL</vt:lpstr>
      <vt:lpstr>ORFICE_SIZE</vt:lpstr>
      <vt:lpstr>'WATER FLOOD WELLS'!PASTEINJDATA</vt:lpstr>
      <vt:lpstr>REPORT!PASTEMETERDATA</vt:lpstr>
      <vt:lpstr>PASTEWELLDATA</vt:lpstr>
      <vt:lpstr>'DFL SHOTS'!Print_Area</vt:lpstr>
      <vt:lpstr>REPORT!Print_Area</vt:lpstr>
      <vt:lpstr>'WATER FLOOD WELLS'!Print_Area</vt:lpstr>
      <vt:lpstr>'WELL TESTS'!Print_Area</vt:lpstr>
      <vt:lpstr>'WELL DATA'!Print_Titles</vt:lpstr>
      <vt:lpstr>PUMP_SIZE</vt:lpstr>
      <vt:lpstr>REPDATE</vt:lpstr>
      <vt:lpstr>REPORTDATE</vt:lpstr>
      <vt:lpstr>ReportDate1</vt:lpstr>
      <vt:lpstr>REPORTDAY</vt:lpstr>
      <vt:lpstr>ReportName</vt:lpstr>
      <vt:lpstr>'WATER FLOOD WELLS'!REQ_RATE</vt:lpstr>
      <vt:lpstr>RPTMONTH</vt:lpstr>
      <vt:lpstr>RPTNAME</vt:lpstr>
      <vt:lpstr>SORTLIST01</vt:lpstr>
      <vt:lpstr>TARG_FIELD</vt:lpstr>
      <vt:lpstr>'WATER FLOOD WELLS'!TARG_WATER</vt:lpstr>
      <vt:lpstr>'WATER FLOOD WELLS'!TDYCUM</vt:lpstr>
      <vt:lpstr>TDYINJ</vt:lpstr>
      <vt:lpstr>TDYPROD</vt:lpstr>
      <vt:lpstr>VERSION</vt:lpstr>
      <vt:lpstr>WATERWELL_DTCAUSE</vt:lpstr>
      <vt:lpstr>WC</vt:lpstr>
      <vt:lpstr>WELL_DTCAUSE</vt:lpstr>
      <vt:lpstr>WELL_FIELD</vt:lpstr>
      <vt:lpstr>WELL_NAME</vt:lpstr>
      <vt:lpstr>WELL_STATUS</vt:lpstr>
      <vt:lpstr>WELLNAME</vt:lpstr>
      <vt:lpstr>WFP_DTCAUSE</vt:lpstr>
      <vt:lpstr>WSTATUS</vt:lpstr>
      <vt:lpstr>WSW_DTCAUSE</vt:lpstr>
      <vt:lpstr>'WATER FLOOD WELLS'!YSTCUM</vt:lpstr>
      <vt:lpstr>YTDINJ</vt:lpstr>
      <vt:lpstr>YTDPROD</vt:lpstr>
      <vt:lpstr>ZONE</vt:lpstr>
      <vt:lpstr>ZQ</vt:lpstr>
      <vt:lpstr>ZQTEST</vt:lpstr>
      <vt:lpstr>ZQW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Medany</dc:creator>
  <cp:lastModifiedBy>Daily Report</cp:lastModifiedBy>
  <cp:lastPrinted>2026-09-07T01:47:51Z</cp:lastPrinted>
  <dcterms:created xsi:type="dcterms:W3CDTF">2011-06-15T18:41:30Z</dcterms:created>
  <dcterms:modified xsi:type="dcterms:W3CDTF">2026-09-13T03:43:20Z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